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LETTERLAND/"/>
    </mc:Choice>
  </mc:AlternateContent>
  <xr:revisionPtr revIDLastSave="8" documentId="13_ncr:1_{474937EF-63D5-4460-A03F-F00A12C550A4}" xr6:coauthVersionLast="47" xr6:coauthVersionMax="47" xr10:uidLastSave="{071663B5-ED15-4BAB-8AC6-F23664BCBD23}"/>
  <bookViews>
    <workbookView xWindow="4368" yWindow="636" windowWidth="15264" windowHeight="11916" xr2:uid="{6068928F-DB9A-4645-8EEB-06B7F723DE23}"/>
  </bookViews>
  <sheets>
    <sheet name="Orderform" sheetId="1" r:id="rId1"/>
  </sheets>
  <definedNames>
    <definedName name="_GrandTotal" localSheetId="0">Orderform!$I$13</definedName>
    <definedName name="_TotalNet" localSheetId="0">Orderform!$I$11</definedName>
    <definedName name="_TotalVAT" localSheetId="0">Orderform!$I$12</definedName>
    <definedName name="Cell_ac" localSheetId="0">Orderform!$C$4</definedName>
    <definedName name="Cell_acnumber" localSheetId="0">Orderform!$C$5</definedName>
    <definedName name="Cell_contactname" localSheetId="0">Orderform!$F$8</definedName>
    <definedName name="Cell_ddisc">Orderform!$E$13</definedName>
    <definedName name="Cell_del1" localSheetId="0">Orderform!$F$4</definedName>
    <definedName name="Cell_del2" localSheetId="0">Orderform!$F$5</definedName>
    <definedName name="Cell_del3" localSheetId="0">Orderform!$F$6</definedName>
    <definedName name="Cell_del4" localSheetId="0">Orderform!$F$7</definedName>
    <definedName name="Cell_delmethod" localSheetId="0">Orderform!$F$9</definedName>
    <definedName name="Cell_DocTitle" localSheetId="0">Orderform!$M$4</definedName>
    <definedName name="Cell_edisc" localSheetId="0">Orderform!$E$12</definedName>
    <definedName name="Cell_email" localSheetId="0">Orderform!$H$9</definedName>
    <definedName name="Cell_instructions1" localSheetId="0">Orderform!$C$8</definedName>
    <definedName name="Cell_instructions2" localSheetId="0">Orderform!$C$9</definedName>
    <definedName name="Cell_orderdate" localSheetId="0">Orderform!$C$7</definedName>
    <definedName name="Cell_orderref" localSheetId="0">Orderform!$C$6</definedName>
    <definedName name="Cell_tdisc" localSheetId="0">Orderform!$E$11</definedName>
    <definedName name="Cell_tel" localSheetId="0">Orderform!$H$8</definedName>
    <definedName name="Cell_VAT" localSheetId="0">Orderform!$M$1</definedName>
    <definedName name="_xlnm.Print_Area" localSheetId="0">Orderform!$A$1:$I$298</definedName>
    <definedName name="_xlnm.Print_Titles" localSheetId="0">Orderform!$15:$15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81" i="1"/>
  <c r="G281" i="1"/>
  <c r="H281" i="1"/>
  <c r="I281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70" i="1"/>
  <c r="F71" i="1"/>
  <c r="F72" i="1"/>
  <c r="F73" i="1"/>
  <c r="F74" i="1"/>
  <c r="F76" i="1"/>
  <c r="F77" i="1"/>
  <c r="F78" i="1"/>
  <c r="F79" i="1"/>
  <c r="F82" i="1"/>
  <c r="F83" i="1"/>
  <c r="F84" i="1"/>
  <c r="F85" i="1"/>
  <c r="F86" i="1"/>
  <c r="F87" i="1"/>
  <c r="F88" i="1"/>
  <c r="F89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5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4" i="1"/>
  <c r="F185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09" i="1"/>
  <c r="F210" i="1"/>
  <c r="F211" i="1"/>
  <c r="F212" i="1"/>
  <c r="F214" i="1"/>
  <c r="F216" i="1"/>
  <c r="F217" i="1"/>
  <c r="F219" i="1"/>
  <c r="F220" i="1"/>
  <c r="F221" i="1"/>
  <c r="F222" i="1"/>
  <c r="F223" i="1"/>
  <c r="F224" i="1"/>
  <c r="F225" i="1"/>
  <c r="F226" i="1"/>
  <c r="F227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5" i="1"/>
  <c r="F246" i="1"/>
  <c r="F247" i="1"/>
  <c r="F248" i="1"/>
  <c r="F249" i="1"/>
  <c r="F250" i="1"/>
  <c r="F251" i="1"/>
  <c r="F252" i="1"/>
  <c r="F253" i="1"/>
  <c r="F255" i="1"/>
  <c r="F256" i="1"/>
  <c r="F257" i="1"/>
  <c r="F258" i="1"/>
  <c r="F259" i="1"/>
  <c r="F260" i="1"/>
  <c r="F261" i="1"/>
  <c r="F263" i="1"/>
  <c r="F264" i="1"/>
  <c r="F265" i="1"/>
  <c r="F266" i="1"/>
  <c r="F267" i="1"/>
  <c r="F268" i="1"/>
  <c r="F269" i="1"/>
  <c r="F270" i="1"/>
  <c r="F271" i="1"/>
  <c r="F272" i="1"/>
  <c r="F273" i="1"/>
  <c r="F275" i="1"/>
  <c r="F276" i="1"/>
  <c r="F278" i="1"/>
  <c r="F279" i="1"/>
  <c r="F282" i="1"/>
  <c r="F283" i="1"/>
  <c r="F284" i="1"/>
  <c r="F285" i="1"/>
  <c r="F286" i="1"/>
  <c r="F287" i="1"/>
  <c r="F288" i="1"/>
  <c r="F289" i="1"/>
  <c r="F290" i="1"/>
  <c r="F291" i="1"/>
  <c r="F293" i="1"/>
  <c r="F294" i="1"/>
  <c r="F295" i="1"/>
  <c r="F296" i="1"/>
  <c r="F297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7" i="1"/>
  <c r="H67" i="1"/>
  <c r="I67" i="1"/>
  <c r="G68" i="1"/>
  <c r="H68" i="1"/>
  <c r="I68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6" i="1"/>
  <c r="H76" i="1"/>
  <c r="I76" i="1"/>
  <c r="G77" i="1"/>
  <c r="H77" i="1"/>
  <c r="I77" i="1"/>
  <c r="G78" i="1"/>
  <c r="H78" i="1"/>
  <c r="I78" i="1"/>
  <c r="G79" i="1"/>
  <c r="H79" i="1"/>
  <c r="I79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84" i="1"/>
  <c r="H184" i="1"/>
  <c r="I184" i="1"/>
  <c r="G185" i="1"/>
  <c r="H185" i="1"/>
  <c r="I185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4" i="1"/>
  <c r="H214" i="1"/>
  <c r="I214" i="1"/>
  <c r="G216" i="1"/>
  <c r="H216" i="1"/>
  <c r="I216" i="1"/>
  <c r="G217" i="1"/>
  <c r="H217" i="1"/>
  <c r="I217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9" i="1"/>
  <c r="H229" i="1"/>
  <c r="I229" i="1"/>
  <c r="G230" i="1"/>
  <c r="H230" i="1"/>
  <c r="I230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5" i="1"/>
  <c r="H275" i="1"/>
  <c r="I275" i="1"/>
  <c r="G276" i="1"/>
  <c r="H276" i="1"/>
  <c r="I276" i="1"/>
  <c r="G278" i="1"/>
  <c r="H278" i="1"/>
  <c r="I278" i="1"/>
  <c r="G279" i="1"/>
  <c r="H279" i="1"/>
  <c r="I279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F13" i="1" l="1"/>
  <c r="H172" i="1" l="1"/>
  <c r="I172" i="1" s="1"/>
  <c r="G172" i="1"/>
  <c r="G178" i="1"/>
  <c r="H178" i="1"/>
  <c r="I178" i="1" s="1"/>
  <c r="G173" i="1"/>
  <c r="H173" i="1"/>
  <c r="I173" i="1" s="1"/>
  <c r="H179" i="1"/>
  <c r="I179" i="1" s="1"/>
  <c r="G179" i="1"/>
  <c r="G174" i="1"/>
  <c r="H174" i="1"/>
  <c r="I174" i="1"/>
  <c r="G180" i="1"/>
  <c r="H180" i="1"/>
  <c r="I180" i="1"/>
  <c r="H175" i="1"/>
  <c r="I175" i="1" s="1"/>
  <c r="G175" i="1"/>
  <c r="G181" i="1"/>
  <c r="H181" i="1"/>
  <c r="I181" i="1" s="1"/>
  <c r="G176" i="1"/>
  <c r="H176" i="1"/>
  <c r="I176" i="1" s="1"/>
  <c r="G177" i="1"/>
  <c r="H177" i="1"/>
  <c r="I177" i="1"/>
  <c r="H182" i="1"/>
  <c r="I182" i="1" s="1"/>
  <c r="G182" i="1"/>
  <c r="F12" i="1"/>
  <c r="F11" i="1"/>
  <c r="H18" i="1"/>
  <c r="G18" i="1"/>
  <c r="I18" i="1" l="1"/>
  <c r="H298" i="1" l="1"/>
  <c r="G298" i="1"/>
  <c r="I298" i="1" l="1"/>
  <c r="I11" i="1"/>
  <c r="I12" i="1"/>
  <c r="I13" i="1" l="1"/>
</calcChain>
</file>

<file path=xl/sharedStrings.xml><?xml version="1.0" encoding="utf-8"?>
<sst xmlns="http://schemas.openxmlformats.org/spreadsheetml/2006/main" count="1326" uniqueCount="360">
  <si>
    <t>ORDER FORM</t>
  </si>
  <si>
    <t>Letterland International, Riverbridge House, Guildford Road, KT22 9AD, UK</t>
  </si>
  <si>
    <t>Tel: +44(0)1223 262675; Fax: +44(0)1223 264126; info@letterland.com; www.letterland.com</t>
  </si>
  <si>
    <t>Customer Name:</t>
  </si>
  <si>
    <t>Deliver to:</t>
  </si>
  <si>
    <t>Account Number:</t>
  </si>
  <si>
    <t>Order Reference:</t>
  </si>
  <si>
    <t>Order Date:</t>
  </si>
  <si>
    <t>Special Instructions:</t>
  </si>
  <si>
    <t>Contact:</t>
  </si>
  <si>
    <t>Del. Method:</t>
  </si>
  <si>
    <t>Discount</t>
  </si>
  <si>
    <t>Total Net:</t>
  </si>
  <si>
    <t>Total VAT:</t>
  </si>
  <si>
    <t>Grand Total:</t>
  </si>
  <si>
    <t>Code</t>
  </si>
  <si>
    <t>Title</t>
  </si>
  <si>
    <t>Qty</t>
  </si>
  <si>
    <t>ISBN</t>
  </si>
  <si>
    <t>Price</t>
  </si>
  <si>
    <t>Disc</t>
  </si>
  <si>
    <t>Net Value</t>
  </si>
  <si>
    <t>VAT</t>
  </si>
  <si>
    <t>Line Total</t>
  </si>
  <si>
    <t>Price (inc VAT)</t>
  </si>
  <si>
    <t>Discount Category</t>
  </si>
  <si>
    <t>Category</t>
  </si>
  <si>
    <t>Type</t>
  </si>
  <si>
    <t>Carton Qty</t>
  </si>
  <si>
    <t>At School</t>
  </si>
  <si>
    <t>Early Years</t>
  </si>
  <si>
    <t>TD47</t>
  </si>
  <si>
    <t>Letterland Early Years Pack</t>
  </si>
  <si>
    <t>Education</t>
  </si>
  <si>
    <t>Packs</t>
  </si>
  <si>
    <t>EYH</t>
  </si>
  <si>
    <t>Early Years Handbook</t>
  </si>
  <si>
    <t>Teacher's Guides</t>
  </si>
  <si>
    <t>TD79</t>
  </si>
  <si>
    <t>My Alphabet Storybooks</t>
  </si>
  <si>
    <t>Trade</t>
  </si>
  <si>
    <t>At Home</t>
  </si>
  <si>
    <t>Readers</t>
  </si>
  <si>
    <t>T07</t>
  </si>
  <si>
    <t>A-Z Copymasters</t>
  </si>
  <si>
    <t xml:space="preserve">Copymasters </t>
  </si>
  <si>
    <t>T18</t>
  </si>
  <si>
    <t>Early Years Handwriting Copymasters</t>
  </si>
  <si>
    <t>Copymasters</t>
  </si>
  <si>
    <t>T96</t>
  </si>
  <si>
    <t>Sentence Copymasters</t>
  </si>
  <si>
    <t>T06</t>
  </si>
  <si>
    <t>Early Years Workbooks (1-4)</t>
  </si>
  <si>
    <t>Workbooks</t>
  </si>
  <si>
    <t>BPC</t>
  </si>
  <si>
    <t>Big Picture Code Cards - Lowercase</t>
  </si>
  <si>
    <t>Cards</t>
  </si>
  <si>
    <t>T28</t>
  </si>
  <si>
    <t>Big Picture Code Cards - Uppercase</t>
  </si>
  <si>
    <t>FC01</t>
  </si>
  <si>
    <t>First Reading Flashcards</t>
  </si>
  <si>
    <t>TM02</t>
  </si>
  <si>
    <t>Pocket Chart</t>
  </si>
  <si>
    <t>ABC SB</t>
  </si>
  <si>
    <t>ABC (paperback)</t>
  </si>
  <si>
    <t>Picture Books</t>
  </si>
  <si>
    <t>TE95</t>
  </si>
  <si>
    <t>Phonics Touch &amp; Trace</t>
  </si>
  <si>
    <t>TH69</t>
  </si>
  <si>
    <t>My Alphabet Big Book</t>
  </si>
  <si>
    <t>Big Books</t>
  </si>
  <si>
    <t>TL32</t>
  </si>
  <si>
    <t>Letterland Phonics Online - Teacher Subscription (1 year)</t>
  </si>
  <si>
    <t>Digital</t>
  </si>
  <si>
    <t>Software</t>
  </si>
  <si>
    <t>TL31</t>
  </si>
  <si>
    <t>Letterland Phonics Online - Student Add-on (1 year)</t>
  </si>
  <si>
    <t>TE52</t>
  </si>
  <si>
    <t>Alphabet Posters</t>
  </si>
  <si>
    <t>Posters &amp; Friezes</t>
  </si>
  <si>
    <t>AF01</t>
  </si>
  <si>
    <t>Alphabet Frieze</t>
  </si>
  <si>
    <t>TH12</t>
  </si>
  <si>
    <t>Flip Flap Phonics</t>
  </si>
  <si>
    <t>Games &amp; Fun</t>
  </si>
  <si>
    <t>T21</t>
  </si>
  <si>
    <t>Alphabet Stickers (pack of 10)</t>
  </si>
  <si>
    <t>Stickers</t>
  </si>
  <si>
    <t>T46</t>
  </si>
  <si>
    <t>Merit Stickers (pack of 10)</t>
  </si>
  <si>
    <t>Primary</t>
  </si>
  <si>
    <t>TD48</t>
  </si>
  <si>
    <t>Letterland Phonics Pack</t>
  </si>
  <si>
    <t>TP61</t>
  </si>
  <si>
    <t>Phonics Teacher's Guide (2nd Edition)</t>
  </si>
  <si>
    <t>TH75</t>
  </si>
  <si>
    <t>Phonics Readers - Red Series</t>
  </si>
  <si>
    <t>TH76</t>
  </si>
  <si>
    <t>Phonics Readers - Blue Series</t>
  </si>
  <si>
    <t>TP62</t>
  </si>
  <si>
    <t>Phonics Copymasters</t>
  </si>
  <si>
    <t>T17</t>
  </si>
  <si>
    <t>Word Bank Copymasters</t>
  </si>
  <si>
    <t>TQ19</t>
  </si>
  <si>
    <t>Phonics Practice (1-6)</t>
  </si>
  <si>
    <t>T29</t>
  </si>
  <si>
    <t>Picture Code Cards - Straight</t>
  </si>
  <si>
    <t>VC</t>
  </si>
  <si>
    <t>Vocabulary Cards</t>
  </si>
  <si>
    <t>TH06</t>
  </si>
  <si>
    <t>Letter Sound Cards</t>
  </si>
  <si>
    <t>TD28</t>
  </si>
  <si>
    <t>Beyond ABC (paperback)</t>
  </si>
  <si>
    <t>TD24</t>
  </si>
  <si>
    <t>Far Beyond ABC (paperback)</t>
  </si>
  <si>
    <t>TH11</t>
  </si>
  <si>
    <t>Phonics Touch &amp; Spell</t>
  </si>
  <si>
    <t>TH70</t>
  </si>
  <si>
    <t>My Digraph Big Book</t>
  </si>
  <si>
    <t>TD37</t>
  </si>
  <si>
    <t>Class Train Frieze</t>
  </si>
  <si>
    <t>TH65</t>
  </si>
  <si>
    <t>Flip Flap Phonics 2</t>
  </si>
  <si>
    <t>RWM</t>
  </si>
  <si>
    <t>Magnetic Word Builder</t>
  </si>
  <si>
    <t>Advanced</t>
  </si>
  <si>
    <t>T43</t>
  </si>
  <si>
    <t>Advanced Teacher's Guide</t>
  </si>
  <si>
    <t>T53</t>
  </si>
  <si>
    <t>Advanced Copymasters</t>
  </si>
  <si>
    <t>Grammar</t>
  </si>
  <si>
    <t>TJ12</t>
  </si>
  <si>
    <t>Letterland Grammar Pack</t>
  </si>
  <si>
    <t>TH84</t>
  </si>
  <si>
    <t>Grammar Teacher's Guide</t>
  </si>
  <si>
    <t>TH86</t>
  </si>
  <si>
    <t>Grammar Copymasters</t>
  </si>
  <si>
    <t>TJ43</t>
  </si>
  <si>
    <t>Grammar Posters</t>
  </si>
  <si>
    <t>Spelling</t>
  </si>
  <si>
    <t>TK23</t>
  </si>
  <si>
    <t>Spelling Stations 1 - Teacher's Guide</t>
  </si>
  <si>
    <t>TK93</t>
  </si>
  <si>
    <t>Spelling Stations 2 -Teacher's Guide</t>
  </si>
  <si>
    <t>TL02</t>
  </si>
  <si>
    <t>Spelling Stations 1 - Pupil Pack</t>
  </si>
  <si>
    <t>TL03</t>
  </si>
  <si>
    <t>Spelling Stations 2 - Pupil Pack</t>
  </si>
  <si>
    <t>At School - ESL</t>
  </si>
  <si>
    <t>Fix-it Phonics - Starter Level</t>
  </si>
  <si>
    <t>TH78</t>
  </si>
  <si>
    <t>Fix-it Phonics - Starter Level - Teacher's Pack</t>
  </si>
  <si>
    <t>Fix-it Phonics</t>
  </si>
  <si>
    <t>TH77</t>
  </si>
  <si>
    <t>Fix-it Phonics - Starter Level - Student Pack</t>
  </si>
  <si>
    <t>TH79</t>
  </si>
  <si>
    <t>Fix-it Phonics - Starter Level - Activity Book 1</t>
  </si>
  <si>
    <t>TH80</t>
  </si>
  <si>
    <t>Fix-it Phonics - Starter Level - Activity Book 2</t>
  </si>
  <si>
    <t>TH83</t>
  </si>
  <si>
    <t>Fix-it Phonics - Starter Level - Teacher's Booklet</t>
  </si>
  <si>
    <t>TH82</t>
  </si>
  <si>
    <t>Fix-it Phonics - Starter Level - Resource Pack</t>
  </si>
  <si>
    <t>Fix-it Phonics - Level 1 (2nd Edition)</t>
  </si>
  <si>
    <t>TL09</t>
  </si>
  <si>
    <t>Fix-it Phonics - Level 1 - Teacher's Pack (2nd Edition)</t>
  </si>
  <si>
    <t>TK15</t>
  </si>
  <si>
    <t>Fix-it Phonics - Level 1 - Teacher's Guide (2nd Edition)</t>
  </si>
  <si>
    <t>TK12</t>
  </si>
  <si>
    <t>Fix-it Phonics - Level 1 - Keyword Cards (2nd Edition)</t>
  </si>
  <si>
    <t>TL08</t>
  </si>
  <si>
    <t>Fix-it Phonics - Level 1 - Student Pack (2nd Edition)</t>
  </si>
  <si>
    <t>TL14</t>
  </si>
  <si>
    <t>Fix-it Phonics - Level 1 - Student Book 1 (2nd Edition)</t>
  </si>
  <si>
    <t>TL15</t>
  </si>
  <si>
    <t>Fix-it Phonics - Level 1 - Student Book 2 (2nd Edition)</t>
  </si>
  <si>
    <t>TL16</t>
  </si>
  <si>
    <t>Fix-it Phonics - Level 1 - Workbook 1 (2nd Edition)</t>
  </si>
  <si>
    <t>TL17</t>
  </si>
  <si>
    <t>Fix-it Phonics - Level 1 - Workbook 2 (2nd Edition)</t>
  </si>
  <si>
    <t>TH10</t>
  </si>
  <si>
    <t>Phonics Touch &amp; Spell Flashcards</t>
  </si>
  <si>
    <t>My Alphabet Storybooks (pack of 26)</t>
  </si>
  <si>
    <t>Fix-it Phonics - Level 2 (2nd Edition)</t>
  </si>
  <si>
    <t>TL11</t>
  </si>
  <si>
    <t>Fix-it Phonics - Level 2 - Teacher's Pack  (2nd Edition)</t>
  </si>
  <si>
    <t>TK16</t>
  </si>
  <si>
    <t>Fix-it Phonics - Level 2 - Teacher's Guide (2nd Edition)</t>
  </si>
  <si>
    <t>TK13</t>
  </si>
  <si>
    <t>Fix-it Phonics - Level 2 - Keyword Cards (2nd Edition)</t>
  </si>
  <si>
    <t>TL10</t>
  </si>
  <si>
    <t>Fix-it Phonics - Level 2 - Student Pack  (2nd Edition)</t>
  </si>
  <si>
    <t>TL18</t>
  </si>
  <si>
    <t>Fix-it Phonics - Level 2 - Student Book 1 (2nd Edition)</t>
  </si>
  <si>
    <t>TL19</t>
  </si>
  <si>
    <t>Fix-it Phonics - Level 2 - Student Book 2 (2nd Edition)</t>
  </si>
  <si>
    <t>TL20</t>
  </si>
  <si>
    <t>Fix-it Phonics - Level 2 - Workbook 1 (2nd Edition)</t>
  </si>
  <si>
    <t>TL21</t>
  </si>
  <si>
    <t>Fix-it Phonics - Level 2 - Workbook 2 (2nd Edition)</t>
  </si>
  <si>
    <t>T31</t>
  </si>
  <si>
    <t>Vowel Scene Posters</t>
  </si>
  <si>
    <t>TE96</t>
  </si>
  <si>
    <t>Phonics Touch &amp; Trace Flashcards</t>
  </si>
  <si>
    <t>Fix-it Phonics - Level 3 (2nd Edition)</t>
  </si>
  <si>
    <t>TL13</t>
  </si>
  <si>
    <t>Fix-it Phonics - Level 3 - Teacher's Pack  (2nd Edition)</t>
  </si>
  <si>
    <t>TM10</t>
  </si>
  <si>
    <t>Fix-it Phonics – Level 3 –Teacher’s Guide (2nd Edition)</t>
  </si>
  <si>
    <t>TM11</t>
  </si>
  <si>
    <t>Fix-it Phonics - Level 3 - Keyword Cards (2nd Edition)</t>
  </si>
  <si>
    <t>TL12</t>
  </si>
  <si>
    <t>Fix-it Phonics - Level 3 - Student Pack (2nd Edition)</t>
  </si>
  <si>
    <t>TL22</t>
  </si>
  <si>
    <t>Fix-it Phonics - Level 3 - Student Book 1 (2nd Edition)</t>
  </si>
  <si>
    <t>TL23</t>
  </si>
  <si>
    <t>Fix-it Phonics - Level 3 - Student Book 2 (2nd Edition)</t>
  </si>
  <si>
    <t>TL24</t>
  </si>
  <si>
    <t>Fix-it Phonics - Level 3 - Workbook 1 (2nd Edition)</t>
  </si>
  <si>
    <t>TL25</t>
  </si>
  <si>
    <t>Fix-it Phonics - Level 3 - Workbook 2 (2nd Edition)</t>
  </si>
  <si>
    <t>ELT</t>
  </si>
  <si>
    <t>ELTTG</t>
  </si>
  <si>
    <t>ELT Teacher's Guide</t>
  </si>
  <si>
    <t>ELTSB</t>
  </si>
  <si>
    <t>ELT Student Book</t>
  </si>
  <si>
    <t>Student Books</t>
  </si>
  <si>
    <t>ELTWB</t>
  </si>
  <si>
    <t>ELT Workbook</t>
  </si>
  <si>
    <t>ELTHB</t>
  </si>
  <si>
    <t>ELT Handwriting Book</t>
  </si>
  <si>
    <t>Handwriting Practice</t>
  </si>
  <si>
    <t>Products By Type</t>
  </si>
  <si>
    <t>Activity Books</t>
  </si>
  <si>
    <t>TD03</t>
  </si>
  <si>
    <t>My First Alphabet Activity Book</t>
  </si>
  <si>
    <t>TD01</t>
  </si>
  <si>
    <t>My First Handwriting Activity Book</t>
  </si>
  <si>
    <t>TD02</t>
  </si>
  <si>
    <t>My First Reading Activity Book</t>
  </si>
  <si>
    <t>TD04</t>
  </si>
  <si>
    <t>My First Rhyming Activity Book</t>
  </si>
  <si>
    <t>TE99</t>
  </si>
  <si>
    <t>My First Phonics Activity Book</t>
  </si>
  <si>
    <t>TD07</t>
  </si>
  <si>
    <t>My Second Alphabet Activity Book</t>
  </si>
  <si>
    <t>TD05</t>
  </si>
  <si>
    <t>My Second Handwriting Activity Book</t>
  </si>
  <si>
    <t>TD06</t>
  </si>
  <si>
    <t>My Second Reading Activity Book</t>
  </si>
  <si>
    <t>TD08</t>
  </si>
  <si>
    <t>My Second Rhyming Activity Book</t>
  </si>
  <si>
    <t>TF01</t>
  </si>
  <si>
    <t>My Second Phonics Activity Book</t>
  </si>
  <si>
    <t>TK25</t>
  </si>
  <si>
    <t>Spelling Activity Book 1</t>
  </si>
  <si>
    <t>TK26</t>
  </si>
  <si>
    <t>Spelling Activity Book 2</t>
  </si>
  <si>
    <t>TK27</t>
  </si>
  <si>
    <t>Spelling Activity Book 3</t>
  </si>
  <si>
    <t>TK28</t>
  </si>
  <si>
    <t>Spelling Activity Book 4</t>
  </si>
  <si>
    <t>TH89</t>
  </si>
  <si>
    <t>Feed on Phonics!</t>
  </si>
  <si>
    <t>TH14</t>
  </si>
  <si>
    <t>Phonics Activity Book 1</t>
  </si>
  <si>
    <t>TH15</t>
  </si>
  <si>
    <t>Phonics Activity Book 2</t>
  </si>
  <si>
    <t>TH16</t>
  </si>
  <si>
    <t>Phonics Activity Book 3</t>
  </si>
  <si>
    <t>TH17</t>
  </si>
  <si>
    <t>Phonics Activity Book 4</t>
  </si>
  <si>
    <t>TH18</t>
  </si>
  <si>
    <t>Phonics Activity Book 5</t>
  </si>
  <si>
    <t>TH19</t>
  </si>
  <si>
    <t>Phonics Activity Book 6</t>
  </si>
  <si>
    <t>TJ97</t>
  </si>
  <si>
    <t>Grammar Activity Book 1</t>
  </si>
  <si>
    <t>TJ98</t>
  </si>
  <si>
    <t>Grammar Activity Book 2</t>
  </si>
  <si>
    <t>TJ99</t>
  </si>
  <si>
    <t>Grammar Activity Book 3</t>
  </si>
  <si>
    <t>TK01</t>
  </si>
  <si>
    <t>Grammar Activity Book 4</t>
  </si>
  <si>
    <t>FC02</t>
  </si>
  <si>
    <t>Second Reading Flashcards</t>
  </si>
  <si>
    <t>TE41</t>
  </si>
  <si>
    <t>Word Cards</t>
  </si>
  <si>
    <t>TD35</t>
  </si>
  <si>
    <t>Make-a-Story Card Game</t>
  </si>
  <si>
    <t>TF02</t>
  </si>
  <si>
    <t>My First Phonics Flashcards</t>
  </si>
  <si>
    <t>TL65</t>
  </si>
  <si>
    <t>Interactive Handwriting Flashcards</t>
  </si>
  <si>
    <t>T45</t>
  </si>
  <si>
    <t>Blends &amp; Digraphs Copymasters</t>
  </si>
  <si>
    <t>DVDs</t>
  </si>
  <si>
    <t>V10DVD</t>
  </si>
  <si>
    <t>Once Upon A Time in Letterland (DVD)</t>
  </si>
  <si>
    <t>Flip Flap Books</t>
  </si>
  <si>
    <t>TC74</t>
  </si>
  <si>
    <t>Handwriting Practice 1</t>
  </si>
  <si>
    <t>TD23</t>
  </si>
  <si>
    <t>Handwriting Practice 2</t>
  </si>
  <si>
    <t>TD42</t>
  </si>
  <si>
    <t>Handwriting Practice 3</t>
  </si>
  <si>
    <t>TE97</t>
  </si>
  <si>
    <t>Complete Handwriting Practice</t>
  </si>
  <si>
    <t>TK33</t>
  </si>
  <si>
    <t>Beginners Cursive Handwriting</t>
  </si>
  <si>
    <t>TH90</t>
  </si>
  <si>
    <t>Cursive Handwriting</t>
  </si>
  <si>
    <t>TH88</t>
  </si>
  <si>
    <t>Handwriting Wipe-Clean</t>
  </si>
  <si>
    <t>TE42</t>
  </si>
  <si>
    <t>Wipe-Clean Alphabet Book</t>
  </si>
  <si>
    <t>TL66</t>
  </si>
  <si>
    <t>Interactive Handwriting Practice</t>
  </si>
  <si>
    <t>Magnets</t>
  </si>
  <si>
    <t>T09</t>
  </si>
  <si>
    <t>Magnetic Letters</t>
  </si>
  <si>
    <t>TL99</t>
  </si>
  <si>
    <t>My Phonics Home Kit</t>
  </si>
  <si>
    <t>T14</t>
  </si>
  <si>
    <t>Alphabet of Rhymes</t>
  </si>
  <si>
    <t>T41</t>
  </si>
  <si>
    <t>Bedtime Stories</t>
  </si>
  <si>
    <t>TE57</t>
  </si>
  <si>
    <t>My First Dictionary</t>
  </si>
  <si>
    <t>T42</t>
  </si>
  <si>
    <t>Who's Hiding? (flap book)</t>
  </si>
  <si>
    <t>TD38</t>
  </si>
  <si>
    <t>Action Tricks Poster</t>
  </si>
  <si>
    <t>T88</t>
  </si>
  <si>
    <t>Alphabet Desk Strip (pack of 10)</t>
  </si>
  <si>
    <t>TE10</t>
  </si>
  <si>
    <t>Phonics Readers Set 1</t>
  </si>
  <si>
    <t>TE11</t>
  </si>
  <si>
    <t>Phonics Readers Set 2</t>
  </si>
  <si>
    <t>TE12</t>
  </si>
  <si>
    <t>Phonics Readers Set 3</t>
  </si>
  <si>
    <t>TE13</t>
  </si>
  <si>
    <t>Phonics Readers Set 4</t>
  </si>
  <si>
    <t>TC78</t>
  </si>
  <si>
    <t>Letterland Stories - Level 1</t>
  </si>
  <si>
    <t>TC79</t>
  </si>
  <si>
    <t>Letterland Stories - Level 2</t>
  </si>
  <si>
    <t>TC80A</t>
  </si>
  <si>
    <t>Letterland Stories - Level 3a</t>
  </si>
  <si>
    <t>TC80B</t>
  </si>
  <si>
    <t>Letterland Stories - Level 3b</t>
  </si>
  <si>
    <t>TE80</t>
  </si>
  <si>
    <t>Phonics Teacher's Guide</t>
  </si>
  <si>
    <t>TD40</t>
  </si>
  <si>
    <t>Learn to Read and Write - A parent's guide</t>
  </si>
  <si>
    <t>T19</t>
  </si>
  <si>
    <t>Word Book (pack of 10)</t>
  </si>
  <si>
    <t>VAT?-YES</t>
  </si>
  <si>
    <t>v1.2</t>
  </si>
  <si>
    <t>2023 Orderform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</si>
</sst>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[$£-809]#,##0.00_-;\-[$£-809]#,##0.00_-;_-&quot;-&quot;??_-;_-@_-"/>
    <numFmt numFmtId="165" formatCode="_-[$£-809]* #,##0.00_-;\-[$£-809]* #,##0.00_-;_-[$£-809]* &quot; - &quot;??_-;_-@_-"/>
    <numFmt numFmtId="166" formatCode="000000000000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808080"/>
      <name val="arial"/>
      <family val="2"/>
    </font>
    <font>
      <sz val="10"/>
      <color theme="0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0"/>
      <color theme="2" tint="-0.24997711111789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9"/>
      <color rgb="FF80808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0" tint="-0.499984740745262"/>
      <name val="Calibri"/>
      <family val="2"/>
      <scheme val="minor"/>
    </font>
    <font>
      <sz val="9"/>
      <name val="arial"/>
      <family val="2"/>
    </font>
    <font>
      <sz val="9"/>
      <color theme="2" tint="-0.499984740745262"/>
      <name val="arial"/>
      <family val="2"/>
    </font>
    <font>
      <b/>
      <sz val="9"/>
      <color theme="2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FECE10"/>
        <bgColor indexed="64"/>
      </patternFill>
    </fill>
    <fill>
      <patternFill patternType="solid">
        <fgColor rgb="FF917EB7"/>
        <bgColor indexed="64"/>
      </patternFill>
    </fill>
    <fill>
      <patternFill patternType="solid">
        <fgColor rgb="FFCC359C"/>
        <bgColor indexed="64"/>
      </patternFill>
    </fill>
    <fill>
      <patternFill patternType="solid">
        <fgColor rgb="FFFFF2BD"/>
        <bgColor indexed="64"/>
      </patternFill>
    </fill>
    <fill>
      <patternFill patternType="solid">
        <fgColor rgb="FFF0C2E2"/>
        <bgColor indexed="64"/>
      </patternFill>
    </fill>
    <fill>
      <patternFill patternType="solid">
        <fgColor rgb="FFD5CEE4"/>
        <bgColor indexed="64"/>
      </patternFill>
    </fill>
  </fills>
  <borders count="43">
    <border>
      <left/>
      <right/>
      <top/>
      <bottom/>
      <diagonal/>
    </border>
    <border>
      <left style="thin">
        <color theme="2" tint="-9.9917600024414813E-2"/>
      </left>
      <right/>
      <top/>
      <bottom/>
      <diagonal/>
    </border>
    <border>
      <left style="thin">
        <color theme="2" tint="-9.9917600024414813E-2"/>
      </left>
      <right/>
      <top style="thin">
        <color theme="2" tint="-9.9917600024414813E-2"/>
      </top>
      <bottom/>
      <diagonal/>
    </border>
    <border>
      <left/>
      <right/>
      <top style="thin">
        <color theme="2" tint="-9.9917600024414813E-2"/>
      </top>
      <bottom/>
      <diagonal/>
    </border>
    <border>
      <left/>
      <right style="thin">
        <color theme="2" tint="-9.9917600024414813E-2"/>
      </right>
      <top style="thin">
        <color theme="2" tint="-9.9917600024414813E-2"/>
      </top>
      <bottom/>
      <diagonal/>
    </border>
    <border>
      <left/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85656300546282E-2"/>
      </right>
      <top style="thin">
        <color theme="2" tint="-9.985656300546282E-2"/>
      </top>
      <bottom/>
      <diagonal/>
    </border>
    <border>
      <left style="thin">
        <color theme="2" tint="-9.982604449598681E-2"/>
      </left>
      <right style="thin">
        <color theme="2" tint="-9.982604449598681E-2"/>
      </right>
      <top style="thin">
        <color theme="2" tint="-9.982604449598681E-2"/>
      </top>
      <bottom style="thin">
        <color theme="2" tint="-9.982604449598681E-2"/>
      </bottom>
      <diagonal/>
    </border>
    <border>
      <left/>
      <right style="thin">
        <color theme="2" tint="-9.985656300546282E-2"/>
      </right>
      <top/>
      <bottom/>
      <diagonal/>
    </border>
    <border>
      <left/>
      <right style="thin">
        <color theme="2" tint="-9.982604449598681E-2"/>
      </right>
      <top style="thin">
        <color theme="2" tint="-9.982604449598681E-2"/>
      </top>
      <bottom style="thin">
        <color theme="2" tint="-9.982604449598681E-2"/>
      </bottom>
      <diagonal/>
    </border>
    <border>
      <left style="thin">
        <color theme="2" tint="-9.985656300546282E-2"/>
      </left>
      <right/>
      <top/>
      <bottom style="thin">
        <color theme="2" tint="-9.982604449598681E-2"/>
      </bottom>
      <diagonal/>
    </border>
    <border>
      <left/>
      <right style="thin">
        <color theme="2" tint="-9.982604449598681E-2"/>
      </right>
      <top/>
      <bottom style="thin">
        <color theme="2" tint="-9.982604449598681E-2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78637043366805E-2"/>
      </right>
      <top style="thin">
        <color theme="2" tint="-9.9917600024414813E-2"/>
      </top>
      <bottom/>
      <diagonal/>
    </border>
    <border>
      <left style="thin">
        <color theme="2" tint="-9.9887081514938816E-2"/>
      </left>
      <right style="thin">
        <color theme="2" tint="-9.9978637043366805E-2"/>
      </right>
      <top style="thin">
        <color theme="2" tint="-9.9887081514938816E-2"/>
      </top>
      <bottom/>
      <diagonal/>
    </border>
    <border>
      <left style="thin">
        <color theme="2" tint="-9.9887081514938816E-2"/>
      </left>
      <right style="thin">
        <color theme="2" tint="-9.9978637043366805E-2"/>
      </right>
      <top/>
      <bottom/>
      <diagonal/>
    </border>
    <border>
      <left style="thin">
        <color theme="2" tint="-9.9887081514938816E-2"/>
      </left>
      <right style="thin">
        <color theme="2" tint="-9.9978637043366805E-2"/>
      </right>
      <top/>
      <bottom style="thin">
        <color theme="2" tint="-9.9887081514938816E-2"/>
      </bottom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85656300546282E-2"/>
      </right>
      <top style="thin">
        <color theme="2" tint="-9.985656300546282E-2"/>
      </top>
      <bottom style="thin">
        <color theme="2" tint="-9.985656300546282E-2"/>
      </bottom>
      <diagonal/>
    </border>
    <border>
      <left/>
      <right/>
      <top style="thin">
        <color theme="2" tint="-9.985656300546282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85656300546282E-2"/>
      </bottom>
      <diagonal/>
    </border>
    <border>
      <left/>
      <right style="thin">
        <color theme="2" tint="-9.985656300546282E-2"/>
      </right>
      <top/>
      <bottom style="thin">
        <color theme="2" tint="-9.985656300546282E-2"/>
      </bottom>
      <diagonal/>
    </border>
    <border>
      <left/>
      <right style="thin">
        <color theme="2" tint="-9.9795525986510814E-2"/>
      </right>
      <top style="thin">
        <color theme="2" tint="-9.982604449598681E-2"/>
      </top>
      <bottom style="thin">
        <color theme="2" tint="-9.982604449598681E-2"/>
      </bottom>
      <diagonal/>
    </border>
    <border>
      <left/>
      <right/>
      <top/>
      <bottom style="thin">
        <color theme="2" tint="-9.985656300546282E-2"/>
      </bottom>
      <diagonal/>
    </border>
    <border>
      <left style="thin">
        <color theme="2" tint="-9.985656300546282E-2"/>
      </left>
      <right/>
      <top/>
      <bottom/>
      <diagonal/>
    </border>
    <border>
      <left/>
      <right style="thin">
        <color theme="2" tint="-9.982604449598681E-2"/>
      </right>
      <top/>
      <bottom/>
      <diagonal/>
    </border>
    <border>
      <left style="thin">
        <color theme="2" tint="-9.9917600024414813E-2"/>
      </left>
      <right/>
      <top/>
      <bottom style="thin">
        <color theme="2" tint="-9.985656300546282E-2"/>
      </bottom>
      <diagonal/>
    </border>
    <border>
      <left/>
      <right style="thin">
        <color theme="2" tint="-9.9917600024414813E-2"/>
      </right>
      <top/>
      <bottom style="thin">
        <color theme="2" tint="-9.985656300546282E-2"/>
      </bottom>
      <diagonal/>
    </border>
    <border>
      <left style="thin">
        <color theme="2" tint="-9.985656300546282E-2"/>
      </left>
      <right/>
      <top style="thin">
        <color theme="2" tint="-9.985656300546282E-2"/>
      </top>
      <bottom style="thin">
        <color theme="2" tint="-9.985656300546282E-2"/>
      </bottom>
      <diagonal/>
    </border>
    <border>
      <left style="thin">
        <color theme="2" tint="-9.985656300546282E-2"/>
      </left>
      <right/>
      <top style="thin">
        <color theme="2" tint="-9.985656300546282E-2"/>
      </top>
      <bottom style="thin">
        <color theme="2" tint="-9.982604449598681E-2"/>
      </bottom>
      <diagonal/>
    </border>
    <border>
      <left/>
      <right style="thin">
        <color theme="2" tint="-9.985656300546282E-2"/>
      </right>
      <top style="thin">
        <color theme="2" tint="-9.985656300546282E-2"/>
      </top>
      <bottom style="thin">
        <color theme="2" tint="-9.982604449598681E-2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0" fontId="0" fillId="2" borderId="0" xfId="0" applyFill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shrinkToFit="1"/>
    </xf>
    <xf numFmtId="0" fontId="1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1" fillId="4" borderId="0" xfId="0" applyFont="1" applyFill="1"/>
    <xf numFmtId="164" fontId="3" fillId="0" borderId="0" xfId="0" applyNumberFormat="1" applyFont="1" applyAlignment="1">
      <alignment shrinkToFit="1"/>
    </xf>
    <xf numFmtId="165" fontId="3" fillId="0" borderId="0" xfId="0" applyNumberFormat="1" applyFont="1"/>
    <xf numFmtId="0" fontId="2" fillId="0" borderId="0" xfId="0" applyFont="1" applyAlignment="1">
      <alignment horizontal="left" vertical="top" wrapText="1"/>
    </xf>
    <xf numFmtId="166" fontId="4" fillId="0" borderId="0" xfId="0" applyNumberFormat="1" applyFont="1" applyAlignment="1">
      <alignment shrinkToFit="1"/>
    </xf>
    <xf numFmtId="0" fontId="7" fillId="2" borderId="0" xfId="0" applyFont="1" applyFill="1" applyAlignment="1">
      <alignment horizontal="center"/>
    </xf>
    <xf numFmtId="165" fontId="2" fillId="2" borderId="8" xfId="0" applyNumberFormat="1" applyFont="1" applyFill="1" applyBorder="1" applyAlignment="1">
      <alignment shrinkToFit="1"/>
    </xf>
    <xf numFmtId="0" fontId="2" fillId="2" borderId="7" xfId="0" applyFont="1" applyFill="1" applyBorder="1" applyAlignment="1">
      <alignment shrinkToFit="1"/>
    </xf>
    <xf numFmtId="0" fontId="10" fillId="4" borderId="9" xfId="0" applyFont="1" applyFill="1" applyBorder="1" applyAlignment="1">
      <alignment horizontal="left" shrinkToFit="1"/>
    </xf>
    <xf numFmtId="165" fontId="2" fillId="2" borderId="10" xfId="0" applyNumberFormat="1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14" fillId="2" borderId="0" xfId="0" applyFont="1" applyFill="1"/>
    <xf numFmtId="0" fontId="16" fillId="5" borderId="13" xfId="1" applyFont="1" applyFill="1" applyBorder="1" applyAlignment="1">
      <alignment vertical="center"/>
    </xf>
    <xf numFmtId="0" fontId="16" fillId="5" borderId="14" xfId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3" fillId="5" borderId="0" xfId="1" applyFont="1" applyFill="1" applyAlignment="1">
      <alignment vertical="center"/>
    </xf>
    <xf numFmtId="0" fontId="17" fillId="4" borderId="0" xfId="0" applyFont="1" applyFill="1"/>
    <xf numFmtId="0" fontId="18" fillId="6" borderId="0" xfId="0" applyFont="1" applyFill="1"/>
    <xf numFmtId="0" fontId="3" fillId="6" borderId="0" xfId="0" applyFont="1" applyFill="1" applyAlignment="1">
      <alignment shrinkToFit="1"/>
    </xf>
    <xf numFmtId="0" fontId="4" fillId="6" borderId="0" xfId="0" applyFont="1" applyFill="1" applyAlignment="1">
      <alignment shrinkToFit="1"/>
    </xf>
    <xf numFmtId="0" fontId="18" fillId="7" borderId="0" xfId="0" applyFont="1" applyFill="1"/>
    <xf numFmtId="0" fontId="3" fillId="7" borderId="0" xfId="0" applyFont="1" applyFill="1" applyAlignment="1">
      <alignment shrinkToFit="1"/>
    </xf>
    <xf numFmtId="0" fontId="4" fillId="7" borderId="0" xfId="0" applyFont="1" applyFill="1" applyAlignment="1">
      <alignment shrinkToFit="1"/>
    </xf>
    <xf numFmtId="0" fontId="18" fillId="8" borderId="0" xfId="0" applyFont="1" applyFill="1"/>
    <xf numFmtId="0" fontId="3" fillId="8" borderId="0" xfId="0" applyFont="1" applyFill="1" applyAlignment="1">
      <alignment shrinkToFit="1"/>
    </xf>
    <xf numFmtId="0" fontId="4" fillId="8" borderId="0" xfId="0" applyFont="1" applyFill="1" applyAlignment="1">
      <alignment shrinkToFit="1"/>
    </xf>
    <xf numFmtId="10" fontId="3" fillId="6" borderId="0" xfId="0" applyNumberFormat="1" applyFont="1" applyFill="1" applyAlignment="1">
      <alignment shrinkToFit="1"/>
    </xf>
    <xf numFmtId="0" fontId="3" fillId="9" borderId="0" xfId="0" applyFont="1" applyFill="1" applyAlignment="1">
      <alignment shrinkToFit="1"/>
    </xf>
    <xf numFmtId="0" fontId="4" fillId="9" borderId="0" xfId="0" applyFont="1" applyFill="1" applyAlignment="1">
      <alignment shrinkToFit="1"/>
    </xf>
    <xf numFmtId="10" fontId="3" fillId="9" borderId="0" xfId="0" applyNumberFormat="1" applyFont="1" applyFill="1" applyAlignment="1">
      <alignment shrinkToFit="1"/>
    </xf>
    <xf numFmtId="0" fontId="19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 shrinkToFit="1"/>
    </xf>
    <xf numFmtId="0" fontId="4" fillId="9" borderId="0" xfId="0" applyFont="1" applyFill="1" applyAlignment="1">
      <alignment vertical="center" shrinkToFit="1"/>
    </xf>
    <xf numFmtId="0" fontId="0" fillId="2" borderId="0" xfId="0" applyFill="1" applyAlignment="1">
      <alignment vertical="center"/>
    </xf>
    <xf numFmtId="0" fontId="3" fillId="10" borderId="0" xfId="0" applyFont="1" applyFill="1" applyAlignment="1">
      <alignment shrinkToFit="1"/>
    </xf>
    <xf numFmtId="166" fontId="4" fillId="10" borderId="0" xfId="0" applyNumberFormat="1" applyFont="1" applyFill="1" applyAlignment="1">
      <alignment shrinkToFit="1"/>
    </xf>
    <xf numFmtId="164" fontId="3" fillId="10" borderId="0" xfId="0" applyNumberFormat="1" applyFont="1" applyFill="1" applyAlignment="1">
      <alignment shrinkToFit="1"/>
    </xf>
    <xf numFmtId="0" fontId="3" fillId="11" borderId="0" xfId="0" applyFont="1" applyFill="1" applyAlignment="1">
      <alignment shrinkToFit="1"/>
    </xf>
    <xf numFmtId="166" fontId="4" fillId="11" borderId="0" xfId="0" applyNumberFormat="1" applyFont="1" applyFill="1" applyAlignment="1">
      <alignment shrinkToFit="1"/>
    </xf>
    <xf numFmtId="164" fontId="3" fillId="11" borderId="0" xfId="0" applyNumberFormat="1" applyFont="1" applyFill="1" applyAlignment="1">
      <alignment shrinkToFit="1"/>
    </xf>
    <xf numFmtId="0" fontId="19" fillId="9" borderId="0" xfId="0" applyFont="1" applyFill="1" applyAlignment="1">
      <alignment horizontal="left" vertical="center" indent="1"/>
    </xf>
    <xf numFmtId="0" fontId="11" fillId="10" borderId="0" xfId="0" applyFont="1" applyFill="1" applyAlignment="1">
      <alignment horizontal="left" indent="1"/>
    </xf>
    <xf numFmtId="0" fontId="11" fillId="11" borderId="0" xfId="0" applyFont="1" applyFill="1" applyAlignment="1">
      <alignment horizontal="left" indent="1"/>
    </xf>
    <xf numFmtId="0" fontId="3" fillId="11" borderId="0" xfId="0" applyFont="1" applyFill="1" applyAlignment="1">
      <alignment horizontal="left" indent="1" shrinkToFit="1"/>
    </xf>
    <xf numFmtId="166" fontId="4" fillId="11" borderId="0" xfId="0" applyNumberFormat="1" applyFont="1" applyFill="1" applyAlignment="1">
      <alignment horizontal="left" indent="1" shrinkToFit="1"/>
    </xf>
    <xf numFmtId="164" fontId="3" fillId="11" borderId="0" xfId="0" applyNumberFormat="1" applyFont="1" applyFill="1" applyAlignment="1">
      <alignment horizontal="left" indent="1" shrinkToFit="1"/>
    </xf>
    <xf numFmtId="0" fontId="4" fillId="0" borderId="0" xfId="0" applyFont="1" applyAlignment="1">
      <alignment shrinkToFit="1"/>
    </xf>
    <xf numFmtId="164" fontId="4" fillId="0" borderId="0" xfId="0" applyNumberFormat="1" applyFont="1" applyAlignment="1">
      <alignment shrinkToFit="1"/>
    </xf>
    <xf numFmtId="0" fontId="21" fillId="0" borderId="0" xfId="0" applyFont="1" applyAlignment="1">
      <alignment shrinkToFit="1"/>
    </xf>
    <xf numFmtId="0" fontId="8" fillId="2" borderId="0" xfId="0" applyFont="1" applyFill="1" applyAlignment="1">
      <alignment horizontal="center" vertical="center" shrinkToFit="1"/>
    </xf>
    <xf numFmtId="0" fontId="11" fillId="6" borderId="0" xfId="0" applyFont="1" applyFill="1" applyAlignment="1">
      <alignment horizontal="center" vertical="center" shrinkToFit="1"/>
    </xf>
    <xf numFmtId="0" fontId="11" fillId="9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8" borderId="0" xfId="0" applyFont="1" applyFill="1" applyAlignment="1">
      <alignment horizontal="center" vertical="center" shrinkToFit="1"/>
    </xf>
    <xf numFmtId="0" fontId="11" fillId="10" borderId="0" xfId="0" applyFont="1" applyFill="1" applyAlignment="1">
      <alignment horizontal="center" vertical="center" shrinkToFit="1"/>
    </xf>
    <xf numFmtId="0" fontId="11" fillId="7" borderId="0" xfId="0" applyFont="1" applyFill="1" applyAlignment="1">
      <alignment horizontal="center" vertical="center" shrinkToFit="1"/>
    </xf>
    <xf numFmtId="0" fontId="11" fillId="11" borderId="0" xfId="0" applyFont="1" applyFill="1" applyAlignment="1">
      <alignment horizontal="center" vertical="center" shrinkToFit="1"/>
    </xf>
    <xf numFmtId="0" fontId="8" fillId="2" borderId="6" xfId="0" applyFont="1" applyFill="1" applyBorder="1" applyAlignment="1">
      <alignment horizontal="right" shrinkToFit="1"/>
    </xf>
    <xf numFmtId="0" fontId="8" fillId="2" borderId="18" xfId="0" applyFont="1" applyFill="1" applyBorder="1" applyAlignment="1">
      <alignment horizontal="right" shrinkToFit="1"/>
    </xf>
    <xf numFmtId="10" fontId="9" fillId="4" borderId="0" xfId="0" applyNumberFormat="1" applyFont="1" applyFill="1" applyAlignment="1">
      <alignment horizontal="center" shrinkToFit="1"/>
    </xf>
    <xf numFmtId="0" fontId="10" fillId="4" borderId="0" xfId="0" applyFont="1" applyFill="1" applyAlignment="1">
      <alignment horizontal="left" shrinkToFit="1"/>
    </xf>
    <xf numFmtId="165" fontId="8" fillId="2" borderId="0" xfId="0" applyNumberFormat="1" applyFont="1" applyFill="1" applyAlignment="1">
      <alignment horizontal="right" shrinkToFit="1"/>
    </xf>
    <xf numFmtId="165" fontId="2" fillId="2" borderId="0" xfId="0" applyNumberFormat="1" applyFont="1" applyFill="1" applyAlignment="1">
      <alignment shrinkToFit="1"/>
    </xf>
    <xf numFmtId="0" fontId="8" fillId="2" borderId="23" xfId="0" applyFont="1" applyFill="1" applyBorder="1" applyAlignment="1">
      <alignment horizontal="right" shrinkToFit="1"/>
    </xf>
    <xf numFmtId="0" fontId="8" fillId="2" borderId="7" xfId="0" applyFont="1" applyFill="1" applyBorder="1" applyAlignment="1">
      <alignment horizontal="right" shrinkToFit="1"/>
    </xf>
    <xf numFmtId="0" fontId="8" fillId="2" borderId="24" xfId="0" applyFont="1" applyFill="1" applyBorder="1" applyAlignment="1">
      <alignment horizontal="center" shrinkToFit="1"/>
    </xf>
    <xf numFmtId="10" fontId="9" fillId="4" borderId="32" xfId="0" applyNumberFormat="1" applyFont="1" applyFill="1" applyBorder="1" applyAlignment="1">
      <alignment horizontal="center" shrinkToFit="1"/>
    </xf>
    <xf numFmtId="0" fontId="10" fillId="4" borderId="33" xfId="0" applyFont="1" applyFill="1" applyBorder="1" applyAlignment="1">
      <alignment horizontal="left" shrinkToFit="1"/>
    </xf>
    <xf numFmtId="0" fontId="0" fillId="2" borderId="34" xfId="0" applyFill="1" applyBorder="1"/>
    <xf numFmtId="164" fontId="22" fillId="0" borderId="0" xfId="0" applyNumberFormat="1" applyFont="1" applyAlignment="1">
      <alignment shrinkToFit="1"/>
    </xf>
    <xf numFmtId="164" fontId="23" fillId="0" borderId="0" xfId="0" applyNumberFormat="1" applyFont="1" applyAlignment="1">
      <alignment shrinkToFit="1"/>
    </xf>
    <xf numFmtId="0" fontId="22" fillId="0" borderId="0" xfId="0" applyFont="1" applyAlignment="1">
      <alignment shrinkToFit="1"/>
    </xf>
    <xf numFmtId="0" fontId="23" fillId="0" borderId="0" xfId="0" applyFont="1" applyAlignment="1">
      <alignment horizontal="center" vertical="center" shrinkToFit="1"/>
    </xf>
    <xf numFmtId="166" fontId="23" fillId="0" borderId="0" xfId="0" applyNumberFormat="1" applyFont="1" applyAlignment="1">
      <alignment shrinkToFit="1"/>
    </xf>
    <xf numFmtId="0" fontId="23" fillId="0" borderId="0" xfId="0" applyFont="1" applyAlignment="1">
      <alignment shrinkToFit="1"/>
    </xf>
    <xf numFmtId="10" fontId="23" fillId="0" borderId="0" xfId="0" applyNumberFormat="1" applyFont="1" applyAlignment="1">
      <alignment shrinkToFit="1"/>
    </xf>
    <xf numFmtId="0" fontId="24" fillId="4" borderId="0" xfId="0" applyFont="1" applyFill="1" applyAlignment="1">
      <alignment horizontal="left"/>
    </xf>
    <xf numFmtId="0" fontId="15" fillId="5" borderId="0" xfId="1" applyFont="1" applyFill="1" applyAlignment="1">
      <alignment vertical="center"/>
    </xf>
    <xf numFmtId="164" fontId="25" fillId="0" borderId="0" xfId="0" applyNumberFormat="1" applyFont="1" applyAlignment="1">
      <alignment shrinkToFit="1"/>
    </xf>
    <xf numFmtId="0" fontId="13" fillId="4" borderId="0" xfId="1" applyFont="1" applyFill="1" applyAlignment="1">
      <alignment vertical="center"/>
    </xf>
    <xf numFmtId="0" fontId="26" fillId="6" borderId="0" xfId="0" applyFont="1" applyFill="1" applyAlignment="1">
      <alignment shrinkToFit="1"/>
    </xf>
    <xf numFmtId="0" fontId="26" fillId="9" borderId="0" xfId="0" applyFont="1" applyFill="1" applyAlignment="1">
      <alignment shrinkToFit="1"/>
    </xf>
    <xf numFmtId="0" fontId="27" fillId="0" borderId="0" xfId="0" applyFont="1" applyAlignment="1">
      <alignment shrinkToFit="1"/>
    </xf>
    <xf numFmtId="0" fontId="26" fillId="0" borderId="0" xfId="0" applyFont="1" applyAlignment="1">
      <alignment shrinkToFit="1"/>
    </xf>
    <xf numFmtId="0" fontId="26" fillId="9" borderId="0" xfId="0" applyFont="1" applyFill="1" applyAlignment="1">
      <alignment vertical="center" shrinkToFit="1"/>
    </xf>
    <xf numFmtId="0" fontId="26" fillId="8" borderId="0" xfId="0" applyFont="1" applyFill="1" applyAlignment="1">
      <alignment shrinkToFit="1"/>
    </xf>
    <xf numFmtId="164" fontId="26" fillId="10" borderId="0" xfId="0" applyNumberFormat="1" applyFont="1" applyFill="1" applyAlignment="1">
      <alignment shrinkToFit="1"/>
    </xf>
    <xf numFmtId="0" fontId="26" fillId="7" borderId="0" xfId="0" applyFont="1" applyFill="1" applyAlignment="1">
      <alignment shrinkToFit="1"/>
    </xf>
    <xf numFmtId="164" fontId="26" fillId="11" borderId="0" xfId="0" applyNumberFormat="1" applyFont="1" applyFill="1" applyAlignment="1">
      <alignment shrinkToFit="1"/>
    </xf>
    <xf numFmtId="164" fontId="26" fillId="11" borderId="0" xfId="0" applyNumberFormat="1" applyFont="1" applyFill="1" applyAlignment="1">
      <alignment horizontal="left" indent="1" shrinkToFit="1"/>
    </xf>
    <xf numFmtId="10" fontId="23" fillId="11" borderId="0" xfId="0" applyNumberFormat="1" applyFont="1" applyFill="1" applyAlignment="1">
      <alignment shrinkToFit="1"/>
    </xf>
    <xf numFmtId="164" fontId="23" fillId="11" borderId="0" xfId="0" applyNumberFormat="1" applyFont="1" applyFill="1" applyAlignment="1">
      <alignment shrinkToFit="1"/>
    </xf>
    <xf numFmtId="10" fontId="23" fillId="7" borderId="0" xfId="0" applyNumberFormat="1" applyFont="1" applyFill="1" applyAlignment="1">
      <alignment shrinkToFit="1"/>
    </xf>
    <xf numFmtId="164" fontId="23" fillId="7" borderId="0" xfId="0" applyNumberFormat="1" applyFont="1" applyFill="1" applyAlignment="1">
      <alignment shrinkToFit="1"/>
    </xf>
    <xf numFmtId="10" fontId="23" fillId="10" borderId="0" xfId="0" applyNumberFormat="1" applyFont="1" applyFill="1" applyAlignment="1">
      <alignment shrinkToFit="1"/>
    </xf>
    <xf numFmtId="164" fontId="23" fillId="10" borderId="0" xfId="0" applyNumberFormat="1" applyFont="1" applyFill="1" applyAlignment="1">
      <alignment shrinkToFit="1"/>
    </xf>
    <xf numFmtId="10" fontId="23" fillId="8" borderId="0" xfId="0" applyNumberFormat="1" applyFont="1" applyFill="1" applyAlignment="1">
      <alignment shrinkToFit="1"/>
    </xf>
    <xf numFmtId="164" fontId="23" fillId="8" borderId="0" xfId="0" applyNumberFormat="1" applyFont="1" applyFill="1" applyAlignment="1">
      <alignment shrinkToFit="1"/>
    </xf>
    <xf numFmtId="10" fontId="23" fillId="9" borderId="0" xfId="0" applyNumberFormat="1" applyFont="1" applyFill="1" applyAlignment="1">
      <alignment shrinkToFit="1"/>
    </xf>
    <xf numFmtId="164" fontId="23" fillId="9" borderId="0" xfId="0" applyNumberFormat="1" applyFont="1" applyFill="1" applyAlignment="1">
      <alignment shrinkToFit="1"/>
    </xf>
    <xf numFmtId="0" fontId="13" fillId="5" borderId="0" xfId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2" borderId="0" xfId="0" applyFont="1" applyFill="1" applyAlignment="1">
      <alignment horizontal="center" shrinkToFit="1"/>
    </xf>
    <xf numFmtId="0" fontId="2" fillId="2" borderId="5" xfId="0" applyFont="1" applyFill="1" applyBorder="1" applyAlignment="1">
      <alignment horizontal="center" shrinkToFit="1"/>
    </xf>
    <xf numFmtId="0" fontId="2" fillId="2" borderId="38" xfId="0" applyFont="1" applyFill="1" applyBorder="1" applyAlignment="1">
      <alignment horizontal="center" shrinkToFit="1"/>
    </xf>
    <xf numFmtId="0" fontId="2" fillId="2" borderId="35" xfId="0" applyFont="1" applyFill="1" applyBorder="1" applyAlignment="1">
      <alignment horizontal="center" shrinkToFit="1"/>
    </xf>
    <xf numFmtId="0" fontId="2" fillId="2" borderId="39" xfId="0" applyFont="1" applyFill="1" applyBorder="1" applyAlignment="1">
      <alignment horizontal="center" shrinkToFit="1"/>
    </xf>
    <xf numFmtId="0" fontId="8" fillId="2" borderId="0" xfId="0" applyFont="1" applyFill="1" applyAlignment="1">
      <alignment horizontal="right" vertical="top" shrinkToFit="1"/>
    </xf>
    <xf numFmtId="165" fontId="8" fillId="2" borderId="11" xfId="0" applyNumberFormat="1" applyFont="1" applyFill="1" applyBorder="1" applyAlignment="1">
      <alignment horizontal="right" shrinkToFit="1"/>
    </xf>
    <xf numFmtId="165" fontId="8" fillId="2" borderId="12" xfId="0" applyNumberFormat="1" applyFont="1" applyFill="1" applyBorder="1" applyAlignment="1">
      <alignment horizontal="right" shrinkToFit="1"/>
    </xf>
    <xf numFmtId="165" fontId="8" fillId="2" borderId="36" xfId="0" applyNumberFormat="1" applyFont="1" applyFill="1" applyBorder="1" applyAlignment="1">
      <alignment horizontal="right" shrinkToFit="1"/>
    </xf>
    <xf numFmtId="165" fontId="8" fillId="2" borderId="37" xfId="0" applyNumberFormat="1" applyFont="1" applyFill="1" applyBorder="1" applyAlignment="1">
      <alignment horizontal="right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shrinkToFit="1"/>
    </xf>
    <xf numFmtId="0" fontId="8" fillId="2" borderId="16" xfId="0" applyFont="1" applyFill="1" applyBorder="1" applyAlignment="1">
      <alignment horizontal="center" shrinkToFit="1"/>
    </xf>
    <xf numFmtId="0" fontId="8" fillId="2" borderId="17" xfId="0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2" fillId="2" borderId="40" xfId="0" applyFont="1" applyFill="1" applyBorder="1" applyAlignment="1">
      <alignment horizontal="center" shrinkToFit="1"/>
    </xf>
    <xf numFmtId="0" fontId="2" fillId="2" borderId="23" xfId="0" applyFont="1" applyFill="1" applyBorder="1" applyAlignment="1">
      <alignment horizontal="center" shrinkToFit="1"/>
    </xf>
    <xf numFmtId="165" fontId="2" fillId="2" borderId="41" xfId="0" applyNumberFormat="1" applyFont="1" applyFill="1" applyBorder="1" applyAlignment="1">
      <alignment horizontal="center" shrinkToFit="1"/>
    </xf>
    <xf numFmtId="165" fontId="2" fillId="2" borderId="42" xfId="0" applyNumberFormat="1" applyFont="1" applyFill="1" applyBorder="1" applyAlignment="1">
      <alignment horizontal="center" shrinkToFit="1"/>
    </xf>
    <xf numFmtId="49" fontId="2" fillId="2" borderId="40" xfId="0" applyNumberFormat="1" applyFont="1" applyFill="1" applyBorder="1" applyAlignment="1">
      <alignment horizontal="center" shrinkToFit="1"/>
    </xf>
    <xf numFmtId="49" fontId="2" fillId="2" borderId="23" xfId="0" applyNumberFormat="1" applyFont="1" applyFill="1" applyBorder="1" applyAlignment="1">
      <alignment horizontal="center" shrinkToFit="1"/>
    </xf>
  </cellXfs>
  <cellStyles count="2">
    <cellStyle name="Normal" xfId="0" builtinId="0"/>
    <cellStyle name="Normal 2" xfId="1" xr:uid="{D3979320-2047-4FB1-B5B8-7C4EC00D4E4A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8080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8080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808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808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8080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rgb="FF80808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-[$£-809]#,##0.00_-;\-[$£-809]#,##0.00_-;_-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5" formatCode="_-[$£-809]* #,##0.00_-;\-[$£-809]* #,##0.00_-;_-[$£-809]* &quot; - &quot;??_-;_-@_-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-[$£-809]#,##0.00_-;\-[$£-809]#,##0.00_-;_-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5" formatCode="_-[$£-809]* #,##0.00_-;\-[$£-809]* #,##0.00_-;_-[$£-809]* &quot; - &quot;??_-;_-@_-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-[$£-809]#,##0.00_-;\-[$£-809]#,##0.00_-;_-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5" formatCode="_-[$£-809]* #,##0.00_-;\-[$£-809]* #,##0.00_-;_-[$£-809]* &quot; - &quot;??_-;_-@_-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-[$£-809]#,##0.00_-;\-[$£-809]#,##0.00_-;_-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_-[$£-809]#,##0.00_-;\-[$£-809]#,##0.00_-;_-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6" formatCode="0000000000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00B0F0"/>
        </top>
      </border>
    </dxf>
    <dxf>
      <font>
        <b/>
        <i val="0"/>
        <color theme="0"/>
      </font>
      <fill>
        <patternFill patternType="solid">
          <fgColor theme="4"/>
          <bgColor rgb="FF00B0F0"/>
        </patternFill>
      </fill>
    </dxf>
    <dxf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horizontal style="thin">
          <color rgb="FF00B0F0"/>
        </horizontal>
      </border>
    </dxf>
  </dxfs>
  <tableStyles count="1" defaultTableStyle="TableStyleMedium2" defaultPivotStyle="PivotStyleLight16">
    <tableStyle name="TableStyleMedium2 LL" pivot="0" count="7" xr9:uid="{12DE50CD-7DAF-4397-8D69-77922E8045B2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</tableStyles>
  <colors>
    <mruColors>
      <color rgb="FFFFF2BD"/>
      <color rgb="FFCC359C"/>
      <color rgb="FFF0C2E2"/>
      <color rgb="FF917EB7"/>
      <color rgb="FFD5CEE4"/>
      <color rgb="FF33CCCC"/>
      <color rgb="FFFFCCCC"/>
      <color rgb="FFFECE1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1125" y="136525"/>
    <xdr:ext cx="2257424" cy="299247"/>
    <xdr:pic>
      <xdr:nvPicPr>
        <xdr:cNvPr id="6" name="Picture 5">
          <a:extLst>
            <a:ext uri="{FF2B5EF4-FFF2-40B4-BE49-F238E27FC236}">
              <a16:creationId xmlns:a16="http://schemas.microsoft.com/office/drawing/2014/main" id="{9EAC949B-881C-43F4-BF64-2B8CA85EFF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03"/>
        <a:stretch/>
      </xdr:blipFill>
      <xdr:spPr>
        <a:xfrm>
          <a:off x="111125" y="136525"/>
          <a:ext cx="2257424" cy="299247"/>
        </a:xfrm>
        <a:prstGeom prst="rect">
          <a:avLst/>
        </a:prstGeom>
      </xdr:spPr>
    </xdr:pic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48E958-30CA-410C-8B78-CD287998E894}" name="Tbl_Orderform_183481214124251" displayName="Tbl_Orderform_183481214124251" ref="A15:N298" totalsRowCount="1" headerRowDxfId="30" dataDxfId="29" totalsRowDxfId="28">
  <autoFilter ref="A15:N297" xr:uid="{85E3991F-B668-4526-B2AA-A96D96D68D8E}"/>
  <tableColumns count="14">
    <tableColumn id="2" xr3:uid="{6CB528E5-3570-4712-A0B9-C069F212AE31}" name="Code" dataDxfId="27" totalsRowDxfId="26"/>
    <tableColumn id="3" xr3:uid="{A7C2CABD-4549-415B-B042-8028CA48F0B4}" name="Title" dataDxfId="25" totalsRowDxfId="24"/>
    <tableColumn id="1" xr3:uid="{C612CFE1-1604-41AB-8DFB-285AD5D13101}" name="Qty" dataDxfId="23" totalsRowDxfId="22"/>
    <tableColumn id="4" xr3:uid="{729F756B-D216-430D-9E6E-393C4657314D}" name="ISBN" dataDxfId="21" totalsRowDxfId="20"/>
    <tableColumn id="5" xr3:uid="{03110D44-6B04-4DE1-8489-47A1CFD6F42C}" name="Price" dataDxfId="19" totalsRowDxfId="18"/>
    <tableColumn id="6" xr3:uid="{9D7C97C2-6D01-460C-B4D6-38D30C96B4C3}" name="Disc" dataDxfId="17" totalsRowDxfId="16">
      <calculatedColumnFormula>IF(TRIM(Tbl_Orderform_183481214124251[[#This Row],[Discount Category]])="TRADE",IF(Cell_tdisc="","",Cell_tdisc),IF(TRIM(Tbl_Orderform_183481214124251[[#This Row],[Discount Category]])="EDUCATION",IF(Cell_edisc="","",Cell_edisc),""))</calculatedColumnFormula>
    </tableColumn>
    <tableColumn id="7" xr3:uid="{6C33FD73-21EE-4070-9E61-B502AE932B9A}" name="Net Value" totalsRowFunction="sum" dataDxfId="15" totalsRowDxfId="14">
      <calculatedColumnFormula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calculatedColumnFormula>
    </tableColumn>
    <tableColumn id="8" xr3:uid="{6B0C05D6-EFCB-4247-A93B-E42953638D27}" name="VAT" totalsRowFunction="sum" dataDxfId="13" totalsRowDxfId="12">
      <calculatedColumnFormula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calculatedColumnFormula>
    </tableColumn>
    <tableColumn id="9" xr3:uid="{1FAB181D-04E3-4F67-913A-7662F1D4A140}" name="Line Total" totalsRowFunction="sum" dataDxfId="11" totalsRowDxfId="10">
      <calculatedColumnFormula>IF(Tbl_Orderform_183481214124251[[#This Row],[Qty]]&gt;0,Tbl_Orderform_183481214124251[[#This Row],[VAT]]+Tbl_Orderform_183481214124251[[#This Row],[Net Value]],"")</calculatedColumnFormula>
    </tableColumn>
    <tableColumn id="10" xr3:uid="{296F9D97-6EA4-4EDE-9250-E1A0E0823569}" name="Price (inc VAT)" dataDxfId="9" totalsRowDxfId="8"/>
    <tableColumn id="11" xr3:uid="{CA981B85-A4A1-4F76-845D-6423847D1652}" name="Discount Category" dataDxfId="7" totalsRowDxfId="6"/>
    <tableColumn id="15" xr3:uid="{567E2E84-B360-4F65-925C-DF3C1BD6D2BE}" name="Category" dataDxfId="5" totalsRowDxfId="4"/>
    <tableColumn id="12" xr3:uid="{CECBF2F2-5D6D-48E2-B4A2-52537A9FBDEA}" name="Type" dataDxfId="3" totalsRowDxfId="2"/>
    <tableColumn id="13" xr3:uid="{099C8F9A-3789-45F9-8E16-61DDFF7C0CAC}" name="Carton Qty" dataDxfId="1" totalsRowDxfId="0"/>
  </tableColumns>
  <tableStyleInfo name="TableStyleMedium2 LL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41612-0948-41B3-AFC6-E9B27255F1FB}">
  <sheetPr>
    <pageSetUpPr fitToPage="1"/>
  </sheetPr>
  <dimension ref="A1:O298"/>
  <sheetViews>
    <sheetView tabSelected="1" view="pageBreakPreview" zoomScaleNormal="100" zoomScaleSheetLayoutView="100" workbookViewId="0">
      <selection activeCell="A129" sqref="A129"/>
    </sheetView>
  </sheetViews>
  <sheetFormatPr defaultColWidth="9.109375" defaultRowHeight="14.4" x14ac:dyDescent="0.3"/>
  <cols>
    <col min="1" max="1" width="17.33203125" style="1" customWidth="1"/>
    <col min="2" max="2" width="43" style="1" customWidth="1"/>
    <col min="3" max="3" width="7" style="1" customWidth="1"/>
    <col min="4" max="4" width="13.6640625" style="1" customWidth="1"/>
    <col min="5" max="6" width="11.6640625" style="1" customWidth="1"/>
    <col min="7" max="7" width="9.6640625" style="1" customWidth="1"/>
    <col min="8" max="9" width="10.6640625" style="1" customWidth="1"/>
    <col min="10" max="12" width="10.6640625" style="1" hidden="1" customWidth="1"/>
    <col min="13" max="13" width="11.6640625" style="1" customWidth="1"/>
    <col min="14" max="14" width="11.6640625" style="1" hidden="1" customWidth="1"/>
    <col min="15" max="15" width="6.6640625" style="1" customWidth="1"/>
    <col min="16" max="16384" width="9.109375" style="1"/>
  </cols>
  <sheetData>
    <row r="1" spans="1:15" ht="37.5" customHeight="1" x14ac:dyDescent="0.3">
      <c r="A1" s="5"/>
      <c r="B1" s="5"/>
      <c r="C1" s="5"/>
      <c r="D1" s="5"/>
      <c r="E1" s="5"/>
      <c r="F1" s="108" t="s">
        <v>0</v>
      </c>
      <c r="G1" s="108"/>
      <c r="H1" s="108"/>
      <c r="I1" s="108"/>
      <c r="L1" s="87"/>
      <c r="M1" s="84" t="s">
        <v>357</v>
      </c>
      <c r="N1" s="8"/>
      <c r="O1" s="8"/>
    </row>
    <row r="2" spans="1:15" ht="12" customHeight="1" x14ac:dyDescent="0.3">
      <c r="A2" s="20" t="s">
        <v>1</v>
      </c>
      <c r="B2" s="5"/>
      <c r="C2" s="5"/>
      <c r="D2" s="5"/>
      <c r="E2" s="5"/>
      <c r="F2" s="5"/>
      <c r="G2" s="5"/>
      <c r="H2" s="85">
        <v>2023</v>
      </c>
      <c r="I2" s="23"/>
      <c r="K2" s="87"/>
      <c r="L2" s="87"/>
      <c r="M2" s="8"/>
      <c r="N2" s="8"/>
    </row>
    <row r="3" spans="1:15" ht="12" customHeight="1" x14ac:dyDescent="0.3">
      <c r="A3" s="21" t="s">
        <v>2</v>
      </c>
      <c r="B3" s="6"/>
      <c r="C3" s="7"/>
      <c r="D3" s="5"/>
      <c r="E3" s="5"/>
      <c r="F3" s="5"/>
      <c r="G3" s="5"/>
      <c r="H3" s="22"/>
      <c r="I3" s="22"/>
      <c r="K3" s="8"/>
      <c r="L3" s="8"/>
      <c r="M3" s="8"/>
      <c r="N3" s="8"/>
    </row>
    <row r="4" spans="1:15" ht="12.75" customHeight="1" x14ac:dyDescent="0.3">
      <c r="A4" s="65" t="s">
        <v>3</v>
      </c>
      <c r="B4" s="135"/>
      <c r="C4" s="136"/>
      <c r="D4" s="137"/>
      <c r="E4" s="118" t="s">
        <v>4</v>
      </c>
      <c r="F4" s="109"/>
      <c r="G4" s="110"/>
      <c r="H4" s="110"/>
      <c r="I4" s="111"/>
      <c r="L4" s="24"/>
      <c r="M4" s="24" t="s">
        <v>359</v>
      </c>
    </row>
    <row r="5" spans="1:15" ht="12.75" customHeight="1" x14ac:dyDescent="0.3">
      <c r="A5" s="65" t="s">
        <v>5</v>
      </c>
      <c r="B5" s="135"/>
      <c r="C5" s="136"/>
      <c r="D5" s="137"/>
      <c r="E5" s="118"/>
      <c r="F5" s="112"/>
      <c r="G5" s="113"/>
      <c r="H5" s="113"/>
      <c r="I5" s="114"/>
      <c r="L5" s="19"/>
      <c r="M5" s="19" t="s">
        <v>358</v>
      </c>
      <c r="O5" s="13"/>
    </row>
    <row r="6" spans="1:15" ht="12.75" customHeight="1" x14ac:dyDescent="0.3">
      <c r="A6" s="65" t="s">
        <v>6</v>
      </c>
      <c r="B6" s="135"/>
      <c r="C6" s="136"/>
      <c r="D6" s="137"/>
      <c r="E6" s="118"/>
      <c r="F6" s="112"/>
      <c r="G6" s="113"/>
      <c r="H6" s="113"/>
      <c r="I6" s="114"/>
      <c r="O6" s="13"/>
    </row>
    <row r="7" spans="1:15" ht="12.75" customHeight="1" x14ac:dyDescent="0.3">
      <c r="A7" s="66" t="s">
        <v>7</v>
      </c>
      <c r="B7" s="138"/>
      <c r="C7" s="138"/>
      <c r="D7" s="139"/>
      <c r="E7" s="118"/>
      <c r="F7" s="115"/>
      <c r="G7" s="116"/>
      <c r="H7" s="116"/>
      <c r="I7" s="117"/>
      <c r="O7" s="13"/>
    </row>
    <row r="8" spans="1:15" ht="12.75" customHeight="1" x14ac:dyDescent="0.3">
      <c r="A8" s="123" t="s">
        <v>8</v>
      </c>
      <c r="B8" s="126"/>
      <c r="C8" s="127"/>
      <c r="D8" s="128"/>
      <c r="E8" s="71" t="s">
        <v>9</v>
      </c>
      <c r="F8" s="140"/>
      <c r="G8" s="141"/>
      <c r="H8" s="144"/>
      <c r="I8" s="145"/>
      <c r="O8" s="13"/>
    </row>
    <row r="9" spans="1:15" ht="12.75" customHeight="1" x14ac:dyDescent="0.3">
      <c r="A9" s="124"/>
      <c r="B9" s="129"/>
      <c r="C9" s="130"/>
      <c r="D9" s="131"/>
      <c r="E9" s="72" t="s">
        <v>10</v>
      </c>
      <c r="F9" s="140"/>
      <c r="G9" s="141"/>
      <c r="H9" s="142"/>
      <c r="I9" s="143"/>
      <c r="O9" s="13"/>
    </row>
    <row r="10" spans="1:15" ht="12.75" customHeight="1" x14ac:dyDescent="0.3">
      <c r="A10" s="124"/>
      <c r="B10" s="129"/>
      <c r="C10" s="130"/>
      <c r="D10" s="131"/>
      <c r="E10" s="73" t="s">
        <v>11</v>
      </c>
      <c r="F10" s="15"/>
      <c r="I10" s="76"/>
      <c r="O10" s="13"/>
    </row>
    <row r="11" spans="1:15" ht="12.75" customHeight="1" x14ac:dyDescent="0.3">
      <c r="A11" s="124"/>
      <c r="B11" s="129"/>
      <c r="C11" s="130"/>
      <c r="D11" s="131"/>
      <c r="E11" s="67"/>
      <c r="F11" s="16" t="str">
        <f>IF(Cell_tdisc="","","Trade")</f>
        <v/>
      </c>
      <c r="G11" s="121" t="s">
        <v>12</v>
      </c>
      <c r="H11" s="122"/>
      <c r="I11" s="14">
        <f>SUM(Tbl_Orderform_183481214124251[Net Value])</f>
        <v>0</v>
      </c>
      <c r="O11" s="13"/>
    </row>
    <row r="12" spans="1:15" ht="12.75" customHeight="1" x14ac:dyDescent="0.3">
      <c r="A12" s="124"/>
      <c r="B12" s="129"/>
      <c r="C12" s="130"/>
      <c r="D12" s="131"/>
      <c r="E12" s="67"/>
      <c r="F12" s="16" t="str">
        <f>IF(Cell_edisc="","","Education")</f>
        <v/>
      </c>
      <c r="G12" s="121" t="s">
        <v>13</v>
      </c>
      <c r="H12" s="122"/>
      <c r="I12" s="14">
        <f>SUM(Tbl_Orderform_183481214124251[VAT])</f>
        <v>0</v>
      </c>
      <c r="O12" s="13"/>
    </row>
    <row r="13" spans="1:15" ht="12.75" customHeight="1" x14ac:dyDescent="0.3">
      <c r="A13" s="125"/>
      <c r="B13" s="132"/>
      <c r="C13" s="133"/>
      <c r="D13" s="134"/>
      <c r="E13" s="74"/>
      <c r="F13" s="75" t="str">
        <f>IF(Cell_edisc="","","Digital")</f>
        <v/>
      </c>
      <c r="G13" s="119" t="s">
        <v>14</v>
      </c>
      <c r="H13" s="120"/>
      <c r="I13" s="17">
        <f>SUM(Tbl_Orderform_183481214124251[Line Total])</f>
        <v>0</v>
      </c>
      <c r="O13" s="13"/>
    </row>
    <row r="14" spans="1:15" ht="12.75" customHeight="1" x14ac:dyDescent="0.3">
      <c r="A14" s="57"/>
      <c r="B14" s="57"/>
      <c r="C14" s="57"/>
      <c r="D14" s="57"/>
      <c r="E14" s="67"/>
      <c r="F14" s="67"/>
      <c r="G14" s="68"/>
      <c r="H14" s="69"/>
      <c r="I14" s="69"/>
      <c r="J14" s="70"/>
      <c r="O14" s="13"/>
    </row>
    <row r="15" spans="1:15" ht="26.4" x14ac:dyDescent="0.3">
      <c r="A15" s="11" t="s">
        <v>15</v>
      </c>
      <c r="B15" s="11" t="s">
        <v>16</v>
      </c>
      <c r="C15" s="11" t="s">
        <v>17</v>
      </c>
      <c r="D15" s="11" t="s">
        <v>18</v>
      </c>
      <c r="E15" s="11" t="s">
        <v>19</v>
      </c>
      <c r="F15" s="11" t="s">
        <v>20</v>
      </c>
      <c r="G15" s="11" t="s">
        <v>21</v>
      </c>
      <c r="H15" s="11" t="s">
        <v>22</v>
      </c>
      <c r="I15" s="11" t="s">
        <v>23</v>
      </c>
      <c r="J15" s="11" t="s">
        <v>24</v>
      </c>
      <c r="K15" s="11" t="s">
        <v>25</v>
      </c>
      <c r="L15" s="11" t="s">
        <v>26</v>
      </c>
      <c r="M15" s="11" t="s">
        <v>27</v>
      </c>
      <c r="N15" s="11" t="s">
        <v>28</v>
      </c>
    </row>
    <row r="16" spans="1:15" ht="21" x14ac:dyDescent="0.4">
      <c r="A16" s="25" t="s">
        <v>29</v>
      </c>
      <c r="B16" s="26"/>
      <c r="C16" s="58"/>
      <c r="D16" s="27"/>
      <c r="E16" s="26"/>
      <c r="F16" s="34"/>
      <c r="G16" s="26"/>
      <c r="H16" s="26"/>
      <c r="I16" s="26"/>
      <c r="J16" s="26"/>
      <c r="K16" s="26"/>
      <c r="L16" s="26"/>
      <c r="M16" s="88"/>
      <c r="N16" s="88"/>
    </row>
    <row r="17" spans="1:14" ht="15" customHeight="1" x14ac:dyDescent="0.3">
      <c r="A17" s="48" t="s">
        <v>30</v>
      </c>
      <c r="B17" s="35"/>
      <c r="C17" s="59"/>
      <c r="D17" s="36"/>
      <c r="E17" s="35"/>
      <c r="F17" s="37"/>
      <c r="G17" s="35"/>
      <c r="H17" s="35"/>
      <c r="I17" s="35"/>
      <c r="J17" s="35"/>
      <c r="K17" s="35"/>
      <c r="L17" s="35"/>
      <c r="M17" s="89"/>
      <c r="N17" s="89"/>
    </row>
    <row r="18" spans="1:14" x14ac:dyDescent="0.3">
      <c r="A18" s="82" t="s">
        <v>31</v>
      </c>
      <c r="B18" s="82" t="s">
        <v>32</v>
      </c>
      <c r="C18" s="80"/>
      <c r="D18" s="81">
        <v>9781862098350</v>
      </c>
      <c r="E18" s="78">
        <v>279.99</v>
      </c>
      <c r="F1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" s="78" t="str">
        <f>IF(Tbl_Orderform_183481214124251[[#This Row],[Qty]]&gt;0,Tbl_Orderform_183481214124251[[#This Row],[VAT]]+Tbl_Orderform_183481214124251[[#This Row],[Net Value]],"")</f>
        <v/>
      </c>
      <c r="J18" s="78">
        <v>300.81</v>
      </c>
      <c r="K18" s="82" t="s">
        <v>33</v>
      </c>
      <c r="L18" s="82" t="s">
        <v>29</v>
      </c>
      <c r="M18" s="90" t="s">
        <v>34</v>
      </c>
      <c r="N18" s="90">
        <v>1</v>
      </c>
    </row>
    <row r="19" spans="1:14" x14ac:dyDescent="0.3">
      <c r="A19" s="79" t="s">
        <v>35</v>
      </c>
      <c r="B19" s="79" t="s">
        <v>36</v>
      </c>
      <c r="C19" s="80"/>
      <c r="D19" s="81">
        <v>9781862092266</v>
      </c>
      <c r="E19" s="77">
        <v>28.99</v>
      </c>
      <c r="F1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" s="78" t="str">
        <f>IF(Tbl_Orderform_183481214124251[[#This Row],[Qty]]&gt;0,Tbl_Orderform_183481214124251[[#This Row],[VAT]]+Tbl_Orderform_183481214124251[[#This Row],[Net Value]],"")</f>
        <v/>
      </c>
      <c r="J19" s="77">
        <v>28.99</v>
      </c>
      <c r="K19" s="79" t="s">
        <v>33</v>
      </c>
      <c r="L19" s="79" t="s">
        <v>29</v>
      </c>
      <c r="M19" s="91" t="s">
        <v>37</v>
      </c>
      <c r="N19" s="91">
        <v>40</v>
      </c>
    </row>
    <row r="20" spans="1:14" x14ac:dyDescent="0.3">
      <c r="A20" s="79" t="s">
        <v>38</v>
      </c>
      <c r="B20" s="79" t="s">
        <v>39</v>
      </c>
      <c r="C20" s="80"/>
      <c r="D20" s="81">
        <v>9781862098619</v>
      </c>
      <c r="E20" s="77">
        <v>59.99</v>
      </c>
      <c r="F2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" s="78" t="str">
        <f>IF(Tbl_Orderform_183481214124251[[#This Row],[Qty]]&gt;0,Tbl_Orderform_183481214124251[[#This Row],[VAT]]+Tbl_Orderform_183481214124251[[#This Row],[Net Value]],"")</f>
        <v/>
      </c>
      <c r="J20" s="77">
        <v>59.99</v>
      </c>
      <c r="K20" s="79" t="s">
        <v>40</v>
      </c>
      <c r="L20" s="79" t="s">
        <v>41</v>
      </c>
      <c r="M20" s="91" t="s">
        <v>42</v>
      </c>
      <c r="N20" s="91">
        <v>8</v>
      </c>
    </row>
    <row r="21" spans="1:14" x14ac:dyDescent="0.3">
      <c r="A21" s="79" t="s">
        <v>43</v>
      </c>
      <c r="B21" s="79" t="s">
        <v>44</v>
      </c>
      <c r="C21" s="80"/>
      <c r="D21" s="81">
        <v>9781862092396</v>
      </c>
      <c r="E21" s="77">
        <v>31.99</v>
      </c>
      <c r="F2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" s="78" t="str">
        <f>IF(Tbl_Orderform_183481214124251[[#This Row],[Qty]]&gt;0,Tbl_Orderform_183481214124251[[#This Row],[VAT]]+Tbl_Orderform_183481214124251[[#This Row],[Net Value]],"")</f>
        <v/>
      </c>
      <c r="J21" s="77">
        <v>31.99</v>
      </c>
      <c r="K21" s="79" t="s">
        <v>33</v>
      </c>
      <c r="L21" s="79" t="s">
        <v>29</v>
      </c>
      <c r="M21" s="91" t="s">
        <v>45</v>
      </c>
      <c r="N21" s="91">
        <v>60</v>
      </c>
    </row>
    <row r="22" spans="1:14" x14ac:dyDescent="0.3">
      <c r="A22" s="79" t="s">
        <v>46</v>
      </c>
      <c r="B22" s="79" t="s">
        <v>47</v>
      </c>
      <c r="C22" s="80"/>
      <c r="D22" s="81">
        <v>9781862092501</v>
      </c>
      <c r="E22" s="77">
        <v>31.99</v>
      </c>
      <c r="F2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" s="78" t="str">
        <f>IF(Tbl_Orderform_183481214124251[[#This Row],[Qty]]&gt;0,Tbl_Orderform_183481214124251[[#This Row],[VAT]]+Tbl_Orderform_183481214124251[[#This Row],[Net Value]],"")</f>
        <v/>
      </c>
      <c r="J22" s="77">
        <v>31.99</v>
      </c>
      <c r="K22" s="79" t="s">
        <v>33</v>
      </c>
      <c r="L22" s="79" t="s">
        <v>29</v>
      </c>
      <c r="M22" s="91" t="s">
        <v>48</v>
      </c>
      <c r="N22" s="91">
        <v>60</v>
      </c>
    </row>
    <row r="23" spans="1:14" x14ac:dyDescent="0.3">
      <c r="A23" s="79" t="s">
        <v>49</v>
      </c>
      <c r="B23" s="79" t="s">
        <v>50</v>
      </c>
      <c r="C23" s="80"/>
      <c r="D23" s="81">
        <v>9781862094222</v>
      </c>
      <c r="E23" s="77">
        <v>31.99</v>
      </c>
      <c r="F2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" s="78" t="str">
        <f>IF(Tbl_Orderform_183481214124251[[#This Row],[Qty]]&gt;0,Tbl_Orderform_183481214124251[[#This Row],[VAT]]+Tbl_Orderform_183481214124251[[#This Row],[Net Value]],"")</f>
        <v/>
      </c>
      <c r="J23" s="77">
        <v>31.99</v>
      </c>
      <c r="K23" s="79" t="s">
        <v>33</v>
      </c>
      <c r="L23" s="79" t="s">
        <v>29</v>
      </c>
      <c r="M23" s="91" t="s">
        <v>48</v>
      </c>
      <c r="N23" s="91">
        <v>50</v>
      </c>
    </row>
    <row r="24" spans="1:14" x14ac:dyDescent="0.3">
      <c r="A24" s="79" t="s">
        <v>51</v>
      </c>
      <c r="B24" s="79" t="s">
        <v>52</v>
      </c>
      <c r="C24" s="80"/>
      <c r="D24" s="81">
        <v>9781862092389</v>
      </c>
      <c r="E24" s="77">
        <v>8.99</v>
      </c>
      <c r="F2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" s="78" t="str">
        <f>IF(Tbl_Orderform_183481214124251[[#This Row],[Qty]]&gt;0,Tbl_Orderform_183481214124251[[#This Row],[VAT]]+Tbl_Orderform_183481214124251[[#This Row],[Net Value]],"")</f>
        <v/>
      </c>
      <c r="J24" s="77">
        <v>8.99</v>
      </c>
      <c r="K24" s="79" t="s">
        <v>33</v>
      </c>
      <c r="L24" s="79" t="s">
        <v>29</v>
      </c>
      <c r="M24" s="91" t="s">
        <v>53</v>
      </c>
      <c r="N24" s="91">
        <v>50</v>
      </c>
    </row>
    <row r="25" spans="1:14" x14ac:dyDescent="0.3">
      <c r="A25" s="79" t="s">
        <v>54</v>
      </c>
      <c r="B25" s="79" t="s">
        <v>55</v>
      </c>
      <c r="C25" s="80"/>
      <c r="D25" s="81">
        <v>9781862092242</v>
      </c>
      <c r="E25" s="77">
        <v>26.99</v>
      </c>
      <c r="F2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" s="78" t="str">
        <f>IF(Tbl_Orderform_183481214124251[[#This Row],[Qty]]&gt;0,Tbl_Orderform_183481214124251[[#This Row],[VAT]]+Tbl_Orderform_183481214124251[[#This Row],[Net Value]],"")</f>
        <v/>
      </c>
      <c r="J25" s="77">
        <v>32.39</v>
      </c>
      <c r="K25" s="79" t="s">
        <v>33</v>
      </c>
      <c r="L25" s="79" t="s">
        <v>29</v>
      </c>
      <c r="M25" s="91" t="s">
        <v>56</v>
      </c>
      <c r="N25" s="91">
        <v>22</v>
      </c>
    </row>
    <row r="26" spans="1:14" x14ac:dyDescent="0.3">
      <c r="A26" s="79" t="s">
        <v>57</v>
      </c>
      <c r="B26" s="79" t="s">
        <v>58</v>
      </c>
      <c r="C26" s="80"/>
      <c r="D26" s="81">
        <v>9781862091986</v>
      </c>
      <c r="E26" s="77">
        <v>26.99</v>
      </c>
      <c r="F2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" s="78" t="str">
        <f>IF(Tbl_Orderform_183481214124251[[#This Row],[Qty]]&gt;0,Tbl_Orderform_183481214124251[[#This Row],[VAT]]+Tbl_Orderform_183481214124251[[#This Row],[Net Value]],"")</f>
        <v/>
      </c>
      <c r="J26" s="77">
        <v>32.39</v>
      </c>
      <c r="K26" s="79" t="s">
        <v>33</v>
      </c>
      <c r="L26" s="79" t="s">
        <v>29</v>
      </c>
      <c r="M26" s="91" t="s">
        <v>56</v>
      </c>
      <c r="N26" s="91">
        <v>24</v>
      </c>
    </row>
    <row r="27" spans="1:14" x14ac:dyDescent="0.3">
      <c r="A27" s="79" t="s">
        <v>59</v>
      </c>
      <c r="B27" s="79" t="s">
        <v>60</v>
      </c>
      <c r="C27" s="80"/>
      <c r="D27" s="81">
        <v>9781862092273</v>
      </c>
      <c r="E27" s="77">
        <v>7.49</v>
      </c>
      <c r="F2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" s="78" t="str">
        <f>IF(Tbl_Orderform_183481214124251[[#This Row],[Qty]]&gt;0,Tbl_Orderform_183481214124251[[#This Row],[VAT]]+Tbl_Orderform_183481214124251[[#This Row],[Net Value]],"")</f>
        <v/>
      </c>
      <c r="J27" s="77">
        <v>8.99</v>
      </c>
      <c r="K27" s="79" t="s">
        <v>40</v>
      </c>
      <c r="L27" s="79" t="s">
        <v>41</v>
      </c>
      <c r="M27" s="91" t="s">
        <v>56</v>
      </c>
      <c r="N27" s="91">
        <v>48</v>
      </c>
    </row>
    <row r="28" spans="1:14" x14ac:dyDescent="0.3">
      <c r="A28" s="79" t="s">
        <v>61</v>
      </c>
      <c r="B28" s="79" t="s">
        <v>62</v>
      </c>
      <c r="C28" s="80"/>
      <c r="D28" s="81">
        <v>9781782484592</v>
      </c>
      <c r="E28" s="77">
        <v>29.99</v>
      </c>
      <c r="F2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" s="78" t="str">
        <f>IF(Tbl_Orderform_183481214124251[[#This Row],[Qty]]&gt;0,Tbl_Orderform_183481214124251[[#This Row],[VAT]]+Tbl_Orderform_183481214124251[[#This Row],[Net Value]],"")</f>
        <v/>
      </c>
      <c r="J28" s="77">
        <v>29.99</v>
      </c>
      <c r="K28" s="79" t="s">
        <v>33</v>
      </c>
      <c r="L28" s="79" t="s">
        <v>29</v>
      </c>
      <c r="M28" s="91" t="s">
        <v>56</v>
      </c>
      <c r="N28" s="91">
        <v>20</v>
      </c>
    </row>
    <row r="29" spans="1:14" x14ac:dyDescent="0.3">
      <c r="A29" s="79" t="s">
        <v>63</v>
      </c>
      <c r="B29" s="79" t="s">
        <v>64</v>
      </c>
      <c r="C29" s="80"/>
      <c r="D29" s="81">
        <v>9781862092228</v>
      </c>
      <c r="E29" s="77">
        <v>8.99</v>
      </c>
      <c r="F2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" s="78" t="str">
        <f>IF(Tbl_Orderform_183481214124251[[#This Row],[Qty]]&gt;0,Tbl_Orderform_183481214124251[[#This Row],[VAT]]+Tbl_Orderform_183481214124251[[#This Row],[Net Value]],"")</f>
        <v/>
      </c>
      <c r="J29" s="77">
        <v>8.99</v>
      </c>
      <c r="K29" s="79" t="s">
        <v>40</v>
      </c>
      <c r="L29" s="79" t="s">
        <v>41</v>
      </c>
      <c r="M29" s="91" t="s">
        <v>65</v>
      </c>
      <c r="N29" s="91">
        <v>50</v>
      </c>
    </row>
    <row r="30" spans="1:14" x14ac:dyDescent="0.3">
      <c r="A30" s="79" t="s">
        <v>66</v>
      </c>
      <c r="B30" s="79" t="s">
        <v>67</v>
      </c>
      <c r="C30" s="80"/>
      <c r="D30" s="81">
        <v>9781862099760</v>
      </c>
      <c r="E30" s="77">
        <v>8.99</v>
      </c>
      <c r="F3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0" s="78" t="str">
        <f>IF(Tbl_Orderform_183481214124251[[#This Row],[Qty]]&gt;0,Tbl_Orderform_183481214124251[[#This Row],[VAT]]+Tbl_Orderform_183481214124251[[#This Row],[Net Value]],"")</f>
        <v/>
      </c>
      <c r="J30" s="77">
        <v>8.99</v>
      </c>
      <c r="K30" s="79" t="s">
        <v>40</v>
      </c>
      <c r="L30" s="79" t="s">
        <v>41</v>
      </c>
      <c r="M30" s="91" t="s">
        <v>65</v>
      </c>
      <c r="N30" s="91">
        <v>50</v>
      </c>
    </row>
    <row r="31" spans="1:14" x14ac:dyDescent="0.3">
      <c r="A31" s="79" t="s">
        <v>68</v>
      </c>
      <c r="B31" s="79" t="s">
        <v>69</v>
      </c>
      <c r="C31" s="80"/>
      <c r="D31" s="81">
        <v>9781782481485</v>
      </c>
      <c r="E31" s="77">
        <v>21.99</v>
      </c>
      <c r="F3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1" s="78" t="str">
        <f>IF(Tbl_Orderform_183481214124251[[#This Row],[Qty]]&gt;0,Tbl_Orderform_183481214124251[[#This Row],[VAT]]+Tbl_Orderform_183481214124251[[#This Row],[Net Value]],"")</f>
        <v/>
      </c>
      <c r="J31" s="77">
        <v>21.99</v>
      </c>
      <c r="K31" s="79" t="s">
        <v>33</v>
      </c>
      <c r="L31" s="79" t="s">
        <v>29</v>
      </c>
      <c r="M31" s="91" t="s">
        <v>70</v>
      </c>
      <c r="N31" s="91">
        <v>18</v>
      </c>
    </row>
    <row r="32" spans="1:14" x14ac:dyDescent="0.3">
      <c r="A32" s="79" t="s">
        <v>71</v>
      </c>
      <c r="B32" s="79" t="s">
        <v>72</v>
      </c>
      <c r="C32" s="80"/>
      <c r="D32" s="81">
        <v>9781782483892</v>
      </c>
      <c r="E32" s="77">
        <v>42</v>
      </c>
      <c r="F3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2" s="78" t="str">
        <f>IF(Tbl_Orderform_183481214124251[[#This Row],[Qty]]&gt;0,Tbl_Orderform_183481214124251[[#This Row],[VAT]]+Tbl_Orderform_183481214124251[[#This Row],[Net Value]],"")</f>
        <v/>
      </c>
      <c r="J32" s="77">
        <v>50.4</v>
      </c>
      <c r="K32" s="79" t="s">
        <v>73</v>
      </c>
      <c r="L32" s="79" t="s">
        <v>29</v>
      </c>
      <c r="M32" s="91" t="s">
        <v>74</v>
      </c>
      <c r="N32" s="91">
        <v>0</v>
      </c>
    </row>
    <row r="33" spans="1:14" x14ac:dyDescent="0.3">
      <c r="A33" s="79" t="s">
        <v>75</v>
      </c>
      <c r="B33" s="79" t="s">
        <v>76</v>
      </c>
      <c r="C33" s="80"/>
      <c r="D33" s="81">
        <v>9781782483861</v>
      </c>
      <c r="E33" s="77">
        <v>3</v>
      </c>
      <c r="F3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3" s="78" t="str">
        <f>IF(Tbl_Orderform_183481214124251[[#This Row],[Qty]]&gt;0,Tbl_Orderform_183481214124251[[#This Row],[VAT]]+Tbl_Orderform_183481214124251[[#This Row],[Net Value]],"")</f>
        <v/>
      </c>
      <c r="J33" s="77">
        <v>3.6</v>
      </c>
      <c r="K33" s="79" t="s">
        <v>73</v>
      </c>
      <c r="L33" s="79" t="s">
        <v>29</v>
      </c>
      <c r="M33" s="91" t="s">
        <v>74</v>
      </c>
      <c r="N33" s="91">
        <v>0</v>
      </c>
    </row>
    <row r="34" spans="1:14" x14ac:dyDescent="0.3">
      <c r="A34" s="79" t="s">
        <v>77</v>
      </c>
      <c r="B34" s="79" t="s">
        <v>78</v>
      </c>
      <c r="C34" s="80"/>
      <c r="D34" s="81">
        <v>9781862099333</v>
      </c>
      <c r="E34" s="77">
        <v>13.99</v>
      </c>
      <c r="F3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4" s="78" t="str">
        <f>IF(Tbl_Orderform_183481214124251[[#This Row],[Qty]]&gt;0,Tbl_Orderform_183481214124251[[#This Row],[VAT]]+Tbl_Orderform_183481214124251[[#This Row],[Net Value]],"")</f>
        <v/>
      </c>
      <c r="J34" s="77">
        <v>16.79</v>
      </c>
      <c r="K34" s="79" t="s">
        <v>33</v>
      </c>
      <c r="L34" s="79" t="s">
        <v>29</v>
      </c>
      <c r="M34" s="91" t="s">
        <v>79</v>
      </c>
      <c r="N34" s="91">
        <v>60</v>
      </c>
    </row>
    <row r="35" spans="1:14" x14ac:dyDescent="0.3">
      <c r="A35" s="79" t="s">
        <v>80</v>
      </c>
      <c r="B35" s="79" t="s">
        <v>81</v>
      </c>
      <c r="C35" s="80"/>
      <c r="D35" s="81">
        <v>9781862092235</v>
      </c>
      <c r="E35" s="77">
        <v>7.49</v>
      </c>
      <c r="F3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5" s="78" t="str">
        <f>IF(Tbl_Orderform_183481214124251[[#This Row],[Qty]]&gt;0,Tbl_Orderform_183481214124251[[#This Row],[VAT]]+Tbl_Orderform_183481214124251[[#This Row],[Net Value]],"")</f>
        <v/>
      </c>
      <c r="J35" s="77">
        <v>8.99</v>
      </c>
      <c r="K35" s="79" t="s">
        <v>40</v>
      </c>
      <c r="L35" s="79" t="s">
        <v>41</v>
      </c>
      <c r="M35" s="91" t="s">
        <v>79</v>
      </c>
      <c r="N35" s="91">
        <v>50</v>
      </c>
    </row>
    <row r="36" spans="1:14" x14ac:dyDescent="0.3">
      <c r="A36" s="79" t="s">
        <v>82</v>
      </c>
      <c r="B36" s="79" t="s">
        <v>83</v>
      </c>
      <c r="C36" s="80"/>
      <c r="D36" s="81">
        <v>9781782480914</v>
      </c>
      <c r="E36" s="77">
        <v>9.99</v>
      </c>
      <c r="F3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6" s="78" t="str">
        <f>IF(Tbl_Orderform_183481214124251[[#This Row],[Qty]]&gt;0,Tbl_Orderform_183481214124251[[#This Row],[VAT]]+Tbl_Orderform_183481214124251[[#This Row],[Net Value]],"")</f>
        <v/>
      </c>
      <c r="J36" s="77">
        <v>9.99</v>
      </c>
      <c r="K36" s="79" t="s">
        <v>33</v>
      </c>
      <c r="L36" s="79" t="s">
        <v>29</v>
      </c>
      <c r="M36" s="91" t="s">
        <v>84</v>
      </c>
      <c r="N36" s="91">
        <v>32</v>
      </c>
    </row>
    <row r="37" spans="1:14" x14ac:dyDescent="0.3">
      <c r="A37" s="79" t="s">
        <v>85</v>
      </c>
      <c r="B37" s="79" t="s">
        <v>86</v>
      </c>
      <c r="C37" s="80"/>
      <c r="D37" s="81">
        <v>9781862092532</v>
      </c>
      <c r="E37" s="77">
        <v>8.32</v>
      </c>
      <c r="F3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7" s="78" t="str">
        <f>IF(Tbl_Orderform_183481214124251[[#This Row],[Qty]]&gt;0,Tbl_Orderform_183481214124251[[#This Row],[VAT]]+Tbl_Orderform_183481214124251[[#This Row],[Net Value]],"")</f>
        <v/>
      </c>
      <c r="J37" s="77">
        <v>9.99</v>
      </c>
      <c r="K37" s="79" t="s">
        <v>33</v>
      </c>
      <c r="L37" s="79" t="s">
        <v>29</v>
      </c>
      <c r="M37" s="91" t="s">
        <v>87</v>
      </c>
      <c r="N37" s="91">
        <v>50</v>
      </c>
    </row>
    <row r="38" spans="1:14" x14ac:dyDescent="0.3">
      <c r="A38" s="79" t="s">
        <v>88</v>
      </c>
      <c r="B38" s="79" t="s">
        <v>89</v>
      </c>
      <c r="C38" s="80"/>
      <c r="D38" s="81">
        <v>9781862093003</v>
      </c>
      <c r="E38" s="77">
        <v>8.32</v>
      </c>
      <c r="F3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3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3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38" s="78" t="str">
        <f>IF(Tbl_Orderform_183481214124251[[#This Row],[Qty]]&gt;0,Tbl_Orderform_183481214124251[[#This Row],[VAT]]+Tbl_Orderform_183481214124251[[#This Row],[Net Value]],"")</f>
        <v/>
      </c>
      <c r="J38" s="77">
        <v>9.99</v>
      </c>
      <c r="K38" s="79" t="s">
        <v>33</v>
      </c>
      <c r="L38" s="79" t="s">
        <v>29</v>
      </c>
      <c r="M38" s="91" t="s">
        <v>87</v>
      </c>
      <c r="N38" s="91">
        <v>50</v>
      </c>
    </row>
    <row r="39" spans="1:14" ht="15" customHeight="1" x14ac:dyDescent="0.3">
      <c r="A39" s="48" t="s">
        <v>90</v>
      </c>
      <c r="B39" s="35"/>
      <c r="C39" s="59"/>
      <c r="D39" s="36"/>
      <c r="E39" s="35"/>
      <c r="F39" s="106"/>
      <c r="G39" s="107"/>
      <c r="H39" s="107"/>
      <c r="I39" s="107"/>
      <c r="J39" s="35"/>
      <c r="K39" s="35"/>
      <c r="L39" s="35"/>
      <c r="M39" s="89"/>
      <c r="N39" s="89"/>
    </row>
    <row r="40" spans="1:14" x14ac:dyDescent="0.3">
      <c r="A40" s="54" t="s">
        <v>91</v>
      </c>
      <c r="B40" s="82" t="s">
        <v>92</v>
      </c>
      <c r="C40" s="80"/>
      <c r="D40" s="81">
        <v>9781862098367</v>
      </c>
      <c r="E40" s="78">
        <v>369.99</v>
      </c>
      <c r="F4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0" s="78" t="str">
        <f>IF(Tbl_Orderform_183481214124251[[#This Row],[Qty]]&gt;0,Tbl_Orderform_183481214124251[[#This Row],[VAT]]+Tbl_Orderform_183481214124251[[#This Row],[Net Value]],"")</f>
        <v/>
      </c>
      <c r="J40" s="78">
        <v>397.46</v>
      </c>
      <c r="K40" s="82" t="s">
        <v>33</v>
      </c>
      <c r="L40" s="82" t="s">
        <v>29</v>
      </c>
      <c r="M40" s="90" t="s">
        <v>34</v>
      </c>
      <c r="N40" s="90">
        <v>1</v>
      </c>
    </row>
    <row r="41" spans="1:14" x14ac:dyDescent="0.3">
      <c r="A41" s="4" t="s">
        <v>93</v>
      </c>
      <c r="B41" s="79" t="s">
        <v>94</v>
      </c>
      <c r="C41" s="80"/>
      <c r="D41" s="81">
        <v>9781782485476</v>
      </c>
      <c r="E41" s="77">
        <v>38.99</v>
      </c>
      <c r="F4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1" s="78" t="str">
        <f>IF(Tbl_Orderform_183481214124251[[#This Row],[Qty]]&gt;0,Tbl_Orderform_183481214124251[[#This Row],[VAT]]+Tbl_Orderform_183481214124251[[#This Row],[Net Value]],"")</f>
        <v/>
      </c>
      <c r="J41" s="77">
        <v>38.99</v>
      </c>
      <c r="K41" s="79" t="s">
        <v>33</v>
      </c>
      <c r="L41" s="79" t="s">
        <v>29</v>
      </c>
      <c r="M41" s="91" t="s">
        <v>37</v>
      </c>
      <c r="N41" s="91">
        <v>12</v>
      </c>
    </row>
    <row r="42" spans="1:14" x14ac:dyDescent="0.3">
      <c r="A42" s="4" t="s">
        <v>95</v>
      </c>
      <c r="B42" s="79" t="s">
        <v>96</v>
      </c>
      <c r="C42" s="80"/>
      <c r="D42" s="81">
        <v>9781782481546</v>
      </c>
      <c r="E42" s="77">
        <v>25.99</v>
      </c>
      <c r="F4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2" s="78" t="str">
        <f>IF(Tbl_Orderform_183481214124251[[#This Row],[Qty]]&gt;0,Tbl_Orderform_183481214124251[[#This Row],[VAT]]+Tbl_Orderform_183481214124251[[#This Row],[Net Value]],"")</f>
        <v/>
      </c>
      <c r="J42" s="77">
        <v>25.99</v>
      </c>
      <c r="K42" s="79" t="s">
        <v>33</v>
      </c>
      <c r="L42" s="79" t="s">
        <v>29</v>
      </c>
      <c r="M42" s="91" t="s">
        <v>42</v>
      </c>
      <c r="N42" s="91">
        <v>15</v>
      </c>
    </row>
    <row r="43" spans="1:14" x14ac:dyDescent="0.3">
      <c r="A43" s="4" t="s">
        <v>97</v>
      </c>
      <c r="B43" s="79" t="s">
        <v>98</v>
      </c>
      <c r="C43" s="80"/>
      <c r="D43" s="81">
        <v>9781782481553</v>
      </c>
      <c r="E43" s="77">
        <v>30.99</v>
      </c>
      <c r="F4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3" s="78" t="str">
        <f>IF(Tbl_Orderform_183481214124251[[#This Row],[Qty]]&gt;0,Tbl_Orderform_183481214124251[[#This Row],[VAT]]+Tbl_Orderform_183481214124251[[#This Row],[Net Value]],"")</f>
        <v/>
      </c>
      <c r="J43" s="77">
        <v>30.99</v>
      </c>
      <c r="K43" s="79" t="s">
        <v>33</v>
      </c>
      <c r="L43" s="79" t="s">
        <v>29</v>
      </c>
      <c r="M43" s="91" t="s">
        <v>42</v>
      </c>
      <c r="N43" s="91">
        <v>20</v>
      </c>
    </row>
    <row r="44" spans="1:14" x14ac:dyDescent="0.3">
      <c r="A44" s="4" t="s">
        <v>99</v>
      </c>
      <c r="B44" s="79" t="s">
        <v>100</v>
      </c>
      <c r="C44" s="80"/>
      <c r="D44" s="81">
        <v>9781782485483</v>
      </c>
      <c r="E44" s="77">
        <v>31.99</v>
      </c>
      <c r="F4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4" s="78" t="str">
        <f>IF(Tbl_Orderform_183481214124251[[#This Row],[Qty]]&gt;0,Tbl_Orderform_183481214124251[[#This Row],[VAT]]+Tbl_Orderform_183481214124251[[#This Row],[Net Value]],"")</f>
        <v/>
      </c>
      <c r="J44" s="77">
        <v>31.99</v>
      </c>
      <c r="K44" s="79" t="s">
        <v>33</v>
      </c>
      <c r="L44" s="79" t="s">
        <v>29</v>
      </c>
      <c r="M44" s="91" t="s">
        <v>48</v>
      </c>
      <c r="N44" s="91">
        <v>40</v>
      </c>
    </row>
    <row r="45" spans="1:14" x14ac:dyDescent="0.3">
      <c r="A45" s="4" t="s">
        <v>101</v>
      </c>
      <c r="B45" s="79" t="s">
        <v>102</v>
      </c>
      <c r="C45" s="80"/>
      <c r="D45" s="81">
        <v>9781862092495</v>
      </c>
      <c r="E45" s="77">
        <v>31.99</v>
      </c>
      <c r="F4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5" s="78" t="str">
        <f>IF(Tbl_Orderform_183481214124251[[#This Row],[Qty]]&gt;0,Tbl_Orderform_183481214124251[[#This Row],[VAT]]+Tbl_Orderform_183481214124251[[#This Row],[Net Value]],"")</f>
        <v/>
      </c>
      <c r="J45" s="77">
        <v>31.99</v>
      </c>
      <c r="K45" s="79" t="s">
        <v>33</v>
      </c>
      <c r="L45" s="79" t="s">
        <v>29</v>
      </c>
      <c r="M45" s="91" t="s">
        <v>48</v>
      </c>
      <c r="N45" s="91">
        <v>100</v>
      </c>
    </row>
    <row r="46" spans="1:14" x14ac:dyDescent="0.3">
      <c r="A46" s="4" t="s">
        <v>103</v>
      </c>
      <c r="B46" s="79" t="s">
        <v>104</v>
      </c>
      <c r="C46" s="80"/>
      <c r="D46" s="81">
        <v>9781782485803</v>
      </c>
      <c r="E46" s="77">
        <v>12.99</v>
      </c>
      <c r="F4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6" s="78" t="str">
        <f>IF(Tbl_Orderform_183481214124251[[#This Row],[Qty]]&gt;0,Tbl_Orderform_183481214124251[[#This Row],[VAT]]+Tbl_Orderform_183481214124251[[#This Row],[Net Value]],"")</f>
        <v/>
      </c>
      <c r="J46" s="77">
        <v>12.99</v>
      </c>
      <c r="K46" s="79" t="s">
        <v>33</v>
      </c>
      <c r="L46" s="79" t="s">
        <v>29</v>
      </c>
      <c r="M46" s="91" t="s">
        <v>53</v>
      </c>
      <c r="N46" s="91">
        <v>25</v>
      </c>
    </row>
    <row r="47" spans="1:14" x14ac:dyDescent="0.3">
      <c r="A47" s="4" t="s">
        <v>105</v>
      </c>
      <c r="B47" s="79" t="s">
        <v>106</v>
      </c>
      <c r="C47" s="80"/>
      <c r="D47" s="81">
        <v>9781862091993</v>
      </c>
      <c r="E47" s="77">
        <v>36.99</v>
      </c>
      <c r="F4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7" s="78" t="str">
        <f>IF(Tbl_Orderform_183481214124251[[#This Row],[Qty]]&gt;0,Tbl_Orderform_183481214124251[[#This Row],[VAT]]+Tbl_Orderform_183481214124251[[#This Row],[Net Value]],"")</f>
        <v/>
      </c>
      <c r="J47" s="77">
        <v>44.39</v>
      </c>
      <c r="K47" s="79" t="s">
        <v>33</v>
      </c>
      <c r="L47" s="79" t="s">
        <v>29</v>
      </c>
      <c r="M47" s="91" t="s">
        <v>56</v>
      </c>
      <c r="N47" s="91">
        <v>14</v>
      </c>
    </row>
    <row r="48" spans="1:14" x14ac:dyDescent="0.3">
      <c r="A48" s="4" t="s">
        <v>107</v>
      </c>
      <c r="B48" s="79" t="s">
        <v>108</v>
      </c>
      <c r="C48" s="80"/>
      <c r="D48" s="81">
        <v>9781862092686</v>
      </c>
      <c r="E48" s="77">
        <v>26.99</v>
      </c>
      <c r="F4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8" s="78" t="str">
        <f>IF(Tbl_Orderform_183481214124251[[#This Row],[Qty]]&gt;0,Tbl_Orderform_183481214124251[[#This Row],[VAT]]+Tbl_Orderform_183481214124251[[#This Row],[Net Value]],"")</f>
        <v/>
      </c>
      <c r="J48" s="77">
        <v>32.39</v>
      </c>
      <c r="K48" s="79" t="s">
        <v>33</v>
      </c>
      <c r="L48" s="79" t="s">
        <v>29</v>
      </c>
      <c r="M48" s="91" t="s">
        <v>56</v>
      </c>
      <c r="N48" s="91">
        <v>10</v>
      </c>
    </row>
    <row r="49" spans="1:14" x14ac:dyDescent="0.3">
      <c r="A49" s="4" t="s">
        <v>109</v>
      </c>
      <c r="B49" s="79" t="s">
        <v>110</v>
      </c>
      <c r="C49" s="80"/>
      <c r="D49" s="81">
        <v>9781782480853</v>
      </c>
      <c r="E49" s="77">
        <v>11.66</v>
      </c>
      <c r="F4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4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4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49" s="78" t="str">
        <f>IF(Tbl_Orderform_183481214124251[[#This Row],[Qty]]&gt;0,Tbl_Orderform_183481214124251[[#This Row],[VAT]]+Tbl_Orderform_183481214124251[[#This Row],[Net Value]],"")</f>
        <v/>
      </c>
      <c r="J49" s="77">
        <v>13.99</v>
      </c>
      <c r="K49" s="79" t="s">
        <v>33</v>
      </c>
      <c r="L49" s="79" t="s">
        <v>29</v>
      </c>
      <c r="M49" s="91" t="s">
        <v>56</v>
      </c>
      <c r="N49" s="91">
        <v>40</v>
      </c>
    </row>
    <row r="50" spans="1:14" x14ac:dyDescent="0.3">
      <c r="A50" s="4" t="s">
        <v>61</v>
      </c>
      <c r="B50" s="79" t="s">
        <v>62</v>
      </c>
      <c r="C50" s="80"/>
      <c r="D50" s="81">
        <v>9781782484592</v>
      </c>
      <c r="E50" s="77">
        <v>29.99</v>
      </c>
      <c r="F5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0" s="78" t="str">
        <f>IF(Tbl_Orderform_183481214124251[[#This Row],[Qty]]&gt;0,Tbl_Orderform_183481214124251[[#This Row],[VAT]]+Tbl_Orderform_183481214124251[[#This Row],[Net Value]],"")</f>
        <v/>
      </c>
      <c r="J50" s="77">
        <v>35.99</v>
      </c>
      <c r="K50" s="79" t="s">
        <v>33</v>
      </c>
      <c r="L50" s="79" t="s">
        <v>29</v>
      </c>
      <c r="M50" s="91" t="s">
        <v>56</v>
      </c>
      <c r="N50" s="91">
        <v>20</v>
      </c>
    </row>
    <row r="51" spans="1:14" x14ac:dyDescent="0.3">
      <c r="A51" s="4" t="s">
        <v>63</v>
      </c>
      <c r="B51" s="79" t="s">
        <v>64</v>
      </c>
      <c r="C51" s="80"/>
      <c r="D51" s="81">
        <v>9781862092228</v>
      </c>
      <c r="E51" s="77">
        <v>8.99</v>
      </c>
      <c r="F5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1" s="78" t="str">
        <f>IF(Tbl_Orderform_183481214124251[[#This Row],[Qty]]&gt;0,Tbl_Orderform_183481214124251[[#This Row],[VAT]]+Tbl_Orderform_183481214124251[[#This Row],[Net Value]],"")</f>
        <v/>
      </c>
      <c r="J51" s="77">
        <v>8.99</v>
      </c>
      <c r="K51" s="79" t="s">
        <v>40</v>
      </c>
      <c r="L51" s="79" t="s">
        <v>41</v>
      </c>
      <c r="M51" s="91" t="s">
        <v>65</v>
      </c>
      <c r="N51" s="91">
        <v>50</v>
      </c>
    </row>
    <row r="52" spans="1:14" x14ac:dyDescent="0.3">
      <c r="A52" s="4" t="s">
        <v>111</v>
      </c>
      <c r="B52" s="79" t="s">
        <v>112</v>
      </c>
      <c r="C52" s="80"/>
      <c r="D52" s="81">
        <v>9781862097896</v>
      </c>
      <c r="E52" s="77">
        <v>8.99</v>
      </c>
      <c r="F5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2" s="78" t="str">
        <f>IF(Tbl_Orderform_183481214124251[[#This Row],[Qty]]&gt;0,Tbl_Orderform_183481214124251[[#This Row],[VAT]]+Tbl_Orderform_183481214124251[[#This Row],[Net Value]],"")</f>
        <v/>
      </c>
      <c r="J52" s="77">
        <v>8.99</v>
      </c>
      <c r="K52" s="79" t="s">
        <v>40</v>
      </c>
      <c r="L52" s="79" t="s">
        <v>41</v>
      </c>
      <c r="M52" s="91" t="s">
        <v>65</v>
      </c>
      <c r="N52" s="91">
        <v>50</v>
      </c>
    </row>
    <row r="53" spans="1:14" x14ac:dyDescent="0.3">
      <c r="A53" s="4" t="s">
        <v>113</v>
      </c>
      <c r="B53" s="79" t="s">
        <v>114</v>
      </c>
      <c r="C53" s="80"/>
      <c r="D53" s="81">
        <v>9781862097834</v>
      </c>
      <c r="E53" s="77">
        <v>8.99</v>
      </c>
      <c r="F5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3" s="78" t="str">
        <f>IF(Tbl_Orderform_183481214124251[[#This Row],[Qty]]&gt;0,Tbl_Orderform_183481214124251[[#This Row],[VAT]]+Tbl_Orderform_183481214124251[[#This Row],[Net Value]],"")</f>
        <v/>
      </c>
      <c r="J53" s="77">
        <v>8.99</v>
      </c>
      <c r="K53" s="79" t="s">
        <v>40</v>
      </c>
      <c r="L53" s="79" t="s">
        <v>41</v>
      </c>
      <c r="M53" s="91" t="s">
        <v>65</v>
      </c>
      <c r="N53" s="91">
        <v>50</v>
      </c>
    </row>
    <row r="54" spans="1:14" x14ac:dyDescent="0.3">
      <c r="A54" s="4" t="s">
        <v>115</v>
      </c>
      <c r="B54" s="79" t="s">
        <v>116</v>
      </c>
      <c r="C54" s="80"/>
      <c r="D54" s="81">
        <v>9781782480907</v>
      </c>
      <c r="E54" s="77">
        <v>8.99</v>
      </c>
      <c r="F5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4" s="78" t="str">
        <f>IF(Tbl_Orderform_183481214124251[[#This Row],[Qty]]&gt;0,Tbl_Orderform_183481214124251[[#This Row],[VAT]]+Tbl_Orderform_183481214124251[[#This Row],[Net Value]],"")</f>
        <v/>
      </c>
      <c r="J54" s="77">
        <v>8.99</v>
      </c>
      <c r="K54" s="79" t="s">
        <v>40</v>
      </c>
      <c r="L54" s="79" t="s">
        <v>41</v>
      </c>
      <c r="M54" s="91" t="s">
        <v>65</v>
      </c>
      <c r="N54" s="91">
        <v>60</v>
      </c>
    </row>
    <row r="55" spans="1:14" x14ac:dyDescent="0.3">
      <c r="A55" s="4" t="s">
        <v>68</v>
      </c>
      <c r="B55" s="79" t="s">
        <v>69</v>
      </c>
      <c r="C55" s="80"/>
      <c r="D55" s="81">
        <v>9781782481485</v>
      </c>
      <c r="E55" s="77">
        <v>21.99</v>
      </c>
      <c r="F5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5" s="78" t="str">
        <f>IF(Tbl_Orderform_183481214124251[[#This Row],[Qty]]&gt;0,Tbl_Orderform_183481214124251[[#This Row],[VAT]]+Tbl_Orderform_183481214124251[[#This Row],[Net Value]],"")</f>
        <v/>
      </c>
      <c r="J55" s="77">
        <v>21.99</v>
      </c>
      <c r="K55" s="79" t="s">
        <v>33</v>
      </c>
      <c r="L55" s="79" t="s">
        <v>29</v>
      </c>
      <c r="M55" s="91" t="s">
        <v>70</v>
      </c>
      <c r="N55" s="91">
        <v>18</v>
      </c>
    </row>
    <row r="56" spans="1:14" x14ac:dyDescent="0.3">
      <c r="A56" s="4" t="s">
        <v>117</v>
      </c>
      <c r="B56" s="79" t="s">
        <v>118</v>
      </c>
      <c r="C56" s="80"/>
      <c r="D56" s="81">
        <v>9781782481492</v>
      </c>
      <c r="E56" s="77">
        <v>21.99</v>
      </c>
      <c r="F5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6" s="78" t="str">
        <f>IF(Tbl_Orderform_183481214124251[[#This Row],[Qty]]&gt;0,Tbl_Orderform_183481214124251[[#This Row],[VAT]]+Tbl_Orderform_183481214124251[[#This Row],[Net Value]],"")</f>
        <v/>
      </c>
      <c r="J56" s="77">
        <v>21.99</v>
      </c>
      <c r="K56" s="79" t="s">
        <v>33</v>
      </c>
      <c r="L56" s="79" t="s">
        <v>29</v>
      </c>
      <c r="M56" s="91" t="s">
        <v>70</v>
      </c>
      <c r="N56" s="91">
        <v>24</v>
      </c>
    </row>
    <row r="57" spans="1:14" x14ac:dyDescent="0.3">
      <c r="A57" s="4" t="s">
        <v>71</v>
      </c>
      <c r="B57" s="79" t="s">
        <v>72</v>
      </c>
      <c r="C57" s="80"/>
      <c r="D57" s="81">
        <v>9781782483892</v>
      </c>
      <c r="E57" s="77">
        <v>42</v>
      </c>
      <c r="F5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7" s="78" t="str">
        <f>IF(Tbl_Orderform_183481214124251[[#This Row],[Qty]]&gt;0,Tbl_Orderform_183481214124251[[#This Row],[VAT]]+Tbl_Orderform_183481214124251[[#This Row],[Net Value]],"")</f>
        <v/>
      </c>
      <c r="J57" s="77">
        <v>50.4</v>
      </c>
      <c r="K57" s="79" t="s">
        <v>73</v>
      </c>
      <c r="L57" s="79" t="s">
        <v>29</v>
      </c>
      <c r="M57" s="91" t="s">
        <v>74</v>
      </c>
      <c r="N57" s="91">
        <v>0</v>
      </c>
    </row>
    <row r="58" spans="1:14" x14ac:dyDescent="0.3">
      <c r="A58" s="4" t="s">
        <v>75</v>
      </c>
      <c r="B58" s="79" t="s">
        <v>76</v>
      </c>
      <c r="C58" s="80"/>
      <c r="D58" s="81">
        <v>9781782483861</v>
      </c>
      <c r="E58" s="77">
        <v>3</v>
      </c>
      <c r="F5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8" s="78" t="str">
        <f>IF(Tbl_Orderform_183481214124251[[#This Row],[Qty]]&gt;0,Tbl_Orderform_183481214124251[[#This Row],[VAT]]+Tbl_Orderform_183481214124251[[#This Row],[Net Value]],"")</f>
        <v/>
      </c>
      <c r="J58" s="77">
        <v>3.6</v>
      </c>
      <c r="K58" s="79" t="s">
        <v>73</v>
      </c>
      <c r="L58" s="79" t="s">
        <v>29</v>
      </c>
      <c r="M58" s="91" t="s">
        <v>74</v>
      </c>
      <c r="N58" s="91">
        <v>0</v>
      </c>
    </row>
    <row r="59" spans="1:14" x14ac:dyDescent="0.3">
      <c r="A59" s="4" t="s">
        <v>77</v>
      </c>
      <c r="B59" s="79" t="s">
        <v>78</v>
      </c>
      <c r="C59" s="80"/>
      <c r="D59" s="81">
        <v>9781862099333</v>
      </c>
      <c r="E59" s="77">
        <v>13.99</v>
      </c>
      <c r="F5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5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5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59" s="78" t="str">
        <f>IF(Tbl_Orderform_183481214124251[[#This Row],[Qty]]&gt;0,Tbl_Orderform_183481214124251[[#This Row],[VAT]]+Tbl_Orderform_183481214124251[[#This Row],[Net Value]],"")</f>
        <v/>
      </c>
      <c r="J59" s="77">
        <v>16.79</v>
      </c>
      <c r="K59" s="79" t="s">
        <v>33</v>
      </c>
      <c r="L59" s="79" t="s">
        <v>29</v>
      </c>
      <c r="M59" s="91" t="s">
        <v>79</v>
      </c>
      <c r="N59" s="91">
        <v>60</v>
      </c>
    </row>
    <row r="60" spans="1:14" x14ac:dyDescent="0.3">
      <c r="A60" s="4" t="s">
        <v>119</v>
      </c>
      <c r="B60" s="79" t="s">
        <v>120</v>
      </c>
      <c r="C60" s="80"/>
      <c r="D60" s="81">
        <v>9781862098145</v>
      </c>
      <c r="E60" s="77">
        <v>16.989999999999998</v>
      </c>
      <c r="F6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0" s="78" t="str">
        <f>IF(Tbl_Orderform_183481214124251[[#This Row],[Qty]]&gt;0,Tbl_Orderform_183481214124251[[#This Row],[VAT]]+Tbl_Orderform_183481214124251[[#This Row],[Net Value]],"")</f>
        <v/>
      </c>
      <c r="J60" s="77">
        <v>20.39</v>
      </c>
      <c r="K60" s="79" t="s">
        <v>33</v>
      </c>
      <c r="L60" s="79" t="s">
        <v>29</v>
      </c>
      <c r="M60" s="91" t="s">
        <v>79</v>
      </c>
      <c r="N60" s="91">
        <v>60</v>
      </c>
    </row>
    <row r="61" spans="1:14" x14ac:dyDescent="0.3">
      <c r="A61" s="4" t="s">
        <v>82</v>
      </c>
      <c r="B61" s="79" t="s">
        <v>83</v>
      </c>
      <c r="C61" s="80"/>
      <c r="D61" s="81">
        <v>9781782480914</v>
      </c>
      <c r="E61" s="77">
        <v>9.99</v>
      </c>
      <c r="F6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1" s="78" t="str">
        <f>IF(Tbl_Orderform_183481214124251[[#This Row],[Qty]]&gt;0,Tbl_Orderform_183481214124251[[#This Row],[VAT]]+Tbl_Orderform_183481214124251[[#This Row],[Net Value]],"")</f>
        <v/>
      </c>
      <c r="J61" s="77">
        <v>9.99</v>
      </c>
      <c r="K61" s="79" t="s">
        <v>33</v>
      </c>
      <c r="L61" s="79" t="s">
        <v>29</v>
      </c>
      <c r="M61" s="91" t="s">
        <v>84</v>
      </c>
      <c r="N61" s="91">
        <v>32</v>
      </c>
    </row>
    <row r="62" spans="1:14" x14ac:dyDescent="0.3">
      <c r="A62" s="4" t="s">
        <v>121</v>
      </c>
      <c r="B62" s="4" t="s">
        <v>122</v>
      </c>
      <c r="C62" s="60"/>
      <c r="D62" s="12">
        <v>9781782481447</v>
      </c>
      <c r="E62" s="9">
        <v>9.99</v>
      </c>
      <c r="F6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2" s="78" t="str">
        <f>IF(Tbl_Orderform_183481214124251[[#This Row],[Qty]]&gt;0,Tbl_Orderform_183481214124251[[#This Row],[VAT]]+Tbl_Orderform_183481214124251[[#This Row],[Net Value]],"")</f>
        <v/>
      </c>
      <c r="J62" s="9">
        <v>9.99</v>
      </c>
      <c r="K62" s="18" t="s">
        <v>33</v>
      </c>
      <c r="L62" s="18" t="s">
        <v>29</v>
      </c>
      <c r="M62" s="91" t="s">
        <v>84</v>
      </c>
      <c r="N62" s="91">
        <v>28</v>
      </c>
    </row>
    <row r="63" spans="1:14" x14ac:dyDescent="0.3">
      <c r="A63" s="4" t="s">
        <v>123</v>
      </c>
      <c r="B63" s="4" t="s">
        <v>124</v>
      </c>
      <c r="C63" s="60"/>
      <c r="D63" s="12">
        <v>9781862097155</v>
      </c>
      <c r="E63" s="9">
        <v>10.99</v>
      </c>
      <c r="F6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3" s="78" t="str">
        <f>IF(Tbl_Orderform_183481214124251[[#This Row],[Qty]]&gt;0,Tbl_Orderform_183481214124251[[#This Row],[VAT]]+Tbl_Orderform_183481214124251[[#This Row],[Net Value]],"")</f>
        <v/>
      </c>
      <c r="J63" s="9">
        <v>13.19</v>
      </c>
      <c r="K63" s="18" t="s">
        <v>33</v>
      </c>
      <c r="L63" s="18" t="s">
        <v>29</v>
      </c>
      <c r="M63" s="91" t="s">
        <v>84</v>
      </c>
      <c r="N63" s="91">
        <v>20</v>
      </c>
    </row>
    <row r="64" spans="1:14" x14ac:dyDescent="0.3">
      <c r="A64" s="4" t="s">
        <v>85</v>
      </c>
      <c r="B64" s="4" t="s">
        <v>86</v>
      </c>
      <c r="C64" s="60"/>
      <c r="D64" s="12">
        <v>9781862092532</v>
      </c>
      <c r="E64" s="9">
        <v>8.32</v>
      </c>
      <c r="F6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4" s="78" t="str">
        <f>IF(Tbl_Orderform_183481214124251[[#This Row],[Qty]]&gt;0,Tbl_Orderform_183481214124251[[#This Row],[VAT]]+Tbl_Orderform_183481214124251[[#This Row],[Net Value]],"")</f>
        <v/>
      </c>
      <c r="J64" s="9">
        <v>9.99</v>
      </c>
      <c r="K64" s="18" t="s">
        <v>33</v>
      </c>
      <c r="L64" s="18" t="s">
        <v>29</v>
      </c>
      <c r="M64" s="91" t="s">
        <v>87</v>
      </c>
      <c r="N64" s="91"/>
    </row>
    <row r="65" spans="1:14" ht="15" customHeight="1" x14ac:dyDescent="0.3">
      <c r="A65" s="4" t="s">
        <v>88</v>
      </c>
      <c r="B65" s="4" t="s">
        <v>89</v>
      </c>
      <c r="C65" s="60"/>
      <c r="D65" s="12">
        <v>9781862093003</v>
      </c>
      <c r="E65" s="9">
        <v>8.32</v>
      </c>
      <c r="F6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5" s="78" t="str">
        <f>IF(Tbl_Orderform_183481214124251[[#This Row],[Qty]]&gt;0,Tbl_Orderform_183481214124251[[#This Row],[VAT]]+Tbl_Orderform_183481214124251[[#This Row],[Net Value]],"")</f>
        <v/>
      </c>
      <c r="J65" s="9">
        <v>9.99</v>
      </c>
      <c r="K65" s="18" t="s">
        <v>33</v>
      </c>
      <c r="L65" s="18" t="s">
        <v>29</v>
      </c>
      <c r="M65" s="91" t="s">
        <v>87</v>
      </c>
      <c r="N65" s="91"/>
    </row>
    <row r="66" spans="1:14" s="41" customFormat="1" ht="15" customHeight="1" x14ac:dyDescent="0.25">
      <c r="A66" s="38" t="s">
        <v>125</v>
      </c>
      <c r="B66" s="39"/>
      <c r="C66" s="59"/>
      <c r="D66" s="40"/>
      <c r="E66" s="39"/>
      <c r="F66" s="106"/>
      <c r="G66" s="107"/>
      <c r="H66" s="107"/>
      <c r="I66" s="107"/>
      <c r="J66" s="39"/>
      <c r="K66" s="39"/>
      <c r="L66" s="39"/>
      <c r="M66" s="92"/>
      <c r="N66" s="92"/>
    </row>
    <row r="67" spans="1:14" ht="15" customHeight="1" x14ac:dyDescent="0.3">
      <c r="A67" s="4" t="s">
        <v>126</v>
      </c>
      <c r="B67" s="4" t="s">
        <v>127</v>
      </c>
      <c r="C67" s="60"/>
      <c r="D67" s="12">
        <v>9781862092945</v>
      </c>
      <c r="E67" s="9">
        <v>28.99</v>
      </c>
      <c r="F6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7" s="78" t="str">
        <f>IF(Tbl_Orderform_183481214124251[[#This Row],[Qty]]&gt;0,Tbl_Orderform_183481214124251[[#This Row],[VAT]]+Tbl_Orderform_183481214124251[[#This Row],[Net Value]],"")</f>
        <v/>
      </c>
      <c r="J67" s="9">
        <v>28.99</v>
      </c>
      <c r="K67" s="18" t="s">
        <v>33</v>
      </c>
      <c r="L67" s="18" t="s">
        <v>29</v>
      </c>
      <c r="M67" s="91" t="s">
        <v>37</v>
      </c>
      <c r="N67" s="91">
        <v>20</v>
      </c>
    </row>
    <row r="68" spans="1:14" ht="15" customHeight="1" x14ac:dyDescent="0.3">
      <c r="A68" s="4" t="s">
        <v>128</v>
      </c>
      <c r="B68" s="4" t="s">
        <v>129</v>
      </c>
      <c r="C68" s="60"/>
      <c r="D68" s="12">
        <v>9781862093201</v>
      </c>
      <c r="E68" s="9">
        <v>31.99</v>
      </c>
      <c r="F6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6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6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68" s="78" t="str">
        <f>IF(Tbl_Orderform_183481214124251[[#This Row],[Qty]]&gt;0,Tbl_Orderform_183481214124251[[#This Row],[VAT]]+Tbl_Orderform_183481214124251[[#This Row],[Net Value]],"")</f>
        <v/>
      </c>
      <c r="J68" s="9">
        <v>31.99</v>
      </c>
      <c r="K68" s="18" t="s">
        <v>33</v>
      </c>
      <c r="L68" s="18" t="s">
        <v>29</v>
      </c>
      <c r="M68" s="91" t="s">
        <v>48</v>
      </c>
      <c r="N68" s="91">
        <v>60</v>
      </c>
    </row>
    <row r="69" spans="1:14" s="41" customFormat="1" ht="15" customHeight="1" x14ac:dyDescent="0.25">
      <c r="A69" s="38" t="s">
        <v>130</v>
      </c>
      <c r="B69" s="39"/>
      <c r="C69" s="59"/>
      <c r="D69" s="40"/>
      <c r="E69" s="39"/>
      <c r="F69" s="106"/>
      <c r="G69" s="107"/>
      <c r="H69" s="107"/>
      <c r="I69" s="107"/>
      <c r="J69" s="39"/>
      <c r="K69" s="39"/>
      <c r="L69" s="39"/>
      <c r="M69" s="92"/>
      <c r="N69" s="92"/>
    </row>
    <row r="70" spans="1:14" x14ac:dyDescent="0.3">
      <c r="A70" s="54" t="s">
        <v>131</v>
      </c>
      <c r="B70" s="54" t="s">
        <v>132</v>
      </c>
      <c r="C70" s="60"/>
      <c r="D70" s="12">
        <v>9781782481904</v>
      </c>
      <c r="E70" s="55">
        <v>79.989999999999995</v>
      </c>
      <c r="F7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0" s="78" t="str">
        <f>IF(Tbl_Orderform_183481214124251[[#This Row],[Qty]]&gt;0,Tbl_Orderform_183481214124251[[#This Row],[VAT]]+Tbl_Orderform_183481214124251[[#This Row],[Net Value]],"")</f>
        <v/>
      </c>
      <c r="J70" s="55">
        <v>84.79</v>
      </c>
      <c r="K70" s="56" t="s">
        <v>33</v>
      </c>
      <c r="L70" s="56" t="s">
        <v>29</v>
      </c>
      <c r="M70" s="90" t="s">
        <v>34</v>
      </c>
      <c r="N70" s="90">
        <v>1</v>
      </c>
    </row>
    <row r="71" spans="1:14" x14ac:dyDescent="0.3">
      <c r="A71" s="4" t="s">
        <v>133</v>
      </c>
      <c r="B71" s="4" t="s">
        <v>134</v>
      </c>
      <c r="C71" s="60"/>
      <c r="D71" s="12">
        <v>9781782481638</v>
      </c>
      <c r="E71" s="9">
        <v>28.99</v>
      </c>
      <c r="F7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1" s="78" t="str">
        <f>IF(Tbl_Orderform_183481214124251[[#This Row],[Qty]]&gt;0,Tbl_Orderform_183481214124251[[#This Row],[VAT]]+Tbl_Orderform_183481214124251[[#This Row],[Net Value]],"")</f>
        <v/>
      </c>
      <c r="J71" s="9">
        <v>28.99</v>
      </c>
      <c r="K71" s="18" t="s">
        <v>33</v>
      </c>
      <c r="L71" s="18" t="s">
        <v>29</v>
      </c>
      <c r="M71" s="91" t="s">
        <v>37</v>
      </c>
      <c r="N71" s="91">
        <v>28</v>
      </c>
    </row>
    <row r="72" spans="1:14" x14ac:dyDescent="0.3">
      <c r="A72" s="4" t="s">
        <v>135</v>
      </c>
      <c r="B72" s="4" t="s">
        <v>136</v>
      </c>
      <c r="C72" s="60"/>
      <c r="D72" s="12">
        <v>9781782481652</v>
      </c>
      <c r="E72" s="9">
        <v>31.99</v>
      </c>
      <c r="F7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2" s="78" t="str">
        <f>IF(Tbl_Orderform_183481214124251[[#This Row],[Qty]]&gt;0,Tbl_Orderform_183481214124251[[#This Row],[VAT]]+Tbl_Orderform_183481214124251[[#This Row],[Net Value]],"")</f>
        <v/>
      </c>
      <c r="J72" s="9">
        <v>31.99</v>
      </c>
      <c r="K72" s="18" t="s">
        <v>33</v>
      </c>
      <c r="L72" s="18" t="s">
        <v>29</v>
      </c>
      <c r="M72" s="91" t="s">
        <v>48</v>
      </c>
      <c r="N72" s="91">
        <v>48</v>
      </c>
    </row>
    <row r="73" spans="1:14" x14ac:dyDescent="0.3">
      <c r="A73" s="4" t="s">
        <v>109</v>
      </c>
      <c r="B73" s="4" t="s">
        <v>110</v>
      </c>
      <c r="C73" s="60"/>
      <c r="D73" s="12">
        <v>9781782480853</v>
      </c>
      <c r="E73" s="9">
        <v>11.66</v>
      </c>
      <c r="F7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3" s="78" t="str">
        <f>IF(Tbl_Orderform_183481214124251[[#This Row],[Qty]]&gt;0,Tbl_Orderform_183481214124251[[#This Row],[VAT]]+Tbl_Orderform_183481214124251[[#This Row],[Net Value]],"")</f>
        <v/>
      </c>
      <c r="J73" s="9">
        <v>13.99</v>
      </c>
      <c r="K73" s="18" t="s">
        <v>33</v>
      </c>
      <c r="L73" s="18" t="s">
        <v>29</v>
      </c>
      <c r="M73" s="91" t="s">
        <v>56</v>
      </c>
      <c r="N73" s="91">
        <v>40</v>
      </c>
    </row>
    <row r="74" spans="1:14" x14ac:dyDescent="0.3">
      <c r="A74" s="4" t="s">
        <v>137</v>
      </c>
      <c r="B74" s="4" t="s">
        <v>138</v>
      </c>
      <c r="C74" s="60"/>
      <c r="D74" s="12">
        <v>9781782482215</v>
      </c>
      <c r="E74" s="9">
        <v>16.989999999999998</v>
      </c>
      <c r="F7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4" s="78" t="str">
        <f>IF(Tbl_Orderform_183481214124251[[#This Row],[Qty]]&gt;0,Tbl_Orderform_183481214124251[[#This Row],[VAT]]+Tbl_Orderform_183481214124251[[#This Row],[Net Value]],"")</f>
        <v/>
      </c>
      <c r="J74" s="9">
        <v>20.39</v>
      </c>
      <c r="K74" s="18" t="s">
        <v>33</v>
      </c>
      <c r="L74" s="18" t="s">
        <v>29</v>
      </c>
      <c r="M74" s="91" t="s">
        <v>79</v>
      </c>
      <c r="N74" s="91">
        <v>75</v>
      </c>
    </row>
    <row r="75" spans="1:14" s="41" customFormat="1" ht="15" customHeight="1" x14ac:dyDescent="0.25">
      <c r="A75" s="38" t="s">
        <v>139</v>
      </c>
      <c r="B75" s="39"/>
      <c r="C75" s="59"/>
      <c r="D75" s="40"/>
      <c r="E75" s="39"/>
      <c r="F75" s="106"/>
      <c r="G75" s="107"/>
      <c r="H75" s="107"/>
      <c r="I75" s="107"/>
      <c r="J75" s="39"/>
      <c r="K75" s="39"/>
      <c r="L75" s="39"/>
      <c r="M75" s="92"/>
      <c r="N75" s="92"/>
    </row>
    <row r="76" spans="1:14" x14ac:dyDescent="0.3">
      <c r="A76" s="4" t="s">
        <v>140</v>
      </c>
      <c r="B76" s="4" t="s">
        <v>141</v>
      </c>
      <c r="C76" s="60"/>
      <c r="D76" s="12">
        <v>9781782483007</v>
      </c>
      <c r="E76" s="9">
        <v>28.99</v>
      </c>
      <c r="F7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6" s="78" t="str">
        <f>IF(Tbl_Orderform_183481214124251[[#This Row],[Qty]]&gt;0,Tbl_Orderform_183481214124251[[#This Row],[VAT]]+Tbl_Orderform_183481214124251[[#This Row],[Net Value]],"")</f>
        <v/>
      </c>
      <c r="J76" s="9">
        <v>28.99</v>
      </c>
      <c r="K76" s="18" t="s">
        <v>33</v>
      </c>
      <c r="L76" s="18" t="s">
        <v>29</v>
      </c>
      <c r="M76" s="91" t="s">
        <v>37</v>
      </c>
      <c r="N76" s="91">
        <v>20</v>
      </c>
    </row>
    <row r="77" spans="1:14" x14ac:dyDescent="0.3">
      <c r="A77" s="4" t="s">
        <v>142</v>
      </c>
      <c r="B77" s="4" t="s">
        <v>143</v>
      </c>
      <c r="C77" s="60"/>
      <c r="D77" s="12">
        <v>9781782483526</v>
      </c>
      <c r="E77" s="9">
        <v>28.99</v>
      </c>
      <c r="F7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7" s="78" t="str">
        <f>IF(Tbl_Orderform_183481214124251[[#This Row],[Qty]]&gt;0,Tbl_Orderform_183481214124251[[#This Row],[VAT]]+Tbl_Orderform_183481214124251[[#This Row],[Net Value]],"")</f>
        <v/>
      </c>
      <c r="J77" s="9">
        <v>28.99</v>
      </c>
      <c r="K77" s="18" t="s">
        <v>33</v>
      </c>
      <c r="L77" s="18" t="s">
        <v>29</v>
      </c>
      <c r="M77" s="91" t="s">
        <v>37</v>
      </c>
      <c r="N77" s="91">
        <v>20</v>
      </c>
    </row>
    <row r="78" spans="1:14" x14ac:dyDescent="0.3">
      <c r="A78" s="4" t="s">
        <v>144</v>
      </c>
      <c r="B78" s="4" t="s">
        <v>145</v>
      </c>
      <c r="C78" s="60"/>
      <c r="D78" s="12">
        <v>9781782483588</v>
      </c>
      <c r="E78" s="9">
        <v>9.99</v>
      </c>
      <c r="F7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8" s="78" t="str">
        <f>IF(Tbl_Orderform_183481214124251[[#This Row],[Qty]]&gt;0,Tbl_Orderform_183481214124251[[#This Row],[VAT]]+Tbl_Orderform_183481214124251[[#This Row],[Net Value]],"")</f>
        <v/>
      </c>
      <c r="J78" s="9">
        <v>9.99</v>
      </c>
      <c r="K78" s="18" t="s">
        <v>33</v>
      </c>
      <c r="L78" s="18" t="s">
        <v>29</v>
      </c>
      <c r="M78" s="91" t="s">
        <v>53</v>
      </c>
      <c r="N78" s="91">
        <v>20</v>
      </c>
    </row>
    <row r="79" spans="1:14" x14ac:dyDescent="0.3">
      <c r="A79" s="4" t="s">
        <v>146</v>
      </c>
      <c r="B79" s="4" t="s">
        <v>147</v>
      </c>
      <c r="C79" s="60"/>
      <c r="D79" s="12">
        <v>9781782483595</v>
      </c>
      <c r="E79" s="9">
        <v>9.99</v>
      </c>
      <c r="F7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7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7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79" s="78" t="str">
        <f>IF(Tbl_Orderform_183481214124251[[#This Row],[Qty]]&gt;0,Tbl_Orderform_183481214124251[[#This Row],[VAT]]+Tbl_Orderform_183481214124251[[#This Row],[Net Value]],"")</f>
        <v/>
      </c>
      <c r="J79" s="9">
        <v>9.99</v>
      </c>
      <c r="K79" s="18" t="s">
        <v>33</v>
      </c>
      <c r="L79" s="18" t="s">
        <v>29</v>
      </c>
      <c r="M79" s="91" t="s">
        <v>53</v>
      </c>
      <c r="N79" s="91">
        <v>20</v>
      </c>
    </row>
    <row r="80" spans="1:14" ht="21" x14ac:dyDescent="0.4">
      <c r="A80" s="31" t="s">
        <v>148</v>
      </c>
      <c r="B80" s="32"/>
      <c r="C80" s="61"/>
      <c r="D80" s="33"/>
      <c r="E80" s="32"/>
      <c r="F80" s="104"/>
      <c r="G80" s="105"/>
      <c r="H80" s="105"/>
      <c r="I80" s="105"/>
      <c r="J80" s="32"/>
      <c r="K80" s="32"/>
      <c r="L80" s="32"/>
      <c r="M80" s="93"/>
      <c r="N80" s="93"/>
    </row>
    <row r="81" spans="1:14" x14ac:dyDescent="0.3">
      <c r="A81" s="49" t="s">
        <v>149</v>
      </c>
      <c r="B81" s="42"/>
      <c r="C81" s="62"/>
      <c r="D81" s="43"/>
      <c r="E81" s="44"/>
      <c r="F81" s="102"/>
      <c r="G81" s="103"/>
      <c r="H81" s="103"/>
      <c r="I81" s="103"/>
      <c r="J81" s="44"/>
      <c r="K81" s="44"/>
      <c r="L81" s="44"/>
      <c r="M81" s="94"/>
      <c r="N81" s="94"/>
    </row>
    <row r="82" spans="1:14" x14ac:dyDescent="0.3">
      <c r="A82" s="54" t="s">
        <v>150</v>
      </c>
      <c r="B82" s="54" t="s">
        <v>151</v>
      </c>
      <c r="C82" s="60"/>
      <c r="D82" s="12">
        <v>9781782481577</v>
      </c>
      <c r="E82" s="55">
        <v>39.99</v>
      </c>
      <c r="F8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2" s="78" t="str">
        <f>IF(Tbl_Orderform_183481214124251[[#This Row],[Qty]]&gt;0,Tbl_Orderform_183481214124251[[#This Row],[VAT]]+Tbl_Orderform_183481214124251[[#This Row],[Net Value]],"")</f>
        <v/>
      </c>
      <c r="J82" s="55">
        <v>39.99</v>
      </c>
      <c r="K82" s="56" t="s">
        <v>33</v>
      </c>
      <c r="L82" s="56" t="s">
        <v>148</v>
      </c>
      <c r="M82" s="90" t="s">
        <v>152</v>
      </c>
      <c r="N82" s="90">
        <v>1</v>
      </c>
    </row>
    <row r="83" spans="1:14" x14ac:dyDescent="0.3">
      <c r="A83" s="54" t="s">
        <v>153</v>
      </c>
      <c r="B83" s="54" t="s">
        <v>154</v>
      </c>
      <c r="C83" s="60"/>
      <c r="D83" s="12">
        <v>9781782481560</v>
      </c>
      <c r="E83" s="55">
        <v>17.989999999999998</v>
      </c>
      <c r="F8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3" s="78" t="str">
        <f>IF(Tbl_Orderform_183481214124251[[#This Row],[Qty]]&gt;0,Tbl_Orderform_183481214124251[[#This Row],[VAT]]+Tbl_Orderform_183481214124251[[#This Row],[Net Value]],"")</f>
        <v/>
      </c>
      <c r="J83" s="78">
        <v>15.99</v>
      </c>
      <c r="K83" s="56" t="s">
        <v>33</v>
      </c>
      <c r="L83" s="56" t="s">
        <v>148</v>
      </c>
      <c r="M83" s="90" t="s">
        <v>152</v>
      </c>
      <c r="N83" s="90">
        <v>28</v>
      </c>
    </row>
    <row r="84" spans="1:14" x14ac:dyDescent="0.3">
      <c r="A84" s="4" t="s">
        <v>155</v>
      </c>
      <c r="B84" s="4" t="s">
        <v>156</v>
      </c>
      <c r="C84" s="60"/>
      <c r="D84" s="12">
        <v>9781782481584</v>
      </c>
      <c r="E84" s="9">
        <v>10.99</v>
      </c>
      <c r="F8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4" s="78" t="str">
        <f>IF(Tbl_Orderform_183481214124251[[#This Row],[Qty]]&gt;0,Tbl_Orderform_183481214124251[[#This Row],[VAT]]+Tbl_Orderform_183481214124251[[#This Row],[Net Value]],"")</f>
        <v/>
      </c>
      <c r="J84" s="9">
        <v>10.99</v>
      </c>
      <c r="K84" s="18" t="s">
        <v>33</v>
      </c>
      <c r="L84" s="18" t="s">
        <v>148</v>
      </c>
      <c r="M84" s="91" t="s">
        <v>152</v>
      </c>
      <c r="N84" s="91">
        <v>28</v>
      </c>
    </row>
    <row r="85" spans="1:14" x14ac:dyDescent="0.3">
      <c r="A85" s="79" t="s">
        <v>157</v>
      </c>
      <c r="B85" s="79" t="s">
        <v>158</v>
      </c>
      <c r="C85" s="80"/>
      <c r="D85" s="81">
        <v>9781782481591</v>
      </c>
      <c r="E85" s="9">
        <v>10.99</v>
      </c>
      <c r="F8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5" s="78" t="str">
        <f>IF(Tbl_Orderform_183481214124251[[#This Row],[Qty]]&gt;0,Tbl_Orderform_183481214124251[[#This Row],[VAT]]+Tbl_Orderform_183481214124251[[#This Row],[Net Value]],"")</f>
        <v/>
      </c>
      <c r="J85" s="9">
        <v>10.99</v>
      </c>
      <c r="K85" s="18" t="s">
        <v>33</v>
      </c>
      <c r="L85" s="18" t="s">
        <v>148</v>
      </c>
      <c r="M85" s="91" t="s">
        <v>152</v>
      </c>
      <c r="N85" s="91">
        <v>28</v>
      </c>
    </row>
    <row r="86" spans="1:14" x14ac:dyDescent="0.3">
      <c r="A86" s="79" t="s">
        <v>159</v>
      </c>
      <c r="B86" s="79" t="s">
        <v>160</v>
      </c>
      <c r="C86" s="80"/>
      <c r="D86" s="81">
        <v>9781782481621</v>
      </c>
      <c r="E86" s="77">
        <v>9.99</v>
      </c>
      <c r="F8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6" s="78" t="str">
        <f>IF(Tbl_Orderform_183481214124251[[#This Row],[Qty]]&gt;0,Tbl_Orderform_183481214124251[[#This Row],[VAT]]+Tbl_Orderform_183481214124251[[#This Row],[Net Value]],"")</f>
        <v/>
      </c>
      <c r="J86" s="77">
        <v>9.99</v>
      </c>
      <c r="K86" s="18" t="s">
        <v>33</v>
      </c>
      <c r="L86" s="18" t="s">
        <v>148</v>
      </c>
      <c r="M86" s="91" t="s">
        <v>152</v>
      </c>
      <c r="N86" s="91">
        <v>55</v>
      </c>
    </row>
    <row r="87" spans="1:14" x14ac:dyDescent="0.3">
      <c r="A87" s="79" t="s">
        <v>161</v>
      </c>
      <c r="B87" s="79" t="s">
        <v>162</v>
      </c>
      <c r="C87" s="80"/>
      <c r="D87" s="81">
        <v>9781782481614</v>
      </c>
      <c r="E87" s="77">
        <v>15.99</v>
      </c>
      <c r="F8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7" s="78" t="str">
        <f>IF(Tbl_Orderform_183481214124251[[#This Row],[Qty]]&gt;0,Tbl_Orderform_183481214124251[[#This Row],[VAT]]+Tbl_Orderform_183481214124251[[#This Row],[Net Value]],"")</f>
        <v/>
      </c>
      <c r="J87" s="77">
        <v>19.190000000000001</v>
      </c>
      <c r="K87" s="18" t="s">
        <v>33</v>
      </c>
      <c r="L87" s="18" t="s">
        <v>148</v>
      </c>
      <c r="M87" s="91" t="s">
        <v>152</v>
      </c>
      <c r="N87" s="91">
        <v>30</v>
      </c>
    </row>
    <row r="88" spans="1:14" x14ac:dyDescent="0.3">
      <c r="A88" s="79" t="s">
        <v>71</v>
      </c>
      <c r="B88" s="79" t="s">
        <v>72</v>
      </c>
      <c r="C88" s="80"/>
      <c r="D88" s="81">
        <v>9781782483892</v>
      </c>
      <c r="E88" s="77">
        <v>42</v>
      </c>
      <c r="F8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8" s="78" t="str">
        <f>IF(Tbl_Orderform_183481214124251[[#This Row],[Qty]]&gt;0,Tbl_Orderform_183481214124251[[#This Row],[VAT]]+Tbl_Orderform_183481214124251[[#This Row],[Net Value]],"")</f>
        <v/>
      </c>
      <c r="J88" s="77">
        <v>50.4</v>
      </c>
      <c r="K88" s="18" t="s">
        <v>73</v>
      </c>
      <c r="L88" s="18" t="s">
        <v>29</v>
      </c>
      <c r="M88" s="91" t="s">
        <v>74</v>
      </c>
      <c r="N88" s="91">
        <v>0</v>
      </c>
    </row>
    <row r="89" spans="1:14" x14ac:dyDescent="0.3">
      <c r="A89" s="79" t="s">
        <v>75</v>
      </c>
      <c r="B89" s="79" t="s">
        <v>76</v>
      </c>
      <c r="C89" s="80"/>
      <c r="D89" s="81">
        <v>9781782483861</v>
      </c>
      <c r="E89" s="77">
        <v>3</v>
      </c>
      <c r="F8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8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8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89" s="78" t="str">
        <f>IF(Tbl_Orderform_183481214124251[[#This Row],[Qty]]&gt;0,Tbl_Orderform_183481214124251[[#This Row],[VAT]]+Tbl_Orderform_183481214124251[[#This Row],[Net Value]],"")</f>
        <v/>
      </c>
      <c r="J89" s="77">
        <v>3.6</v>
      </c>
      <c r="K89" s="18" t="s">
        <v>73</v>
      </c>
      <c r="L89" s="18" t="s">
        <v>29</v>
      </c>
      <c r="M89" s="91" t="s">
        <v>74</v>
      </c>
      <c r="N89" s="91">
        <v>0</v>
      </c>
    </row>
    <row r="90" spans="1:14" x14ac:dyDescent="0.3">
      <c r="A90" s="49" t="s">
        <v>163</v>
      </c>
      <c r="B90" s="42"/>
      <c r="C90" s="62"/>
      <c r="D90" s="43"/>
      <c r="E90" s="44"/>
      <c r="F90" s="102"/>
      <c r="G90" s="103"/>
      <c r="H90" s="103"/>
      <c r="I90" s="103"/>
      <c r="J90" s="44"/>
      <c r="K90" s="44"/>
      <c r="L90" s="44"/>
      <c r="M90" s="94"/>
      <c r="N90" s="94"/>
    </row>
    <row r="91" spans="1:14" x14ac:dyDescent="0.3">
      <c r="A91" s="54" t="s">
        <v>170</v>
      </c>
      <c r="B91" s="54" t="s">
        <v>171</v>
      </c>
      <c r="C91" s="60"/>
      <c r="D91" s="12">
        <v>9781782483816</v>
      </c>
      <c r="E91" s="55">
        <v>38.99</v>
      </c>
      <c r="F9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1" s="78" t="str">
        <f>IF(Tbl_Orderform_183481214124251[[#This Row],[Qty]]&gt;0,Tbl_Orderform_183481214124251[[#This Row],[VAT]]+Tbl_Orderform_183481214124251[[#This Row],[Net Value]],"")</f>
        <v/>
      </c>
      <c r="J91" s="78">
        <v>38.99</v>
      </c>
      <c r="K91" s="56" t="s">
        <v>33</v>
      </c>
      <c r="L91" s="56" t="s">
        <v>148</v>
      </c>
      <c r="M91" s="90" t="s">
        <v>152</v>
      </c>
      <c r="N91" s="90">
        <v>8</v>
      </c>
    </row>
    <row r="92" spans="1:14" x14ac:dyDescent="0.3">
      <c r="A92" s="4" t="s">
        <v>172</v>
      </c>
      <c r="B92" s="4" t="s">
        <v>173</v>
      </c>
      <c r="C92" s="60"/>
      <c r="D92" s="12">
        <v>9781782483779</v>
      </c>
      <c r="E92" s="9">
        <v>10.99</v>
      </c>
      <c r="F9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2" s="78" t="str">
        <f>IF(Tbl_Orderform_183481214124251[[#This Row],[Qty]]&gt;0,Tbl_Orderform_183481214124251[[#This Row],[VAT]]+Tbl_Orderform_183481214124251[[#This Row],[Net Value]],"")</f>
        <v/>
      </c>
      <c r="J92" s="77">
        <v>10.99</v>
      </c>
      <c r="K92" s="18" t="s">
        <v>33</v>
      </c>
      <c r="L92" s="18" t="s">
        <v>148</v>
      </c>
      <c r="M92" s="91" t="s">
        <v>152</v>
      </c>
      <c r="N92" s="91">
        <v>32</v>
      </c>
    </row>
    <row r="93" spans="1:14" x14ac:dyDescent="0.3">
      <c r="A93" s="4" t="s">
        <v>174</v>
      </c>
      <c r="B93" s="4" t="s">
        <v>175</v>
      </c>
      <c r="C93" s="60"/>
      <c r="D93" s="12">
        <v>9781782483762</v>
      </c>
      <c r="E93" s="9">
        <v>10.99</v>
      </c>
      <c r="F9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3" s="78" t="str">
        <f>IF(Tbl_Orderform_183481214124251[[#This Row],[Qty]]&gt;0,Tbl_Orderform_183481214124251[[#This Row],[VAT]]+Tbl_Orderform_183481214124251[[#This Row],[Net Value]],"")</f>
        <v/>
      </c>
      <c r="J93" s="77">
        <v>10.99</v>
      </c>
      <c r="K93" s="18" t="s">
        <v>33</v>
      </c>
      <c r="L93" s="18" t="s">
        <v>148</v>
      </c>
      <c r="M93" s="91" t="s">
        <v>152</v>
      </c>
      <c r="N93" s="91">
        <v>32</v>
      </c>
    </row>
    <row r="94" spans="1:14" x14ac:dyDescent="0.3">
      <c r="A94" s="4" t="s">
        <v>176</v>
      </c>
      <c r="B94" s="4" t="s">
        <v>177</v>
      </c>
      <c r="C94" s="60"/>
      <c r="D94" s="12">
        <v>9781782483793</v>
      </c>
      <c r="E94" s="9">
        <v>10.99</v>
      </c>
      <c r="F9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4" s="78" t="str">
        <f>IF(Tbl_Orderform_183481214124251[[#This Row],[Qty]]&gt;0,Tbl_Orderform_183481214124251[[#This Row],[VAT]]+Tbl_Orderform_183481214124251[[#This Row],[Net Value]],"")</f>
        <v/>
      </c>
      <c r="J94" s="77">
        <v>10.99</v>
      </c>
      <c r="K94" s="18" t="s">
        <v>33</v>
      </c>
      <c r="L94" s="18" t="s">
        <v>148</v>
      </c>
      <c r="M94" s="91" t="s">
        <v>152</v>
      </c>
      <c r="N94" s="91">
        <v>32</v>
      </c>
    </row>
    <row r="95" spans="1:14" x14ac:dyDescent="0.3">
      <c r="A95" s="4" t="s">
        <v>178</v>
      </c>
      <c r="B95" s="4" t="s">
        <v>179</v>
      </c>
      <c r="C95" s="60"/>
      <c r="D95" s="12">
        <v>9781782483786</v>
      </c>
      <c r="E95" s="77">
        <v>10.99</v>
      </c>
      <c r="F9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5" s="78" t="str">
        <f>IF(Tbl_Orderform_183481214124251[[#This Row],[Qty]]&gt;0,Tbl_Orderform_183481214124251[[#This Row],[VAT]]+Tbl_Orderform_183481214124251[[#This Row],[Net Value]],"")</f>
        <v/>
      </c>
      <c r="J95" s="77">
        <v>10.99</v>
      </c>
      <c r="K95" s="18" t="s">
        <v>33</v>
      </c>
      <c r="L95" s="18" t="s">
        <v>148</v>
      </c>
      <c r="M95" s="91" t="s">
        <v>152</v>
      </c>
      <c r="N95" s="91">
        <v>32</v>
      </c>
    </row>
    <row r="96" spans="1:14" x14ac:dyDescent="0.3">
      <c r="A96" s="54" t="s">
        <v>164</v>
      </c>
      <c r="B96" s="54" t="s">
        <v>165</v>
      </c>
      <c r="C96" s="60"/>
      <c r="D96" s="12">
        <v>9781782483809</v>
      </c>
      <c r="E96" s="55">
        <v>99.99</v>
      </c>
      <c r="F9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6" s="78" t="str">
        <f>IF(Tbl_Orderform_183481214124251[[#This Row],[Qty]]&gt;0,Tbl_Orderform_183481214124251[[#This Row],[VAT]]+Tbl_Orderform_183481214124251[[#This Row],[Net Value]],"")</f>
        <v/>
      </c>
      <c r="J96" s="55">
        <v>104.99</v>
      </c>
      <c r="K96" s="56" t="s">
        <v>33</v>
      </c>
      <c r="L96" s="56" t="s">
        <v>148</v>
      </c>
      <c r="M96" s="90" t="s">
        <v>152</v>
      </c>
      <c r="N96" s="90">
        <v>1</v>
      </c>
    </row>
    <row r="97" spans="1:14" x14ac:dyDescent="0.3">
      <c r="A97" s="4" t="s">
        <v>166</v>
      </c>
      <c r="B97" s="4" t="s">
        <v>167</v>
      </c>
      <c r="C97" s="60"/>
      <c r="D97" s="12">
        <v>9781782482925</v>
      </c>
      <c r="E97" s="9">
        <v>38.99</v>
      </c>
      <c r="F9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7" s="78" t="str">
        <f>IF(Tbl_Orderform_183481214124251[[#This Row],[Qty]]&gt;0,Tbl_Orderform_183481214124251[[#This Row],[VAT]]+Tbl_Orderform_183481214124251[[#This Row],[Net Value]],"")</f>
        <v/>
      </c>
      <c r="J97" s="9">
        <v>38.99</v>
      </c>
      <c r="K97" s="18" t="s">
        <v>33</v>
      </c>
      <c r="L97" s="18" t="s">
        <v>148</v>
      </c>
      <c r="M97" s="91" t="s">
        <v>152</v>
      </c>
      <c r="N97" s="91">
        <v>28</v>
      </c>
    </row>
    <row r="98" spans="1:14" x14ac:dyDescent="0.3">
      <c r="A98" s="4" t="s">
        <v>168</v>
      </c>
      <c r="B98" s="4" t="s">
        <v>169</v>
      </c>
      <c r="C98" s="60"/>
      <c r="D98" s="12">
        <v>9781782482895</v>
      </c>
      <c r="E98" s="9">
        <v>19.989999999999998</v>
      </c>
      <c r="F9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8" s="78" t="str">
        <f>IF(Tbl_Orderform_183481214124251[[#This Row],[Qty]]&gt;0,Tbl_Orderform_183481214124251[[#This Row],[VAT]]+Tbl_Orderform_183481214124251[[#This Row],[Net Value]],"")</f>
        <v/>
      </c>
      <c r="J98" s="9">
        <v>19.989999999999998</v>
      </c>
      <c r="K98" s="18" t="s">
        <v>33</v>
      </c>
      <c r="L98" s="18" t="s">
        <v>148</v>
      </c>
      <c r="M98" s="91" t="s">
        <v>152</v>
      </c>
      <c r="N98" s="91">
        <v>24</v>
      </c>
    </row>
    <row r="99" spans="1:14" x14ac:dyDescent="0.3">
      <c r="A99" s="4" t="s">
        <v>71</v>
      </c>
      <c r="B99" s="4" t="s">
        <v>72</v>
      </c>
      <c r="C99" s="60"/>
      <c r="D99" s="12">
        <v>9781782483892</v>
      </c>
      <c r="E99" s="77">
        <v>42</v>
      </c>
      <c r="F9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9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9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99" s="78" t="str">
        <f>IF(Tbl_Orderform_183481214124251[[#This Row],[Qty]]&gt;0,Tbl_Orderform_183481214124251[[#This Row],[VAT]]+Tbl_Orderform_183481214124251[[#This Row],[Net Value]],"")</f>
        <v/>
      </c>
      <c r="J99" s="77">
        <v>50.4</v>
      </c>
      <c r="K99" s="18" t="s">
        <v>73</v>
      </c>
      <c r="L99" s="18" t="s">
        <v>29</v>
      </c>
      <c r="M99" s="91" t="s">
        <v>74</v>
      </c>
      <c r="N99" s="91">
        <v>0</v>
      </c>
    </row>
    <row r="100" spans="1:14" x14ac:dyDescent="0.3">
      <c r="A100" s="4" t="s">
        <v>75</v>
      </c>
      <c r="B100" s="4" t="s">
        <v>76</v>
      </c>
      <c r="C100" s="60"/>
      <c r="D100" s="12">
        <v>9781782483861</v>
      </c>
      <c r="E100" s="77">
        <v>3</v>
      </c>
      <c r="F10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0" s="78" t="str">
        <f>IF(Tbl_Orderform_183481214124251[[#This Row],[Qty]]&gt;0,Tbl_Orderform_183481214124251[[#This Row],[VAT]]+Tbl_Orderform_183481214124251[[#This Row],[Net Value]],"")</f>
        <v/>
      </c>
      <c r="J100" s="77">
        <v>3.6</v>
      </c>
      <c r="K100" s="18" t="s">
        <v>73</v>
      </c>
      <c r="L100" s="18" t="s">
        <v>29</v>
      </c>
      <c r="M100" s="91" t="s">
        <v>74</v>
      </c>
      <c r="N100" s="91">
        <v>0</v>
      </c>
    </row>
    <row r="101" spans="1:14" x14ac:dyDescent="0.3">
      <c r="A101" s="4" t="s">
        <v>68</v>
      </c>
      <c r="B101" s="4" t="s">
        <v>69</v>
      </c>
      <c r="C101" s="60"/>
      <c r="D101" s="12">
        <v>9781782481485</v>
      </c>
      <c r="E101" s="77">
        <v>21.99</v>
      </c>
      <c r="F10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1" s="78" t="str">
        <f>IF(Tbl_Orderform_183481214124251[[#This Row],[Qty]]&gt;0,Tbl_Orderform_183481214124251[[#This Row],[VAT]]+Tbl_Orderform_183481214124251[[#This Row],[Net Value]],"")</f>
        <v/>
      </c>
      <c r="J101" s="77">
        <v>21.99</v>
      </c>
      <c r="K101" s="18" t="s">
        <v>33</v>
      </c>
      <c r="L101" s="18" t="s">
        <v>29</v>
      </c>
      <c r="M101" s="91" t="s">
        <v>70</v>
      </c>
      <c r="N101" s="91">
        <v>18</v>
      </c>
    </row>
    <row r="102" spans="1:14" x14ac:dyDescent="0.3">
      <c r="A102" s="4" t="s">
        <v>77</v>
      </c>
      <c r="B102" s="4" t="s">
        <v>78</v>
      </c>
      <c r="C102" s="60"/>
      <c r="D102" s="12">
        <v>9781862099333</v>
      </c>
      <c r="E102" s="9">
        <v>13.99</v>
      </c>
      <c r="F10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2" s="78" t="str">
        <f>IF(Tbl_Orderform_183481214124251[[#This Row],[Qty]]&gt;0,Tbl_Orderform_183481214124251[[#This Row],[VAT]]+Tbl_Orderform_183481214124251[[#This Row],[Net Value]],"")</f>
        <v/>
      </c>
      <c r="J102" s="77">
        <v>16.79</v>
      </c>
      <c r="K102" s="18" t="s">
        <v>33</v>
      </c>
      <c r="L102" s="18" t="s">
        <v>29</v>
      </c>
      <c r="M102" s="91" t="s">
        <v>79</v>
      </c>
      <c r="N102" s="91">
        <v>60</v>
      </c>
    </row>
    <row r="103" spans="1:14" x14ac:dyDescent="0.3">
      <c r="A103" s="4" t="s">
        <v>54</v>
      </c>
      <c r="B103" s="4" t="s">
        <v>55</v>
      </c>
      <c r="C103" s="60"/>
      <c r="D103" s="12">
        <v>9781862092242</v>
      </c>
      <c r="E103" s="9">
        <v>26.99</v>
      </c>
      <c r="F10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3" s="78" t="str">
        <f>IF(Tbl_Orderform_183481214124251[[#This Row],[Qty]]&gt;0,Tbl_Orderform_183481214124251[[#This Row],[VAT]]+Tbl_Orderform_183481214124251[[#This Row],[Net Value]],"")</f>
        <v/>
      </c>
      <c r="J103" s="9">
        <v>32.39</v>
      </c>
      <c r="K103" s="18" t="s">
        <v>33</v>
      </c>
      <c r="L103" s="18" t="s">
        <v>29</v>
      </c>
      <c r="M103" s="91" t="s">
        <v>56</v>
      </c>
      <c r="N103" s="91">
        <v>0</v>
      </c>
    </row>
    <row r="104" spans="1:14" x14ac:dyDescent="0.3">
      <c r="A104" s="4" t="s">
        <v>66</v>
      </c>
      <c r="B104" s="4" t="s">
        <v>67</v>
      </c>
      <c r="C104" s="60"/>
      <c r="D104" s="12">
        <v>9781862099760</v>
      </c>
      <c r="E104" s="9">
        <v>8.99</v>
      </c>
      <c r="F10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4" s="78" t="str">
        <f>IF(Tbl_Orderform_183481214124251[[#This Row],[Qty]]&gt;0,Tbl_Orderform_183481214124251[[#This Row],[VAT]]+Tbl_Orderform_183481214124251[[#This Row],[Net Value]],"")</f>
        <v/>
      </c>
      <c r="J104" s="9">
        <v>8.99</v>
      </c>
      <c r="K104" s="18" t="s">
        <v>40</v>
      </c>
      <c r="L104" s="18" t="s">
        <v>41</v>
      </c>
      <c r="M104" s="91" t="s">
        <v>65</v>
      </c>
      <c r="N104" s="91">
        <v>50</v>
      </c>
    </row>
    <row r="105" spans="1:14" x14ac:dyDescent="0.3">
      <c r="A105" s="4" t="s">
        <v>180</v>
      </c>
      <c r="B105" s="4" t="s">
        <v>181</v>
      </c>
      <c r="C105" s="60"/>
      <c r="D105" s="12">
        <v>9781782480891</v>
      </c>
      <c r="E105" s="9">
        <v>7.49</v>
      </c>
      <c r="F10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5" s="78" t="str">
        <f>IF(Tbl_Orderform_183481214124251[[#This Row],[Qty]]&gt;0,Tbl_Orderform_183481214124251[[#This Row],[VAT]]+Tbl_Orderform_183481214124251[[#This Row],[Net Value]],"")</f>
        <v/>
      </c>
      <c r="J105" s="9">
        <v>8.99</v>
      </c>
      <c r="K105" s="18" t="s">
        <v>40</v>
      </c>
      <c r="L105" s="18" t="s">
        <v>41</v>
      </c>
      <c r="M105" s="91" t="s">
        <v>56</v>
      </c>
      <c r="N105" s="91">
        <v>80</v>
      </c>
    </row>
    <row r="106" spans="1:14" x14ac:dyDescent="0.3">
      <c r="A106" s="4" t="s">
        <v>82</v>
      </c>
      <c r="B106" s="4" t="s">
        <v>83</v>
      </c>
      <c r="C106" s="60"/>
      <c r="D106" s="12">
        <v>9781782480914</v>
      </c>
      <c r="E106" s="9">
        <v>9.99</v>
      </c>
      <c r="F10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6" s="78" t="str">
        <f>IF(Tbl_Orderform_183481214124251[[#This Row],[Qty]]&gt;0,Tbl_Orderform_183481214124251[[#This Row],[VAT]]+Tbl_Orderform_183481214124251[[#This Row],[Net Value]],"")</f>
        <v/>
      </c>
      <c r="J106" s="9">
        <v>9.99</v>
      </c>
      <c r="K106" s="18" t="s">
        <v>33</v>
      </c>
      <c r="L106" s="18" t="s">
        <v>29</v>
      </c>
      <c r="M106" s="91" t="s">
        <v>84</v>
      </c>
      <c r="N106" s="91">
        <v>32</v>
      </c>
    </row>
    <row r="107" spans="1:14" x14ac:dyDescent="0.3">
      <c r="A107" s="4" t="s">
        <v>95</v>
      </c>
      <c r="B107" s="4" t="s">
        <v>96</v>
      </c>
      <c r="C107" s="60"/>
      <c r="D107" s="12">
        <v>9781782481546</v>
      </c>
      <c r="E107" s="9">
        <v>25.99</v>
      </c>
      <c r="F10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7" s="78" t="str">
        <f>IF(Tbl_Orderform_183481214124251[[#This Row],[Qty]]&gt;0,Tbl_Orderform_183481214124251[[#This Row],[VAT]]+Tbl_Orderform_183481214124251[[#This Row],[Net Value]],"")</f>
        <v/>
      </c>
      <c r="J107" s="9">
        <v>25.99</v>
      </c>
      <c r="K107" s="18" t="s">
        <v>33</v>
      </c>
      <c r="L107" s="18" t="s">
        <v>29</v>
      </c>
      <c r="M107" s="91" t="s">
        <v>42</v>
      </c>
      <c r="N107" s="91">
        <v>15</v>
      </c>
    </row>
    <row r="108" spans="1:14" x14ac:dyDescent="0.3">
      <c r="A108" s="4" t="s">
        <v>63</v>
      </c>
      <c r="B108" s="4" t="s">
        <v>64</v>
      </c>
      <c r="C108" s="60"/>
      <c r="D108" s="12">
        <v>9781862092228</v>
      </c>
      <c r="E108" s="9">
        <v>8.99</v>
      </c>
      <c r="F10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8" s="78" t="str">
        <f>IF(Tbl_Orderform_183481214124251[[#This Row],[Qty]]&gt;0,Tbl_Orderform_183481214124251[[#This Row],[VAT]]+Tbl_Orderform_183481214124251[[#This Row],[Net Value]],"")</f>
        <v/>
      </c>
      <c r="J108" s="9">
        <v>8.99</v>
      </c>
      <c r="K108" s="18" t="s">
        <v>40</v>
      </c>
      <c r="L108" s="18" t="s">
        <v>41</v>
      </c>
      <c r="M108" s="91" t="s">
        <v>65</v>
      </c>
      <c r="N108" s="91">
        <v>50</v>
      </c>
    </row>
    <row r="109" spans="1:14" x14ac:dyDescent="0.3">
      <c r="A109" s="4" t="s">
        <v>38</v>
      </c>
      <c r="B109" s="4" t="s">
        <v>182</v>
      </c>
      <c r="C109" s="60"/>
      <c r="D109" s="12">
        <v>9781862098619</v>
      </c>
      <c r="E109" s="77">
        <v>59.99</v>
      </c>
      <c r="F10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0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0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09" s="78" t="str">
        <f>IF(Tbl_Orderform_183481214124251[[#This Row],[Qty]]&gt;0,Tbl_Orderform_183481214124251[[#This Row],[VAT]]+Tbl_Orderform_183481214124251[[#This Row],[Net Value]],"")</f>
        <v/>
      </c>
      <c r="J109" s="77">
        <v>59.99</v>
      </c>
      <c r="K109" s="18" t="s">
        <v>33</v>
      </c>
      <c r="L109" s="18" t="s">
        <v>29</v>
      </c>
      <c r="M109" s="91" t="s">
        <v>42</v>
      </c>
      <c r="N109" s="91">
        <v>8</v>
      </c>
    </row>
    <row r="110" spans="1:14" x14ac:dyDescent="0.3">
      <c r="A110" s="49" t="s">
        <v>183</v>
      </c>
      <c r="B110" s="42"/>
      <c r="C110" s="62"/>
      <c r="D110" s="43"/>
      <c r="E110" s="44"/>
      <c r="F110" s="102"/>
      <c r="G110" s="103"/>
      <c r="H110" s="103"/>
      <c r="I110" s="103"/>
      <c r="J110" s="44"/>
      <c r="K110" s="44"/>
      <c r="L110" s="44"/>
      <c r="M110" s="94"/>
      <c r="N110" s="94"/>
    </row>
    <row r="111" spans="1:14" x14ac:dyDescent="0.3">
      <c r="A111" s="54" t="s">
        <v>190</v>
      </c>
      <c r="B111" s="54" t="s">
        <v>191</v>
      </c>
      <c r="C111" s="60"/>
      <c r="D111" s="12">
        <v>9781782483755</v>
      </c>
      <c r="E111" s="55">
        <v>38.99</v>
      </c>
      <c r="F11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1" s="78" t="str">
        <f>IF(Tbl_Orderform_183481214124251[[#This Row],[Qty]]&gt;0,Tbl_Orderform_183481214124251[[#This Row],[VAT]]+Tbl_Orderform_183481214124251[[#This Row],[Net Value]],"")</f>
        <v/>
      </c>
      <c r="J111" s="55">
        <v>38.99</v>
      </c>
      <c r="K111" s="56" t="s">
        <v>33</v>
      </c>
      <c r="L111" s="56" t="s">
        <v>148</v>
      </c>
      <c r="M111" s="90" t="s">
        <v>152</v>
      </c>
      <c r="N111" s="90">
        <v>8</v>
      </c>
    </row>
    <row r="112" spans="1:14" x14ac:dyDescent="0.3">
      <c r="A112" s="4" t="s">
        <v>192</v>
      </c>
      <c r="B112" s="4" t="s">
        <v>193</v>
      </c>
      <c r="C112" s="60"/>
      <c r="D112" s="12">
        <v>9781782483731</v>
      </c>
      <c r="E112" s="9">
        <v>10.99</v>
      </c>
      <c r="F11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2" s="78" t="str">
        <f>IF(Tbl_Orderform_183481214124251[[#This Row],[Qty]]&gt;0,Tbl_Orderform_183481214124251[[#This Row],[VAT]]+Tbl_Orderform_183481214124251[[#This Row],[Net Value]],"")</f>
        <v/>
      </c>
      <c r="J112" s="9">
        <v>10.99</v>
      </c>
      <c r="K112" s="18" t="s">
        <v>33</v>
      </c>
      <c r="L112" s="18" t="s">
        <v>148</v>
      </c>
      <c r="M112" s="91" t="s">
        <v>152</v>
      </c>
      <c r="N112" s="91">
        <v>32</v>
      </c>
    </row>
    <row r="113" spans="1:14" x14ac:dyDescent="0.3">
      <c r="A113" s="4" t="s">
        <v>194</v>
      </c>
      <c r="B113" s="4" t="s">
        <v>195</v>
      </c>
      <c r="C113" s="60"/>
      <c r="D113" s="12">
        <v>9781782483724</v>
      </c>
      <c r="E113" s="9">
        <v>10.99</v>
      </c>
      <c r="F11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3" s="78" t="str">
        <f>IF(Tbl_Orderform_183481214124251[[#This Row],[Qty]]&gt;0,Tbl_Orderform_183481214124251[[#This Row],[VAT]]+Tbl_Orderform_183481214124251[[#This Row],[Net Value]],"")</f>
        <v/>
      </c>
      <c r="J113" s="86">
        <v>10.99</v>
      </c>
      <c r="K113" s="18" t="s">
        <v>33</v>
      </c>
      <c r="L113" s="18" t="s">
        <v>148</v>
      </c>
      <c r="M113" s="91" t="s">
        <v>152</v>
      </c>
      <c r="N113" s="91">
        <v>32</v>
      </c>
    </row>
    <row r="114" spans="1:14" x14ac:dyDescent="0.3">
      <c r="A114" s="4" t="s">
        <v>196</v>
      </c>
      <c r="B114" s="4" t="s">
        <v>197</v>
      </c>
      <c r="C114" s="60"/>
      <c r="D114" s="12">
        <v>9781782483717</v>
      </c>
      <c r="E114" s="9">
        <v>10.99</v>
      </c>
      <c r="F11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4" s="78" t="str">
        <f>IF(Tbl_Orderform_183481214124251[[#This Row],[Qty]]&gt;0,Tbl_Orderform_183481214124251[[#This Row],[VAT]]+Tbl_Orderform_183481214124251[[#This Row],[Net Value]],"")</f>
        <v/>
      </c>
      <c r="J114" s="86">
        <v>10.99</v>
      </c>
      <c r="K114" s="18" t="s">
        <v>33</v>
      </c>
      <c r="L114" s="18" t="s">
        <v>148</v>
      </c>
      <c r="M114" s="91" t="s">
        <v>152</v>
      </c>
      <c r="N114" s="91">
        <v>32</v>
      </c>
    </row>
    <row r="115" spans="1:14" x14ac:dyDescent="0.3">
      <c r="A115" s="4" t="s">
        <v>198</v>
      </c>
      <c r="B115" s="4" t="s">
        <v>199</v>
      </c>
      <c r="C115" s="60"/>
      <c r="D115" s="12">
        <v>9781782483700</v>
      </c>
      <c r="E115" s="9">
        <v>10.99</v>
      </c>
      <c r="F11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5" s="78" t="str">
        <f>IF(Tbl_Orderform_183481214124251[[#This Row],[Qty]]&gt;0,Tbl_Orderform_183481214124251[[#This Row],[VAT]]+Tbl_Orderform_183481214124251[[#This Row],[Net Value]],"")</f>
        <v/>
      </c>
      <c r="J115" s="86">
        <v>10.99</v>
      </c>
      <c r="K115" s="18" t="s">
        <v>33</v>
      </c>
      <c r="L115" s="18" t="s">
        <v>148</v>
      </c>
      <c r="M115" s="91" t="s">
        <v>152</v>
      </c>
      <c r="N115" s="91">
        <v>32</v>
      </c>
    </row>
    <row r="116" spans="1:14" x14ac:dyDescent="0.3">
      <c r="A116" s="54" t="s">
        <v>184</v>
      </c>
      <c r="B116" s="54" t="s">
        <v>185</v>
      </c>
      <c r="C116" s="60"/>
      <c r="D116" s="12">
        <v>9781782483748</v>
      </c>
      <c r="E116" s="55">
        <v>99.99</v>
      </c>
      <c r="F11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6" s="78" t="str">
        <f>IF(Tbl_Orderform_183481214124251[[#This Row],[Qty]]&gt;0,Tbl_Orderform_183481214124251[[#This Row],[VAT]]+Tbl_Orderform_183481214124251[[#This Row],[Net Value]],"")</f>
        <v/>
      </c>
      <c r="J116" s="55">
        <v>104.99</v>
      </c>
      <c r="K116" s="56" t="s">
        <v>33</v>
      </c>
      <c r="L116" s="56" t="s">
        <v>148</v>
      </c>
      <c r="M116" s="90" t="s">
        <v>152</v>
      </c>
      <c r="N116" s="90">
        <v>1</v>
      </c>
    </row>
    <row r="117" spans="1:14" x14ac:dyDescent="0.3">
      <c r="A117" s="4" t="s">
        <v>186</v>
      </c>
      <c r="B117" s="4" t="s">
        <v>187</v>
      </c>
      <c r="C117" s="60"/>
      <c r="D117" s="12">
        <v>9781782482932</v>
      </c>
      <c r="E117" s="9">
        <v>38.99</v>
      </c>
      <c r="F11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7" s="78" t="str">
        <f>IF(Tbl_Orderform_183481214124251[[#This Row],[Qty]]&gt;0,Tbl_Orderform_183481214124251[[#This Row],[VAT]]+Tbl_Orderform_183481214124251[[#This Row],[Net Value]],"")</f>
        <v/>
      </c>
      <c r="J117" s="9">
        <v>38.99</v>
      </c>
      <c r="K117" s="18" t="s">
        <v>33</v>
      </c>
      <c r="L117" s="18" t="s">
        <v>148</v>
      </c>
      <c r="M117" s="91" t="s">
        <v>152</v>
      </c>
      <c r="N117" s="91">
        <v>28</v>
      </c>
    </row>
    <row r="118" spans="1:14" x14ac:dyDescent="0.3">
      <c r="A118" s="4" t="s">
        <v>188</v>
      </c>
      <c r="B118" s="4" t="s">
        <v>189</v>
      </c>
      <c r="C118" s="60"/>
      <c r="D118" s="12">
        <v>9781782482901</v>
      </c>
      <c r="E118" s="9">
        <v>38.99</v>
      </c>
      <c r="F11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8" s="78" t="str">
        <f>IF(Tbl_Orderform_183481214124251[[#This Row],[Qty]]&gt;0,Tbl_Orderform_183481214124251[[#This Row],[VAT]]+Tbl_Orderform_183481214124251[[#This Row],[Net Value]],"")</f>
        <v/>
      </c>
      <c r="J118" s="9">
        <v>38.99</v>
      </c>
      <c r="K118" s="18" t="s">
        <v>33</v>
      </c>
      <c r="L118" s="18" t="s">
        <v>148</v>
      </c>
      <c r="M118" s="91" t="s">
        <v>152</v>
      </c>
      <c r="N118" s="91">
        <v>24</v>
      </c>
    </row>
    <row r="119" spans="1:14" x14ac:dyDescent="0.3">
      <c r="A119" s="4" t="s">
        <v>71</v>
      </c>
      <c r="B119" s="4" t="s">
        <v>72</v>
      </c>
      <c r="C119" s="60"/>
      <c r="D119" s="12">
        <v>9781782483892</v>
      </c>
      <c r="E119" s="77">
        <v>42</v>
      </c>
      <c r="F11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1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1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19" s="78" t="str">
        <f>IF(Tbl_Orderform_183481214124251[[#This Row],[Qty]]&gt;0,Tbl_Orderform_183481214124251[[#This Row],[VAT]]+Tbl_Orderform_183481214124251[[#This Row],[Net Value]],"")</f>
        <v/>
      </c>
      <c r="J119" s="86">
        <v>50.4</v>
      </c>
      <c r="K119" s="18" t="s">
        <v>73</v>
      </c>
      <c r="L119" s="18" t="s">
        <v>29</v>
      </c>
      <c r="M119" s="91" t="s">
        <v>74</v>
      </c>
      <c r="N119" s="91">
        <v>0</v>
      </c>
    </row>
    <row r="120" spans="1:14" x14ac:dyDescent="0.3">
      <c r="A120" s="4" t="s">
        <v>75</v>
      </c>
      <c r="B120" s="4" t="s">
        <v>76</v>
      </c>
      <c r="C120" s="60"/>
      <c r="D120" s="12">
        <v>9781782483861</v>
      </c>
      <c r="E120" s="77">
        <v>3</v>
      </c>
      <c r="F12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0" s="78" t="str">
        <f>IF(Tbl_Orderform_183481214124251[[#This Row],[Qty]]&gt;0,Tbl_Orderform_183481214124251[[#This Row],[VAT]]+Tbl_Orderform_183481214124251[[#This Row],[Net Value]],"")</f>
        <v/>
      </c>
      <c r="J120" s="86">
        <v>3.6</v>
      </c>
      <c r="K120" s="18" t="s">
        <v>73</v>
      </c>
      <c r="L120" s="18" t="s">
        <v>29</v>
      </c>
      <c r="M120" s="91" t="s">
        <v>74</v>
      </c>
      <c r="N120" s="91">
        <v>0</v>
      </c>
    </row>
    <row r="121" spans="1:14" x14ac:dyDescent="0.3">
      <c r="A121" s="4" t="s">
        <v>117</v>
      </c>
      <c r="B121" s="4" t="s">
        <v>118</v>
      </c>
      <c r="C121" s="60"/>
      <c r="D121" s="12">
        <v>9781782481492</v>
      </c>
      <c r="E121" s="77">
        <v>21.99</v>
      </c>
      <c r="F12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1" s="78" t="str">
        <f>IF(Tbl_Orderform_183481214124251[[#This Row],[Qty]]&gt;0,Tbl_Orderform_183481214124251[[#This Row],[VAT]]+Tbl_Orderform_183481214124251[[#This Row],[Net Value]],"")</f>
        <v/>
      </c>
      <c r="J121" s="86">
        <v>21.99</v>
      </c>
      <c r="K121" s="18" t="s">
        <v>33</v>
      </c>
      <c r="L121" s="18" t="s">
        <v>29</v>
      </c>
      <c r="M121" s="91" t="s">
        <v>70</v>
      </c>
      <c r="N121" s="91">
        <v>24</v>
      </c>
    </row>
    <row r="122" spans="1:14" x14ac:dyDescent="0.3">
      <c r="A122" s="4" t="s">
        <v>200</v>
      </c>
      <c r="B122" s="4" t="s">
        <v>201</v>
      </c>
      <c r="C122" s="60"/>
      <c r="D122" s="12">
        <v>9781862092822</v>
      </c>
      <c r="E122" s="9">
        <v>16.989999999999998</v>
      </c>
      <c r="F12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2" s="78" t="str">
        <f>IF(Tbl_Orderform_183481214124251[[#This Row],[Qty]]&gt;0,Tbl_Orderform_183481214124251[[#This Row],[VAT]]+Tbl_Orderform_183481214124251[[#This Row],[Net Value]],"")</f>
        <v/>
      </c>
      <c r="J122" s="86">
        <v>20.39</v>
      </c>
      <c r="K122" s="18" t="s">
        <v>33</v>
      </c>
      <c r="L122" s="18" t="s">
        <v>29</v>
      </c>
      <c r="M122" s="91" t="s">
        <v>79</v>
      </c>
      <c r="N122" s="91">
        <v>50</v>
      </c>
    </row>
    <row r="123" spans="1:14" x14ac:dyDescent="0.3">
      <c r="A123" s="4" t="s">
        <v>105</v>
      </c>
      <c r="B123" s="4" t="s">
        <v>106</v>
      </c>
      <c r="C123" s="60"/>
      <c r="D123" s="12">
        <v>9781862091993</v>
      </c>
      <c r="E123" s="9">
        <v>36.99</v>
      </c>
      <c r="F12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3" s="78" t="str">
        <f>IF(Tbl_Orderform_183481214124251[[#This Row],[Qty]]&gt;0,Tbl_Orderform_183481214124251[[#This Row],[VAT]]+Tbl_Orderform_183481214124251[[#This Row],[Net Value]],"")</f>
        <v/>
      </c>
      <c r="J123" s="86">
        <v>44.39</v>
      </c>
      <c r="K123" s="18" t="s">
        <v>33</v>
      </c>
      <c r="L123" s="18" t="s">
        <v>29</v>
      </c>
      <c r="M123" s="91" t="s">
        <v>56</v>
      </c>
      <c r="N123" s="91">
        <v>14</v>
      </c>
    </row>
    <row r="124" spans="1:14" x14ac:dyDescent="0.3">
      <c r="A124" s="4" t="s">
        <v>115</v>
      </c>
      <c r="B124" s="4" t="s">
        <v>116</v>
      </c>
      <c r="C124" s="60"/>
      <c r="D124" s="12">
        <v>9781782480907</v>
      </c>
      <c r="E124" s="9">
        <v>8.99</v>
      </c>
      <c r="F12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4" s="78" t="str">
        <f>IF(Tbl_Orderform_183481214124251[[#This Row],[Qty]]&gt;0,Tbl_Orderform_183481214124251[[#This Row],[VAT]]+Tbl_Orderform_183481214124251[[#This Row],[Net Value]],"")</f>
        <v/>
      </c>
      <c r="J124" s="9">
        <v>8.99</v>
      </c>
      <c r="K124" s="18" t="s">
        <v>40</v>
      </c>
      <c r="L124" s="18" t="s">
        <v>41</v>
      </c>
      <c r="M124" s="91" t="s">
        <v>65</v>
      </c>
      <c r="N124" s="91">
        <v>60</v>
      </c>
    </row>
    <row r="125" spans="1:14" x14ac:dyDescent="0.3">
      <c r="A125" s="4" t="s">
        <v>121</v>
      </c>
      <c r="B125" s="4" t="s">
        <v>122</v>
      </c>
      <c r="C125" s="60"/>
      <c r="D125" s="12">
        <v>9781782481447</v>
      </c>
      <c r="E125" s="9">
        <v>9.99</v>
      </c>
      <c r="F12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5" s="78" t="str">
        <f>IF(Tbl_Orderform_183481214124251[[#This Row],[Qty]]&gt;0,Tbl_Orderform_183481214124251[[#This Row],[VAT]]+Tbl_Orderform_183481214124251[[#This Row],[Net Value]],"")</f>
        <v/>
      </c>
      <c r="J125" s="9">
        <v>9.99</v>
      </c>
      <c r="K125" s="18" t="s">
        <v>33</v>
      </c>
      <c r="L125" s="18" t="s">
        <v>29</v>
      </c>
      <c r="M125" s="91" t="s">
        <v>84</v>
      </c>
      <c r="N125" s="91">
        <v>28</v>
      </c>
    </row>
    <row r="126" spans="1:14" x14ac:dyDescent="0.3">
      <c r="A126" s="4" t="s">
        <v>97</v>
      </c>
      <c r="B126" s="4" t="s">
        <v>98</v>
      </c>
      <c r="C126" s="60"/>
      <c r="D126" s="12">
        <v>9781782481553</v>
      </c>
      <c r="E126" s="9">
        <v>30.99</v>
      </c>
      <c r="F12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6" s="78" t="str">
        <f>IF(Tbl_Orderform_183481214124251[[#This Row],[Qty]]&gt;0,Tbl_Orderform_183481214124251[[#This Row],[VAT]]+Tbl_Orderform_183481214124251[[#This Row],[Net Value]],"")</f>
        <v/>
      </c>
      <c r="J126" s="9">
        <v>30.99</v>
      </c>
      <c r="K126" s="18" t="s">
        <v>33</v>
      </c>
      <c r="L126" s="18" t="s">
        <v>29</v>
      </c>
      <c r="M126" s="91" t="s">
        <v>42</v>
      </c>
      <c r="N126" s="91">
        <v>20</v>
      </c>
    </row>
    <row r="127" spans="1:14" ht="15" customHeight="1" x14ac:dyDescent="0.3">
      <c r="A127" s="4" t="s">
        <v>111</v>
      </c>
      <c r="B127" s="4" t="s">
        <v>112</v>
      </c>
      <c r="C127" s="60"/>
      <c r="D127" s="12">
        <v>9781862097896</v>
      </c>
      <c r="E127" s="9">
        <v>8.99</v>
      </c>
      <c r="F12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7" s="78" t="str">
        <f>IF(Tbl_Orderform_183481214124251[[#This Row],[Qty]]&gt;0,Tbl_Orderform_183481214124251[[#This Row],[VAT]]+Tbl_Orderform_183481214124251[[#This Row],[Net Value]],"")</f>
        <v/>
      </c>
      <c r="J127" s="9">
        <v>8.99</v>
      </c>
      <c r="K127" s="18" t="s">
        <v>40</v>
      </c>
      <c r="L127" s="18" t="s">
        <v>41</v>
      </c>
      <c r="M127" s="91" t="s">
        <v>65</v>
      </c>
      <c r="N127" s="91">
        <v>50</v>
      </c>
    </row>
    <row r="128" spans="1:14" x14ac:dyDescent="0.3">
      <c r="A128" s="4" t="s">
        <v>113</v>
      </c>
      <c r="B128" s="4" t="s">
        <v>114</v>
      </c>
      <c r="C128" s="60"/>
      <c r="D128" s="12">
        <v>9781862097834</v>
      </c>
      <c r="E128" s="9">
        <v>8.99</v>
      </c>
      <c r="F12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8" s="78" t="str">
        <f>IF(Tbl_Orderform_183481214124251[[#This Row],[Qty]]&gt;0,Tbl_Orderform_183481214124251[[#This Row],[VAT]]+Tbl_Orderform_183481214124251[[#This Row],[Net Value]],"")</f>
        <v/>
      </c>
      <c r="J128" s="9">
        <v>8.99</v>
      </c>
      <c r="K128" s="18" t="s">
        <v>40</v>
      </c>
      <c r="L128" s="18" t="s">
        <v>41</v>
      </c>
      <c r="M128" s="91" t="s">
        <v>65</v>
      </c>
      <c r="N128" s="91">
        <v>50</v>
      </c>
    </row>
    <row r="129" spans="1:14" x14ac:dyDescent="0.3">
      <c r="A129" s="4" t="s">
        <v>202</v>
      </c>
      <c r="B129" s="4" t="s">
        <v>203</v>
      </c>
      <c r="C129" s="60"/>
      <c r="D129" s="12">
        <v>9781862099777</v>
      </c>
      <c r="E129" s="9">
        <v>7.49</v>
      </c>
      <c r="F12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2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2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29" s="78" t="str">
        <f>IF(Tbl_Orderform_183481214124251[[#This Row],[Qty]]&gt;0,Tbl_Orderform_183481214124251[[#This Row],[VAT]]+Tbl_Orderform_183481214124251[[#This Row],[Net Value]],"")</f>
        <v/>
      </c>
      <c r="J129" s="9">
        <v>8.99</v>
      </c>
      <c r="K129" s="18" t="s">
        <v>40</v>
      </c>
      <c r="L129" s="18" t="s">
        <v>41</v>
      </c>
      <c r="M129" s="91" t="s">
        <v>56</v>
      </c>
      <c r="N129" s="91">
        <v>96</v>
      </c>
    </row>
    <row r="130" spans="1:14" x14ac:dyDescent="0.3">
      <c r="A130" s="4" t="s">
        <v>38</v>
      </c>
      <c r="B130" s="4" t="s">
        <v>182</v>
      </c>
      <c r="C130" s="60"/>
      <c r="D130" s="12">
        <v>9781862098619</v>
      </c>
      <c r="E130" s="77">
        <v>59.99</v>
      </c>
      <c r="F13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0" s="78" t="str">
        <f>IF(Tbl_Orderform_183481214124251[[#This Row],[Qty]]&gt;0,Tbl_Orderform_183481214124251[[#This Row],[VAT]]+Tbl_Orderform_183481214124251[[#This Row],[Net Value]],"")</f>
        <v/>
      </c>
      <c r="J130" s="77">
        <v>59.99</v>
      </c>
      <c r="K130" s="18" t="s">
        <v>33</v>
      </c>
      <c r="L130" s="18" t="s">
        <v>29</v>
      </c>
      <c r="M130" s="91" t="s">
        <v>42</v>
      </c>
      <c r="N130" s="91">
        <v>8</v>
      </c>
    </row>
    <row r="131" spans="1:14" x14ac:dyDescent="0.3">
      <c r="A131" s="49" t="s">
        <v>204</v>
      </c>
      <c r="B131" s="42"/>
      <c r="C131" s="62"/>
      <c r="D131" s="43"/>
      <c r="E131" s="44"/>
      <c r="F131" s="102"/>
      <c r="G131" s="103"/>
      <c r="H131" s="103"/>
      <c r="I131" s="103"/>
      <c r="J131" s="44"/>
      <c r="K131" s="44"/>
      <c r="L131" s="44"/>
      <c r="M131" s="94"/>
      <c r="N131" s="94"/>
    </row>
    <row r="132" spans="1:14" x14ac:dyDescent="0.3">
      <c r="A132" s="54" t="s">
        <v>211</v>
      </c>
      <c r="B132" s="54" t="s">
        <v>212</v>
      </c>
      <c r="C132" s="60"/>
      <c r="D132" s="12">
        <v>9781782483694</v>
      </c>
      <c r="E132" s="55">
        <v>38.99</v>
      </c>
      <c r="F13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2" s="78" t="str">
        <f>IF(Tbl_Orderform_183481214124251[[#This Row],[Qty]]&gt;0,Tbl_Orderform_183481214124251[[#This Row],[VAT]]+Tbl_Orderform_183481214124251[[#This Row],[Net Value]],"")</f>
        <v/>
      </c>
      <c r="J132" s="55">
        <v>38.99</v>
      </c>
      <c r="K132" s="56" t="s">
        <v>33</v>
      </c>
      <c r="L132" s="56" t="s">
        <v>148</v>
      </c>
      <c r="M132" s="90" t="s">
        <v>152</v>
      </c>
      <c r="N132" s="90">
        <v>8</v>
      </c>
    </row>
    <row r="133" spans="1:14" x14ac:dyDescent="0.3">
      <c r="A133" s="4" t="s">
        <v>213</v>
      </c>
      <c r="B133" s="4" t="s">
        <v>214</v>
      </c>
      <c r="C133" s="60"/>
      <c r="D133" s="12">
        <v>9781782483670</v>
      </c>
      <c r="E133" s="9">
        <v>10.99</v>
      </c>
      <c r="F13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3" s="78" t="str">
        <f>IF(Tbl_Orderform_183481214124251[[#This Row],[Qty]]&gt;0,Tbl_Orderform_183481214124251[[#This Row],[VAT]]+Tbl_Orderform_183481214124251[[#This Row],[Net Value]],"")</f>
        <v/>
      </c>
      <c r="J133" s="9">
        <v>10.99</v>
      </c>
      <c r="K133" s="18" t="s">
        <v>33</v>
      </c>
      <c r="L133" s="18" t="s">
        <v>148</v>
      </c>
      <c r="M133" s="91" t="s">
        <v>152</v>
      </c>
      <c r="N133" s="91">
        <v>32</v>
      </c>
    </row>
    <row r="134" spans="1:14" x14ac:dyDescent="0.3">
      <c r="A134" s="4" t="s">
        <v>215</v>
      </c>
      <c r="B134" s="4" t="s">
        <v>216</v>
      </c>
      <c r="C134" s="60"/>
      <c r="D134" s="12">
        <v>9781782483663</v>
      </c>
      <c r="E134" s="9">
        <v>10.99</v>
      </c>
      <c r="F13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4" s="78" t="str">
        <f>IF(Tbl_Orderform_183481214124251[[#This Row],[Qty]]&gt;0,Tbl_Orderform_183481214124251[[#This Row],[VAT]]+Tbl_Orderform_183481214124251[[#This Row],[Net Value]],"")</f>
        <v/>
      </c>
      <c r="J134" s="9">
        <v>10.99</v>
      </c>
      <c r="K134" s="18" t="s">
        <v>33</v>
      </c>
      <c r="L134" s="18" t="s">
        <v>148</v>
      </c>
      <c r="M134" s="91" t="s">
        <v>152</v>
      </c>
      <c r="N134" s="91">
        <v>32</v>
      </c>
    </row>
    <row r="135" spans="1:14" x14ac:dyDescent="0.3">
      <c r="A135" s="4" t="s">
        <v>217</v>
      </c>
      <c r="B135" s="4" t="s">
        <v>218</v>
      </c>
      <c r="C135" s="60"/>
      <c r="D135" s="12">
        <v>9781782483656</v>
      </c>
      <c r="E135" s="9">
        <v>10.99</v>
      </c>
      <c r="F13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5" s="78" t="str">
        <f>IF(Tbl_Orderform_183481214124251[[#This Row],[Qty]]&gt;0,Tbl_Orderform_183481214124251[[#This Row],[VAT]]+Tbl_Orderform_183481214124251[[#This Row],[Net Value]],"")</f>
        <v/>
      </c>
      <c r="J135" s="9">
        <v>10.99</v>
      </c>
      <c r="K135" s="18" t="s">
        <v>33</v>
      </c>
      <c r="L135" s="18" t="s">
        <v>148</v>
      </c>
      <c r="M135" s="91" t="s">
        <v>152</v>
      </c>
      <c r="N135" s="91">
        <v>32</v>
      </c>
    </row>
    <row r="136" spans="1:14" x14ac:dyDescent="0.3">
      <c r="A136" s="4" t="s">
        <v>219</v>
      </c>
      <c r="B136" s="4" t="s">
        <v>220</v>
      </c>
      <c r="C136" s="60"/>
      <c r="D136" s="12">
        <v>9781782483649</v>
      </c>
      <c r="E136" s="9">
        <v>10.99</v>
      </c>
      <c r="F13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6" s="78" t="str">
        <f>IF(Tbl_Orderform_183481214124251[[#This Row],[Qty]]&gt;0,Tbl_Orderform_183481214124251[[#This Row],[VAT]]+Tbl_Orderform_183481214124251[[#This Row],[Net Value]],"")</f>
        <v/>
      </c>
      <c r="J136" s="77">
        <v>10.99</v>
      </c>
      <c r="K136" s="18" t="s">
        <v>33</v>
      </c>
      <c r="L136" s="18" t="s">
        <v>148</v>
      </c>
      <c r="M136" s="91" t="s">
        <v>152</v>
      </c>
      <c r="N136" s="91">
        <v>32</v>
      </c>
    </row>
    <row r="137" spans="1:14" x14ac:dyDescent="0.3">
      <c r="A137" s="54" t="s">
        <v>205</v>
      </c>
      <c r="B137" s="54" t="s">
        <v>206</v>
      </c>
      <c r="C137" s="60"/>
      <c r="D137" s="12">
        <v>9781782483687</v>
      </c>
      <c r="E137" s="55">
        <v>99.99</v>
      </c>
      <c r="F13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7" s="78" t="str">
        <f>IF(Tbl_Orderform_183481214124251[[#This Row],[Qty]]&gt;0,Tbl_Orderform_183481214124251[[#This Row],[VAT]]+Tbl_Orderform_183481214124251[[#This Row],[Net Value]],"")</f>
        <v/>
      </c>
      <c r="J137" s="55">
        <v>104.99</v>
      </c>
      <c r="K137" s="56" t="s">
        <v>33</v>
      </c>
      <c r="L137" s="56" t="s">
        <v>148</v>
      </c>
      <c r="M137" s="90" t="s">
        <v>152</v>
      </c>
      <c r="N137" s="90">
        <v>1</v>
      </c>
    </row>
    <row r="138" spans="1:14" ht="15.75" customHeight="1" x14ac:dyDescent="0.3">
      <c r="A138" s="4" t="s">
        <v>207</v>
      </c>
      <c r="B138" s="4" t="s">
        <v>208</v>
      </c>
      <c r="C138" s="60"/>
      <c r="D138" s="12">
        <v>9781782484677</v>
      </c>
      <c r="E138" s="9">
        <v>38.99</v>
      </c>
      <c r="F13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8" s="78" t="str">
        <f>IF(Tbl_Orderform_183481214124251[[#This Row],[Qty]]&gt;0,Tbl_Orderform_183481214124251[[#This Row],[VAT]]+Tbl_Orderform_183481214124251[[#This Row],[Net Value]],"")</f>
        <v/>
      </c>
      <c r="J138" s="9">
        <v>38.99</v>
      </c>
      <c r="K138" s="18" t="s">
        <v>33</v>
      </c>
      <c r="L138" s="18" t="s">
        <v>148</v>
      </c>
      <c r="M138" s="91" t="s">
        <v>152</v>
      </c>
      <c r="N138" s="91">
        <v>28</v>
      </c>
    </row>
    <row r="139" spans="1:14" ht="15.75" customHeight="1" x14ac:dyDescent="0.3">
      <c r="A139" s="4" t="s">
        <v>209</v>
      </c>
      <c r="B139" s="4" t="s">
        <v>210</v>
      </c>
      <c r="C139" s="60"/>
      <c r="D139" s="12">
        <v>9781782484684</v>
      </c>
      <c r="E139" s="9">
        <v>19.989999999999998</v>
      </c>
      <c r="F13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3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3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39" s="78" t="str">
        <f>IF(Tbl_Orderform_183481214124251[[#This Row],[Qty]]&gt;0,Tbl_Orderform_183481214124251[[#This Row],[VAT]]+Tbl_Orderform_183481214124251[[#This Row],[Net Value]],"")</f>
        <v/>
      </c>
      <c r="J139" s="9">
        <v>19.989999999999998</v>
      </c>
      <c r="K139" s="18" t="s">
        <v>33</v>
      </c>
      <c r="L139" s="18" t="s">
        <v>148</v>
      </c>
      <c r="M139" s="91" t="s">
        <v>152</v>
      </c>
      <c r="N139" s="91">
        <v>24</v>
      </c>
    </row>
    <row r="140" spans="1:14" ht="15.75" customHeight="1" x14ac:dyDescent="0.3">
      <c r="A140" s="4" t="s">
        <v>71</v>
      </c>
      <c r="B140" s="4" t="s">
        <v>72</v>
      </c>
      <c r="C140" s="60"/>
      <c r="D140" s="12">
        <v>9781782483892</v>
      </c>
      <c r="E140" s="77">
        <v>42</v>
      </c>
      <c r="F14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0" s="78" t="str">
        <f>IF(Tbl_Orderform_183481214124251[[#This Row],[Qty]]&gt;0,Tbl_Orderform_183481214124251[[#This Row],[VAT]]+Tbl_Orderform_183481214124251[[#This Row],[Net Value]],"")</f>
        <v/>
      </c>
      <c r="J140" s="77">
        <v>50.4</v>
      </c>
      <c r="K140" s="18" t="s">
        <v>73</v>
      </c>
      <c r="L140" s="18" t="s">
        <v>29</v>
      </c>
      <c r="M140" s="91" t="s">
        <v>74</v>
      </c>
      <c r="N140" s="91">
        <v>0</v>
      </c>
    </row>
    <row r="141" spans="1:14" ht="15.75" customHeight="1" x14ac:dyDescent="0.3">
      <c r="A141" s="4" t="s">
        <v>75</v>
      </c>
      <c r="B141" s="4" t="s">
        <v>76</v>
      </c>
      <c r="C141" s="60"/>
      <c r="D141" s="12">
        <v>9781782483861</v>
      </c>
      <c r="E141" s="77">
        <v>3</v>
      </c>
      <c r="F14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1" s="78" t="str">
        <f>IF(Tbl_Orderform_183481214124251[[#This Row],[Qty]]&gt;0,Tbl_Orderform_183481214124251[[#This Row],[VAT]]+Tbl_Orderform_183481214124251[[#This Row],[Net Value]],"")</f>
        <v/>
      </c>
      <c r="J141" s="77">
        <v>3.6</v>
      </c>
      <c r="K141" s="18" t="s">
        <v>73</v>
      </c>
      <c r="L141" s="18" t="s">
        <v>29</v>
      </c>
      <c r="M141" s="91" t="s">
        <v>74</v>
      </c>
      <c r="N141" s="91">
        <v>0</v>
      </c>
    </row>
    <row r="142" spans="1:14" x14ac:dyDescent="0.3">
      <c r="A142" s="4" t="s">
        <v>117</v>
      </c>
      <c r="B142" s="4" t="s">
        <v>118</v>
      </c>
      <c r="C142" s="60"/>
      <c r="D142" s="12">
        <v>9781782481492</v>
      </c>
      <c r="E142" s="77">
        <v>21.99</v>
      </c>
      <c r="F14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2" s="78" t="str">
        <f>IF(Tbl_Orderform_183481214124251[[#This Row],[Qty]]&gt;0,Tbl_Orderform_183481214124251[[#This Row],[VAT]]+Tbl_Orderform_183481214124251[[#This Row],[Net Value]],"")</f>
        <v/>
      </c>
      <c r="J142" s="77">
        <v>21.99</v>
      </c>
      <c r="K142" s="18" t="s">
        <v>33</v>
      </c>
      <c r="L142" s="18" t="s">
        <v>29</v>
      </c>
      <c r="M142" s="91" t="s">
        <v>70</v>
      </c>
      <c r="N142" s="91">
        <v>24</v>
      </c>
    </row>
    <row r="143" spans="1:14" x14ac:dyDescent="0.3">
      <c r="A143" s="4" t="s">
        <v>105</v>
      </c>
      <c r="B143" s="4" t="s">
        <v>106</v>
      </c>
      <c r="C143" s="60"/>
      <c r="D143" s="12">
        <v>9781862091993</v>
      </c>
      <c r="E143" s="9">
        <v>36.99</v>
      </c>
      <c r="F14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3" s="78" t="str">
        <f>IF(Tbl_Orderform_183481214124251[[#This Row],[Qty]]&gt;0,Tbl_Orderform_183481214124251[[#This Row],[VAT]]+Tbl_Orderform_183481214124251[[#This Row],[Net Value]],"")</f>
        <v/>
      </c>
      <c r="J143" s="9">
        <v>44.39</v>
      </c>
      <c r="K143" s="18" t="s">
        <v>33</v>
      </c>
      <c r="L143" s="18" t="s">
        <v>29</v>
      </c>
      <c r="M143" s="91" t="s">
        <v>56</v>
      </c>
      <c r="N143" s="91">
        <v>14</v>
      </c>
    </row>
    <row r="144" spans="1:14" x14ac:dyDescent="0.3">
      <c r="A144" s="4" t="s">
        <v>121</v>
      </c>
      <c r="B144" s="4" t="s">
        <v>122</v>
      </c>
      <c r="C144" s="60"/>
      <c r="D144" s="12">
        <v>9781782481447</v>
      </c>
      <c r="E144" s="9">
        <v>9.99</v>
      </c>
      <c r="F14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4" s="78" t="str">
        <f>IF(Tbl_Orderform_183481214124251[[#This Row],[Qty]]&gt;0,Tbl_Orderform_183481214124251[[#This Row],[VAT]]+Tbl_Orderform_183481214124251[[#This Row],[Net Value]],"")</f>
        <v/>
      </c>
      <c r="J144" s="9">
        <v>9.99</v>
      </c>
      <c r="K144" s="18" t="s">
        <v>33</v>
      </c>
      <c r="L144" s="18" t="s">
        <v>29</v>
      </c>
      <c r="M144" s="91" t="s">
        <v>84</v>
      </c>
      <c r="N144" s="91">
        <v>28</v>
      </c>
    </row>
    <row r="145" spans="1:14" x14ac:dyDescent="0.3">
      <c r="A145" s="4" t="s">
        <v>97</v>
      </c>
      <c r="B145" s="4" t="s">
        <v>98</v>
      </c>
      <c r="C145" s="60"/>
      <c r="D145" s="12">
        <v>9781782481553</v>
      </c>
      <c r="E145" s="9">
        <v>30.99</v>
      </c>
      <c r="F14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5" s="78" t="str">
        <f>IF(Tbl_Orderform_183481214124251[[#This Row],[Qty]]&gt;0,Tbl_Orderform_183481214124251[[#This Row],[VAT]]+Tbl_Orderform_183481214124251[[#This Row],[Net Value]],"")</f>
        <v/>
      </c>
      <c r="J145" s="9">
        <v>30.99</v>
      </c>
      <c r="K145" s="18" t="s">
        <v>33</v>
      </c>
      <c r="L145" s="18" t="s">
        <v>29</v>
      </c>
      <c r="M145" s="91" t="s">
        <v>42</v>
      </c>
      <c r="N145" s="91">
        <v>20</v>
      </c>
    </row>
    <row r="146" spans="1:14" x14ac:dyDescent="0.3">
      <c r="A146" s="4" t="s">
        <v>200</v>
      </c>
      <c r="B146" s="4" t="s">
        <v>201</v>
      </c>
      <c r="C146" s="60"/>
      <c r="D146" s="12">
        <v>9781862092822</v>
      </c>
      <c r="E146" s="9">
        <v>16.989999999999998</v>
      </c>
      <c r="F14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6" s="78" t="str">
        <f>IF(Tbl_Orderform_183481214124251[[#This Row],[Qty]]&gt;0,Tbl_Orderform_183481214124251[[#This Row],[VAT]]+Tbl_Orderform_183481214124251[[#This Row],[Net Value]],"")</f>
        <v/>
      </c>
      <c r="J146" s="9">
        <v>20.39</v>
      </c>
      <c r="K146" s="18" t="s">
        <v>33</v>
      </c>
      <c r="L146" s="18" t="s">
        <v>29</v>
      </c>
      <c r="M146" s="91" t="s">
        <v>79</v>
      </c>
      <c r="N146" s="91">
        <v>50</v>
      </c>
    </row>
    <row r="147" spans="1:14" ht="15" customHeight="1" x14ac:dyDescent="0.3">
      <c r="A147" s="4" t="s">
        <v>111</v>
      </c>
      <c r="B147" s="4" t="s">
        <v>112</v>
      </c>
      <c r="C147" s="60"/>
      <c r="D147" s="12">
        <v>9781862097896</v>
      </c>
      <c r="E147" s="9">
        <v>8.99</v>
      </c>
      <c r="F14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7" s="78" t="str">
        <f>IF(Tbl_Orderform_183481214124251[[#This Row],[Qty]]&gt;0,Tbl_Orderform_183481214124251[[#This Row],[VAT]]+Tbl_Orderform_183481214124251[[#This Row],[Net Value]],"")</f>
        <v/>
      </c>
      <c r="J147" s="9">
        <v>8.99</v>
      </c>
      <c r="K147" s="18" t="s">
        <v>40</v>
      </c>
      <c r="L147" s="18" t="s">
        <v>41</v>
      </c>
      <c r="M147" s="91" t="s">
        <v>65</v>
      </c>
      <c r="N147" s="91">
        <v>50</v>
      </c>
    </row>
    <row r="148" spans="1:14" x14ac:dyDescent="0.3">
      <c r="A148" s="4" t="s">
        <v>113</v>
      </c>
      <c r="B148" s="4" t="s">
        <v>114</v>
      </c>
      <c r="C148" s="60"/>
      <c r="D148" s="12">
        <v>9781862097834</v>
      </c>
      <c r="E148" s="9">
        <v>8.99</v>
      </c>
      <c r="F14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8" s="78" t="str">
        <f>IF(Tbl_Orderform_183481214124251[[#This Row],[Qty]]&gt;0,Tbl_Orderform_183481214124251[[#This Row],[VAT]]+Tbl_Orderform_183481214124251[[#This Row],[Net Value]],"")</f>
        <v/>
      </c>
      <c r="J148" s="9">
        <v>8.99</v>
      </c>
      <c r="K148" s="18" t="s">
        <v>40</v>
      </c>
      <c r="L148" s="18" t="s">
        <v>41</v>
      </c>
      <c r="M148" s="91" t="s">
        <v>65</v>
      </c>
      <c r="N148" s="91">
        <v>50</v>
      </c>
    </row>
    <row r="149" spans="1:14" x14ac:dyDescent="0.3">
      <c r="A149" s="4" t="s">
        <v>202</v>
      </c>
      <c r="B149" s="4" t="s">
        <v>203</v>
      </c>
      <c r="C149" s="60"/>
      <c r="D149" s="12">
        <v>9781862099777</v>
      </c>
      <c r="E149" s="9">
        <v>7.49</v>
      </c>
      <c r="F14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4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4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49" s="78" t="str">
        <f>IF(Tbl_Orderform_183481214124251[[#This Row],[Qty]]&gt;0,Tbl_Orderform_183481214124251[[#This Row],[VAT]]+Tbl_Orderform_183481214124251[[#This Row],[Net Value]],"")</f>
        <v/>
      </c>
      <c r="J149" s="9">
        <v>8.99</v>
      </c>
      <c r="K149" s="18" t="s">
        <v>40</v>
      </c>
      <c r="L149" s="18" t="s">
        <v>41</v>
      </c>
      <c r="M149" s="91" t="s">
        <v>56</v>
      </c>
      <c r="N149" s="91">
        <v>96</v>
      </c>
    </row>
    <row r="150" spans="1:14" x14ac:dyDescent="0.3">
      <c r="A150" s="4" t="s">
        <v>38</v>
      </c>
      <c r="B150" s="4" t="s">
        <v>182</v>
      </c>
      <c r="C150" s="60"/>
      <c r="D150" s="12">
        <v>9781862098619</v>
      </c>
      <c r="E150" s="77">
        <v>59.99</v>
      </c>
      <c r="F15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0" s="78" t="str">
        <f>IF(Tbl_Orderform_183481214124251[[#This Row],[Qty]]&gt;0,Tbl_Orderform_183481214124251[[#This Row],[VAT]]+Tbl_Orderform_183481214124251[[#This Row],[Net Value]],"")</f>
        <v/>
      </c>
      <c r="J150" s="77">
        <v>59.99</v>
      </c>
      <c r="K150" s="18" t="s">
        <v>33</v>
      </c>
      <c r="L150" s="18" t="s">
        <v>29</v>
      </c>
      <c r="M150" s="91" t="s">
        <v>42</v>
      </c>
      <c r="N150" s="91">
        <v>8</v>
      </c>
    </row>
    <row r="151" spans="1:14" x14ac:dyDescent="0.3">
      <c r="A151" s="49" t="s">
        <v>221</v>
      </c>
      <c r="B151" s="42"/>
      <c r="C151" s="62"/>
      <c r="D151" s="43"/>
      <c r="E151" s="44"/>
      <c r="F151" s="102"/>
      <c r="G151" s="103"/>
      <c r="H151" s="103"/>
      <c r="I151" s="103"/>
      <c r="J151" s="44"/>
      <c r="K151" s="44"/>
      <c r="L151" s="44"/>
      <c r="M151" s="94"/>
      <c r="N151" s="94"/>
    </row>
    <row r="152" spans="1:14" x14ac:dyDescent="0.3">
      <c r="A152" s="4" t="s">
        <v>222</v>
      </c>
      <c r="B152" s="4" t="s">
        <v>223</v>
      </c>
      <c r="C152" s="60"/>
      <c r="D152" s="12">
        <v>9781862091832</v>
      </c>
      <c r="E152" s="9">
        <v>28.99</v>
      </c>
      <c r="F15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2" s="78" t="str">
        <f>IF(Tbl_Orderform_183481214124251[[#This Row],[Qty]]&gt;0,Tbl_Orderform_183481214124251[[#This Row],[VAT]]+Tbl_Orderform_183481214124251[[#This Row],[Net Value]],"")</f>
        <v/>
      </c>
      <c r="J152" s="9">
        <v>28.99</v>
      </c>
      <c r="K152" s="18" t="s">
        <v>33</v>
      </c>
      <c r="L152" s="18" t="s">
        <v>148</v>
      </c>
      <c r="M152" s="91" t="s">
        <v>37</v>
      </c>
      <c r="N152" s="91">
        <v>20</v>
      </c>
    </row>
    <row r="153" spans="1:14" x14ac:dyDescent="0.3">
      <c r="A153" s="4" t="s">
        <v>224</v>
      </c>
      <c r="B153" s="4" t="s">
        <v>225</v>
      </c>
      <c r="C153" s="60"/>
      <c r="D153" s="12">
        <v>9781862091849</v>
      </c>
      <c r="E153" s="9">
        <v>7.99</v>
      </c>
      <c r="F15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3" s="78" t="str">
        <f>IF(Tbl_Orderform_183481214124251[[#This Row],[Qty]]&gt;0,Tbl_Orderform_183481214124251[[#This Row],[VAT]]+Tbl_Orderform_183481214124251[[#This Row],[Net Value]],"")</f>
        <v/>
      </c>
      <c r="J153" s="9">
        <v>7.99</v>
      </c>
      <c r="K153" s="18" t="s">
        <v>33</v>
      </c>
      <c r="L153" s="18" t="s">
        <v>148</v>
      </c>
      <c r="M153" s="91" t="s">
        <v>226</v>
      </c>
      <c r="N153" s="91">
        <v>40</v>
      </c>
    </row>
    <row r="154" spans="1:14" x14ac:dyDescent="0.3">
      <c r="A154" s="4" t="s">
        <v>227</v>
      </c>
      <c r="B154" s="4" t="s">
        <v>228</v>
      </c>
      <c r="C154" s="60"/>
      <c r="D154" s="12">
        <v>9781862091856</v>
      </c>
      <c r="E154" s="9">
        <v>5.99</v>
      </c>
      <c r="F15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4" s="78" t="str">
        <f>IF(Tbl_Orderform_183481214124251[[#This Row],[Qty]]&gt;0,Tbl_Orderform_183481214124251[[#This Row],[VAT]]+Tbl_Orderform_183481214124251[[#This Row],[Net Value]],"")</f>
        <v/>
      </c>
      <c r="J154" s="9">
        <v>5.99</v>
      </c>
      <c r="K154" s="18" t="s">
        <v>33</v>
      </c>
      <c r="L154" s="18" t="s">
        <v>148</v>
      </c>
      <c r="M154" s="91" t="s">
        <v>53</v>
      </c>
      <c r="N154" s="91">
        <v>80</v>
      </c>
    </row>
    <row r="155" spans="1:14" x14ac:dyDescent="0.3">
      <c r="A155" s="4" t="s">
        <v>229</v>
      </c>
      <c r="B155" s="4" t="s">
        <v>230</v>
      </c>
      <c r="C155" s="60"/>
      <c r="D155" s="12">
        <v>9781862091863</v>
      </c>
      <c r="E155" s="9">
        <v>5.99</v>
      </c>
      <c r="F15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5" s="78" t="str">
        <f>IF(Tbl_Orderform_183481214124251[[#This Row],[Qty]]&gt;0,Tbl_Orderform_183481214124251[[#This Row],[VAT]]+Tbl_Orderform_183481214124251[[#This Row],[Net Value]],"")</f>
        <v/>
      </c>
      <c r="J155" s="9">
        <v>5.99</v>
      </c>
      <c r="K155" s="18" t="s">
        <v>33</v>
      </c>
      <c r="L155" s="18" t="s">
        <v>148</v>
      </c>
      <c r="M155" s="91" t="s">
        <v>231</v>
      </c>
      <c r="N155" s="91">
        <v>45</v>
      </c>
    </row>
    <row r="156" spans="1:14" ht="21" x14ac:dyDescent="0.4">
      <c r="A156" s="28" t="s">
        <v>232</v>
      </c>
      <c r="B156" s="29"/>
      <c r="C156" s="63"/>
      <c r="D156" s="30"/>
      <c r="E156" s="29"/>
      <c r="F156" s="100"/>
      <c r="G156" s="101"/>
      <c r="H156" s="101"/>
      <c r="I156" s="101"/>
      <c r="J156" s="29"/>
      <c r="K156" s="29"/>
      <c r="L156" s="29"/>
      <c r="M156" s="95"/>
      <c r="N156" s="95"/>
    </row>
    <row r="157" spans="1:14" x14ac:dyDescent="0.3">
      <c r="A157" s="50" t="s">
        <v>233</v>
      </c>
      <c r="B157" s="45"/>
      <c r="C157" s="64"/>
      <c r="D157" s="46"/>
      <c r="E157" s="47"/>
      <c r="F157" s="98"/>
      <c r="G157" s="99"/>
      <c r="H157" s="99"/>
      <c r="I157" s="99"/>
      <c r="J157" s="47"/>
      <c r="K157" s="47"/>
      <c r="L157" s="47"/>
      <c r="M157" s="96"/>
      <c r="N157" s="96"/>
    </row>
    <row r="158" spans="1:14" x14ac:dyDescent="0.3">
      <c r="A158" s="4" t="s">
        <v>234</v>
      </c>
      <c r="B158" s="4" t="s">
        <v>235</v>
      </c>
      <c r="C158" s="60"/>
      <c r="D158" s="12">
        <v>9781862097438</v>
      </c>
      <c r="E158" s="9">
        <v>4.99</v>
      </c>
      <c r="F15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8" s="78" t="str">
        <f>IF(Tbl_Orderform_183481214124251[[#This Row],[Qty]]&gt;0,Tbl_Orderform_183481214124251[[#This Row],[VAT]]+Tbl_Orderform_183481214124251[[#This Row],[Net Value]],"")</f>
        <v/>
      </c>
      <c r="J158" s="9">
        <v>4.99</v>
      </c>
      <c r="K158" s="18" t="s">
        <v>40</v>
      </c>
      <c r="L158" s="18" t="s">
        <v>41</v>
      </c>
      <c r="M158" s="91" t="s">
        <v>233</v>
      </c>
      <c r="N158" s="91">
        <v>150</v>
      </c>
    </row>
    <row r="159" spans="1:14" x14ac:dyDescent="0.3">
      <c r="A159" s="4" t="s">
        <v>236</v>
      </c>
      <c r="B159" s="4" t="s">
        <v>237</v>
      </c>
      <c r="C159" s="60"/>
      <c r="D159" s="12">
        <v>9781862097414</v>
      </c>
      <c r="E159" s="9">
        <v>4.99</v>
      </c>
      <c r="F15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5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5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59" s="78" t="str">
        <f>IF(Tbl_Orderform_183481214124251[[#This Row],[Qty]]&gt;0,Tbl_Orderform_183481214124251[[#This Row],[VAT]]+Tbl_Orderform_183481214124251[[#This Row],[Net Value]],"")</f>
        <v/>
      </c>
      <c r="J159" s="9">
        <v>4.99</v>
      </c>
      <c r="K159" s="18" t="s">
        <v>40</v>
      </c>
      <c r="L159" s="18" t="s">
        <v>41</v>
      </c>
      <c r="M159" s="91" t="s">
        <v>233</v>
      </c>
      <c r="N159" s="91">
        <v>150</v>
      </c>
    </row>
    <row r="160" spans="1:14" x14ac:dyDescent="0.3">
      <c r="A160" s="4" t="s">
        <v>238</v>
      </c>
      <c r="B160" s="4" t="s">
        <v>239</v>
      </c>
      <c r="C160" s="60"/>
      <c r="D160" s="12">
        <v>9781862097421</v>
      </c>
      <c r="E160" s="9">
        <v>4.99</v>
      </c>
      <c r="F16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0" s="78" t="str">
        <f>IF(Tbl_Orderform_183481214124251[[#This Row],[Qty]]&gt;0,Tbl_Orderform_183481214124251[[#This Row],[VAT]]+Tbl_Orderform_183481214124251[[#This Row],[Net Value]],"")</f>
        <v/>
      </c>
      <c r="J160" s="9">
        <v>4.99</v>
      </c>
      <c r="K160" s="18" t="s">
        <v>40</v>
      </c>
      <c r="L160" s="18" t="s">
        <v>41</v>
      </c>
      <c r="M160" s="91" t="s">
        <v>233</v>
      </c>
      <c r="N160" s="91">
        <v>150</v>
      </c>
    </row>
    <row r="161" spans="1:14" x14ac:dyDescent="0.3">
      <c r="A161" s="4" t="s">
        <v>240</v>
      </c>
      <c r="B161" s="4" t="s">
        <v>241</v>
      </c>
      <c r="C161" s="60"/>
      <c r="D161" s="12">
        <v>9781862097445</v>
      </c>
      <c r="E161" s="9">
        <v>4.99</v>
      </c>
      <c r="F16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1" s="78" t="str">
        <f>IF(Tbl_Orderform_183481214124251[[#This Row],[Qty]]&gt;0,Tbl_Orderform_183481214124251[[#This Row],[VAT]]+Tbl_Orderform_183481214124251[[#This Row],[Net Value]],"")</f>
        <v/>
      </c>
      <c r="J161" s="9">
        <v>4.99</v>
      </c>
      <c r="K161" s="18" t="s">
        <v>40</v>
      </c>
      <c r="L161" s="18" t="s">
        <v>41</v>
      </c>
      <c r="M161" s="91" t="s">
        <v>233</v>
      </c>
      <c r="N161" s="91">
        <v>150</v>
      </c>
    </row>
    <row r="162" spans="1:14" x14ac:dyDescent="0.3">
      <c r="A162" s="4" t="s">
        <v>242</v>
      </c>
      <c r="B162" s="4" t="s">
        <v>243</v>
      </c>
      <c r="C162" s="60"/>
      <c r="D162" s="12">
        <v>9781862099807</v>
      </c>
      <c r="E162" s="9">
        <v>9.99</v>
      </c>
      <c r="F16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2" s="78" t="str">
        <f>IF(Tbl_Orderform_183481214124251[[#This Row],[Qty]]&gt;0,Tbl_Orderform_183481214124251[[#This Row],[VAT]]+Tbl_Orderform_183481214124251[[#This Row],[Net Value]],"")</f>
        <v/>
      </c>
      <c r="J162" s="9">
        <v>9.99</v>
      </c>
      <c r="K162" s="18" t="s">
        <v>40</v>
      </c>
      <c r="L162" s="18" t="s">
        <v>41</v>
      </c>
      <c r="M162" s="91" t="s">
        <v>233</v>
      </c>
      <c r="N162" s="91">
        <v>44</v>
      </c>
    </row>
    <row r="163" spans="1:14" x14ac:dyDescent="0.3">
      <c r="A163" s="4" t="s">
        <v>244</v>
      </c>
      <c r="B163" s="4" t="s">
        <v>245</v>
      </c>
      <c r="C163" s="60"/>
      <c r="D163" s="12">
        <v>9781862097476</v>
      </c>
      <c r="E163" s="9">
        <v>4.99</v>
      </c>
      <c r="F16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3" s="78" t="str">
        <f>IF(Tbl_Orderform_183481214124251[[#This Row],[Qty]]&gt;0,Tbl_Orderform_183481214124251[[#This Row],[VAT]]+Tbl_Orderform_183481214124251[[#This Row],[Net Value]],"")</f>
        <v/>
      </c>
      <c r="J163" s="9">
        <v>4.99</v>
      </c>
      <c r="K163" s="18" t="s">
        <v>40</v>
      </c>
      <c r="L163" s="18" t="s">
        <v>41</v>
      </c>
      <c r="M163" s="91" t="s">
        <v>233</v>
      </c>
      <c r="N163" s="91">
        <v>140</v>
      </c>
    </row>
    <row r="164" spans="1:14" x14ac:dyDescent="0.3">
      <c r="A164" s="4" t="s">
        <v>246</v>
      </c>
      <c r="B164" s="4" t="s">
        <v>247</v>
      </c>
      <c r="C164" s="60"/>
      <c r="D164" s="12">
        <v>9781862097452</v>
      </c>
      <c r="E164" s="9">
        <v>4.99</v>
      </c>
      <c r="F16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4" s="78" t="str">
        <f>IF(Tbl_Orderform_183481214124251[[#This Row],[Qty]]&gt;0,Tbl_Orderform_183481214124251[[#This Row],[VAT]]+Tbl_Orderform_183481214124251[[#This Row],[Net Value]],"")</f>
        <v/>
      </c>
      <c r="J164" s="9">
        <v>4.99</v>
      </c>
      <c r="K164" s="18" t="s">
        <v>40</v>
      </c>
      <c r="L164" s="18" t="s">
        <v>41</v>
      </c>
      <c r="M164" s="91" t="s">
        <v>233</v>
      </c>
      <c r="N164" s="91">
        <v>150</v>
      </c>
    </row>
    <row r="165" spans="1:14" x14ac:dyDescent="0.3">
      <c r="A165" s="4" t="s">
        <v>248</v>
      </c>
      <c r="B165" s="4" t="s">
        <v>249</v>
      </c>
      <c r="C165" s="60"/>
      <c r="D165" s="12">
        <v>9781862097469</v>
      </c>
      <c r="E165" s="9">
        <v>4.99</v>
      </c>
      <c r="F16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5" s="78" t="str">
        <f>IF(Tbl_Orderform_183481214124251[[#This Row],[Qty]]&gt;0,Tbl_Orderform_183481214124251[[#This Row],[VAT]]+Tbl_Orderform_183481214124251[[#This Row],[Net Value]],"")</f>
        <v/>
      </c>
      <c r="J165" s="9">
        <v>4.99</v>
      </c>
      <c r="K165" s="18" t="s">
        <v>40</v>
      </c>
      <c r="L165" s="18" t="s">
        <v>41</v>
      </c>
      <c r="M165" s="91" t="s">
        <v>233</v>
      </c>
      <c r="N165" s="91">
        <v>130</v>
      </c>
    </row>
    <row r="166" spans="1:14" x14ac:dyDescent="0.3">
      <c r="A166" s="4" t="s">
        <v>250</v>
      </c>
      <c r="B166" s="4" t="s">
        <v>251</v>
      </c>
      <c r="C166" s="60"/>
      <c r="D166" s="12">
        <v>9781862097483</v>
      </c>
      <c r="E166" s="9">
        <v>4.99</v>
      </c>
      <c r="F16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6" s="78" t="str">
        <f>IF(Tbl_Orderform_183481214124251[[#This Row],[Qty]]&gt;0,Tbl_Orderform_183481214124251[[#This Row],[VAT]]+Tbl_Orderform_183481214124251[[#This Row],[Net Value]],"")</f>
        <v/>
      </c>
      <c r="J166" s="9">
        <v>4.99</v>
      </c>
      <c r="K166" s="18" t="s">
        <v>40</v>
      </c>
      <c r="L166" s="18" t="s">
        <v>41</v>
      </c>
      <c r="M166" s="91" t="s">
        <v>233</v>
      </c>
      <c r="N166" s="91">
        <v>100</v>
      </c>
    </row>
    <row r="167" spans="1:14" x14ac:dyDescent="0.3">
      <c r="A167" s="4" t="s">
        <v>252</v>
      </c>
      <c r="B167" s="4" t="s">
        <v>253</v>
      </c>
      <c r="C167" s="60"/>
      <c r="D167" s="12">
        <v>9781862099814</v>
      </c>
      <c r="E167" s="9">
        <v>9.99</v>
      </c>
      <c r="F16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7" s="78" t="str">
        <f>IF(Tbl_Orderform_183481214124251[[#This Row],[Qty]]&gt;0,Tbl_Orderform_183481214124251[[#This Row],[VAT]]+Tbl_Orderform_183481214124251[[#This Row],[Net Value]],"")</f>
        <v/>
      </c>
      <c r="J167" s="9">
        <v>9.99</v>
      </c>
      <c r="K167" s="18" t="s">
        <v>40</v>
      </c>
      <c r="L167" s="18" t="s">
        <v>41</v>
      </c>
      <c r="M167" s="91" t="s">
        <v>233</v>
      </c>
      <c r="N167" s="91">
        <v>44</v>
      </c>
    </row>
    <row r="168" spans="1:14" x14ac:dyDescent="0.3">
      <c r="A168" s="4" t="s">
        <v>254</v>
      </c>
      <c r="B168" s="4" t="s">
        <v>255</v>
      </c>
      <c r="C168" s="60"/>
      <c r="D168" s="12">
        <v>9781782483021</v>
      </c>
      <c r="E168" s="9">
        <v>4.99</v>
      </c>
      <c r="F16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8" s="78" t="str">
        <f>IF(Tbl_Orderform_183481214124251[[#This Row],[Qty]]&gt;0,Tbl_Orderform_183481214124251[[#This Row],[VAT]]+Tbl_Orderform_183481214124251[[#This Row],[Net Value]],"")</f>
        <v/>
      </c>
      <c r="J168" s="9">
        <v>4.99</v>
      </c>
      <c r="K168" s="18" t="s">
        <v>40</v>
      </c>
      <c r="L168" s="18" t="s">
        <v>41</v>
      </c>
      <c r="M168" s="91" t="s">
        <v>233</v>
      </c>
      <c r="N168" s="91">
        <v>0</v>
      </c>
    </row>
    <row r="169" spans="1:14" x14ac:dyDescent="0.3">
      <c r="A169" s="4" t="s">
        <v>256</v>
      </c>
      <c r="B169" s="4" t="s">
        <v>257</v>
      </c>
      <c r="C169" s="60"/>
      <c r="D169" s="12">
        <v>9781782483038</v>
      </c>
      <c r="E169" s="9">
        <v>4.99</v>
      </c>
      <c r="F16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6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6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69" s="78" t="str">
        <f>IF(Tbl_Orderform_183481214124251[[#This Row],[Qty]]&gt;0,Tbl_Orderform_183481214124251[[#This Row],[VAT]]+Tbl_Orderform_183481214124251[[#This Row],[Net Value]],"")</f>
        <v/>
      </c>
      <c r="J169" s="9">
        <v>4.99</v>
      </c>
      <c r="K169" s="18" t="s">
        <v>40</v>
      </c>
      <c r="L169" s="18" t="s">
        <v>41</v>
      </c>
      <c r="M169" s="91" t="s">
        <v>233</v>
      </c>
      <c r="N169" s="91">
        <v>0</v>
      </c>
    </row>
    <row r="170" spans="1:14" x14ac:dyDescent="0.3">
      <c r="A170" s="4" t="s">
        <v>258</v>
      </c>
      <c r="B170" s="4" t="s">
        <v>259</v>
      </c>
      <c r="C170" s="60"/>
      <c r="D170" s="12">
        <v>9781782483045</v>
      </c>
      <c r="E170" s="9">
        <v>4.99</v>
      </c>
      <c r="F17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0" s="78" t="str">
        <f>IF(Tbl_Orderform_183481214124251[[#This Row],[Qty]]&gt;0,Tbl_Orderform_183481214124251[[#This Row],[VAT]]+Tbl_Orderform_183481214124251[[#This Row],[Net Value]],"")</f>
        <v/>
      </c>
      <c r="J170" s="9">
        <v>4.99</v>
      </c>
      <c r="K170" s="18" t="s">
        <v>40</v>
      </c>
      <c r="L170" s="18" t="s">
        <v>41</v>
      </c>
      <c r="M170" s="91" t="s">
        <v>233</v>
      </c>
      <c r="N170" s="91">
        <v>100</v>
      </c>
    </row>
    <row r="171" spans="1:14" x14ac:dyDescent="0.3">
      <c r="A171" s="4" t="s">
        <v>260</v>
      </c>
      <c r="B171" s="4" t="s">
        <v>261</v>
      </c>
      <c r="C171" s="60"/>
      <c r="D171" s="12">
        <v>9781782483052</v>
      </c>
      <c r="E171" s="9">
        <v>4.99</v>
      </c>
      <c r="F17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1" s="78" t="str">
        <f>IF(Tbl_Orderform_183481214124251[[#This Row],[Qty]]&gt;0,Tbl_Orderform_183481214124251[[#This Row],[VAT]]+Tbl_Orderform_183481214124251[[#This Row],[Net Value]],"")</f>
        <v/>
      </c>
      <c r="J171" s="9">
        <v>4.99</v>
      </c>
      <c r="K171" s="18" t="s">
        <v>40</v>
      </c>
      <c r="L171" s="18" t="s">
        <v>41</v>
      </c>
      <c r="M171" s="91" t="s">
        <v>233</v>
      </c>
      <c r="N171" s="91">
        <v>100</v>
      </c>
    </row>
    <row r="172" spans="1:14" x14ac:dyDescent="0.3">
      <c r="A172" s="4" t="s">
        <v>262</v>
      </c>
      <c r="B172" s="4" t="s">
        <v>263</v>
      </c>
      <c r="C172" s="60"/>
      <c r="D172" s="12">
        <v>9781782481683</v>
      </c>
      <c r="E172" s="9">
        <v>7.99</v>
      </c>
      <c r="F17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2" s="78" t="str">
        <f>IF(Tbl_Orderform_183481214124251[[#This Row],[Qty]]&gt;0,Tbl_Orderform_183481214124251[[#This Row],[VAT]]+Tbl_Orderform_183481214124251[[#This Row],[Net Value]],"")</f>
        <v/>
      </c>
      <c r="J172" s="9">
        <v>7.99</v>
      </c>
      <c r="K172" s="18" t="s">
        <v>40</v>
      </c>
      <c r="L172" s="18" t="s">
        <v>41</v>
      </c>
      <c r="M172" s="91" t="s">
        <v>233</v>
      </c>
      <c r="N172" s="91">
        <v>30</v>
      </c>
    </row>
    <row r="173" spans="1:14" x14ac:dyDescent="0.3">
      <c r="A173" s="4" t="s">
        <v>264</v>
      </c>
      <c r="B173" s="4" t="s">
        <v>265</v>
      </c>
      <c r="C173" s="60"/>
      <c r="D173" s="12">
        <v>9781782480938</v>
      </c>
      <c r="E173" s="9">
        <v>5.99</v>
      </c>
      <c r="F17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3" s="78" t="str">
        <f>IF(Tbl_Orderform_183481214124251[[#This Row],[Qty]]&gt;0,Tbl_Orderform_183481214124251[[#This Row],[VAT]]+Tbl_Orderform_183481214124251[[#This Row],[Net Value]],"")</f>
        <v/>
      </c>
      <c r="J173" s="9">
        <v>5.99</v>
      </c>
      <c r="K173" s="18" t="s">
        <v>40</v>
      </c>
      <c r="L173" s="18" t="s">
        <v>41</v>
      </c>
      <c r="M173" s="91" t="s">
        <v>233</v>
      </c>
      <c r="N173" s="91">
        <v>60</v>
      </c>
    </row>
    <row r="174" spans="1:14" x14ac:dyDescent="0.3">
      <c r="A174" s="4" t="s">
        <v>266</v>
      </c>
      <c r="B174" s="4" t="s">
        <v>267</v>
      </c>
      <c r="C174" s="60"/>
      <c r="D174" s="12">
        <v>9781782480945</v>
      </c>
      <c r="E174" s="9">
        <v>5.99</v>
      </c>
      <c r="F17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4" s="78" t="str">
        <f>IF(Tbl_Orderform_183481214124251[[#This Row],[Qty]]&gt;0,Tbl_Orderform_183481214124251[[#This Row],[VAT]]+Tbl_Orderform_183481214124251[[#This Row],[Net Value]],"")</f>
        <v/>
      </c>
      <c r="J174" s="9">
        <v>5.99</v>
      </c>
      <c r="K174" s="18" t="s">
        <v>40</v>
      </c>
      <c r="L174" s="18" t="s">
        <v>41</v>
      </c>
      <c r="M174" s="91" t="s">
        <v>233</v>
      </c>
      <c r="N174" s="91">
        <v>96</v>
      </c>
    </row>
    <row r="175" spans="1:14" x14ac:dyDescent="0.3">
      <c r="A175" s="4" t="s">
        <v>268</v>
      </c>
      <c r="B175" s="4" t="s">
        <v>269</v>
      </c>
      <c r="C175" s="60"/>
      <c r="D175" s="12">
        <v>9781782480952</v>
      </c>
      <c r="E175" s="9">
        <v>5.99</v>
      </c>
      <c r="F17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5" s="78" t="str">
        <f>IF(Tbl_Orderform_183481214124251[[#This Row],[Qty]]&gt;0,Tbl_Orderform_183481214124251[[#This Row],[VAT]]+Tbl_Orderform_183481214124251[[#This Row],[Net Value]],"")</f>
        <v/>
      </c>
      <c r="J175" s="9">
        <v>5.99</v>
      </c>
      <c r="K175" s="18" t="s">
        <v>40</v>
      </c>
      <c r="L175" s="18" t="s">
        <v>41</v>
      </c>
      <c r="M175" s="91" t="s">
        <v>233</v>
      </c>
      <c r="N175" s="91">
        <v>96</v>
      </c>
    </row>
    <row r="176" spans="1:14" x14ac:dyDescent="0.3">
      <c r="A176" s="4" t="s">
        <v>270</v>
      </c>
      <c r="B176" s="4" t="s">
        <v>271</v>
      </c>
      <c r="C176" s="60"/>
      <c r="D176" s="12">
        <v>9781782480969</v>
      </c>
      <c r="E176" s="9">
        <v>5.99</v>
      </c>
      <c r="F17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6" s="78" t="str">
        <f>IF(Tbl_Orderform_183481214124251[[#This Row],[Qty]]&gt;0,Tbl_Orderform_183481214124251[[#This Row],[VAT]]+Tbl_Orderform_183481214124251[[#This Row],[Net Value]],"")</f>
        <v/>
      </c>
      <c r="J176" s="9">
        <v>5.99</v>
      </c>
      <c r="K176" s="18" t="s">
        <v>40</v>
      </c>
      <c r="L176" s="18" t="s">
        <v>41</v>
      </c>
      <c r="M176" s="91" t="s">
        <v>233</v>
      </c>
      <c r="N176" s="91">
        <v>96</v>
      </c>
    </row>
    <row r="177" spans="1:14" x14ac:dyDescent="0.3">
      <c r="A177" s="4" t="s">
        <v>272</v>
      </c>
      <c r="B177" s="4" t="s">
        <v>273</v>
      </c>
      <c r="C177" s="60"/>
      <c r="D177" s="12">
        <v>9781782480976</v>
      </c>
      <c r="E177" s="9">
        <v>5.99</v>
      </c>
      <c r="F17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7" s="78" t="str">
        <f>IF(Tbl_Orderform_183481214124251[[#This Row],[Qty]]&gt;0,Tbl_Orderform_183481214124251[[#This Row],[VAT]]+Tbl_Orderform_183481214124251[[#This Row],[Net Value]],"")</f>
        <v/>
      </c>
      <c r="J177" s="9">
        <v>5.99</v>
      </c>
      <c r="K177" s="18" t="s">
        <v>40</v>
      </c>
      <c r="L177" s="18" t="s">
        <v>41</v>
      </c>
      <c r="M177" s="91" t="s">
        <v>233</v>
      </c>
      <c r="N177" s="91">
        <v>96</v>
      </c>
    </row>
    <row r="178" spans="1:14" x14ac:dyDescent="0.3">
      <c r="A178" s="4" t="s">
        <v>274</v>
      </c>
      <c r="B178" s="4" t="s">
        <v>275</v>
      </c>
      <c r="C178" s="60"/>
      <c r="D178" s="12">
        <v>9781782480983</v>
      </c>
      <c r="E178" s="9">
        <v>5.99</v>
      </c>
      <c r="F17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8" s="78" t="str">
        <f>IF(Tbl_Orderform_183481214124251[[#This Row],[Qty]]&gt;0,Tbl_Orderform_183481214124251[[#This Row],[VAT]]+Tbl_Orderform_183481214124251[[#This Row],[Net Value]],"")</f>
        <v/>
      </c>
      <c r="J178" s="9">
        <v>5.99</v>
      </c>
      <c r="K178" s="18" t="s">
        <v>40</v>
      </c>
      <c r="L178" s="18" t="s">
        <v>41</v>
      </c>
      <c r="M178" s="91" t="s">
        <v>233</v>
      </c>
      <c r="N178" s="91">
        <v>96</v>
      </c>
    </row>
    <row r="179" spans="1:14" x14ac:dyDescent="0.3">
      <c r="A179" s="4" t="s">
        <v>276</v>
      </c>
      <c r="B179" s="4" t="s">
        <v>277</v>
      </c>
      <c r="C179" s="60"/>
      <c r="D179" s="12">
        <v>9781782482758</v>
      </c>
      <c r="E179" s="9">
        <v>5.99</v>
      </c>
      <c r="F17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7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7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79" s="78" t="str">
        <f>IF(Tbl_Orderform_183481214124251[[#This Row],[Qty]]&gt;0,Tbl_Orderform_183481214124251[[#This Row],[VAT]]+Tbl_Orderform_183481214124251[[#This Row],[Net Value]],"")</f>
        <v/>
      </c>
      <c r="J179" s="9">
        <v>5.99</v>
      </c>
      <c r="K179" s="18" t="s">
        <v>40</v>
      </c>
      <c r="L179" s="18" t="s">
        <v>41</v>
      </c>
      <c r="M179" s="91" t="s">
        <v>233</v>
      </c>
      <c r="N179" s="91">
        <v>100</v>
      </c>
    </row>
    <row r="180" spans="1:14" x14ac:dyDescent="0.3">
      <c r="A180" s="4" t="s">
        <v>278</v>
      </c>
      <c r="B180" s="4" t="s">
        <v>279</v>
      </c>
      <c r="C180" s="60"/>
      <c r="D180" s="12">
        <v>9781782482765</v>
      </c>
      <c r="E180" s="9">
        <v>5.99</v>
      </c>
      <c r="F18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0" s="78" t="str">
        <f>IF(Tbl_Orderform_183481214124251[[#This Row],[Qty]]&gt;0,Tbl_Orderform_183481214124251[[#This Row],[VAT]]+Tbl_Orderform_183481214124251[[#This Row],[Net Value]],"")</f>
        <v/>
      </c>
      <c r="J180" s="9">
        <v>5.99</v>
      </c>
      <c r="K180" s="18" t="s">
        <v>40</v>
      </c>
      <c r="L180" s="18" t="s">
        <v>41</v>
      </c>
      <c r="M180" s="91" t="s">
        <v>233</v>
      </c>
      <c r="N180" s="91">
        <v>100</v>
      </c>
    </row>
    <row r="181" spans="1:14" x14ac:dyDescent="0.3">
      <c r="A181" s="4" t="s">
        <v>280</v>
      </c>
      <c r="B181" s="4" t="s">
        <v>281</v>
      </c>
      <c r="C181" s="60"/>
      <c r="D181" s="12">
        <v>9781782482772</v>
      </c>
      <c r="E181" s="9">
        <v>5.99</v>
      </c>
      <c r="F18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1" s="78" t="str">
        <f>IF(Tbl_Orderform_183481214124251[[#This Row],[Qty]]&gt;0,Tbl_Orderform_183481214124251[[#This Row],[VAT]]+Tbl_Orderform_183481214124251[[#This Row],[Net Value]],"")</f>
        <v/>
      </c>
      <c r="J181" s="9">
        <v>5.99</v>
      </c>
      <c r="K181" s="18" t="s">
        <v>40</v>
      </c>
      <c r="L181" s="18" t="s">
        <v>41</v>
      </c>
      <c r="M181" s="91" t="s">
        <v>233</v>
      </c>
      <c r="N181" s="91">
        <v>100</v>
      </c>
    </row>
    <row r="182" spans="1:14" x14ac:dyDescent="0.3">
      <c r="A182" s="4" t="s">
        <v>282</v>
      </c>
      <c r="B182" s="4" t="s">
        <v>283</v>
      </c>
      <c r="C182" s="60"/>
      <c r="D182" s="12">
        <v>9781782482789</v>
      </c>
      <c r="E182" s="9">
        <v>5.99</v>
      </c>
      <c r="F18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2" s="78" t="str">
        <f>IF(Tbl_Orderform_183481214124251[[#This Row],[Qty]]&gt;0,Tbl_Orderform_183481214124251[[#This Row],[VAT]]+Tbl_Orderform_183481214124251[[#This Row],[Net Value]],"")</f>
        <v/>
      </c>
      <c r="J182" s="9">
        <v>5.99</v>
      </c>
      <c r="K182" s="18" t="s">
        <v>40</v>
      </c>
      <c r="L182" s="18" t="s">
        <v>41</v>
      </c>
      <c r="M182" s="91" t="s">
        <v>233</v>
      </c>
      <c r="N182" s="91">
        <v>100</v>
      </c>
    </row>
    <row r="183" spans="1:14" x14ac:dyDescent="0.3">
      <c r="A183" s="50" t="s">
        <v>70</v>
      </c>
      <c r="B183" s="45"/>
      <c r="C183" s="64"/>
      <c r="D183" s="46"/>
      <c r="E183" s="47"/>
      <c r="F183" s="98"/>
      <c r="G183" s="99"/>
      <c r="H183" s="99"/>
      <c r="I183" s="99"/>
      <c r="J183" s="47"/>
      <c r="K183" s="47"/>
      <c r="L183" s="47"/>
      <c r="M183" s="96"/>
      <c r="N183" s="96"/>
    </row>
    <row r="184" spans="1:14" x14ac:dyDescent="0.3">
      <c r="A184" s="4" t="s">
        <v>68</v>
      </c>
      <c r="B184" s="4" t="s">
        <v>69</v>
      </c>
      <c r="C184" s="60"/>
      <c r="D184" s="12">
        <v>9781782481485</v>
      </c>
      <c r="E184" s="9">
        <v>21.99</v>
      </c>
      <c r="F18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4" s="78" t="str">
        <f>IF(Tbl_Orderform_183481214124251[[#This Row],[Qty]]&gt;0,Tbl_Orderform_183481214124251[[#This Row],[VAT]]+Tbl_Orderform_183481214124251[[#This Row],[Net Value]],"")</f>
        <v/>
      </c>
      <c r="J184" s="9">
        <v>21.99</v>
      </c>
      <c r="K184" s="18" t="s">
        <v>33</v>
      </c>
      <c r="L184" s="18" t="s">
        <v>29</v>
      </c>
      <c r="M184" s="91" t="s">
        <v>70</v>
      </c>
      <c r="N184" s="91">
        <v>18</v>
      </c>
    </row>
    <row r="185" spans="1:14" x14ac:dyDescent="0.3">
      <c r="A185" s="4" t="s">
        <v>117</v>
      </c>
      <c r="B185" s="4" t="s">
        <v>118</v>
      </c>
      <c r="C185" s="60"/>
      <c r="D185" s="12">
        <v>9781782481492</v>
      </c>
      <c r="E185" s="9">
        <v>21.99</v>
      </c>
      <c r="F18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5" s="78" t="str">
        <f>IF(Tbl_Orderform_183481214124251[[#This Row],[Qty]]&gt;0,Tbl_Orderform_183481214124251[[#This Row],[VAT]]+Tbl_Orderform_183481214124251[[#This Row],[Net Value]],"")</f>
        <v/>
      </c>
      <c r="J185" s="9">
        <v>21.99</v>
      </c>
      <c r="K185" s="18" t="s">
        <v>33</v>
      </c>
      <c r="L185" s="18" t="s">
        <v>29</v>
      </c>
      <c r="M185" s="91" t="s">
        <v>70</v>
      </c>
      <c r="N185" s="91">
        <v>24</v>
      </c>
    </row>
    <row r="186" spans="1:14" x14ac:dyDescent="0.3">
      <c r="A186" s="50" t="s">
        <v>56</v>
      </c>
      <c r="B186" s="45"/>
      <c r="C186" s="64"/>
      <c r="D186" s="46"/>
      <c r="E186" s="47"/>
      <c r="F186" s="98"/>
      <c r="G186" s="99"/>
      <c r="H186" s="99"/>
      <c r="I186" s="99"/>
      <c r="J186" s="47"/>
      <c r="K186" s="47"/>
      <c r="L186" s="47"/>
      <c r="M186" s="96"/>
      <c r="N186" s="96"/>
    </row>
    <row r="187" spans="1:14" x14ac:dyDescent="0.3">
      <c r="A187" s="4" t="s">
        <v>109</v>
      </c>
      <c r="B187" s="4" t="s">
        <v>110</v>
      </c>
      <c r="C187" s="60"/>
      <c r="D187" s="12">
        <v>9781782480853</v>
      </c>
      <c r="E187" s="9">
        <v>11.66</v>
      </c>
      <c r="F18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7" s="78" t="str">
        <f>IF(Tbl_Orderform_183481214124251[[#This Row],[Qty]]&gt;0,Tbl_Orderform_183481214124251[[#This Row],[VAT]]+Tbl_Orderform_183481214124251[[#This Row],[Net Value]],"")</f>
        <v/>
      </c>
      <c r="J187" s="9">
        <v>13.99</v>
      </c>
      <c r="K187" s="18" t="s">
        <v>33</v>
      </c>
      <c r="L187" s="18" t="s">
        <v>29</v>
      </c>
      <c r="M187" s="91" t="s">
        <v>56</v>
      </c>
      <c r="N187" s="91">
        <v>40</v>
      </c>
    </row>
    <row r="188" spans="1:14" x14ac:dyDescent="0.3">
      <c r="A188" s="4" t="s">
        <v>54</v>
      </c>
      <c r="B188" s="4" t="s">
        <v>55</v>
      </c>
      <c r="C188" s="60"/>
      <c r="D188" s="12">
        <v>9781862092242</v>
      </c>
      <c r="E188" s="9">
        <v>26.99</v>
      </c>
      <c r="F18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8" s="78" t="str">
        <f>IF(Tbl_Orderform_183481214124251[[#This Row],[Qty]]&gt;0,Tbl_Orderform_183481214124251[[#This Row],[VAT]]+Tbl_Orderform_183481214124251[[#This Row],[Net Value]],"")</f>
        <v/>
      </c>
      <c r="J188" s="9">
        <v>32.39</v>
      </c>
      <c r="K188" s="18" t="s">
        <v>33</v>
      </c>
      <c r="L188" s="18" t="s">
        <v>29</v>
      </c>
      <c r="M188" s="91" t="s">
        <v>56</v>
      </c>
      <c r="N188" s="91">
        <v>22</v>
      </c>
    </row>
    <row r="189" spans="1:14" x14ac:dyDescent="0.3">
      <c r="A189" s="4" t="s">
        <v>57</v>
      </c>
      <c r="B189" s="4" t="s">
        <v>58</v>
      </c>
      <c r="C189" s="60"/>
      <c r="D189" s="12">
        <v>9781862091986</v>
      </c>
      <c r="E189" s="9">
        <v>26.99</v>
      </c>
      <c r="F18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8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8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89" s="78" t="str">
        <f>IF(Tbl_Orderform_183481214124251[[#This Row],[Qty]]&gt;0,Tbl_Orderform_183481214124251[[#This Row],[VAT]]+Tbl_Orderform_183481214124251[[#This Row],[Net Value]],"")</f>
        <v/>
      </c>
      <c r="J189" s="9">
        <v>32.39</v>
      </c>
      <c r="K189" s="18" t="s">
        <v>33</v>
      </c>
      <c r="L189" s="18" t="s">
        <v>29</v>
      </c>
      <c r="M189" s="91" t="s">
        <v>56</v>
      </c>
      <c r="N189" s="91">
        <v>24</v>
      </c>
    </row>
    <row r="190" spans="1:14" x14ac:dyDescent="0.3">
      <c r="A190" s="4" t="s">
        <v>61</v>
      </c>
      <c r="B190" s="4" t="s">
        <v>62</v>
      </c>
      <c r="C190" s="60"/>
      <c r="D190" s="12">
        <v>9781782484592</v>
      </c>
      <c r="E190" s="9">
        <v>29.99</v>
      </c>
      <c r="F19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0" s="78" t="str">
        <f>IF(Tbl_Orderform_183481214124251[[#This Row],[Qty]]&gt;0,Tbl_Orderform_183481214124251[[#This Row],[VAT]]+Tbl_Orderform_183481214124251[[#This Row],[Net Value]],"")</f>
        <v/>
      </c>
      <c r="J190" s="9">
        <v>35.99</v>
      </c>
      <c r="K190" s="18" t="s">
        <v>33</v>
      </c>
      <c r="L190" s="18" t="s">
        <v>29</v>
      </c>
      <c r="M190" s="91" t="s">
        <v>56</v>
      </c>
      <c r="N190" s="91">
        <v>20</v>
      </c>
    </row>
    <row r="191" spans="1:14" x14ac:dyDescent="0.3">
      <c r="A191" s="4" t="s">
        <v>105</v>
      </c>
      <c r="B191" s="4" t="s">
        <v>106</v>
      </c>
      <c r="C191" s="60"/>
      <c r="D191" s="12">
        <v>9781862091993</v>
      </c>
      <c r="E191" s="9">
        <v>36.99</v>
      </c>
      <c r="F19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1" s="78" t="str">
        <f>IF(Tbl_Orderform_183481214124251[[#This Row],[Qty]]&gt;0,Tbl_Orderform_183481214124251[[#This Row],[VAT]]+Tbl_Orderform_183481214124251[[#This Row],[Net Value]],"")</f>
        <v/>
      </c>
      <c r="J191" s="9">
        <v>44.39</v>
      </c>
      <c r="K191" s="18" t="s">
        <v>33</v>
      </c>
      <c r="L191" s="18" t="s">
        <v>29</v>
      </c>
      <c r="M191" s="91" t="s">
        <v>56</v>
      </c>
      <c r="N191" s="91">
        <v>14</v>
      </c>
    </row>
    <row r="192" spans="1:14" x14ac:dyDescent="0.3">
      <c r="A192" s="4" t="s">
        <v>59</v>
      </c>
      <c r="B192" s="4" t="s">
        <v>60</v>
      </c>
      <c r="C192" s="60"/>
      <c r="D192" s="12">
        <v>9781862092273</v>
      </c>
      <c r="E192" s="9">
        <v>7.49</v>
      </c>
      <c r="F19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2" s="78" t="str">
        <f>IF(Tbl_Orderform_183481214124251[[#This Row],[Qty]]&gt;0,Tbl_Orderform_183481214124251[[#This Row],[VAT]]+Tbl_Orderform_183481214124251[[#This Row],[Net Value]],"")</f>
        <v/>
      </c>
      <c r="J192" s="9">
        <v>8.99</v>
      </c>
      <c r="K192" s="18" t="s">
        <v>40</v>
      </c>
      <c r="L192" s="18" t="s">
        <v>41</v>
      </c>
      <c r="M192" s="91" t="s">
        <v>56</v>
      </c>
      <c r="N192" s="91">
        <v>48</v>
      </c>
    </row>
    <row r="193" spans="1:14" x14ac:dyDescent="0.3">
      <c r="A193" s="4" t="s">
        <v>284</v>
      </c>
      <c r="B193" s="4" t="s">
        <v>285</v>
      </c>
      <c r="C193" s="60"/>
      <c r="D193" s="12">
        <v>9781862092280</v>
      </c>
      <c r="E193" s="9">
        <v>7.49</v>
      </c>
      <c r="F19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3" s="78" t="str">
        <f>IF(Tbl_Orderform_183481214124251[[#This Row],[Qty]]&gt;0,Tbl_Orderform_183481214124251[[#This Row],[VAT]]+Tbl_Orderform_183481214124251[[#This Row],[Net Value]],"")</f>
        <v/>
      </c>
      <c r="J193" s="9">
        <v>8.99</v>
      </c>
      <c r="K193" s="18" t="s">
        <v>40</v>
      </c>
      <c r="L193" s="18" t="s">
        <v>41</v>
      </c>
      <c r="M193" s="91" t="s">
        <v>56</v>
      </c>
      <c r="N193" s="91">
        <v>40</v>
      </c>
    </row>
    <row r="194" spans="1:14" x14ac:dyDescent="0.3">
      <c r="A194" s="4" t="s">
        <v>180</v>
      </c>
      <c r="B194" s="4" t="s">
        <v>181</v>
      </c>
      <c r="C194" s="60"/>
      <c r="D194" s="12">
        <v>9781782480891</v>
      </c>
      <c r="E194" s="9">
        <v>7.49</v>
      </c>
      <c r="F19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4" s="78" t="str">
        <f>IF(Tbl_Orderform_183481214124251[[#This Row],[Qty]]&gt;0,Tbl_Orderform_183481214124251[[#This Row],[VAT]]+Tbl_Orderform_183481214124251[[#This Row],[Net Value]],"")</f>
        <v/>
      </c>
      <c r="J194" s="9">
        <v>8.99</v>
      </c>
      <c r="K194" s="18" t="s">
        <v>40</v>
      </c>
      <c r="L194" s="18" t="s">
        <v>41</v>
      </c>
      <c r="M194" s="91" t="s">
        <v>56</v>
      </c>
      <c r="N194" s="91">
        <v>80</v>
      </c>
    </row>
    <row r="195" spans="1:14" x14ac:dyDescent="0.3">
      <c r="A195" s="4" t="s">
        <v>202</v>
      </c>
      <c r="B195" s="4" t="s">
        <v>203</v>
      </c>
      <c r="C195" s="60"/>
      <c r="D195" s="12">
        <v>9781862099777</v>
      </c>
      <c r="E195" s="9">
        <v>7.49</v>
      </c>
      <c r="F19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5" s="78" t="str">
        <f>IF(Tbl_Orderform_183481214124251[[#This Row],[Qty]]&gt;0,Tbl_Orderform_183481214124251[[#This Row],[VAT]]+Tbl_Orderform_183481214124251[[#This Row],[Net Value]],"")</f>
        <v/>
      </c>
      <c r="J195" s="9">
        <v>8.99</v>
      </c>
      <c r="K195" s="18" t="s">
        <v>40</v>
      </c>
      <c r="L195" s="18" t="s">
        <v>41</v>
      </c>
      <c r="M195" s="91" t="s">
        <v>56</v>
      </c>
      <c r="N195" s="91">
        <v>96</v>
      </c>
    </row>
    <row r="196" spans="1:14" x14ac:dyDescent="0.3">
      <c r="A196" s="4" t="s">
        <v>286</v>
      </c>
      <c r="B196" s="4" t="s">
        <v>287</v>
      </c>
      <c r="C196" s="60"/>
      <c r="D196" s="12">
        <v>9781862099227</v>
      </c>
      <c r="E196" s="9">
        <v>7.49</v>
      </c>
      <c r="F19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6" s="78" t="str">
        <f>IF(Tbl_Orderform_183481214124251[[#This Row],[Qty]]&gt;0,Tbl_Orderform_183481214124251[[#This Row],[VAT]]+Tbl_Orderform_183481214124251[[#This Row],[Net Value]],"")</f>
        <v/>
      </c>
      <c r="J196" s="9">
        <v>8.99</v>
      </c>
      <c r="K196" s="18" t="s">
        <v>40</v>
      </c>
      <c r="L196" s="18" t="s">
        <v>41</v>
      </c>
      <c r="M196" s="91" t="s">
        <v>56</v>
      </c>
      <c r="N196" s="91">
        <v>42</v>
      </c>
    </row>
    <row r="197" spans="1:14" x14ac:dyDescent="0.3">
      <c r="A197" s="4" t="s">
        <v>288</v>
      </c>
      <c r="B197" s="4" t="s">
        <v>289</v>
      </c>
      <c r="C197" s="60"/>
      <c r="D197" s="12">
        <v>9781862098107</v>
      </c>
      <c r="E197" s="9">
        <v>7.49</v>
      </c>
      <c r="F19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7" s="78" t="str">
        <f>IF(Tbl_Orderform_183481214124251[[#This Row],[Qty]]&gt;0,Tbl_Orderform_183481214124251[[#This Row],[VAT]]+Tbl_Orderform_183481214124251[[#This Row],[Net Value]],"")</f>
        <v/>
      </c>
      <c r="J197" s="9">
        <v>8.99</v>
      </c>
      <c r="K197" s="18" t="s">
        <v>40</v>
      </c>
      <c r="L197" s="18" t="s">
        <v>41</v>
      </c>
      <c r="M197" s="91" t="s">
        <v>56</v>
      </c>
      <c r="N197" s="91">
        <v>64</v>
      </c>
    </row>
    <row r="198" spans="1:14" x14ac:dyDescent="0.3">
      <c r="A198" s="4" t="s">
        <v>290</v>
      </c>
      <c r="B198" s="4" t="s">
        <v>291</v>
      </c>
      <c r="C198" s="60"/>
      <c r="D198" s="12">
        <v>9781862099821</v>
      </c>
      <c r="E198" s="9">
        <v>9.99</v>
      </c>
      <c r="F19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8" s="78" t="str">
        <f>IF(Tbl_Orderform_183481214124251[[#This Row],[Qty]]&gt;0,Tbl_Orderform_183481214124251[[#This Row],[VAT]]+Tbl_Orderform_183481214124251[[#This Row],[Net Value]],"")</f>
        <v/>
      </c>
      <c r="J198" s="9">
        <v>11.99</v>
      </c>
      <c r="K198" s="18" t="s">
        <v>40</v>
      </c>
      <c r="L198" s="18" t="s">
        <v>41</v>
      </c>
      <c r="M198" s="91" t="s">
        <v>56</v>
      </c>
      <c r="N198" s="91">
        <v>28</v>
      </c>
    </row>
    <row r="199" spans="1:14" x14ac:dyDescent="0.3">
      <c r="A199" s="4" t="s">
        <v>107</v>
      </c>
      <c r="B199" s="4" t="s">
        <v>108</v>
      </c>
      <c r="C199" s="60"/>
      <c r="D199" s="12">
        <v>9781862092686</v>
      </c>
      <c r="E199" s="9">
        <v>26.99</v>
      </c>
      <c r="F19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19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19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199" s="78" t="str">
        <f>IF(Tbl_Orderform_183481214124251[[#This Row],[Qty]]&gt;0,Tbl_Orderform_183481214124251[[#This Row],[VAT]]+Tbl_Orderform_183481214124251[[#This Row],[Net Value]],"")</f>
        <v/>
      </c>
      <c r="J199" s="9">
        <v>32.39</v>
      </c>
      <c r="K199" s="18" t="s">
        <v>33</v>
      </c>
      <c r="L199" s="18" t="s">
        <v>29</v>
      </c>
      <c r="M199" s="91" t="s">
        <v>56</v>
      </c>
      <c r="N199" s="91">
        <v>10</v>
      </c>
    </row>
    <row r="200" spans="1:14" x14ac:dyDescent="0.3">
      <c r="A200" s="4" t="s">
        <v>292</v>
      </c>
      <c r="B200" s="4" t="s">
        <v>293</v>
      </c>
      <c r="C200" s="60"/>
      <c r="D200" s="12">
        <v>9781782484219</v>
      </c>
      <c r="E200" s="9">
        <v>8.32</v>
      </c>
      <c r="F20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0" s="78" t="str">
        <f>IF(Tbl_Orderform_183481214124251[[#This Row],[Qty]]&gt;0,Tbl_Orderform_183481214124251[[#This Row],[VAT]]+Tbl_Orderform_183481214124251[[#This Row],[Net Value]],"")</f>
        <v/>
      </c>
      <c r="J200" s="9">
        <v>9.99</v>
      </c>
      <c r="K200" s="18" t="s">
        <v>40</v>
      </c>
      <c r="L200" s="18" t="s">
        <v>41</v>
      </c>
      <c r="M200" s="91" t="s">
        <v>56</v>
      </c>
      <c r="N200" s="91">
        <v>20</v>
      </c>
    </row>
    <row r="201" spans="1:14" x14ac:dyDescent="0.3">
      <c r="A201" s="4" t="s">
        <v>168</v>
      </c>
      <c r="B201" s="4" t="s">
        <v>169</v>
      </c>
      <c r="C201" s="60"/>
      <c r="D201" s="12">
        <v>9781782482895</v>
      </c>
      <c r="E201" s="9">
        <v>19.989999999999998</v>
      </c>
      <c r="F20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1" s="78" t="str">
        <f>IF(Tbl_Orderform_183481214124251[[#This Row],[Qty]]&gt;0,Tbl_Orderform_183481214124251[[#This Row],[VAT]]+Tbl_Orderform_183481214124251[[#This Row],[Net Value]],"")</f>
        <v/>
      </c>
      <c r="J201" s="9">
        <v>19.989999999999998</v>
      </c>
      <c r="K201" s="18" t="s">
        <v>33</v>
      </c>
      <c r="L201" s="18" t="s">
        <v>148</v>
      </c>
      <c r="M201" s="91" t="s">
        <v>152</v>
      </c>
      <c r="N201" s="91">
        <v>0</v>
      </c>
    </row>
    <row r="202" spans="1:14" x14ac:dyDescent="0.3">
      <c r="A202" s="4" t="s">
        <v>188</v>
      </c>
      <c r="B202" s="4" t="s">
        <v>189</v>
      </c>
      <c r="C202" s="60"/>
      <c r="D202" s="12">
        <v>9781782482901</v>
      </c>
      <c r="E202" s="9">
        <v>38.99</v>
      </c>
      <c r="F20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2" s="78" t="str">
        <f>IF(Tbl_Orderform_183481214124251[[#This Row],[Qty]]&gt;0,Tbl_Orderform_183481214124251[[#This Row],[VAT]]+Tbl_Orderform_183481214124251[[#This Row],[Net Value]],"")</f>
        <v/>
      </c>
      <c r="J202" s="9">
        <v>38.99</v>
      </c>
      <c r="K202" s="18" t="s">
        <v>33</v>
      </c>
      <c r="L202" s="18" t="s">
        <v>148</v>
      </c>
      <c r="M202" s="91" t="s">
        <v>152</v>
      </c>
      <c r="N202" s="91">
        <v>0</v>
      </c>
    </row>
    <row r="203" spans="1:14" x14ac:dyDescent="0.3">
      <c r="A203" s="4" t="s">
        <v>209</v>
      </c>
      <c r="B203" s="4" t="s">
        <v>210</v>
      </c>
      <c r="C203" s="60"/>
      <c r="D203" s="12">
        <v>9781782484684</v>
      </c>
      <c r="E203" s="9">
        <v>19.989999999999998</v>
      </c>
      <c r="F20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3" s="78" t="str">
        <f>IF(Tbl_Orderform_183481214124251[[#This Row],[Qty]]&gt;0,Tbl_Orderform_183481214124251[[#This Row],[VAT]]+Tbl_Orderform_183481214124251[[#This Row],[Net Value]],"")</f>
        <v/>
      </c>
      <c r="J203" s="9">
        <v>19.989999999999998</v>
      </c>
      <c r="K203" s="18" t="s">
        <v>33</v>
      </c>
      <c r="L203" s="18" t="s">
        <v>148</v>
      </c>
      <c r="M203" s="91" t="s">
        <v>152</v>
      </c>
      <c r="N203" s="91">
        <v>0</v>
      </c>
    </row>
    <row r="204" spans="1:14" x14ac:dyDescent="0.3">
      <c r="A204" s="50" t="s">
        <v>48</v>
      </c>
      <c r="B204" s="45"/>
      <c r="C204" s="64"/>
      <c r="D204" s="46"/>
      <c r="E204" s="47"/>
      <c r="F204" s="98"/>
      <c r="G204" s="99"/>
      <c r="H204" s="99"/>
      <c r="I204" s="99"/>
      <c r="J204" s="47"/>
      <c r="K204" s="47"/>
      <c r="L204" s="47"/>
      <c r="M204" s="96"/>
      <c r="N204" s="96"/>
    </row>
    <row r="205" spans="1:14" x14ac:dyDescent="0.3">
      <c r="A205" s="4" t="s">
        <v>43</v>
      </c>
      <c r="B205" s="4" t="s">
        <v>44</v>
      </c>
      <c r="C205" s="60"/>
      <c r="D205" s="12">
        <v>9781862092396</v>
      </c>
      <c r="E205" s="9">
        <v>31.99</v>
      </c>
      <c r="F20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5" s="78" t="str">
        <f>IF(Tbl_Orderform_183481214124251[[#This Row],[Qty]]&gt;0,Tbl_Orderform_183481214124251[[#This Row],[VAT]]+Tbl_Orderform_183481214124251[[#This Row],[Net Value]],"")</f>
        <v/>
      </c>
      <c r="J205" s="9">
        <v>31.99</v>
      </c>
      <c r="K205" s="18" t="s">
        <v>33</v>
      </c>
      <c r="L205" s="18" t="s">
        <v>29</v>
      </c>
      <c r="M205" s="91" t="s">
        <v>45</v>
      </c>
      <c r="N205" s="91">
        <v>60</v>
      </c>
    </row>
    <row r="206" spans="1:14" x14ac:dyDescent="0.3">
      <c r="A206" s="4" t="s">
        <v>46</v>
      </c>
      <c r="B206" s="4" t="s">
        <v>47</v>
      </c>
      <c r="C206" s="60"/>
      <c r="D206" s="12">
        <v>9781862092501</v>
      </c>
      <c r="E206" s="9">
        <v>31.99</v>
      </c>
      <c r="F20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6" s="78" t="str">
        <f>IF(Tbl_Orderform_183481214124251[[#This Row],[Qty]]&gt;0,Tbl_Orderform_183481214124251[[#This Row],[VAT]]+Tbl_Orderform_183481214124251[[#This Row],[Net Value]],"")</f>
        <v/>
      </c>
      <c r="J206" s="9">
        <v>31.99</v>
      </c>
      <c r="K206" s="18" t="s">
        <v>33</v>
      </c>
      <c r="L206" s="18" t="s">
        <v>29</v>
      </c>
      <c r="M206" s="91" t="s">
        <v>48</v>
      </c>
      <c r="N206" s="91">
        <v>60</v>
      </c>
    </row>
    <row r="207" spans="1:14" x14ac:dyDescent="0.3">
      <c r="A207" s="4" t="s">
        <v>99</v>
      </c>
      <c r="B207" s="4" t="s">
        <v>100</v>
      </c>
      <c r="C207" s="60"/>
      <c r="D207" s="12">
        <v>9781782485483</v>
      </c>
      <c r="E207" s="9">
        <v>31.99</v>
      </c>
      <c r="F20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7" s="78" t="str">
        <f>IF(Tbl_Orderform_183481214124251[[#This Row],[Qty]]&gt;0,Tbl_Orderform_183481214124251[[#This Row],[VAT]]+Tbl_Orderform_183481214124251[[#This Row],[Net Value]],"")</f>
        <v/>
      </c>
      <c r="J207" s="9">
        <v>31.99</v>
      </c>
      <c r="K207" s="18" t="s">
        <v>33</v>
      </c>
      <c r="L207" s="18" t="s">
        <v>29</v>
      </c>
      <c r="M207" s="91" t="s">
        <v>48</v>
      </c>
      <c r="N207" s="91">
        <v>40</v>
      </c>
    </row>
    <row r="208" spans="1:14" x14ac:dyDescent="0.3">
      <c r="A208" s="4" t="s">
        <v>294</v>
      </c>
      <c r="B208" s="4" t="s">
        <v>295</v>
      </c>
      <c r="C208" s="60"/>
      <c r="D208" s="12">
        <v>9781862092990</v>
      </c>
      <c r="E208" s="9">
        <v>31.99</v>
      </c>
      <c r="F20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8" s="78" t="str">
        <f>IF(Tbl_Orderform_183481214124251[[#This Row],[Qty]]&gt;0,Tbl_Orderform_183481214124251[[#This Row],[VAT]]+Tbl_Orderform_183481214124251[[#This Row],[Net Value]],"")</f>
        <v/>
      </c>
      <c r="J208" s="9">
        <v>31.99</v>
      </c>
      <c r="K208" s="18" t="s">
        <v>33</v>
      </c>
      <c r="L208" s="18" t="s">
        <v>29</v>
      </c>
      <c r="M208" s="91" t="s">
        <v>48</v>
      </c>
      <c r="N208" s="91">
        <v>60</v>
      </c>
    </row>
    <row r="209" spans="1:14" x14ac:dyDescent="0.3">
      <c r="A209" s="4" t="s">
        <v>49</v>
      </c>
      <c r="B209" s="4" t="s">
        <v>50</v>
      </c>
      <c r="C209" s="60"/>
      <c r="D209" s="12">
        <v>9781862094222</v>
      </c>
      <c r="E209" s="9">
        <v>31.99</v>
      </c>
      <c r="F20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0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0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09" s="78" t="str">
        <f>IF(Tbl_Orderform_183481214124251[[#This Row],[Qty]]&gt;0,Tbl_Orderform_183481214124251[[#This Row],[VAT]]+Tbl_Orderform_183481214124251[[#This Row],[Net Value]],"")</f>
        <v/>
      </c>
      <c r="J209" s="9">
        <v>31.99</v>
      </c>
      <c r="K209" s="18" t="s">
        <v>33</v>
      </c>
      <c r="L209" s="18" t="s">
        <v>29</v>
      </c>
      <c r="M209" s="91" t="s">
        <v>48</v>
      </c>
      <c r="N209" s="91">
        <v>50</v>
      </c>
    </row>
    <row r="210" spans="1:14" x14ac:dyDescent="0.3">
      <c r="A210" s="4" t="s">
        <v>101</v>
      </c>
      <c r="B210" s="4" t="s">
        <v>102</v>
      </c>
      <c r="C210" s="60"/>
      <c r="D210" s="12">
        <v>9781862092495</v>
      </c>
      <c r="E210" s="9">
        <v>31.99</v>
      </c>
      <c r="F21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0" s="78" t="str">
        <f>IF(Tbl_Orderform_183481214124251[[#This Row],[Qty]]&gt;0,Tbl_Orderform_183481214124251[[#This Row],[VAT]]+Tbl_Orderform_183481214124251[[#This Row],[Net Value]],"")</f>
        <v/>
      </c>
      <c r="J210" s="9">
        <v>31.99</v>
      </c>
      <c r="K210" s="18" t="s">
        <v>33</v>
      </c>
      <c r="L210" s="18" t="s">
        <v>29</v>
      </c>
      <c r="M210" s="91" t="s">
        <v>48</v>
      </c>
      <c r="N210" s="91">
        <v>100</v>
      </c>
    </row>
    <row r="211" spans="1:14" x14ac:dyDescent="0.3">
      <c r="A211" s="4" t="s">
        <v>128</v>
      </c>
      <c r="B211" s="4" t="s">
        <v>129</v>
      </c>
      <c r="C211" s="60"/>
      <c r="D211" s="12">
        <v>9781862093201</v>
      </c>
      <c r="E211" s="9">
        <v>31.99</v>
      </c>
      <c r="F21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1" s="78" t="str">
        <f>IF(Tbl_Orderform_183481214124251[[#This Row],[Qty]]&gt;0,Tbl_Orderform_183481214124251[[#This Row],[VAT]]+Tbl_Orderform_183481214124251[[#This Row],[Net Value]],"")</f>
        <v/>
      </c>
      <c r="J211" s="9">
        <v>31.99</v>
      </c>
      <c r="K211" s="18" t="s">
        <v>33</v>
      </c>
      <c r="L211" s="18" t="s">
        <v>29</v>
      </c>
      <c r="M211" s="91" t="s">
        <v>48</v>
      </c>
      <c r="N211" s="91">
        <v>60</v>
      </c>
    </row>
    <row r="212" spans="1:14" x14ac:dyDescent="0.3">
      <c r="A212" s="4" t="s">
        <v>135</v>
      </c>
      <c r="B212" s="4" t="s">
        <v>136</v>
      </c>
      <c r="C212" s="60"/>
      <c r="D212" s="12">
        <v>9781782481652</v>
      </c>
      <c r="E212" s="9">
        <v>31.99</v>
      </c>
      <c r="F21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2" s="78" t="str">
        <f>IF(Tbl_Orderform_183481214124251[[#This Row],[Qty]]&gt;0,Tbl_Orderform_183481214124251[[#This Row],[VAT]]+Tbl_Orderform_183481214124251[[#This Row],[Net Value]],"")</f>
        <v/>
      </c>
      <c r="J212" s="9">
        <v>31.99</v>
      </c>
      <c r="K212" s="18" t="s">
        <v>33</v>
      </c>
      <c r="L212" s="18" t="s">
        <v>29</v>
      </c>
      <c r="M212" s="91" t="s">
        <v>48</v>
      </c>
      <c r="N212" s="91">
        <v>48</v>
      </c>
    </row>
    <row r="213" spans="1:14" x14ac:dyDescent="0.3">
      <c r="A213" s="50" t="s">
        <v>296</v>
      </c>
      <c r="B213" s="45"/>
      <c r="C213" s="64"/>
      <c r="D213" s="46"/>
      <c r="E213" s="47"/>
      <c r="F213" s="98"/>
      <c r="G213" s="99"/>
      <c r="H213" s="99"/>
      <c r="I213" s="99"/>
      <c r="J213" s="47"/>
      <c r="K213" s="47"/>
      <c r="L213" s="47"/>
      <c r="M213" s="96"/>
      <c r="N213" s="96"/>
    </row>
    <row r="214" spans="1:14" x14ac:dyDescent="0.3">
      <c r="A214" s="4" t="s">
        <v>297</v>
      </c>
      <c r="B214" s="4" t="s">
        <v>298</v>
      </c>
      <c r="C214" s="60"/>
      <c r="D214" s="12">
        <v>9781862093102</v>
      </c>
      <c r="E214" s="9">
        <v>12.99</v>
      </c>
      <c r="F21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4" s="78" t="str">
        <f>IF(Tbl_Orderform_183481214124251[[#This Row],[Qty]]&gt;0,Tbl_Orderform_183481214124251[[#This Row],[VAT]]+Tbl_Orderform_183481214124251[[#This Row],[Net Value]],"")</f>
        <v/>
      </c>
      <c r="J214" s="9">
        <v>15.59</v>
      </c>
      <c r="K214" s="18" t="s">
        <v>33</v>
      </c>
      <c r="L214" s="18" t="s">
        <v>29</v>
      </c>
      <c r="M214" s="91" t="s">
        <v>296</v>
      </c>
      <c r="N214" s="91">
        <v>25</v>
      </c>
    </row>
    <row r="215" spans="1:14" x14ac:dyDescent="0.3">
      <c r="A215" s="50" t="s">
        <v>299</v>
      </c>
      <c r="B215" s="45"/>
      <c r="C215" s="64"/>
      <c r="D215" s="46"/>
      <c r="E215" s="47"/>
      <c r="F215" s="98"/>
      <c r="G215" s="99"/>
      <c r="H215" s="99"/>
      <c r="I215" s="99"/>
      <c r="J215" s="47"/>
      <c r="K215" s="47"/>
      <c r="L215" s="47"/>
      <c r="M215" s="96"/>
      <c r="N215" s="96"/>
    </row>
    <row r="216" spans="1:14" x14ac:dyDescent="0.3">
      <c r="A216" s="4" t="s">
        <v>82</v>
      </c>
      <c r="B216" s="4" t="s">
        <v>83</v>
      </c>
      <c r="C216" s="60"/>
      <c r="D216" s="12">
        <v>9781782480914</v>
      </c>
      <c r="E216" s="9">
        <v>9.99</v>
      </c>
      <c r="F21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6" s="78" t="str">
        <f>IF(Tbl_Orderform_183481214124251[[#This Row],[Qty]]&gt;0,Tbl_Orderform_183481214124251[[#This Row],[VAT]]+Tbl_Orderform_183481214124251[[#This Row],[Net Value]],"")</f>
        <v/>
      </c>
      <c r="J216" s="9">
        <v>9.99</v>
      </c>
      <c r="K216" s="18" t="s">
        <v>33</v>
      </c>
      <c r="L216" s="18" t="s">
        <v>29</v>
      </c>
      <c r="M216" s="91" t="s">
        <v>84</v>
      </c>
      <c r="N216" s="91">
        <v>32</v>
      </c>
    </row>
    <row r="217" spans="1:14" x14ac:dyDescent="0.3">
      <c r="A217" s="4" t="s">
        <v>121</v>
      </c>
      <c r="B217" s="4" t="s">
        <v>122</v>
      </c>
      <c r="C217" s="60"/>
      <c r="D217" s="12">
        <v>9781782481447</v>
      </c>
      <c r="E217" s="9">
        <v>9.99</v>
      </c>
      <c r="F21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7" s="78" t="str">
        <f>IF(Tbl_Orderform_183481214124251[[#This Row],[Qty]]&gt;0,Tbl_Orderform_183481214124251[[#This Row],[VAT]]+Tbl_Orderform_183481214124251[[#This Row],[Net Value]],"")</f>
        <v/>
      </c>
      <c r="J217" s="9">
        <v>9.99</v>
      </c>
      <c r="K217" s="18" t="s">
        <v>33</v>
      </c>
      <c r="L217" s="18" t="s">
        <v>29</v>
      </c>
      <c r="M217" s="91" t="s">
        <v>84</v>
      </c>
      <c r="N217" s="91">
        <v>28</v>
      </c>
    </row>
    <row r="218" spans="1:14" x14ac:dyDescent="0.3">
      <c r="A218" s="50" t="s">
        <v>231</v>
      </c>
      <c r="B218" s="51"/>
      <c r="C218" s="64"/>
      <c r="D218" s="52"/>
      <c r="E218" s="53"/>
      <c r="F218" s="98"/>
      <c r="G218" s="99"/>
      <c r="H218" s="99"/>
      <c r="I218" s="99"/>
      <c r="J218" s="53"/>
      <c r="K218" s="53"/>
      <c r="L218" s="53"/>
      <c r="M218" s="97"/>
      <c r="N218" s="97"/>
    </row>
    <row r="219" spans="1:14" x14ac:dyDescent="0.3">
      <c r="A219" s="4" t="s">
        <v>300</v>
      </c>
      <c r="B219" s="4" t="s">
        <v>301</v>
      </c>
      <c r="C219" s="60"/>
      <c r="D219" s="12">
        <v>9781862097209</v>
      </c>
      <c r="E219" s="9">
        <v>5.99</v>
      </c>
      <c r="F21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1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1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19" s="78" t="str">
        <f>IF(Tbl_Orderform_183481214124251[[#This Row],[Qty]]&gt;0,Tbl_Orderform_183481214124251[[#This Row],[VAT]]+Tbl_Orderform_183481214124251[[#This Row],[Net Value]],"")</f>
        <v/>
      </c>
      <c r="J219" s="9">
        <v>5.99</v>
      </c>
      <c r="K219" s="18" t="s">
        <v>40</v>
      </c>
      <c r="L219" s="18" t="s">
        <v>41</v>
      </c>
      <c r="M219" s="91" t="s">
        <v>231</v>
      </c>
      <c r="N219" s="91">
        <v>68</v>
      </c>
    </row>
    <row r="220" spans="1:14" x14ac:dyDescent="0.3">
      <c r="A220" s="4" t="s">
        <v>302</v>
      </c>
      <c r="B220" s="4" t="s">
        <v>303</v>
      </c>
      <c r="C220" s="60"/>
      <c r="D220" s="12">
        <v>9781862097766</v>
      </c>
      <c r="E220" s="9">
        <v>5.99</v>
      </c>
      <c r="F22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0" s="78" t="str">
        <f>IF(Tbl_Orderform_183481214124251[[#This Row],[Qty]]&gt;0,Tbl_Orderform_183481214124251[[#This Row],[VAT]]+Tbl_Orderform_183481214124251[[#This Row],[Net Value]],"")</f>
        <v/>
      </c>
      <c r="J220" s="9">
        <v>5.99</v>
      </c>
      <c r="K220" s="18" t="s">
        <v>40</v>
      </c>
      <c r="L220" s="18" t="s">
        <v>41</v>
      </c>
      <c r="M220" s="91" t="s">
        <v>231</v>
      </c>
      <c r="N220" s="91">
        <v>80</v>
      </c>
    </row>
    <row r="221" spans="1:14" x14ac:dyDescent="0.3">
      <c r="A221" s="4" t="s">
        <v>304</v>
      </c>
      <c r="B221" s="4" t="s">
        <v>305</v>
      </c>
      <c r="C221" s="60"/>
      <c r="D221" s="12">
        <v>9781862098251</v>
      </c>
      <c r="E221" s="9">
        <v>5.99</v>
      </c>
      <c r="F22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1" s="78" t="str">
        <f>IF(Tbl_Orderform_183481214124251[[#This Row],[Qty]]&gt;0,Tbl_Orderform_183481214124251[[#This Row],[VAT]]+Tbl_Orderform_183481214124251[[#This Row],[Net Value]],"")</f>
        <v/>
      </c>
      <c r="J221" s="9">
        <v>5.99</v>
      </c>
      <c r="K221" s="18" t="s">
        <v>40</v>
      </c>
      <c r="L221" s="18" t="s">
        <v>41</v>
      </c>
      <c r="M221" s="91" t="s">
        <v>231</v>
      </c>
      <c r="N221" s="91">
        <v>80</v>
      </c>
    </row>
    <row r="222" spans="1:14" x14ac:dyDescent="0.3">
      <c r="A222" s="4" t="s">
        <v>306</v>
      </c>
      <c r="B222" s="4" t="s">
        <v>307</v>
      </c>
      <c r="C222" s="60"/>
      <c r="D222" s="12">
        <v>9781862099784</v>
      </c>
      <c r="E222" s="9">
        <v>9.99</v>
      </c>
      <c r="F22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2" s="78" t="str">
        <f>IF(Tbl_Orderform_183481214124251[[#This Row],[Qty]]&gt;0,Tbl_Orderform_183481214124251[[#This Row],[VAT]]+Tbl_Orderform_183481214124251[[#This Row],[Net Value]],"")</f>
        <v/>
      </c>
      <c r="J222" s="9">
        <v>9.99</v>
      </c>
      <c r="K222" s="18" t="s">
        <v>40</v>
      </c>
      <c r="L222" s="18" t="s">
        <v>41</v>
      </c>
      <c r="M222" s="91" t="s">
        <v>231</v>
      </c>
      <c r="N222" s="91">
        <v>24</v>
      </c>
    </row>
    <row r="223" spans="1:14" x14ac:dyDescent="0.3">
      <c r="A223" s="4" t="s">
        <v>308</v>
      </c>
      <c r="B223" s="4" t="s">
        <v>309</v>
      </c>
      <c r="C223" s="60"/>
      <c r="D223" s="12">
        <v>9781782483106</v>
      </c>
      <c r="E223" s="9">
        <v>4.99</v>
      </c>
      <c r="F22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3" s="78" t="str">
        <f>IF(Tbl_Orderform_183481214124251[[#This Row],[Qty]]&gt;0,Tbl_Orderform_183481214124251[[#This Row],[VAT]]+Tbl_Orderform_183481214124251[[#This Row],[Net Value]],"")</f>
        <v/>
      </c>
      <c r="J223" s="9">
        <v>4.99</v>
      </c>
      <c r="K223" s="18" t="s">
        <v>40</v>
      </c>
      <c r="L223" s="18" t="s">
        <v>41</v>
      </c>
      <c r="M223" s="91" t="s">
        <v>231</v>
      </c>
      <c r="N223" s="91">
        <v>80</v>
      </c>
    </row>
    <row r="224" spans="1:14" x14ac:dyDescent="0.3">
      <c r="A224" s="4" t="s">
        <v>310</v>
      </c>
      <c r="B224" s="4" t="s">
        <v>311</v>
      </c>
      <c r="C224" s="60"/>
      <c r="D224" s="12">
        <v>9781782481690</v>
      </c>
      <c r="E224" s="9">
        <v>4.99</v>
      </c>
      <c r="F22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4" s="78" t="str">
        <f>IF(Tbl_Orderform_183481214124251[[#This Row],[Qty]]&gt;0,Tbl_Orderform_183481214124251[[#This Row],[VAT]]+Tbl_Orderform_183481214124251[[#This Row],[Net Value]],"")</f>
        <v/>
      </c>
      <c r="J224" s="9">
        <v>4.99</v>
      </c>
      <c r="K224" s="18" t="s">
        <v>40</v>
      </c>
      <c r="L224" s="18" t="s">
        <v>41</v>
      </c>
      <c r="M224" s="91" t="s">
        <v>231</v>
      </c>
      <c r="N224" s="91">
        <v>80</v>
      </c>
    </row>
    <row r="225" spans="1:14" x14ac:dyDescent="0.3">
      <c r="A225" s="4" t="s">
        <v>312</v>
      </c>
      <c r="B225" s="4" t="s">
        <v>313</v>
      </c>
      <c r="C225" s="60"/>
      <c r="D225" s="12">
        <v>9781782481676</v>
      </c>
      <c r="E225" s="9">
        <v>6.99</v>
      </c>
      <c r="F22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5" s="78" t="str">
        <f>IF(Tbl_Orderform_183481214124251[[#This Row],[Qty]]&gt;0,Tbl_Orderform_183481214124251[[#This Row],[VAT]]+Tbl_Orderform_183481214124251[[#This Row],[Net Value]],"")</f>
        <v/>
      </c>
      <c r="J225" s="9">
        <v>6.99</v>
      </c>
      <c r="K225" s="18" t="s">
        <v>40</v>
      </c>
      <c r="L225" s="18" t="s">
        <v>41</v>
      </c>
      <c r="M225" s="91" t="s">
        <v>231</v>
      </c>
      <c r="N225" s="91">
        <v>60</v>
      </c>
    </row>
    <row r="226" spans="1:14" x14ac:dyDescent="0.3">
      <c r="A226" s="4" t="s">
        <v>314</v>
      </c>
      <c r="B226" s="4" t="s">
        <v>315</v>
      </c>
      <c r="C226" s="60"/>
      <c r="D226" s="12">
        <v>9781862099234</v>
      </c>
      <c r="E226" s="9">
        <v>6.99</v>
      </c>
      <c r="F22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6" s="78" t="str">
        <f>IF(Tbl_Orderform_183481214124251[[#This Row],[Qty]]&gt;0,Tbl_Orderform_183481214124251[[#This Row],[VAT]]+Tbl_Orderform_183481214124251[[#This Row],[Net Value]],"")</f>
        <v/>
      </c>
      <c r="J226" s="9">
        <v>6.99</v>
      </c>
      <c r="K226" s="18" t="s">
        <v>40</v>
      </c>
      <c r="L226" s="18" t="s">
        <v>41</v>
      </c>
      <c r="M226" s="91" t="s">
        <v>231</v>
      </c>
      <c r="N226" s="91">
        <v>60</v>
      </c>
    </row>
    <row r="227" spans="1:14" x14ac:dyDescent="0.3">
      <c r="A227" s="4" t="s">
        <v>316</v>
      </c>
      <c r="B227" s="4" t="s">
        <v>317</v>
      </c>
      <c r="C227" s="60"/>
      <c r="D227" s="12">
        <v>9781782484226</v>
      </c>
      <c r="E227" s="9">
        <v>4.99</v>
      </c>
      <c r="F22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7" s="78" t="str">
        <f>IF(Tbl_Orderform_183481214124251[[#This Row],[Qty]]&gt;0,Tbl_Orderform_183481214124251[[#This Row],[VAT]]+Tbl_Orderform_183481214124251[[#This Row],[Net Value]],"")</f>
        <v/>
      </c>
      <c r="J227" s="9">
        <v>4.99</v>
      </c>
      <c r="K227" s="18" t="s">
        <v>40</v>
      </c>
      <c r="L227" s="18" t="s">
        <v>41</v>
      </c>
      <c r="M227" s="91" t="s">
        <v>231</v>
      </c>
      <c r="N227" s="91">
        <v>60</v>
      </c>
    </row>
    <row r="228" spans="1:14" x14ac:dyDescent="0.3">
      <c r="A228" s="50" t="s">
        <v>318</v>
      </c>
      <c r="B228" s="45"/>
      <c r="C228" s="64"/>
      <c r="D228" s="46"/>
      <c r="E228" s="47"/>
      <c r="F228" s="98"/>
      <c r="G228" s="99"/>
      <c r="H228" s="99"/>
      <c r="I228" s="99"/>
      <c r="J228" s="47"/>
      <c r="K228" s="47"/>
      <c r="L228" s="47"/>
      <c r="M228" s="96"/>
      <c r="N228" s="96"/>
    </row>
    <row r="229" spans="1:14" x14ac:dyDescent="0.3">
      <c r="A229" s="4" t="s">
        <v>123</v>
      </c>
      <c r="B229" s="4" t="s">
        <v>124</v>
      </c>
      <c r="C229" s="60"/>
      <c r="D229" s="12">
        <v>9781862097155</v>
      </c>
      <c r="E229" s="9">
        <v>10.99</v>
      </c>
      <c r="F22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2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2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29" s="78" t="str">
        <f>IF(Tbl_Orderform_183481214124251[[#This Row],[Qty]]&gt;0,Tbl_Orderform_183481214124251[[#This Row],[VAT]]+Tbl_Orderform_183481214124251[[#This Row],[Net Value]],"")</f>
        <v/>
      </c>
      <c r="J229" s="9">
        <v>13.19</v>
      </c>
      <c r="K229" s="18" t="s">
        <v>33</v>
      </c>
      <c r="L229" s="18" t="s">
        <v>29</v>
      </c>
      <c r="M229" s="91" t="s">
        <v>84</v>
      </c>
      <c r="N229" s="91">
        <v>20</v>
      </c>
    </row>
    <row r="230" spans="1:14" ht="16.5" customHeight="1" x14ac:dyDescent="0.3">
      <c r="A230" s="4" t="s">
        <v>319</v>
      </c>
      <c r="B230" s="4" t="s">
        <v>320</v>
      </c>
      <c r="C230" s="60"/>
      <c r="D230" s="12">
        <v>9781862091931</v>
      </c>
      <c r="E230" s="9">
        <v>6.66</v>
      </c>
      <c r="F23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0" s="78" t="str">
        <f>IF(Tbl_Orderform_183481214124251[[#This Row],[Qty]]&gt;0,Tbl_Orderform_183481214124251[[#This Row],[VAT]]+Tbl_Orderform_183481214124251[[#This Row],[Net Value]],"")</f>
        <v/>
      </c>
      <c r="J230" s="9">
        <v>7.99</v>
      </c>
      <c r="K230" s="18" t="s">
        <v>40</v>
      </c>
      <c r="L230" s="18" t="s">
        <v>41</v>
      </c>
      <c r="M230" s="91" t="s">
        <v>84</v>
      </c>
      <c r="N230" s="91">
        <v>40</v>
      </c>
    </row>
    <row r="231" spans="1:14" ht="16.5" customHeight="1" x14ac:dyDescent="0.3">
      <c r="A231" s="50" t="s">
        <v>34</v>
      </c>
      <c r="B231" s="51"/>
      <c r="C231" s="64"/>
      <c r="D231" s="52"/>
      <c r="E231" s="53"/>
      <c r="F231" s="98"/>
      <c r="G231" s="99"/>
      <c r="H231" s="99"/>
      <c r="I231" s="99"/>
      <c r="J231" s="53"/>
      <c r="K231" s="53"/>
      <c r="L231" s="53"/>
      <c r="M231" s="97"/>
      <c r="N231" s="97"/>
    </row>
    <row r="232" spans="1:14" x14ac:dyDescent="0.3">
      <c r="A232" s="4" t="s">
        <v>31</v>
      </c>
      <c r="B232" s="4" t="s">
        <v>32</v>
      </c>
      <c r="C232" s="60"/>
      <c r="D232" s="12">
        <v>9781862098350</v>
      </c>
      <c r="E232" s="77">
        <v>279.99</v>
      </c>
      <c r="F23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2" s="78" t="str">
        <f>IF(Tbl_Orderform_183481214124251[[#This Row],[Qty]]&gt;0,Tbl_Orderform_183481214124251[[#This Row],[VAT]]+Tbl_Orderform_183481214124251[[#This Row],[Net Value]],"")</f>
        <v/>
      </c>
      <c r="J232" s="77">
        <v>300.81</v>
      </c>
      <c r="K232" s="18" t="s">
        <v>33</v>
      </c>
      <c r="L232" s="18" t="s">
        <v>29</v>
      </c>
      <c r="M232" s="91" t="s">
        <v>34</v>
      </c>
      <c r="N232" s="91">
        <v>1</v>
      </c>
    </row>
    <row r="233" spans="1:14" x14ac:dyDescent="0.3">
      <c r="A233" s="4" t="s">
        <v>91</v>
      </c>
      <c r="B233" s="4" t="s">
        <v>92</v>
      </c>
      <c r="C233" s="60"/>
      <c r="D233" s="12">
        <v>9781862098367</v>
      </c>
      <c r="E233" s="77">
        <v>369.99</v>
      </c>
      <c r="F23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3" s="78" t="str">
        <f>IF(Tbl_Orderform_183481214124251[[#This Row],[Qty]]&gt;0,Tbl_Orderform_183481214124251[[#This Row],[VAT]]+Tbl_Orderform_183481214124251[[#This Row],[Net Value]],"")</f>
        <v/>
      </c>
      <c r="J233" s="77">
        <v>397.46</v>
      </c>
      <c r="K233" s="18" t="s">
        <v>33</v>
      </c>
      <c r="L233" s="18" t="s">
        <v>29</v>
      </c>
      <c r="M233" s="91" t="s">
        <v>34</v>
      </c>
      <c r="N233" s="91">
        <v>1</v>
      </c>
    </row>
    <row r="234" spans="1:14" x14ac:dyDescent="0.3">
      <c r="A234" s="4" t="s">
        <v>131</v>
      </c>
      <c r="B234" s="4" t="s">
        <v>132</v>
      </c>
      <c r="C234" s="60"/>
      <c r="D234" s="12">
        <v>9781782481904</v>
      </c>
      <c r="E234" s="9">
        <v>79.989999999999995</v>
      </c>
      <c r="F23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4" s="78" t="str">
        <f>IF(Tbl_Orderform_183481214124251[[#This Row],[Qty]]&gt;0,Tbl_Orderform_183481214124251[[#This Row],[VAT]]+Tbl_Orderform_183481214124251[[#This Row],[Net Value]],"")</f>
        <v/>
      </c>
      <c r="J234" s="9">
        <v>84.79</v>
      </c>
      <c r="K234" s="18" t="s">
        <v>33</v>
      </c>
      <c r="L234" s="18" t="s">
        <v>29</v>
      </c>
      <c r="M234" s="91" t="s">
        <v>34</v>
      </c>
      <c r="N234" s="91">
        <v>1</v>
      </c>
    </row>
    <row r="235" spans="1:14" x14ac:dyDescent="0.3">
      <c r="A235" s="4" t="s">
        <v>321</v>
      </c>
      <c r="B235" s="4" t="s">
        <v>322</v>
      </c>
      <c r="C235" s="60"/>
      <c r="D235" s="12">
        <v>9781782484578</v>
      </c>
      <c r="E235" s="9">
        <v>94.82</v>
      </c>
      <c r="F23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5" s="78" t="str">
        <f>IF(Tbl_Orderform_183481214124251[[#This Row],[Qty]]&gt;0,Tbl_Orderform_183481214124251[[#This Row],[VAT]]+Tbl_Orderform_183481214124251[[#This Row],[Net Value]],"")</f>
        <v/>
      </c>
      <c r="J235" s="9">
        <v>99.99</v>
      </c>
      <c r="K235" s="18" t="s">
        <v>40</v>
      </c>
      <c r="L235" s="18" t="s">
        <v>41</v>
      </c>
      <c r="M235" s="91" t="s">
        <v>34</v>
      </c>
      <c r="N235" s="91">
        <v>1</v>
      </c>
    </row>
    <row r="236" spans="1:14" x14ac:dyDescent="0.3">
      <c r="A236" s="4" t="s">
        <v>150</v>
      </c>
      <c r="B236" s="4" t="s">
        <v>151</v>
      </c>
      <c r="C236" s="60"/>
      <c r="D236" s="12">
        <v>9781782481577</v>
      </c>
      <c r="E236" s="9">
        <v>39.99</v>
      </c>
      <c r="F23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6" s="78" t="str">
        <f>IF(Tbl_Orderform_183481214124251[[#This Row],[Qty]]&gt;0,Tbl_Orderform_183481214124251[[#This Row],[VAT]]+Tbl_Orderform_183481214124251[[#This Row],[Net Value]],"")</f>
        <v/>
      </c>
      <c r="J236" s="9">
        <v>37.770000000000003</v>
      </c>
      <c r="K236" s="18" t="s">
        <v>33</v>
      </c>
      <c r="L236" s="18" t="s">
        <v>148</v>
      </c>
      <c r="M236" s="91" t="s">
        <v>152</v>
      </c>
      <c r="N236" s="91">
        <v>1</v>
      </c>
    </row>
    <row r="237" spans="1:14" x14ac:dyDescent="0.3">
      <c r="A237" s="4" t="s">
        <v>153</v>
      </c>
      <c r="B237" s="4" t="s">
        <v>154</v>
      </c>
      <c r="C237" s="60"/>
      <c r="D237" s="12">
        <v>9781782481560</v>
      </c>
      <c r="E237" s="9">
        <v>17.989999999999998</v>
      </c>
      <c r="F23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7" s="78" t="str">
        <f>IF(Tbl_Orderform_183481214124251[[#This Row],[Qty]]&gt;0,Tbl_Orderform_183481214124251[[#This Row],[VAT]]+Tbl_Orderform_183481214124251[[#This Row],[Net Value]],"")</f>
        <v/>
      </c>
      <c r="J237" s="9">
        <v>15.99</v>
      </c>
      <c r="K237" s="18" t="s">
        <v>33</v>
      </c>
      <c r="L237" s="18" t="s">
        <v>148</v>
      </c>
      <c r="M237" s="91" t="s">
        <v>152</v>
      </c>
      <c r="N237" s="91">
        <v>28</v>
      </c>
    </row>
    <row r="238" spans="1:14" x14ac:dyDescent="0.3">
      <c r="A238" s="4" t="s">
        <v>164</v>
      </c>
      <c r="B238" s="4" t="s">
        <v>165</v>
      </c>
      <c r="C238" s="60"/>
      <c r="D238" s="12">
        <v>9781782483809</v>
      </c>
      <c r="E238" s="9">
        <v>99.99</v>
      </c>
      <c r="F23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8" s="78" t="str">
        <f>IF(Tbl_Orderform_183481214124251[[#This Row],[Qty]]&gt;0,Tbl_Orderform_183481214124251[[#This Row],[VAT]]+Tbl_Orderform_183481214124251[[#This Row],[Net Value]],"")</f>
        <v/>
      </c>
      <c r="J238" s="9">
        <v>104.99</v>
      </c>
      <c r="K238" s="18" t="s">
        <v>33</v>
      </c>
      <c r="L238" s="18" t="s">
        <v>148</v>
      </c>
      <c r="M238" s="91" t="s">
        <v>152</v>
      </c>
      <c r="N238" s="91">
        <v>0</v>
      </c>
    </row>
    <row r="239" spans="1:14" x14ac:dyDescent="0.3">
      <c r="A239" s="4" t="s">
        <v>170</v>
      </c>
      <c r="B239" s="4" t="s">
        <v>171</v>
      </c>
      <c r="C239" s="60"/>
      <c r="D239" s="12">
        <v>9781782483816</v>
      </c>
      <c r="E239" s="9">
        <v>38.99</v>
      </c>
      <c r="F23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3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3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39" s="78" t="str">
        <f>IF(Tbl_Orderform_183481214124251[[#This Row],[Qty]]&gt;0,Tbl_Orderform_183481214124251[[#This Row],[VAT]]+Tbl_Orderform_183481214124251[[#This Row],[Net Value]],"")</f>
        <v/>
      </c>
      <c r="J239" s="9">
        <v>38.99</v>
      </c>
      <c r="K239" s="18" t="s">
        <v>33</v>
      </c>
      <c r="L239" s="18" t="s">
        <v>148</v>
      </c>
      <c r="M239" s="91" t="s">
        <v>152</v>
      </c>
      <c r="N239" s="91">
        <v>1</v>
      </c>
    </row>
    <row r="240" spans="1:14" x14ac:dyDescent="0.3">
      <c r="A240" s="4" t="s">
        <v>184</v>
      </c>
      <c r="B240" s="4" t="s">
        <v>185</v>
      </c>
      <c r="C240" s="60"/>
      <c r="D240" s="12">
        <v>9781782483748</v>
      </c>
      <c r="E240" s="9">
        <v>99.99</v>
      </c>
      <c r="F24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0" s="78" t="str">
        <f>IF(Tbl_Orderform_183481214124251[[#This Row],[Qty]]&gt;0,Tbl_Orderform_183481214124251[[#This Row],[VAT]]+Tbl_Orderform_183481214124251[[#This Row],[Net Value]],"")</f>
        <v/>
      </c>
      <c r="J240" s="9">
        <v>104.99</v>
      </c>
      <c r="K240" s="18" t="s">
        <v>33</v>
      </c>
      <c r="L240" s="18" t="s">
        <v>148</v>
      </c>
      <c r="M240" s="91" t="s">
        <v>152</v>
      </c>
      <c r="N240" s="91">
        <v>2</v>
      </c>
    </row>
    <row r="241" spans="1:14" x14ac:dyDescent="0.3">
      <c r="A241" s="4" t="s">
        <v>190</v>
      </c>
      <c r="B241" s="4" t="s">
        <v>191</v>
      </c>
      <c r="C241" s="60"/>
      <c r="D241" s="12">
        <v>9781782483755</v>
      </c>
      <c r="E241" s="9">
        <v>38.99</v>
      </c>
      <c r="F24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1" s="78" t="str">
        <f>IF(Tbl_Orderform_183481214124251[[#This Row],[Qty]]&gt;0,Tbl_Orderform_183481214124251[[#This Row],[VAT]]+Tbl_Orderform_183481214124251[[#This Row],[Net Value]],"")</f>
        <v/>
      </c>
      <c r="J241" s="9">
        <v>38.99</v>
      </c>
      <c r="K241" s="18" t="s">
        <v>33</v>
      </c>
      <c r="L241" s="18" t="s">
        <v>148</v>
      </c>
      <c r="M241" s="91" t="s">
        <v>152</v>
      </c>
      <c r="N241" s="91">
        <v>3</v>
      </c>
    </row>
    <row r="242" spans="1:14" x14ac:dyDescent="0.3">
      <c r="A242" s="4" t="s">
        <v>205</v>
      </c>
      <c r="B242" s="4" t="s">
        <v>206</v>
      </c>
      <c r="C242" s="60"/>
      <c r="D242" s="12">
        <v>9781782483649</v>
      </c>
      <c r="E242" s="9">
        <v>99.99</v>
      </c>
      <c r="F24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2" s="78" t="str">
        <f>IF(Tbl_Orderform_183481214124251[[#This Row],[Qty]]&gt;0,Tbl_Orderform_183481214124251[[#This Row],[VAT]]+Tbl_Orderform_183481214124251[[#This Row],[Net Value]],"")</f>
        <v/>
      </c>
      <c r="J242" s="9">
        <v>104.99</v>
      </c>
      <c r="K242" s="56" t="s">
        <v>33</v>
      </c>
      <c r="L242" s="56" t="s">
        <v>148</v>
      </c>
      <c r="M242" s="90" t="s">
        <v>152</v>
      </c>
      <c r="N242" s="90">
        <v>0</v>
      </c>
    </row>
    <row r="243" spans="1:14" x14ac:dyDescent="0.3">
      <c r="A243" s="4" t="s">
        <v>211</v>
      </c>
      <c r="B243" s="4" t="s">
        <v>212</v>
      </c>
      <c r="C243" s="60"/>
      <c r="D243" s="12">
        <v>9781782483694</v>
      </c>
      <c r="E243" s="9">
        <v>38.99</v>
      </c>
      <c r="F24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3" s="78" t="str">
        <f>IF(Tbl_Orderform_183481214124251[[#This Row],[Qty]]&gt;0,Tbl_Orderform_183481214124251[[#This Row],[VAT]]+Tbl_Orderform_183481214124251[[#This Row],[Net Value]],"")</f>
        <v/>
      </c>
      <c r="J243" s="9">
        <v>38.99</v>
      </c>
      <c r="K243" s="18" t="s">
        <v>33</v>
      </c>
      <c r="L243" s="18" t="s">
        <v>148</v>
      </c>
      <c r="M243" s="91" t="s">
        <v>152</v>
      </c>
      <c r="N243" s="91">
        <v>4</v>
      </c>
    </row>
    <row r="244" spans="1:14" x14ac:dyDescent="0.3">
      <c r="A244" s="50" t="s">
        <v>65</v>
      </c>
      <c r="B244" s="45"/>
      <c r="C244" s="64"/>
      <c r="D244" s="46"/>
      <c r="E244" s="47"/>
      <c r="F244" s="98"/>
      <c r="G244" s="99"/>
      <c r="H244" s="99"/>
      <c r="I244" s="99"/>
      <c r="J244" s="47"/>
      <c r="K244" s="47"/>
      <c r="L244" s="47"/>
      <c r="M244" s="96"/>
      <c r="N244" s="96"/>
    </row>
    <row r="245" spans="1:14" x14ac:dyDescent="0.3">
      <c r="A245" s="4" t="s">
        <v>63</v>
      </c>
      <c r="B245" s="4" t="s">
        <v>64</v>
      </c>
      <c r="C245" s="60"/>
      <c r="D245" s="12">
        <v>9781862092228</v>
      </c>
      <c r="E245" s="9">
        <v>8.99</v>
      </c>
      <c r="F24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5" s="78" t="str">
        <f>IF(Tbl_Orderform_183481214124251[[#This Row],[Qty]]&gt;0,Tbl_Orderform_183481214124251[[#This Row],[VAT]]+Tbl_Orderform_183481214124251[[#This Row],[Net Value]],"")</f>
        <v/>
      </c>
      <c r="J245" s="9">
        <v>8.99</v>
      </c>
      <c r="K245" s="18" t="s">
        <v>40</v>
      </c>
      <c r="L245" s="18" t="s">
        <v>41</v>
      </c>
      <c r="M245" s="91" t="s">
        <v>65</v>
      </c>
      <c r="N245" s="91">
        <v>50</v>
      </c>
    </row>
    <row r="246" spans="1:14" x14ac:dyDescent="0.3">
      <c r="A246" s="4" t="s">
        <v>111</v>
      </c>
      <c r="B246" s="4" t="s">
        <v>112</v>
      </c>
      <c r="C246" s="60"/>
      <c r="D246" s="12">
        <v>9781862097896</v>
      </c>
      <c r="E246" s="9">
        <v>8.99</v>
      </c>
      <c r="F24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6" s="78" t="str">
        <f>IF(Tbl_Orderform_183481214124251[[#This Row],[Qty]]&gt;0,Tbl_Orderform_183481214124251[[#This Row],[VAT]]+Tbl_Orderform_183481214124251[[#This Row],[Net Value]],"")</f>
        <v/>
      </c>
      <c r="J246" s="9">
        <v>8.99</v>
      </c>
      <c r="K246" s="18" t="s">
        <v>40</v>
      </c>
      <c r="L246" s="18" t="s">
        <v>41</v>
      </c>
      <c r="M246" s="91" t="s">
        <v>65</v>
      </c>
      <c r="N246" s="91">
        <v>50</v>
      </c>
    </row>
    <row r="247" spans="1:14" x14ac:dyDescent="0.3">
      <c r="A247" s="4" t="s">
        <v>113</v>
      </c>
      <c r="B247" s="4" t="s">
        <v>114</v>
      </c>
      <c r="C247" s="60"/>
      <c r="D247" s="12">
        <v>9781862097834</v>
      </c>
      <c r="E247" s="9">
        <v>8.99</v>
      </c>
      <c r="F24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7" s="78" t="str">
        <f>IF(Tbl_Orderform_183481214124251[[#This Row],[Qty]]&gt;0,Tbl_Orderform_183481214124251[[#This Row],[VAT]]+Tbl_Orderform_183481214124251[[#This Row],[Net Value]],"")</f>
        <v/>
      </c>
      <c r="J247" s="9">
        <v>8.99</v>
      </c>
      <c r="K247" s="18" t="s">
        <v>40</v>
      </c>
      <c r="L247" s="18" t="s">
        <v>41</v>
      </c>
      <c r="M247" s="91" t="s">
        <v>65</v>
      </c>
      <c r="N247" s="91">
        <v>50</v>
      </c>
    </row>
    <row r="248" spans="1:14" x14ac:dyDescent="0.3">
      <c r="A248" s="4" t="s">
        <v>115</v>
      </c>
      <c r="B248" s="4" t="s">
        <v>116</v>
      </c>
      <c r="C248" s="60"/>
      <c r="D248" s="12">
        <v>9781782480907</v>
      </c>
      <c r="E248" s="9">
        <v>8.99</v>
      </c>
      <c r="F24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8" s="78" t="str">
        <f>IF(Tbl_Orderform_183481214124251[[#This Row],[Qty]]&gt;0,Tbl_Orderform_183481214124251[[#This Row],[VAT]]+Tbl_Orderform_183481214124251[[#This Row],[Net Value]],"")</f>
        <v/>
      </c>
      <c r="J248" s="9">
        <v>8.99</v>
      </c>
      <c r="K248" s="18" t="s">
        <v>40</v>
      </c>
      <c r="L248" s="18" t="s">
        <v>41</v>
      </c>
      <c r="M248" s="91" t="s">
        <v>65</v>
      </c>
      <c r="N248" s="91">
        <v>60</v>
      </c>
    </row>
    <row r="249" spans="1:14" x14ac:dyDescent="0.3">
      <c r="A249" s="4" t="s">
        <v>66</v>
      </c>
      <c r="B249" s="4" t="s">
        <v>67</v>
      </c>
      <c r="C249" s="60"/>
      <c r="D249" s="12">
        <v>9781862099760</v>
      </c>
      <c r="E249" s="9">
        <v>8.99</v>
      </c>
      <c r="F24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4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4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49" s="78" t="str">
        <f>IF(Tbl_Orderform_183481214124251[[#This Row],[Qty]]&gt;0,Tbl_Orderform_183481214124251[[#This Row],[VAT]]+Tbl_Orderform_183481214124251[[#This Row],[Net Value]],"")</f>
        <v/>
      </c>
      <c r="J249" s="9">
        <v>8.99</v>
      </c>
      <c r="K249" s="18" t="s">
        <v>40</v>
      </c>
      <c r="L249" s="18" t="s">
        <v>41</v>
      </c>
      <c r="M249" s="91" t="s">
        <v>65</v>
      </c>
      <c r="N249" s="91">
        <v>50</v>
      </c>
    </row>
    <row r="250" spans="1:14" x14ac:dyDescent="0.3">
      <c r="A250" s="4" t="s">
        <v>323</v>
      </c>
      <c r="B250" s="4" t="s">
        <v>324</v>
      </c>
      <c r="C250" s="60"/>
      <c r="D250" s="12">
        <v>9781862092464</v>
      </c>
      <c r="E250" s="9">
        <v>6.99</v>
      </c>
      <c r="F25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0" s="78" t="str">
        <f>IF(Tbl_Orderform_183481214124251[[#This Row],[Qty]]&gt;0,Tbl_Orderform_183481214124251[[#This Row],[VAT]]+Tbl_Orderform_183481214124251[[#This Row],[Net Value]],"")</f>
        <v/>
      </c>
      <c r="J250" s="9">
        <v>6.99</v>
      </c>
      <c r="K250" s="18" t="s">
        <v>40</v>
      </c>
      <c r="L250" s="18" t="s">
        <v>41</v>
      </c>
      <c r="M250" s="91" t="s">
        <v>65</v>
      </c>
      <c r="N250" s="91">
        <v>90</v>
      </c>
    </row>
    <row r="251" spans="1:14" x14ac:dyDescent="0.3">
      <c r="A251" s="4" t="s">
        <v>325</v>
      </c>
      <c r="B251" s="4" t="s">
        <v>326</v>
      </c>
      <c r="C251" s="60"/>
      <c r="D251" s="12">
        <v>9781862092891</v>
      </c>
      <c r="E251" s="9">
        <v>6.99</v>
      </c>
      <c r="F25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1" s="78" t="str">
        <f>IF(Tbl_Orderform_183481214124251[[#This Row],[Qty]]&gt;0,Tbl_Orderform_183481214124251[[#This Row],[VAT]]+Tbl_Orderform_183481214124251[[#This Row],[Net Value]],"")</f>
        <v/>
      </c>
      <c r="J251" s="9">
        <v>6.99</v>
      </c>
      <c r="K251" s="18" t="s">
        <v>40</v>
      </c>
      <c r="L251" s="18" t="s">
        <v>41</v>
      </c>
      <c r="M251" s="91" t="s">
        <v>65</v>
      </c>
      <c r="N251" s="91">
        <v>80</v>
      </c>
    </row>
    <row r="252" spans="1:14" x14ac:dyDescent="0.3">
      <c r="A252" s="4" t="s">
        <v>327</v>
      </c>
      <c r="B252" s="4" t="s">
        <v>328</v>
      </c>
      <c r="C252" s="60"/>
      <c r="D252" s="12">
        <v>9781862099388</v>
      </c>
      <c r="E252" s="9">
        <v>6.99</v>
      </c>
      <c r="F25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2" s="78" t="str">
        <f>IF(Tbl_Orderform_183481214124251[[#This Row],[Qty]]&gt;0,Tbl_Orderform_183481214124251[[#This Row],[VAT]]+Tbl_Orderform_183481214124251[[#This Row],[Net Value]],"")</f>
        <v/>
      </c>
      <c r="J252" s="9">
        <v>6.99</v>
      </c>
      <c r="K252" s="18" t="s">
        <v>40</v>
      </c>
      <c r="L252" s="18" t="s">
        <v>41</v>
      </c>
      <c r="M252" s="91" t="s">
        <v>65</v>
      </c>
      <c r="N252" s="91">
        <v>60</v>
      </c>
    </row>
    <row r="253" spans="1:14" x14ac:dyDescent="0.3">
      <c r="A253" s="4" t="s">
        <v>329</v>
      </c>
      <c r="B253" s="4" t="s">
        <v>330</v>
      </c>
      <c r="C253" s="60"/>
      <c r="D253" s="12">
        <v>9781862092907</v>
      </c>
      <c r="E253" s="9">
        <v>6.99</v>
      </c>
      <c r="F25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3" s="78" t="str">
        <f>IF(Tbl_Orderform_183481214124251[[#This Row],[Qty]]&gt;0,Tbl_Orderform_183481214124251[[#This Row],[VAT]]+Tbl_Orderform_183481214124251[[#This Row],[Net Value]],"")</f>
        <v/>
      </c>
      <c r="J253" s="9">
        <v>6.99</v>
      </c>
      <c r="K253" s="18" t="s">
        <v>40</v>
      </c>
      <c r="L253" s="18" t="s">
        <v>41</v>
      </c>
      <c r="M253" s="91" t="s">
        <v>65</v>
      </c>
      <c r="N253" s="91">
        <v>88</v>
      </c>
    </row>
    <row r="254" spans="1:14" x14ac:dyDescent="0.3">
      <c r="A254" s="50" t="s">
        <v>79</v>
      </c>
      <c r="B254" s="51"/>
      <c r="C254" s="64"/>
      <c r="D254" s="52"/>
      <c r="E254" s="53"/>
      <c r="F254" s="98"/>
      <c r="G254" s="99"/>
      <c r="H254" s="99"/>
      <c r="I254" s="99"/>
      <c r="J254" s="53"/>
      <c r="K254" s="53"/>
      <c r="L254" s="53"/>
      <c r="M254" s="97"/>
      <c r="N254" s="97"/>
    </row>
    <row r="255" spans="1:14" x14ac:dyDescent="0.3">
      <c r="A255" s="4" t="s">
        <v>80</v>
      </c>
      <c r="B255" s="4" t="s">
        <v>81</v>
      </c>
      <c r="C255" s="60"/>
      <c r="D255" s="12">
        <v>9781862092235</v>
      </c>
      <c r="E255" s="9">
        <v>7.49</v>
      </c>
      <c r="F25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5" s="78" t="str">
        <f>IF(Tbl_Orderform_183481214124251[[#This Row],[Qty]]&gt;0,Tbl_Orderform_183481214124251[[#This Row],[VAT]]+Tbl_Orderform_183481214124251[[#This Row],[Net Value]],"")</f>
        <v/>
      </c>
      <c r="J255" s="9">
        <v>8.99</v>
      </c>
      <c r="K255" s="18" t="s">
        <v>40</v>
      </c>
      <c r="L255" s="18" t="s">
        <v>41</v>
      </c>
      <c r="M255" s="91" t="s">
        <v>79</v>
      </c>
      <c r="N255" s="91">
        <v>50</v>
      </c>
    </row>
    <row r="256" spans="1:14" x14ac:dyDescent="0.3">
      <c r="A256" s="4" t="s">
        <v>77</v>
      </c>
      <c r="B256" s="4" t="s">
        <v>78</v>
      </c>
      <c r="C256" s="60"/>
      <c r="D256" s="12">
        <v>9781862099333</v>
      </c>
      <c r="E256" s="9">
        <v>13.99</v>
      </c>
      <c r="F25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6" s="78" t="str">
        <f>IF(Tbl_Orderform_183481214124251[[#This Row],[Qty]]&gt;0,Tbl_Orderform_183481214124251[[#This Row],[VAT]]+Tbl_Orderform_183481214124251[[#This Row],[Net Value]],"")</f>
        <v/>
      </c>
      <c r="J256" s="9">
        <v>16.79</v>
      </c>
      <c r="K256" s="18" t="s">
        <v>33</v>
      </c>
      <c r="L256" s="18" t="s">
        <v>29</v>
      </c>
      <c r="M256" s="91" t="s">
        <v>79</v>
      </c>
      <c r="N256" s="91">
        <v>60</v>
      </c>
    </row>
    <row r="257" spans="1:14" x14ac:dyDescent="0.3">
      <c r="A257" s="4" t="s">
        <v>200</v>
      </c>
      <c r="B257" s="4" t="s">
        <v>201</v>
      </c>
      <c r="C257" s="60"/>
      <c r="D257" s="12">
        <v>9781862092822</v>
      </c>
      <c r="E257" s="9">
        <v>16.989999999999998</v>
      </c>
      <c r="F25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7" s="78" t="str">
        <f>IF(Tbl_Orderform_183481214124251[[#This Row],[Qty]]&gt;0,Tbl_Orderform_183481214124251[[#This Row],[VAT]]+Tbl_Orderform_183481214124251[[#This Row],[Net Value]],"")</f>
        <v/>
      </c>
      <c r="J257" s="9">
        <v>20.39</v>
      </c>
      <c r="K257" s="18" t="s">
        <v>33</v>
      </c>
      <c r="L257" s="18" t="s">
        <v>29</v>
      </c>
      <c r="M257" s="91" t="s">
        <v>79</v>
      </c>
      <c r="N257" s="91">
        <v>50</v>
      </c>
    </row>
    <row r="258" spans="1:14" x14ac:dyDescent="0.3">
      <c r="A258" s="4" t="s">
        <v>119</v>
      </c>
      <c r="B258" s="4" t="s">
        <v>120</v>
      </c>
      <c r="C258" s="60"/>
      <c r="D258" s="12">
        <v>9781862098145</v>
      </c>
      <c r="E258" s="9">
        <v>16.989999999999998</v>
      </c>
      <c r="F25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8" s="78" t="str">
        <f>IF(Tbl_Orderform_183481214124251[[#This Row],[Qty]]&gt;0,Tbl_Orderform_183481214124251[[#This Row],[VAT]]+Tbl_Orderform_183481214124251[[#This Row],[Net Value]],"")</f>
        <v/>
      </c>
      <c r="J258" s="9">
        <v>20.39</v>
      </c>
      <c r="K258" s="18" t="s">
        <v>33</v>
      </c>
      <c r="L258" s="18" t="s">
        <v>29</v>
      </c>
      <c r="M258" s="91" t="s">
        <v>79</v>
      </c>
      <c r="N258" s="91">
        <v>60</v>
      </c>
    </row>
    <row r="259" spans="1:14" x14ac:dyDescent="0.3">
      <c r="A259" s="4" t="s">
        <v>331</v>
      </c>
      <c r="B259" s="4" t="s">
        <v>332</v>
      </c>
      <c r="C259" s="60"/>
      <c r="D259" s="12">
        <v>9781862098183</v>
      </c>
      <c r="E259" s="9">
        <v>8.99</v>
      </c>
      <c r="F25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5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5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59" s="78" t="str">
        <f>IF(Tbl_Orderform_183481214124251[[#This Row],[Qty]]&gt;0,Tbl_Orderform_183481214124251[[#This Row],[VAT]]+Tbl_Orderform_183481214124251[[#This Row],[Net Value]],"")</f>
        <v/>
      </c>
      <c r="J259" s="9">
        <v>10.79</v>
      </c>
      <c r="K259" s="18" t="s">
        <v>33</v>
      </c>
      <c r="L259" s="18" t="s">
        <v>29</v>
      </c>
      <c r="M259" s="91" t="s">
        <v>79</v>
      </c>
      <c r="N259" s="91">
        <v>100</v>
      </c>
    </row>
    <row r="260" spans="1:14" x14ac:dyDescent="0.3">
      <c r="A260" s="4" t="s">
        <v>333</v>
      </c>
      <c r="B260" s="4" t="s">
        <v>334</v>
      </c>
      <c r="C260" s="60"/>
      <c r="D260" s="12">
        <v>9781862093973</v>
      </c>
      <c r="E260" s="9">
        <v>8.99</v>
      </c>
      <c r="F26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0" s="78" t="str">
        <f>IF(Tbl_Orderform_183481214124251[[#This Row],[Qty]]&gt;0,Tbl_Orderform_183481214124251[[#This Row],[VAT]]+Tbl_Orderform_183481214124251[[#This Row],[Net Value]],"")</f>
        <v/>
      </c>
      <c r="J260" s="9">
        <v>10.79</v>
      </c>
      <c r="K260" s="18" t="s">
        <v>33</v>
      </c>
      <c r="L260" s="18" t="s">
        <v>29</v>
      </c>
      <c r="M260" s="91" t="s">
        <v>79</v>
      </c>
      <c r="N260" s="91">
        <v>120</v>
      </c>
    </row>
    <row r="261" spans="1:14" x14ac:dyDescent="0.3">
      <c r="A261" s="4" t="s">
        <v>137</v>
      </c>
      <c r="B261" s="4" t="s">
        <v>138</v>
      </c>
      <c r="C261" s="60"/>
      <c r="D261" s="12">
        <v>9781782482215</v>
      </c>
      <c r="E261" s="9">
        <v>16.989999999999998</v>
      </c>
      <c r="F26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1" s="78" t="str">
        <f>IF(Tbl_Orderform_183481214124251[[#This Row],[Qty]]&gt;0,Tbl_Orderform_183481214124251[[#This Row],[VAT]]+Tbl_Orderform_183481214124251[[#This Row],[Net Value]],"")</f>
        <v/>
      </c>
      <c r="J261" s="9">
        <v>20.39</v>
      </c>
      <c r="K261" s="18" t="s">
        <v>33</v>
      </c>
      <c r="L261" s="18" t="s">
        <v>29</v>
      </c>
      <c r="M261" s="91" t="s">
        <v>79</v>
      </c>
      <c r="N261" s="91">
        <v>75</v>
      </c>
    </row>
    <row r="262" spans="1:14" x14ac:dyDescent="0.3">
      <c r="A262" s="50" t="s">
        <v>42</v>
      </c>
      <c r="B262" s="45"/>
      <c r="C262" s="64"/>
      <c r="D262" s="46"/>
      <c r="E262" s="47"/>
      <c r="F262" s="98"/>
      <c r="G262" s="99"/>
      <c r="H262" s="99"/>
      <c r="I262" s="99"/>
      <c r="J262" s="47"/>
      <c r="K262" s="47"/>
      <c r="L262" s="47"/>
      <c r="M262" s="96"/>
      <c r="N262" s="96"/>
    </row>
    <row r="263" spans="1:14" x14ac:dyDescent="0.3">
      <c r="A263" s="4" t="s">
        <v>95</v>
      </c>
      <c r="B263" s="4" t="s">
        <v>96</v>
      </c>
      <c r="C263" s="60"/>
      <c r="D263" s="12">
        <v>9781782481546</v>
      </c>
      <c r="E263" s="9">
        <v>25.99</v>
      </c>
      <c r="F26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3" s="78" t="str">
        <f>IF(Tbl_Orderform_183481214124251[[#This Row],[Qty]]&gt;0,Tbl_Orderform_183481214124251[[#This Row],[VAT]]+Tbl_Orderform_183481214124251[[#This Row],[Net Value]],"")</f>
        <v/>
      </c>
      <c r="J263" s="9">
        <v>25.99</v>
      </c>
      <c r="K263" s="18" t="s">
        <v>33</v>
      </c>
      <c r="L263" s="18" t="s">
        <v>29</v>
      </c>
      <c r="M263" s="91" t="s">
        <v>42</v>
      </c>
      <c r="N263" s="91">
        <v>15</v>
      </c>
    </row>
    <row r="264" spans="1:14" x14ac:dyDescent="0.3">
      <c r="A264" s="4" t="s">
        <v>97</v>
      </c>
      <c r="B264" s="4" t="s">
        <v>98</v>
      </c>
      <c r="C264" s="60"/>
      <c r="D264" s="12">
        <v>9781782481553</v>
      </c>
      <c r="E264" s="9">
        <v>30.99</v>
      </c>
      <c r="F26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4" s="78" t="str">
        <f>IF(Tbl_Orderform_183481214124251[[#This Row],[Qty]]&gt;0,Tbl_Orderform_183481214124251[[#This Row],[VAT]]+Tbl_Orderform_183481214124251[[#This Row],[Net Value]],"")</f>
        <v/>
      </c>
      <c r="J264" s="9">
        <v>30.99</v>
      </c>
      <c r="K264" s="18" t="s">
        <v>33</v>
      </c>
      <c r="L264" s="18" t="s">
        <v>29</v>
      </c>
      <c r="M264" s="91" t="s">
        <v>42</v>
      </c>
      <c r="N264" s="91">
        <v>20</v>
      </c>
    </row>
    <row r="265" spans="1:14" x14ac:dyDescent="0.3">
      <c r="A265" s="4" t="s">
        <v>335</v>
      </c>
      <c r="B265" s="4" t="s">
        <v>336</v>
      </c>
      <c r="C265" s="60"/>
      <c r="D265" s="12">
        <v>9781862098916</v>
      </c>
      <c r="E265" s="9">
        <v>16.989999999999998</v>
      </c>
      <c r="F26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5" s="78" t="str">
        <f>IF(Tbl_Orderform_183481214124251[[#This Row],[Qty]]&gt;0,Tbl_Orderform_183481214124251[[#This Row],[VAT]]+Tbl_Orderform_183481214124251[[#This Row],[Net Value]],"")</f>
        <v/>
      </c>
      <c r="J265" s="9">
        <v>16.989999999999998</v>
      </c>
      <c r="K265" s="18" t="s">
        <v>33</v>
      </c>
      <c r="L265" s="18" t="s">
        <v>29</v>
      </c>
      <c r="M265" s="91" t="s">
        <v>42</v>
      </c>
      <c r="N265" s="91">
        <v>40</v>
      </c>
    </row>
    <row r="266" spans="1:14" x14ac:dyDescent="0.3">
      <c r="A266" s="4" t="s">
        <v>337</v>
      </c>
      <c r="B266" s="4" t="s">
        <v>338</v>
      </c>
      <c r="C266" s="60"/>
      <c r="D266" s="12">
        <v>9781862098923</v>
      </c>
      <c r="E266" s="9">
        <v>16.989999999999998</v>
      </c>
      <c r="F26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6" s="78" t="str">
        <f>IF(Tbl_Orderform_183481214124251[[#This Row],[Qty]]&gt;0,Tbl_Orderform_183481214124251[[#This Row],[VAT]]+Tbl_Orderform_183481214124251[[#This Row],[Net Value]],"")</f>
        <v/>
      </c>
      <c r="J266" s="9">
        <v>16.989999999999998</v>
      </c>
      <c r="K266" s="18" t="s">
        <v>33</v>
      </c>
      <c r="L266" s="18" t="s">
        <v>29</v>
      </c>
      <c r="M266" s="91" t="s">
        <v>42</v>
      </c>
      <c r="N266" s="91">
        <v>40</v>
      </c>
    </row>
    <row r="267" spans="1:14" x14ac:dyDescent="0.3">
      <c r="A267" s="4" t="s">
        <v>339</v>
      </c>
      <c r="B267" s="4" t="s">
        <v>340</v>
      </c>
      <c r="C267" s="60"/>
      <c r="D267" s="12">
        <v>9781862098930</v>
      </c>
      <c r="E267" s="9">
        <v>17.989999999999998</v>
      </c>
      <c r="F26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7" s="78" t="str">
        <f>IF(Tbl_Orderform_183481214124251[[#This Row],[Qty]]&gt;0,Tbl_Orderform_183481214124251[[#This Row],[VAT]]+Tbl_Orderform_183481214124251[[#This Row],[Net Value]],"")</f>
        <v/>
      </c>
      <c r="J267" s="9">
        <v>17.989999999999998</v>
      </c>
      <c r="K267" s="18" t="s">
        <v>33</v>
      </c>
      <c r="L267" s="18" t="s">
        <v>29</v>
      </c>
      <c r="M267" s="91" t="s">
        <v>42</v>
      </c>
      <c r="N267" s="91">
        <v>34</v>
      </c>
    </row>
    <row r="268" spans="1:14" ht="15" customHeight="1" x14ac:dyDescent="0.3">
      <c r="A268" s="4" t="s">
        <v>341</v>
      </c>
      <c r="B268" s="4" t="s">
        <v>342</v>
      </c>
      <c r="C268" s="60"/>
      <c r="D268" s="12">
        <v>9781862098947</v>
      </c>
      <c r="E268" s="9">
        <v>18.989999999999998</v>
      </c>
      <c r="F26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8" s="78" t="str">
        <f>IF(Tbl_Orderform_183481214124251[[#This Row],[Qty]]&gt;0,Tbl_Orderform_183481214124251[[#This Row],[VAT]]+Tbl_Orderform_183481214124251[[#This Row],[Net Value]],"")</f>
        <v/>
      </c>
      <c r="J268" s="9">
        <v>18.989999999999998</v>
      </c>
      <c r="K268" s="18" t="s">
        <v>33</v>
      </c>
      <c r="L268" s="18" t="s">
        <v>29</v>
      </c>
      <c r="M268" s="91" t="s">
        <v>42</v>
      </c>
      <c r="N268" s="91">
        <v>28</v>
      </c>
    </row>
    <row r="269" spans="1:14" x14ac:dyDescent="0.3">
      <c r="A269" s="4" t="s">
        <v>38</v>
      </c>
      <c r="B269" s="4" t="s">
        <v>182</v>
      </c>
      <c r="C269" s="60"/>
      <c r="D269" s="12">
        <v>9781862098619</v>
      </c>
      <c r="E269" s="77">
        <v>59.99</v>
      </c>
      <c r="F26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6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6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69" s="78" t="str">
        <f>IF(Tbl_Orderform_183481214124251[[#This Row],[Qty]]&gt;0,Tbl_Orderform_183481214124251[[#This Row],[VAT]]+Tbl_Orderform_183481214124251[[#This Row],[Net Value]],"")</f>
        <v/>
      </c>
      <c r="J269" s="77">
        <v>59.99</v>
      </c>
      <c r="K269" s="18" t="s">
        <v>33</v>
      </c>
      <c r="L269" s="18" t="s">
        <v>29</v>
      </c>
      <c r="M269" s="91" t="s">
        <v>42</v>
      </c>
      <c r="N269" s="91">
        <v>8</v>
      </c>
    </row>
    <row r="270" spans="1:14" x14ac:dyDescent="0.3">
      <c r="A270" s="4" t="s">
        <v>343</v>
      </c>
      <c r="B270" s="4" t="s">
        <v>344</v>
      </c>
      <c r="C270" s="60"/>
      <c r="D270" s="12">
        <v>9781862097247</v>
      </c>
      <c r="E270" s="9">
        <v>7.99</v>
      </c>
      <c r="F27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0" s="78" t="str">
        <f>IF(Tbl_Orderform_183481214124251[[#This Row],[Qty]]&gt;0,Tbl_Orderform_183481214124251[[#This Row],[VAT]]+Tbl_Orderform_183481214124251[[#This Row],[Net Value]],"")</f>
        <v/>
      </c>
      <c r="J270" s="9">
        <v>7.99</v>
      </c>
      <c r="K270" s="18" t="s">
        <v>40</v>
      </c>
      <c r="L270" s="18" t="s">
        <v>41</v>
      </c>
      <c r="M270" s="91" t="s">
        <v>42</v>
      </c>
      <c r="N270" s="91">
        <v>120</v>
      </c>
    </row>
    <row r="271" spans="1:14" x14ac:dyDescent="0.3">
      <c r="A271" s="4" t="s">
        <v>345</v>
      </c>
      <c r="B271" s="4" t="s">
        <v>346</v>
      </c>
      <c r="C271" s="60"/>
      <c r="D271" s="12">
        <v>9781862097254</v>
      </c>
      <c r="E271" s="9">
        <v>7.99</v>
      </c>
      <c r="F27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1" s="78" t="str">
        <f>IF(Tbl_Orderform_183481214124251[[#This Row],[Qty]]&gt;0,Tbl_Orderform_183481214124251[[#This Row],[VAT]]+Tbl_Orderform_183481214124251[[#This Row],[Net Value]],"")</f>
        <v/>
      </c>
      <c r="J271" s="9">
        <v>7.99</v>
      </c>
      <c r="K271" s="18" t="s">
        <v>40</v>
      </c>
      <c r="L271" s="18" t="s">
        <v>41</v>
      </c>
      <c r="M271" s="91" t="s">
        <v>42</v>
      </c>
      <c r="N271" s="91">
        <v>120</v>
      </c>
    </row>
    <row r="272" spans="1:14" x14ac:dyDescent="0.3">
      <c r="A272" s="4" t="s">
        <v>347</v>
      </c>
      <c r="B272" s="4" t="s">
        <v>348</v>
      </c>
      <c r="C272" s="60"/>
      <c r="D272" s="12">
        <v>9781862097261</v>
      </c>
      <c r="E272" s="9">
        <v>7.99</v>
      </c>
      <c r="F27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2" s="78" t="str">
        <f>IF(Tbl_Orderform_183481214124251[[#This Row],[Qty]]&gt;0,Tbl_Orderform_183481214124251[[#This Row],[VAT]]+Tbl_Orderform_183481214124251[[#This Row],[Net Value]],"")</f>
        <v/>
      </c>
      <c r="J272" s="9">
        <v>7.99</v>
      </c>
      <c r="K272" s="18" t="s">
        <v>40</v>
      </c>
      <c r="L272" s="18" t="s">
        <v>41</v>
      </c>
      <c r="M272" s="91" t="s">
        <v>42</v>
      </c>
      <c r="N272" s="91">
        <v>100</v>
      </c>
    </row>
    <row r="273" spans="1:14" x14ac:dyDescent="0.3">
      <c r="A273" s="4" t="s">
        <v>349</v>
      </c>
      <c r="B273" s="4" t="s">
        <v>350</v>
      </c>
      <c r="C273" s="60"/>
      <c r="D273" s="12">
        <v>9781862097391</v>
      </c>
      <c r="E273" s="9">
        <v>7.99</v>
      </c>
      <c r="F27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3" s="78" t="str">
        <f>IF(Tbl_Orderform_183481214124251[[#This Row],[Qty]]&gt;0,Tbl_Orderform_183481214124251[[#This Row],[VAT]]+Tbl_Orderform_183481214124251[[#This Row],[Net Value]],"")</f>
        <v/>
      </c>
      <c r="J273" s="9">
        <v>7.99</v>
      </c>
      <c r="K273" s="18" t="s">
        <v>40</v>
      </c>
      <c r="L273" s="18" t="s">
        <v>41</v>
      </c>
      <c r="M273" s="91" t="s">
        <v>42</v>
      </c>
      <c r="N273" s="91">
        <v>100</v>
      </c>
    </row>
    <row r="274" spans="1:14" x14ac:dyDescent="0.3">
      <c r="A274" s="50" t="s">
        <v>74</v>
      </c>
      <c r="B274" s="45"/>
      <c r="C274" s="64"/>
      <c r="D274" s="46"/>
      <c r="E274" s="47"/>
      <c r="F274" s="98"/>
      <c r="G274" s="99"/>
      <c r="H274" s="99"/>
      <c r="I274" s="99"/>
      <c r="J274" s="47"/>
      <c r="K274" s="47"/>
      <c r="L274" s="47"/>
      <c r="M274" s="96"/>
      <c r="N274" s="96"/>
    </row>
    <row r="275" spans="1:14" x14ac:dyDescent="0.3">
      <c r="A275" s="4" t="s">
        <v>71</v>
      </c>
      <c r="B275" s="4" t="s">
        <v>72</v>
      </c>
      <c r="C275" s="60"/>
      <c r="D275" s="12">
        <v>9781782483892</v>
      </c>
      <c r="E275" s="77">
        <v>42</v>
      </c>
      <c r="F27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5" s="78" t="str">
        <f>IF(Tbl_Orderform_183481214124251[[#This Row],[Qty]]&gt;0,Tbl_Orderform_183481214124251[[#This Row],[VAT]]+Tbl_Orderform_183481214124251[[#This Row],[Net Value]],"")</f>
        <v/>
      </c>
      <c r="J275" s="77">
        <v>50.4</v>
      </c>
      <c r="K275" s="18" t="s">
        <v>73</v>
      </c>
      <c r="L275" s="18" t="s">
        <v>29</v>
      </c>
      <c r="M275" s="91" t="s">
        <v>74</v>
      </c>
      <c r="N275" s="91">
        <v>0</v>
      </c>
    </row>
    <row r="276" spans="1:14" x14ac:dyDescent="0.3">
      <c r="A276" s="4" t="s">
        <v>75</v>
      </c>
      <c r="B276" s="4" t="s">
        <v>76</v>
      </c>
      <c r="C276" s="60"/>
      <c r="D276" s="12">
        <v>9781782483861</v>
      </c>
      <c r="E276" s="77">
        <v>3</v>
      </c>
      <c r="F27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6" s="78" t="str">
        <f>IF(Tbl_Orderform_183481214124251[[#This Row],[Qty]]&gt;0,Tbl_Orderform_183481214124251[[#This Row],[VAT]]+Tbl_Orderform_183481214124251[[#This Row],[Net Value]],"")</f>
        <v/>
      </c>
      <c r="J276" s="77">
        <v>3.5999999999999996</v>
      </c>
      <c r="K276" s="18" t="s">
        <v>73</v>
      </c>
      <c r="L276" s="18" t="s">
        <v>29</v>
      </c>
      <c r="M276" s="91" t="s">
        <v>74</v>
      </c>
      <c r="N276" s="91">
        <v>0</v>
      </c>
    </row>
    <row r="277" spans="1:14" x14ac:dyDescent="0.3">
      <c r="A277" s="50" t="s">
        <v>87</v>
      </c>
      <c r="B277" s="45"/>
      <c r="C277" s="64"/>
      <c r="D277" s="46"/>
      <c r="E277" s="47"/>
      <c r="F277" s="98"/>
      <c r="G277" s="99"/>
      <c r="H277" s="99"/>
      <c r="I277" s="99"/>
      <c r="J277" s="47"/>
      <c r="K277" s="47"/>
      <c r="L277" s="47"/>
      <c r="M277" s="96"/>
      <c r="N277" s="96"/>
    </row>
    <row r="278" spans="1:14" x14ac:dyDescent="0.3">
      <c r="A278" s="4" t="s">
        <v>85</v>
      </c>
      <c r="B278" s="4" t="s">
        <v>86</v>
      </c>
      <c r="C278" s="60"/>
      <c r="D278" s="12">
        <v>9781862092532</v>
      </c>
      <c r="E278" s="9">
        <v>8.32</v>
      </c>
      <c r="F27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8" s="78" t="str">
        <f>IF(Tbl_Orderform_183481214124251[[#This Row],[Qty]]&gt;0,Tbl_Orderform_183481214124251[[#This Row],[VAT]]+Tbl_Orderform_183481214124251[[#This Row],[Net Value]],"")</f>
        <v/>
      </c>
      <c r="J278" s="9">
        <v>9.99</v>
      </c>
      <c r="K278" s="18" t="s">
        <v>33</v>
      </c>
      <c r="L278" s="18" t="s">
        <v>29</v>
      </c>
      <c r="M278" s="91" t="s">
        <v>87</v>
      </c>
      <c r="N278" s="91">
        <v>50</v>
      </c>
    </row>
    <row r="279" spans="1:14" x14ac:dyDescent="0.3">
      <c r="A279" s="4" t="s">
        <v>88</v>
      </c>
      <c r="B279" s="4" t="s">
        <v>89</v>
      </c>
      <c r="C279" s="60"/>
      <c r="D279" s="12">
        <v>9781862093003</v>
      </c>
      <c r="E279" s="9">
        <v>8.32</v>
      </c>
      <c r="F27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7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7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79" s="78" t="str">
        <f>IF(Tbl_Orderform_183481214124251[[#This Row],[Qty]]&gt;0,Tbl_Orderform_183481214124251[[#This Row],[VAT]]+Tbl_Orderform_183481214124251[[#This Row],[Net Value]],"")</f>
        <v/>
      </c>
      <c r="J279" s="9">
        <v>9.99</v>
      </c>
      <c r="K279" s="18" t="s">
        <v>33</v>
      </c>
      <c r="L279" s="18" t="s">
        <v>29</v>
      </c>
      <c r="M279" s="91" t="s">
        <v>87</v>
      </c>
      <c r="N279" s="91">
        <v>50</v>
      </c>
    </row>
    <row r="280" spans="1:14" x14ac:dyDescent="0.3">
      <c r="A280" s="50" t="s">
        <v>37</v>
      </c>
      <c r="B280" s="45"/>
      <c r="C280" s="64"/>
      <c r="D280" s="46"/>
      <c r="E280" s="47"/>
      <c r="F280" s="98"/>
      <c r="G280" s="99"/>
      <c r="H280" s="99"/>
      <c r="I280" s="99"/>
      <c r="J280" s="47"/>
      <c r="K280" s="47"/>
      <c r="L280" s="47"/>
      <c r="M280" s="96"/>
      <c r="N280" s="96"/>
    </row>
    <row r="281" spans="1:14" x14ac:dyDescent="0.3">
      <c r="A281" s="4" t="s">
        <v>35</v>
      </c>
      <c r="B281" s="4" t="s">
        <v>36</v>
      </c>
      <c r="C281" s="60"/>
      <c r="D281" s="12">
        <v>9781862092266</v>
      </c>
      <c r="E281" s="9">
        <v>28.99</v>
      </c>
      <c r="F28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1" s="78" t="str">
        <f>IF(Tbl_Orderform_183481214124251[[#This Row],[Qty]]&gt;0,Tbl_Orderform_183481214124251[[#This Row],[VAT]]+Tbl_Orderform_183481214124251[[#This Row],[Net Value]],"")</f>
        <v/>
      </c>
      <c r="J281" s="9">
        <v>28.99</v>
      </c>
      <c r="K281" s="18" t="s">
        <v>33</v>
      </c>
      <c r="L281" s="18" t="s">
        <v>29</v>
      </c>
      <c r="M281" s="91" t="s">
        <v>37</v>
      </c>
      <c r="N281" s="91">
        <v>40</v>
      </c>
    </row>
    <row r="282" spans="1:14" x14ac:dyDescent="0.3">
      <c r="A282" s="4" t="s">
        <v>93</v>
      </c>
      <c r="B282" s="4" t="s">
        <v>94</v>
      </c>
      <c r="C282" s="60"/>
      <c r="D282" s="12">
        <v>9781782485476</v>
      </c>
      <c r="E282" s="9">
        <v>38.99</v>
      </c>
      <c r="F282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2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2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2" s="78" t="str">
        <f>IF(Tbl_Orderform_183481214124251[[#This Row],[Qty]]&gt;0,Tbl_Orderform_183481214124251[[#This Row],[VAT]]+Tbl_Orderform_183481214124251[[#This Row],[Net Value]],"")</f>
        <v/>
      </c>
      <c r="J282" s="9">
        <v>38.99</v>
      </c>
      <c r="K282" s="18" t="s">
        <v>33</v>
      </c>
      <c r="L282" s="18" t="s">
        <v>29</v>
      </c>
      <c r="M282" s="91" t="s">
        <v>37</v>
      </c>
      <c r="N282" s="91">
        <v>12</v>
      </c>
    </row>
    <row r="283" spans="1:14" x14ac:dyDescent="0.3">
      <c r="A283" s="4" t="s">
        <v>351</v>
      </c>
      <c r="B283" s="4" t="s">
        <v>352</v>
      </c>
      <c r="C283" s="60"/>
      <c r="D283" s="12">
        <v>9781862099616</v>
      </c>
      <c r="E283" s="9">
        <v>38.99</v>
      </c>
      <c r="F28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3" s="78" t="str">
        <f>IF(Tbl_Orderform_183481214124251[[#This Row],[Qty]]&gt;0,Tbl_Orderform_183481214124251[[#This Row],[VAT]]+Tbl_Orderform_183481214124251[[#This Row],[Net Value]],"")</f>
        <v/>
      </c>
      <c r="J283" s="9">
        <v>38.99</v>
      </c>
      <c r="K283" s="18" t="s">
        <v>33</v>
      </c>
      <c r="L283" s="18" t="s">
        <v>29</v>
      </c>
      <c r="M283" s="91" t="s">
        <v>37</v>
      </c>
      <c r="N283" s="91">
        <v>12</v>
      </c>
    </row>
    <row r="284" spans="1:14" x14ac:dyDescent="0.3">
      <c r="A284" s="4" t="s">
        <v>126</v>
      </c>
      <c r="B284" s="4" t="s">
        <v>127</v>
      </c>
      <c r="C284" s="60"/>
      <c r="D284" s="12">
        <v>9781862092945</v>
      </c>
      <c r="E284" s="9">
        <v>28.99</v>
      </c>
      <c r="F28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4" s="78" t="str">
        <f>IF(Tbl_Orderform_183481214124251[[#This Row],[Qty]]&gt;0,Tbl_Orderform_183481214124251[[#This Row],[VAT]]+Tbl_Orderform_183481214124251[[#This Row],[Net Value]],"")</f>
        <v/>
      </c>
      <c r="J284" s="9">
        <v>28.99</v>
      </c>
      <c r="K284" s="18" t="s">
        <v>33</v>
      </c>
      <c r="L284" s="18" t="s">
        <v>29</v>
      </c>
      <c r="M284" s="91" t="s">
        <v>37</v>
      </c>
      <c r="N284" s="91">
        <v>20</v>
      </c>
    </row>
    <row r="285" spans="1:14" x14ac:dyDescent="0.3">
      <c r="A285" s="4" t="s">
        <v>133</v>
      </c>
      <c r="B285" s="4" t="s">
        <v>134</v>
      </c>
      <c r="C285" s="60"/>
      <c r="D285" s="12">
        <v>9781782481638</v>
      </c>
      <c r="E285" s="9">
        <v>28.99</v>
      </c>
      <c r="F28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5" s="78" t="str">
        <f>IF(Tbl_Orderform_183481214124251[[#This Row],[Qty]]&gt;0,Tbl_Orderform_183481214124251[[#This Row],[VAT]]+Tbl_Orderform_183481214124251[[#This Row],[Net Value]],"")</f>
        <v/>
      </c>
      <c r="J285" s="9">
        <v>28.99</v>
      </c>
      <c r="K285" s="18" t="s">
        <v>33</v>
      </c>
      <c r="L285" s="18" t="s">
        <v>29</v>
      </c>
      <c r="M285" s="91" t="s">
        <v>37</v>
      </c>
      <c r="N285" s="91">
        <v>28</v>
      </c>
    </row>
    <row r="286" spans="1:14" x14ac:dyDescent="0.3">
      <c r="A286" s="4" t="s">
        <v>140</v>
      </c>
      <c r="B286" s="4" t="s">
        <v>141</v>
      </c>
      <c r="C286" s="60"/>
      <c r="D286" s="12">
        <v>9781782483007</v>
      </c>
      <c r="E286" s="9">
        <v>28.99</v>
      </c>
      <c r="F28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6" s="78" t="str">
        <f>IF(Tbl_Orderform_183481214124251[[#This Row],[Qty]]&gt;0,Tbl_Orderform_183481214124251[[#This Row],[VAT]]+Tbl_Orderform_183481214124251[[#This Row],[Net Value]],"")</f>
        <v/>
      </c>
      <c r="J286" s="9">
        <v>28.99</v>
      </c>
      <c r="K286" s="18" t="s">
        <v>33</v>
      </c>
      <c r="L286" s="18" t="s">
        <v>29</v>
      </c>
      <c r="M286" s="91" t="s">
        <v>37</v>
      </c>
      <c r="N286" s="91">
        <v>20</v>
      </c>
    </row>
    <row r="287" spans="1:14" x14ac:dyDescent="0.3">
      <c r="A287" s="4" t="s">
        <v>142</v>
      </c>
      <c r="B287" s="4" t="s">
        <v>143</v>
      </c>
      <c r="C287" s="60"/>
      <c r="D287" s="12">
        <v>9781782483526</v>
      </c>
      <c r="E287" s="9">
        <v>28.99</v>
      </c>
      <c r="F28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7" s="78" t="str">
        <f>IF(Tbl_Orderform_183481214124251[[#This Row],[Qty]]&gt;0,Tbl_Orderform_183481214124251[[#This Row],[VAT]]+Tbl_Orderform_183481214124251[[#This Row],[Net Value]],"")</f>
        <v/>
      </c>
      <c r="J287" s="9">
        <v>28.99</v>
      </c>
      <c r="K287" s="18" t="s">
        <v>33</v>
      </c>
      <c r="L287" s="18" t="s">
        <v>29</v>
      </c>
      <c r="M287" s="91" t="s">
        <v>37</v>
      </c>
      <c r="N287" s="91">
        <v>20</v>
      </c>
    </row>
    <row r="288" spans="1:14" x14ac:dyDescent="0.3">
      <c r="A288" s="4" t="s">
        <v>353</v>
      </c>
      <c r="B288" s="4" t="s">
        <v>354</v>
      </c>
      <c r="C288" s="60"/>
      <c r="D288" s="12">
        <v>9781862098237</v>
      </c>
      <c r="E288" s="9">
        <v>5.99</v>
      </c>
      <c r="F288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8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8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8" s="78" t="str">
        <f>IF(Tbl_Orderform_183481214124251[[#This Row],[Qty]]&gt;0,Tbl_Orderform_183481214124251[[#This Row],[VAT]]+Tbl_Orderform_183481214124251[[#This Row],[Net Value]],"")</f>
        <v/>
      </c>
      <c r="J288" s="9">
        <v>5.99</v>
      </c>
      <c r="K288" s="18" t="s">
        <v>40</v>
      </c>
      <c r="L288" s="18" t="s">
        <v>41</v>
      </c>
      <c r="M288" s="91" t="s">
        <v>37</v>
      </c>
      <c r="N288" s="91">
        <v>100</v>
      </c>
    </row>
    <row r="289" spans="1:14" x14ac:dyDescent="0.3">
      <c r="A289" s="4" t="s">
        <v>166</v>
      </c>
      <c r="B289" s="4" t="s">
        <v>167</v>
      </c>
      <c r="C289" s="60"/>
      <c r="D289" s="12">
        <v>9781782482925</v>
      </c>
      <c r="E289" s="9">
        <v>38.99</v>
      </c>
      <c r="F289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89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89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89" s="78" t="str">
        <f>IF(Tbl_Orderform_183481214124251[[#This Row],[Qty]]&gt;0,Tbl_Orderform_183481214124251[[#This Row],[VAT]]+Tbl_Orderform_183481214124251[[#This Row],[Net Value]],"")</f>
        <v/>
      </c>
      <c r="J289" s="9">
        <v>39.99</v>
      </c>
      <c r="K289" s="18" t="s">
        <v>33</v>
      </c>
      <c r="L289" s="18" t="s">
        <v>148</v>
      </c>
      <c r="M289" s="91" t="s">
        <v>152</v>
      </c>
      <c r="N289" s="91">
        <v>0</v>
      </c>
    </row>
    <row r="290" spans="1:14" x14ac:dyDescent="0.3">
      <c r="A290" s="4" t="s">
        <v>186</v>
      </c>
      <c r="B290" s="4" t="s">
        <v>187</v>
      </c>
      <c r="C290" s="60"/>
      <c r="D290" s="12">
        <v>9781782482932</v>
      </c>
      <c r="E290" s="9">
        <v>38.99</v>
      </c>
      <c r="F290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0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0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0" s="78" t="str">
        <f>IF(Tbl_Orderform_183481214124251[[#This Row],[Qty]]&gt;0,Tbl_Orderform_183481214124251[[#This Row],[VAT]]+Tbl_Orderform_183481214124251[[#This Row],[Net Value]],"")</f>
        <v/>
      </c>
      <c r="J290" s="9">
        <v>39.99</v>
      </c>
      <c r="K290" s="18" t="s">
        <v>33</v>
      </c>
      <c r="L290" s="18" t="s">
        <v>148</v>
      </c>
      <c r="M290" s="91" t="s">
        <v>152</v>
      </c>
      <c r="N290" s="91">
        <v>0</v>
      </c>
    </row>
    <row r="291" spans="1:14" x14ac:dyDescent="0.3">
      <c r="A291" s="4" t="s">
        <v>207</v>
      </c>
      <c r="B291" s="4" t="s">
        <v>208</v>
      </c>
      <c r="C291" s="60"/>
      <c r="D291" s="12">
        <v>9781782484677</v>
      </c>
      <c r="E291" s="9">
        <v>38.99</v>
      </c>
      <c r="F291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1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1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1" s="78" t="str">
        <f>IF(Tbl_Orderform_183481214124251[[#This Row],[Qty]]&gt;0,Tbl_Orderform_183481214124251[[#This Row],[VAT]]+Tbl_Orderform_183481214124251[[#This Row],[Net Value]],"")</f>
        <v/>
      </c>
      <c r="J291" s="9">
        <v>39.99</v>
      </c>
      <c r="K291" s="18" t="s">
        <v>33</v>
      </c>
      <c r="L291" s="18" t="s">
        <v>148</v>
      </c>
      <c r="M291" s="91" t="s">
        <v>152</v>
      </c>
      <c r="N291" s="91">
        <v>0</v>
      </c>
    </row>
    <row r="292" spans="1:14" x14ac:dyDescent="0.3">
      <c r="A292" s="50" t="s">
        <v>53</v>
      </c>
      <c r="B292" s="45"/>
      <c r="C292" s="64"/>
      <c r="D292" s="46"/>
      <c r="E292" s="47"/>
      <c r="F292" s="98"/>
      <c r="G292" s="99"/>
      <c r="H292" s="99"/>
      <c r="I292" s="99"/>
      <c r="J292" s="47"/>
      <c r="K292" s="47"/>
      <c r="L292" s="47"/>
      <c r="M292" s="96"/>
      <c r="N292" s="96"/>
    </row>
    <row r="293" spans="1:14" x14ac:dyDescent="0.3">
      <c r="A293" s="4" t="s">
        <v>51</v>
      </c>
      <c r="B293" s="4" t="s">
        <v>52</v>
      </c>
      <c r="C293" s="60"/>
      <c r="D293" s="12">
        <v>9781862092389</v>
      </c>
      <c r="E293" s="9">
        <v>8.99</v>
      </c>
      <c r="F293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3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3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3" s="78" t="str">
        <f>IF(Tbl_Orderform_183481214124251[[#This Row],[Qty]]&gt;0,Tbl_Orderform_183481214124251[[#This Row],[VAT]]+Tbl_Orderform_183481214124251[[#This Row],[Net Value]],"")</f>
        <v/>
      </c>
      <c r="J293" s="9">
        <v>8.99</v>
      </c>
      <c r="K293" s="18" t="s">
        <v>33</v>
      </c>
      <c r="L293" s="18" t="s">
        <v>29</v>
      </c>
      <c r="M293" s="91" t="s">
        <v>53</v>
      </c>
      <c r="N293" s="91">
        <v>50</v>
      </c>
    </row>
    <row r="294" spans="1:14" x14ac:dyDescent="0.3">
      <c r="A294" s="4" t="s">
        <v>103</v>
      </c>
      <c r="B294" s="4" t="s">
        <v>104</v>
      </c>
      <c r="C294" s="60"/>
      <c r="D294" s="12">
        <v>9781782485803</v>
      </c>
      <c r="E294" s="9">
        <v>12.99</v>
      </c>
      <c r="F294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4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4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4" s="78" t="str">
        <f>IF(Tbl_Orderform_183481214124251[[#This Row],[Qty]]&gt;0,Tbl_Orderform_183481214124251[[#This Row],[VAT]]+Tbl_Orderform_183481214124251[[#This Row],[Net Value]],"")</f>
        <v/>
      </c>
      <c r="J294" s="9">
        <v>12.99</v>
      </c>
      <c r="K294" s="18" t="s">
        <v>33</v>
      </c>
      <c r="L294" s="18" t="s">
        <v>29</v>
      </c>
      <c r="M294" s="91" t="s">
        <v>53</v>
      </c>
      <c r="N294" s="91">
        <v>25</v>
      </c>
    </row>
    <row r="295" spans="1:14" x14ac:dyDescent="0.3">
      <c r="A295" s="4" t="s">
        <v>355</v>
      </c>
      <c r="B295" s="4" t="s">
        <v>356</v>
      </c>
      <c r="C295" s="60"/>
      <c r="D295" s="12">
        <v>9781862092518</v>
      </c>
      <c r="E295" s="9">
        <v>19.989999999999998</v>
      </c>
      <c r="F295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5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5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5" s="78" t="str">
        <f>IF(Tbl_Orderform_183481214124251[[#This Row],[Qty]]&gt;0,Tbl_Orderform_183481214124251[[#This Row],[VAT]]+Tbl_Orderform_183481214124251[[#This Row],[Net Value]],"")</f>
        <v/>
      </c>
      <c r="J295" s="9">
        <v>19.989999999999998</v>
      </c>
      <c r="K295" s="18" t="s">
        <v>33</v>
      </c>
      <c r="L295" s="18" t="s">
        <v>29</v>
      </c>
      <c r="M295" s="91" t="s">
        <v>53</v>
      </c>
      <c r="N295" s="91">
        <v>13</v>
      </c>
    </row>
    <row r="296" spans="1:14" x14ac:dyDescent="0.3">
      <c r="A296" s="4" t="s">
        <v>144</v>
      </c>
      <c r="B296" s="4" t="s">
        <v>145</v>
      </c>
      <c r="C296" s="60"/>
      <c r="D296" s="12">
        <v>9781782483588</v>
      </c>
      <c r="E296" s="9">
        <v>9.99</v>
      </c>
      <c r="F296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6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6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6" s="78" t="str">
        <f>IF(Tbl_Orderform_183481214124251[[#This Row],[Qty]]&gt;0,Tbl_Orderform_183481214124251[[#This Row],[VAT]]+Tbl_Orderform_183481214124251[[#This Row],[Net Value]],"")</f>
        <v/>
      </c>
      <c r="J296" s="9">
        <v>9.99</v>
      </c>
      <c r="K296" s="18" t="s">
        <v>33</v>
      </c>
      <c r="L296" s="18" t="s">
        <v>29</v>
      </c>
      <c r="M296" s="91" t="s">
        <v>53</v>
      </c>
      <c r="N296" s="91">
        <v>20</v>
      </c>
    </row>
    <row r="297" spans="1:14" x14ac:dyDescent="0.3">
      <c r="A297" s="4" t="s">
        <v>146</v>
      </c>
      <c r="B297" s="4" t="s">
        <v>147</v>
      </c>
      <c r="C297" s="60"/>
      <c r="D297" s="12">
        <v>9781782483595</v>
      </c>
      <c r="E297" s="9">
        <v>9.99</v>
      </c>
      <c r="F297" s="83" t="str">
        <f>IF(TRIM(Tbl_Orderform_183481214124251[[#This Row],[Discount Category]])="TRADE",IF(Cell_tdisc="","",Cell_tdisc),IF(TRIM(Tbl_Orderform_183481214124251[[#This Row],[Discount Category]])="EDUCATION",IF(Cell_edisc="","",Cell_edisc),IF(TRIM(Tbl_Orderform_183481214124251[[#This Row],[Discount Category]])="DIGITAL",IF(Cell_ddisc="","",Cell_ddisc),"")))</f>
        <v/>
      </c>
      <c r="G297" s="78" t="str">
        <f>IF(Tbl_Orderform_183481214124251[[#This Row],[Qty]]&gt;0,IF(Tbl_Orderform_183481214124251[[#This Row],[Disc]]="",Tbl_Orderform_183481214124251[[#This Row],[Price]]*Tbl_Orderform_183481214124251[[#This Row],[Qty]],ROUND((Tbl_Orderform_183481214124251[[#This Row],[Price]]*(1-Tbl_Orderform_183481214124251[[#This Row],[Disc]])*Tbl_Orderform_183481214124251[[#This Row],[Qty]]),2)),"")</f>
        <v/>
      </c>
      <c r="H297" s="78" t="str">
        <f>IF(Tbl_Orderform_183481214124251[[#This Row],[Qty]]&gt;0,IF(Cell_VAT="VAT?-YES",IF(OR(Tbl_Orderform_183481214124251[[#This Row],[Price (inc VAT)]]=0,Tbl_Orderform_183481214124251[[#This Row],[Price (inc VAT)]]=""),0,IF(Tbl_Orderform_183481214124251[[#This Row],[Disc]]="",((Tbl_Orderform_183481214124251[[#This Row],[Price (inc VAT)]]-Tbl_Orderform_183481214124251[[#This Row],[Price]])*Tbl_Orderform_183481214124251[[#This Row],[Qty]]),ROUND(((Tbl_Orderform_183481214124251[[#This Row],[Price (inc VAT)]]-Tbl_Orderform_183481214124251[[#This Row],[Price]])*(1-Tbl_Orderform_183481214124251[[#This Row],[Disc]])*Tbl_Orderform_183481214124251[[#This Row],[Qty]]),2))),0),"")</f>
        <v/>
      </c>
      <c r="I297" s="78" t="str">
        <f>IF(Tbl_Orderform_183481214124251[[#This Row],[Qty]]&gt;0,Tbl_Orderform_183481214124251[[#This Row],[VAT]]+Tbl_Orderform_183481214124251[[#This Row],[Net Value]],"")</f>
        <v/>
      </c>
      <c r="J297" s="9">
        <v>9.99</v>
      </c>
      <c r="K297" s="18" t="s">
        <v>33</v>
      </c>
      <c r="L297" s="18" t="s">
        <v>29</v>
      </c>
      <c r="M297" s="91" t="s">
        <v>53</v>
      </c>
      <c r="N297" s="91">
        <v>20</v>
      </c>
    </row>
    <row r="298" spans="1:14" x14ac:dyDescent="0.3">
      <c r="A298" s="2"/>
      <c r="B298" s="2"/>
      <c r="C298" s="2"/>
      <c r="D298" s="2"/>
      <c r="E298" s="2"/>
      <c r="F298" s="2"/>
      <c r="G298" s="10">
        <f>SUBTOTAL(109,Tbl_Orderform_183481214124251[Net Value])</f>
        <v>0</v>
      </c>
      <c r="H298" s="10">
        <f>SUBTOTAL(109,Tbl_Orderform_183481214124251[VAT])</f>
        <v>0</v>
      </c>
      <c r="I298" s="10">
        <f>SUBTOTAL(109,Tbl_Orderform_183481214124251[Line Total])</f>
        <v>0</v>
      </c>
      <c r="J298" s="2"/>
      <c r="K298" s="3"/>
      <c r="L298" s="3"/>
      <c r="M298" s="3"/>
      <c r="N298" s="3"/>
    </row>
  </sheetData>
  <mergeCells count="20">
    <mergeCell ref="E4:E7"/>
    <mergeCell ref="G13:H13"/>
    <mergeCell ref="G12:H12"/>
    <mergeCell ref="G11:H11"/>
    <mergeCell ref="A8:A13"/>
    <mergeCell ref="B8:D8"/>
    <mergeCell ref="B9:D13"/>
    <mergeCell ref="B4:D4"/>
    <mergeCell ref="B5:D5"/>
    <mergeCell ref="B6:D6"/>
    <mergeCell ref="B7:D7"/>
    <mergeCell ref="F9:G9"/>
    <mergeCell ref="H9:I9"/>
    <mergeCell ref="F8:G8"/>
    <mergeCell ref="H8:I8"/>
    <mergeCell ref="F1:I1"/>
    <mergeCell ref="F4:I4"/>
    <mergeCell ref="F5:I5"/>
    <mergeCell ref="F6:I6"/>
    <mergeCell ref="F7:I7"/>
  </mergeCells>
  <phoneticPr fontId="20" type="noConversion"/>
  <dataValidations count="2">
    <dataValidation type="whole" operator="greaterThan" allowBlank="1" showErrorMessage="1" errorTitle="Invalid Value" error="Please enter a positive integer" sqref="C70:C74 C76:C79 C184:C185 C229:C230 C255:C261 C219:C227 C187:C203 C67:C68 C40:C65 C263:C273 C18:C38 C82:C89 C281:C291 C205:C217 C91:C109 C111:C130 C132:C150 C158:C182 C293:C297 C275:C279 C232:C253" xr:uid="{4B0F70FE-A274-40ED-951B-85A63AD4E877}">
      <formula1>-1</formula1>
    </dataValidation>
    <dataValidation type="list" allowBlank="1" showInputMessage="1" showErrorMessage="1" sqref="M1" xr:uid="{1C82468A-7976-4964-A320-69E3CD539FD8}">
      <formula1>"VAT?-YES,VAT?-NO"</formula1>
    </dataValidation>
  </dataValidations>
  <printOptions horizontalCentered="1"/>
  <pageMargins left="0.25" right="0.25" top="0.5" bottom="0.5" header="0.3" footer="0.3"/>
  <pageSetup paperSize="9" scale="73" fitToHeight="0" orientation="portrait" r:id="rId1"/>
  <headerFooter>
    <oddFooter>&amp;L&amp;9Page &amp;p&amp;9 of &amp;n&amp;R&amp;9Copyright Letterland International Ltd.</oddFooter>
  </headerFooter>
  <ignoredErrors>
    <ignoredError sqref="F18 F19:F68 F295:F297 F252:F275 F218:F227 F204:F217 F192:F203 F183:F191 F277:F294 F276 F248:F251 F247 F228:F246 F69:F182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8ad485-56bc-4c60-9467-5128fc3c79eb" xsi:nil="true"/>
    <lcf76f155ced4ddcb4097134ff3c332f xmlns="d2e9282a-3269-4333-8dee-fb2f950d89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E51AC8-ED60-4849-842F-B502F0D903D9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d2e9282a-3269-4333-8dee-fb2f950d89e4"/>
    <ds:schemaRef ds:uri="http://www.w3.org/XML/1998/namespace"/>
    <ds:schemaRef ds:uri="http://purl.org/dc/elements/1.1/"/>
    <ds:schemaRef ds:uri="http://schemas.microsoft.com/office/infopath/2007/PartnerControls"/>
    <ds:schemaRef ds:uri="0a8ad485-56bc-4c60-9467-5128fc3c79e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075CF08-F674-4E3A-B9AF-9F7AFD64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21F82-9432-4747-A703-603380207A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Orderform</vt:lpstr>
      <vt:lpstr>Orderform!_GrandTotal</vt:lpstr>
      <vt:lpstr>Orderform!_TotalNet</vt:lpstr>
      <vt:lpstr>Orderform!_TotalVAT</vt:lpstr>
      <vt:lpstr>Orderform!Cell_ac</vt:lpstr>
      <vt:lpstr>Orderform!Cell_acnumber</vt:lpstr>
      <vt:lpstr>Orderform!Cell_contactname</vt:lpstr>
      <vt:lpstr>Cell_ddisc</vt:lpstr>
      <vt:lpstr>Orderform!Cell_del1</vt:lpstr>
      <vt:lpstr>Orderform!Cell_del2</vt:lpstr>
      <vt:lpstr>Orderform!Cell_del3</vt:lpstr>
      <vt:lpstr>Orderform!Cell_del4</vt:lpstr>
      <vt:lpstr>Orderform!Cell_delmethod</vt:lpstr>
      <vt:lpstr>Orderform!Cell_DocTitle</vt:lpstr>
      <vt:lpstr>Orderform!Cell_edisc</vt:lpstr>
      <vt:lpstr>Orderform!Cell_email</vt:lpstr>
      <vt:lpstr>Orderform!Cell_instructions1</vt:lpstr>
      <vt:lpstr>Orderform!Cell_instructions2</vt:lpstr>
      <vt:lpstr>Orderform!Cell_orderdate</vt:lpstr>
      <vt:lpstr>Orderform!Cell_orderref</vt:lpstr>
      <vt:lpstr>Orderform!Cell_tdisc</vt:lpstr>
      <vt:lpstr>Orderform!Cell_tel</vt:lpstr>
      <vt:lpstr>Orderform!Cell_VAT</vt:lpstr>
      <vt:lpstr>Orderform!Print_Area</vt:lpstr>
      <vt:lpstr>Orderform!Print_Titles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Alida Wotherspoon</dc:creator>
  <cp:keywords/>
  <dc:description/>
  <cp:lastModifiedBy>Imogen Higgins</cp:lastModifiedBy>
  <cp:revision/>
  <dcterms:created xsi:type="dcterms:W3CDTF">2018-12-14T12:42:51Z</dcterms:created>
  <dcterms:modified xsi:type="dcterms:W3CDTF">2023-02-16T10:59:07Z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0x0101003E5C1FD21B68064387811FB7443D8C8C</vt:lpwstr>
  </property>
  <property fmtid="{D5CDD505-2E9C-101B-9397-08002B2CF9AE}" pid="3" name="MediaServiceImageTags">
    <vt:lpwstr/>
  </property>
</Properties>
</file>