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BenedettaGiordani\Downloads\"/>
    </mc:Choice>
  </mc:AlternateContent>
  <xr:revisionPtr revIDLastSave="0" documentId="8_{CFFCC2BF-42A6-451E-9AD5-37DE89391478}" xr6:coauthVersionLast="47" xr6:coauthVersionMax="47" xr10:uidLastSave="{00000000-0000-0000-0000-000000000000}"/>
  <bookViews>
    <workbookView xWindow="-108" yWindow="-108" windowWidth="23256" windowHeight="12456" xr2:uid="{7CDE1547-327B-4279-8B15-4BADFC0F5256}"/>
  </bookViews>
  <sheets>
    <sheet name="Order Form" sheetId="9" r:id="rId1"/>
    <sheet name="CDS Upload" sheetId="7" r:id="rId2"/>
    <sheet name="Lists" sheetId="8" state="hidden" r:id="rId3"/>
    <sheet name="Check" sheetId="10" state="hidden" r:id="rId4"/>
    <sheet name="Disclaimer" sheetId="11" state="hidden" r:id="rId5"/>
  </sheets>
  <externalReferences>
    <externalReference r:id="rId6"/>
  </externalReferences>
  <definedNames>
    <definedName name="_xlnm._FilterDatabase" localSheetId="0" hidden="1">'Order Form'!$F$19:$K$86</definedName>
    <definedName name="CountryList" localSheetId="4">[1]Lists!$N$3:$N$5</definedName>
    <definedName name="CountryList">Lists!$N$3:$N$251</definedName>
    <definedName name="DocList">Lists!$A$3:$A$13</definedName>
    <definedName name="GraList">Lists!$D$3:$D$11</definedName>
    <definedName name="_xlnm.Print_Area" localSheetId="0">'Order Form'!$B$1:$K$88</definedName>
    <definedName name="_xlnm.Print_Titles" localSheetId="0">'Order Form'!$19:$19</definedName>
    <definedName name="YNList">Lists!$K$3:$K$5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9" l="1"/>
  <c r="K83" i="9"/>
  <c r="K81" i="9"/>
  <c r="K79" i="9"/>
  <c r="K78" i="9"/>
  <c r="K77" i="9"/>
  <c r="K73" i="9"/>
  <c r="K70" i="9"/>
  <c r="K69" i="9"/>
  <c r="K68" i="9"/>
  <c r="K67" i="9"/>
  <c r="K66" i="9"/>
  <c r="K65" i="9"/>
  <c r="K64" i="9"/>
  <c r="K63" i="9"/>
  <c r="K62" i="9"/>
  <c r="K61" i="9"/>
  <c r="K60" i="9"/>
  <c r="K59" i="9"/>
  <c r="K58" i="9"/>
  <c r="K57" i="9"/>
  <c r="K56" i="9"/>
  <c r="K55" i="9"/>
  <c r="K54" i="9"/>
  <c r="K53" i="9"/>
  <c r="K52" i="9"/>
  <c r="K51" i="9"/>
  <c r="K50" i="9"/>
  <c r="K49" i="9"/>
  <c r="K47" i="9"/>
  <c r="K46" i="9"/>
  <c r="K45" i="9"/>
  <c r="K44" i="9"/>
  <c r="K40" i="9"/>
  <c r="K39" i="9"/>
  <c r="K38" i="9"/>
  <c r="K34" i="9"/>
  <c r="K35" i="9"/>
  <c r="K32" i="9"/>
  <c r="K30" i="9"/>
  <c r="K29" i="9"/>
  <c r="K27" i="9"/>
  <c r="K24" i="9"/>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M356" i="7"/>
  <c r="M357" i="7"/>
  <c r="M358" i="7"/>
  <c r="M359" i="7"/>
  <c r="M360" i="7"/>
  <c r="M361" i="7"/>
  <c r="M362" i="7"/>
  <c r="M363" i="7"/>
  <c r="M364" i="7"/>
  <c r="M365" i="7"/>
  <c r="M366" i="7"/>
  <c r="M367" i="7"/>
  <c r="M368" i="7"/>
  <c r="M369" i="7"/>
  <c r="M370" i="7"/>
  <c r="M371" i="7"/>
  <c r="M372" i="7"/>
  <c r="M373" i="7"/>
  <c r="M374" i="7"/>
  <c r="M375" i="7"/>
  <c r="M376" i="7"/>
  <c r="M377" i="7"/>
  <c r="M378" i="7"/>
  <c r="M379" i="7"/>
  <c r="M380" i="7"/>
  <c r="M381" i="7"/>
  <c r="M382" i="7"/>
  <c r="M383" i="7"/>
  <c r="M384" i="7"/>
  <c r="M385" i="7"/>
  <c r="M386" i="7"/>
  <c r="M387" i="7"/>
  <c r="M388"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H5" i="7"/>
  <c r="B5" i="7" s="1"/>
  <c r="H6" i="7"/>
  <c r="B6" i="7" s="1"/>
  <c r="H7" i="7"/>
  <c r="H8" i="7"/>
  <c r="F8" i="7" s="1"/>
  <c r="H9" i="7"/>
  <c r="B9" i="7" s="1"/>
  <c r="H10" i="7"/>
  <c r="B10" i="7" s="1"/>
  <c r="H11" i="7"/>
  <c r="AZ11" i="7" s="1"/>
  <c r="H12" i="7"/>
  <c r="AZ12" i="7" s="1"/>
  <c r="H13" i="7"/>
  <c r="H14" i="7"/>
  <c r="B14" i="7" s="1"/>
  <c r="H15" i="7"/>
  <c r="H16" i="7"/>
  <c r="Z16" i="7" s="1"/>
  <c r="H17" i="7"/>
  <c r="B17" i="7" s="1"/>
  <c r="H18" i="7"/>
  <c r="B18" i="7" s="1"/>
  <c r="H19" i="7"/>
  <c r="AZ19" i="7" s="1"/>
  <c r="H20" i="7"/>
  <c r="B20" i="7" s="1"/>
  <c r="H21" i="7"/>
  <c r="B21" i="7" s="1"/>
  <c r="H22" i="7"/>
  <c r="B22" i="7" s="1"/>
  <c r="H23" i="7"/>
  <c r="AZ23" i="7" s="1"/>
  <c r="H24" i="7"/>
  <c r="V24" i="7" s="1"/>
  <c r="H25" i="7"/>
  <c r="B25" i="7" s="1"/>
  <c r="H26" i="7"/>
  <c r="B26" i="7" s="1"/>
  <c r="H27" i="7"/>
  <c r="H28" i="7"/>
  <c r="S28" i="7" s="1"/>
  <c r="H29" i="7"/>
  <c r="B29" i="7" s="1"/>
  <c r="H30" i="7"/>
  <c r="B30" i="7" s="1"/>
  <c r="H31" i="7"/>
  <c r="AZ31" i="7" s="1"/>
  <c r="H32" i="7"/>
  <c r="Z32" i="7" s="1"/>
  <c r="H33" i="7"/>
  <c r="B33" i="7" s="1"/>
  <c r="H34" i="7"/>
  <c r="B34" i="7" s="1"/>
  <c r="H35" i="7"/>
  <c r="AZ35" i="7" s="1"/>
  <c r="H36" i="7"/>
  <c r="B36" i="7" s="1"/>
  <c r="H37" i="7"/>
  <c r="B37" i="7" s="1"/>
  <c r="H38" i="7"/>
  <c r="B38" i="7" s="1"/>
  <c r="H39" i="7"/>
  <c r="AZ39" i="7" s="1"/>
  <c r="H40" i="7"/>
  <c r="V40" i="7" s="1"/>
  <c r="H41" i="7"/>
  <c r="B41" i="7" s="1"/>
  <c r="H42" i="7"/>
  <c r="B42" i="7" s="1"/>
  <c r="H43" i="7"/>
  <c r="AZ43" i="7" s="1"/>
  <c r="H44" i="7"/>
  <c r="H45" i="7"/>
  <c r="B45" i="7" s="1"/>
  <c r="H46" i="7"/>
  <c r="B46" i="7" s="1"/>
  <c r="H47" i="7"/>
  <c r="AZ47" i="7" s="1"/>
  <c r="H48" i="7"/>
  <c r="Z48" i="7" s="1"/>
  <c r="H49" i="7"/>
  <c r="B49" i="7" s="1"/>
  <c r="H50" i="7"/>
  <c r="B50" i="7" s="1"/>
  <c r="H51" i="7"/>
  <c r="AZ51" i="7" s="1"/>
  <c r="H52" i="7"/>
  <c r="B52" i="7" s="1"/>
  <c r="H53" i="7"/>
  <c r="B53" i="7" s="1"/>
  <c r="H54" i="7"/>
  <c r="H55" i="7"/>
  <c r="AZ55" i="7" s="1"/>
  <c r="H56" i="7"/>
  <c r="H57" i="7"/>
  <c r="B57" i="7" s="1"/>
  <c r="H58" i="7"/>
  <c r="B58" i="7" s="1"/>
  <c r="H59" i="7"/>
  <c r="AZ59" i="7" s="1"/>
  <c r="H60" i="7"/>
  <c r="B60" i="7" s="1"/>
  <c r="H61" i="7"/>
  <c r="W61" i="7" s="1"/>
  <c r="H62" i="7"/>
  <c r="B62" i="7" s="1"/>
  <c r="H63" i="7"/>
  <c r="B63" i="7" s="1"/>
  <c r="H64" i="7"/>
  <c r="R64" i="7" s="1"/>
  <c r="H65" i="7"/>
  <c r="B65" i="7" s="1"/>
  <c r="H66" i="7"/>
  <c r="B66" i="7" s="1"/>
  <c r="H67" i="7"/>
  <c r="R67" i="7" s="1"/>
  <c r="H68" i="7"/>
  <c r="B68" i="7" s="1"/>
  <c r="H69" i="7"/>
  <c r="B69" i="7" s="1"/>
  <c r="H70" i="7"/>
  <c r="B70" i="7" s="1"/>
  <c r="H71" i="7"/>
  <c r="V71" i="7" s="1"/>
  <c r="H72" i="7"/>
  <c r="B72" i="7" s="1"/>
  <c r="H73" i="7"/>
  <c r="B73" i="7" s="1"/>
  <c r="H74" i="7"/>
  <c r="B74" i="7" s="1"/>
  <c r="H75" i="7"/>
  <c r="S75" i="7" s="1"/>
  <c r="H76" i="7"/>
  <c r="V76" i="7" s="1"/>
  <c r="H77" i="7"/>
  <c r="R77" i="7" s="1"/>
  <c r="H78" i="7"/>
  <c r="Z78" i="7" s="1"/>
  <c r="H79" i="7"/>
  <c r="O79" i="7" s="1"/>
  <c r="H80" i="7"/>
  <c r="R80" i="7" s="1"/>
  <c r="H81" i="7"/>
  <c r="S81" i="7" s="1"/>
  <c r="H82" i="7"/>
  <c r="H83" i="7"/>
  <c r="Y83" i="7" s="1"/>
  <c r="H84" i="7"/>
  <c r="S84" i="7" s="1"/>
  <c r="H85" i="7"/>
  <c r="AZ85" i="7" s="1"/>
  <c r="H86" i="7"/>
  <c r="R86" i="7" s="1"/>
  <c r="H87" i="7"/>
  <c r="Y87" i="7" s="1"/>
  <c r="H88" i="7"/>
  <c r="F88" i="7" s="1"/>
  <c r="H89" i="7"/>
  <c r="AC89" i="7" s="1"/>
  <c r="AE89" i="7" s="1"/>
  <c r="H90" i="7"/>
  <c r="C90" i="7" s="1"/>
  <c r="H91" i="7"/>
  <c r="Q91" i="7" s="1"/>
  <c r="H92" i="7"/>
  <c r="F92" i="7" s="1"/>
  <c r="H93" i="7"/>
  <c r="C93" i="7" s="1"/>
  <c r="H94" i="7"/>
  <c r="C94" i="7" s="1"/>
  <c r="H95" i="7"/>
  <c r="H96" i="7"/>
  <c r="F96" i="7" s="1"/>
  <c r="H97" i="7"/>
  <c r="C97" i="7" s="1"/>
  <c r="H98" i="7"/>
  <c r="C98" i="7" s="1"/>
  <c r="H99" i="7"/>
  <c r="Q99" i="7" s="1"/>
  <c r="H100" i="7"/>
  <c r="F100" i="7" s="1"/>
  <c r="H101" i="7"/>
  <c r="H102" i="7"/>
  <c r="B102" i="7" s="1"/>
  <c r="H103" i="7"/>
  <c r="S103" i="7" s="1"/>
  <c r="H104" i="7"/>
  <c r="F104" i="7" s="1"/>
  <c r="H105" i="7"/>
  <c r="H106" i="7"/>
  <c r="H107" i="7"/>
  <c r="C107" i="7" s="1"/>
  <c r="H108" i="7"/>
  <c r="Y108" i="7" s="1"/>
  <c r="H109" i="7"/>
  <c r="C109" i="7" s="1"/>
  <c r="H110" i="7"/>
  <c r="B110" i="7" s="1"/>
  <c r="H111" i="7"/>
  <c r="H112" i="7"/>
  <c r="F112" i="7" s="1"/>
  <c r="H113" i="7"/>
  <c r="H114" i="7"/>
  <c r="W114" i="7" s="1"/>
  <c r="H115" i="7"/>
  <c r="H116" i="7"/>
  <c r="V116" i="7" s="1"/>
  <c r="H117" i="7"/>
  <c r="Z117" i="7" s="1"/>
  <c r="H118" i="7"/>
  <c r="Z118" i="7" s="1"/>
  <c r="H119" i="7"/>
  <c r="V119" i="7" s="1"/>
  <c r="H120" i="7"/>
  <c r="Y120" i="7" s="1"/>
  <c r="H121" i="7"/>
  <c r="R121" i="7" s="1"/>
  <c r="H122" i="7"/>
  <c r="Z122" i="7" s="1"/>
  <c r="H123" i="7"/>
  <c r="R123" i="7" s="1"/>
  <c r="H124" i="7"/>
  <c r="S124" i="7" s="1"/>
  <c r="H125" i="7"/>
  <c r="S125" i="7" s="1"/>
  <c r="H126" i="7"/>
  <c r="R126" i="7" s="1"/>
  <c r="H127" i="7"/>
  <c r="H128" i="7"/>
  <c r="C128" i="7" s="1"/>
  <c r="H129" i="7"/>
  <c r="R129" i="7" s="1"/>
  <c r="H130" i="7"/>
  <c r="Z130" i="7" s="1"/>
  <c r="H131" i="7"/>
  <c r="Y131" i="7" s="1"/>
  <c r="H132" i="7"/>
  <c r="H133" i="7"/>
  <c r="H134" i="7"/>
  <c r="AZ134" i="7" s="1"/>
  <c r="H135" i="7"/>
  <c r="O135" i="7" s="1"/>
  <c r="H136" i="7"/>
  <c r="V136" i="7" s="1"/>
  <c r="H137" i="7"/>
  <c r="AI137" i="7" s="1"/>
  <c r="H138" i="7"/>
  <c r="Z138" i="7" s="1"/>
  <c r="H139" i="7"/>
  <c r="S139" i="7" s="1"/>
  <c r="H140" i="7"/>
  <c r="R140" i="7" s="1"/>
  <c r="H141" i="7"/>
  <c r="H142" i="7"/>
  <c r="S142" i="7" s="1"/>
  <c r="H143" i="7"/>
  <c r="H144" i="7"/>
  <c r="Q144" i="7" s="1"/>
  <c r="H145" i="7"/>
  <c r="R145" i="7" s="1"/>
  <c r="H146" i="7"/>
  <c r="R146" i="7" s="1"/>
  <c r="H147" i="7"/>
  <c r="B147" i="7" s="1"/>
  <c r="H148" i="7"/>
  <c r="H149" i="7"/>
  <c r="AZ149" i="7" s="1"/>
  <c r="H150" i="7"/>
  <c r="B150" i="7" s="1"/>
  <c r="H151" i="7"/>
  <c r="R151" i="7" s="1"/>
  <c r="H152" i="7"/>
  <c r="R152" i="7" s="1"/>
  <c r="H153" i="7"/>
  <c r="W153" i="7" s="1"/>
  <c r="H154" i="7"/>
  <c r="Z154" i="7" s="1"/>
  <c r="H155" i="7"/>
  <c r="B155" i="7" s="1"/>
  <c r="H156" i="7"/>
  <c r="S156" i="7" s="1"/>
  <c r="H157" i="7"/>
  <c r="AZ157" i="7" s="1"/>
  <c r="H158" i="7"/>
  <c r="R158" i="7" s="1"/>
  <c r="H159" i="7"/>
  <c r="Y159" i="7" s="1"/>
  <c r="H160" i="7"/>
  <c r="H161" i="7"/>
  <c r="Q161" i="7" s="1"/>
  <c r="H162" i="7"/>
  <c r="AZ162" i="7" s="1"/>
  <c r="H163" i="7"/>
  <c r="B163" i="7" s="1"/>
  <c r="H164" i="7"/>
  <c r="R164" i="7" s="1"/>
  <c r="H165" i="7"/>
  <c r="S165" i="7" s="1"/>
  <c r="H166" i="7"/>
  <c r="V166" i="7" s="1"/>
  <c r="H167" i="7"/>
  <c r="C167" i="7" s="1"/>
  <c r="H168" i="7"/>
  <c r="R168" i="7" s="1"/>
  <c r="H169" i="7"/>
  <c r="AZ169" i="7" s="1"/>
  <c r="H170" i="7"/>
  <c r="H171" i="7"/>
  <c r="Y171" i="7" s="1"/>
  <c r="H172" i="7"/>
  <c r="R172" i="7" s="1"/>
  <c r="H173" i="7"/>
  <c r="W173" i="7" s="1"/>
  <c r="H174" i="7"/>
  <c r="W174" i="7" s="1"/>
  <c r="H175" i="7"/>
  <c r="B175" i="7" s="1"/>
  <c r="H176" i="7"/>
  <c r="AI176" i="7" s="1"/>
  <c r="H177" i="7"/>
  <c r="W177" i="7" s="1"/>
  <c r="H178" i="7"/>
  <c r="H179" i="7"/>
  <c r="B179" i="7" s="1"/>
  <c r="H180" i="7"/>
  <c r="S180" i="7" s="1"/>
  <c r="H181" i="7"/>
  <c r="AZ181" i="7" s="1"/>
  <c r="H182" i="7"/>
  <c r="H183" i="7"/>
  <c r="H184" i="7"/>
  <c r="H185" i="7"/>
  <c r="F185" i="7" s="1"/>
  <c r="H186" i="7"/>
  <c r="B186" i="7" s="1"/>
  <c r="H187" i="7"/>
  <c r="V187" i="7" s="1"/>
  <c r="H188" i="7"/>
  <c r="V188" i="7" s="1"/>
  <c r="H189" i="7"/>
  <c r="AZ189" i="7" s="1"/>
  <c r="H190" i="7"/>
  <c r="H191" i="7"/>
  <c r="H192" i="7"/>
  <c r="R192" i="7" s="1"/>
  <c r="H193" i="7"/>
  <c r="F193" i="7" s="1"/>
  <c r="H194" i="7"/>
  <c r="Z194" i="7" s="1"/>
  <c r="H195" i="7"/>
  <c r="R195" i="7" s="1"/>
  <c r="H196" i="7"/>
  <c r="O196" i="7" s="1"/>
  <c r="H197" i="7"/>
  <c r="V197" i="7" s="1"/>
  <c r="H198" i="7"/>
  <c r="B198" i="7" s="1"/>
  <c r="H199" i="7"/>
  <c r="Y199" i="7" s="1"/>
  <c r="H200" i="7"/>
  <c r="AI200" i="7" s="1"/>
  <c r="H201" i="7"/>
  <c r="AI201" i="7" s="1"/>
  <c r="H202" i="7"/>
  <c r="AI202" i="7" s="1"/>
  <c r="H203" i="7"/>
  <c r="V203" i="7" s="1"/>
  <c r="H204" i="7"/>
  <c r="V204" i="7" s="1"/>
  <c r="H205" i="7"/>
  <c r="V205" i="7" s="1"/>
  <c r="H206" i="7"/>
  <c r="V206" i="7" s="1"/>
  <c r="H207" i="7"/>
  <c r="C207" i="7" s="1"/>
  <c r="H208" i="7"/>
  <c r="Y208" i="7" s="1"/>
  <c r="H209" i="7"/>
  <c r="AZ209" i="7" s="1"/>
  <c r="H210" i="7"/>
  <c r="W210" i="7" s="1"/>
  <c r="H211" i="7"/>
  <c r="Z211" i="7" s="1"/>
  <c r="H212" i="7"/>
  <c r="AZ212" i="7" s="1"/>
  <c r="H213" i="7"/>
  <c r="W213" i="7" s="1"/>
  <c r="H214" i="7"/>
  <c r="Q214" i="7" s="1"/>
  <c r="H215" i="7"/>
  <c r="R215" i="7" s="1"/>
  <c r="H216" i="7"/>
  <c r="AZ216" i="7" s="1"/>
  <c r="H217" i="7"/>
  <c r="F217" i="7" s="1"/>
  <c r="H218" i="7"/>
  <c r="R218" i="7" s="1"/>
  <c r="H219" i="7"/>
  <c r="B219" i="7" s="1"/>
  <c r="H220" i="7"/>
  <c r="AZ220" i="7" s="1"/>
  <c r="H221" i="7"/>
  <c r="B221" i="7" s="1"/>
  <c r="H222" i="7"/>
  <c r="O222" i="7" s="1"/>
  <c r="H223" i="7"/>
  <c r="AI223" i="7" s="1"/>
  <c r="H224" i="7"/>
  <c r="Z224" i="7" s="1"/>
  <c r="H225" i="7"/>
  <c r="Y225" i="7" s="1"/>
  <c r="H226" i="7"/>
  <c r="S226" i="7" s="1"/>
  <c r="H227" i="7"/>
  <c r="C227" i="7" s="1"/>
  <c r="H228" i="7"/>
  <c r="R228" i="7" s="1"/>
  <c r="H229" i="7"/>
  <c r="AI229" i="7" s="1"/>
  <c r="H230" i="7"/>
  <c r="S230" i="7" s="1"/>
  <c r="H231" i="7"/>
  <c r="AC231" i="7" s="1"/>
  <c r="AE231" i="7" s="1"/>
  <c r="H232" i="7"/>
  <c r="Z232" i="7" s="1"/>
  <c r="H233" i="7"/>
  <c r="V233" i="7" s="1"/>
  <c r="H234" i="7"/>
  <c r="V234" i="7" s="1"/>
  <c r="H235" i="7"/>
  <c r="F235" i="7" s="1"/>
  <c r="H236" i="7"/>
  <c r="Z236" i="7" s="1"/>
  <c r="H237" i="7"/>
  <c r="V237" i="7" s="1"/>
  <c r="H238" i="7"/>
  <c r="V238" i="7" s="1"/>
  <c r="H239" i="7"/>
  <c r="H240" i="7"/>
  <c r="R240" i="7" s="1"/>
  <c r="H241" i="7"/>
  <c r="Y241" i="7" s="1"/>
  <c r="H242" i="7"/>
  <c r="Z242" i="7" s="1"/>
  <c r="H243" i="7"/>
  <c r="W243" i="7" s="1"/>
  <c r="H244" i="7"/>
  <c r="Z244" i="7" s="1"/>
  <c r="H245" i="7"/>
  <c r="Y245" i="7" s="1"/>
  <c r="H246" i="7"/>
  <c r="B246" i="7" s="1"/>
  <c r="H247" i="7"/>
  <c r="H248" i="7"/>
  <c r="S248" i="7" s="1"/>
  <c r="H249" i="7"/>
  <c r="Q249" i="7" s="1"/>
  <c r="H250" i="7"/>
  <c r="H251" i="7"/>
  <c r="S251" i="7" s="1"/>
  <c r="H252" i="7"/>
  <c r="AZ252" i="7" s="1"/>
  <c r="H253" i="7"/>
  <c r="C253" i="7" s="1"/>
  <c r="H254" i="7"/>
  <c r="R254" i="7" s="1"/>
  <c r="H255" i="7"/>
  <c r="Z255" i="7" s="1"/>
  <c r="H256" i="7"/>
  <c r="H257" i="7"/>
  <c r="H258" i="7"/>
  <c r="B258" i="7" s="1"/>
  <c r="H259" i="7"/>
  <c r="Z259" i="7" s="1"/>
  <c r="H260" i="7"/>
  <c r="Z260" i="7" s="1"/>
  <c r="H261" i="7"/>
  <c r="Q261" i="7" s="1"/>
  <c r="H262" i="7"/>
  <c r="W262" i="7" s="1"/>
  <c r="H263" i="7"/>
  <c r="AI263" i="7" s="1"/>
  <c r="H264" i="7"/>
  <c r="Z264" i="7" s="1"/>
  <c r="H265" i="7"/>
  <c r="C265" i="7" s="1"/>
  <c r="H266" i="7"/>
  <c r="B266" i="7" s="1"/>
  <c r="H267" i="7"/>
  <c r="AI267" i="7" s="1"/>
  <c r="H268" i="7"/>
  <c r="R268" i="7" s="1"/>
  <c r="H269" i="7"/>
  <c r="V269" i="7" s="1"/>
  <c r="H270" i="7"/>
  <c r="S270" i="7" s="1"/>
  <c r="H271" i="7"/>
  <c r="V271" i="7" s="1"/>
  <c r="H272" i="7"/>
  <c r="H273" i="7"/>
  <c r="AI273" i="7" s="1"/>
  <c r="H274" i="7"/>
  <c r="H275" i="7"/>
  <c r="F275" i="7" s="1"/>
  <c r="H276" i="7"/>
  <c r="H277" i="7"/>
  <c r="R277" i="7" s="1"/>
  <c r="H278" i="7"/>
  <c r="H279" i="7"/>
  <c r="F279" i="7" s="1"/>
  <c r="H280" i="7"/>
  <c r="B280" i="7" s="1"/>
  <c r="H281" i="7"/>
  <c r="H282" i="7"/>
  <c r="H283" i="7"/>
  <c r="V283" i="7" s="1"/>
  <c r="H284" i="7"/>
  <c r="R284" i="7" s="1"/>
  <c r="H285" i="7"/>
  <c r="AI285" i="7" s="1"/>
  <c r="H286" i="7"/>
  <c r="F286" i="7" s="1"/>
  <c r="H287" i="7"/>
  <c r="Y287" i="7" s="1"/>
  <c r="H288" i="7"/>
  <c r="V288" i="7" s="1"/>
  <c r="H289" i="7"/>
  <c r="H290" i="7"/>
  <c r="Y290" i="7" s="1"/>
  <c r="H291" i="7"/>
  <c r="W291" i="7" s="1"/>
  <c r="H292" i="7"/>
  <c r="R292" i="7" s="1"/>
  <c r="H293" i="7"/>
  <c r="AC293" i="7" s="1"/>
  <c r="AE293" i="7" s="1"/>
  <c r="H294" i="7"/>
  <c r="V294" i="7" s="1"/>
  <c r="H295" i="7"/>
  <c r="H296" i="7"/>
  <c r="R296" i="7" s="1"/>
  <c r="H297" i="7"/>
  <c r="H298" i="7"/>
  <c r="H299" i="7"/>
  <c r="F299" i="7" s="1"/>
  <c r="H300" i="7"/>
  <c r="H301" i="7"/>
  <c r="H302" i="7"/>
  <c r="H303" i="7"/>
  <c r="W303" i="7" s="1"/>
  <c r="H304" i="7"/>
  <c r="R304" i="7" s="1"/>
  <c r="H305" i="7"/>
  <c r="AI305" i="7" s="1"/>
  <c r="H306" i="7"/>
  <c r="S306" i="7" s="1"/>
  <c r="H307" i="7"/>
  <c r="V307" i="7" s="1"/>
  <c r="H308" i="7"/>
  <c r="V308" i="7" s="1"/>
  <c r="H309" i="7"/>
  <c r="R309" i="7" s="1"/>
  <c r="H310" i="7"/>
  <c r="H311" i="7"/>
  <c r="W311" i="7" s="1"/>
  <c r="H312" i="7"/>
  <c r="Q312" i="7" s="1"/>
  <c r="H313" i="7"/>
  <c r="H314" i="7"/>
  <c r="V314" i="7" s="1"/>
  <c r="H315" i="7"/>
  <c r="Z315" i="7" s="1"/>
  <c r="H316" i="7"/>
  <c r="Q316" i="7" s="1"/>
  <c r="H317" i="7"/>
  <c r="V317" i="7" s="1"/>
  <c r="H318" i="7"/>
  <c r="V318" i="7" s="1"/>
  <c r="H319" i="7"/>
  <c r="C319" i="7" s="1"/>
  <c r="H320" i="7"/>
  <c r="H321" i="7"/>
  <c r="Q321" i="7" s="1"/>
  <c r="H322" i="7"/>
  <c r="R322" i="7" s="1"/>
  <c r="H323" i="7"/>
  <c r="AZ323" i="7" s="1"/>
  <c r="H324" i="7"/>
  <c r="AC324" i="7" s="1"/>
  <c r="AE324" i="7" s="1"/>
  <c r="H325" i="7"/>
  <c r="V325" i="7" s="1"/>
  <c r="H326" i="7"/>
  <c r="R326" i="7" s="1"/>
  <c r="H327" i="7"/>
  <c r="AI327" i="7" s="1"/>
  <c r="H328" i="7"/>
  <c r="V328" i="7" s="1"/>
  <c r="H329" i="7"/>
  <c r="H330" i="7"/>
  <c r="C330" i="7" s="1"/>
  <c r="H331" i="7"/>
  <c r="Q331" i="7" s="1"/>
  <c r="H332" i="7"/>
  <c r="S332" i="7" s="1"/>
  <c r="H333" i="7"/>
  <c r="Y333" i="7" s="1"/>
  <c r="H334" i="7"/>
  <c r="Q334" i="7" s="1"/>
  <c r="H335" i="7"/>
  <c r="O335" i="7" s="1"/>
  <c r="H336" i="7"/>
  <c r="H337" i="7"/>
  <c r="AI337" i="7" s="1"/>
  <c r="H338" i="7"/>
  <c r="AI338" i="7" s="1"/>
  <c r="H339" i="7"/>
  <c r="R339" i="7" s="1"/>
  <c r="H340" i="7"/>
  <c r="R340" i="7" s="1"/>
  <c r="H341" i="7"/>
  <c r="C341" i="7" s="1"/>
  <c r="H342" i="7"/>
  <c r="R342" i="7" s="1"/>
  <c r="H343" i="7"/>
  <c r="V343" i="7" s="1"/>
  <c r="H344" i="7"/>
  <c r="Y344" i="7" s="1"/>
  <c r="H345" i="7"/>
  <c r="Y345" i="7" s="1"/>
  <c r="H346" i="7"/>
  <c r="F346" i="7" s="1"/>
  <c r="H347" i="7"/>
  <c r="O347" i="7" s="1"/>
  <c r="H348" i="7"/>
  <c r="AC348" i="7" s="1"/>
  <c r="AE348" i="7" s="1"/>
  <c r="H349" i="7"/>
  <c r="AC349" i="7" s="1"/>
  <c r="AE349" i="7" s="1"/>
  <c r="H350" i="7"/>
  <c r="C350" i="7" s="1"/>
  <c r="H351" i="7"/>
  <c r="V351" i="7" s="1"/>
  <c r="H352" i="7"/>
  <c r="H353" i="7"/>
  <c r="B353" i="7" s="1"/>
  <c r="H354" i="7"/>
  <c r="B354" i="7" s="1"/>
  <c r="H355" i="7"/>
  <c r="O355" i="7" s="1"/>
  <c r="H356" i="7"/>
  <c r="W356" i="7" s="1"/>
  <c r="H357" i="7"/>
  <c r="V357" i="7" s="1"/>
  <c r="H358" i="7"/>
  <c r="S358" i="7" s="1"/>
  <c r="H359" i="7"/>
  <c r="V359" i="7" s="1"/>
  <c r="H360" i="7"/>
  <c r="B360" i="7" s="1"/>
  <c r="H361" i="7"/>
  <c r="AC361" i="7" s="1"/>
  <c r="AE361" i="7" s="1"/>
  <c r="H362" i="7"/>
  <c r="V362" i="7" s="1"/>
  <c r="H363" i="7"/>
  <c r="S363" i="7" s="1"/>
  <c r="H364" i="7"/>
  <c r="B364" i="7" s="1"/>
  <c r="H365" i="7"/>
  <c r="V365" i="7" s="1"/>
  <c r="H366" i="7"/>
  <c r="B366" i="7" s="1"/>
  <c r="H367" i="7"/>
  <c r="V367" i="7" s="1"/>
  <c r="H368" i="7"/>
  <c r="F368" i="7" s="1"/>
  <c r="H369" i="7"/>
  <c r="S369" i="7" s="1"/>
  <c r="H370" i="7"/>
  <c r="B370" i="7" s="1"/>
  <c r="H371" i="7"/>
  <c r="V371" i="7" s="1"/>
  <c r="H372" i="7"/>
  <c r="Y372" i="7" s="1"/>
  <c r="H373" i="7"/>
  <c r="W373" i="7" s="1"/>
  <c r="H374" i="7"/>
  <c r="B374" i="7" s="1"/>
  <c r="H375" i="7"/>
  <c r="V375" i="7" s="1"/>
  <c r="H376" i="7"/>
  <c r="R376" i="7" s="1"/>
  <c r="H377" i="7"/>
  <c r="W377" i="7" s="1"/>
  <c r="H378" i="7"/>
  <c r="AC378" i="7" s="1"/>
  <c r="AE378" i="7" s="1"/>
  <c r="H379" i="7"/>
  <c r="Q379" i="7" s="1"/>
  <c r="H380" i="7"/>
  <c r="W380" i="7" s="1"/>
  <c r="H381" i="7"/>
  <c r="C381" i="7" s="1"/>
  <c r="H382" i="7"/>
  <c r="B382" i="7" s="1"/>
  <c r="H383" i="7"/>
  <c r="V383" i="7" s="1"/>
  <c r="H384" i="7"/>
  <c r="Z384" i="7" s="1"/>
  <c r="H385" i="7"/>
  <c r="C385" i="7" s="1"/>
  <c r="H386" i="7"/>
  <c r="V386" i="7" s="1"/>
  <c r="H387" i="7"/>
  <c r="V387" i="7" s="1"/>
  <c r="H388" i="7"/>
  <c r="W388" i="7" s="1"/>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5" i="7"/>
  <c r="K33" i="9"/>
  <c r="K41" i="9"/>
  <c r="K84" i="9"/>
  <c r="K80" i="9"/>
  <c r="K82" i="9"/>
  <c r="K42" i="9"/>
  <c r="K43" i="9"/>
  <c r="K48" i="9"/>
  <c r="K71" i="9"/>
  <c r="K76" i="9"/>
  <c r="K22" i="9"/>
  <c r="K21" i="9"/>
  <c r="K23" i="9"/>
  <c r="K36" i="9"/>
  <c r="K37" i="9"/>
  <c r="K28" i="9"/>
  <c r="K31" i="9"/>
  <c r="K74" i="9"/>
  <c r="K75" i="9"/>
  <c r="K86" i="9"/>
  <c r="K26" i="9"/>
  <c r="K25" i="9"/>
  <c r="K72" i="9"/>
  <c r="I5" i="7"/>
  <c r="J5" i="7"/>
  <c r="P5" i="7"/>
  <c r="T5" i="7"/>
  <c r="BD5" i="7"/>
  <c r="BE5" i="7"/>
  <c r="BF5" i="7"/>
  <c r="I6" i="7"/>
  <c r="J6" i="7"/>
  <c r="P6" i="7"/>
  <c r="T6" i="7"/>
  <c r="BD6" i="7"/>
  <c r="BE6" i="7"/>
  <c r="BF6" i="7"/>
  <c r="I7" i="7"/>
  <c r="J7" i="7"/>
  <c r="P7" i="7"/>
  <c r="T7" i="7"/>
  <c r="BD7" i="7"/>
  <c r="BE7" i="7"/>
  <c r="BF7" i="7"/>
  <c r="I8" i="7"/>
  <c r="J8" i="7"/>
  <c r="P8" i="7"/>
  <c r="T8" i="7"/>
  <c r="BD8" i="7"/>
  <c r="BE8" i="7"/>
  <c r="BF8" i="7"/>
  <c r="I9" i="7"/>
  <c r="J9" i="7"/>
  <c r="P9" i="7"/>
  <c r="T9" i="7"/>
  <c r="BD9" i="7"/>
  <c r="BE9" i="7"/>
  <c r="BF9" i="7"/>
  <c r="I10" i="7"/>
  <c r="J10" i="7"/>
  <c r="P10" i="7"/>
  <c r="T10" i="7"/>
  <c r="BD10" i="7"/>
  <c r="BE10" i="7"/>
  <c r="BF10" i="7"/>
  <c r="I11" i="7"/>
  <c r="J11" i="7"/>
  <c r="P11" i="7"/>
  <c r="T11" i="7"/>
  <c r="BD11" i="7"/>
  <c r="BE11" i="7"/>
  <c r="BF11" i="7"/>
  <c r="I12" i="7"/>
  <c r="J12" i="7"/>
  <c r="P12" i="7"/>
  <c r="T12" i="7"/>
  <c r="BD12" i="7"/>
  <c r="BE12" i="7"/>
  <c r="BF12" i="7"/>
  <c r="I13" i="7"/>
  <c r="J13" i="7"/>
  <c r="P13" i="7"/>
  <c r="T13" i="7"/>
  <c r="BD13" i="7"/>
  <c r="BE13" i="7"/>
  <c r="BF13" i="7"/>
  <c r="I14" i="7"/>
  <c r="J14" i="7"/>
  <c r="P14" i="7"/>
  <c r="T14" i="7"/>
  <c r="BD14" i="7"/>
  <c r="BE14" i="7"/>
  <c r="BF14" i="7"/>
  <c r="I15" i="7"/>
  <c r="J15" i="7"/>
  <c r="P15" i="7"/>
  <c r="T15" i="7"/>
  <c r="BD15" i="7"/>
  <c r="BE15" i="7"/>
  <c r="BF15" i="7"/>
  <c r="I16" i="7"/>
  <c r="J16" i="7"/>
  <c r="P16" i="7"/>
  <c r="T16" i="7"/>
  <c r="BD16" i="7"/>
  <c r="BE16" i="7"/>
  <c r="BF16" i="7"/>
  <c r="I17" i="7"/>
  <c r="J17" i="7"/>
  <c r="P17" i="7"/>
  <c r="T17" i="7"/>
  <c r="BD17" i="7"/>
  <c r="BE17" i="7"/>
  <c r="BF17" i="7"/>
  <c r="I18" i="7"/>
  <c r="J18" i="7"/>
  <c r="P18" i="7"/>
  <c r="T18" i="7"/>
  <c r="BD18" i="7"/>
  <c r="BE18" i="7"/>
  <c r="BF18" i="7"/>
  <c r="I19" i="7"/>
  <c r="J19" i="7"/>
  <c r="P19" i="7"/>
  <c r="T19" i="7"/>
  <c r="BD19" i="7"/>
  <c r="BE19" i="7"/>
  <c r="BF19" i="7"/>
  <c r="I20" i="7"/>
  <c r="J20" i="7"/>
  <c r="P20" i="7"/>
  <c r="T20" i="7"/>
  <c r="BD20" i="7"/>
  <c r="BE20" i="7"/>
  <c r="BF20" i="7"/>
  <c r="I21" i="7"/>
  <c r="J21" i="7"/>
  <c r="P21" i="7"/>
  <c r="T21" i="7"/>
  <c r="BD21" i="7"/>
  <c r="BE21" i="7"/>
  <c r="BF21" i="7"/>
  <c r="I22" i="7"/>
  <c r="J22" i="7"/>
  <c r="P22" i="7"/>
  <c r="T22" i="7"/>
  <c r="BD22" i="7"/>
  <c r="BE22" i="7"/>
  <c r="BF22" i="7"/>
  <c r="I23" i="7"/>
  <c r="J23" i="7"/>
  <c r="P23" i="7"/>
  <c r="T23" i="7"/>
  <c r="BD23" i="7"/>
  <c r="BE23" i="7"/>
  <c r="BF23" i="7"/>
  <c r="I24" i="7"/>
  <c r="J24" i="7"/>
  <c r="P24" i="7"/>
  <c r="T24" i="7"/>
  <c r="BD24" i="7"/>
  <c r="BE24" i="7"/>
  <c r="BF24" i="7"/>
  <c r="I25" i="7"/>
  <c r="J25" i="7"/>
  <c r="P25" i="7"/>
  <c r="T25" i="7"/>
  <c r="BD25" i="7"/>
  <c r="BE25" i="7"/>
  <c r="BF25" i="7"/>
  <c r="I26" i="7"/>
  <c r="J26" i="7"/>
  <c r="P26" i="7"/>
  <c r="T26" i="7"/>
  <c r="BD26" i="7"/>
  <c r="BE26" i="7"/>
  <c r="BF26" i="7"/>
  <c r="I27" i="7"/>
  <c r="J27" i="7"/>
  <c r="P27" i="7"/>
  <c r="T27" i="7"/>
  <c r="BD27" i="7"/>
  <c r="BE27" i="7"/>
  <c r="BF27" i="7"/>
  <c r="I28" i="7"/>
  <c r="J28" i="7"/>
  <c r="P28" i="7"/>
  <c r="T28" i="7"/>
  <c r="BD28" i="7"/>
  <c r="BE28" i="7"/>
  <c r="BF28" i="7"/>
  <c r="I29" i="7"/>
  <c r="J29" i="7"/>
  <c r="P29" i="7"/>
  <c r="T29" i="7"/>
  <c r="BD29" i="7"/>
  <c r="BE29" i="7"/>
  <c r="BF29" i="7"/>
  <c r="I30" i="7"/>
  <c r="J30" i="7"/>
  <c r="P30" i="7"/>
  <c r="T30" i="7"/>
  <c r="BD30" i="7"/>
  <c r="BE30" i="7"/>
  <c r="BF30" i="7"/>
  <c r="I31" i="7"/>
  <c r="J31" i="7"/>
  <c r="P31" i="7"/>
  <c r="T31" i="7"/>
  <c r="BD31" i="7"/>
  <c r="BE31" i="7"/>
  <c r="BF31" i="7"/>
  <c r="I32" i="7"/>
  <c r="J32" i="7"/>
  <c r="P32" i="7"/>
  <c r="T32" i="7"/>
  <c r="BD32" i="7"/>
  <c r="BE32" i="7"/>
  <c r="BF32" i="7"/>
  <c r="I33" i="7"/>
  <c r="J33" i="7"/>
  <c r="P33" i="7"/>
  <c r="T33" i="7"/>
  <c r="BD33" i="7"/>
  <c r="BE33" i="7"/>
  <c r="BF33" i="7"/>
  <c r="I34" i="7"/>
  <c r="J34" i="7"/>
  <c r="P34" i="7"/>
  <c r="T34" i="7"/>
  <c r="BD34" i="7"/>
  <c r="BE34" i="7"/>
  <c r="BF34" i="7"/>
  <c r="I35" i="7"/>
  <c r="J35" i="7"/>
  <c r="P35" i="7"/>
  <c r="T35" i="7"/>
  <c r="BD35" i="7"/>
  <c r="BE35" i="7"/>
  <c r="BF35" i="7"/>
  <c r="I36" i="7"/>
  <c r="J36" i="7"/>
  <c r="P36" i="7"/>
  <c r="T36" i="7"/>
  <c r="BD36" i="7"/>
  <c r="BE36" i="7"/>
  <c r="BF36" i="7"/>
  <c r="I37" i="7"/>
  <c r="J37" i="7"/>
  <c r="P37" i="7"/>
  <c r="T37" i="7"/>
  <c r="BD37" i="7"/>
  <c r="BE37" i="7"/>
  <c r="BF37" i="7"/>
  <c r="I38" i="7"/>
  <c r="J38" i="7"/>
  <c r="P38" i="7"/>
  <c r="T38" i="7"/>
  <c r="BD38" i="7"/>
  <c r="BE38" i="7"/>
  <c r="BF38" i="7"/>
  <c r="I39" i="7"/>
  <c r="J39" i="7"/>
  <c r="P39" i="7"/>
  <c r="T39" i="7"/>
  <c r="BD39" i="7"/>
  <c r="BE39" i="7"/>
  <c r="BF39" i="7"/>
  <c r="I40" i="7"/>
  <c r="J40" i="7"/>
  <c r="P40" i="7"/>
  <c r="T40" i="7"/>
  <c r="BD40" i="7"/>
  <c r="BE40" i="7"/>
  <c r="BF40" i="7"/>
  <c r="I41" i="7"/>
  <c r="J41" i="7"/>
  <c r="P41" i="7"/>
  <c r="T41" i="7"/>
  <c r="BD41" i="7"/>
  <c r="BE41" i="7"/>
  <c r="BF41" i="7"/>
  <c r="I42" i="7"/>
  <c r="J42" i="7"/>
  <c r="P42" i="7"/>
  <c r="T42" i="7"/>
  <c r="BD42" i="7"/>
  <c r="BE42" i="7"/>
  <c r="BF42" i="7"/>
  <c r="I43" i="7"/>
  <c r="J43" i="7"/>
  <c r="P43" i="7"/>
  <c r="T43" i="7"/>
  <c r="BD43" i="7"/>
  <c r="BE43" i="7"/>
  <c r="BF43" i="7"/>
  <c r="I44" i="7"/>
  <c r="J44" i="7"/>
  <c r="P44" i="7"/>
  <c r="T44" i="7"/>
  <c r="BD44" i="7"/>
  <c r="BE44" i="7"/>
  <c r="BF44" i="7"/>
  <c r="I45" i="7"/>
  <c r="J45" i="7"/>
  <c r="P45" i="7"/>
  <c r="T45" i="7"/>
  <c r="BD45" i="7"/>
  <c r="BE45" i="7"/>
  <c r="BF45" i="7"/>
  <c r="I46" i="7"/>
  <c r="J46" i="7"/>
  <c r="P46" i="7"/>
  <c r="T46" i="7"/>
  <c r="BD46" i="7"/>
  <c r="BE46" i="7"/>
  <c r="BF46" i="7"/>
  <c r="I47" i="7"/>
  <c r="J47" i="7"/>
  <c r="P47" i="7"/>
  <c r="T47" i="7"/>
  <c r="BD47" i="7"/>
  <c r="BE47" i="7"/>
  <c r="BF47" i="7"/>
  <c r="I48" i="7"/>
  <c r="J48" i="7"/>
  <c r="P48" i="7"/>
  <c r="T48" i="7"/>
  <c r="BD48" i="7"/>
  <c r="BE48" i="7"/>
  <c r="BF48" i="7"/>
  <c r="I49" i="7"/>
  <c r="J49" i="7"/>
  <c r="P49" i="7"/>
  <c r="T49" i="7"/>
  <c r="BD49" i="7"/>
  <c r="BE49" i="7"/>
  <c r="BF49" i="7"/>
  <c r="I50" i="7"/>
  <c r="J50" i="7"/>
  <c r="P50" i="7"/>
  <c r="T50" i="7"/>
  <c r="BD50" i="7"/>
  <c r="BE50" i="7"/>
  <c r="BF50" i="7"/>
  <c r="I51" i="7"/>
  <c r="J51" i="7"/>
  <c r="P51" i="7"/>
  <c r="T51" i="7"/>
  <c r="BD51" i="7"/>
  <c r="BE51" i="7"/>
  <c r="BF51" i="7"/>
  <c r="I52" i="7"/>
  <c r="J52" i="7"/>
  <c r="P52" i="7"/>
  <c r="T52" i="7"/>
  <c r="BD52" i="7"/>
  <c r="BE52" i="7"/>
  <c r="BF52" i="7"/>
  <c r="I53" i="7"/>
  <c r="J53" i="7"/>
  <c r="P53" i="7"/>
  <c r="T53" i="7"/>
  <c r="BD53" i="7"/>
  <c r="BE53" i="7"/>
  <c r="BF53" i="7"/>
  <c r="I54" i="7"/>
  <c r="J54" i="7"/>
  <c r="P54" i="7"/>
  <c r="T54" i="7"/>
  <c r="BD54" i="7"/>
  <c r="BE54" i="7"/>
  <c r="BF54" i="7"/>
  <c r="I55" i="7"/>
  <c r="J55" i="7"/>
  <c r="P55" i="7"/>
  <c r="T55" i="7"/>
  <c r="BD55" i="7"/>
  <c r="BE55" i="7"/>
  <c r="BF55" i="7"/>
  <c r="I56" i="7"/>
  <c r="J56" i="7"/>
  <c r="P56" i="7"/>
  <c r="T56" i="7"/>
  <c r="BD56" i="7"/>
  <c r="BE56" i="7"/>
  <c r="BF56" i="7"/>
  <c r="I57" i="7"/>
  <c r="J57" i="7"/>
  <c r="P57" i="7"/>
  <c r="T57" i="7"/>
  <c r="BD57" i="7"/>
  <c r="BE57" i="7"/>
  <c r="BF57" i="7"/>
  <c r="I58" i="7"/>
  <c r="J58" i="7"/>
  <c r="P58" i="7"/>
  <c r="T58" i="7"/>
  <c r="BD58" i="7"/>
  <c r="BE58" i="7"/>
  <c r="BF58" i="7"/>
  <c r="I59" i="7"/>
  <c r="J59" i="7"/>
  <c r="P59" i="7"/>
  <c r="T59" i="7"/>
  <c r="BD59" i="7"/>
  <c r="BE59" i="7"/>
  <c r="BF59" i="7"/>
  <c r="I60" i="7"/>
  <c r="J60" i="7"/>
  <c r="P60" i="7"/>
  <c r="T60" i="7"/>
  <c r="BD60" i="7"/>
  <c r="BE60" i="7"/>
  <c r="BF60" i="7"/>
  <c r="I61" i="7"/>
  <c r="J61" i="7"/>
  <c r="P61" i="7"/>
  <c r="T61" i="7"/>
  <c r="BD61" i="7"/>
  <c r="BE61" i="7"/>
  <c r="BF61" i="7"/>
  <c r="I62" i="7"/>
  <c r="J62" i="7"/>
  <c r="P62" i="7"/>
  <c r="T62" i="7"/>
  <c r="BD62" i="7"/>
  <c r="BE62" i="7"/>
  <c r="BF62" i="7"/>
  <c r="I63" i="7"/>
  <c r="J63" i="7"/>
  <c r="P63" i="7"/>
  <c r="T63" i="7"/>
  <c r="BD63" i="7"/>
  <c r="BE63" i="7"/>
  <c r="BF63" i="7"/>
  <c r="I64" i="7"/>
  <c r="J64" i="7"/>
  <c r="P64" i="7"/>
  <c r="T64" i="7"/>
  <c r="BD64" i="7"/>
  <c r="BE64" i="7"/>
  <c r="BF64" i="7"/>
  <c r="I65" i="7"/>
  <c r="J65" i="7"/>
  <c r="P65" i="7"/>
  <c r="T65" i="7"/>
  <c r="BD65" i="7"/>
  <c r="BE65" i="7"/>
  <c r="BF65" i="7"/>
  <c r="I66" i="7"/>
  <c r="J66" i="7"/>
  <c r="P66" i="7"/>
  <c r="T66" i="7"/>
  <c r="BD66" i="7"/>
  <c r="BE66" i="7"/>
  <c r="BF66" i="7"/>
  <c r="I67" i="7"/>
  <c r="J67" i="7"/>
  <c r="P67" i="7"/>
  <c r="T67" i="7"/>
  <c r="BD67" i="7"/>
  <c r="BE67" i="7"/>
  <c r="BF67" i="7"/>
  <c r="I68" i="7"/>
  <c r="J68" i="7"/>
  <c r="P68" i="7"/>
  <c r="T68" i="7"/>
  <c r="BD68" i="7"/>
  <c r="BE68" i="7"/>
  <c r="BF68" i="7"/>
  <c r="I69" i="7"/>
  <c r="J69" i="7"/>
  <c r="P69" i="7"/>
  <c r="T69" i="7"/>
  <c r="BD69" i="7"/>
  <c r="BE69" i="7"/>
  <c r="BF69" i="7"/>
  <c r="I70" i="7"/>
  <c r="J70" i="7"/>
  <c r="P70" i="7"/>
  <c r="T70" i="7"/>
  <c r="BD70" i="7"/>
  <c r="BE70" i="7"/>
  <c r="BF70" i="7"/>
  <c r="I71" i="7"/>
  <c r="J71" i="7"/>
  <c r="P71" i="7"/>
  <c r="T71" i="7"/>
  <c r="BD71" i="7"/>
  <c r="BE71" i="7"/>
  <c r="BF71" i="7"/>
  <c r="I72" i="7"/>
  <c r="J72" i="7"/>
  <c r="P72" i="7"/>
  <c r="T72" i="7"/>
  <c r="BD72" i="7"/>
  <c r="BE72" i="7"/>
  <c r="BF72" i="7"/>
  <c r="I73" i="7"/>
  <c r="J73" i="7"/>
  <c r="P73" i="7"/>
  <c r="T73" i="7"/>
  <c r="BD73" i="7"/>
  <c r="BE73" i="7"/>
  <c r="BF73" i="7"/>
  <c r="I74" i="7"/>
  <c r="J74" i="7"/>
  <c r="P74" i="7"/>
  <c r="T74" i="7"/>
  <c r="BD74" i="7"/>
  <c r="BE74" i="7"/>
  <c r="BF74" i="7"/>
  <c r="I75" i="7"/>
  <c r="J75" i="7"/>
  <c r="P75" i="7"/>
  <c r="T75" i="7"/>
  <c r="BD75" i="7"/>
  <c r="BE75" i="7"/>
  <c r="BF75" i="7"/>
  <c r="I76" i="7"/>
  <c r="J76" i="7"/>
  <c r="P76" i="7"/>
  <c r="T76" i="7"/>
  <c r="BD76" i="7"/>
  <c r="BE76" i="7"/>
  <c r="BF76" i="7"/>
  <c r="I77" i="7"/>
  <c r="J77" i="7"/>
  <c r="P77" i="7"/>
  <c r="T77" i="7"/>
  <c r="BD77" i="7"/>
  <c r="BE77" i="7"/>
  <c r="BF77" i="7"/>
  <c r="I78" i="7"/>
  <c r="J78" i="7"/>
  <c r="P78" i="7"/>
  <c r="T78" i="7"/>
  <c r="BD78" i="7"/>
  <c r="BE78" i="7"/>
  <c r="BF78" i="7"/>
  <c r="I79" i="7"/>
  <c r="J79" i="7"/>
  <c r="P79" i="7"/>
  <c r="T79" i="7"/>
  <c r="BD79" i="7"/>
  <c r="BE79" i="7"/>
  <c r="BF79" i="7"/>
  <c r="I80" i="7"/>
  <c r="J80" i="7"/>
  <c r="P80" i="7"/>
  <c r="T80" i="7"/>
  <c r="BD80" i="7"/>
  <c r="BE80" i="7"/>
  <c r="BF80" i="7"/>
  <c r="I81" i="7"/>
  <c r="J81" i="7"/>
  <c r="P81" i="7"/>
  <c r="T81" i="7"/>
  <c r="BD81" i="7"/>
  <c r="BE81" i="7"/>
  <c r="BF81" i="7"/>
  <c r="I82" i="7"/>
  <c r="J82" i="7"/>
  <c r="P82" i="7"/>
  <c r="T82" i="7"/>
  <c r="BD82" i="7"/>
  <c r="BE82" i="7"/>
  <c r="BF82" i="7"/>
  <c r="I83" i="7"/>
  <c r="J83" i="7"/>
  <c r="P83" i="7"/>
  <c r="T83" i="7"/>
  <c r="BD83" i="7"/>
  <c r="BE83" i="7"/>
  <c r="BF83" i="7"/>
  <c r="I84" i="7"/>
  <c r="J84" i="7"/>
  <c r="P84" i="7"/>
  <c r="T84" i="7"/>
  <c r="BD84" i="7"/>
  <c r="BE84" i="7"/>
  <c r="BF84" i="7"/>
  <c r="I85" i="7"/>
  <c r="J85" i="7"/>
  <c r="P85" i="7"/>
  <c r="T85" i="7"/>
  <c r="BD85" i="7"/>
  <c r="BE85" i="7"/>
  <c r="BF85" i="7"/>
  <c r="I86" i="7"/>
  <c r="J86" i="7"/>
  <c r="P86" i="7"/>
  <c r="T86" i="7"/>
  <c r="BD86" i="7"/>
  <c r="BE86" i="7"/>
  <c r="BF86" i="7"/>
  <c r="I87" i="7"/>
  <c r="J87" i="7"/>
  <c r="P87" i="7"/>
  <c r="T87" i="7"/>
  <c r="BD87" i="7"/>
  <c r="BE87" i="7"/>
  <c r="BF87" i="7"/>
  <c r="I88" i="7"/>
  <c r="J88" i="7"/>
  <c r="P88" i="7"/>
  <c r="T88" i="7"/>
  <c r="BD88" i="7"/>
  <c r="BE88" i="7"/>
  <c r="BF88" i="7"/>
  <c r="I89" i="7"/>
  <c r="J89" i="7"/>
  <c r="P89" i="7"/>
  <c r="T89" i="7"/>
  <c r="BD89" i="7"/>
  <c r="BE89" i="7"/>
  <c r="BF89" i="7"/>
  <c r="I90" i="7"/>
  <c r="J90" i="7"/>
  <c r="P90" i="7"/>
  <c r="T90" i="7"/>
  <c r="BD90" i="7"/>
  <c r="BE90" i="7"/>
  <c r="BF90" i="7"/>
  <c r="I91" i="7"/>
  <c r="J91" i="7"/>
  <c r="P91" i="7"/>
  <c r="T91" i="7"/>
  <c r="BD91" i="7"/>
  <c r="BE91" i="7"/>
  <c r="BF91" i="7"/>
  <c r="I92" i="7"/>
  <c r="J92" i="7"/>
  <c r="P92" i="7"/>
  <c r="T92" i="7"/>
  <c r="BD92" i="7"/>
  <c r="BE92" i="7"/>
  <c r="BF92" i="7"/>
  <c r="I93" i="7"/>
  <c r="J93" i="7"/>
  <c r="P93" i="7"/>
  <c r="T93" i="7"/>
  <c r="BD93" i="7"/>
  <c r="BE93" i="7"/>
  <c r="BF93" i="7"/>
  <c r="I94" i="7"/>
  <c r="J94" i="7"/>
  <c r="P94" i="7"/>
  <c r="T94" i="7"/>
  <c r="BD94" i="7"/>
  <c r="BE94" i="7"/>
  <c r="BF94" i="7"/>
  <c r="I95" i="7"/>
  <c r="J95" i="7"/>
  <c r="P95" i="7"/>
  <c r="T95" i="7"/>
  <c r="BD95" i="7"/>
  <c r="BE95" i="7"/>
  <c r="BF95" i="7"/>
  <c r="I96" i="7"/>
  <c r="J96" i="7"/>
  <c r="P96" i="7"/>
  <c r="T96" i="7"/>
  <c r="BD96" i="7"/>
  <c r="BE96" i="7"/>
  <c r="BF96" i="7"/>
  <c r="I97" i="7"/>
  <c r="J97" i="7"/>
  <c r="P97" i="7"/>
  <c r="T97" i="7"/>
  <c r="BD97" i="7"/>
  <c r="BE97" i="7"/>
  <c r="BF97" i="7"/>
  <c r="I98" i="7"/>
  <c r="J98" i="7"/>
  <c r="P98" i="7"/>
  <c r="T98" i="7"/>
  <c r="BD98" i="7"/>
  <c r="BE98" i="7"/>
  <c r="BF98" i="7"/>
  <c r="I99" i="7"/>
  <c r="J99" i="7"/>
  <c r="P99" i="7"/>
  <c r="T99" i="7"/>
  <c r="BD99" i="7"/>
  <c r="BE99" i="7"/>
  <c r="BF99" i="7"/>
  <c r="I100" i="7"/>
  <c r="J100" i="7"/>
  <c r="P100" i="7"/>
  <c r="T100" i="7"/>
  <c r="BD100" i="7"/>
  <c r="BE100" i="7"/>
  <c r="BF100" i="7"/>
  <c r="I101" i="7"/>
  <c r="J101" i="7"/>
  <c r="P101" i="7"/>
  <c r="T101" i="7"/>
  <c r="BD101" i="7"/>
  <c r="BE101" i="7"/>
  <c r="BF101" i="7"/>
  <c r="I102" i="7"/>
  <c r="J102" i="7"/>
  <c r="P102" i="7"/>
  <c r="T102" i="7"/>
  <c r="BD102" i="7"/>
  <c r="BE102" i="7"/>
  <c r="BF102" i="7"/>
  <c r="I103" i="7"/>
  <c r="J103" i="7"/>
  <c r="P103" i="7"/>
  <c r="T103" i="7"/>
  <c r="BD103" i="7"/>
  <c r="BE103" i="7"/>
  <c r="BF103" i="7"/>
  <c r="I104" i="7"/>
  <c r="J104" i="7"/>
  <c r="P104" i="7"/>
  <c r="T104" i="7"/>
  <c r="BD104" i="7"/>
  <c r="BE104" i="7"/>
  <c r="BF104" i="7"/>
  <c r="I105" i="7"/>
  <c r="J105" i="7"/>
  <c r="P105" i="7"/>
  <c r="T105" i="7"/>
  <c r="BD105" i="7"/>
  <c r="BE105" i="7"/>
  <c r="BF105" i="7"/>
  <c r="I106" i="7"/>
  <c r="J106" i="7"/>
  <c r="P106" i="7"/>
  <c r="T106" i="7"/>
  <c r="BD106" i="7"/>
  <c r="BE106" i="7"/>
  <c r="BF106" i="7"/>
  <c r="I107" i="7"/>
  <c r="J107" i="7"/>
  <c r="P107" i="7"/>
  <c r="T107" i="7"/>
  <c r="BD107" i="7"/>
  <c r="BE107" i="7"/>
  <c r="BF107" i="7"/>
  <c r="I108" i="7"/>
  <c r="J108" i="7"/>
  <c r="P108" i="7"/>
  <c r="T108" i="7"/>
  <c r="BD108" i="7"/>
  <c r="BE108" i="7"/>
  <c r="BF108" i="7"/>
  <c r="I109" i="7"/>
  <c r="J109" i="7"/>
  <c r="P109" i="7"/>
  <c r="T109" i="7"/>
  <c r="BD109" i="7"/>
  <c r="BE109" i="7"/>
  <c r="BF109" i="7"/>
  <c r="I110" i="7"/>
  <c r="J110" i="7"/>
  <c r="P110" i="7"/>
  <c r="T110" i="7"/>
  <c r="BD110" i="7"/>
  <c r="BE110" i="7"/>
  <c r="BF110" i="7"/>
  <c r="I111" i="7"/>
  <c r="J111" i="7"/>
  <c r="P111" i="7"/>
  <c r="T111" i="7"/>
  <c r="BD111" i="7"/>
  <c r="BE111" i="7"/>
  <c r="BF111" i="7"/>
  <c r="I112" i="7"/>
  <c r="J112" i="7"/>
  <c r="P112" i="7"/>
  <c r="T112" i="7"/>
  <c r="BD112" i="7"/>
  <c r="BE112" i="7"/>
  <c r="BF112" i="7"/>
  <c r="I113" i="7"/>
  <c r="J113" i="7"/>
  <c r="P113" i="7"/>
  <c r="T113" i="7"/>
  <c r="BD113" i="7"/>
  <c r="BE113" i="7"/>
  <c r="BF113" i="7"/>
  <c r="I114" i="7"/>
  <c r="J114" i="7"/>
  <c r="P114" i="7"/>
  <c r="T114" i="7"/>
  <c r="BD114" i="7"/>
  <c r="BE114" i="7"/>
  <c r="BF114" i="7"/>
  <c r="I115" i="7"/>
  <c r="J115" i="7"/>
  <c r="P115" i="7"/>
  <c r="T115" i="7"/>
  <c r="BD115" i="7"/>
  <c r="BE115" i="7"/>
  <c r="BF115" i="7"/>
  <c r="I116" i="7"/>
  <c r="J116" i="7"/>
  <c r="P116" i="7"/>
  <c r="T116" i="7"/>
  <c r="BD116" i="7"/>
  <c r="BE116" i="7"/>
  <c r="BF116" i="7"/>
  <c r="I117" i="7"/>
  <c r="J117" i="7"/>
  <c r="P117" i="7"/>
  <c r="T117" i="7"/>
  <c r="BD117" i="7"/>
  <c r="BE117" i="7"/>
  <c r="BF117" i="7"/>
  <c r="I118" i="7"/>
  <c r="J118" i="7"/>
  <c r="P118" i="7"/>
  <c r="T118" i="7"/>
  <c r="BD118" i="7"/>
  <c r="BE118" i="7"/>
  <c r="BF118" i="7"/>
  <c r="I119" i="7"/>
  <c r="J119" i="7"/>
  <c r="P119" i="7"/>
  <c r="T119" i="7"/>
  <c r="BD119" i="7"/>
  <c r="BE119" i="7"/>
  <c r="BF119" i="7"/>
  <c r="I120" i="7"/>
  <c r="J120" i="7"/>
  <c r="P120" i="7"/>
  <c r="T120" i="7"/>
  <c r="BD120" i="7"/>
  <c r="BE120" i="7"/>
  <c r="BF120" i="7"/>
  <c r="I121" i="7"/>
  <c r="J121" i="7"/>
  <c r="P121" i="7"/>
  <c r="T121" i="7"/>
  <c r="BD121" i="7"/>
  <c r="BE121" i="7"/>
  <c r="BF121" i="7"/>
  <c r="I122" i="7"/>
  <c r="J122" i="7"/>
  <c r="P122" i="7"/>
  <c r="T122" i="7"/>
  <c r="BD122" i="7"/>
  <c r="BE122" i="7"/>
  <c r="BF122" i="7"/>
  <c r="I123" i="7"/>
  <c r="J123" i="7"/>
  <c r="P123" i="7"/>
  <c r="T123" i="7"/>
  <c r="BD123" i="7"/>
  <c r="BE123" i="7"/>
  <c r="BF123" i="7"/>
  <c r="I124" i="7"/>
  <c r="J124" i="7"/>
  <c r="P124" i="7"/>
  <c r="T124" i="7"/>
  <c r="BD124" i="7"/>
  <c r="BE124" i="7"/>
  <c r="BF124" i="7"/>
  <c r="I125" i="7"/>
  <c r="J125" i="7"/>
  <c r="P125" i="7"/>
  <c r="T125" i="7"/>
  <c r="BD125" i="7"/>
  <c r="BE125" i="7"/>
  <c r="BF125" i="7"/>
  <c r="I126" i="7"/>
  <c r="J126" i="7"/>
  <c r="P126" i="7"/>
  <c r="T126" i="7"/>
  <c r="BD126" i="7"/>
  <c r="BE126" i="7"/>
  <c r="BF126" i="7"/>
  <c r="I127" i="7"/>
  <c r="J127" i="7"/>
  <c r="P127" i="7"/>
  <c r="T127" i="7"/>
  <c r="BD127" i="7"/>
  <c r="BE127" i="7"/>
  <c r="BF127" i="7"/>
  <c r="I128" i="7"/>
  <c r="J128" i="7"/>
  <c r="P128" i="7"/>
  <c r="T128" i="7"/>
  <c r="BD128" i="7"/>
  <c r="BE128" i="7"/>
  <c r="BF128" i="7"/>
  <c r="I129" i="7"/>
  <c r="J129" i="7"/>
  <c r="P129" i="7"/>
  <c r="T129" i="7"/>
  <c r="BD129" i="7"/>
  <c r="BE129" i="7"/>
  <c r="BF129" i="7"/>
  <c r="I130" i="7"/>
  <c r="J130" i="7"/>
  <c r="P130" i="7"/>
  <c r="T130" i="7"/>
  <c r="BD130" i="7"/>
  <c r="BE130" i="7"/>
  <c r="BF130" i="7"/>
  <c r="I131" i="7"/>
  <c r="J131" i="7"/>
  <c r="P131" i="7"/>
  <c r="T131" i="7"/>
  <c r="BD131" i="7"/>
  <c r="BE131" i="7"/>
  <c r="BF131" i="7"/>
  <c r="I132" i="7"/>
  <c r="J132" i="7"/>
  <c r="P132" i="7"/>
  <c r="T132" i="7"/>
  <c r="BD132" i="7"/>
  <c r="BE132" i="7"/>
  <c r="BF132" i="7"/>
  <c r="I133" i="7"/>
  <c r="J133" i="7"/>
  <c r="P133" i="7"/>
  <c r="T133" i="7"/>
  <c r="BD133" i="7"/>
  <c r="BE133" i="7"/>
  <c r="BF133" i="7"/>
  <c r="I134" i="7"/>
  <c r="J134" i="7"/>
  <c r="P134" i="7"/>
  <c r="T134" i="7"/>
  <c r="BD134" i="7"/>
  <c r="BE134" i="7"/>
  <c r="BF134" i="7"/>
  <c r="I135" i="7"/>
  <c r="J135" i="7"/>
  <c r="P135" i="7"/>
  <c r="T135" i="7"/>
  <c r="BD135" i="7"/>
  <c r="BE135" i="7"/>
  <c r="BF135" i="7"/>
  <c r="I136" i="7"/>
  <c r="J136" i="7"/>
  <c r="P136" i="7"/>
  <c r="T136" i="7"/>
  <c r="BD136" i="7"/>
  <c r="BE136" i="7"/>
  <c r="BF136" i="7"/>
  <c r="I137" i="7"/>
  <c r="J137" i="7"/>
  <c r="P137" i="7"/>
  <c r="T137" i="7"/>
  <c r="BD137" i="7"/>
  <c r="BE137" i="7"/>
  <c r="BF137" i="7"/>
  <c r="I138" i="7"/>
  <c r="J138" i="7"/>
  <c r="P138" i="7"/>
  <c r="T138" i="7"/>
  <c r="BD138" i="7"/>
  <c r="BE138" i="7"/>
  <c r="BF138" i="7"/>
  <c r="I139" i="7"/>
  <c r="J139" i="7"/>
  <c r="P139" i="7"/>
  <c r="T139" i="7"/>
  <c r="BD139" i="7"/>
  <c r="BE139" i="7"/>
  <c r="BF139" i="7"/>
  <c r="I140" i="7"/>
  <c r="J140" i="7"/>
  <c r="P140" i="7"/>
  <c r="T140" i="7"/>
  <c r="BD140" i="7"/>
  <c r="BE140" i="7"/>
  <c r="BF140" i="7"/>
  <c r="I141" i="7"/>
  <c r="J141" i="7"/>
  <c r="P141" i="7"/>
  <c r="T141" i="7"/>
  <c r="BD141" i="7"/>
  <c r="BE141" i="7"/>
  <c r="BF141" i="7"/>
  <c r="I142" i="7"/>
  <c r="J142" i="7"/>
  <c r="P142" i="7"/>
  <c r="T142" i="7"/>
  <c r="BD142" i="7"/>
  <c r="BE142" i="7"/>
  <c r="BF142" i="7"/>
  <c r="I143" i="7"/>
  <c r="J143" i="7"/>
  <c r="P143" i="7"/>
  <c r="T143" i="7"/>
  <c r="BD143" i="7"/>
  <c r="BE143" i="7"/>
  <c r="BF143" i="7"/>
  <c r="I144" i="7"/>
  <c r="J144" i="7"/>
  <c r="P144" i="7"/>
  <c r="T144" i="7"/>
  <c r="BD144" i="7"/>
  <c r="BE144" i="7"/>
  <c r="BF144" i="7"/>
  <c r="I145" i="7"/>
  <c r="J145" i="7"/>
  <c r="P145" i="7"/>
  <c r="T145" i="7"/>
  <c r="BD145" i="7"/>
  <c r="BE145" i="7"/>
  <c r="BF145" i="7"/>
  <c r="I146" i="7"/>
  <c r="J146" i="7"/>
  <c r="P146" i="7"/>
  <c r="T146" i="7"/>
  <c r="BD146" i="7"/>
  <c r="BE146" i="7"/>
  <c r="BF146" i="7"/>
  <c r="I147" i="7"/>
  <c r="J147" i="7"/>
  <c r="P147" i="7"/>
  <c r="T147" i="7"/>
  <c r="BD147" i="7"/>
  <c r="BE147" i="7"/>
  <c r="BF147" i="7"/>
  <c r="I148" i="7"/>
  <c r="J148" i="7"/>
  <c r="P148" i="7"/>
  <c r="T148" i="7"/>
  <c r="BD148" i="7"/>
  <c r="BE148" i="7"/>
  <c r="BF148" i="7"/>
  <c r="I149" i="7"/>
  <c r="J149" i="7"/>
  <c r="P149" i="7"/>
  <c r="T149" i="7"/>
  <c r="BD149" i="7"/>
  <c r="BE149" i="7"/>
  <c r="BF149" i="7"/>
  <c r="I150" i="7"/>
  <c r="J150" i="7"/>
  <c r="P150" i="7"/>
  <c r="T150" i="7"/>
  <c r="BD150" i="7"/>
  <c r="BE150" i="7"/>
  <c r="BF150" i="7"/>
  <c r="I151" i="7"/>
  <c r="J151" i="7"/>
  <c r="P151" i="7"/>
  <c r="T151" i="7"/>
  <c r="BD151" i="7"/>
  <c r="BE151" i="7"/>
  <c r="BF151" i="7"/>
  <c r="I152" i="7"/>
  <c r="J152" i="7"/>
  <c r="P152" i="7"/>
  <c r="T152" i="7"/>
  <c r="BD152" i="7"/>
  <c r="BE152" i="7"/>
  <c r="BF152" i="7"/>
  <c r="I153" i="7"/>
  <c r="J153" i="7"/>
  <c r="P153" i="7"/>
  <c r="T153" i="7"/>
  <c r="BD153" i="7"/>
  <c r="BE153" i="7"/>
  <c r="BF153" i="7"/>
  <c r="I154" i="7"/>
  <c r="J154" i="7"/>
  <c r="P154" i="7"/>
  <c r="T154" i="7"/>
  <c r="BD154" i="7"/>
  <c r="BE154" i="7"/>
  <c r="BF154" i="7"/>
  <c r="I155" i="7"/>
  <c r="J155" i="7"/>
  <c r="P155" i="7"/>
  <c r="T155" i="7"/>
  <c r="BD155" i="7"/>
  <c r="BE155" i="7"/>
  <c r="BF155" i="7"/>
  <c r="I156" i="7"/>
  <c r="J156" i="7"/>
  <c r="P156" i="7"/>
  <c r="T156" i="7"/>
  <c r="BD156" i="7"/>
  <c r="BE156" i="7"/>
  <c r="BF156" i="7"/>
  <c r="I157" i="7"/>
  <c r="J157" i="7"/>
  <c r="P157" i="7"/>
  <c r="T157" i="7"/>
  <c r="BD157" i="7"/>
  <c r="BE157" i="7"/>
  <c r="BF157" i="7"/>
  <c r="I158" i="7"/>
  <c r="J158" i="7"/>
  <c r="P158" i="7"/>
  <c r="T158" i="7"/>
  <c r="BD158" i="7"/>
  <c r="BE158" i="7"/>
  <c r="BF158" i="7"/>
  <c r="I159" i="7"/>
  <c r="J159" i="7"/>
  <c r="P159" i="7"/>
  <c r="T159" i="7"/>
  <c r="BD159" i="7"/>
  <c r="BE159" i="7"/>
  <c r="BF159" i="7"/>
  <c r="I160" i="7"/>
  <c r="J160" i="7"/>
  <c r="P160" i="7"/>
  <c r="T160" i="7"/>
  <c r="BD160" i="7"/>
  <c r="BE160" i="7"/>
  <c r="BF160" i="7"/>
  <c r="I161" i="7"/>
  <c r="J161" i="7"/>
  <c r="P161" i="7"/>
  <c r="T161" i="7"/>
  <c r="BD161" i="7"/>
  <c r="BE161" i="7"/>
  <c r="BF161" i="7"/>
  <c r="I162" i="7"/>
  <c r="J162" i="7"/>
  <c r="P162" i="7"/>
  <c r="T162" i="7"/>
  <c r="BD162" i="7"/>
  <c r="BE162" i="7"/>
  <c r="BF162" i="7"/>
  <c r="I163" i="7"/>
  <c r="J163" i="7"/>
  <c r="P163" i="7"/>
  <c r="T163" i="7"/>
  <c r="BD163" i="7"/>
  <c r="BE163" i="7"/>
  <c r="BF163" i="7"/>
  <c r="I164" i="7"/>
  <c r="J164" i="7"/>
  <c r="P164" i="7"/>
  <c r="T164" i="7"/>
  <c r="BD164" i="7"/>
  <c r="BE164" i="7"/>
  <c r="BF164" i="7"/>
  <c r="I165" i="7"/>
  <c r="J165" i="7"/>
  <c r="P165" i="7"/>
  <c r="T165" i="7"/>
  <c r="BD165" i="7"/>
  <c r="BE165" i="7"/>
  <c r="BF165" i="7"/>
  <c r="I166" i="7"/>
  <c r="J166" i="7"/>
  <c r="P166" i="7"/>
  <c r="T166" i="7"/>
  <c r="BD166" i="7"/>
  <c r="BE166" i="7"/>
  <c r="BF166" i="7"/>
  <c r="I167" i="7"/>
  <c r="J167" i="7"/>
  <c r="P167" i="7"/>
  <c r="T167" i="7"/>
  <c r="BD167" i="7"/>
  <c r="BE167" i="7"/>
  <c r="BF167" i="7"/>
  <c r="I168" i="7"/>
  <c r="J168" i="7"/>
  <c r="P168" i="7"/>
  <c r="T168" i="7"/>
  <c r="BD168" i="7"/>
  <c r="BE168" i="7"/>
  <c r="BF168" i="7"/>
  <c r="I169" i="7"/>
  <c r="J169" i="7"/>
  <c r="P169" i="7"/>
  <c r="T169" i="7"/>
  <c r="BD169" i="7"/>
  <c r="BE169" i="7"/>
  <c r="BF169" i="7"/>
  <c r="I170" i="7"/>
  <c r="J170" i="7"/>
  <c r="P170" i="7"/>
  <c r="T170" i="7"/>
  <c r="BD170" i="7"/>
  <c r="BE170" i="7"/>
  <c r="BF170" i="7"/>
  <c r="I171" i="7"/>
  <c r="J171" i="7"/>
  <c r="P171" i="7"/>
  <c r="T171" i="7"/>
  <c r="BD171" i="7"/>
  <c r="BE171" i="7"/>
  <c r="BF171" i="7"/>
  <c r="I172" i="7"/>
  <c r="J172" i="7"/>
  <c r="P172" i="7"/>
  <c r="T172" i="7"/>
  <c r="BD172" i="7"/>
  <c r="BE172" i="7"/>
  <c r="BF172" i="7"/>
  <c r="I173" i="7"/>
  <c r="J173" i="7"/>
  <c r="P173" i="7"/>
  <c r="T173" i="7"/>
  <c r="BD173" i="7"/>
  <c r="BE173" i="7"/>
  <c r="BF173" i="7"/>
  <c r="I174" i="7"/>
  <c r="J174" i="7"/>
  <c r="P174" i="7"/>
  <c r="T174" i="7"/>
  <c r="BD174" i="7"/>
  <c r="BE174" i="7"/>
  <c r="BF174" i="7"/>
  <c r="I175" i="7"/>
  <c r="J175" i="7"/>
  <c r="P175" i="7"/>
  <c r="T175" i="7"/>
  <c r="BD175" i="7"/>
  <c r="BE175" i="7"/>
  <c r="BF175" i="7"/>
  <c r="I176" i="7"/>
  <c r="J176" i="7"/>
  <c r="P176" i="7"/>
  <c r="T176" i="7"/>
  <c r="BD176" i="7"/>
  <c r="BE176" i="7"/>
  <c r="BF176" i="7"/>
  <c r="I177" i="7"/>
  <c r="J177" i="7"/>
  <c r="P177" i="7"/>
  <c r="T177" i="7"/>
  <c r="BD177" i="7"/>
  <c r="BE177" i="7"/>
  <c r="BF177" i="7"/>
  <c r="I178" i="7"/>
  <c r="J178" i="7"/>
  <c r="P178" i="7"/>
  <c r="T178" i="7"/>
  <c r="BD178" i="7"/>
  <c r="BE178" i="7"/>
  <c r="BF178" i="7"/>
  <c r="I179" i="7"/>
  <c r="J179" i="7"/>
  <c r="P179" i="7"/>
  <c r="T179" i="7"/>
  <c r="BD179" i="7"/>
  <c r="BE179" i="7"/>
  <c r="BF179" i="7"/>
  <c r="I180" i="7"/>
  <c r="J180" i="7"/>
  <c r="P180" i="7"/>
  <c r="T180" i="7"/>
  <c r="BD180" i="7"/>
  <c r="BE180" i="7"/>
  <c r="BF180" i="7"/>
  <c r="I181" i="7"/>
  <c r="J181" i="7"/>
  <c r="P181" i="7"/>
  <c r="T181" i="7"/>
  <c r="BD181" i="7"/>
  <c r="BE181" i="7"/>
  <c r="BF181" i="7"/>
  <c r="I182" i="7"/>
  <c r="J182" i="7"/>
  <c r="P182" i="7"/>
  <c r="T182" i="7"/>
  <c r="BD182" i="7"/>
  <c r="BE182" i="7"/>
  <c r="BF182" i="7"/>
  <c r="I183" i="7"/>
  <c r="J183" i="7"/>
  <c r="P183" i="7"/>
  <c r="T183" i="7"/>
  <c r="BD183" i="7"/>
  <c r="BE183" i="7"/>
  <c r="BF183" i="7"/>
  <c r="I184" i="7"/>
  <c r="J184" i="7"/>
  <c r="P184" i="7"/>
  <c r="T184" i="7"/>
  <c r="BD184" i="7"/>
  <c r="BE184" i="7"/>
  <c r="BF184" i="7"/>
  <c r="I185" i="7"/>
  <c r="J185" i="7"/>
  <c r="P185" i="7"/>
  <c r="T185" i="7"/>
  <c r="BD185" i="7"/>
  <c r="BE185" i="7"/>
  <c r="BF185" i="7"/>
  <c r="I186" i="7"/>
  <c r="J186" i="7"/>
  <c r="P186" i="7"/>
  <c r="T186" i="7"/>
  <c r="BD186" i="7"/>
  <c r="BE186" i="7"/>
  <c r="BF186" i="7"/>
  <c r="I187" i="7"/>
  <c r="J187" i="7"/>
  <c r="P187" i="7"/>
  <c r="T187" i="7"/>
  <c r="BD187" i="7"/>
  <c r="BE187" i="7"/>
  <c r="BF187" i="7"/>
  <c r="I188" i="7"/>
  <c r="J188" i="7"/>
  <c r="P188" i="7"/>
  <c r="T188" i="7"/>
  <c r="BD188" i="7"/>
  <c r="BE188" i="7"/>
  <c r="BF188" i="7"/>
  <c r="I189" i="7"/>
  <c r="J189" i="7"/>
  <c r="P189" i="7"/>
  <c r="T189" i="7"/>
  <c r="BD189" i="7"/>
  <c r="BE189" i="7"/>
  <c r="BF189" i="7"/>
  <c r="I190" i="7"/>
  <c r="J190" i="7"/>
  <c r="P190" i="7"/>
  <c r="T190" i="7"/>
  <c r="BD190" i="7"/>
  <c r="BE190" i="7"/>
  <c r="BF190" i="7"/>
  <c r="I191" i="7"/>
  <c r="J191" i="7"/>
  <c r="P191" i="7"/>
  <c r="T191" i="7"/>
  <c r="BD191" i="7"/>
  <c r="BE191" i="7"/>
  <c r="BF191" i="7"/>
  <c r="I192" i="7"/>
  <c r="J192" i="7"/>
  <c r="P192" i="7"/>
  <c r="T192" i="7"/>
  <c r="BD192" i="7"/>
  <c r="BE192" i="7"/>
  <c r="BF192" i="7"/>
  <c r="I193" i="7"/>
  <c r="J193" i="7"/>
  <c r="P193" i="7"/>
  <c r="T193" i="7"/>
  <c r="BD193" i="7"/>
  <c r="BE193" i="7"/>
  <c r="BF193" i="7"/>
  <c r="I194" i="7"/>
  <c r="J194" i="7"/>
  <c r="P194" i="7"/>
  <c r="T194" i="7"/>
  <c r="BD194" i="7"/>
  <c r="BE194" i="7"/>
  <c r="BF194" i="7"/>
  <c r="I195" i="7"/>
  <c r="J195" i="7"/>
  <c r="P195" i="7"/>
  <c r="T195" i="7"/>
  <c r="BD195" i="7"/>
  <c r="BE195" i="7"/>
  <c r="BF195" i="7"/>
  <c r="I196" i="7"/>
  <c r="J196" i="7"/>
  <c r="P196" i="7"/>
  <c r="T196" i="7"/>
  <c r="BD196" i="7"/>
  <c r="BE196" i="7"/>
  <c r="BF196" i="7"/>
  <c r="I197" i="7"/>
  <c r="J197" i="7"/>
  <c r="P197" i="7"/>
  <c r="T197" i="7"/>
  <c r="BD197" i="7"/>
  <c r="BE197" i="7"/>
  <c r="BF197" i="7"/>
  <c r="I198" i="7"/>
  <c r="J198" i="7"/>
  <c r="P198" i="7"/>
  <c r="T198" i="7"/>
  <c r="BD198" i="7"/>
  <c r="BE198" i="7"/>
  <c r="BF198" i="7"/>
  <c r="I199" i="7"/>
  <c r="J199" i="7"/>
  <c r="P199" i="7"/>
  <c r="T199" i="7"/>
  <c r="BD199" i="7"/>
  <c r="BE199" i="7"/>
  <c r="BF199" i="7"/>
  <c r="I200" i="7"/>
  <c r="J200" i="7"/>
  <c r="P200" i="7"/>
  <c r="T200" i="7"/>
  <c r="BD200" i="7"/>
  <c r="BE200" i="7"/>
  <c r="BF200" i="7"/>
  <c r="I201" i="7"/>
  <c r="J201" i="7"/>
  <c r="P201" i="7"/>
  <c r="T201" i="7"/>
  <c r="BD201" i="7"/>
  <c r="BE201" i="7"/>
  <c r="BF201" i="7"/>
  <c r="I202" i="7"/>
  <c r="J202" i="7"/>
  <c r="P202" i="7"/>
  <c r="T202" i="7"/>
  <c r="BD202" i="7"/>
  <c r="BE202" i="7"/>
  <c r="BF202" i="7"/>
  <c r="I203" i="7"/>
  <c r="J203" i="7"/>
  <c r="P203" i="7"/>
  <c r="T203" i="7"/>
  <c r="BD203" i="7"/>
  <c r="BE203" i="7"/>
  <c r="BF203" i="7"/>
  <c r="I204" i="7"/>
  <c r="J204" i="7"/>
  <c r="P204" i="7"/>
  <c r="T204" i="7"/>
  <c r="BD204" i="7"/>
  <c r="BE204" i="7"/>
  <c r="BF204" i="7"/>
  <c r="I205" i="7"/>
  <c r="J205" i="7"/>
  <c r="P205" i="7"/>
  <c r="T205" i="7"/>
  <c r="BD205" i="7"/>
  <c r="BE205" i="7"/>
  <c r="BF205" i="7"/>
  <c r="I206" i="7"/>
  <c r="J206" i="7"/>
  <c r="P206" i="7"/>
  <c r="T206" i="7"/>
  <c r="BD206" i="7"/>
  <c r="BE206" i="7"/>
  <c r="BF206" i="7"/>
  <c r="I207" i="7"/>
  <c r="J207" i="7"/>
  <c r="P207" i="7"/>
  <c r="T207" i="7"/>
  <c r="BD207" i="7"/>
  <c r="BE207" i="7"/>
  <c r="BF207" i="7"/>
  <c r="I208" i="7"/>
  <c r="J208" i="7"/>
  <c r="P208" i="7"/>
  <c r="T208" i="7"/>
  <c r="BD208" i="7"/>
  <c r="BE208" i="7"/>
  <c r="BF208" i="7"/>
  <c r="I209" i="7"/>
  <c r="J209" i="7"/>
  <c r="P209" i="7"/>
  <c r="T209" i="7"/>
  <c r="BD209" i="7"/>
  <c r="BE209" i="7"/>
  <c r="BF209" i="7"/>
  <c r="I210" i="7"/>
  <c r="J210" i="7"/>
  <c r="P210" i="7"/>
  <c r="T210" i="7"/>
  <c r="BD210" i="7"/>
  <c r="BE210" i="7"/>
  <c r="BF210" i="7"/>
  <c r="I211" i="7"/>
  <c r="J211" i="7"/>
  <c r="P211" i="7"/>
  <c r="T211" i="7"/>
  <c r="BD211" i="7"/>
  <c r="BE211" i="7"/>
  <c r="BF211" i="7"/>
  <c r="I212" i="7"/>
  <c r="J212" i="7"/>
  <c r="P212" i="7"/>
  <c r="T212" i="7"/>
  <c r="BD212" i="7"/>
  <c r="BE212" i="7"/>
  <c r="BF212" i="7"/>
  <c r="I213" i="7"/>
  <c r="J213" i="7"/>
  <c r="P213" i="7"/>
  <c r="T213" i="7"/>
  <c r="BD213" i="7"/>
  <c r="BE213" i="7"/>
  <c r="BF213" i="7"/>
  <c r="I214" i="7"/>
  <c r="J214" i="7"/>
  <c r="P214" i="7"/>
  <c r="T214" i="7"/>
  <c r="BD214" i="7"/>
  <c r="BE214" i="7"/>
  <c r="BF214" i="7"/>
  <c r="I215" i="7"/>
  <c r="J215" i="7"/>
  <c r="P215" i="7"/>
  <c r="T215" i="7"/>
  <c r="BD215" i="7"/>
  <c r="BE215" i="7"/>
  <c r="BF215" i="7"/>
  <c r="I216" i="7"/>
  <c r="J216" i="7"/>
  <c r="P216" i="7"/>
  <c r="T216" i="7"/>
  <c r="BD216" i="7"/>
  <c r="BE216" i="7"/>
  <c r="BF216" i="7"/>
  <c r="I217" i="7"/>
  <c r="J217" i="7"/>
  <c r="P217" i="7"/>
  <c r="T217" i="7"/>
  <c r="BD217" i="7"/>
  <c r="BE217" i="7"/>
  <c r="BF217" i="7"/>
  <c r="I218" i="7"/>
  <c r="J218" i="7"/>
  <c r="P218" i="7"/>
  <c r="T218" i="7"/>
  <c r="BD218" i="7"/>
  <c r="BE218" i="7"/>
  <c r="BF218" i="7"/>
  <c r="I219" i="7"/>
  <c r="J219" i="7"/>
  <c r="P219" i="7"/>
  <c r="T219" i="7"/>
  <c r="BD219" i="7"/>
  <c r="BE219" i="7"/>
  <c r="BF219" i="7"/>
  <c r="I220" i="7"/>
  <c r="J220" i="7"/>
  <c r="P220" i="7"/>
  <c r="T220" i="7"/>
  <c r="BD220" i="7"/>
  <c r="BE220" i="7"/>
  <c r="BF220" i="7"/>
  <c r="I221" i="7"/>
  <c r="J221" i="7"/>
  <c r="P221" i="7"/>
  <c r="T221" i="7"/>
  <c r="BD221" i="7"/>
  <c r="BE221" i="7"/>
  <c r="BF221" i="7"/>
  <c r="I222" i="7"/>
  <c r="J222" i="7"/>
  <c r="P222" i="7"/>
  <c r="T222" i="7"/>
  <c r="BD222" i="7"/>
  <c r="BE222" i="7"/>
  <c r="BF222" i="7"/>
  <c r="I223" i="7"/>
  <c r="J223" i="7"/>
  <c r="P223" i="7"/>
  <c r="T223" i="7"/>
  <c r="BD223" i="7"/>
  <c r="BE223" i="7"/>
  <c r="BF223" i="7"/>
  <c r="I224" i="7"/>
  <c r="J224" i="7"/>
  <c r="P224" i="7"/>
  <c r="T224" i="7"/>
  <c r="BD224" i="7"/>
  <c r="BE224" i="7"/>
  <c r="BF224" i="7"/>
  <c r="I225" i="7"/>
  <c r="J225" i="7"/>
  <c r="P225" i="7"/>
  <c r="T225" i="7"/>
  <c r="BD225" i="7"/>
  <c r="BE225" i="7"/>
  <c r="BF225" i="7"/>
  <c r="I226" i="7"/>
  <c r="J226" i="7"/>
  <c r="P226" i="7"/>
  <c r="T226" i="7"/>
  <c r="BD226" i="7"/>
  <c r="BE226" i="7"/>
  <c r="BF226" i="7"/>
  <c r="I227" i="7"/>
  <c r="J227" i="7"/>
  <c r="P227" i="7"/>
  <c r="T227" i="7"/>
  <c r="BD227" i="7"/>
  <c r="BE227" i="7"/>
  <c r="BF227" i="7"/>
  <c r="I228" i="7"/>
  <c r="J228" i="7"/>
  <c r="P228" i="7"/>
  <c r="T228" i="7"/>
  <c r="BD228" i="7"/>
  <c r="BE228" i="7"/>
  <c r="BF228" i="7"/>
  <c r="I229" i="7"/>
  <c r="J229" i="7"/>
  <c r="P229" i="7"/>
  <c r="T229" i="7"/>
  <c r="BD229" i="7"/>
  <c r="BE229" i="7"/>
  <c r="BF229" i="7"/>
  <c r="I230" i="7"/>
  <c r="J230" i="7"/>
  <c r="P230" i="7"/>
  <c r="T230" i="7"/>
  <c r="BD230" i="7"/>
  <c r="BE230" i="7"/>
  <c r="BF230" i="7"/>
  <c r="I231" i="7"/>
  <c r="J231" i="7"/>
  <c r="P231" i="7"/>
  <c r="T231" i="7"/>
  <c r="BD231" i="7"/>
  <c r="BE231" i="7"/>
  <c r="BF231" i="7"/>
  <c r="I232" i="7"/>
  <c r="J232" i="7"/>
  <c r="P232" i="7"/>
  <c r="T232" i="7"/>
  <c r="BD232" i="7"/>
  <c r="BE232" i="7"/>
  <c r="BF232" i="7"/>
  <c r="I233" i="7"/>
  <c r="J233" i="7"/>
  <c r="P233" i="7"/>
  <c r="T233" i="7"/>
  <c r="BD233" i="7"/>
  <c r="BE233" i="7"/>
  <c r="BF233" i="7"/>
  <c r="I234" i="7"/>
  <c r="J234" i="7"/>
  <c r="P234" i="7"/>
  <c r="T234" i="7"/>
  <c r="BD234" i="7"/>
  <c r="BE234" i="7"/>
  <c r="BF234" i="7"/>
  <c r="I235" i="7"/>
  <c r="J235" i="7"/>
  <c r="P235" i="7"/>
  <c r="T235" i="7"/>
  <c r="BD235" i="7"/>
  <c r="BE235" i="7"/>
  <c r="BF235" i="7"/>
  <c r="I236" i="7"/>
  <c r="J236" i="7"/>
  <c r="P236" i="7"/>
  <c r="T236" i="7"/>
  <c r="BD236" i="7"/>
  <c r="BE236" i="7"/>
  <c r="BF236" i="7"/>
  <c r="I237" i="7"/>
  <c r="J237" i="7"/>
  <c r="P237" i="7"/>
  <c r="T237" i="7"/>
  <c r="BD237" i="7"/>
  <c r="BE237" i="7"/>
  <c r="BF237" i="7"/>
  <c r="I238" i="7"/>
  <c r="J238" i="7"/>
  <c r="P238" i="7"/>
  <c r="T238" i="7"/>
  <c r="BD238" i="7"/>
  <c r="BE238" i="7"/>
  <c r="BF238" i="7"/>
  <c r="I239" i="7"/>
  <c r="J239" i="7"/>
  <c r="P239" i="7"/>
  <c r="T239" i="7"/>
  <c r="BD239" i="7"/>
  <c r="BE239" i="7"/>
  <c r="BF239" i="7"/>
  <c r="I240" i="7"/>
  <c r="J240" i="7"/>
  <c r="P240" i="7"/>
  <c r="T240" i="7"/>
  <c r="BD240" i="7"/>
  <c r="BE240" i="7"/>
  <c r="BF240" i="7"/>
  <c r="I241" i="7"/>
  <c r="J241" i="7"/>
  <c r="P241" i="7"/>
  <c r="T241" i="7"/>
  <c r="BD241" i="7"/>
  <c r="BE241" i="7"/>
  <c r="BF241" i="7"/>
  <c r="I242" i="7"/>
  <c r="J242" i="7"/>
  <c r="P242" i="7"/>
  <c r="T242" i="7"/>
  <c r="BD242" i="7"/>
  <c r="BE242" i="7"/>
  <c r="BF242" i="7"/>
  <c r="I243" i="7"/>
  <c r="J243" i="7"/>
  <c r="P243" i="7"/>
  <c r="T243" i="7"/>
  <c r="BD243" i="7"/>
  <c r="BE243" i="7"/>
  <c r="BF243" i="7"/>
  <c r="I244" i="7"/>
  <c r="J244" i="7"/>
  <c r="P244" i="7"/>
  <c r="T244" i="7"/>
  <c r="BD244" i="7"/>
  <c r="BE244" i="7"/>
  <c r="BF244" i="7"/>
  <c r="I245" i="7"/>
  <c r="J245" i="7"/>
  <c r="P245" i="7"/>
  <c r="T245" i="7"/>
  <c r="BD245" i="7"/>
  <c r="BE245" i="7"/>
  <c r="BF245" i="7"/>
  <c r="I246" i="7"/>
  <c r="J246" i="7"/>
  <c r="P246" i="7"/>
  <c r="T246" i="7"/>
  <c r="BD246" i="7"/>
  <c r="BE246" i="7"/>
  <c r="BF246" i="7"/>
  <c r="I247" i="7"/>
  <c r="J247" i="7"/>
  <c r="P247" i="7"/>
  <c r="T247" i="7"/>
  <c r="BD247" i="7"/>
  <c r="BE247" i="7"/>
  <c r="BF247" i="7"/>
  <c r="I248" i="7"/>
  <c r="J248" i="7"/>
  <c r="P248" i="7"/>
  <c r="T248" i="7"/>
  <c r="BD248" i="7"/>
  <c r="BE248" i="7"/>
  <c r="BF248" i="7"/>
  <c r="I249" i="7"/>
  <c r="J249" i="7"/>
  <c r="P249" i="7"/>
  <c r="T249" i="7"/>
  <c r="BD249" i="7"/>
  <c r="BE249" i="7"/>
  <c r="BF249" i="7"/>
  <c r="I250" i="7"/>
  <c r="J250" i="7"/>
  <c r="P250" i="7"/>
  <c r="T250" i="7"/>
  <c r="BD250" i="7"/>
  <c r="BE250" i="7"/>
  <c r="BF250" i="7"/>
  <c r="I251" i="7"/>
  <c r="J251" i="7"/>
  <c r="P251" i="7"/>
  <c r="T251" i="7"/>
  <c r="BD251" i="7"/>
  <c r="BE251" i="7"/>
  <c r="BF251" i="7"/>
  <c r="I252" i="7"/>
  <c r="J252" i="7"/>
  <c r="P252" i="7"/>
  <c r="T252" i="7"/>
  <c r="BD252" i="7"/>
  <c r="BE252" i="7"/>
  <c r="BF252" i="7"/>
  <c r="I253" i="7"/>
  <c r="J253" i="7"/>
  <c r="P253" i="7"/>
  <c r="T253" i="7"/>
  <c r="BD253" i="7"/>
  <c r="BE253" i="7"/>
  <c r="BF253" i="7"/>
  <c r="I254" i="7"/>
  <c r="J254" i="7"/>
  <c r="P254" i="7"/>
  <c r="T254" i="7"/>
  <c r="BD254" i="7"/>
  <c r="BE254" i="7"/>
  <c r="BF254" i="7"/>
  <c r="I255" i="7"/>
  <c r="J255" i="7"/>
  <c r="P255" i="7"/>
  <c r="T255" i="7"/>
  <c r="BD255" i="7"/>
  <c r="BE255" i="7"/>
  <c r="BF255" i="7"/>
  <c r="I256" i="7"/>
  <c r="J256" i="7"/>
  <c r="P256" i="7"/>
  <c r="T256" i="7"/>
  <c r="BD256" i="7"/>
  <c r="BE256" i="7"/>
  <c r="BF256" i="7"/>
  <c r="I257" i="7"/>
  <c r="J257" i="7"/>
  <c r="P257" i="7"/>
  <c r="T257" i="7"/>
  <c r="BD257" i="7"/>
  <c r="BE257" i="7"/>
  <c r="BF257" i="7"/>
  <c r="I258" i="7"/>
  <c r="J258" i="7"/>
  <c r="P258" i="7"/>
  <c r="T258" i="7"/>
  <c r="BD258" i="7"/>
  <c r="BE258" i="7"/>
  <c r="BF258" i="7"/>
  <c r="I259" i="7"/>
  <c r="J259" i="7"/>
  <c r="P259" i="7"/>
  <c r="T259" i="7"/>
  <c r="BD259" i="7"/>
  <c r="BE259" i="7"/>
  <c r="BF259" i="7"/>
  <c r="I260" i="7"/>
  <c r="J260" i="7"/>
  <c r="P260" i="7"/>
  <c r="T260" i="7"/>
  <c r="BD260" i="7"/>
  <c r="BE260" i="7"/>
  <c r="BF260" i="7"/>
  <c r="I261" i="7"/>
  <c r="J261" i="7"/>
  <c r="P261" i="7"/>
  <c r="T261" i="7"/>
  <c r="BD261" i="7"/>
  <c r="BE261" i="7"/>
  <c r="BF261" i="7"/>
  <c r="I262" i="7"/>
  <c r="J262" i="7"/>
  <c r="P262" i="7"/>
  <c r="T262" i="7"/>
  <c r="BD262" i="7"/>
  <c r="BE262" i="7"/>
  <c r="BF262" i="7"/>
  <c r="I263" i="7"/>
  <c r="J263" i="7"/>
  <c r="P263" i="7"/>
  <c r="T263" i="7"/>
  <c r="BD263" i="7"/>
  <c r="BE263" i="7"/>
  <c r="BF263" i="7"/>
  <c r="I264" i="7"/>
  <c r="J264" i="7"/>
  <c r="P264" i="7"/>
  <c r="T264" i="7"/>
  <c r="BD264" i="7"/>
  <c r="BE264" i="7"/>
  <c r="BF264" i="7"/>
  <c r="I265" i="7"/>
  <c r="J265" i="7"/>
  <c r="P265" i="7"/>
  <c r="T265" i="7"/>
  <c r="BD265" i="7"/>
  <c r="BE265" i="7"/>
  <c r="BF265" i="7"/>
  <c r="I266" i="7"/>
  <c r="J266" i="7"/>
  <c r="P266" i="7"/>
  <c r="T266" i="7"/>
  <c r="BD266" i="7"/>
  <c r="BE266" i="7"/>
  <c r="BF266" i="7"/>
  <c r="I267" i="7"/>
  <c r="J267" i="7"/>
  <c r="P267" i="7"/>
  <c r="T267" i="7"/>
  <c r="BD267" i="7"/>
  <c r="BE267" i="7"/>
  <c r="BF267" i="7"/>
  <c r="I268" i="7"/>
  <c r="J268" i="7"/>
  <c r="P268" i="7"/>
  <c r="T268" i="7"/>
  <c r="BD268" i="7"/>
  <c r="BE268" i="7"/>
  <c r="BF268" i="7"/>
  <c r="I269" i="7"/>
  <c r="J269" i="7"/>
  <c r="P269" i="7"/>
  <c r="T269" i="7"/>
  <c r="BD269" i="7"/>
  <c r="BE269" i="7"/>
  <c r="BF269" i="7"/>
  <c r="I270" i="7"/>
  <c r="J270" i="7"/>
  <c r="P270" i="7"/>
  <c r="T270" i="7"/>
  <c r="BD270" i="7"/>
  <c r="BE270" i="7"/>
  <c r="BF270" i="7"/>
  <c r="I271" i="7"/>
  <c r="J271" i="7"/>
  <c r="P271" i="7"/>
  <c r="T271" i="7"/>
  <c r="BD271" i="7"/>
  <c r="BE271" i="7"/>
  <c r="BF271" i="7"/>
  <c r="I272" i="7"/>
  <c r="J272" i="7"/>
  <c r="P272" i="7"/>
  <c r="T272" i="7"/>
  <c r="BD272" i="7"/>
  <c r="BE272" i="7"/>
  <c r="BF272" i="7"/>
  <c r="I273" i="7"/>
  <c r="J273" i="7"/>
  <c r="P273" i="7"/>
  <c r="T273" i="7"/>
  <c r="BD273" i="7"/>
  <c r="BE273" i="7"/>
  <c r="BF273" i="7"/>
  <c r="I274" i="7"/>
  <c r="J274" i="7"/>
  <c r="P274" i="7"/>
  <c r="T274" i="7"/>
  <c r="BD274" i="7"/>
  <c r="BE274" i="7"/>
  <c r="BF274" i="7"/>
  <c r="I275" i="7"/>
  <c r="J275" i="7"/>
  <c r="P275" i="7"/>
  <c r="T275" i="7"/>
  <c r="BD275" i="7"/>
  <c r="BE275" i="7"/>
  <c r="BF275" i="7"/>
  <c r="I276" i="7"/>
  <c r="J276" i="7"/>
  <c r="P276" i="7"/>
  <c r="T276" i="7"/>
  <c r="BD276" i="7"/>
  <c r="BE276" i="7"/>
  <c r="BF276" i="7"/>
  <c r="I277" i="7"/>
  <c r="J277" i="7"/>
  <c r="P277" i="7"/>
  <c r="T277" i="7"/>
  <c r="BD277" i="7"/>
  <c r="BE277" i="7"/>
  <c r="BF277" i="7"/>
  <c r="I278" i="7"/>
  <c r="J278" i="7"/>
  <c r="P278" i="7"/>
  <c r="T278" i="7"/>
  <c r="BD278" i="7"/>
  <c r="BE278" i="7"/>
  <c r="BF278" i="7"/>
  <c r="I279" i="7"/>
  <c r="J279" i="7"/>
  <c r="P279" i="7"/>
  <c r="T279" i="7"/>
  <c r="BD279" i="7"/>
  <c r="BE279" i="7"/>
  <c r="BF279" i="7"/>
  <c r="I280" i="7"/>
  <c r="J280" i="7"/>
  <c r="P280" i="7"/>
  <c r="T280" i="7"/>
  <c r="BD280" i="7"/>
  <c r="BE280" i="7"/>
  <c r="BF280" i="7"/>
  <c r="R281" i="7"/>
  <c r="I281" i="7"/>
  <c r="J281" i="7"/>
  <c r="P281" i="7"/>
  <c r="T281" i="7"/>
  <c r="BD281" i="7"/>
  <c r="BE281" i="7"/>
  <c r="BF281" i="7"/>
  <c r="I282" i="7"/>
  <c r="J282" i="7"/>
  <c r="P282" i="7"/>
  <c r="T282" i="7"/>
  <c r="BD282" i="7"/>
  <c r="BE282" i="7"/>
  <c r="BF282" i="7"/>
  <c r="I283" i="7"/>
  <c r="J283" i="7"/>
  <c r="P283" i="7"/>
  <c r="T283" i="7"/>
  <c r="BD283" i="7"/>
  <c r="BE283" i="7"/>
  <c r="BF283" i="7"/>
  <c r="I284" i="7"/>
  <c r="J284" i="7"/>
  <c r="P284" i="7"/>
  <c r="T284" i="7"/>
  <c r="BD284" i="7"/>
  <c r="BE284" i="7"/>
  <c r="BF284" i="7"/>
  <c r="I285" i="7"/>
  <c r="J285" i="7"/>
  <c r="P285" i="7"/>
  <c r="T285" i="7"/>
  <c r="BD285" i="7"/>
  <c r="BE285" i="7"/>
  <c r="BF285" i="7"/>
  <c r="I286" i="7"/>
  <c r="J286" i="7"/>
  <c r="P286" i="7"/>
  <c r="T286" i="7"/>
  <c r="BD286" i="7"/>
  <c r="BE286" i="7"/>
  <c r="BF286" i="7"/>
  <c r="I287" i="7"/>
  <c r="J287" i="7"/>
  <c r="P287" i="7"/>
  <c r="T287" i="7"/>
  <c r="BD287" i="7"/>
  <c r="BE287" i="7"/>
  <c r="BF287" i="7"/>
  <c r="I288" i="7"/>
  <c r="J288" i="7"/>
  <c r="P288" i="7"/>
  <c r="T288" i="7"/>
  <c r="BD288" i="7"/>
  <c r="BE288" i="7"/>
  <c r="BF288" i="7"/>
  <c r="I289" i="7"/>
  <c r="J289" i="7"/>
  <c r="P289" i="7"/>
  <c r="T289" i="7"/>
  <c r="BD289" i="7"/>
  <c r="BE289" i="7"/>
  <c r="BF289" i="7"/>
  <c r="I290" i="7"/>
  <c r="J290" i="7"/>
  <c r="P290" i="7"/>
  <c r="T290" i="7"/>
  <c r="BD290" i="7"/>
  <c r="BE290" i="7"/>
  <c r="BF290" i="7"/>
  <c r="I291" i="7"/>
  <c r="J291" i="7"/>
  <c r="P291" i="7"/>
  <c r="T291" i="7"/>
  <c r="BD291" i="7"/>
  <c r="BE291" i="7"/>
  <c r="BF291" i="7"/>
  <c r="I292" i="7"/>
  <c r="J292" i="7"/>
  <c r="P292" i="7"/>
  <c r="T292" i="7"/>
  <c r="BD292" i="7"/>
  <c r="BE292" i="7"/>
  <c r="BF292" i="7"/>
  <c r="I293" i="7"/>
  <c r="J293" i="7"/>
  <c r="P293" i="7"/>
  <c r="T293" i="7"/>
  <c r="BD293" i="7"/>
  <c r="BE293" i="7"/>
  <c r="BF293" i="7"/>
  <c r="I294" i="7"/>
  <c r="J294" i="7"/>
  <c r="P294" i="7"/>
  <c r="T294" i="7"/>
  <c r="BD294" i="7"/>
  <c r="BE294" i="7"/>
  <c r="BF294" i="7"/>
  <c r="I295" i="7"/>
  <c r="J295" i="7"/>
  <c r="P295" i="7"/>
  <c r="T295" i="7"/>
  <c r="BD295" i="7"/>
  <c r="BE295" i="7"/>
  <c r="BF295" i="7"/>
  <c r="I296" i="7"/>
  <c r="J296" i="7"/>
  <c r="P296" i="7"/>
  <c r="T296" i="7"/>
  <c r="BD296" i="7"/>
  <c r="BE296" i="7"/>
  <c r="BF296" i="7"/>
  <c r="AZ297" i="7"/>
  <c r="I297" i="7"/>
  <c r="J297" i="7"/>
  <c r="P297" i="7"/>
  <c r="T297" i="7"/>
  <c r="BD297" i="7"/>
  <c r="BE297" i="7"/>
  <c r="BF297" i="7"/>
  <c r="F298" i="7"/>
  <c r="I298" i="7"/>
  <c r="J298" i="7"/>
  <c r="P298" i="7"/>
  <c r="T298" i="7"/>
  <c r="BD298" i="7"/>
  <c r="BE298" i="7"/>
  <c r="BF298" i="7"/>
  <c r="I299" i="7"/>
  <c r="J299" i="7"/>
  <c r="P299" i="7"/>
  <c r="T299" i="7"/>
  <c r="BD299" i="7"/>
  <c r="BE299" i="7"/>
  <c r="BF299" i="7"/>
  <c r="AI300" i="7"/>
  <c r="I300" i="7"/>
  <c r="J300" i="7"/>
  <c r="P300" i="7"/>
  <c r="T300" i="7"/>
  <c r="BD300" i="7"/>
  <c r="BE300" i="7"/>
  <c r="BF300" i="7"/>
  <c r="V301" i="7"/>
  <c r="I301" i="7"/>
  <c r="J301" i="7"/>
  <c r="P301" i="7"/>
  <c r="T301" i="7"/>
  <c r="BD301" i="7"/>
  <c r="BE301" i="7"/>
  <c r="BF301" i="7"/>
  <c r="I302" i="7"/>
  <c r="J302" i="7"/>
  <c r="P302" i="7"/>
  <c r="T302" i="7"/>
  <c r="BD302" i="7"/>
  <c r="BE302" i="7"/>
  <c r="BF302" i="7"/>
  <c r="I303" i="7"/>
  <c r="J303" i="7"/>
  <c r="P303" i="7"/>
  <c r="T303" i="7"/>
  <c r="BD303" i="7"/>
  <c r="BE303" i="7"/>
  <c r="BF303" i="7"/>
  <c r="I304" i="7"/>
  <c r="J304" i="7"/>
  <c r="P304" i="7"/>
  <c r="T304" i="7"/>
  <c r="BD304" i="7"/>
  <c r="BE304" i="7"/>
  <c r="BF304" i="7"/>
  <c r="I305" i="7"/>
  <c r="J305" i="7"/>
  <c r="P305" i="7"/>
  <c r="T305" i="7"/>
  <c r="BD305" i="7"/>
  <c r="BE305" i="7"/>
  <c r="BF305" i="7"/>
  <c r="I306" i="7"/>
  <c r="J306" i="7"/>
  <c r="P306" i="7"/>
  <c r="T306" i="7"/>
  <c r="BD306" i="7"/>
  <c r="BE306" i="7"/>
  <c r="BF306" i="7"/>
  <c r="I307" i="7"/>
  <c r="J307" i="7"/>
  <c r="P307" i="7"/>
  <c r="T307" i="7"/>
  <c r="BD307" i="7"/>
  <c r="BE307" i="7"/>
  <c r="BF307" i="7"/>
  <c r="I308" i="7"/>
  <c r="J308" i="7"/>
  <c r="P308" i="7"/>
  <c r="T308" i="7"/>
  <c r="BD308" i="7"/>
  <c r="BE308" i="7"/>
  <c r="BF308" i="7"/>
  <c r="I309" i="7"/>
  <c r="J309" i="7"/>
  <c r="P309" i="7"/>
  <c r="T309" i="7"/>
  <c r="BD309" i="7"/>
  <c r="BE309" i="7"/>
  <c r="BF309" i="7"/>
  <c r="I310" i="7"/>
  <c r="J310" i="7"/>
  <c r="P310" i="7"/>
  <c r="T310" i="7"/>
  <c r="BD310" i="7"/>
  <c r="BE310" i="7"/>
  <c r="BF310" i="7"/>
  <c r="I311" i="7"/>
  <c r="J311" i="7"/>
  <c r="P311" i="7"/>
  <c r="T311" i="7"/>
  <c r="BD311" i="7"/>
  <c r="BE311" i="7"/>
  <c r="BF311" i="7"/>
  <c r="I312" i="7"/>
  <c r="J312" i="7"/>
  <c r="P312" i="7"/>
  <c r="T312" i="7"/>
  <c r="BD312" i="7"/>
  <c r="BE312" i="7"/>
  <c r="BF312" i="7"/>
  <c r="I313" i="7"/>
  <c r="J313" i="7"/>
  <c r="P313" i="7"/>
  <c r="T313" i="7"/>
  <c r="BD313" i="7"/>
  <c r="BE313" i="7"/>
  <c r="BF313" i="7"/>
  <c r="I314" i="7"/>
  <c r="J314" i="7"/>
  <c r="P314" i="7"/>
  <c r="T314" i="7"/>
  <c r="BD314" i="7"/>
  <c r="BE314" i="7"/>
  <c r="BF314" i="7"/>
  <c r="I315" i="7"/>
  <c r="J315" i="7"/>
  <c r="P315" i="7"/>
  <c r="T315" i="7"/>
  <c r="BD315" i="7"/>
  <c r="BE315" i="7"/>
  <c r="BF315" i="7"/>
  <c r="I316" i="7"/>
  <c r="J316" i="7"/>
  <c r="P316" i="7"/>
  <c r="T316" i="7"/>
  <c r="BD316" i="7"/>
  <c r="BE316" i="7"/>
  <c r="BF316" i="7"/>
  <c r="I317" i="7"/>
  <c r="J317" i="7"/>
  <c r="P317" i="7"/>
  <c r="T317" i="7"/>
  <c r="BD317" i="7"/>
  <c r="BE317" i="7"/>
  <c r="BF317" i="7"/>
  <c r="I318" i="7"/>
  <c r="J318" i="7"/>
  <c r="P318" i="7"/>
  <c r="T318" i="7"/>
  <c r="BD318" i="7"/>
  <c r="BE318" i="7"/>
  <c r="BF318" i="7"/>
  <c r="I319" i="7"/>
  <c r="J319" i="7"/>
  <c r="P319" i="7"/>
  <c r="T319" i="7"/>
  <c r="BD319" i="7"/>
  <c r="BE319" i="7"/>
  <c r="BF319" i="7"/>
  <c r="I320" i="7"/>
  <c r="J320" i="7"/>
  <c r="P320" i="7"/>
  <c r="T320" i="7"/>
  <c r="BD320" i="7"/>
  <c r="BE320" i="7"/>
  <c r="BF320" i="7"/>
  <c r="I321" i="7"/>
  <c r="J321" i="7"/>
  <c r="P321" i="7"/>
  <c r="T321" i="7"/>
  <c r="BD321" i="7"/>
  <c r="BE321" i="7"/>
  <c r="BF321" i="7"/>
  <c r="I322" i="7"/>
  <c r="J322" i="7"/>
  <c r="P322" i="7"/>
  <c r="T322" i="7"/>
  <c r="BD322" i="7"/>
  <c r="BE322" i="7"/>
  <c r="BF322" i="7"/>
  <c r="I323" i="7"/>
  <c r="J323" i="7"/>
  <c r="P323" i="7"/>
  <c r="T323" i="7"/>
  <c r="BD323" i="7"/>
  <c r="BE323" i="7"/>
  <c r="BF323" i="7"/>
  <c r="I324" i="7"/>
  <c r="J324" i="7"/>
  <c r="P324" i="7"/>
  <c r="T324" i="7"/>
  <c r="BD324" i="7"/>
  <c r="BE324" i="7"/>
  <c r="BF324" i="7"/>
  <c r="I325" i="7"/>
  <c r="J325" i="7"/>
  <c r="P325" i="7"/>
  <c r="T325" i="7"/>
  <c r="BD325" i="7"/>
  <c r="BE325" i="7"/>
  <c r="BF325" i="7"/>
  <c r="I326" i="7"/>
  <c r="J326" i="7"/>
  <c r="P326" i="7"/>
  <c r="T326" i="7"/>
  <c r="BD326" i="7"/>
  <c r="BE326" i="7"/>
  <c r="BF326" i="7"/>
  <c r="I327" i="7"/>
  <c r="J327" i="7"/>
  <c r="P327" i="7"/>
  <c r="T327" i="7"/>
  <c r="BD327" i="7"/>
  <c r="BE327" i="7"/>
  <c r="BF327" i="7"/>
  <c r="I328" i="7"/>
  <c r="J328" i="7"/>
  <c r="P328" i="7"/>
  <c r="T328" i="7"/>
  <c r="BD328" i="7"/>
  <c r="BE328" i="7"/>
  <c r="BF328" i="7"/>
  <c r="I329" i="7"/>
  <c r="J329" i="7"/>
  <c r="P329" i="7"/>
  <c r="T329" i="7"/>
  <c r="BD329" i="7"/>
  <c r="BE329" i="7"/>
  <c r="BF329" i="7"/>
  <c r="I330" i="7"/>
  <c r="J330" i="7"/>
  <c r="P330" i="7"/>
  <c r="T330" i="7"/>
  <c r="BD330" i="7"/>
  <c r="BE330" i="7"/>
  <c r="BF330" i="7"/>
  <c r="I331" i="7"/>
  <c r="J331" i="7"/>
  <c r="P331" i="7"/>
  <c r="T331" i="7"/>
  <c r="BD331" i="7"/>
  <c r="BE331" i="7"/>
  <c r="BF331" i="7"/>
  <c r="I332" i="7"/>
  <c r="J332" i="7"/>
  <c r="P332" i="7"/>
  <c r="T332" i="7"/>
  <c r="BD332" i="7"/>
  <c r="BE332" i="7"/>
  <c r="BF332" i="7"/>
  <c r="I333" i="7"/>
  <c r="J333" i="7"/>
  <c r="P333" i="7"/>
  <c r="T333" i="7"/>
  <c r="BD333" i="7"/>
  <c r="BE333" i="7"/>
  <c r="BF333" i="7"/>
  <c r="I334" i="7"/>
  <c r="J334" i="7"/>
  <c r="P334" i="7"/>
  <c r="T334" i="7"/>
  <c r="BD334" i="7"/>
  <c r="BE334" i="7"/>
  <c r="BF334" i="7"/>
  <c r="I335" i="7"/>
  <c r="J335" i="7"/>
  <c r="P335" i="7"/>
  <c r="T335" i="7"/>
  <c r="BD335" i="7"/>
  <c r="BE335" i="7"/>
  <c r="BF335" i="7"/>
  <c r="I336" i="7"/>
  <c r="J336" i="7"/>
  <c r="P336" i="7"/>
  <c r="T336" i="7"/>
  <c r="BD336" i="7"/>
  <c r="BE336" i="7"/>
  <c r="BF336" i="7"/>
  <c r="I337" i="7"/>
  <c r="J337" i="7"/>
  <c r="P337" i="7"/>
  <c r="T337" i="7"/>
  <c r="BD337" i="7"/>
  <c r="BE337" i="7"/>
  <c r="BF337" i="7"/>
  <c r="I338" i="7"/>
  <c r="J338" i="7"/>
  <c r="P338" i="7"/>
  <c r="T338" i="7"/>
  <c r="BD338" i="7"/>
  <c r="BE338" i="7"/>
  <c r="BF338" i="7"/>
  <c r="I339" i="7"/>
  <c r="J339" i="7"/>
  <c r="P339" i="7"/>
  <c r="T339" i="7"/>
  <c r="BD339" i="7"/>
  <c r="BE339" i="7"/>
  <c r="BF339" i="7"/>
  <c r="I340" i="7"/>
  <c r="J340" i="7"/>
  <c r="P340" i="7"/>
  <c r="T340" i="7"/>
  <c r="BD340" i="7"/>
  <c r="BE340" i="7"/>
  <c r="BF340" i="7"/>
  <c r="I341" i="7"/>
  <c r="J341" i="7"/>
  <c r="P341" i="7"/>
  <c r="T341" i="7"/>
  <c r="BD341" i="7"/>
  <c r="BE341" i="7"/>
  <c r="BF341" i="7"/>
  <c r="I342" i="7"/>
  <c r="J342" i="7"/>
  <c r="P342" i="7"/>
  <c r="T342" i="7"/>
  <c r="BD342" i="7"/>
  <c r="BE342" i="7"/>
  <c r="BF342" i="7"/>
  <c r="I343" i="7"/>
  <c r="J343" i="7"/>
  <c r="P343" i="7"/>
  <c r="T343" i="7"/>
  <c r="BD343" i="7"/>
  <c r="BE343" i="7"/>
  <c r="BF343" i="7"/>
  <c r="I344" i="7"/>
  <c r="J344" i="7"/>
  <c r="P344" i="7"/>
  <c r="T344" i="7"/>
  <c r="BD344" i="7"/>
  <c r="BE344" i="7"/>
  <c r="BF344" i="7"/>
  <c r="I345" i="7"/>
  <c r="J345" i="7"/>
  <c r="P345" i="7"/>
  <c r="T345" i="7"/>
  <c r="BD345" i="7"/>
  <c r="BE345" i="7"/>
  <c r="BF345" i="7"/>
  <c r="I346" i="7"/>
  <c r="J346" i="7"/>
  <c r="P346" i="7"/>
  <c r="T346" i="7"/>
  <c r="BD346" i="7"/>
  <c r="BE346" i="7"/>
  <c r="BF346" i="7"/>
  <c r="I347" i="7"/>
  <c r="J347" i="7"/>
  <c r="P347" i="7"/>
  <c r="T347" i="7"/>
  <c r="BD347" i="7"/>
  <c r="BE347" i="7"/>
  <c r="BF347" i="7"/>
  <c r="I348" i="7"/>
  <c r="J348" i="7"/>
  <c r="P348" i="7"/>
  <c r="T348" i="7"/>
  <c r="BD348" i="7"/>
  <c r="BE348" i="7"/>
  <c r="BF348" i="7"/>
  <c r="I349" i="7"/>
  <c r="J349" i="7"/>
  <c r="P349" i="7"/>
  <c r="T349" i="7"/>
  <c r="BD349" i="7"/>
  <c r="BE349" i="7"/>
  <c r="BF349" i="7"/>
  <c r="I350" i="7"/>
  <c r="J350" i="7"/>
  <c r="P350" i="7"/>
  <c r="T350" i="7"/>
  <c r="BD350" i="7"/>
  <c r="BE350" i="7"/>
  <c r="BF350" i="7"/>
  <c r="I351" i="7"/>
  <c r="J351" i="7"/>
  <c r="P351" i="7"/>
  <c r="T351" i="7"/>
  <c r="BD351" i="7"/>
  <c r="BE351" i="7"/>
  <c r="BF351" i="7"/>
  <c r="I352" i="7"/>
  <c r="J352" i="7"/>
  <c r="P352" i="7"/>
  <c r="T352" i="7"/>
  <c r="BD352" i="7"/>
  <c r="BE352" i="7"/>
  <c r="BF352" i="7"/>
  <c r="I353" i="7"/>
  <c r="J353" i="7"/>
  <c r="P353" i="7"/>
  <c r="T353" i="7"/>
  <c r="BD353" i="7"/>
  <c r="BE353" i="7"/>
  <c r="BF353" i="7"/>
  <c r="I354" i="7"/>
  <c r="J354" i="7"/>
  <c r="P354" i="7"/>
  <c r="T354" i="7"/>
  <c r="BD354" i="7"/>
  <c r="BE354" i="7"/>
  <c r="BF354" i="7"/>
  <c r="I355" i="7"/>
  <c r="J355" i="7"/>
  <c r="P355" i="7"/>
  <c r="T355" i="7"/>
  <c r="BD355" i="7"/>
  <c r="BE355" i="7"/>
  <c r="BF355" i="7"/>
  <c r="I356" i="7"/>
  <c r="J356" i="7"/>
  <c r="P356" i="7"/>
  <c r="T356" i="7"/>
  <c r="BD356" i="7"/>
  <c r="BE356" i="7"/>
  <c r="BF356" i="7"/>
  <c r="I357" i="7"/>
  <c r="J357" i="7"/>
  <c r="P357" i="7"/>
  <c r="T357" i="7"/>
  <c r="BD357" i="7"/>
  <c r="BE357" i="7"/>
  <c r="BF357" i="7"/>
  <c r="I358" i="7"/>
  <c r="J358" i="7"/>
  <c r="P358" i="7"/>
  <c r="T358" i="7"/>
  <c r="BD358" i="7"/>
  <c r="BE358" i="7"/>
  <c r="BF358" i="7"/>
  <c r="I359" i="7"/>
  <c r="J359" i="7"/>
  <c r="P359" i="7"/>
  <c r="T359" i="7"/>
  <c r="BD359" i="7"/>
  <c r="BE359" i="7"/>
  <c r="BF359" i="7"/>
  <c r="I360" i="7"/>
  <c r="J360" i="7"/>
  <c r="P360" i="7"/>
  <c r="T360" i="7"/>
  <c r="BD360" i="7"/>
  <c r="BE360" i="7"/>
  <c r="BF360" i="7"/>
  <c r="I361" i="7"/>
  <c r="J361" i="7"/>
  <c r="P361" i="7"/>
  <c r="T361" i="7"/>
  <c r="BD361" i="7"/>
  <c r="BE361" i="7"/>
  <c r="BF361" i="7"/>
  <c r="I362" i="7"/>
  <c r="J362" i="7"/>
  <c r="P362" i="7"/>
  <c r="T362" i="7"/>
  <c r="BD362" i="7"/>
  <c r="BE362" i="7"/>
  <c r="BF362" i="7"/>
  <c r="I363" i="7"/>
  <c r="J363" i="7"/>
  <c r="P363" i="7"/>
  <c r="T363" i="7"/>
  <c r="BD363" i="7"/>
  <c r="BE363" i="7"/>
  <c r="BF363" i="7"/>
  <c r="I364" i="7"/>
  <c r="J364" i="7"/>
  <c r="P364" i="7"/>
  <c r="T364" i="7"/>
  <c r="BD364" i="7"/>
  <c r="BE364" i="7"/>
  <c r="BF364" i="7"/>
  <c r="I365" i="7"/>
  <c r="J365" i="7"/>
  <c r="P365" i="7"/>
  <c r="T365" i="7"/>
  <c r="BD365" i="7"/>
  <c r="BE365" i="7"/>
  <c r="BF365" i="7"/>
  <c r="I366" i="7"/>
  <c r="J366" i="7"/>
  <c r="P366" i="7"/>
  <c r="T366" i="7"/>
  <c r="BD366" i="7"/>
  <c r="BE366" i="7"/>
  <c r="BF366" i="7"/>
  <c r="I367" i="7"/>
  <c r="J367" i="7"/>
  <c r="P367" i="7"/>
  <c r="T367" i="7"/>
  <c r="BD367" i="7"/>
  <c r="BE367" i="7"/>
  <c r="BF367" i="7"/>
  <c r="I368" i="7"/>
  <c r="J368" i="7"/>
  <c r="P368" i="7"/>
  <c r="T368" i="7"/>
  <c r="BD368" i="7"/>
  <c r="BE368" i="7"/>
  <c r="BF368" i="7"/>
  <c r="I369" i="7"/>
  <c r="J369" i="7"/>
  <c r="P369" i="7"/>
  <c r="T369" i="7"/>
  <c r="BD369" i="7"/>
  <c r="BE369" i="7"/>
  <c r="BF369" i="7"/>
  <c r="I370" i="7"/>
  <c r="J370" i="7"/>
  <c r="P370" i="7"/>
  <c r="T370" i="7"/>
  <c r="BD370" i="7"/>
  <c r="BE370" i="7"/>
  <c r="BF370" i="7"/>
  <c r="I371" i="7"/>
  <c r="J371" i="7"/>
  <c r="P371" i="7"/>
  <c r="T371" i="7"/>
  <c r="BD371" i="7"/>
  <c r="BE371" i="7"/>
  <c r="BF371" i="7"/>
  <c r="I372" i="7"/>
  <c r="J372" i="7"/>
  <c r="P372" i="7"/>
  <c r="T372" i="7"/>
  <c r="BD372" i="7"/>
  <c r="BE372" i="7"/>
  <c r="BF372" i="7"/>
  <c r="I373" i="7"/>
  <c r="J373" i="7"/>
  <c r="P373" i="7"/>
  <c r="T373" i="7"/>
  <c r="BD373" i="7"/>
  <c r="BE373" i="7"/>
  <c r="BF373" i="7"/>
  <c r="I374" i="7"/>
  <c r="J374" i="7"/>
  <c r="P374" i="7"/>
  <c r="T374" i="7"/>
  <c r="BD374" i="7"/>
  <c r="BE374" i="7"/>
  <c r="BF374" i="7"/>
  <c r="I375" i="7"/>
  <c r="J375" i="7"/>
  <c r="P375" i="7"/>
  <c r="T375" i="7"/>
  <c r="BD375" i="7"/>
  <c r="BE375" i="7"/>
  <c r="BF375" i="7"/>
  <c r="I376" i="7"/>
  <c r="J376" i="7"/>
  <c r="P376" i="7"/>
  <c r="T376" i="7"/>
  <c r="BD376" i="7"/>
  <c r="BE376" i="7"/>
  <c r="BF376" i="7"/>
  <c r="I377" i="7"/>
  <c r="J377" i="7"/>
  <c r="P377" i="7"/>
  <c r="T377" i="7"/>
  <c r="BD377" i="7"/>
  <c r="BE377" i="7"/>
  <c r="BF377" i="7"/>
  <c r="I378" i="7"/>
  <c r="J378" i="7"/>
  <c r="P378" i="7"/>
  <c r="T378" i="7"/>
  <c r="BD378" i="7"/>
  <c r="BE378" i="7"/>
  <c r="BF378" i="7"/>
  <c r="I379" i="7"/>
  <c r="J379" i="7"/>
  <c r="P379" i="7"/>
  <c r="T379" i="7"/>
  <c r="BD379" i="7"/>
  <c r="BE379" i="7"/>
  <c r="BF379" i="7"/>
  <c r="I380" i="7"/>
  <c r="J380" i="7"/>
  <c r="P380" i="7"/>
  <c r="T380" i="7"/>
  <c r="BD380" i="7"/>
  <c r="BE380" i="7"/>
  <c r="BF380" i="7"/>
  <c r="I381" i="7"/>
  <c r="J381" i="7"/>
  <c r="P381" i="7"/>
  <c r="T381" i="7"/>
  <c r="BD381" i="7"/>
  <c r="BE381" i="7"/>
  <c r="BF381" i="7"/>
  <c r="I382" i="7"/>
  <c r="J382" i="7"/>
  <c r="P382" i="7"/>
  <c r="T382" i="7"/>
  <c r="BD382" i="7"/>
  <c r="BE382" i="7"/>
  <c r="BF382" i="7"/>
  <c r="I383" i="7"/>
  <c r="J383" i="7"/>
  <c r="P383" i="7"/>
  <c r="T383" i="7"/>
  <c r="BD383" i="7"/>
  <c r="BE383" i="7"/>
  <c r="BF383" i="7"/>
  <c r="I384" i="7"/>
  <c r="J384" i="7"/>
  <c r="P384" i="7"/>
  <c r="T384" i="7"/>
  <c r="BD384" i="7"/>
  <c r="BE384" i="7"/>
  <c r="BF384" i="7"/>
  <c r="I385" i="7"/>
  <c r="J385" i="7"/>
  <c r="P385" i="7"/>
  <c r="T385" i="7"/>
  <c r="BD385" i="7"/>
  <c r="BE385" i="7"/>
  <c r="BF385" i="7"/>
  <c r="I386" i="7"/>
  <c r="J386" i="7"/>
  <c r="P386" i="7"/>
  <c r="T386" i="7"/>
  <c r="BD386" i="7"/>
  <c r="BE386" i="7"/>
  <c r="BF386" i="7"/>
  <c r="I387" i="7"/>
  <c r="J387" i="7"/>
  <c r="P387" i="7"/>
  <c r="T387" i="7"/>
  <c r="BD387" i="7"/>
  <c r="BE387" i="7"/>
  <c r="BF387" i="7"/>
  <c r="I388" i="7"/>
  <c r="J388" i="7"/>
  <c r="P388" i="7"/>
  <c r="T388" i="7"/>
  <c r="BD388" i="7"/>
  <c r="BE388" i="7"/>
  <c r="BF388" i="7"/>
  <c r="S6" i="7" l="1"/>
  <c r="AC65" i="7"/>
  <c r="AE65" i="7" s="1"/>
  <c r="AC70" i="7"/>
  <c r="AE70" i="7" s="1"/>
  <c r="S157" i="7"/>
  <c r="O65" i="7"/>
  <c r="Z94" i="7"/>
  <c r="AI146" i="7"/>
  <c r="AI346" i="7"/>
  <c r="AI213" i="7"/>
  <c r="AC6" i="7"/>
  <c r="AE6" i="7" s="1"/>
  <c r="V350" i="7"/>
  <c r="V6" i="7"/>
  <c r="AI62" i="7"/>
  <c r="R6" i="7"/>
  <c r="AI147" i="7"/>
  <c r="Q236" i="7"/>
  <c r="AC333" i="7"/>
  <c r="AE333" i="7" s="1"/>
  <c r="AZ229" i="7"/>
  <c r="R273" i="7"/>
  <c r="F273" i="7"/>
  <c r="R222" i="7"/>
  <c r="S104" i="7"/>
  <c r="S68" i="7"/>
  <c r="Q273" i="7"/>
  <c r="Q222" i="7"/>
  <c r="Z354" i="7"/>
  <c r="Y339" i="7"/>
  <c r="V284" i="7"/>
  <c r="AI279" i="7"/>
  <c r="S236" i="7"/>
  <c r="Q88" i="7"/>
  <c r="AC273" i="7"/>
  <c r="AE273" i="7" s="1"/>
  <c r="V333" i="7"/>
  <c r="Z273" i="7"/>
  <c r="V322" i="7"/>
  <c r="R236" i="7"/>
  <c r="F236" i="7"/>
  <c r="AC229" i="7"/>
  <c r="AE229" i="7" s="1"/>
  <c r="V75" i="7"/>
  <c r="V385" i="7"/>
  <c r="W364" i="7"/>
  <c r="Q157" i="7"/>
  <c r="S147" i="7"/>
  <c r="Y142" i="7"/>
  <c r="Z137" i="7"/>
  <c r="V72" i="7"/>
  <c r="AZ236" i="7"/>
  <c r="AI331" i="7"/>
  <c r="W236" i="7"/>
  <c r="V236" i="7"/>
  <c r="S353" i="7"/>
  <c r="S341" i="7"/>
  <c r="Y253" i="7"/>
  <c r="AC236" i="7"/>
  <c r="AE236" i="7" s="1"/>
  <c r="Q193" i="7"/>
  <c r="S188" i="7"/>
  <c r="R166" i="7"/>
  <c r="V108" i="7"/>
  <c r="AI98" i="7"/>
  <c r="S74" i="7"/>
  <c r="AI65" i="7"/>
  <c r="V253" i="7"/>
  <c r="V366" i="7"/>
  <c r="V364" i="7"/>
  <c r="S350" i="7"/>
  <c r="AI299" i="7"/>
  <c r="W294" i="7"/>
  <c r="O273" i="7"/>
  <c r="R253" i="7"/>
  <c r="Y187" i="7"/>
  <c r="S185" i="7"/>
  <c r="S65" i="7"/>
  <c r="S354" i="7"/>
  <c r="Q253" i="7"/>
  <c r="R185" i="7"/>
  <c r="R175" i="7"/>
  <c r="Z125" i="7"/>
  <c r="AC97" i="7"/>
  <c r="AE97" i="7" s="1"/>
  <c r="R75" i="7"/>
  <c r="R73" i="7"/>
  <c r="W189" i="7"/>
  <c r="R345" i="7"/>
  <c r="AC343" i="7"/>
  <c r="AE343" i="7" s="1"/>
  <c r="R332" i="7"/>
  <c r="R330" i="7"/>
  <c r="R208" i="7"/>
  <c r="R196" i="7"/>
  <c r="R147" i="7"/>
  <c r="V120" i="7"/>
  <c r="S118" i="7"/>
  <c r="R97" i="7"/>
  <c r="V65" i="7"/>
  <c r="S360" i="7"/>
  <c r="Q345" i="7"/>
  <c r="B345" i="7"/>
  <c r="S220" i="7"/>
  <c r="Q196" i="7"/>
  <c r="R189" i="7"/>
  <c r="B189" i="7"/>
  <c r="R125" i="7"/>
  <c r="Q118" i="7"/>
  <c r="S92" i="7"/>
  <c r="AC357" i="7"/>
  <c r="AE357" i="7" s="1"/>
  <c r="W279" i="7"/>
  <c r="AZ268" i="7"/>
  <c r="V244" i="7"/>
  <c r="V144" i="7"/>
  <c r="V110" i="7"/>
  <c r="Z98" i="7"/>
  <c r="R65" i="7"/>
  <c r="AI381" i="7"/>
  <c r="S371" i="7"/>
  <c r="AC354" i="7"/>
  <c r="AE354" i="7" s="1"/>
  <c r="Z350" i="7"/>
  <c r="V316" i="7"/>
  <c r="V311" i="7"/>
  <c r="R246" i="7"/>
  <c r="R226" i="7"/>
  <c r="Y169" i="7"/>
  <c r="AZ147" i="7"/>
  <c r="V117" i="7"/>
  <c r="AI259" i="7"/>
  <c r="V196" i="7"/>
  <c r="AZ125" i="7"/>
  <c r="AC78" i="7"/>
  <c r="AE78" i="7" s="1"/>
  <c r="AI155" i="7"/>
  <c r="AI364" i="7"/>
  <c r="W360" i="7"/>
  <c r="AI353" i="7"/>
  <c r="W348" i="7"/>
  <c r="R334" i="7"/>
  <c r="Z323" i="7"/>
  <c r="R301" i="7"/>
  <c r="Y299" i="7"/>
  <c r="R298" i="7"/>
  <c r="O296" i="7"/>
  <c r="R285" i="7"/>
  <c r="V279" i="7"/>
  <c r="Y275" i="7"/>
  <c r="R259" i="7"/>
  <c r="Y251" i="7"/>
  <c r="R249" i="7"/>
  <c r="C249" i="7"/>
  <c r="O246" i="7"/>
  <c r="Y233" i="7"/>
  <c r="S229" i="7"/>
  <c r="S227" i="7"/>
  <c r="F227" i="7"/>
  <c r="F207" i="7"/>
  <c r="W201" i="7"/>
  <c r="R199" i="7"/>
  <c r="Q175" i="7"/>
  <c r="AI142" i="7"/>
  <c r="R131" i="7"/>
  <c r="AI109" i="7"/>
  <c r="AC94" i="7"/>
  <c r="AE94" i="7" s="1"/>
  <c r="AZ78" i="7"/>
  <c r="Y66" i="7"/>
  <c r="S334" i="7"/>
  <c r="R286" i="7"/>
  <c r="C286" i="7"/>
  <c r="R227" i="7"/>
  <c r="R223" i="7"/>
  <c r="R207" i="7"/>
  <c r="R155" i="7"/>
  <c r="Q124" i="7"/>
  <c r="R103" i="7"/>
  <c r="S61" i="7"/>
  <c r="Z286" i="7"/>
  <c r="Z358" i="7"/>
  <c r="S299" i="7"/>
  <c r="O285" i="7"/>
  <c r="R279" i="7"/>
  <c r="R275" i="7"/>
  <c r="R265" i="7"/>
  <c r="Y246" i="7"/>
  <c r="O199" i="7"/>
  <c r="Z146" i="7"/>
  <c r="S109" i="7"/>
  <c r="F109" i="7"/>
  <c r="V94" i="7"/>
  <c r="V87" i="7"/>
  <c r="S381" i="7"/>
  <c r="R360" i="7"/>
  <c r="R353" i="7"/>
  <c r="F353" i="7"/>
  <c r="O350" i="7"/>
  <c r="AC345" i="7"/>
  <c r="AE345" i="7" s="1"/>
  <c r="F337" i="7"/>
  <c r="R299" i="7"/>
  <c r="B299" i="7"/>
  <c r="Q279" i="7"/>
  <c r="C279" i="7"/>
  <c r="Q275" i="7"/>
  <c r="Q265" i="7"/>
  <c r="AZ253" i="7"/>
  <c r="O253" i="7"/>
  <c r="W246" i="7"/>
  <c r="AZ237" i="7"/>
  <c r="W202" i="7"/>
  <c r="R176" i="7"/>
  <c r="W169" i="7"/>
  <c r="AI157" i="7"/>
  <c r="V147" i="7"/>
  <c r="R142" i="7"/>
  <c r="S135" i="7"/>
  <c r="S110" i="7"/>
  <c r="F110" i="7"/>
  <c r="R109" i="7"/>
  <c r="R78" i="7"/>
  <c r="R70" i="7"/>
  <c r="W223" i="7"/>
  <c r="S364" i="7"/>
  <c r="Q360" i="7"/>
  <c r="Q353" i="7"/>
  <c r="O305" i="7"/>
  <c r="AZ279" i="7"/>
  <c r="O260" i="7"/>
  <c r="Z253" i="7"/>
  <c r="R156" i="7"/>
  <c r="R137" i="7"/>
  <c r="R117" i="7"/>
  <c r="R110" i="7"/>
  <c r="AC62" i="7"/>
  <c r="AE62" i="7" s="1"/>
  <c r="AZ285" i="7"/>
  <c r="AZ299" i="7"/>
  <c r="AC285" i="7"/>
  <c r="AE285" i="7" s="1"/>
  <c r="Z279" i="7"/>
  <c r="Q246" i="7"/>
  <c r="AC227" i="7"/>
  <c r="AE227" i="7" s="1"/>
  <c r="V217" i="7"/>
  <c r="R157" i="7"/>
  <c r="F157" i="7"/>
  <c r="R118" i="7"/>
  <c r="V342" i="7"/>
  <c r="V323" i="7"/>
  <c r="V297" i="7"/>
  <c r="Y234" i="7"/>
  <c r="R181" i="7"/>
  <c r="V112" i="7"/>
  <c r="R104" i="7"/>
  <c r="Y354" i="7"/>
  <c r="W353" i="7"/>
  <c r="R347" i="7"/>
  <c r="R311" i="7"/>
  <c r="O299" i="7"/>
  <c r="S293" i="7"/>
  <c r="Z285" i="7"/>
  <c r="V273" i="7"/>
  <c r="AC261" i="7"/>
  <c r="AE261" i="7" s="1"/>
  <c r="V246" i="7"/>
  <c r="AC245" i="7"/>
  <c r="AE245" i="7" s="1"/>
  <c r="R238" i="7"/>
  <c r="AI236" i="7"/>
  <c r="B236" i="7"/>
  <c r="S228" i="7"/>
  <c r="Z215" i="7"/>
  <c r="S209" i="7"/>
  <c r="Q181" i="7"/>
  <c r="S179" i="7"/>
  <c r="AI172" i="7"/>
  <c r="Y147" i="7"/>
  <c r="AI129" i="7"/>
  <c r="R119" i="7"/>
  <c r="S114" i="7"/>
  <c r="Q104" i="7"/>
  <c r="S102" i="7"/>
  <c r="W94" i="7"/>
  <c r="S93" i="7"/>
  <c r="R91" i="7"/>
  <c r="R69" i="7"/>
  <c r="R61" i="7"/>
  <c r="S59" i="7"/>
  <c r="S57" i="7"/>
  <c r="V26" i="7"/>
  <c r="Y149" i="7"/>
  <c r="V96" i="7"/>
  <c r="R83" i="7"/>
  <c r="AI34" i="7"/>
  <c r="R386" i="7"/>
  <c r="V354" i="7"/>
  <c r="S340" i="7"/>
  <c r="R327" i="7"/>
  <c r="S297" i="7"/>
  <c r="V285" i="7"/>
  <c r="S279" i="7"/>
  <c r="R234" i="7"/>
  <c r="S219" i="7"/>
  <c r="R217" i="7"/>
  <c r="R209" i="7"/>
  <c r="C209" i="7"/>
  <c r="AZ207" i="7"/>
  <c r="S131" i="7"/>
  <c r="F125" i="7"/>
  <c r="Q119" i="7"/>
  <c r="Q114" i="7"/>
  <c r="R102" i="7"/>
  <c r="R87" i="7"/>
  <c r="O83" i="7"/>
  <c r="Q62" i="7"/>
  <c r="R49" i="7"/>
  <c r="V57" i="7"/>
  <c r="V138" i="7"/>
  <c r="AI332" i="7"/>
  <c r="AC305" i="7"/>
  <c r="AE305" i="7" s="1"/>
  <c r="S273" i="7"/>
  <c r="S246" i="7"/>
  <c r="Y207" i="7"/>
  <c r="AZ158" i="7"/>
  <c r="Q125" i="7"/>
  <c r="AC117" i="7"/>
  <c r="AE117" i="7" s="1"/>
  <c r="Q110" i="7"/>
  <c r="Q109" i="7"/>
  <c r="F94" i="7"/>
  <c r="O61" i="7"/>
  <c r="Q49" i="7"/>
  <c r="AI356" i="7"/>
  <c r="S347" i="7"/>
  <c r="Y195" i="7"/>
  <c r="W149" i="7"/>
  <c r="V332" i="7"/>
  <c r="Z305" i="7"/>
  <c r="S285" i="7"/>
  <c r="Y189" i="7"/>
  <c r="AI181" i="7"/>
  <c r="Y117" i="7"/>
  <c r="Y104" i="7"/>
  <c r="S94" i="7"/>
  <c r="Z90" i="7"/>
  <c r="C78" i="7"/>
  <c r="AC181" i="7"/>
  <c r="AE181" i="7" s="1"/>
  <c r="V104" i="7"/>
  <c r="AI61" i="7"/>
  <c r="V291" i="7"/>
  <c r="W221" i="7"/>
  <c r="Z277" i="7"/>
  <c r="V370" i="7"/>
  <c r="S368" i="7"/>
  <c r="S366" i="7"/>
  <c r="O354" i="7"/>
  <c r="V347" i="7"/>
  <c r="S346" i="7"/>
  <c r="R341" i="7"/>
  <c r="R337" i="7"/>
  <c r="R328" i="7"/>
  <c r="R305" i="7"/>
  <c r="S287" i="7"/>
  <c r="Q285" i="7"/>
  <c r="F285" i="7"/>
  <c r="Y279" i="7"/>
  <c r="O279" i="7"/>
  <c r="B279" i="7"/>
  <c r="V277" i="7"/>
  <c r="AZ273" i="7"/>
  <c r="V266" i="7"/>
  <c r="R262" i="7"/>
  <c r="R251" i="7"/>
  <c r="Q220" i="7"/>
  <c r="R216" i="7"/>
  <c r="R214" i="7"/>
  <c r="Y212" i="7"/>
  <c r="Q207" i="7"/>
  <c r="W197" i="7"/>
  <c r="W181" i="7"/>
  <c r="Q147" i="7"/>
  <c r="Z145" i="7"/>
  <c r="V61" i="7"/>
  <c r="Q386" i="7"/>
  <c r="R382" i="7"/>
  <c r="R381" i="7"/>
  <c r="B381" i="7"/>
  <c r="V377" i="7"/>
  <c r="S374" i="7"/>
  <c r="R368" i="7"/>
  <c r="O345" i="7"/>
  <c r="Q327" i="7"/>
  <c r="B327" i="7"/>
  <c r="R321" i="7"/>
  <c r="F321" i="7"/>
  <c r="R315" i="7"/>
  <c r="AC309" i="7"/>
  <c r="AE309" i="7" s="1"/>
  <c r="R300" i="7"/>
  <c r="Q298" i="7"/>
  <c r="C298" i="7"/>
  <c r="R287" i="7"/>
  <c r="R258" i="7"/>
  <c r="S254" i="7"/>
  <c r="R248" i="7"/>
  <c r="C248" i="7"/>
  <c r="S243" i="7"/>
  <c r="F243" i="7"/>
  <c r="V231" i="7"/>
  <c r="B227" i="7"/>
  <c r="Q226" i="7"/>
  <c r="S224" i="7"/>
  <c r="F224" i="7"/>
  <c r="R202" i="7"/>
  <c r="B202" i="7"/>
  <c r="Q188" i="7"/>
  <c r="AZ186" i="7"/>
  <c r="R179" i="7"/>
  <c r="Q166" i="7"/>
  <c r="F166" i="7"/>
  <c r="Y155" i="7"/>
  <c r="W154" i="7"/>
  <c r="W150" i="7"/>
  <c r="Y135" i="7"/>
  <c r="S130" i="7"/>
  <c r="F130" i="7"/>
  <c r="R122" i="7"/>
  <c r="AZ110" i="7"/>
  <c r="Q103" i="7"/>
  <c r="Y99" i="7"/>
  <c r="AZ93" i="7"/>
  <c r="S78" i="7"/>
  <c r="Z70" i="7"/>
  <c r="R68" i="7"/>
  <c r="F68" i="7"/>
  <c r="S60" i="7"/>
  <c r="F26" i="7"/>
  <c r="S258" i="7"/>
  <c r="AZ386" i="7"/>
  <c r="C386" i="7"/>
  <c r="AZ360" i="7"/>
  <c r="S356" i="7"/>
  <c r="S319" i="7"/>
  <c r="B315" i="7"/>
  <c r="Z309" i="7"/>
  <c r="O293" i="7"/>
  <c r="S291" i="7"/>
  <c r="Q287" i="7"/>
  <c r="O275" i="7"/>
  <c r="R266" i="7"/>
  <c r="AZ264" i="7"/>
  <c r="S262" i="7"/>
  <c r="Q258" i="7"/>
  <c r="C258" i="7"/>
  <c r="S244" i="7"/>
  <c r="R243" i="7"/>
  <c r="Q235" i="7"/>
  <c r="R224" i="7"/>
  <c r="Q197" i="7"/>
  <c r="AI186" i="7"/>
  <c r="AZ166" i="7"/>
  <c r="S152" i="7"/>
  <c r="S144" i="7"/>
  <c r="S138" i="7"/>
  <c r="Z136" i="7"/>
  <c r="V135" i="7"/>
  <c r="R130" i="7"/>
  <c r="O125" i="7"/>
  <c r="C125" i="7"/>
  <c r="O119" i="7"/>
  <c r="AI110" i="7"/>
  <c r="AC93" i="7"/>
  <c r="AE93" i="7" s="1"/>
  <c r="V70" i="7"/>
  <c r="Q68" i="7"/>
  <c r="Q60" i="7"/>
  <c r="R59" i="7"/>
  <c r="F59" i="7"/>
  <c r="R53" i="7"/>
  <c r="S26" i="7"/>
  <c r="AI386" i="7"/>
  <c r="O386" i="7"/>
  <c r="AZ378" i="7"/>
  <c r="O374" i="7"/>
  <c r="AC360" i="7"/>
  <c r="AE360" i="7" s="1"/>
  <c r="AI345" i="7"/>
  <c r="O315" i="7"/>
  <c r="V309" i="7"/>
  <c r="O300" i="7"/>
  <c r="AI275" i="7"/>
  <c r="AI258" i="7"/>
  <c r="B243" i="7"/>
  <c r="AZ227" i="7"/>
  <c r="O226" i="7"/>
  <c r="B193" i="7"/>
  <c r="AC186" i="7"/>
  <c r="AE186" i="7" s="1"/>
  <c r="F181" i="7"/>
  <c r="O179" i="7"/>
  <c r="AI166" i="7"/>
  <c r="O166" i="7"/>
  <c r="C166" i="7"/>
  <c r="S155" i="7"/>
  <c r="Y136" i="7"/>
  <c r="S123" i="7"/>
  <c r="O122" i="7"/>
  <c r="R120" i="7"/>
  <c r="S112" i="7"/>
  <c r="AC110" i="7"/>
  <c r="AE110" i="7" s="1"/>
  <c r="R107" i="7"/>
  <c r="O103" i="7"/>
  <c r="R88" i="7"/>
  <c r="AI78" i="7"/>
  <c r="Q78" i="7"/>
  <c r="Q73" i="7"/>
  <c r="S69" i="7"/>
  <c r="V66" i="7"/>
  <c r="V63" i="7"/>
  <c r="Q59" i="7"/>
  <c r="AZ179" i="7"/>
  <c r="AC166" i="7"/>
  <c r="AE166" i="7" s="1"/>
  <c r="Z258" i="7"/>
  <c r="Z386" i="7"/>
  <c r="W381" i="7"/>
  <c r="S378" i="7"/>
  <c r="V376" i="7"/>
  <c r="Z374" i="7"/>
  <c r="R367" i="7"/>
  <c r="C364" i="7"/>
  <c r="AC355" i="7"/>
  <c r="AE355" i="7" s="1"/>
  <c r="R312" i="7"/>
  <c r="S309" i="7"/>
  <c r="V303" i="7"/>
  <c r="Z297" i="7"/>
  <c r="W275" i="7"/>
  <c r="W258" i="7"/>
  <c r="AZ243" i="7"/>
  <c r="V227" i="7"/>
  <c r="V226" i="7"/>
  <c r="R211" i="7"/>
  <c r="V199" i="7"/>
  <c r="S186" i="7"/>
  <c r="Y179" i="7"/>
  <c r="Y166" i="7"/>
  <c r="Q155" i="7"/>
  <c r="S136" i="7"/>
  <c r="R135" i="7"/>
  <c r="O107" i="7"/>
  <c r="Z104" i="7"/>
  <c r="AI100" i="7"/>
  <c r="R94" i="7"/>
  <c r="R93" i="7"/>
  <c r="F93" i="7"/>
  <c r="Y78" i="7"/>
  <c r="O78" i="7"/>
  <c r="B78" i="7"/>
  <c r="C74" i="7"/>
  <c r="Q70" i="7"/>
  <c r="F70" i="7"/>
  <c r="S63" i="7"/>
  <c r="AI59" i="7"/>
  <c r="AZ52" i="7"/>
  <c r="Y32" i="7"/>
  <c r="Y386" i="7"/>
  <c r="V381" i="7"/>
  <c r="R378" i="7"/>
  <c r="Y374" i="7"/>
  <c r="AZ368" i="7"/>
  <c r="Q367" i="7"/>
  <c r="Z293" i="7"/>
  <c r="R280" i="7"/>
  <c r="V258" i="7"/>
  <c r="AI244" i="7"/>
  <c r="AC243" i="7"/>
  <c r="AE243" i="7" s="1"/>
  <c r="R220" i="7"/>
  <c r="F220" i="7"/>
  <c r="AI197" i="7"/>
  <c r="Q187" i="7"/>
  <c r="Q186" i="7"/>
  <c r="V179" i="7"/>
  <c r="Q151" i="7"/>
  <c r="R136" i="7"/>
  <c r="Q135" i="7"/>
  <c r="AC122" i="7"/>
  <c r="AE122" i="7" s="1"/>
  <c r="F118" i="7"/>
  <c r="R108" i="7"/>
  <c r="C108" i="7"/>
  <c r="V103" i="7"/>
  <c r="AZ94" i="7"/>
  <c r="Q93" i="7"/>
  <c r="R79" i="7"/>
  <c r="C79" i="7"/>
  <c r="W78" i="7"/>
  <c r="AZ70" i="7"/>
  <c r="R63" i="7"/>
  <c r="W59" i="7"/>
  <c r="V235" i="7"/>
  <c r="AC386" i="7"/>
  <c r="AE386" i="7" s="1"/>
  <c r="AC374" i="7"/>
  <c r="AE374" i="7" s="1"/>
  <c r="V374" i="7"/>
  <c r="Y315" i="7"/>
  <c r="O309" i="7"/>
  <c r="O290" i="7"/>
  <c r="AC244" i="7"/>
  <c r="AE244" i="7" s="1"/>
  <c r="V243" i="7"/>
  <c r="O211" i="7"/>
  <c r="Y197" i="7"/>
  <c r="S166" i="7"/>
  <c r="O155" i="7"/>
  <c r="W122" i="7"/>
  <c r="B117" i="7"/>
  <c r="V78" i="7"/>
  <c r="AI70" i="7"/>
  <c r="O70" i="7"/>
  <c r="AI60" i="7"/>
  <c r="V59" i="7"/>
  <c r="Z58" i="7"/>
  <c r="R184" i="7"/>
  <c r="S184" i="7"/>
  <c r="V106" i="7"/>
  <c r="W106" i="7"/>
  <c r="B106" i="7"/>
  <c r="Y106" i="7"/>
  <c r="C106" i="7"/>
  <c r="O106" i="7"/>
  <c r="Z106" i="7"/>
  <c r="AC106" i="7"/>
  <c r="AE106" i="7" s="1"/>
  <c r="F106" i="7"/>
  <c r="Q106" i="7"/>
  <c r="AI106" i="7"/>
  <c r="S384" i="7"/>
  <c r="AI382" i="7"/>
  <c r="Q382" i="7"/>
  <c r="F382" i="7"/>
  <c r="S380" i="7"/>
  <c r="C380" i="7"/>
  <c r="V373" i="7"/>
  <c r="R372" i="7"/>
  <c r="R371" i="7"/>
  <c r="S370" i="7"/>
  <c r="AI368" i="7"/>
  <c r="C368" i="7"/>
  <c r="AC359" i="7"/>
  <c r="AE359" i="7" s="1"/>
  <c r="O336" i="7"/>
  <c r="S336" i="7"/>
  <c r="R319" i="7"/>
  <c r="Q308" i="7"/>
  <c r="O308" i="7"/>
  <c r="F278" i="7"/>
  <c r="R278" i="7"/>
  <c r="S278" i="7"/>
  <c r="S250" i="7"/>
  <c r="R250" i="7"/>
  <c r="R161" i="7"/>
  <c r="F161" i="7"/>
  <c r="S106" i="7"/>
  <c r="AZ382" i="7"/>
  <c r="S372" i="7"/>
  <c r="C352" i="7"/>
  <c r="S352" i="7"/>
  <c r="R384" i="7"/>
  <c r="AC382" i="7"/>
  <c r="AE382" i="7" s="1"/>
  <c r="C372" i="7"/>
  <c r="Z368" i="7"/>
  <c r="O368" i="7"/>
  <c r="B368" i="7"/>
  <c r="O367" i="7"/>
  <c r="S362" i="7"/>
  <c r="Q357" i="7"/>
  <c r="AI357" i="7"/>
  <c r="S357" i="7"/>
  <c r="S338" i="7"/>
  <c r="V320" i="7"/>
  <c r="W320" i="7"/>
  <c r="O320" i="7"/>
  <c r="Q320" i="7"/>
  <c r="AI281" i="7"/>
  <c r="V281" i="7"/>
  <c r="AC281" i="7"/>
  <c r="AE281" i="7" s="1"/>
  <c r="O281" i="7"/>
  <c r="R239" i="7"/>
  <c r="O239" i="7"/>
  <c r="S239" i="7"/>
  <c r="Z228" i="7"/>
  <c r="V228" i="7"/>
  <c r="Y228" i="7"/>
  <c r="C228" i="7"/>
  <c r="O228" i="7"/>
  <c r="AC228" i="7"/>
  <c r="AE228" i="7" s="1"/>
  <c r="AI228" i="7"/>
  <c r="F228" i="7"/>
  <c r="Q228" i="7"/>
  <c r="AZ228" i="7"/>
  <c r="C206" i="7"/>
  <c r="W206" i="7"/>
  <c r="Z206" i="7"/>
  <c r="AC206" i="7"/>
  <c r="AE206" i="7" s="1"/>
  <c r="B206" i="7"/>
  <c r="AI206" i="7"/>
  <c r="Q206" i="7"/>
  <c r="F206" i="7"/>
  <c r="R206" i="7"/>
  <c r="V162" i="7"/>
  <c r="W162" i="7"/>
  <c r="B162" i="7"/>
  <c r="Y162" i="7"/>
  <c r="C162" i="7"/>
  <c r="O162" i="7"/>
  <c r="Z162" i="7"/>
  <c r="AC162" i="7"/>
  <c r="AE162" i="7" s="1"/>
  <c r="F162" i="7"/>
  <c r="Q162" i="7"/>
  <c r="AI162" i="7"/>
  <c r="Z153" i="7"/>
  <c r="R153" i="7"/>
  <c r="R106" i="7"/>
  <c r="C81" i="7"/>
  <c r="V81" i="7"/>
  <c r="AI81" i="7"/>
  <c r="Q81" i="7"/>
  <c r="AZ15" i="7"/>
  <c r="R15" i="7"/>
  <c r="V302" i="7"/>
  <c r="B302" i="7"/>
  <c r="AZ161" i="7"/>
  <c r="S161" i="7"/>
  <c r="W161" i="7"/>
  <c r="B161" i="7"/>
  <c r="Y161" i="7"/>
  <c r="C161" i="7"/>
  <c r="O161" i="7"/>
  <c r="Z161" i="7"/>
  <c r="AC161" i="7"/>
  <c r="AE161" i="7" s="1"/>
  <c r="B13" i="7"/>
  <c r="S13" i="7"/>
  <c r="S387" i="7"/>
  <c r="Z382" i="7"/>
  <c r="O382" i="7"/>
  <c r="C382" i="7"/>
  <c r="Q377" i="7"/>
  <c r="B377" i="7"/>
  <c r="O372" i="7"/>
  <c r="B372" i="7"/>
  <c r="Y368" i="7"/>
  <c r="R338" i="7"/>
  <c r="S320" i="7"/>
  <c r="R308" i="7"/>
  <c r="F281" i="7"/>
  <c r="V254" i="7"/>
  <c r="Y254" i="7"/>
  <c r="AI254" i="7"/>
  <c r="O254" i="7"/>
  <c r="B254" i="7"/>
  <c r="Q254" i="7"/>
  <c r="B171" i="7"/>
  <c r="R171" i="7"/>
  <c r="S162" i="7"/>
  <c r="B54" i="7"/>
  <c r="C54" i="7"/>
  <c r="R54" i="7"/>
  <c r="AZ27" i="7"/>
  <c r="AC27" i="7"/>
  <c r="AE27" i="7" s="1"/>
  <c r="S27" i="7"/>
  <c r="Y382" i="7"/>
  <c r="AZ370" i="7"/>
  <c r="V369" i="7"/>
  <c r="W368" i="7"/>
  <c r="V363" i="7"/>
  <c r="B342" i="7"/>
  <c r="AI342" i="7"/>
  <c r="AZ342" i="7"/>
  <c r="Q342" i="7"/>
  <c r="AZ339" i="7"/>
  <c r="O339" i="7"/>
  <c r="B339" i="7"/>
  <c r="Q339" i="7"/>
  <c r="AC321" i="7"/>
  <c r="AE321" i="7" s="1"/>
  <c r="V321" i="7"/>
  <c r="O321" i="7"/>
  <c r="R320" i="7"/>
  <c r="S312" i="7"/>
  <c r="V312" i="7"/>
  <c r="O312" i="7"/>
  <c r="S310" i="7"/>
  <c r="Y310" i="7"/>
  <c r="B292" i="7"/>
  <c r="AI292" i="7"/>
  <c r="O292" i="7"/>
  <c r="Q281" i="7"/>
  <c r="AI272" i="7"/>
  <c r="O272" i="7"/>
  <c r="R272" i="7"/>
  <c r="AI210" i="7"/>
  <c r="B210" i="7"/>
  <c r="R210" i="7"/>
  <c r="V171" i="7"/>
  <c r="AZ165" i="7"/>
  <c r="W165" i="7"/>
  <c r="AI165" i="7"/>
  <c r="Q165" i="7"/>
  <c r="R162" i="7"/>
  <c r="S115" i="7"/>
  <c r="Q115" i="7"/>
  <c r="S113" i="7"/>
  <c r="V113" i="7"/>
  <c r="W54" i="7"/>
  <c r="V27" i="7"/>
  <c r="Z362" i="7"/>
  <c r="F386" i="7"/>
  <c r="V382" i="7"/>
  <c r="C378" i="7"/>
  <c r="R374" i="7"/>
  <c r="AZ372" i="7"/>
  <c r="AC370" i="7"/>
  <c r="AE370" i="7" s="1"/>
  <c r="V368" i="7"/>
  <c r="V358" i="7"/>
  <c r="AZ358" i="7"/>
  <c r="O358" i="7"/>
  <c r="R358" i="7"/>
  <c r="Q348" i="7"/>
  <c r="F342" i="7"/>
  <c r="Y282" i="7"/>
  <c r="R282" i="7"/>
  <c r="F165" i="7"/>
  <c r="V160" i="7"/>
  <c r="Q160" i="7"/>
  <c r="C101" i="7"/>
  <c r="V101" i="7"/>
  <c r="Z101" i="7"/>
  <c r="AZ101" i="7"/>
  <c r="O101" i="7"/>
  <c r="B101" i="7"/>
  <c r="F76" i="7"/>
  <c r="Z76" i="7"/>
  <c r="S76" i="7"/>
  <c r="R379" i="7"/>
  <c r="O378" i="7"/>
  <c r="AZ374" i="7"/>
  <c r="AI372" i="7"/>
  <c r="Y370" i="7"/>
  <c r="V349" i="7"/>
  <c r="R349" i="7"/>
  <c r="F349" i="7"/>
  <c r="S349" i="7"/>
  <c r="Y269" i="7"/>
  <c r="AI269" i="7"/>
  <c r="AZ269" i="7"/>
  <c r="S269" i="7"/>
  <c r="F255" i="7"/>
  <c r="O255" i="7"/>
  <c r="V247" i="7"/>
  <c r="R247" i="7"/>
  <c r="Q203" i="7"/>
  <c r="R203" i="7"/>
  <c r="R165" i="7"/>
  <c r="R115" i="7"/>
  <c r="S101" i="7"/>
  <c r="F84" i="7"/>
  <c r="V84" i="7"/>
  <c r="O84" i="7"/>
  <c r="F82" i="7"/>
  <c r="W82" i="7"/>
  <c r="AZ384" i="7"/>
  <c r="S382" i="7"/>
  <c r="O343" i="7"/>
  <c r="S343" i="7"/>
  <c r="AZ340" i="7"/>
  <c r="V340" i="7"/>
  <c r="W340" i="7"/>
  <c r="O340" i="7"/>
  <c r="Z340" i="7"/>
  <c r="B340" i="7"/>
  <c r="AI340" i="7"/>
  <c r="Q340" i="7"/>
  <c r="W319" i="7"/>
  <c r="Z319" i="7"/>
  <c r="V240" i="7"/>
  <c r="W240" i="7"/>
  <c r="B240" i="7"/>
  <c r="Y240" i="7"/>
  <c r="C240" i="7"/>
  <c r="O240" i="7"/>
  <c r="AI240" i="7"/>
  <c r="AZ240" i="7"/>
  <c r="F240" i="7"/>
  <c r="Q240" i="7"/>
  <c r="B213" i="7"/>
  <c r="R213" i="7"/>
  <c r="AI161" i="7"/>
  <c r="R160" i="7"/>
  <c r="O152" i="7"/>
  <c r="V152" i="7"/>
  <c r="Q152" i="7"/>
  <c r="Q148" i="7"/>
  <c r="R148" i="7"/>
  <c r="Z134" i="7"/>
  <c r="W134" i="7"/>
  <c r="AZ106" i="7"/>
  <c r="R101" i="7"/>
  <c r="B71" i="7"/>
  <c r="R71" i="7"/>
  <c r="S71" i="7"/>
  <c r="O298" i="7"/>
  <c r="Z290" i="7"/>
  <c r="V275" i="7"/>
  <c r="O265" i="7"/>
  <c r="AI260" i="7"/>
  <c r="O249" i="7"/>
  <c r="V229" i="7"/>
  <c r="B224" i="7"/>
  <c r="B220" i="7"/>
  <c r="AC211" i="7"/>
  <c r="AE211" i="7" s="1"/>
  <c r="O208" i="7"/>
  <c r="AI193" i="7"/>
  <c r="Z186" i="7"/>
  <c r="O175" i="7"/>
  <c r="V163" i="7"/>
  <c r="AI158" i="7"/>
  <c r="AC157" i="7"/>
  <c r="AE157" i="7" s="1"/>
  <c r="Y150" i="7"/>
  <c r="V149" i="7"/>
  <c r="O131" i="7"/>
  <c r="AI125" i="7"/>
  <c r="B125" i="7"/>
  <c r="Y119" i="7"/>
  <c r="AZ118" i="7"/>
  <c r="B118" i="7"/>
  <c r="Z110" i="7"/>
  <c r="Y96" i="7"/>
  <c r="O88" i="7"/>
  <c r="O74" i="7"/>
  <c r="W72" i="7"/>
  <c r="Y70" i="7"/>
  <c r="O69" i="7"/>
  <c r="AZ60" i="7"/>
  <c r="V355" i="7"/>
  <c r="Y346" i="7"/>
  <c r="AI344" i="7"/>
  <c r="AI304" i="7"/>
  <c r="Z298" i="7"/>
  <c r="V296" i="7"/>
  <c r="R293" i="7"/>
  <c r="V290" i="7"/>
  <c r="Y260" i="7"/>
  <c r="Y237" i="7"/>
  <c r="F237" i="7"/>
  <c r="AZ232" i="7"/>
  <c r="AC193" i="7"/>
  <c r="AE193" i="7" s="1"/>
  <c r="V186" i="7"/>
  <c r="Z157" i="7"/>
  <c r="AI118" i="7"/>
  <c r="Z88" i="7"/>
  <c r="AZ74" i="7"/>
  <c r="R43" i="7"/>
  <c r="F360" i="7"/>
  <c r="Y298" i="7"/>
  <c r="AZ265" i="7"/>
  <c r="AI262" i="7"/>
  <c r="V260" i="7"/>
  <c r="AI220" i="7"/>
  <c r="V193" i="7"/>
  <c r="AZ175" i="7"/>
  <c r="S169" i="7"/>
  <c r="R167" i="7"/>
  <c r="R163" i="7"/>
  <c r="S158" i="7"/>
  <c r="F158" i="7"/>
  <c r="W157" i="7"/>
  <c r="S149" i="7"/>
  <c r="C147" i="7"/>
  <c r="R144" i="7"/>
  <c r="Z142" i="7"/>
  <c r="AC131" i="7"/>
  <c r="AE131" i="7" s="1"/>
  <c r="Y125" i="7"/>
  <c r="Q123" i="7"/>
  <c r="C123" i="7"/>
  <c r="C122" i="7"/>
  <c r="AI120" i="7"/>
  <c r="S119" i="7"/>
  <c r="AC118" i="7"/>
  <c r="AE118" i="7" s="1"/>
  <c r="Q117" i="7"/>
  <c r="F117" i="7"/>
  <c r="S116" i="7"/>
  <c r="V109" i="7"/>
  <c r="AI108" i="7"/>
  <c r="AI104" i="7"/>
  <c r="C104" i="7"/>
  <c r="R99" i="7"/>
  <c r="AZ97" i="7"/>
  <c r="AI94" i="7"/>
  <c r="Q94" i="7"/>
  <c r="R92" i="7"/>
  <c r="Y88" i="7"/>
  <c r="AI74" i="7"/>
  <c r="AI69" i="7"/>
  <c r="AZ68" i="7"/>
  <c r="S66" i="7"/>
  <c r="AC60" i="7"/>
  <c r="AE60" i="7" s="1"/>
  <c r="AC59" i="7"/>
  <c r="AE59" i="7" s="1"/>
  <c r="F345" i="7"/>
  <c r="W298" i="7"/>
  <c r="S296" i="7"/>
  <c r="S290" i="7"/>
  <c r="Z265" i="7"/>
  <c r="Z262" i="7"/>
  <c r="S232" i="7"/>
  <c r="R229" i="7"/>
  <c r="F229" i="7"/>
  <c r="AZ224" i="7"/>
  <c r="V220" i="7"/>
  <c r="AI217" i="7"/>
  <c r="Q211" i="7"/>
  <c r="AC208" i="7"/>
  <c r="AE208" i="7" s="1"/>
  <c r="C163" i="7"/>
  <c r="V157" i="7"/>
  <c r="R154" i="7"/>
  <c r="B154" i="7"/>
  <c r="S150" i="7"/>
  <c r="R149" i="7"/>
  <c r="C149" i="7"/>
  <c r="AI138" i="7"/>
  <c r="V131" i="7"/>
  <c r="W118" i="7"/>
  <c r="R116" i="7"/>
  <c r="O104" i="7"/>
  <c r="R96" i="7"/>
  <c r="B94" i="7"/>
  <c r="V88" i="7"/>
  <c r="Y75" i="7"/>
  <c r="Y74" i="7"/>
  <c r="R72" i="7"/>
  <c r="S70" i="7"/>
  <c r="V69" i="7"/>
  <c r="AC68" i="7"/>
  <c r="AE68" i="7" s="1"/>
  <c r="Q65" i="7"/>
  <c r="R62" i="7"/>
  <c r="F62" i="7"/>
  <c r="V60" i="7"/>
  <c r="Y59" i="7"/>
  <c r="O59" i="7"/>
  <c r="C59" i="7"/>
  <c r="Y57" i="7"/>
  <c r="R52" i="7"/>
  <c r="O43" i="7"/>
  <c r="W40" i="7"/>
  <c r="Q346" i="7"/>
  <c r="S335" i="7"/>
  <c r="R318" i="7"/>
  <c r="S316" i="7"/>
  <c r="R307" i="7"/>
  <c r="Q299" i="7"/>
  <c r="B290" i="7"/>
  <c r="R288" i="7"/>
  <c r="S283" i="7"/>
  <c r="AZ275" i="7"/>
  <c r="B275" i="7"/>
  <c r="W266" i="7"/>
  <c r="R264" i="7"/>
  <c r="V262" i="7"/>
  <c r="R261" i="7"/>
  <c r="C261" i="7"/>
  <c r="R260" i="7"/>
  <c r="AC249" i="7"/>
  <c r="AE249" i="7" s="1"/>
  <c r="Q232" i="7"/>
  <c r="Q229" i="7"/>
  <c r="V224" i="7"/>
  <c r="Z217" i="7"/>
  <c r="Z208" i="7"/>
  <c r="S193" i="7"/>
  <c r="R188" i="7"/>
  <c r="R186" i="7"/>
  <c r="F186" i="7"/>
  <c r="S175" i="7"/>
  <c r="O163" i="7"/>
  <c r="O144" i="7"/>
  <c r="W138" i="7"/>
  <c r="AI117" i="7"/>
  <c r="O117" i="7"/>
  <c r="C117" i="7"/>
  <c r="AI112" i="7"/>
  <c r="V74" i="7"/>
  <c r="R14" i="7"/>
  <c r="S385" i="7"/>
  <c r="AI384" i="7"/>
  <c r="S383" i="7"/>
  <c r="R387" i="7"/>
  <c r="AI380" i="7"/>
  <c r="R370" i="7"/>
  <c r="R366" i="7"/>
  <c r="Q365" i="7"/>
  <c r="R355" i="7"/>
  <c r="O385" i="7"/>
  <c r="B385" i="7"/>
  <c r="Y384" i="7"/>
  <c r="O384" i="7"/>
  <c r="C384" i="7"/>
  <c r="O383" i="7"/>
  <c r="Q381" i="7"/>
  <c r="F381" i="7"/>
  <c r="Z380" i="7"/>
  <c r="Y378" i="7"/>
  <c r="C376" i="7"/>
  <c r="O375" i="7"/>
  <c r="S373" i="7"/>
  <c r="W372" i="7"/>
  <c r="AI370" i="7"/>
  <c r="Q370" i="7"/>
  <c r="F370" i="7"/>
  <c r="AZ366" i="7"/>
  <c r="C366" i="7"/>
  <c r="R364" i="7"/>
  <c r="R363" i="7"/>
  <c r="V361" i="7"/>
  <c r="O352" i="7"/>
  <c r="S348" i="7"/>
  <c r="Q347" i="7"/>
  <c r="R346" i="7"/>
  <c r="Z344" i="7"/>
  <c r="Y341" i="7"/>
  <c r="O341" i="7"/>
  <c r="B341" i="7"/>
  <c r="AI339" i="7"/>
  <c r="AZ332" i="7"/>
  <c r="Q332" i="7"/>
  <c r="F327" i="7"/>
  <c r="W327" i="7"/>
  <c r="Y327" i="7"/>
  <c r="O327" i="7"/>
  <c r="AZ327" i="7"/>
  <c r="AZ319" i="7"/>
  <c r="S267" i="7"/>
  <c r="AZ267" i="7"/>
  <c r="V267" i="7"/>
  <c r="B267" i="7"/>
  <c r="W267" i="7"/>
  <c r="C267" i="7"/>
  <c r="O267" i="7"/>
  <c r="Y267" i="7"/>
  <c r="Z267" i="7"/>
  <c r="F267" i="7"/>
  <c r="Q267" i="7"/>
  <c r="AC267" i="7"/>
  <c r="AE267" i="7" s="1"/>
  <c r="Q257" i="7"/>
  <c r="R257" i="7"/>
  <c r="Z252" i="7"/>
  <c r="R252" i="7"/>
  <c r="O380" i="7"/>
  <c r="O387" i="7"/>
  <c r="B384" i="7"/>
  <c r="AI377" i="7"/>
  <c r="AZ376" i="7"/>
  <c r="V372" i="7"/>
  <c r="O366" i="7"/>
  <c r="AZ352" i="7"/>
  <c r="W341" i="7"/>
  <c r="Y338" i="7"/>
  <c r="B333" i="7"/>
  <c r="AZ333" i="7"/>
  <c r="R333" i="7"/>
  <c r="R385" i="7"/>
  <c r="F384" i="7"/>
  <c r="S376" i="7"/>
  <c r="AC385" i="7"/>
  <c r="AE385" i="7" s="1"/>
  <c r="W384" i="7"/>
  <c r="Y380" i="7"/>
  <c r="V378" i="7"/>
  <c r="O376" i="7"/>
  <c r="B376" i="7"/>
  <c r="Q373" i="7"/>
  <c r="B373" i="7"/>
  <c r="AC366" i="7"/>
  <c r="AE366" i="7" s="1"/>
  <c r="W385" i="7"/>
  <c r="V384" i="7"/>
  <c r="Y381" i="7"/>
  <c r="O381" i="7"/>
  <c r="V380" i="7"/>
  <c r="AC377" i="7"/>
  <c r="AE377" i="7" s="1"/>
  <c r="AI376" i="7"/>
  <c r="C374" i="7"/>
  <c r="Z370" i="7"/>
  <c r="O370" i="7"/>
  <c r="C370" i="7"/>
  <c r="S367" i="7"/>
  <c r="Z366" i="7"/>
  <c r="AZ364" i="7"/>
  <c r="O364" i="7"/>
  <c r="S361" i="7"/>
  <c r="R357" i="7"/>
  <c r="F357" i="7"/>
  <c r="R354" i="7"/>
  <c r="Y352" i="7"/>
  <c r="R350" i="7"/>
  <c r="R344" i="7"/>
  <c r="F344" i="7"/>
  <c r="V341" i="7"/>
  <c r="V338" i="7"/>
  <c r="AZ337" i="7"/>
  <c r="AI336" i="7"/>
  <c r="V335" i="7"/>
  <c r="V334" i="7"/>
  <c r="O334" i="7"/>
  <c r="S322" i="7"/>
  <c r="O322" i="7"/>
  <c r="R267" i="7"/>
  <c r="W376" i="7"/>
  <c r="Y366" i="7"/>
  <c r="Q361" i="7"/>
  <c r="AZ354" i="7"/>
  <c r="C354" i="7"/>
  <c r="V352" i="7"/>
  <c r="Q344" i="7"/>
  <c r="V337" i="7"/>
  <c r="V336" i="7"/>
  <c r="S333" i="7"/>
  <c r="F319" i="7"/>
  <c r="Q319" i="7"/>
  <c r="AI319" i="7"/>
  <c r="V319" i="7"/>
  <c r="O319" i="7"/>
  <c r="Y319" i="7"/>
  <c r="C271" i="7"/>
  <c r="W271" i="7"/>
  <c r="AI271" i="7"/>
  <c r="B271" i="7"/>
  <c r="R271" i="7"/>
  <c r="Z268" i="7"/>
  <c r="S268" i="7"/>
  <c r="V268" i="7"/>
  <c r="W268" i="7"/>
  <c r="B268" i="7"/>
  <c r="O268" i="7"/>
  <c r="Y268" i="7"/>
  <c r="C268" i="7"/>
  <c r="AC268" i="7"/>
  <c r="AE268" i="7" s="1"/>
  <c r="Q268" i="7"/>
  <c r="AI268" i="7"/>
  <c r="Z256" i="7"/>
  <c r="Y256" i="7"/>
  <c r="AC256" i="7"/>
  <c r="AE256" i="7" s="1"/>
  <c r="AZ256" i="7"/>
  <c r="B256" i="7"/>
  <c r="O256" i="7"/>
  <c r="C256" i="7"/>
  <c r="R256" i="7"/>
  <c r="AI365" i="7"/>
  <c r="R335" i="7"/>
  <c r="F323" i="7"/>
  <c r="S323" i="7"/>
  <c r="V313" i="7"/>
  <c r="R313" i="7"/>
  <c r="V295" i="7"/>
  <c r="R295" i="7"/>
  <c r="Q384" i="7"/>
  <c r="R375" i="7"/>
  <c r="S365" i="7"/>
  <c r="R352" i="7"/>
  <c r="AI341" i="7"/>
  <c r="Q341" i="7"/>
  <c r="F341" i="7"/>
  <c r="B338" i="7"/>
  <c r="Q337" i="7"/>
  <c r="R336" i="7"/>
  <c r="Q335" i="7"/>
  <c r="AZ331" i="7"/>
  <c r="O331" i="7"/>
  <c r="AZ329" i="7"/>
  <c r="O329" i="7"/>
  <c r="R329" i="7"/>
  <c r="B326" i="7"/>
  <c r="V326" i="7"/>
  <c r="S324" i="7"/>
  <c r="O324" i="7"/>
  <c r="R324" i="7"/>
  <c r="W310" i="7"/>
  <c r="Q310" i="7"/>
  <c r="R310" i="7"/>
  <c r="V289" i="7"/>
  <c r="S289" i="7"/>
  <c r="F274" i="7"/>
  <c r="R274" i="7"/>
  <c r="AC384" i="7"/>
  <c r="AE384" i="7" s="1"/>
  <c r="B380" i="7"/>
  <c r="AC341" i="7"/>
  <c r="AE341" i="7" s="1"/>
  <c r="O338" i="7"/>
  <c r="Q336" i="7"/>
  <c r="R331" i="7"/>
  <c r="V329" i="7"/>
  <c r="S326" i="7"/>
  <c r="V324" i="7"/>
  <c r="R323" i="7"/>
  <c r="Z302" i="7"/>
  <c r="S302" i="7"/>
  <c r="Y302" i="7"/>
  <c r="O302" i="7"/>
  <c r="B276" i="7"/>
  <c r="O276" i="7"/>
  <c r="R276" i="7"/>
  <c r="AZ270" i="7"/>
  <c r="AI270" i="7"/>
  <c r="O270" i="7"/>
  <c r="R270" i="7"/>
  <c r="F263" i="7"/>
  <c r="R263" i="7"/>
  <c r="AZ205" i="7"/>
  <c r="W205" i="7"/>
  <c r="AC205" i="7"/>
  <c r="AE205" i="7" s="1"/>
  <c r="Q205" i="7"/>
  <c r="F205" i="7"/>
  <c r="S182" i="7"/>
  <c r="V182" i="7"/>
  <c r="W182" i="7"/>
  <c r="B182" i="7"/>
  <c r="Y182" i="7"/>
  <c r="C182" i="7"/>
  <c r="O182" i="7"/>
  <c r="Z182" i="7"/>
  <c r="AC182" i="7"/>
  <c r="AE182" i="7" s="1"/>
  <c r="AZ141" i="7"/>
  <c r="V141" i="7"/>
  <c r="Y141" i="7"/>
  <c r="Z141" i="7"/>
  <c r="C141" i="7"/>
  <c r="O141" i="7"/>
  <c r="AC141" i="7"/>
  <c r="AE141" i="7" s="1"/>
  <c r="AI141" i="7"/>
  <c r="F141" i="7"/>
  <c r="Q141" i="7"/>
  <c r="V133" i="7"/>
  <c r="S133" i="7"/>
  <c r="W133" i="7"/>
  <c r="Y133" i="7"/>
  <c r="C133" i="7"/>
  <c r="O133" i="7"/>
  <c r="AC133" i="7"/>
  <c r="AE133" i="7" s="1"/>
  <c r="AI133" i="7"/>
  <c r="R317" i="7"/>
  <c r="AI315" i="7"/>
  <c r="R306" i="7"/>
  <c r="S305" i="7"/>
  <c r="V304" i="7"/>
  <c r="S303" i="7"/>
  <c r="S300" i="7"/>
  <c r="Z299" i="7"/>
  <c r="C299" i="7"/>
  <c r="V298" i="7"/>
  <c r="S292" i="7"/>
  <c r="W290" i="7"/>
  <c r="W287" i="7"/>
  <c r="Y286" i="7"/>
  <c r="O286" i="7"/>
  <c r="B286" i="7"/>
  <c r="AI284" i="7"/>
  <c r="R283" i="7"/>
  <c r="Z281" i="7"/>
  <c r="O280" i="7"/>
  <c r="Y265" i="7"/>
  <c r="Z261" i="7"/>
  <c r="O261" i="7"/>
  <c r="AC259" i="7"/>
  <c r="AE259" i="7" s="1"/>
  <c r="O259" i="7"/>
  <c r="C259" i="7"/>
  <c r="Y255" i="7"/>
  <c r="Z254" i="7"/>
  <c r="C254" i="7"/>
  <c r="R245" i="7"/>
  <c r="AI243" i="7"/>
  <c r="Q243" i="7"/>
  <c r="R242" i="7"/>
  <c r="O241" i="7"/>
  <c r="AI239" i="7"/>
  <c r="R237" i="7"/>
  <c r="AZ233" i="7"/>
  <c r="AI232" i="7"/>
  <c r="B232" i="7"/>
  <c r="V230" i="7"/>
  <c r="Y229" i="7"/>
  <c r="AI227" i="7"/>
  <c r="Q227" i="7"/>
  <c r="Q224" i="7"/>
  <c r="AI221" i="7"/>
  <c r="W220" i="7"/>
  <c r="R219" i="7"/>
  <c r="F219" i="7"/>
  <c r="AI216" i="7"/>
  <c r="Q216" i="7"/>
  <c r="F216" i="7"/>
  <c r="V212" i="7"/>
  <c r="W211" i="7"/>
  <c r="O209" i="7"/>
  <c r="S208" i="7"/>
  <c r="AI207" i="7"/>
  <c r="AZ185" i="7"/>
  <c r="V185" i="7"/>
  <c r="Z185" i="7"/>
  <c r="AC185" i="7"/>
  <c r="AE185" i="7" s="1"/>
  <c r="AI185" i="7"/>
  <c r="Q185" i="7"/>
  <c r="R182" i="7"/>
  <c r="F182" i="7"/>
  <c r="C158" i="7"/>
  <c r="V158" i="7"/>
  <c r="W158" i="7"/>
  <c r="Y158" i="7"/>
  <c r="B158" i="7"/>
  <c r="Z158" i="7"/>
  <c r="Q158" i="7"/>
  <c r="AC158" i="7"/>
  <c r="AE158" i="7" s="1"/>
  <c r="B139" i="7"/>
  <c r="V139" i="7"/>
  <c r="Y139" i="7"/>
  <c r="AI139" i="7"/>
  <c r="O139" i="7"/>
  <c r="R133" i="7"/>
  <c r="F133" i="7"/>
  <c r="Z126" i="7"/>
  <c r="S126" i="7"/>
  <c r="W126" i="7"/>
  <c r="Y126" i="7"/>
  <c r="C126" i="7"/>
  <c r="O126" i="7"/>
  <c r="AI126" i="7"/>
  <c r="AZ126" i="7"/>
  <c r="F126" i="7"/>
  <c r="Q126" i="7"/>
  <c r="W286" i="7"/>
  <c r="AI280" i="7"/>
  <c r="Z278" i="7"/>
  <c r="V265" i="7"/>
  <c r="Y261" i="7"/>
  <c r="Y259" i="7"/>
  <c r="B259" i="7"/>
  <c r="AZ248" i="7"/>
  <c r="Q242" i="7"/>
  <c r="C242" i="7"/>
  <c r="Y239" i="7"/>
  <c r="AI235" i="7"/>
  <c r="AC232" i="7"/>
  <c r="AE232" i="7" s="1"/>
  <c r="Q219" i="7"/>
  <c r="AC216" i="7"/>
  <c r="AE216" i="7" s="1"/>
  <c r="V211" i="7"/>
  <c r="Z209" i="7"/>
  <c r="R205" i="7"/>
  <c r="B205" i="7"/>
  <c r="Y191" i="7"/>
  <c r="V191" i="7"/>
  <c r="AZ191" i="7"/>
  <c r="O191" i="7"/>
  <c r="C191" i="7"/>
  <c r="Q191" i="7"/>
  <c r="Q182" i="7"/>
  <c r="Z170" i="7"/>
  <c r="V170" i="7"/>
  <c r="W170" i="7"/>
  <c r="Y170" i="7"/>
  <c r="B170" i="7"/>
  <c r="O170" i="7"/>
  <c r="AI170" i="7"/>
  <c r="C170" i="7"/>
  <c r="AZ170" i="7"/>
  <c r="R141" i="7"/>
  <c r="Q133" i="7"/>
  <c r="R325" i="7"/>
  <c r="AZ321" i="7"/>
  <c r="V315" i="7"/>
  <c r="R314" i="7"/>
  <c r="Q305" i="7"/>
  <c r="F305" i="7"/>
  <c r="S304" i="7"/>
  <c r="Q300" i="7"/>
  <c r="W299" i="7"/>
  <c r="S298" i="7"/>
  <c r="Q292" i="7"/>
  <c r="R291" i="7"/>
  <c r="V286" i="7"/>
  <c r="V280" i="7"/>
  <c r="V278" i="7"/>
  <c r="R269" i="7"/>
  <c r="Q262" i="7"/>
  <c r="C262" i="7"/>
  <c r="V261" i="7"/>
  <c r="Q260" i="7"/>
  <c r="W259" i="7"/>
  <c r="R255" i="7"/>
  <c r="W254" i="7"/>
  <c r="AI250" i="7"/>
  <c r="Z249" i="7"/>
  <c r="Y248" i="7"/>
  <c r="AI246" i="7"/>
  <c r="R244" i="7"/>
  <c r="Z243" i="7"/>
  <c r="W239" i="7"/>
  <c r="AC235" i="7"/>
  <c r="AE235" i="7" s="1"/>
  <c r="F233" i="7"/>
  <c r="W232" i="7"/>
  <c r="R230" i="7"/>
  <c r="Z227" i="7"/>
  <c r="AI224" i="7"/>
  <c r="V222" i="7"/>
  <c r="AZ219" i="7"/>
  <c r="Y216" i="7"/>
  <c r="O216" i="7"/>
  <c r="C216" i="7"/>
  <c r="R212" i="7"/>
  <c r="V209" i="7"/>
  <c r="Q208" i="7"/>
  <c r="V207" i="7"/>
  <c r="S191" i="7"/>
  <c r="AI178" i="7"/>
  <c r="B178" i="7"/>
  <c r="R178" i="7"/>
  <c r="S170" i="7"/>
  <c r="V156" i="7"/>
  <c r="O156" i="7"/>
  <c r="Q156" i="7"/>
  <c r="B151" i="7"/>
  <c r="S151" i="7"/>
  <c r="V151" i="7"/>
  <c r="Y151" i="7"/>
  <c r="O151" i="7"/>
  <c r="AI151" i="7"/>
  <c r="C151" i="7"/>
  <c r="AZ151" i="7"/>
  <c r="R139" i="7"/>
  <c r="B67" i="7"/>
  <c r="V67" i="7"/>
  <c r="AC67" i="7"/>
  <c r="AE67" i="7" s="1"/>
  <c r="AI67" i="7"/>
  <c r="O67" i="7"/>
  <c r="Q67" i="7"/>
  <c r="Z321" i="7"/>
  <c r="AZ305" i="7"/>
  <c r="V299" i="7"/>
  <c r="R294" i="7"/>
  <c r="Q291" i="7"/>
  <c r="C291" i="7"/>
  <c r="Q269" i="7"/>
  <c r="C269" i="7"/>
  <c r="S265" i="7"/>
  <c r="AZ260" i="7"/>
  <c r="B260" i="7"/>
  <c r="V259" i="7"/>
  <c r="C255" i="7"/>
  <c r="W250" i="7"/>
  <c r="W248" i="7"/>
  <c r="AZ247" i="7"/>
  <c r="AZ244" i="7"/>
  <c r="Q244" i="7"/>
  <c r="C244" i="7"/>
  <c r="W235" i="7"/>
  <c r="R233" i="7"/>
  <c r="V232" i="7"/>
  <c r="Q230" i="7"/>
  <c r="W227" i="7"/>
  <c r="W224" i="7"/>
  <c r="R221" i="7"/>
  <c r="AI219" i="7"/>
  <c r="W216" i="7"/>
  <c r="B216" i="7"/>
  <c r="Q212" i="7"/>
  <c r="S211" i="7"/>
  <c r="AI208" i="7"/>
  <c r="C208" i="7"/>
  <c r="R191" i="7"/>
  <c r="W178" i="7"/>
  <c r="R170" i="7"/>
  <c r="V121" i="7"/>
  <c r="Y121" i="7"/>
  <c r="Z121" i="7"/>
  <c r="C121" i="7"/>
  <c r="O121" i="7"/>
  <c r="AC121" i="7"/>
  <c r="AE121" i="7" s="1"/>
  <c r="AI121" i="7"/>
  <c r="F121" i="7"/>
  <c r="Q121" i="7"/>
  <c r="C89" i="7"/>
  <c r="AZ89" i="7"/>
  <c r="R89" i="7"/>
  <c r="S286" i="7"/>
  <c r="S280" i="7"/>
  <c r="S261" i="7"/>
  <c r="AI251" i="7"/>
  <c r="V248" i="7"/>
  <c r="Y247" i="7"/>
  <c r="Y219" i="7"/>
  <c r="V216" i="7"/>
  <c r="AC204" i="7"/>
  <c r="AE204" i="7" s="1"/>
  <c r="R204" i="7"/>
  <c r="B201" i="7"/>
  <c r="R201" i="7"/>
  <c r="S192" i="7"/>
  <c r="V192" i="7"/>
  <c r="O192" i="7"/>
  <c r="B143" i="7"/>
  <c r="AZ143" i="7"/>
  <c r="C143" i="7"/>
  <c r="R143" i="7"/>
  <c r="C105" i="7"/>
  <c r="S105" i="7"/>
  <c r="W105" i="7"/>
  <c r="Z105" i="7"/>
  <c r="B105" i="7"/>
  <c r="O105" i="7"/>
  <c r="AC105" i="7"/>
  <c r="AE105" i="7" s="1"/>
  <c r="AI105" i="7"/>
  <c r="F105" i="7"/>
  <c r="Q105" i="7"/>
  <c r="AZ105" i="7"/>
  <c r="S44" i="7"/>
  <c r="Y44" i="7"/>
  <c r="AI242" i="7"/>
  <c r="V219" i="7"/>
  <c r="AI205" i="7"/>
  <c r="W190" i="7"/>
  <c r="AC190" i="7"/>
  <c r="AE190" i="7" s="1"/>
  <c r="R190" i="7"/>
  <c r="AI180" i="7"/>
  <c r="V180" i="7"/>
  <c r="Q180" i="7"/>
  <c r="R180" i="7"/>
  <c r="Y143" i="7"/>
  <c r="V305" i="7"/>
  <c r="V292" i="7"/>
  <c r="AZ291" i="7"/>
  <c r="Q286" i="7"/>
  <c r="Q280" i="7"/>
  <c r="Q278" i="7"/>
  <c r="C278" i="7"/>
  <c r="AC269" i="7"/>
  <c r="AE269" i="7" s="1"/>
  <c r="AC265" i="7"/>
  <c r="AE265" i="7" s="1"/>
  <c r="AZ261" i="7"/>
  <c r="W260" i="7"/>
  <c r="Q259" i="7"/>
  <c r="F259" i="7"/>
  <c r="AI255" i="7"/>
  <c r="Q250" i="7"/>
  <c r="S247" i="7"/>
  <c r="W244" i="7"/>
  <c r="V242" i="7"/>
  <c r="S241" i="7"/>
  <c r="R235" i="7"/>
  <c r="R232" i="7"/>
  <c r="F232" i="7"/>
  <c r="S216" i="7"/>
  <c r="AI212" i="7"/>
  <c r="AI211" i="7"/>
  <c r="B211" i="7"/>
  <c r="Q209" i="7"/>
  <c r="V208" i="7"/>
  <c r="Z205" i="7"/>
  <c r="Q192" i="7"/>
  <c r="V190" i="7"/>
  <c r="V184" i="7"/>
  <c r="O184" i="7"/>
  <c r="Q184" i="7"/>
  <c r="AI182" i="7"/>
  <c r="AZ133" i="7"/>
  <c r="V111" i="7"/>
  <c r="O111" i="7"/>
  <c r="S111" i="7"/>
  <c r="R105" i="7"/>
  <c r="AI86" i="7"/>
  <c r="B64" i="7"/>
  <c r="V64" i="7"/>
  <c r="W64" i="7"/>
  <c r="Y64" i="7"/>
  <c r="C64" i="7"/>
  <c r="O64" i="7"/>
  <c r="AC64" i="7"/>
  <c r="AE64" i="7" s="1"/>
  <c r="AI64" i="7"/>
  <c r="F64" i="7"/>
  <c r="Q64" i="7"/>
  <c r="AZ7" i="7"/>
  <c r="S7" i="7"/>
  <c r="Z193" i="7"/>
  <c r="V189" i="7"/>
  <c r="Z181" i="7"/>
  <c r="O181" i="7"/>
  <c r="C181" i="7"/>
  <c r="V176" i="7"/>
  <c r="Y175" i="7"/>
  <c r="V169" i="7"/>
  <c r="AC165" i="7"/>
  <c r="AE165" i="7" s="1"/>
  <c r="O165" i="7"/>
  <c r="C165" i="7"/>
  <c r="AZ163" i="7"/>
  <c r="V161" i="7"/>
  <c r="O160" i="7"/>
  <c r="Y157" i="7"/>
  <c r="O157" i="7"/>
  <c r="B157" i="7"/>
  <c r="V150" i="7"/>
  <c r="AI149" i="7"/>
  <c r="O149" i="7"/>
  <c r="B149" i="7"/>
  <c r="AI145" i="7"/>
  <c r="V142" i="7"/>
  <c r="AC134" i="7"/>
  <c r="AE134" i="7" s="1"/>
  <c r="AZ130" i="7"/>
  <c r="Q130" i="7"/>
  <c r="S122" i="7"/>
  <c r="Y118" i="7"/>
  <c r="O118" i="7"/>
  <c r="C118" i="7"/>
  <c r="W117" i="7"/>
  <c r="AZ109" i="7"/>
  <c r="C102" i="7"/>
  <c r="R100" i="7"/>
  <c r="C100" i="7"/>
  <c r="AI93" i="7"/>
  <c r="Q92" i="7"/>
  <c r="C92" i="7"/>
  <c r="AI90" i="7"/>
  <c r="S87" i="7"/>
  <c r="Z84" i="7"/>
  <c r="V83" i="7"/>
  <c r="AI82" i="7"/>
  <c r="AC81" i="7"/>
  <c r="AE81" i="7" s="1"/>
  <c r="AI68" i="7"/>
  <c r="Z62" i="7"/>
  <c r="Z60" i="7"/>
  <c r="AI58" i="7"/>
  <c r="AI48" i="7"/>
  <c r="AI199" i="7"/>
  <c r="Y198" i="7"/>
  <c r="R197" i="7"/>
  <c r="F197" i="7"/>
  <c r="W193" i="7"/>
  <c r="Y181" i="7"/>
  <c r="B181" i="7"/>
  <c r="S171" i="7"/>
  <c r="Y165" i="7"/>
  <c r="AI163" i="7"/>
  <c r="AI130" i="7"/>
  <c r="B130" i="7"/>
  <c r="AC123" i="7"/>
  <c r="AE123" i="7" s="1"/>
  <c r="O116" i="7"/>
  <c r="O115" i="7"/>
  <c r="AZ102" i="7"/>
  <c r="O102" i="7"/>
  <c r="AI73" i="7"/>
  <c r="O73" i="7"/>
  <c r="Y62" i="7"/>
  <c r="O62" i="7"/>
  <c r="C62" i="7"/>
  <c r="R19" i="7"/>
  <c r="R138" i="7"/>
  <c r="AC130" i="7"/>
  <c r="AE130" i="7" s="1"/>
  <c r="AI128" i="7"/>
  <c r="V123" i="7"/>
  <c r="AZ122" i="7"/>
  <c r="Q122" i="7"/>
  <c r="F122" i="7"/>
  <c r="V118" i="7"/>
  <c r="R112" i="7"/>
  <c r="AC109" i="7"/>
  <c r="AE109" i="7" s="1"/>
  <c r="AI102" i="7"/>
  <c r="Q96" i="7"/>
  <c r="W93" i="7"/>
  <c r="Q87" i="7"/>
  <c r="S83" i="7"/>
  <c r="R76" i="7"/>
  <c r="Q75" i="7"/>
  <c r="AC73" i="7"/>
  <c r="AE73" i="7" s="1"/>
  <c r="Q72" i="7"/>
  <c r="F72" i="7"/>
  <c r="Z68" i="7"/>
  <c r="R66" i="7"/>
  <c r="Q63" i="7"/>
  <c r="W62" i="7"/>
  <c r="R57" i="7"/>
  <c r="S48" i="7"/>
  <c r="R42" i="7"/>
  <c r="S40" i="7"/>
  <c r="AZ26" i="7"/>
  <c r="R26" i="7"/>
  <c r="AI12" i="7"/>
  <c r="B197" i="7"/>
  <c r="AI189" i="7"/>
  <c r="Q189" i="7"/>
  <c r="F189" i="7"/>
  <c r="V181" i="7"/>
  <c r="Q176" i="7"/>
  <c r="Q171" i="7"/>
  <c r="R169" i="7"/>
  <c r="R150" i="7"/>
  <c r="Q142" i="7"/>
  <c r="F142" i="7"/>
  <c r="AZ138" i="7"/>
  <c r="Q138" i="7"/>
  <c r="B138" i="7"/>
  <c r="Q136" i="7"/>
  <c r="R134" i="7"/>
  <c r="B134" i="7"/>
  <c r="W130" i="7"/>
  <c r="V124" i="7"/>
  <c r="AI122" i="7"/>
  <c r="O120" i="7"/>
  <c r="Z116" i="7"/>
  <c r="Y115" i="7"/>
  <c r="AZ114" i="7"/>
  <c r="Q112" i="7"/>
  <c r="C112" i="7"/>
  <c r="Y102" i="7"/>
  <c r="V93" i="7"/>
  <c r="AI92" i="7"/>
  <c r="R90" i="7"/>
  <c r="C87" i="7"/>
  <c r="R82" i="7"/>
  <c r="B82" i="7"/>
  <c r="F78" i="7"/>
  <c r="V73" i="7"/>
  <c r="AI72" i="7"/>
  <c r="C70" i="7"/>
  <c r="V68" i="7"/>
  <c r="C66" i="7"/>
  <c r="V62" i="7"/>
  <c r="R58" i="7"/>
  <c r="Q57" i="7"/>
  <c r="C57" i="7"/>
  <c r="R48" i="7"/>
  <c r="C48" i="7"/>
  <c r="AI26" i="7"/>
  <c r="O19" i="7"/>
  <c r="AC189" i="7"/>
  <c r="AE189" i="7" s="1"/>
  <c r="C171" i="7"/>
  <c r="C169" i="7"/>
  <c r="S160" i="7"/>
  <c r="AZ150" i="7"/>
  <c r="C150" i="7"/>
  <c r="V130" i="7"/>
  <c r="V115" i="7"/>
  <c r="V102" i="7"/>
  <c r="R98" i="7"/>
  <c r="O96" i="7"/>
  <c r="V92" i="7"/>
  <c r="O87" i="7"/>
  <c r="R84" i="7"/>
  <c r="Q83" i="7"/>
  <c r="R81" i="7"/>
  <c r="F81" i="7"/>
  <c r="O76" i="7"/>
  <c r="O75" i="7"/>
  <c r="R74" i="7"/>
  <c r="AC72" i="7"/>
  <c r="AE72" i="7" s="1"/>
  <c r="O72" i="7"/>
  <c r="C72" i="7"/>
  <c r="Q71" i="7"/>
  <c r="W70" i="7"/>
  <c r="AZ66" i="7"/>
  <c r="O66" i="7"/>
  <c r="R60" i="7"/>
  <c r="F60" i="7"/>
  <c r="B59" i="7"/>
  <c r="S53" i="7"/>
  <c r="AC26" i="7"/>
  <c r="AE26" i="7" s="1"/>
  <c r="Q199" i="7"/>
  <c r="R193" i="7"/>
  <c r="Z189" i="7"/>
  <c r="O189" i="7"/>
  <c r="C189" i="7"/>
  <c r="O176" i="7"/>
  <c r="AZ171" i="7"/>
  <c r="O171" i="7"/>
  <c r="AI169" i="7"/>
  <c r="O169" i="7"/>
  <c r="B169" i="7"/>
  <c r="Q163" i="7"/>
  <c r="B153" i="7"/>
  <c r="AI150" i="7"/>
  <c r="O150" i="7"/>
  <c r="AC142" i="7"/>
  <c r="AE142" i="7" s="1"/>
  <c r="O142" i="7"/>
  <c r="C142" i="7"/>
  <c r="AC138" i="7"/>
  <c r="AE138" i="7" s="1"/>
  <c r="AI136" i="7"/>
  <c r="O136" i="7"/>
  <c r="R124" i="7"/>
  <c r="Y122" i="7"/>
  <c r="B122" i="7"/>
  <c r="Z96" i="7"/>
  <c r="S73" i="7"/>
  <c r="Y72" i="7"/>
  <c r="AI66" i="7"/>
  <c r="AZ62" i="7"/>
  <c r="S62" i="7"/>
  <c r="Y29" i="7"/>
  <c r="Z26" i="7"/>
  <c r="Z18" i="7"/>
  <c r="Y26" i="7"/>
  <c r="AI388" i="7"/>
  <c r="C388" i="7"/>
  <c r="AC375" i="7"/>
  <c r="AE375" i="7" s="1"/>
  <c r="Z369" i="7"/>
  <c r="AC369" i="7"/>
  <c r="AE369" i="7" s="1"/>
  <c r="F369" i="7"/>
  <c r="Q369" i="7"/>
  <c r="AI369" i="7"/>
  <c r="Z388" i="7"/>
  <c r="O388" i="7"/>
  <c r="B388" i="7"/>
  <c r="Q387" i="7"/>
  <c r="F387" i="7"/>
  <c r="Z385" i="7"/>
  <c r="F385" i="7"/>
  <c r="Q385" i="7"/>
  <c r="AI385" i="7"/>
  <c r="O379" i="7"/>
  <c r="B378" i="7"/>
  <c r="F378" i="7"/>
  <c r="Q378" i="7"/>
  <c r="AI378" i="7"/>
  <c r="Z376" i="7"/>
  <c r="F376" i="7"/>
  <c r="Q376" i="7"/>
  <c r="AC376" i="7"/>
  <c r="AE376" i="7" s="1"/>
  <c r="R373" i="7"/>
  <c r="F373" i="7"/>
  <c r="R369" i="7"/>
  <c r="W365" i="7"/>
  <c r="Z364" i="7"/>
  <c r="F364" i="7"/>
  <c r="Q364" i="7"/>
  <c r="AC364" i="7"/>
  <c r="AE364" i="7" s="1"/>
  <c r="Y362" i="7"/>
  <c r="V360" i="7"/>
  <c r="C360" i="7"/>
  <c r="O360" i="7"/>
  <c r="Y360" i="7"/>
  <c r="Z360" i="7"/>
  <c r="R356" i="7"/>
  <c r="F356" i="7"/>
  <c r="F355" i="7"/>
  <c r="Q355" i="7"/>
  <c r="S355" i="7"/>
  <c r="B352" i="7"/>
  <c r="W352" i="7"/>
  <c r="Z352" i="7"/>
  <c r="F352" i="7"/>
  <c r="Q352" i="7"/>
  <c r="AC352" i="7"/>
  <c r="AE352" i="7" s="1"/>
  <c r="R351" i="7"/>
  <c r="B350" i="7"/>
  <c r="Y350" i="7"/>
  <c r="AC350" i="7"/>
  <c r="AE350" i="7" s="1"/>
  <c r="F350" i="7"/>
  <c r="Q350" i="7"/>
  <c r="AI350" i="7"/>
  <c r="AZ348" i="7"/>
  <c r="B348" i="7"/>
  <c r="B346" i="7"/>
  <c r="V346" i="7"/>
  <c r="C346" i="7"/>
  <c r="O346" i="7"/>
  <c r="Z346" i="7"/>
  <c r="AC346" i="7"/>
  <c r="AE346" i="7" s="1"/>
  <c r="S375" i="7"/>
  <c r="O371" i="7"/>
  <c r="C369" i="7"/>
  <c r="AI361" i="7"/>
  <c r="Q359" i="7"/>
  <c r="S359" i="7"/>
  <c r="Q356" i="7"/>
  <c r="AI348" i="7"/>
  <c r="O344" i="7"/>
  <c r="C344" i="7"/>
  <c r="O369" i="7"/>
  <c r="B369" i="7"/>
  <c r="Q363" i="7"/>
  <c r="R359" i="7"/>
  <c r="B358" i="7"/>
  <c r="Y358" i="7"/>
  <c r="AC358" i="7"/>
  <c r="AE358" i="7" s="1"/>
  <c r="F358" i="7"/>
  <c r="Q358" i="7"/>
  <c r="AI358" i="7"/>
  <c r="AZ356" i="7"/>
  <c r="B356" i="7"/>
  <c r="O351" i="7"/>
  <c r="Z349" i="7"/>
  <c r="B349" i="7"/>
  <c r="W349" i="7"/>
  <c r="C349" i="7"/>
  <c r="O349" i="7"/>
  <c r="Y349" i="7"/>
  <c r="C345" i="7"/>
  <c r="S345" i="7"/>
  <c r="V345" i="7"/>
  <c r="W345" i="7"/>
  <c r="AC344" i="7"/>
  <c r="AE344" i="7" s="1"/>
  <c r="F388" i="7"/>
  <c r="Q388" i="7"/>
  <c r="AC388" i="7"/>
  <c r="AE388" i="7" s="1"/>
  <c r="Y388" i="7"/>
  <c r="R383" i="7"/>
  <c r="V379" i="7"/>
  <c r="V388" i="7"/>
  <c r="Q383" i="7"/>
  <c r="Z377" i="7"/>
  <c r="C377" i="7"/>
  <c r="O377" i="7"/>
  <c r="Y377" i="7"/>
  <c r="AI373" i="7"/>
  <c r="Y369" i="7"/>
  <c r="Z365" i="7"/>
  <c r="C365" i="7"/>
  <c r="O365" i="7"/>
  <c r="Y365" i="7"/>
  <c r="AC365" i="7"/>
  <c r="AE365" i="7" s="1"/>
  <c r="F380" i="7"/>
  <c r="Q380" i="7"/>
  <c r="AC380" i="7"/>
  <c r="AE380" i="7" s="1"/>
  <c r="S377" i="7"/>
  <c r="Q375" i="7"/>
  <c r="AC371" i="7"/>
  <c r="AE371" i="7" s="1"/>
  <c r="B362" i="7"/>
  <c r="AC362" i="7"/>
  <c r="AE362" i="7" s="1"/>
  <c r="F362" i="7"/>
  <c r="Q362" i="7"/>
  <c r="AI362" i="7"/>
  <c r="AC387" i="7"/>
  <c r="AE387" i="7" s="1"/>
  <c r="B386" i="7"/>
  <c r="S386" i="7"/>
  <c r="Y385" i="7"/>
  <c r="Z381" i="7"/>
  <c r="AC381" i="7"/>
  <c r="AE381" i="7" s="1"/>
  <c r="AZ380" i="7"/>
  <c r="R380" i="7"/>
  <c r="S379" i="7"/>
  <c r="Z378" i="7"/>
  <c r="R377" i="7"/>
  <c r="F377" i="7"/>
  <c r="Y376" i="7"/>
  <c r="Z372" i="7"/>
  <c r="F372" i="7"/>
  <c r="Q372" i="7"/>
  <c r="AC372" i="7"/>
  <c r="AE372" i="7" s="1"/>
  <c r="W369" i="7"/>
  <c r="R365" i="7"/>
  <c r="F365" i="7"/>
  <c r="Y364" i="7"/>
  <c r="O363" i="7"/>
  <c r="R362" i="7"/>
  <c r="AI360" i="7"/>
  <c r="O359" i="7"/>
  <c r="C358" i="7"/>
  <c r="Z357" i="7"/>
  <c r="B357" i="7"/>
  <c r="W357" i="7"/>
  <c r="C357" i="7"/>
  <c r="O357" i="7"/>
  <c r="Y357" i="7"/>
  <c r="AC356" i="7"/>
  <c r="AE356" i="7" s="1"/>
  <c r="Z353" i="7"/>
  <c r="V353" i="7"/>
  <c r="C353" i="7"/>
  <c r="O353" i="7"/>
  <c r="Y353" i="7"/>
  <c r="AC353" i="7"/>
  <c r="AE353" i="7" s="1"/>
  <c r="AI352" i="7"/>
  <c r="AZ350" i="7"/>
  <c r="Q349" i="7"/>
  <c r="AZ346" i="7"/>
  <c r="C362" i="7"/>
  <c r="Z361" i="7"/>
  <c r="B361" i="7"/>
  <c r="W361" i="7"/>
  <c r="C361" i="7"/>
  <c r="O361" i="7"/>
  <c r="Y361" i="7"/>
  <c r="V348" i="7"/>
  <c r="C348" i="7"/>
  <c r="O348" i="7"/>
  <c r="Y348" i="7"/>
  <c r="Z348" i="7"/>
  <c r="AZ388" i="7"/>
  <c r="B365" i="7"/>
  <c r="AZ362" i="7"/>
  <c r="O362" i="7"/>
  <c r="R361" i="7"/>
  <c r="F361" i="7"/>
  <c r="AI349" i="7"/>
  <c r="R348" i="7"/>
  <c r="F348" i="7"/>
  <c r="S344" i="7"/>
  <c r="AZ344" i="7"/>
  <c r="V344" i="7"/>
  <c r="B344" i="7"/>
  <c r="W344" i="7"/>
  <c r="S388" i="7"/>
  <c r="R388" i="7"/>
  <c r="Z373" i="7"/>
  <c r="C373" i="7"/>
  <c r="O373" i="7"/>
  <c r="Y373" i="7"/>
  <c r="AC373" i="7"/>
  <c r="AE373" i="7" s="1"/>
  <c r="Q371" i="7"/>
  <c r="F371" i="7"/>
  <c r="V356" i="7"/>
  <c r="C356" i="7"/>
  <c r="O356" i="7"/>
  <c r="Y356" i="7"/>
  <c r="Z356" i="7"/>
  <c r="AC351" i="7"/>
  <c r="AE351" i="7" s="1"/>
  <c r="Q351" i="7"/>
  <c r="S351" i="7"/>
  <c r="R343" i="7"/>
  <c r="AI374" i="7"/>
  <c r="Q374" i="7"/>
  <c r="F374" i="7"/>
  <c r="AC368" i="7"/>
  <c r="AE368" i="7" s="1"/>
  <c r="Q368" i="7"/>
  <c r="AI366" i="7"/>
  <c r="Q366" i="7"/>
  <c r="F366" i="7"/>
  <c r="AI354" i="7"/>
  <c r="Q354" i="7"/>
  <c r="F354" i="7"/>
  <c r="Q343" i="7"/>
  <c r="F343" i="7"/>
  <c r="Z342" i="7"/>
  <c r="O342" i="7"/>
  <c r="C342" i="7"/>
  <c r="W339" i="7"/>
  <c r="Q338" i="7"/>
  <c r="Z337" i="7"/>
  <c r="O337" i="7"/>
  <c r="B337" i="7"/>
  <c r="Z333" i="7"/>
  <c r="O333" i="7"/>
  <c r="C333" i="7"/>
  <c r="S331" i="7"/>
  <c r="Y330" i="7"/>
  <c r="Q329" i="7"/>
  <c r="S327" i="7"/>
  <c r="Z326" i="7"/>
  <c r="O326" i="7"/>
  <c r="Q324" i="7"/>
  <c r="Y323" i="7"/>
  <c r="O323" i="7"/>
  <c r="B323" i="7"/>
  <c r="Q322" i="7"/>
  <c r="S321" i="7"/>
  <c r="AC317" i="7"/>
  <c r="AE317" i="7" s="1"/>
  <c r="Q315" i="7"/>
  <c r="Y311" i="7"/>
  <c r="B310" i="7"/>
  <c r="AI309" i="7"/>
  <c r="F309" i="7"/>
  <c r="Q309" i="7"/>
  <c r="Y306" i="7"/>
  <c r="Y303" i="7"/>
  <c r="R302" i="7"/>
  <c r="R297" i="7"/>
  <c r="F297" i="7"/>
  <c r="O294" i="7"/>
  <c r="Q293" i="7"/>
  <c r="F293" i="7"/>
  <c r="Z291" i="7"/>
  <c r="R290" i="7"/>
  <c r="AI287" i="7"/>
  <c r="AZ283" i="7"/>
  <c r="Y342" i="7"/>
  <c r="V339" i="7"/>
  <c r="C338" i="7"/>
  <c r="W337" i="7"/>
  <c r="V330" i="7"/>
  <c r="S328" i="7"/>
  <c r="W326" i="7"/>
  <c r="S325" i="7"/>
  <c r="AZ324" i="7"/>
  <c r="B324" i="7"/>
  <c r="W323" i="7"/>
  <c r="S318" i="7"/>
  <c r="Z317" i="7"/>
  <c r="AZ315" i="7"/>
  <c r="C315" i="7"/>
  <c r="O310" i="7"/>
  <c r="W306" i="7"/>
  <c r="B304" i="7"/>
  <c r="O304" i="7"/>
  <c r="C302" i="7"/>
  <c r="Q297" i="7"/>
  <c r="Y294" i="7"/>
  <c r="C290" i="7"/>
  <c r="Y283" i="7"/>
  <c r="F314" i="7"/>
  <c r="C314" i="7"/>
  <c r="Z314" i="7"/>
  <c r="S314" i="7"/>
  <c r="S313" i="7"/>
  <c r="Z313" i="7"/>
  <c r="F307" i="7"/>
  <c r="C307" i="7"/>
  <c r="Z307" i="7"/>
  <c r="S307" i="7"/>
  <c r="AI301" i="7"/>
  <c r="S301" i="7"/>
  <c r="Z301" i="7"/>
  <c r="F295" i="7"/>
  <c r="S295" i="7"/>
  <c r="W295" i="7"/>
  <c r="AI289" i="7"/>
  <c r="Z289" i="7"/>
  <c r="F289" i="7"/>
  <c r="Q289" i="7"/>
  <c r="B288" i="7"/>
  <c r="S288" i="7"/>
  <c r="Z282" i="7"/>
  <c r="S339" i="7"/>
  <c r="W338" i="7"/>
  <c r="O332" i="7"/>
  <c r="S330" i="7"/>
  <c r="AI329" i="7"/>
  <c r="Q328" i="7"/>
  <c r="F328" i="7"/>
  <c r="Z327" i="7"/>
  <c r="C327" i="7"/>
  <c r="AZ325" i="7"/>
  <c r="Q325" i="7"/>
  <c r="F325" i="7"/>
  <c r="W324" i="7"/>
  <c r="B319" i="7"/>
  <c r="Q318" i="7"/>
  <c r="S317" i="7"/>
  <c r="Q314" i="7"/>
  <c r="Q313" i="7"/>
  <c r="Q307" i="7"/>
  <c r="Q304" i="7"/>
  <c r="Q301" i="7"/>
  <c r="F301" i="7"/>
  <c r="B300" i="7"/>
  <c r="V300" i="7"/>
  <c r="Q295" i="7"/>
  <c r="R289" i="7"/>
  <c r="Q288" i="7"/>
  <c r="B284" i="7"/>
  <c r="O284" i="7"/>
  <c r="Q284" i="7"/>
  <c r="S284" i="7"/>
  <c r="S342" i="7"/>
  <c r="S337" i="7"/>
  <c r="AZ328" i="7"/>
  <c r="AC325" i="7"/>
  <c r="AE325" i="7" s="1"/>
  <c r="B314" i="7"/>
  <c r="F311" i="7"/>
  <c r="C311" i="7"/>
  <c r="Z311" i="7"/>
  <c r="S311" i="7"/>
  <c r="AZ307" i="7"/>
  <c r="B307" i="7"/>
  <c r="F306" i="7"/>
  <c r="V306" i="7"/>
  <c r="C306" i="7"/>
  <c r="Z306" i="7"/>
  <c r="F303" i="7"/>
  <c r="Q303" i="7"/>
  <c r="AI303" i="7"/>
  <c r="AZ295" i="7"/>
  <c r="C295" i="7"/>
  <c r="F291" i="7"/>
  <c r="B291" i="7"/>
  <c r="O291" i="7"/>
  <c r="Y291" i="7"/>
  <c r="F287" i="7"/>
  <c r="V287" i="7"/>
  <c r="B287" i="7"/>
  <c r="O287" i="7"/>
  <c r="C287" i="7"/>
  <c r="Z287" i="7"/>
  <c r="F283" i="7"/>
  <c r="W283" i="7"/>
  <c r="C283" i="7"/>
  <c r="Z283" i="7"/>
  <c r="Q283" i="7"/>
  <c r="AI283" i="7"/>
  <c r="F282" i="7"/>
  <c r="Q282" i="7"/>
  <c r="S282" i="7"/>
  <c r="V282" i="7"/>
  <c r="W282" i="7"/>
  <c r="Q330" i="7"/>
  <c r="F330" i="7"/>
  <c r="AI328" i="7"/>
  <c r="O328" i="7"/>
  <c r="B328" i="7"/>
  <c r="Z325" i="7"/>
  <c r="O325" i="7"/>
  <c r="C325" i="7"/>
  <c r="O318" i="7"/>
  <c r="Q317" i="7"/>
  <c r="F317" i="7"/>
  <c r="R316" i="7"/>
  <c r="O314" i="7"/>
  <c r="O313" i="7"/>
  <c r="Q311" i="7"/>
  <c r="AI307" i="7"/>
  <c r="O307" i="7"/>
  <c r="Q306" i="7"/>
  <c r="R303" i="7"/>
  <c r="O301" i="7"/>
  <c r="AI295" i="7"/>
  <c r="O295" i="7"/>
  <c r="B295" i="7"/>
  <c r="F294" i="7"/>
  <c r="C294" i="7"/>
  <c r="Z294" i="7"/>
  <c r="S294" i="7"/>
  <c r="O289" i="7"/>
  <c r="O288" i="7"/>
  <c r="AI333" i="7"/>
  <c r="Q333" i="7"/>
  <c r="F333" i="7"/>
  <c r="V331" i="7"/>
  <c r="AC330" i="7"/>
  <c r="AE330" i="7" s="1"/>
  <c r="S329" i="7"/>
  <c r="AC328" i="7"/>
  <c r="AE328" i="7" s="1"/>
  <c r="V327" i="7"/>
  <c r="Q326" i="7"/>
  <c r="Y325" i="7"/>
  <c r="AI323" i="7"/>
  <c r="Q323" i="7"/>
  <c r="Y314" i="7"/>
  <c r="AZ311" i="7"/>
  <c r="B311" i="7"/>
  <c r="F310" i="7"/>
  <c r="V310" i="7"/>
  <c r="C310" i="7"/>
  <c r="Z310" i="7"/>
  <c r="Y307" i="7"/>
  <c r="B306" i="7"/>
  <c r="AZ303" i="7"/>
  <c r="C303" i="7"/>
  <c r="AZ301" i="7"/>
  <c r="Z295" i="7"/>
  <c r="Q294" i="7"/>
  <c r="AZ289" i="7"/>
  <c r="B283" i="7"/>
  <c r="C282" i="7"/>
  <c r="AC342" i="7"/>
  <c r="AE342" i="7" s="1"/>
  <c r="AC337" i="7"/>
  <c r="AE337" i="7" s="1"/>
  <c r="Z330" i="7"/>
  <c r="O330" i="7"/>
  <c r="C326" i="7"/>
  <c r="C323" i="7"/>
  <c r="AZ317" i="7"/>
  <c r="O317" i="7"/>
  <c r="O316" i="7"/>
  <c r="F315" i="7"/>
  <c r="S315" i="7"/>
  <c r="W315" i="7"/>
  <c r="W314" i="7"/>
  <c r="AI311" i="7"/>
  <c r="O311" i="7"/>
  <c r="B308" i="7"/>
  <c r="S308" i="7"/>
  <c r="AI308" i="7"/>
  <c r="W307" i="7"/>
  <c r="O306" i="7"/>
  <c r="Z303" i="7"/>
  <c r="O303" i="7"/>
  <c r="B303" i="7"/>
  <c r="F302" i="7"/>
  <c r="W302" i="7"/>
  <c r="Q302" i="7"/>
  <c r="AC301" i="7"/>
  <c r="AE301" i="7" s="1"/>
  <c r="AI297" i="7"/>
  <c r="O297" i="7"/>
  <c r="AC297" i="7"/>
  <c r="AE297" i="7" s="1"/>
  <c r="B296" i="7"/>
  <c r="AI296" i="7"/>
  <c r="Q296" i="7"/>
  <c r="Y295" i="7"/>
  <c r="B294" i="7"/>
  <c r="AI293" i="7"/>
  <c r="V293" i="7"/>
  <c r="AZ293" i="7"/>
  <c r="AI291" i="7"/>
  <c r="F290" i="7"/>
  <c r="Q290" i="7"/>
  <c r="AC289" i="7"/>
  <c r="AE289" i="7" s="1"/>
  <c r="AI288" i="7"/>
  <c r="AZ287" i="7"/>
  <c r="O283" i="7"/>
  <c r="O282" i="7"/>
  <c r="B282" i="7"/>
  <c r="AI277" i="7"/>
  <c r="O277" i="7"/>
  <c r="AC277" i="7"/>
  <c r="AE277" i="7" s="1"/>
  <c r="AZ277" i="7"/>
  <c r="F277" i="7"/>
  <c r="Q277" i="7"/>
  <c r="S277" i="7"/>
  <c r="S281" i="7"/>
  <c r="Y278" i="7"/>
  <c r="O278" i="7"/>
  <c r="B278" i="7"/>
  <c r="AI276" i="7"/>
  <c r="S275" i="7"/>
  <c r="Z274" i="7"/>
  <c r="C274" i="7"/>
  <c r="Q270" i="7"/>
  <c r="Z269" i="7"/>
  <c r="O269" i="7"/>
  <c r="AC264" i="7"/>
  <c r="AE264" i="7" s="1"/>
  <c r="C264" i="7"/>
  <c r="Z263" i="7"/>
  <c r="Y262" i="7"/>
  <c r="O262" i="7"/>
  <c r="B262" i="7"/>
  <c r="S260" i="7"/>
  <c r="AZ259" i="7"/>
  <c r="S259" i="7"/>
  <c r="AC257" i="7"/>
  <c r="AE257" i="7" s="1"/>
  <c r="C257" i="7"/>
  <c r="W256" i="7"/>
  <c r="W255" i="7"/>
  <c r="B255" i="7"/>
  <c r="S253" i="7"/>
  <c r="AI252" i="7"/>
  <c r="Q252" i="7"/>
  <c r="AC251" i="7"/>
  <c r="AE251" i="7" s="1"/>
  <c r="Q251" i="7"/>
  <c r="F251" i="7"/>
  <c r="Z250" i="7"/>
  <c r="C250" i="7"/>
  <c r="Y249" i="7"/>
  <c r="Z248" i="7"/>
  <c r="Q248" i="7"/>
  <c r="AI248" i="7"/>
  <c r="AI247" i="7"/>
  <c r="C247" i="7"/>
  <c r="Q245" i="7"/>
  <c r="Y244" i="7"/>
  <c r="O244" i="7"/>
  <c r="B244" i="7"/>
  <c r="R241" i="7"/>
  <c r="C235" i="7"/>
  <c r="O235" i="7"/>
  <c r="Y235" i="7"/>
  <c r="Z235" i="7"/>
  <c r="S235" i="7"/>
  <c r="AZ235" i="7"/>
  <c r="R231" i="7"/>
  <c r="F231" i="7"/>
  <c r="S221" i="7"/>
  <c r="AZ221" i="7"/>
  <c r="V221" i="7"/>
  <c r="C221" i="7"/>
  <c r="O221" i="7"/>
  <c r="Y221" i="7"/>
  <c r="Z221" i="7"/>
  <c r="F221" i="7"/>
  <c r="Q221" i="7"/>
  <c r="AC221" i="7"/>
  <c r="AE221" i="7" s="1"/>
  <c r="C213" i="7"/>
  <c r="O213" i="7"/>
  <c r="Y213" i="7"/>
  <c r="Z213" i="7"/>
  <c r="F213" i="7"/>
  <c r="Q213" i="7"/>
  <c r="AC213" i="7"/>
  <c r="AE213" i="7" s="1"/>
  <c r="S213" i="7"/>
  <c r="AZ213" i="7"/>
  <c r="V213" i="7"/>
  <c r="R198" i="7"/>
  <c r="W278" i="7"/>
  <c r="V276" i="7"/>
  <c r="Y274" i="7"/>
  <c r="O274" i="7"/>
  <c r="B274" i="7"/>
  <c r="V272" i="7"/>
  <c r="AZ271" i="7"/>
  <c r="S271" i="7"/>
  <c r="C270" i="7"/>
  <c r="S266" i="7"/>
  <c r="Y264" i="7"/>
  <c r="O264" i="7"/>
  <c r="B264" i="7"/>
  <c r="Y263" i="7"/>
  <c r="O263" i="7"/>
  <c r="C263" i="7"/>
  <c r="Z257" i="7"/>
  <c r="O257" i="7"/>
  <c r="V256" i="7"/>
  <c r="V255" i="7"/>
  <c r="AC252" i="7"/>
  <c r="AE252" i="7" s="1"/>
  <c r="C252" i="7"/>
  <c r="Z251" i="7"/>
  <c r="Y250" i="7"/>
  <c r="O250" i="7"/>
  <c r="B250" i="7"/>
  <c r="V249" i="7"/>
  <c r="Z247" i="7"/>
  <c r="O247" i="7"/>
  <c r="B247" i="7"/>
  <c r="AZ245" i="7"/>
  <c r="C245" i="7"/>
  <c r="C241" i="7"/>
  <c r="F239" i="7"/>
  <c r="Q239" i="7"/>
  <c r="AC239" i="7"/>
  <c r="AE239" i="7" s="1"/>
  <c r="V239" i="7"/>
  <c r="S238" i="7"/>
  <c r="O238" i="7"/>
  <c r="AI237" i="7"/>
  <c r="C237" i="7"/>
  <c r="O237" i="7"/>
  <c r="Z237" i="7"/>
  <c r="AC237" i="7"/>
  <c r="AE237" i="7" s="1"/>
  <c r="S237" i="7"/>
  <c r="C234" i="7"/>
  <c r="S234" i="7"/>
  <c r="O234" i="7"/>
  <c r="AI233" i="7"/>
  <c r="C233" i="7"/>
  <c r="O233" i="7"/>
  <c r="Z233" i="7"/>
  <c r="AC233" i="7"/>
  <c r="AE233" i="7" s="1"/>
  <c r="S233" i="7"/>
  <c r="Q231" i="7"/>
  <c r="S200" i="7"/>
  <c r="V200" i="7"/>
  <c r="O200" i="7"/>
  <c r="F200" i="7"/>
  <c r="Q200" i="7"/>
  <c r="C194" i="7"/>
  <c r="O194" i="7"/>
  <c r="Y194" i="7"/>
  <c r="V194" i="7"/>
  <c r="W194" i="7"/>
  <c r="B194" i="7"/>
  <c r="AC194" i="7"/>
  <c r="AE194" i="7" s="1"/>
  <c r="Q194" i="7"/>
  <c r="AI194" i="7"/>
  <c r="F194" i="7"/>
  <c r="R194" i="7"/>
  <c r="AZ194" i="7"/>
  <c r="W274" i="7"/>
  <c r="W264" i="7"/>
  <c r="W263" i="7"/>
  <c r="B263" i="7"/>
  <c r="Y257" i="7"/>
  <c r="Y252" i="7"/>
  <c r="O252" i="7"/>
  <c r="B252" i="7"/>
  <c r="O251" i="7"/>
  <c r="C251" i="7"/>
  <c r="O245" i="7"/>
  <c r="Z225" i="7"/>
  <c r="S225" i="7"/>
  <c r="V225" i="7"/>
  <c r="C225" i="7"/>
  <c r="O225" i="7"/>
  <c r="AC225" i="7"/>
  <c r="AE225" i="7" s="1"/>
  <c r="AZ225" i="7"/>
  <c r="F225" i="7"/>
  <c r="Q225" i="7"/>
  <c r="B183" i="7"/>
  <c r="S183" i="7"/>
  <c r="O183" i="7"/>
  <c r="AZ183" i="7"/>
  <c r="C183" i="7"/>
  <c r="Q183" i="7"/>
  <c r="R183" i="7"/>
  <c r="V183" i="7"/>
  <c r="Y183" i="7"/>
  <c r="B298" i="7"/>
  <c r="AZ281" i="7"/>
  <c r="S276" i="7"/>
  <c r="Z275" i="7"/>
  <c r="C275" i="7"/>
  <c r="V274" i="7"/>
  <c r="S272" i="7"/>
  <c r="AC271" i="7"/>
  <c r="AE271" i="7" s="1"/>
  <c r="Q271" i="7"/>
  <c r="F271" i="7"/>
  <c r="Y270" i="7"/>
  <c r="AI266" i="7"/>
  <c r="Q266" i="7"/>
  <c r="V264" i="7"/>
  <c r="V263" i="7"/>
  <c r="AC260" i="7"/>
  <c r="AE260" i="7" s="1"/>
  <c r="C260" i="7"/>
  <c r="Y258" i="7"/>
  <c r="O258" i="7"/>
  <c r="V257" i="7"/>
  <c r="S256" i="7"/>
  <c r="AZ255" i="7"/>
  <c r="S255" i="7"/>
  <c r="AC253" i="7"/>
  <c r="AE253" i="7" s="1"/>
  <c r="W252" i="7"/>
  <c r="W251" i="7"/>
  <c r="B251" i="7"/>
  <c r="V250" i="7"/>
  <c r="S249" i="7"/>
  <c r="AC248" i="7"/>
  <c r="AE248" i="7" s="1"/>
  <c r="O248" i="7"/>
  <c r="B248" i="7"/>
  <c r="W247" i="7"/>
  <c r="C246" i="7"/>
  <c r="Z246" i="7"/>
  <c r="Z245" i="7"/>
  <c r="C243" i="7"/>
  <c r="O243" i="7"/>
  <c r="Y243" i="7"/>
  <c r="AC241" i="7"/>
  <c r="AE241" i="7" s="1"/>
  <c r="Z240" i="7"/>
  <c r="AC240" i="7"/>
  <c r="AE240" i="7" s="1"/>
  <c r="S240" i="7"/>
  <c r="AZ239" i="7"/>
  <c r="C239" i="7"/>
  <c r="Q238" i="7"/>
  <c r="Q237" i="7"/>
  <c r="B235" i="7"/>
  <c r="Q234" i="7"/>
  <c r="Q233" i="7"/>
  <c r="S218" i="7"/>
  <c r="V218" i="7"/>
  <c r="O218" i="7"/>
  <c r="Q218" i="7"/>
  <c r="C210" i="7"/>
  <c r="O210" i="7"/>
  <c r="Y210" i="7"/>
  <c r="Z210" i="7"/>
  <c r="F210" i="7"/>
  <c r="Q210" i="7"/>
  <c r="AC210" i="7"/>
  <c r="AE210" i="7" s="1"/>
  <c r="S210" i="7"/>
  <c r="AZ210" i="7"/>
  <c r="V210" i="7"/>
  <c r="AZ201" i="7"/>
  <c r="C201" i="7"/>
  <c r="O201" i="7"/>
  <c r="Y201" i="7"/>
  <c r="Z201" i="7"/>
  <c r="F201" i="7"/>
  <c r="Q201" i="7"/>
  <c r="AC201" i="7"/>
  <c r="AE201" i="7" s="1"/>
  <c r="S201" i="7"/>
  <c r="V201" i="7"/>
  <c r="R200" i="7"/>
  <c r="S194" i="7"/>
  <c r="Z271" i="7"/>
  <c r="V270" i="7"/>
  <c r="Z266" i="7"/>
  <c r="C266" i="7"/>
  <c r="V252" i="7"/>
  <c r="V251" i="7"/>
  <c r="V245" i="7"/>
  <c r="Z241" i="7"/>
  <c r="B239" i="7"/>
  <c r="AI231" i="7"/>
  <c r="R225" i="7"/>
  <c r="C223" i="7"/>
  <c r="S223" i="7"/>
  <c r="AZ223" i="7"/>
  <c r="V223" i="7"/>
  <c r="B223" i="7"/>
  <c r="O223" i="7"/>
  <c r="Y223" i="7"/>
  <c r="Z223" i="7"/>
  <c r="F223" i="7"/>
  <c r="Q223" i="7"/>
  <c r="AC223" i="7"/>
  <c r="AE223" i="7" s="1"/>
  <c r="C202" i="7"/>
  <c r="O202" i="7"/>
  <c r="Y202" i="7"/>
  <c r="Z202" i="7"/>
  <c r="F202" i="7"/>
  <c r="Q202" i="7"/>
  <c r="AC202" i="7"/>
  <c r="AE202" i="7" s="1"/>
  <c r="S202" i="7"/>
  <c r="AZ202" i="7"/>
  <c r="V202" i="7"/>
  <c r="C195" i="7"/>
  <c r="O195" i="7"/>
  <c r="AZ195" i="7"/>
  <c r="Q195" i="7"/>
  <c r="S195" i="7"/>
  <c r="V195" i="7"/>
  <c r="Q276" i="7"/>
  <c r="S274" i="7"/>
  <c r="Q272" i="7"/>
  <c r="Y271" i="7"/>
  <c r="O271" i="7"/>
  <c r="Y266" i="7"/>
  <c r="O266" i="7"/>
  <c r="S264" i="7"/>
  <c r="AZ263" i="7"/>
  <c r="S263" i="7"/>
  <c r="S257" i="7"/>
  <c r="AI256" i="7"/>
  <c r="Q256" i="7"/>
  <c r="AC255" i="7"/>
  <c r="AE255" i="7" s="1"/>
  <c r="Q255" i="7"/>
  <c r="AZ249" i="7"/>
  <c r="S242" i="7"/>
  <c r="W242" i="7"/>
  <c r="B242" i="7"/>
  <c r="O242" i="7"/>
  <c r="Y242" i="7"/>
  <c r="Z239" i="7"/>
  <c r="S252" i="7"/>
  <c r="AZ251" i="7"/>
  <c r="F247" i="7"/>
  <c r="Q247" i="7"/>
  <c r="AC247" i="7"/>
  <c r="AE247" i="7" s="1"/>
  <c r="S245" i="7"/>
  <c r="B215" i="7"/>
  <c r="O215" i="7"/>
  <c r="AC215" i="7"/>
  <c r="AE215" i="7" s="1"/>
  <c r="AI215" i="7"/>
  <c r="F215" i="7"/>
  <c r="Q215" i="7"/>
  <c r="AZ215" i="7"/>
  <c r="S215" i="7"/>
  <c r="V215" i="7"/>
  <c r="S198" i="7"/>
  <c r="AZ198" i="7"/>
  <c r="V198" i="7"/>
  <c r="W198" i="7"/>
  <c r="C198" i="7"/>
  <c r="O198" i="7"/>
  <c r="Z198" i="7"/>
  <c r="AC198" i="7"/>
  <c r="AE198" i="7" s="1"/>
  <c r="F198" i="7"/>
  <c r="Q198" i="7"/>
  <c r="AI198" i="7"/>
  <c r="Q274" i="7"/>
  <c r="AI264" i="7"/>
  <c r="Q264" i="7"/>
  <c r="AC263" i="7"/>
  <c r="AE263" i="7" s="1"/>
  <c r="Q263" i="7"/>
  <c r="AZ257" i="7"/>
  <c r="F241" i="7"/>
  <c r="Q241" i="7"/>
  <c r="AZ241" i="7"/>
  <c r="V241" i="7"/>
  <c r="B231" i="7"/>
  <c r="W231" i="7"/>
  <c r="C231" i="7"/>
  <c r="O231" i="7"/>
  <c r="Y231" i="7"/>
  <c r="Z231" i="7"/>
  <c r="S231" i="7"/>
  <c r="AZ231" i="7"/>
  <c r="AZ177" i="7"/>
  <c r="V177" i="7"/>
  <c r="C177" i="7"/>
  <c r="O177" i="7"/>
  <c r="Y177" i="7"/>
  <c r="Z177" i="7"/>
  <c r="F177" i="7"/>
  <c r="Q177" i="7"/>
  <c r="AC177" i="7"/>
  <c r="AE177" i="7" s="1"/>
  <c r="S177" i="7"/>
  <c r="F174" i="7"/>
  <c r="Q174" i="7"/>
  <c r="AC174" i="7"/>
  <c r="AE174" i="7" s="1"/>
  <c r="S174" i="7"/>
  <c r="AZ174" i="7"/>
  <c r="V174" i="7"/>
  <c r="C174" i="7"/>
  <c r="O174" i="7"/>
  <c r="Y174" i="7"/>
  <c r="AZ173" i="7"/>
  <c r="F173" i="7"/>
  <c r="Q173" i="7"/>
  <c r="AC173" i="7"/>
  <c r="AE173" i="7" s="1"/>
  <c r="S173" i="7"/>
  <c r="V173" i="7"/>
  <c r="C173" i="7"/>
  <c r="O173" i="7"/>
  <c r="Y173" i="7"/>
  <c r="B159" i="7"/>
  <c r="V159" i="7"/>
  <c r="O159" i="7"/>
  <c r="AI159" i="7"/>
  <c r="C159" i="7"/>
  <c r="AZ159" i="7"/>
  <c r="Q159" i="7"/>
  <c r="S159" i="7"/>
  <c r="V132" i="7"/>
  <c r="O132" i="7"/>
  <c r="Q132" i="7"/>
  <c r="S132" i="7"/>
  <c r="O230" i="7"/>
  <c r="AC224" i="7"/>
  <c r="AE224" i="7" s="1"/>
  <c r="S222" i="7"/>
  <c r="AC220" i="7"/>
  <c r="AE220" i="7" s="1"/>
  <c r="AC219" i="7"/>
  <c r="AE219" i="7" s="1"/>
  <c r="Y217" i="7"/>
  <c r="O217" i="7"/>
  <c r="C217" i="7"/>
  <c r="O214" i="7"/>
  <c r="S212" i="7"/>
  <c r="S207" i="7"/>
  <c r="AZ206" i="7"/>
  <c r="S206" i="7"/>
  <c r="S205" i="7"/>
  <c r="O204" i="7"/>
  <c r="O203" i="7"/>
  <c r="AC197" i="7"/>
  <c r="AE197" i="7" s="1"/>
  <c r="S196" i="7"/>
  <c r="Z190" i="7"/>
  <c r="O190" i="7"/>
  <c r="C190" i="7"/>
  <c r="V178" i="7"/>
  <c r="C178" i="7"/>
  <c r="O178" i="7"/>
  <c r="Y178" i="7"/>
  <c r="Z178" i="7"/>
  <c r="F178" i="7"/>
  <c r="Q178" i="7"/>
  <c r="AC178" i="7"/>
  <c r="AE178" i="7" s="1"/>
  <c r="S178" i="7"/>
  <c r="AZ178" i="7"/>
  <c r="V164" i="7"/>
  <c r="O164" i="7"/>
  <c r="Q164" i="7"/>
  <c r="S164" i="7"/>
  <c r="S140" i="7"/>
  <c r="V140" i="7"/>
  <c r="O140" i="7"/>
  <c r="Q140" i="7"/>
  <c r="R128" i="7"/>
  <c r="Y224" i="7"/>
  <c r="O224" i="7"/>
  <c r="C224" i="7"/>
  <c r="Y220" i="7"/>
  <c r="O220" i="7"/>
  <c r="C220" i="7"/>
  <c r="Z219" i="7"/>
  <c r="O219" i="7"/>
  <c r="W217" i="7"/>
  <c r="B217" i="7"/>
  <c r="AI214" i="7"/>
  <c r="Z204" i="7"/>
  <c r="S199" i="7"/>
  <c r="Z197" i="7"/>
  <c r="O197" i="7"/>
  <c r="C197" i="7"/>
  <c r="Y190" i="7"/>
  <c r="B190" i="7"/>
  <c r="O188" i="7"/>
  <c r="R177" i="7"/>
  <c r="B177" i="7"/>
  <c r="R174" i="7"/>
  <c r="B174" i="7"/>
  <c r="R173" i="7"/>
  <c r="B173" i="7"/>
  <c r="B167" i="7"/>
  <c r="S167" i="7"/>
  <c r="V167" i="7"/>
  <c r="Y167" i="7"/>
  <c r="O167" i="7"/>
  <c r="AZ167" i="7"/>
  <c r="Q167" i="7"/>
  <c r="R159" i="7"/>
  <c r="R132" i="7"/>
  <c r="V129" i="7"/>
  <c r="B129" i="7"/>
  <c r="W129" i="7"/>
  <c r="C129" i="7"/>
  <c r="O129" i="7"/>
  <c r="Y129" i="7"/>
  <c r="Z129" i="7"/>
  <c r="F129" i="7"/>
  <c r="Q129" i="7"/>
  <c r="AC129" i="7"/>
  <c r="AE129" i="7" s="1"/>
  <c r="S129" i="7"/>
  <c r="AZ129" i="7"/>
  <c r="V214" i="7"/>
  <c r="AI154" i="7"/>
  <c r="AI153" i="7"/>
  <c r="S137" i="7"/>
  <c r="AZ137" i="7"/>
  <c r="V137" i="7"/>
  <c r="B137" i="7"/>
  <c r="W137" i="7"/>
  <c r="C137" i="7"/>
  <c r="O137" i="7"/>
  <c r="Y137" i="7"/>
  <c r="F137" i="7"/>
  <c r="Q137" i="7"/>
  <c r="AC137" i="7"/>
  <c r="AE137" i="7" s="1"/>
  <c r="V127" i="7"/>
  <c r="Y127" i="7"/>
  <c r="O127" i="7"/>
  <c r="Q127" i="7"/>
  <c r="S127" i="7"/>
  <c r="Y236" i="7"/>
  <c r="O236" i="7"/>
  <c r="C236" i="7"/>
  <c r="Y232" i="7"/>
  <c r="O232" i="7"/>
  <c r="C232" i="7"/>
  <c r="Z229" i="7"/>
  <c r="O229" i="7"/>
  <c r="C229" i="7"/>
  <c r="W228" i="7"/>
  <c r="B228" i="7"/>
  <c r="Y227" i="7"/>
  <c r="O227" i="7"/>
  <c r="AZ217" i="7"/>
  <c r="S217" i="7"/>
  <c r="S214" i="7"/>
  <c r="AC212" i="7"/>
  <c r="AE212" i="7" s="1"/>
  <c r="O212" i="7"/>
  <c r="Y209" i="7"/>
  <c r="AC207" i="7"/>
  <c r="AE207" i="7" s="1"/>
  <c r="O207" i="7"/>
  <c r="Y206" i="7"/>
  <c r="O206" i="7"/>
  <c r="Y205" i="7"/>
  <c r="O205" i="7"/>
  <c r="C205" i="7"/>
  <c r="S204" i="7"/>
  <c r="S203" i="7"/>
  <c r="C199" i="7"/>
  <c r="AZ193" i="7"/>
  <c r="C193" i="7"/>
  <c r="O193" i="7"/>
  <c r="Y193" i="7"/>
  <c r="AZ145" i="7"/>
  <c r="S145" i="7"/>
  <c r="V145" i="7"/>
  <c r="B145" i="7"/>
  <c r="W145" i="7"/>
  <c r="C145" i="7"/>
  <c r="O145" i="7"/>
  <c r="Y145" i="7"/>
  <c r="F145" i="7"/>
  <c r="Q145" i="7"/>
  <c r="AC145" i="7"/>
  <c r="AE145" i="7" s="1"/>
  <c r="S190" i="7"/>
  <c r="AZ190" i="7"/>
  <c r="O187" i="7"/>
  <c r="AZ187" i="7"/>
  <c r="C187" i="7"/>
  <c r="S187" i="7"/>
  <c r="AI174" i="7"/>
  <c r="AI173" i="7"/>
  <c r="V172" i="7"/>
  <c r="O172" i="7"/>
  <c r="Q172" i="7"/>
  <c r="S172" i="7"/>
  <c r="Q168" i="7"/>
  <c r="S168" i="7"/>
  <c r="V168" i="7"/>
  <c r="O168" i="7"/>
  <c r="F154" i="7"/>
  <c r="Q154" i="7"/>
  <c r="AC154" i="7"/>
  <c r="AE154" i="7" s="1"/>
  <c r="S154" i="7"/>
  <c r="AZ154" i="7"/>
  <c r="V154" i="7"/>
  <c r="C154" i="7"/>
  <c r="O154" i="7"/>
  <c r="Y154" i="7"/>
  <c r="AZ153" i="7"/>
  <c r="F153" i="7"/>
  <c r="Q153" i="7"/>
  <c r="AC153" i="7"/>
  <c r="AE153" i="7" s="1"/>
  <c r="S153" i="7"/>
  <c r="V153" i="7"/>
  <c r="C153" i="7"/>
  <c r="O153" i="7"/>
  <c r="Y153" i="7"/>
  <c r="R127" i="7"/>
  <c r="AC217" i="7"/>
  <c r="AE217" i="7" s="1"/>
  <c r="Q217" i="7"/>
  <c r="Q204" i="7"/>
  <c r="AZ197" i="7"/>
  <c r="S197" i="7"/>
  <c r="AI190" i="7"/>
  <c r="Q190" i="7"/>
  <c r="F190" i="7"/>
  <c r="R187" i="7"/>
  <c r="AI177" i="7"/>
  <c r="Z174" i="7"/>
  <c r="Z173" i="7"/>
  <c r="S146" i="7"/>
  <c r="AZ146" i="7"/>
  <c r="V146" i="7"/>
  <c r="B146" i="7"/>
  <c r="W146" i="7"/>
  <c r="C146" i="7"/>
  <c r="O146" i="7"/>
  <c r="Y146" i="7"/>
  <c r="F146" i="7"/>
  <c r="Q146" i="7"/>
  <c r="AC146" i="7"/>
  <c r="AE146" i="7" s="1"/>
  <c r="S128" i="7"/>
  <c r="V128" i="7"/>
  <c r="Y128" i="7"/>
  <c r="O128" i="7"/>
  <c r="Z128" i="7"/>
  <c r="Q128" i="7"/>
  <c r="C175" i="7"/>
  <c r="Z166" i="7"/>
  <c r="Z165" i="7"/>
  <c r="Y163" i="7"/>
  <c r="AZ155" i="7"/>
  <c r="C155" i="7"/>
  <c r="O148" i="7"/>
  <c r="AI143" i="7"/>
  <c r="O143" i="7"/>
  <c r="W142" i="7"/>
  <c r="B142" i="7"/>
  <c r="W141" i="7"/>
  <c r="B141" i="7"/>
  <c r="AC136" i="7"/>
  <c r="AE136" i="7" s="1"/>
  <c r="C136" i="7"/>
  <c r="Y134" i="7"/>
  <c r="O134" i="7"/>
  <c r="C134" i="7"/>
  <c r="Z133" i="7"/>
  <c r="AC126" i="7"/>
  <c r="AE126" i="7" s="1"/>
  <c r="AC125" i="7"/>
  <c r="AE125" i="7" s="1"/>
  <c r="Y123" i="7"/>
  <c r="O123" i="7"/>
  <c r="B114" i="7"/>
  <c r="F108" i="7"/>
  <c r="O108" i="7"/>
  <c r="Z108" i="7"/>
  <c r="Q108" i="7"/>
  <c r="S108" i="7"/>
  <c r="C77" i="7"/>
  <c r="V77" i="7"/>
  <c r="W77" i="7"/>
  <c r="B77" i="7"/>
  <c r="O77" i="7"/>
  <c r="Z77" i="7"/>
  <c r="AC77" i="7"/>
  <c r="AE77" i="7" s="1"/>
  <c r="F77" i="7"/>
  <c r="Q77" i="7"/>
  <c r="AI77" i="7"/>
  <c r="S77" i="7"/>
  <c r="B113" i="7"/>
  <c r="W113" i="7"/>
  <c r="Z113" i="7"/>
  <c r="F113" i="7"/>
  <c r="Q113" i="7"/>
  <c r="AC113" i="7"/>
  <c r="AE113" i="7" s="1"/>
  <c r="V95" i="7"/>
  <c r="O95" i="7"/>
  <c r="Q95" i="7"/>
  <c r="S95" i="7"/>
  <c r="C85" i="7"/>
  <c r="V85" i="7"/>
  <c r="W85" i="7"/>
  <c r="B85" i="7"/>
  <c r="O85" i="7"/>
  <c r="Z85" i="7"/>
  <c r="AC85" i="7"/>
  <c r="AE85" i="7" s="1"/>
  <c r="F85" i="7"/>
  <c r="Q85" i="7"/>
  <c r="AI85" i="7"/>
  <c r="S85" i="7"/>
  <c r="W166" i="7"/>
  <c r="B166" i="7"/>
  <c r="B165" i="7"/>
  <c r="V148" i="7"/>
  <c r="V143" i="7"/>
  <c r="V134" i="7"/>
  <c r="B133" i="7"/>
  <c r="B126" i="7"/>
  <c r="AI114" i="7"/>
  <c r="R113" i="7"/>
  <c r="Y111" i="7"/>
  <c r="Q111" i="7"/>
  <c r="S189" i="7"/>
  <c r="Y186" i="7"/>
  <c r="O186" i="7"/>
  <c r="C186" i="7"/>
  <c r="Y185" i="7"/>
  <c r="O185" i="7"/>
  <c r="C185" i="7"/>
  <c r="AZ182" i="7"/>
  <c r="S181" i="7"/>
  <c r="O180" i="7"/>
  <c r="Q179" i="7"/>
  <c r="S176" i="7"/>
  <c r="V175" i="7"/>
  <c r="AC170" i="7"/>
  <c r="AE170" i="7" s="1"/>
  <c r="Q170" i="7"/>
  <c r="F170" i="7"/>
  <c r="AC169" i="7"/>
  <c r="AE169" i="7" s="1"/>
  <c r="Q169" i="7"/>
  <c r="F169" i="7"/>
  <c r="V165" i="7"/>
  <c r="S163" i="7"/>
  <c r="O158" i="7"/>
  <c r="C157" i="7"/>
  <c r="V155" i="7"/>
  <c r="AC150" i="7"/>
  <c r="AE150" i="7" s="1"/>
  <c r="Q150" i="7"/>
  <c r="F150" i="7"/>
  <c r="AC149" i="7"/>
  <c r="AE149" i="7" s="1"/>
  <c r="Q149" i="7"/>
  <c r="F149" i="7"/>
  <c r="O147" i="7"/>
  <c r="AZ142" i="7"/>
  <c r="S141" i="7"/>
  <c r="Q139" i="7"/>
  <c r="Y138" i="7"/>
  <c r="O138" i="7"/>
  <c r="Q131" i="7"/>
  <c r="Y130" i="7"/>
  <c r="O130" i="7"/>
  <c r="C130" i="7"/>
  <c r="V126" i="7"/>
  <c r="W125" i="7"/>
  <c r="O124" i="7"/>
  <c r="S121" i="7"/>
  <c r="AZ121" i="7"/>
  <c r="B121" i="7"/>
  <c r="W121" i="7"/>
  <c r="Z120" i="7"/>
  <c r="C113" i="7"/>
  <c r="R111" i="7"/>
  <c r="R95" i="7"/>
  <c r="R85" i="7"/>
  <c r="W186" i="7"/>
  <c r="W185" i="7"/>
  <c r="B185" i="7"/>
  <c r="C179" i="7"/>
  <c r="Z169" i="7"/>
  <c r="Z150" i="7"/>
  <c r="Z149" i="7"/>
  <c r="S148" i="7"/>
  <c r="S143" i="7"/>
  <c r="AZ139" i="7"/>
  <c r="C139" i="7"/>
  <c r="S134" i="7"/>
  <c r="C131" i="7"/>
  <c r="V125" i="7"/>
  <c r="F116" i="7"/>
  <c r="Y116" i="7"/>
  <c r="C116" i="7"/>
  <c r="AI116" i="7"/>
  <c r="Q116" i="7"/>
  <c r="AZ113" i="7"/>
  <c r="O113" i="7"/>
  <c r="V86" i="7"/>
  <c r="B86" i="7"/>
  <c r="W86" i="7"/>
  <c r="C86" i="7"/>
  <c r="O86" i="7"/>
  <c r="Y86" i="7"/>
  <c r="Z86" i="7"/>
  <c r="F86" i="7"/>
  <c r="Q86" i="7"/>
  <c r="AC86" i="7"/>
  <c r="AE86" i="7" s="1"/>
  <c r="S86" i="7"/>
  <c r="AZ86" i="7"/>
  <c r="B56" i="7"/>
  <c r="Z56" i="7"/>
  <c r="AI56" i="7"/>
  <c r="Q56" i="7"/>
  <c r="F56" i="7"/>
  <c r="R56" i="7"/>
  <c r="V56" i="7"/>
  <c r="Y56" i="7"/>
  <c r="Z114" i="7"/>
  <c r="V114" i="7"/>
  <c r="C114" i="7"/>
  <c r="O114" i="7"/>
  <c r="Y114" i="7"/>
  <c r="AC114" i="7"/>
  <c r="AE114" i="7" s="1"/>
  <c r="AI113" i="7"/>
  <c r="Q143" i="7"/>
  <c r="AI134" i="7"/>
  <c r="Q134" i="7"/>
  <c r="F134" i="7"/>
  <c r="Q120" i="7"/>
  <c r="S120" i="7"/>
  <c r="R114" i="7"/>
  <c r="F114" i="7"/>
  <c r="Y113" i="7"/>
  <c r="Q107" i="7"/>
  <c r="S107" i="7"/>
  <c r="V107" i="7"/>
  <c r="Y107" i="7"/>
  <c r="F80" i="7"/>
  <c r="V80" i="7"/>
  <c r="Y80" i="7"/>
  <c r="O80" i="7"/>
  <c r="Z80" i="7"/>
  <c r="C80" i="7"/>
  <c r="AI80" i="7"/>
  <c r="Q80" i="7"/>
  <c r="S80" i="7"/>
  <c r="V122" i="7"/>
  <c r="AZ117" i="7"/>
  <c r="S117" i="7"/>
  <c r="Z112" i="7"/>
  <c r="O112" i="7"/>
  <c r="Y110" i="7"/>
  <c r="O110" i="7"/>
  <c r="C110" i="7"/>
  <c r="Z109" i="7"/>
  <c r="O109" i="7"/>
  <c r="B109" i="7"/>
  <c r="V105" i="7"/>
  <c r="AC102" i="7"/>
  <c r="AE102" i="7" s="1"/>
  <c r="Q102" i="7"/>
  <c r="F102" i="7"/>
  <c r="AI101" i="7"/>
  <c r="Q101" i="7"/>
  <c r="F101" i="7"/>
  <c r="Y100" i="7"/>
  <c r="W98" i="7"/>
  <c r="B98" i="7"/>
  <c r="W97" i="7"/>
  <c r="S96" i="7"/>
  <c r="Z92" i="7"/>
  <c r="O92" i="7"/>
  <c r="W90" i="7"/>
  <c r="B90" i="7"/>
  <c r="W89" i="7"/>
  <c r="S88" i="7"/>
  <c r="Q84" i="7"/>
  <c r="Z82" i="7"/>
  <c r="Z81" i="7"/>
  <c r="O81" i="7"/>
  <c r="B81" i="7"/>
  <c r="Y79" i="7"/>
  <c r="Q76" i="7"/>
  <c r="AC74" i="7"/>
  <c r="AE74" i="7" s="1"/>
  <c r="Q74" i="7"/>
  <c r="F74" i="7"/>
  <c r="AZ72" i="7"/>
  <c r="S72" i="7"/>
  <c r="AI71" i="7"/>
  <c r="O71" i="7"/>
  <c r="Q69" i="7"/>
  <c r="Y68" i="7"/>
  <c r="O68" i="7"/>
  <c r="C68" i="7"/>
  <c r="S67" i="7"/>
  <c r="AC66" i="7"/>
  <c r="AE66" i="7" s="1"/>
  <c r="Q66" i="7"/>
  <c r="F66" i="7"/>
  <c r="AZ64" i="7"/>
  <c r="S64" i="7"/>
  <c r="AI63" i="7"/>
  <c r="O63" i="7"/>
  <c r="Q61" i="7"/>
  <c r="Y60" i="7"/>
  <c r="O60" i="7"/>
  <c r="C60" i="7"/>
  <c r="W58" i="7"/>
  <c r="O54" i="7"/>
  <c r="O49" i="7"/>
  <c r="O48" i="7"/>
  <c r="Y43" i="7"/>
  <c r="AI42" i="7"/>
  <c r="R18" i="7"/>
  <c r="O12" i="7"/>
  <c r="R9" i="7"/>
  <c r="Y112" i="7"/>
  <c r="W110" i="7"/>
  <c r="W109" i="7"/>
  <c r="Z102" i="7"/>
  <c r="AC101" i="7"/>
  <c r="AE101" i="7" s="1"/>
  <c r="V100" i="7"/>
  <c r="O99" i="7"/>
  <c r="V98" i="7"/>
  <c r="V97" i="7"/>
  <c r="Y92" i="7"/>
  <c r="O91" i="7"/>
  <c r="V90" i="7"/>
  <c r="V89" i="7"/>
  <c r="AI84" i="7"/>
  <c r="C84" i="7"/>
  <c r="Y82" i="7"/>
  <c r="O82" i="7"/>
  <c r="C82" i="7"/>
  <c r="W81" i="7"/>
  <c r="V79" i="7"/>
  <c r="AI76" i="7"/>
  <c r="C76" i="7"/>
  <c r="Z74" i="7"/>
  <c r="AC71" i="7"/>
  <c r="AE71" i="7" s="1"/>
  <c r="W68" i="7"/>
  <c r="Z66" i="7"/>
  <c r="AC63" i="7"/>
  <c r="AE63" i="7" s="1"/>
  <c r="W60" i="7"/>
  <c r="V58" i="7"/>
  <c r="Z42" i="7"/>
  <c r="AZ6" i="7"/>
  <c r="W102" i="7"/>
  <c r="W101" i="7"/>
  <c r="S100" i="7"/>
  <c r="V99" i="7"/>
  <c r="AZ98" i="7"/>
  <c r="S98" i="7"/>
  <c r="S97" i="7"/>
  <c r="AI96" i="7"/>
  <c r="C96" i="7"/>
  <c r="Y94" i="7"/>
  <c r="O94" i="7"/>
  <c r="Z93" i="7"/>
  <c r="O93" i="7"/>
  <c r="B93" i="7"/>
  <c r="V91" i="7"/>
  <c r="AZ90" i="7"/>
  <c r="S90" i="7"/>
  <c r="S89" i="7"/>
  <c r="AI88" i="7"/>
  <c r="C88" i="7"/>
  <c r="Y84" i="7"/>
  <c r="V82" i="7"/>
  <c r="S79" i="7"/>
  <c r="Y76" i="7"/>
  <c r="W74" i="7"/>
  <c r="Z72" i="7"/>
  <c r="AC69" i="7"/>
  <c r="AE69" i="7" s="1"/>
  <c r="W66" i="7"/>
  <c r="Z64" i="7"/>
  <c r="AC61" i="7"/>
  <c r="AE61" i="7" s="1"/>
  <c r="AZ58" i="7"/>
  <c r="S58" i="7"/>
  <c r="AI57" i="7"/>
  <c r="O57" i="7"/>
  <c r="AC54" i="7"/>
  <c r="AE54" i="7" s="1"/>
  <c r="AI49" i="7"/>
  <c r="Y48" i="7"/>
  <c r="C43" i="7"/>
  <c r="S42" i="7"/>
  <c r="R34" i="7"/>
  <c r="S32" i="7"/>
  <c r="AI27" i="7"/>
  <c r="R13" i="7"/>
  <c r="R8" i="7"/>
  <c r="Z6" i="7"/>
  <c r="Q100" i="7"/>
  <c r="S99" i="7"/>
  <c r="AC98" i="7"/>
  <c r="AE98" i="7" s="1"/>
  <c r="Q98" i="7"/>
  <c r="F98" i="7"/>
  <c r="AI97" i="7"/>
  <c r="Q97" i="7"/>
  <c r="F97" i="7"/>
  <c r="S91" i="7"/>
  <c r="AC90" i="7"/>
  <c r="AE90" i="7" s="1"/>
  <c r="Q90" i="7"/>
  <c r="F90" i="7"/>
  <c r="AI89" i="7"/>
  <c r="Q89" i="7"/>
  <c r="F89" i="7"/>
  <c r="AZ82" i="7"/>
  <c r="S82" i="7"/>
  <c r="Q79" i="7"/>
  <c r="AC58" i="7"/>
  <c r="AE58" i="7" s="1"/>
  <c r="Q58" i="7"/>
  <c r="F58" i="7"/>
  <c r="Q42" i="7"/>
  <c r="F42" i="7"/>
  <c r="AC18" i="7"/>
  <c r="AE18" i="7" s="1"/>
  <c r="Z100" i="7"/>
  <c r="O100" i="7"/>
  <c r="Y98" i="7"/>
  <c r="O98" i="7"/>
  <c r="Z97" i="7"/>
  <c r="O97" i="7"/>
  <c r="B97" i="7"/>
  <c r="Y90" i="7"/>
  <c r="O90" i="7"/>
  <c r="Z89" i="7"/>
  <c r="O89" i="7"/>
  <c r="B89" i="7"/>
  <c r="AC82" i="7"/>
  <c r="AE82" i="7" s="1"/>
  <c r="Q82" i="7"/>
  <c r="Y58" i="7"/>
  <c r="O58" i="7"/>
  <c r="C58" i="7"/>
  <c r="AZ42" i="7"/>
  <c r="O42" i="7"/>
  <c r="AZ54" i="7"/>
  <c r="Q54" i="7"/>
  <c r="F54" i="7"/>
  <c r="AI44" i="7"/>
  <c r="Q43" i="7"/>
  <c r="F43" i="7"/>
  <c r="C38" i="7"/>
  <c r="AC56" i="7"/>
  <c r="AE56" i="7" s="1"/>
  <c r="O56" i="7"/>
  <c r="C56" i="7"/>
  <c r="AI54" i="7"/>
  <c r="AC44" i="7"/>
  <c r="AE44" i="7" s="1"/>
  <c r="O38" i="7"/>
  <c r="Q26" i="7"/>
  <c r="AZ24" i="7"/>
  <c r="Z54" i="7"/>
  <c r="W44" i="7"/>
  <c r="AI43" i="7"/>
  <c r="Q41" i="7"/>
  <c r="C41" i="7"/>
  <c r="S33" i="7"/>
  <c r="Z22" i="7"/>
  <c r="AC12" i="7"/>
  <c r="AE12" i="7" s="1"/>
  <c r="Y10" i="7"/>
  <c r="R50" i="7"/>
  <c r="R33" i="7"/>
  <c r="R24" i="7"/>
  <c r="C24" i="7"/>
  <c r="R44" i="7"/>
  <c r="F44" i="7"/>
  <c r="R12" i="7"/>
  <c r="AC24" i="7"/>
  <c r="AE24" i="7" s="1"/>
  <c r="S54" i="7"/>
  <c r="Q44" i="7"/>
  <c r="S43" i="7"/>
  <c r="C42" i="7"/>
  <c r="R25" i="7"/>
  <c r="B44" i="7"/>
  <c r="R55" i="7"/>
  <c r="C55" i="7"/>
  <c r="Y54" i="7"/>
  <c r="R51" i="7"/>
  <c r="F51" i="7"/>
  <c r="AC43" i="7"/>
  <c r="AE43" i="7" s="1"/>
  <c r="AC42" i="7"/>
  <c r="AE42" i="7" s="1"/>
  <c r="W27" i="7"/>
  <c r="O24" i="7"/>
  <c r="Y22" i="7"/>
  <c r="C19" i="7"/>
  <c r="AI17" i="7"/>
  <c r="C14" i="7"/>
  <c r="R11" i="7"/>
  <c r="Q51" i="7"/>
  <c r="R39" i="7"/>
  <c r="C39" i="7"/>
  <c r="O14" i="7"/>
  <c r="Y49" i="7"/>
  <c r="W43" i="7"/>
  <c r="B43" i="7"/>
  <c r="Y42" i="7"/>
  <c r="R40" i="7"/>
  <c r="Q34" i="7"/>
  <c r="F34" i="7"/>
  <c r="R32" i="7"/>
  <c r="R22" i="7"/>
  <c r="AI20" i="7"/>
  <c r="Q18" i="7"/>
  <c r="F18" i="7"/>
  <c r="R17" i="7"/>
  <c r="S47" i="7"/>
  <c r="V43" i="7"/>
  <c r="V42" i="7"/>
  <c r="AZ40" i="7"/>
  <c r="C40" i="7"/>
  <c r="S37" i="7"/>
  <c r="R35" i="7"/>
  <c r="C32" i="7"/>
  <c r="R30" i="7"/>
  <c r="R28" i="7"/>
  <c r="C22" i="7"/>
  <c r="C17" i="7"/>
  <c r="AC40" i="7"/>
  <c r="AE40" i="7" s="1"/>
  <c r="O40" i="7"/>
  <c r="B40" i="7"/>
  <c r="O34" i="7"/>
  <c r="C34" i="7"/>
  <c r="O32" i="7"/>
  <c r="R27" i="7"/>
  <c r="F27" i="7"/>
  <c r="Z24" i="7"/>
  <c r="O22" i="7"/>
  <c r="AZ18" i="7"/>
  <c r="O18" i="7"/>
  <c r="C18" i="7"/>
  <c r="O17" i="7"/>
  <c r="AC51" i="7"/>
  <c r="AE51" i="7" s="1"/>
  <c r="Z40" i="7"/>
  <c r="AZ32" i="7"/>
  <c r="Q27" i="7"/>
  <c r="AI18" i="7"/>
  <c r="Y51" i="7"/>
  <c r="R41" i="7"/>
  <c r="Y40" i="7"/>
  <c r="AI36" i="7"/>
  <c r="AZ34" i="7"/>
  <c r="AI32" i="7"/>
  <c r="AZ22" i="7"/>
  <c r="Z50" i="7"/>
  <c r="AI45" i="7"/>
  <c r="AC35" i="7"/>
  <c r="AE35" i="7" s="1"/>
  <c r="V33" i="7"/>
  <c r="V28" i="7"/>
  <c r="AI25" i="7"/>
  <c r="Y23" i="7"/>
  <c r="Y16" i="7"/>
  <c r="AI7" i="7"/>
  <c r="O55" i="7"/>
  <c r="B55" i="7"/>
  <c r="O53" i="7"/>
  <c r="AI51" i="7"/>
  <c r="O51" i="7"/>
  <c r="C51" i="7"/>
  <c r="V50" i="7"/>
  <c r="C49" i="7"/>
  <c r="R47" i="7"/>
  <c r="Y45" i="7"/>
  <c r="Z44" i="7"/>
  <c r="O44" i="7"/>
  <c r="C44" i="7"/>
  <c r="O41" i="7"/>
  <c r="O39" i="7"/>
  <c r="B39" i="7"/>
  <c r="R38" i="7"/>
  <c r="Y35" i="7"/>
  <c r="S30" i="7"/>
  <c r="O29" i="7"/>
  <c r="AI24" i="7"/>
  <c r="Q24" i="7"/>
  <c r="F24" i="7"/>
  <c r="W23" i="7"/>
  <c r="R20" i="7"/>
  <c r="Q19" i="7"/>
  <c r="F19" i="7"/>
  <c r="Q17" i="7"/>
  <c r="S15" i="7"/>
  <c r="Q14" i="7"/>
  <c r="Q12" i="7"/>
  <c r="F12" i="7"/>
  <c r="Z10" i="7"/>
  <c r="S9" i="7"/>
  <c r="S8" i="7"/>
  <c r="AC7" i="7"/>
  <c r="AE7" i="7" s="1"/>
  <c r="R45" i="7"/>
  <c r="AI28" i="7"/>
  <c r="Q28" i="7"/>
  <c r="F28" i="7"/>
  <c r="Q25" i="7"/>
  <c r="R23" i="7"/>
  <c r="S21" i="7"/>
  <c r="R16" i="7"/>
  <c r="Q8" i="7"/>
  <c r="Y55" i="7"/>
  <c r="AI53" i="7"/>
  <c r="V51" i="7"/>
  <c r="Q50" i="7"/>
  <c r="F50" i="7"/>
  <c r="V49" i="7"/>
  <c r="V44" i="7"/>
  <c r="AI41" i="7"/>
  <c r="Y39" i="7"/>
  <c r="R36" i="7"/>
  <c r="Q35" i="7"/>
  <c r="F35" i="7"/>
  <c r="AC34" i="7"/>
  <c r="AE34" i="7" s="1"/>
  <c r="Q33" i="7"/>
  <c r="S31" i="7"/>
  <c r="AC28" i="7"/>
  <c r="AE28" i="7" s="1"/>
  <c r="Y27" i="7"/>
  <c r="O27" i="7"/>
  <c r="C27" i="7"/>
  <c r="O26" i="7"/>
  <c r="C26" i="7"/>
  <c r="C25" i="7"/>
  <c r="Y24" i="7"/>
  <c r="B24" i="7"/>
  <c r="C23" i="7"/>
  <c r="R21" i="7"/>
  <c r="AI19" i="7"/>
  <c r="Y17" i="7"/>
  <c r="C16" i="7"/>
  <c r="Z12" i="7"/>
  <c r="R10" i="7"/>
  <c r="AI8" i="7"/>
  <c r="B8" i="7"/>
  <c r="R7" i="7"/>
  <c r="F7" i="7"/>
  <c r="S16" i="7"/>
  <c r="W55" i="7"/>
  <c r="S52" i="7"/>
  <c r="AZ50" i="7"/>
  <c r="AZ48" i="7"/>
  <c r="S46" i="7"/>
  <c r="O45" i="7"/>
  <c r="AI40" i="7"/>
  <c r="Q40" i="7"/>
  <c r="F40" i="7"/>
  <c r="W39" i="7"/>
  <c r="AZ38" i="7"/>
  <c r="Z34" i="7"/>
  <c r="C33" i="7"/>
  <c r="AI29" i="7"/>
  <c r="Z28" i="7"/>
  <c r="O28" i="7"/>
  <c r="C28" i="7"/>
  <c r="B27" i="7"/>
  <c r="O25" i="7"/>
  <c r="W24" i="7"/>
  <c r="O23" i="7"/>
  <c r="B23" i="7"/>
  <c r="AC19" i="7"/>
  <c r="AE19" i="7" s="1"/>
  <c r="V17" i="7"/>
  <c r="O16" i="7"/>
  <c r="AZ14" i="7"/>
  <c r="V12" i="7"/>
  <c r="AC8" i="7"/>
  <c r="AE8" i="7" s="1"/>
  <c r="O8" i="7"/>
  <c r="Q7" i="7"/>
  <c r="C7" i="7"/>
  <c r="AI50" i="7"/>
  <c r="O50" i="7"/>
  <c r="C50" i="7"/>
  <c r="S49" i="7"/>
  <c r="Z38" i="7"/>
  <c r="O35" i="7"/>
  <c r="C35" i="7"/>
  <c r="AI33" i="7"/>
  <c r="O33" i="7"/>
  <c r="Y28" i="7"/>
  <c r="B28" i="7"/>
  <c r="Y19" i="7"/>
  <c r="AZ16" i="7"/>
  <c r="Z14" i="7"/>
  <c r="O10" i="7"/>
  <c r="W8" i="7"/>
  <c r="AC50" i="7"/>
  <c r="AE50" i="7" s="1"/>
  <c r="Y38" i="7"/>
  <c r="AI35" i="7"/>
  <c r="Y33" i="7"/>
  <c r="AZ30" i="7"/>
  <c r="W28" i="7"/>
  <c r="S24" i="7"/>
  <c r="S17" i="7"/>
  <c r="AI16" i="7"/>
  <c r="S12" i="7"/>
  <c r="V8" i="7"/>
  <c r="AC36" i="7"/>
  <c r="AE36" i="7" s="1"/>
  <c r="AC20" i="7"/>
  <c r="AE20" i="7" s="1"/>
  <c r="W47" i="7"/>
  <c r="Y37" i="7"/>
  <c r="Y30" i="7"/>
  <c r="B15" i="7"/>
  <c r="V11" i="7"/>
  <c r="W9" i="7"/>
  <c r="AZ56" i="7"/>
  <c r="S56" i="7"/>
  <c r="AI55" i="7"/>
  <c r="Q55" i="7"/>
  <c r="F55" i="7"/>
  <c r="Y53" i="7"/>
  <c r="V52" i="7"/>
  <c r="S51" i="7"/>
  <c r="S50" i="7"/>
  <c r="W48" i="7"/>
  <c r="B48" i="7"/>
  <c r="V47" i="7"/>
  <c r="V46" i="7"/>
  <c r="Q45" i="7"/>
  <c r="S41" i="7"/>
  <c r="AI39" i="7"/>
  <c r="Q39" i="7"/>
  <c r="F39" i="7"/>
  <c r="AI38" i="7"/>
  <c r="Q38" i="7"/>
  <c r="F38" i="7"/>
  <c r="V37" i="7"/>
  <c r="S35" i="7"/>
  <c r="S34" i="7"/>
  <c r="W32" i="7"/>
  <c r="B32" i="7"/>
  <c r="V31" i="7"/>
  <c r="V30" i="7"/>
  <c r="Q29" i="7"/>
  <c r="S25" i="7"/>
  <c r="AI23" i="7"/>
  <c r="Q23" i="7"/>
  <c r="F23" i="7"/>
  <c r="AI22" i="7"/>
  <c r="Q22" i="7"/>
  <c r="F22" i="7"/>
  <c r="V21" i="7"/>
  <c r="S19" i="7"/>
  <c r="S18" i="7"/>
  <c r="W16" i="7"/>
  <c r="B16" i="7"/>
  <c r="V15" i="7"/>
  <c r="S14" i="7"/>
  <c r="V13" i="7"/>
  <c r="Q10" i="7"/>
  <c r="V9" i="7"/>
  <c r="O6" i="7"/>
  <c r="F36" i="7"/>
  <c r="W52" i="7"/>
  <c r="B47" i="7"/>
  <c r="Y46" i="7"/>
  <c r="V36" i="7"/>
  <c r="W31" i="7"/>
  <c r="B31" i="7"/>
  <c r="R29" i="7"/>
  <c r="Y21" i="7"/>
  <c r="V20" i="7"/>
  <c r="W15" i="7"/>
  <c r="AI13" i="7"/>
  <c r="AC55" i="7"/>
  <c r="AE55" i="7" s="1"/>
  <c r="V53" i="7"/>
  <c r="V48" i="7"/>
  <c r="C45" i="7"/>
  <c r="AC39" i="7"/>
  <c r="AE39" i="7" s="1"/>
  <c r="AC38" i="7"/>
  <c r="AE38" i="7" s="1"/>
  <c r="AZ36" i="7"/>
  <c r="S36" i="7"/>
  <c r="V32" i="7"/>
  <c r="C29" i="7"/>
  <c r="AC23" i="7"/>
  <c r="AE23" i="7" s="1"/>
  <c r="AC22" i="7"/>
  <c r="AE22" i="7" s="1"/>
  <c r="AZ20" i="7"/>
  <c r="S20" i="7"/>
  <c r="V16" i="7"/>
  <c r="S11" i="7"/>
  <c r="AZ10" i="7"/>
  <c r="C10" i="7"/>
  <c r="Y6" i="7"/>
  <c r="O7" i="7"/>
  <c r="AI52" i="7"/>
  <c r="R46" i="7"/>
  <c r="R31" i="7"/>
  <c r="Q20" i="7"/>
  <c r="F20" i="7"/>
  <c r="AI11" i="7"/>
  <c r="F11" i="7"/>
  <c r="Q52" i="7"/>
  <c r="Q47" i="7"/>
  <c r="AI46" i="7"/>
  <c r="Q46" i="7"/>
  <c r="V39" i="7"/>
  <c r="V38" i="7"/>
  <c r="Q37" i="7"/>
  <c r="Z36" i="7"/>
  <c r="AI31" i="7"/>
  <c r="Q31" i="7"/>
  <c r="F31" i="7"/>
  <c r="AI30" i="7"/>
  <c r="Q30" i="7"/>
  <c r="F30" i="7"/>
  <c r="V29" i="7"/>
  <c r="V23" i="7"/>
  <c r="V22" i="7"/>
  <c r="Q21" i="7"/>
  <c r="Z20" i="7"/>
  <c r="AI15" i="7"/>
  <c r="Q15" i="7"/>
  <c r="F15" i="7"/>
  <c r="Q13" i="7"/>
  <c r="AC11" i="7"/>
  <c r="AE11" i="7" s="1"/>
  <c r="C11" i="7"/>
  <c r="V10" i="7"/>
  <c r="Q9" i="7"/>
  <c r="W56" i="7"/>
  <c r="V54" i="7"/>
  <c r="Q53" i="7"/>
  <c r="Z52" i="7"/>
  <c r="W51" i="7"/>
  <c r="B51" i="7"/>
  <c r="Y50" i="7"/>
  <c r="AC48" i="7"/>
  <c r="AE48" i="7" s="1"/>
  <c r="Q48" i="7"/>
  <c r="F48" i="7"/>
  <c r="AC47" i="7"/>
  <c r="AE47" i="7" s="1"/>
  <c r="AC46" i="7"/>
  <c r="AE46" i="7" s="1"/>
  <c r="AZ44" i="7"/>
  <c r="Y41" i="7"/>
  <c r="C37" i="7"/>
  <c r="Y36" i="7"/>
  <c r="O36" i="7"/>
  <c r="C36" i="7"/>
  <c r="W35" i="7"/>
  <c r="B35" i="7"/>
  <c r="Y34" i="7"/>
  <c r="AC32" i="7"/>
  <c r="AE32" i="7" s="1"/>
  <c r="Q32" i="7"/>
  <c r="F32" i="7"/>
  <c r="AC31" i="7"/>
  <c r="AE31" i="7" s="1"/>
  <c r="AC30" i="7"/>
  <c r="AE30" i="7" s="1"/>
  <c r="AZ28" i="7"/>
  <c r="Y25" i="7"/>
  <c r="C21" i="7"/>
  <c r="Y20" i="7"/>
  <c r="O20" i="7"/>
  <c r="C20" i="7"/>
  <c r="W19" i="7"/>
  <c r="B19" i="7"/>
  <c r="Y18" i="7"/>
  <c r="AC16" i="7"/>
  <c r="AE16" i="7" s="1"/>
  <c r="Q16" i="7"/>
  <c r="F16" i="7"/>
  <c r="AC15" i="7"/>
  <c r="AE15" i="7" s="1"/>
  <c r="Y14" i="7"/>
  <c r="Y11" i="7"/>
  <c r="O11" i="7"/>
  <c r="B11" i="7"/>
  <c r="AI9" i="7"/>
  <c r="V7" i="7"/>
  <c r="AZ46" i="7"/>
  <c r="R37" i="7"/>
  <c r="Q36" i="7"/>
  <c r="Q11" i="7"/>
  <c r="V55" i="7"/>
  <c r="AC52" i="7"/>
  <c r="AE52" i="7" s="1"/>
  <c r="F52" i="7"/>
  <c r="AI47" i="7"/>
  <c r="F47" i="7"/>
  <c r="F46" i="7"/>
  <c r="V45" i="7"/>
  <c r="S55" i="7"/>
  <c r="C53" i="7"/>
  <c r="Y52" i="7"/>
  <c r="O52" i="7"/>
  <c r="C52" i="7"/>
  <c r="Y47" i="7"/>
  <c r="O47" i="7"/>
  <c r="C47" i="7"/>
  <c r="Z46" i="7"/>
  <c r="O46" i="7"/>
  <c r="C46" i="7"/>
  <c r="S45" i="7"/>
  <c r="V41" i="7"/>
  <c r="S39" i="7"/>
  <c r="S38" i="7"/>
  <c r="AI37" i="7"/>
  <c r="O37" i="7"/>
  <c r="W36" i="7"/>
  <c r="V35" i="7"/>
  <c r="V34" i="7"/>
  <c r="Y31" i="7"/>
  <c r="O31" i="7"/>
  <c r="C31" i="7"/>
  <c r="Z30" i="7"/>
  <c r="O30" i="7"/>
  <c r="C30" i="7"/>
  <c r="S29" i="7"/>
  <c r="V25" i="7"/>
  <c r="S23" i="7"/>
  <c r="S22" i="7"/>
  <c r="AI21" i="7"/>
  <c r="O21" i="7"/>
  <c r="W20" i="7"/>
  <c r="V19" i="7"/>
  <c r="V18" i="7"/>
  <c r="Y15" i="7"/>
  <c r="O15" i="7"/>
  <c r="C15" i="7"/>
  <c r="V14" i="7"/>
  <c r="O13" i="7"/>
  <c r="W11" i="7"/>
  <c r="S10" i="7"/>
  <c r="Y9" i="7"/>
  <c r="O9" i="7"/>
  <c r="Q6" i="7"/>
  <c r="V5" i="7"/>
  <c r="S5" i="7"/>
  <c r="R5" i="7"/>
  <c r="Q5" i="7"/>
  <c r="Y5" i="7"/>
  <c r="O5" i="7"/>
  <c r="C13" i="7"/>
  <c r="Y12" i="7"/>
  <c r="C12" i="7"/>
  <c r="Z8" i="7"/>
  <c r="Y7" i="7"/>
  <c r="W12" i="7"/>
  <c r="B12" i="7"/>
  <c r="C9" i="7"/>
  <c r="Y8" i="7"/>
  <c r="C8" i="7"/>
  <c r="W7" i="7"/>
  <c r="AI5" i="7"/>
  <c r="Y13" i="7"/>
  <c r="W5" i="7"/>
  <c r="AI14" i="7"/>
  <c r="F14" i="7"/>
  <c r="AI10" i="7"/>
  <c r="F10" i="7"/>
  <c r="AI6" i="7"/>
  <c r="F6" i="7"/>
  <c r="AC14" i="7"/>
  <c r="AE14" i="7" s="1"/>
  <c r="AC10" i="7"/>
  <c r="AE10" i="7" s="1"/>
  <c r="AZ8" i="7"/>
  <c r="F318" i="7"/>
  <c r="AC318" i="7"/>
  <c r="AE318" i="7" s="1"/>
  <c r="AI318" i="7"/>
  <c r="AZ318" i="7"/>
  <c r="W318" i="7"/>
  <c r="B318" i="7"/>
  <c r="Y318" i="7"/>
  <c r="C318" i="7"/>
  <c r="Z318" i="7"/>
  <c r="AI379" i="7"/>
  <c r="AZ379" i="7"/>
  <c r="B379" i="7"/>
  <c r="W379" i="7"/>
  <c r="C379" i="7"/>
  <c r="Y379" i="7"/>
  <c r="Z379" i="7"/>
  <c r="AI363" i="7"/>
  <c r="AZ363" i="7"/>
  <c r="B363" i="7"/>
  <c r="W363" i="7"/>
  <c r="C363" i="7"/>
  <c r="Y363" i="7"/>
  <c r="Z363" i="7"/>
  <c r="AI347" i="7"/>
  <c r="AZ347" i="7"/>
  <c r="B347" i="7"/>
  <c r="W347" i="7"/>
  <c r="C347" i="7"/>
  <c r="Y347" i="7"/>
  <c r="Z347" i="7"/>
  <c r="AI334" i="7"/>
  <c r="AZ334" i="7"/>
  <c r="B334" i="7"/>
  <c r="W334" i="7"/>
  <c r="C334" i="7"/>
  <c r="Y334" i="7"/>
  <c r="Z334" i="7"/>
  <c r="B312" i="7"/>
  <c r="W312" i="7"/>
  <c r="C312" i="7"/>
  <c r="Y312" i="7"/>
  <c r="Z312" i="7"/>
  <c r="F312" i="7"/>
  <c r="AC312" i="7"/>
  <c r="AE312" i="7" s="1"/>
  <c r="AI312" i="7"/>
  <c r="AZ312" i="7"/>
  <c r="AI383" i="7"/>
  <c r="AZ383" i="7"/>
  <c r="Y383" i="7"/>
  <c r="B383" i="7"/>
  <c r="W383" i="7"/>
  <c r="C383" i="7"/>
  <c r="Z383" i="7"/>
  <c r="F335" i="7"/>
  <c r="AC335" i="7"/>
  <c r="AE335" i="7" s="1"/>
  <c r="AZ335" i="7"/>
  <c r="W335" i="7"/>
  <c r="B335" i="7"/>
  <c r="Y335" i="7"/>
  <c r="C335" i="7"/>
  <c r="Z335" i="7"/>
  <c r="F351" i="7"/>
  <c r="F379" i="7"/>
  <c r="F363" i="7"/>
  <c r="F347" i="7"/>
  <c r="AI343" i="7"/>
  <c r="AZ343" i="7"/>
  <c r="B343" i="7"/>
  <c r="W343" i="7"/>
  <c r="C343" i="7"/>
  <c r="Y343" i="7"/>
  <c r="Z343" i="7"/>
  <c r="AI335" i="7"/>
  <c r="F334" i="7"/>
  <c r="AI367" i="7"/>
  <c r="AZ367" i="7"/>
  <c r="B367" i="7"/>
  <c r="W367" i="7"/>
  <c r="C367" i="7"/>
  <c r="Y367" i="7"/>
  <c r="Z367" i="7"/>
  <c r="F383" i="7"/>
  <c r="AC383" i="7"/>
  <c r="AE383" i="7" s="1"/>
  <c r="AI375" i="7"/>
  <c r="AZ375" i="7"/>
  <c r="B375" i="7"/>
  <c r="W375" i="7"/>
  <c r="C375" i="7"/>
  <c r="Y375" i="7"/>
  <c r="Z375" i="7"/>
  <c r="AC367" i="7"/>
  <c r="AE367" i="7" s="1"/>
  <c r="AI359" i="7"/>
  <c r="AZ359" i="7"/>
  <c r="B359" i="7"/>
  <c r="W359" i="7"/>
  <c r="C359" i="7"/>
  <c r="Y359" i="7"/>
  <c r="Z359" i="7"/>
  <c r="F375" i="7"/>
  <c r="F359" i="7"/>
  <c r="C336" i="7"/>
  <c r="Y336" i="7"/>
  <c r="AZ336" i="7"/>
  <c r="W336" i="7"/>
  <c r="B336" i="7"/>
  <c r="Z336" i="7"/>
  <c r="AC336" i="7"/>
  <c r="AE336" i="7" s="1"/>
  <c r="AI351" i="7"/>
  <c r="AZ351" i="7"/>
  <c r="B351" i="7"/>
  <c r="W351" i="7"/>
  <c r="C351" i="7"/>
  <c r="Y351" i="7"/>
  <c r="Z351" i="7"/>
  <c r="F367" i="7"/>
  <c r="AI387" i="7"/>
  <c r="AZ387" i="7"/>
  <c r="B387" i="7"/>
  <c r="W387" i="7"/>
  <c r="C387" i="7"/>
  <c r="Y387" i="7"/>
  <c r="Z387" i="7"/>
  <c r="AC379" i="7"/>
  <c r="AE379" i="7" s="1"/>
  <c r="AI371" i="7"/>
  <c r="AZ371" i="7"/>
  <c r="B371" i="7"/>
  <c r="W371" i="7"/>
  <c r="C371" i="7"/>
  <c r="Y371" i="7"/>
  <c r="Z371" i="7"/>
  <c r="AC363" i="7"/>
  <c r="AE363" i="7" s="1"/>
  <c r="AI355" i="7"/>
  <c r="AZ355" i="7"/>
  <c r="B355" i="7"/>
  <c r="W355" i="7"/>
  <c r="C355" i="7"/>
  <c r="Y355" i="7"/>
  <c r="Z355" i="7"/>
  <c r="AC347" i="7"/>
  <c r="AE347" i="7" s="1"/>
  <c r="F336" i="7"/>
  <c r="AC334" i="7"/>
  <c r="AE334" i="7" s="1"/>
  <c r="AZ385" i="7"/>
  <c r="AZ381" i="7"/>
  <c r="AZ377" i="7"/>
  <c r="AZ373" i="7"/>
  <c r="AZ369" i="7"/>
  <c r="AZ365" i="7"/>
  <c r="AZ361" i="7"/>
  <c r="AZ357" i="7"/>
  <c r="AZ353" i="7"/>
  <c r="AZ349" i="7"/>
  <c r="AZ345" i="7"/>
  <c r="AZ341" i="7"/>
  <c r="Y337" i="7"/>
  <c r="C337" i="7"/>
  <c r="AI330" i="7"/>
  <c r="AZ330" i="7"/>
  <c r="C328" i="7"/>
  <c r="Y328" i="7"/>
  <c r="Z328" i="7"/>
  <c r="Y326" i="7"/>
  <c r="F322" i="7"/>
  <c r="AC322" i="7"/>
  <c r="AE322" i="7" s="1"/>
  <c r="AI322" i="7"/>
  <c r="AZ322" i="7"/>
  <c r="C332" i="7"/>
  <c r="Y332" i="7"/>
  <c r="F331" i="7"/>
  <c r="AC331" i="7"/>
  <c r="AE331" i="7" s="1"/>
  <c r="B329" i="7"/>
  <c r="W329" i="7"/>
  <c r="Z322" i="7"/>
  <c r="C322" i="7"/>
  <c r="C316" i="7"/>
  <c r="Y316" i="7"/>
  <c r="Z316" i="7"/>
  <c r="F316" i="7"/>
  <c r="AC316" i="7"/>
  <c r="AE316" i="7" s="1"/>
  <c r="AZ338" i="7"/>
  <c r="F332" i="7"/>
  <c r="F329" i="7"/>
  <c r="Y322" i="7"/>
  <c r="B322" i="7"/>
  <c r="C320" i="7"/>
  <c r="Y320" i="7"/>
  <c r="Z320" i="7"/>
  <c r="F320" i="7"/>
  <c r="AC320" i="7"/>
  <c r="AE320" i="7" s="1"/>
  <c r="AZ316" i="7"/>
  <c r="AI313" i="7"/>
  <c r="AZ313" i="7"/>
  <c r="B313" i="7"/>
  <c r="W313" i="7"/>
  <c r="C313" i="7"/>
  <c r="Y313" i="7"/>
  <c r="B226" i="7"/>
  <c r="W226" i="7"/>
  <c r="C226" i="7"/>
  <c r="Y226" i="7"/>
  <c r="Z226" i="7"/>
  <c r="F226" i="7"/>
  <c r="AC226" i="7"/>
  <c r="AE226" i="7" s="1"/>
  <c r="AZ226" i="7"/>
  <c r="AI226" i="7"/>
  <c r="C340" i="7"/>
  <c r="Y340" i="7"/>
  <c r="F339" i="7"/>
  <c r="AC339" i="7"/>
  <c r="AE339" i="7" s="1"/>
  <c r="AC332" i="7"/>
  <c r="AE332" i="7" s="1"/>
  <c r="Z331" i="7"/>
  <c r="C331" i="7"/>
  <c r="AC329" i="7"/>
  <c r="AE329" i="7" s="1"/>
  <c r="C324" i="7"/>
  <c r="Y324" i="7"/>
  <c r="Z324" i="7"/>
  <c r="F324" i="7"/>
  <c r="W322" i="7"/>
  <c r="AZ320" i="7"/>
  <c r="AI316" i="7"/>
  <c r="B316" i="7"/>
  <c r="F313" i="7"/>
  <c r="Z272" i="7"/>
  <c r="B272" i="7"/>
  <c r="W272" i="7"/>
  <c r="C272" i="7"/>
  <c r="Y272" i="7"/>
  <c r="AC272" i="7"/>
  <c r="AE272" i="7" s="1"/>
  <c r="F272" i="7"/>
  <c r="AZ272" i="7"/>
  <c r="W386" i="7"/>
  <c r="W382" i="7"/>
  <c r="W378" i="7"/>
  <c r="W374" i="7"/>
  <c r="W370" i="7"/>
  <c r="W366" i="7"/>
  <c r="W362" i="7"/>
  <c r="W358" i="7"/>
  <c r="W354" i="7"/>
  <c r="W350" i="7"/>
  <c r="W346" i="7"/>
  <c r="Z345" i="7"/>
  <c r="W342" i="7"/>
  <c r="Z341" i="7"/>
  <c r="F340" i="7"/>
  <c r="AC338" i="7"/>
  <c r="AE338" i="7" s="1"/>
  <c r="F338" i="7"/>
  <c r="W333" i="7"/>
  <c r="Z332" i="7"/>
  <c r="B332" i="7"/>
  <c r="Y331" i="7"/>
  <c r="B331" i="7"/>
  <c r="W330" i="7"/>
  <c r="B330" i="7"/>
  <c r="Z329" i="7"/>
  <c r="C329" i="7"/>
  <c r="W328" i="7"/>
  <c r="AI325" i="7"/>
  <c r="B325" i="7"/>
  <c r="W325" i="7"/>
  <c r="AI324" i="7"/>
  <c r="AI320" i="7"/>
  <c r="B320" i="7"/>
  <c r="AI317" i="7"/>
  <c r="B317" i="7"/>
  <c r="W317" i="7"/>
  <c r="C317" i="7"/>
  <c r="Y317" i="7"/>
  <c r="AC340" i="7"/>
  <c r="AE340" i="7" s="1"/>
  <c r="Z339" i="7"/>
  <c r="C339" i="7"/>
  <c r="Z338" i="7"/>
  <c r="W332" i="7"/>
  <c r="W331" i="7"/>
  <c r="Y329" i="7"/>
  <c r="F326" i="7"/>
  <c r="AC326" i="7"/>
  <c r="AE326" i="7" s="1"/>
  <c r="AI326" i="7"/>
  <c r="AZ326" i="7"/>
  <c r="AI321" i="7"/>
  <c r="B321" i="7"/>
  <c r="W321" i="7"/>
  <c r="C321" i="7"/>
  <c r="Y321" i="7"/>
  <c r="W316" i="7"/>
  <c r="AC313" i="7"/>
  <c r="AE313" i="7" s="1"/>
  <c r="AZ308" i="7"/>
  <c r="AZ304" i="7"/>
  <c r="AZ300" i="7"/>
  <c r="AZ296" i="7"/>
  <c r="AZ292" i="7"/>
  <c r="AZ288" i="7"/>
  <c r="AZ284" i="7"/>
  <c r="AZ280" i="7"/>
  <c r="AZ276" i="7"/>
  <c r="AI234" i="7"/>
  <c r="B230" i="7"/>
  <c r="W230" i="7"/>
  <c r="C230" i="7"/>
  <c r="Y230" i="7"/>
  <c r="Z230" i="7"/>
  <c r="F230" i="7"/>
  <c r="AC230" i="7"/>
  <c r="AE230" i="7" s="1"/>
  <c r="AZ230" i="7"/>
  <c r="B222" i="7"/>
  <c r="W222" i="7"/>
  <c r="C222" i="7"/>
  <c r="Y222" i="7"/>
  <c r="Z222" i="7"/>
  <c r="F222" i="7"/>
  <c r="AC222" i="7"/>
  <c r="AE222" i="7" s="1"/>
  <c r="AZ222" i="7"/>
  <c r="B218" i="7"/>
  <c r="W218" i="7"/>
  <c r="C218" i="7"/>
  <c r="Y218" i="7"/>
  <c r="Z218" i="7"/>
  <c r="F218" i="7"/>
  <c r="AC218" i="7"/>
  <c r="AE218" i="7" s="1"/>
  <c r="AZ218" i="7"/>
  <c r="AZ140" i="7"/>
  <c r="B140" i="7"/>
  <c r="W140" i="7"/>
  <c r="C140" i="7"/>
  <c r="Y140" i="7"/>
  <c r="Z140" i="7"/>
  <c r="F140" i="7"/>
  <c r="AC140" i="7"/>
  <c r="AE140" i="7" s="1"/>
  <c r="AI140" i="7"/>
  <c r="Y309" i="7"/>
  <c r="C309" i="7"/>
  <c r="AC308" i="7"/>
  <c r="AE308" i="7" s="1"/>
  <c r="F308" i="7"/>
  <c r="Y305" i="7"/>
  <c r="C305" i="7"/>
  <c r="AC304" i="7"/>
  <c r="AE304" i="7" s="1"/>
  <c r="F304" i="7"/>
  <c r="Y301" i="7"/>
  <c r="C301" i="7"/>
  <c r="AC300" i="7"/>
  <c r="AE300" i="7" s="1"/>
  <c r="F300" i="7"/>
  <c r="Y297" i="7"/>
  <c r="C297" i="7"/>
  <c r="AC296" i="7"/>
  <c r="AE296" i="7" s="1"/>
  <c r="F296" i="7"/>
  <c r="Y293" i="7"/>
  <c r="C293" i="7"/>
  <c r="AC292" i="7"/>
  <c r="AE292" i="7" s="1"/>
  <c r="F292" i="7"/>
  <c r="Y289" i="7"/>
  <c r="C289" i="7"/>
  <c r="AC288" i="7"/>
  <c r="AE288" i="7" s="1"/>
  <c r="F288" i="7"/>
  <c r="Y285" i="7"/>
  <c r="C285" i="7"/>
  <c r="AC284" i="7"/>
  <c r="AE284" i="7" s="1"/>
  <c r="F284" i="7"/>
  <c r="Y281" i="7"/>
  <c r="C281" i="7"/>
  <c r="AC280" i="7"/>
  <c r="AE280" i="7" s="1"/>
  <c r="F280" i="7"/>
  <c r="Y277" i="7"/>
  <c r="C277" i="7"/>
  <c r="AC276" i="7"/>
  <c r="AE276" i="7" s="1"/>
  <c r="F276" i="7"/>
  <c r="Y273" i="7"/>
  <c r="C273" i="7"/>
  <c r="B238" i="7"/>
  <c r="W238" i="7"/>
  <c r="Z238" i="7"/>
  <c r="F238" i="7"/>
  <c r="AC238" i="7"/>
  <c r="AE238" i="7" s="1"/>
  <c r="AZ238" i="7"/>
  <c r="AI230" i="7"/>
  <c r="AI222" i="7"/>
  <c r="AI218" i="7"/>
  <c r="AZ192" i="7"/>
  <c r="B192" i="7"/>
  <c r="W192" i="7"/>
  <c r="C192" i="7"/>
  <c r="Y192" i="7"/>
  <c r="F192" i="7"/>
  <c r="AC192" i="7"/>
  <c r="AE192" i="7" s="1"/>
  <c r="Z192" i="7"/>
  <c r="AI192" i="7"/>
  <c r="AZ184" i="7"/>
  <c r="B184" i="7"/>
  <c r="W184" i="7"/>
  <c r="C184" i="7"/>
  <c r="Y184" i="7"/>
  <c r="Z184" i="7"/>
  <c r="F184" i="7"/>
  <c r="AC184" i="7"/>
  <c r="AE184" i="7" s="1"/>
  <c r="AI184" i="7"/>
  <c r="AZ314" i="7"/>
  <c r="AZ310" i="7"/>
  <c r="W309" i="7"/>
  <c r="B309" i="7"/>
  <c r="Z308" i="7"/>
  <c r="AZ306" i="7"/>
  <c r="W305" i="7"/>
  <c r="B305" i="7"/>
  <c r="Z304" i="7"/>
  <c r="AZ302" i="7"/>
  <c r="W301" i="7"/>
  <c r="B301" i="7"/>
  <c r="Z300" i="7"/>
  <c r="AZ298" i="7"/>
  <c r="W297" i="7"/>
  <c r="B297" i="7"/>
  <c r="Z296" i="7"/>
  <c r="AZ294" i="7"/>
  <c r="W293" i="7"/>
  <c r="B293" i="7"/>
  <c r="Z292" i="7"/>
  <c r="AZ290" i="7"/>
  <c r="W289" i="7"/>
  <c r="B289" i="7"/>
  <c r="Z288" i="7"/>
  <c r="AZ286" i="7"/>
  <c r="W285" i="7"/>
  <c r="B285" i="7"/>
  <c r="Z284" i="7"/>
  <c r="AZ282" i="7"/>
  <c r="W281" i="7"/>
  <c r="B281" i="7"/>
  <c r="Z280" i="7"/>
  <c r="AZ278" i="7"/>
  <c r="W277" i="7"/>
  <c r="B277" i="7"/>
  <c r="Z276" i="7"/>
  <c r="AZ274" i="7"/>
  <c r="W273" i="7"/>
  <c r="B273" i="7"/>
  <c r="AC270" i="7"/>
  <c r="AE270" i="7" s="1"/>
  <c r="F270" i="7"/>
  <c r="B269" i="7"/>
  <c r="W269" i="7"/>
  <c r="AI265" i="7"/>
  <c r="B265" i="7"/>
  <c r="W265" i="7"/>
  <c r="AI261" i="7"/>
  <c r="B261" i="7"/>
  <c r="W261" i="7"/>
  <c r="AI257" i="7"/>
  <c r="B257" i="7"/>
  <c r="W257" i="7"/>
  <c r="AI253" i="7"/>
  <c r="B253" i="7"/>
  <c r="W253" i="7"/>
  <c r="AI249" i="7"/>
  <c r="B249" i="7"/>
  <c r="W249" i="7"/>
  <c r="AI245" i="7"/>
  <c r="B245" i="7"/>
  <c r="W245" i="7"/>
  <c r="AI241" i="7"/>
  <c r="B241" i="7"/>
  <c r="W241" i="7"/>
  <c r="AC327" i="7"/>
  <c r="AE327" i="7" s="1"/>
  <c r="AC323" i="7"/>
  <c r="AE323" i="7" s="1"/>
  <c r="AC319" i="7"/>
  <c r="AE319" i="7" s="1"/>
  <c r="AC315" i="7"/>
  <c r="AE315" i="7" s="1"/>
  <c r="AI314" i="7"/>
  <c r="AC311" i="7"/>
  <c r="AE311" i="7" s="1"/>
  <c r="AI310" i="7"/>
  <c r="Y308" i="7"/>
  <c r="C308" i="7"/>
  <c r="AC307" i="7"/>
  <c r="AE307" i="7" s="1"/>
  <c r="AI306" i="7"/>
  <c r="Y304" i="7"/>
  <c r="C304" i="7"/>
  <c r="AC303" i="7"/>
  <c r="AE303" i="7" s="1"/>
  <c r="AI302" i="7"/>
  <c r="Y300" i="7"/>
  <c r="C300" i="7"/>
  <c r="AC299" i="7"/>
  <c r="AE299" i="7" s="1"/>
  <c r="AI298" i="7"/>
  <c r="Y296" i="7"/>
  <c r="C296" i="7"/>
  <c r="AC295" i="7"/>
  <c r="AE295" i="7" s="1"/>
  <c r="AI294" i="7"/>
  <c r="Y292" i="7"/>
  <c r="C292" i="7"/>
  <c r="AC291" i="7"/>
  <c r="AE291" i="7" s="1"/>
  <c r="AI290" i="7"/>
  <c r="Y288" i="7"/>
  <c r="C288" i="7"/>
  <c r="AC287" i="7"/>
  <c r="AE287" i="7" s="1"/>
  <c r="AI286" i="7"/>
  <c r="Y284" i="7"/>
  <c r="C284" i="7"/>
  <c r="AC283" i="7"/>
  <c r="AE283" i="7" s="1"/>
  <c r="AI282" i="7"/>
  <c r="Y280" i="7"/>
  <c r="C280" i="7"/>
  <c r="AC279" i="7"/>
  <c r="AE279" i="7" s="1"/>
  <c r="AI278" i="7"/>
  <c r="Y276" i="7"/>
  <c r="C276" i="7"/>
  <c r="AC275" i="7"/>
  <c r="AE275" i="7" s="1"/>
  <c r="AI274" i="7"/>
  <c r="Z270" i="7"/>
  <c r="F269" i="7"/>
  <c r="F268" i="7"/>
  <c r="F266" i="7"/>
  <c r="AC266" i="7"/>
  <c r="AE266" i="7" s="1"/>
  <c r="AZ266" i="7"/>
  <c r="F265" i="7"/>
  <c r="F264" i="7"/>
  <c r="F262" i="7"/>
  <c r="AC262" i="7"/>
  <c r="AE262" i="7" s="1"/>
  <c r="AZ262" i="7"/>
  <c r="F261" i="7"/>
  <c r="F260" i="7"/>
  <c r="F258" i="7"/>
  <c r="AC258" i="7"/>
  <c r="AE258" i="7" s="1"/>
  <c r="AZ258" i="7"/>
  <c r="F257" i="7"/>
  <c r="F256" i="7"/>
  <c r="F254" i="7"/>
  <c r="AC254" i="7"/>
  <c r="AE254" i="7" s="1"/>
  <c r="AZ254" i="7"/>
  <c r="F253" i="7"/>
  <c r="F252" i="7"/>
  <c r="F250" i="7"/>
  <c r="AC250" i="7"/>
  <c r="AE250" i="7" s="1"/>
  <c r="AZ250" i="7"/>
  <c r="F249" i="7"/>
  <c r="F248" i="7"/>
  <c r="F246" i="7"/>
  <c r="AC246" i="7"/>
  <c r="AE246" i="7" s="1"/>
  <c r="AZ246" i="7"/>
  <c r="F245" i="7"/>
  <c r="F244" i="7"/>
  <c r="F242" i="7"/>
  <c r="AC242" i="7"/>
  <c r="AE242" i="7" s="1"/>
  <c r="AZ242" i="7"/>
  <c r="AI238" i="7"/>
  <c r="C238" i="7"/>
  <c r="AZ156" i="7"/>
  <c r="B156" i="7"/>
  <c r="W156" i="7"/>
  <c r="C156" i="7"/>
  <c r="Y156" i="7"/>
  <c r="Z156" i="7"/>
  <c r="F156" i="7"/>
  <c r="AC156" i="7"/>
  <c r="AE156" i="7" s="1"/>
  <c r="AI156" i="7"/>
  <c r="AZ309" i="7"/>
  <c r="W308" i="7"/>
  <c r="W304" i="7"/>
  <c r="W300" i="7"/>
  <c r="W296" i="7"/>
  <c r="W292" i="7"/>
  <c r="W288" i="7"/>
  <c r="W284" i="7"/>
  <c r="W280" i="7"/>
  <c r="W276" i="7"/>
  <c r="B234" i="7"/>
  <c r="W234" i="7"/>
  <c r="Z234" i="7"/>
  <c r="F234" i="7"/>
  <c r="AC234" i="7"/>
  <c r="AE234" i="7" s="1"/>
  <c r="AZ234" i="7"/>
  <c r="AC314" i="7"/>
  <c r="AE314" i="7" s="1"/>
  <c r="AC310" i="7"/>
  <c r="AE310" i="7" s="1"/>
  <c r="AC306" i="7"/>
  <c r="AE306" i="7" s="1"/>
  <c r="AC302" i="7"/>
  <c r="AE302" i="7" s="1"/>
  <c r="AC298" i="7"/>
  <c r="AE298" i="7" s="1"/>
  <c r="AC294" i="7"/>
  <c r="AE294" i="7" s="1"/>
  <c r="AC290" i="7"/>
  <c r="AE290" i="7" s="1"/>
  <c r="AC286" i="7"/>
  <c r="AE286" i="7" s="1"/>
  <c r="AC282" i="7"/>
  <c r="AE282" i="7" s="1"/>
  <c r="AC278" i="7"/>
  <c r="AE278" i="7" s="1"/>
  <c r="AC274" i="7"/>
  <c r="AE274" i="7" s="1"/>
  <c r="W270" i="7"/>
  <c r="B270" i="7"/>
  <c r="Y238" i="7"/>
  <c r="B214" i="7"/>
  <c r="W214" i="7"/>
  <c r="C214" i="7"/>
  <c r="Y214" i="7"/>
  <c r="Z214" i="7"/>
  <c r="F214" i="7"/>
  <c r="AC214" i="7"/>
  <c r="AE214" i="7" s="1"/>
  <c r="AZ214" i="7"/>
  <c r="B203" i="7"/>
  <c r="W203" i="7"/>
  <c r="Z203" i="7"/>
  <c r="F203" i="7"/>
  <c r="AC203" i="7"/>
  <c r="AE203" i="7" s="1"/>
  <c r="Y203" i="7"/>
  <c r="C203" i="7"/>
  <c r="AI203" i="7"/>
  <c r="AZ203" i="7"/>
  <c r="AZ196" i="7"/>
  <c r="B196" i="7"/>
  <c r="W196" i="7"/>
  <c r="C196" i="7"/>
  <c r="Y196" i="7"/>
  <c r="F196" i="7"/>
  <c r="AC196" i="7"/>
  <c r="AE196" i="7" s="1"/>
  <c r="Z196" i="7"/>
  <c r="AI196" i="7"/>
  <c r="AZ188" i="7"/>
  <c r="B188" i="7"/>
  <c r="W188" i="7"/>
  <c r="C188" i="7"/>
  <c r="Y188" i="7"/>
  <c r="F188" i="7"/>
  <c r="AC188" i="7"/>
  <c r="AE188" i="7" s="1"/>
  <c r="Z188" i="7"/>
  <c r="AI188" i="7"/>
  <c r="W237" i="7"/>
  <c r="B237" i="7"/>
  <c r="W233" i="7"/>
  <c r="B233" i="7"/>
  <c r="W229" i="7"/>
  <c r="B229" i="7"/>
  <c r="W225" i="7"/>
  <c r="B225" i="7"/>
  <c r="Z220" i="7"/>
  <c r="Z216" i="7"/>
  <c r="Z212" i="7"/>
  <c r="C212" i="7"/>
  <c r="Y211" i="7"/>
  <c r="C211" i="7"/>
  <c r="AC209" i="7"/>
  <c r="AE209" i="7" s="1"/>
  <c r="F209" i="7"/>
  <c r="F208" i="7"/>
  <c r="AZ200" i="7"/>
  <c r="B200" i="7"/>
  <c r="W200" i="7"/>
  <c r="C200" i="7"/>
  <c r="Y200" i="7"/>
  <c r="AZ168" i="7"/>
  <c r="B168" i="7"/>
  <c r="W168" i="7"/>
  <c r="C168" i="7"/>
  <c r="Y168" i="7"/>
  <c r="Z168" i="7"/>
  <c r="F168" i="7"/>
  <c r="AC168" i="7"/>
  <c r="AE168" i="7" s="1"/>
  <c r="AI168" i="7"/>
  <c r="AI225" i="7"/>
  <c r="C219" i="7"/>
  <c r="Y215" i="7"/>
  <c r="C215" i="7"/>
  <c r="W209" i="7"/>
  <c r="B209" i="7"/>
  <c r="AC200" i="7"/>
  <c r="AE200" i="7" s="1"/>
  <c r="AZ172" i="7"/>
  <c r="B172" i="7"/>
  <c r="W172" i="7"/>
  <c r="C172" i="7"/>
  <c r="Y172" i="7"/>
  <c r="Z172" i="7"/>
  <c r="F172" i="7"/>
  <c r="AC172" i="7"/>
  <c r="AE172" i="7" s="1"/>
  <c r="AZ160" i="7"/>
  <c r="B160" i="7"/>
  <c r="W160" i="7"/>
  <c r="C160" i="7"/>
  <c r="Y160" i="7"/>
  <c r="Z160" i="7"/>
  <c r="F160" i="7"/>
  <c r="AC160" i="7"/>
  <c r="AE160" i="7" s="1"/>
  <c r="AI160" i="7"/>
  <c r="AZ144" i="7"/>
  <c r="B144" i="7"/>
  <c r="W144" i="7"/>
  <c r="C144" i="7"/>
  <c r="Y144" i="7"/>
  <c r="Z144" i="7"/>
  <c r="F144" i="7"/>
  <c r="AC144" i="7"/>
  <c r="AE144" i="7" s="1"/>
  <c r="AI144" i="7"/>
  <c r="F95" i="7"/>
  <c r="AC95" i="7"/>
  <c r="AE95" i="7" s="1"/>
  <c r="AI95" i="7"/>
  <c r="AZ95" i="7"/>
  <c r="B95" i="7"/>
  <c r="W95" i="7"/>
  <c r="Z95" i="7"/>
  <c r="Y95" i="7"/>
  <c r="C95" i="7"/>
  <c r="W219" i="7"/>
  <c r="W215" i="7"/>
  <c r="AZ211" i="7"/>
  <c r="Z200" i="7"/>
  <c r="F132" i="7"/>
  <c r="AC132" i="7"/>
  <c r="AE132" i="7" s="1"/>
  <c r="AZ132" i="7"/>
  <c r="B132" i="7"/>
  <c r="W132" i="7"/>
  <c r="Y132" i="7"/>
  <c r="Z132" i="7"/>
  <c r="C132" i="7"/>
  <c r="AI132" i="7"/>
  <c r="B212" i="7"/>
  <c r="W212" i="7"/>
  <c r="AZ204" i="7"/>
  <c r="B204" i="7"/>
  <c r="W204" i="7"/>
  <c r="C204" i="7"/>
  <c r="Y204" i="7"/>
  <c r="B199" i="7"/>
  <c r="W199" i="7"/>
  <c r="Z199" i="7"/>
  <c r="F199" i="7"/>
  <c r="AC199" i="7"/>
  <c r="AE199" i="7" s="1"/>
  <c r="B195" i="7"/>
  <c r="W195" i="7"/>
  <c r="Z195" i="7"/>
  <c r="F195" i="7"/>
  <c r="AC195" i="7"/>
  <c r="AE195" i="7" s="1"/>
  <c r="AI195" i="7"/>
  <c r="B191" i="7"/>
  <c r="W191" i="7"/>
  <c r="Z191" i="7"/>
  <c r="F191" i="7"/>
  <c r="AC191" i="7"/>
  <c r="AE191" i="7" s="1"/>
  <c r="AI191" i="7"/>
  <c r="B187" i="7"/>
  <c r="W187" i="7"/>
  <c r="Z187" i="7"/>
  <c r="F187" i="7"/>
  <c r="AC187" i="7"/>
  <c r="AE187" i="7" s="1"/>
  <c r="AI187" i="7"/>
  <c r="AZ176" i="7"/>
  <c r="B176" i="7"/>
  <c r="W176" i="7"/>
  <c r="C176" i="7"/>
  <c r="Y176" i="7"/>
  <c r="Z176" i="7"/>
  <c r="F176" i="7"/>
  <c r="AC176" i="7"/>
  <c r="AE176" i="7" s="1"/>
  <c r="AZ164" i="7"/>
  <c r="B164" i="7"/>
  <c r="W164" i="7"/>
  <c r="C164" i="7"/>
  <c r="Y164" i="7"/>
  <c r="Z164" i="7"/>
  <c r="F164" i="7"/>
  <c r="AC164" i="7"/>
  <c r="AE164" i="7" s="1"/>
  <c r="AI164" i="7"/>
  <c r="AZ148" i="7"/>
  <c r="B148" i="7"/>
  <c r="W148" i="7"/>
  <c r="C148" i="7"/>
  <c r="Y148" i="7"/>
  <c r="Z148" i="7"/>
  <c r="F148" i="7"/>
  <c r="AC148" i="7"/>
  <c r="AE148" i="7" s="1"/>
  <c r="AI148" i="7"/>
  <c r="F124" i="7"/>
  <c r="AC124" i="7"/>
  <c r="AE124" i="7" s="1"/>
  <c r="AZ124" i="7"/>
  <c r="B124" i="7"/>
  <c r="W124" i="7"/>
  <c r="Y124" i="7"/>
  <c r="Z124" i="7"/>
  <c r="C124" i="7"/>
  <c r="AI124" i="7"/>
  <c r="F212" i="7"/>
  <c r="F211" i="7"/>
  <c r="AI209" i="7"/>
  <c r="B207" i="7"/>
  <c r="W207" i="7"/>
  <c r="Z207" i="7"/>
  <c r="AI204" i="7"/>
  <c r="F204" i="7"/>
  <c r="AZ199" i="7"/>
  <c r="AZ208" i="7"/>
  <c r="B208" i="7"/>
  <c r="W208" i="7"/>
  <c r="AZ180" i="7"/>
  <c r="B180" i="7"/>
  <c r="W180" i="7"/>
  <c r="C180" i="7"/>
  <c r="Y180" i="7"/>
  <c r="Z180" i="7"/>
  <c r="F180" i="7"/>
  <c r="AC180" i="7"/>
  <c r="AE180" i="7" s="1"/>
  <c r="AZ152" i="7"/>
  <c r="B152" i="7"/>
  <c r="W152" i="7"/>
  <c r="C152" i="7"/>
  <c r="Y152" i="7"/>
  <c r="Z152" i="7"/>
  <c r="F152" i="7"/>
  <c r="AC152" i="7"/>
  <c r="AE152" i="7" s="1"/>
  <c r="AI152" i="7"/>
  <c r="F91" i="7"/>
  <c r="AC91" i="7"/>
  <c r="AE91" i="7" s="1"/>
  <c r="AI91" i="7"/>
  <c r="AZ91" i="7"/>
  <c r="B91" i="7"/>
  <c r="W91" i="7"/>
  <c r="Z91" i="7"/>
  <c r="C83" i="7"/>
  <c r="AI183" i="7"/>
  <c r="AI179" i="7"/>
  <c r="AI175" i="7"/>
  <c r="AI171" i="7"/>
  <c r="AI167" i="7"/>
  <c r="AI135" i="7"/>
  <c r="B135" i="7"/>
  <c r="W135" i="7"/>
  <c r="Z135" i="7"/>
  <c r="AI127" i="7"/>
  <c r="B127" i="7"/>
  <c r="W127" i="7"/>
  <c r="Z127" i="7"/>
  <c r="AI119" i="7"/>
  <c r="B119" i="7"/>
  <c r="W119" i="7"/>
  <c r="Z119" i="7"/>
  <c r="F99" i="7"/>
  <c r="AC99" i="7"/>
  <c r="AE99" i="7" s="1"/>
  <c r="AI99" i="7"/>
  <c r="AZ99" i="7"/>
  <c r="B99" i="7"/>
  <c r="W99" i="7"/>
  <c r="Z99" i="7"/>
  <c r="C91" i="7"/>
  <c r="F75" i="7"/>
  <c r="AC75" i="7"/>
  <c r="AE75" i="7" s="1"/>
  <c r="AI75" i="7"/>
  <c r="AZ75" i="7"/>
  <c r="B75" i="7"/>
  <c r="W75" i="7"/>
  <c r="Z75" i="7"/>
  <c r="AZ135" i="7"/>
  <c r="F135" i="7"/>
  <c r="AZ127" i="7"/>
  <c r="F127" i="7"/>
  <c r="AZ119" i="7"/>
  <c r="F119" i="7"/>
  <c r="F103" i="7"/>
  <c r="AC103" i="7"/>
  <c r="AE103" i="7" s="1"/>
  <c r="AI103" i="7"/>
  <c r="AZ103" i="7"/>
  <c r="B103" i="7"/>
  <c r="W103" i="7"/>
  <c r="Z103" i="7"/>
  <c r="AC183" i="7"/>
  <c r="AE183" i="7" s="1"/>
  <c r="F183" i="7"/>
  <c r="AC179" i="7"/>
  <c r="AE179" i="7" s="1"/>
  <c r="F179" i="7"/>
  <c r="AC175" i="7"/>
  <c r="AE175" i="7" s="1"/>
  <c r="F175" i="7"/>
  <c r="AC171" i="7"/>
  <c r="AE171" i="7" s="1"/>
  <c r="F171" i="7"/>
  <c r="AC167" i="7"/>
  <c r="AE167" i="7" s="1"/>
  <c r="F167" i="7"/>
  <c r="AC163" i="7"/>
  <c r="AE163" i="7" s="1"/>
  <c r="F163" i="7"/>
  <c r="AC159" i="7"/>
  <c r="AE159" i="7" s="1"/>
  <c r="F159" i="7"/>
  <c r="AC155" i="7"/>
  <c r="AE155" i="7" s="1"/>
  <c r="F155" i="7"/>
  <c r="AC151" i="7"/>
  <c r="AE151" i="7" s="1"/>
  <c r="F151" i="7"/>
  <c r="AC147" i="7"/>
  <c r="AE147" i="7" s="1"/>
  <c r="F147" i="7"/>
  <c r="AC143" i="7"/>
  <c r="AE143" i="7" s="1"/>
  <c r="F143" i="7"/>
  <c r="AC139" i="7"/>
  <c r="AE139" i="7" s="1"/>
  <c r="F139" i="7"/>
  <c r="AI115" i="7"/>
  <c r="AZ115" i="7"/>
  <c r="B115" i="7"/>
  <c r="W115" i="7"/>
  <c r="Z115" i="7"/>
  <c r="F107" i="7"/>
  <c r="AC107" i="7"/>
  <c r="AE107" i="7" s="1"/>
  <c r="AI107" i="7"/>
  <c r="AZ107" i="7"/>
  <c r="B107" i="7"/>
  <c r="W107" i="7"/>
  <c r="Z107" i="7"/>
  <c r="C99" i="7"/>
  <c r="Y91" i="7"/>
  <c r="F79" i="7"/>
  <c r="AC79" i="7"/>
  <c r="AE79" i="7" s="1"/>
  <c r="AI79" i="7"/>
  <c r="AZ79" i="7"/>
  <c r="B79" i="7"/>
  <c r="W79" i="7"/>
  <c r="Z79" i="7"/>
  <c r="C75" i="7"/>
  <c r="Z183" i="7"/>
  <c r="Z179" i="7"/>
  <c r="Z175" i="7"/>
  <c r="Z171" i="7"/>
  <c r="Z167" i="7"/>
  <c r="Z163" i="7"/>
  <c r="Z159" i="7"/>
  <c r="Z155" i="7"/>
  <c r="Z151" i="7"/>
  <c r="Z147" i="7"/>
  <c r="Z143" i="7"/>
  <c r="Z139" i="7"/>
  <c r="F138" i="7"/>
  <c r="F136" i="7"/>
  <c r="AZ136" i="7"/>
  <c r="B136" i="7"/>
  <c r="W136" i="7"/>
  <c r="AC135" i="7"/>
  <c r="AE135" i="7" s="1"/>
  <c r="C135" i="7"/>
  <c r="F128" i="7"/>
  <c r="AC128" i="7"/>
  <c r="AE128" i="7" s="1"/>
  <c r="AZ128" i="7"/>
  <c r="B128" i="7"/>
  <c r="W128" i="7"/>
  <c r="AC127" i="7"/>
  <c r="AE127" i="7" s="1"/>
  <c r="C127" i="7"/>
  <c r="F120" i="7"/>
  <c r="AC120" i="7"/>
  <c r="AE120" i="7" s="1"/>
  <c r="AZ120" i="7"/>
  <c r="B120" i="7"/>
  <c r="W120" i="7"/>
  <c r="AC119" i="7"/>
  <c r="AE119" i="7" s="1"/>
  <c r="C119" i="7"/>
  <c r="F115" i="7"/>
  <c r="F111" i="7"/>
  <c r="AC111" i="7"/>
  <c r="AE111" i="7" s="1"/>
  <c r="AI111" i="7"/>
  <c r="AZ111" i="7"/>
  <c r="B111" i="7"/>
  <c r="W111" i="7"/>
  <c r="Z111" i="7"/>
  <c r="C103" i="7"/>
  <c r="AI131" i="7"/>
  <c r="B131" i="7"/>
  <c r="W131" i="7"/>
  <c r="Z131" i="7"/>
  <c r="AI123" i="7"/>
  <c r="B123" i="7"/>
  <c r="W123" i="7"/>
  <c r="Z123" i="7"/>
  <c r="F83" i="7"/>
  <c r="AC83" i="7"/>
  <c r="AE83" i="7" s="1"/>
  <c r="AI83" i="7"/>
  <c r="AZ83" i="7"/>
  <c r="B83" i="7"/>
  <c r="W83" i="7"/>
  <c r="Z83" i="7"/>
  <c r="W183" i="7"/>
  <c r="W179" i="7"/>
  <c r="W175" i="7"/>
  <c r="W171" i="7"/>
  <c r="W167" i="7"/>
  <c r="W163" i="7"/>
  <c r="W159" i="7"/>
  <c r="W155" i="7"/>
  <c r="W151" i="7"/>
  <c r="W147" i="7"/>
  <c r="W143" i="7"/>
  <c r="W139" i="7"/>
  <c r="C138" i="7"/>
  <c r="AZ131" i="7"/>
  <c r="F131" i="7"/>
  <c r="AZ123" i="7"/>
  <c r="F123" i="7"/>
  <c r="C120" i="7"/>
  <c r="AC115" i="7"/>
  <c r="AE115" i="7" s="1"/>
  <c r="C115" i="7"/>
  <c r="C111" i="7"/>
  <c r="Y103" i="7"/>
  <c r="F87" i="7"/>
  <c r="AC87" i="7"/>
  <c r="AE87" i="7" s="1"/>
  <c r="AI87" i="7"/>
  <c r="AZ87" i="7"/>
  <c r="B87" i="7"/>
  <c r="W87" i="7"/>
  <c r="Z87" i="7"/>
  <c r="W116" i="7"/>
  <c r="B116" i="7"/>
  <c r="W112" i="7"/>
  <c r="B112" i="7"/>
  <c r="W108" i="7"/>
  <c r="B108" i="7"/>
  <c r="W104" i="7"/>
  <c r="B104" i="7"/>
  <c r="W100" i="7"/>
  <c r="B100" i="7"/>
  <c r="W96" i="7"/>
  <c r="B96" i="7"/>
  <c r="W92" i="7"/>
  <c r="B92" i="7"/>
  <c r="W88" i="7"/>
  <c r="B88" i="7"/>
  <c r="W84" i="7"/>
  <c r="B84" i="7"/>
  <c r="AZ81" i="7"/>
  <c r="W80" i="7"/>
  <c r="B80" i="7"/>
  <c r="AZ77" i="7"/>
  <c r="W76" i="7"/>
  <c r="B76" i="7"/>
  <c r="F73" i="7"/>
  <c r="F71" i="7"/>
  <c r="F69" i="7"/>
  <c r="F67" i="7"/>
  <c r="F65" i="7"/>
  <c r="F63" i="7"/>
  <c r="F61" i="7"/>
  <c r="AZ116" i="7"/>
  <c r="AZ112" i="7"/>
  <c r="AZ108" i="7"/>
  <c r="AZ104" i="7"/>
  <c r="AZ100" i="7"/>
  <c r="AZ96" i="7"/>
  <c r="AZ92" i="7"/>
  <c r="AZ88" i="7"/>
  <c r="AZ84" i="7"/>
  <c r="AZ80" i="7"/>
  <c r="AZ76" i="7"/>
  <c r="Y73" i="7"/>
  <c r="C73" i="7"/>
  <c r="Y71" i="7"/>
  <c r="C71" i="7"/>
  <c r="Y69" i="7"/>
  <c r="C69" i="7"/>
  <c r="Y67" i="7"/>
  <c r="C67" i="7"/>
  <c r="Y65" i="7"/>
  <c r="C65" i="7"/>
  <c r="Y63" i="7"/>
  <c r="C63" i="7"/>
  <c r="Y61" i="7"/>
  <c r="C61" i="7"/>
  <c r="W73" i="7"/>
  <c r="W71" i="7"/>
  <c r="W69" i="7"/>
  <c r="W67" i="7"/>
  <c r="W65" i="7"/>
  <c r="W63" i="7"/>
  <c r="AC116" i="7"/>
  <c r="AE116" i="7" s="1"/>
  <c r="AC112" i="7"/>
  <c r="AE112" i="7" s="1"/>
  <c r="Y109" i="7"/>
  <c r="AC108" i="7"/>
  <c r="AE108" i="7" s="1"/>
  <c r="Y105" i="7"/>
  <c r="AC104" i="7"/>
  <c r="AE104" i="7" s="1"/>
  <c r="Y101" i="7"/>
  <c r="AC100" i="7"/>
  <c r="AE100" i="7" s="1"/>
  <c r="Y97" i="7"/>
  <c r="AC96" i="7"/>
  <c r="AE96" i="7" s="1"/>
  <c r="Y93" i="7"/>
  <c r="AC92" i="7"/>
  <c r="AE92" i="7" s="1"/>
  <c r="Y89" i="7"/>
  <c r="AC88" i="7"/>
  <c r="AE88" i="7" s="1"/>
  <c r="Y85" i="7"/>
  <c r="AC84" i="7"/>
  <c r="AE84" i="7" s="1"/>
  <c r="Y81" i="7"/>
  <c r="AC80" i="7"/>
  <c r="AE80" i="7" s="1"/>
  <c r="Y77" i="7"/>
  <c r="AC76" i="7"/>
  <c r="AE76" i="7" s="1"/>
  <c r="Z73" i="7"/>
  <c r="AZ73" i="7"/>
  <c r="AZ71" i="7"/>
  <c r="Z71" i="7"/>
  <c r="Z69" i="7"/>
  <c r="AZ69" i="7"/>
  <c r="AZ67" i="7"/>
  <c r="Z67" i="7"/>
  <c r="Z65" i="7"/>
  <c r="AZ65" i="7"/>
  <c r="AZ63" i="7"/>
  <c r="Z63" i="7"/>
  <c r="B61" i="7"/>
  <c r="Z61" i="7"/>
  <c r="AZ61" i="7"/>
  <c r="Z59" i="7"/>
  <c r="AZ57" i="7"/>
  <c r="Z55" i="7"/>
  <c r="AZ53" i="7"/>
  <c r="Z51" i="7"/>
  <c r="AZ49" i="7"/>
  <c r="Z47" i="7"/>
  <c r="AZ45" i="7"/>
  <c r="Z43" i="7"/>
  <c r="AZ41" i="7"/>
  <c r="Z39" i="7"/>
  <c r="AZ37" i="7"/>
  <c r="Z35" i="7"/>
  <c r="AZ33" i="7"/>
  <c r="Z31" i="7"/>
  <c r="AZ29" i="7"/>
  <c r="Z27" i="7"/>
  <c r="AZ25" i="7"/>
  <c r="Z23" i="7"/>
  <c r="AZ21" i="7"/>
  <c r="Z19" i="7"/>
  <c r="AZ17" i="7"/>
  <c r="Z15" i="7"/>
  <c r="AZ13" i="7"/>
  <c r="Z11" i="7"/>
  <c r="AZ9" i="7"/>
  <c r="Z7" i="7"/>
  <c r="AZ5" i="7"/>
  <c r="B7" i="7"/>
  <c r="AC57" i="7"/>
  <c r="AE57" i="7" s="1"/>
  <c r="F57" i="7"/>
  <c r="AC53" i="7"/>
  <c r="AE53" i="7" s="1"/>
  <c r="F53" i="7"/>
  <c r="AC49" i="7"/>
  <c r="AE49" i="7" s="1"/>
  <c r="F49" i="7"/>
  <c r="AC45" i="7"/>
  <c r="AE45" i="7" s="1"/>
  <c r="F45" i="7"/>
  <c r="AC41" i="7"/>
  <c r="AE41" i="7" s="1"/>
  <c r="F41" i="7"/>
  <c r="AC37" i="7"/>
  <c r="AE37" i="7" s="1"/>
  <c r="F37" i="7"/>
  <c r="AC33" i="7"/>
  <c r="AE33" i="7" s="1"/>
  <c r="F33" i="7"/>
  <c r="AC29" i="7"/>
  <c r="AE29" i="7" s="1"/>
  <c r="F29" i="7"/>
  <c r="AC25" i="7"/>
  <c r="AE25" i="7" s="1"/>
  <c r="F25" i="7"/>
  <c r="AC21" i="7"/>
  <c r="AE21" i="7" s="1"/>
  <c r="F21" i="7"/>
  <c r="AC17" i="7"/>
  <c r="AE17" i="7" s="1"/>
  <c r="F17" i="7"/>
  <c r="AC13" i="7"/>
  <c r="AE13" i="7" s="1"/>
  <c r="F13" i="7"/>
  <c r="AC9" i="7"/>
  <c r="AE9" i="7" s="1"/>
  <c r="F9" i="7"/>
  <c r="C6" i="7"/>
  <c r="AC5" i="7"/>
  <c r="AE5" i="7" s="1"/>
  <c r="F5" i="7"/>
  <c r="Z57" i="7"/>
  <c r="Z53" i="7"/>
  <c r="W50" i="7"/>
  <c r="Z49" i="7"/>
  <c r="W46" i="7"/>
  <c r="Z45" i="7"/>
  <c r="W42" i="7"/>
  <c r="Z41" i="7"/>
  <c r="W38" i="7"/>
  <c r="Z37" i="7"/>
  <c r="W34" i="7"/>
  <c r="Z33" i="7"/>
  <c r="W30" i="7"/>
  <c r="Z29" i="7"/>
  <c r="W26" i="7"/>
  <c r="Z25" i="7"/>
  <c r="W22" i="7"/>
  <c r="Z21" i="7"/>
  <c r="W18" i="7"/>
  <c r="Z17" i="7"/>
  <c r="W14" i="7"/>
  <c r="Z13" i="7"/>
  <c r="W10" i="7"/>
  <c r="Z9" i="7"/>
  <c r="W6" i="7"/>
  <c r="Z5" i="7"/>
  <c r="C5" i="7"/>
  <c r="W57" i="7"/>
  <c r="W53" i="7"/>
  <c r="W49" i="7"/>
  <c r="W45" i="7"/>
  <c r="W41" i="7"/>
  <c r="W37" i="7"/>
  <c r="W33" i="7"/>
  <c r="W29" i="7"/>
  <c r="W25" i="7"/>
  <c r="W21" i="7"/>
  <c r="W17" i="7"/>
  <c r="W13" i="7"/>
  <c r="I4" i="7"/>
  <c r="J4" i="7"/>
  <c r="BF4" i="7"/>
  <c r="BE4" i="7"/>
  <c r="BD4" i="7"/>
  <c r="E13" i="10"/>
  <c r="H4" i="7" l="1"/>
  <c r="P4" i="7" l="1"/>
  <c r="T4" i="7"/>
  <c r="S4" i="7"/>
  <c r="R4" i="7"/>
  <c r="Q4" i="7"/>
  <c r="O4" i="7"/>
  <c r="V4" i="7"/>
  <c r="AI4" i="7"/>
  <c r="Z4" i="7"/>
  <c r="Y4" i="7"/>
  <c r="W4" i="7"/>
  <c r="D4" i="7"/>
  <c r="L4" i="7"/>
  <c r="B4" i="7"/>
  <c r="C4" i="7"/>
  <c r="AZ4" i="7"/>
  <c r="AC4" i="7"/>
  <c r="AE4" i="7" s="1"/>
  <c r="F4" i="7"/>
  <c r="E25" i="10"/>
  <c r="E23" i="10"/>
  <c r="K20" i="9"/>
  <c r="D17" i="9"/>
  <c r="D11" i="10"/>
  <c r="D9" i="10"/>
  <c r="E21" i="10"/>
  <c r="G21" i="10" s="1"/>
  <c r="E11" i="10"/>
  <c r="E9" i="10" l="1"/>
  <c r="E5" i="10" l="1"/>
  <c r="E19" i="10"/>
  <c r="G19" i="10" s="1"/>
  <c r="G13" i="10"/>
  <c r="E17" i="10"/>
  <c r="G17" i="10" s="1"/>
  <c r="E15" i="10"/>
  <c r="G15" i="10" s="1"/>
  <c r="E7" i="10"/>
  <c r="G17" i="9" l="1"/>
</calcChain>
</file>

<file path=xl/sharedStrings.xml><?xml version="1.0" encoding="utf-8"?>
<sst xmlns="http://schemas.openxmlformats.org/spreadsheetml/2006/main" count="770" uniqueCount="731">
  <si>
    <t>v1.04</t>
  </si>
  <si>
    <t>HCP-OF-HOMN-006</t>
  </si>
  <si>
    <t>Order Form</t>
  </si>
  <si>
    <t>JULY</t>
  </si>
  <si>
    <t>Sales Order Form</t>
  </si>
  <si>
    <t>Customer Name:</t>
  </si>
  <si>
    <t>Account Number:</t>
  </si>
  <si>
    <t>Order Ref:</t>
  </si>
  <si>
    <t>Recipient's Address:</t>
  </si>
  <si>
    <t>Name</t>
  </si>
  <si>
    <t>Telephone:</t>
  </si>
  <si>
    <t>Company / Department</t>
  </si>
  <si>
    <t>Email:</t>
  </si>
  <si>
    <t>(For use by Sales Rep.)</t>
  </si>
  <si>
    <t>Address Line 1</t>
  </si>
  <si>
    <t>Instructions:</t>
  </si>
  <si>
    <t>Order Doc Type:</t>
  </si>
  <si>
    <t>Address LIne2</t>
  </si>
  <si>
    <t>Gratis Reason Code:</t>
  </si>
  <si>
    <t>Address Line 3</t>
  </si>
  <si>
    <t>Override Discount?:</t>
  </si>
  <si>
    <t>Town</t>
  </si>
  <si>
    <t>Override Price?</t>
  </si>
  <si>
    <t>PostCode</t>
  </si>
  <si>
    <t>Override Address?:</t>
  </si>
  <si>
    <t>Choose Country</t>
  </si>
  <si>
    <t>Override Market?</t>
  </si>
  <si>
    <t>Override Status?</t>
  </si>
  <si>
    <t>Order Quantity:</t>
  </si>
  <si>
    <t>Order Total:</t>
  </si>
  <si>
    <t>Discount Plus?:</t>
  </si>
  <si>
    <t>ISBN</t>
  </si>
  <si>
    <t>Description</t>
  </si>
  <si>
    <t>Line Ref</t>
  </si>
  <si>
    <t>Discount</t>
  </si>
  <si>
    <t>Quantity</t>
  </si>
  <si>
    <t>R.R.P,</t>
  </si>
  <si>
    <t>Net Price</t>
  </si>
  <si>
    <t>Line Total</t>
  </si>
  <si>
    <t>Night Chef</t>
  </si>
  <si>
    <t>The Story of the Blue Planet</t>
  </si>
  <si>
    <t>Dominic</t>
  </si>
  <si>
    <t>The Real Thief</t>
  </si>
  <si>
    <t>The Horse Dreamer (PB)</t>
  </si>
  <si>
    <t/>
  </si>
  <si>
    <t>Evie in Venice</t>
  </si>
  <si>
    <t>The Line (PB)</t>
  </si>
  <si>
    <t>The Very Hungry Dinosaur (PB)</t>
  </si>
  <si>
    <t>This Book is Full Of...: This Book is Full of Bums (PB)</t>
  </si>
  <si>
    <t>Don't Eat The Teacher NE (PB)</t>
  </si>
  <si>
    <t>Millie Fleur's Pumpkin Problem (HB)</t>
  </si>
  <si>
    <t>I Survived the Bombing of Pearl Harbour, 1941 (graphic novel)</t>
  </si>
  <si>
    <t>House of Harkness: Scarlet Witch graphic novel (Marvel)</t>
  </si>
  <si>
    <t>Galaxy Runners 1: Galaxy Runners: Jello Breaks the Universe</t>
  </si>
  <si>
    <t>My Big Fat Smelly Poo Diary 5: The Phantom Pooper</t>
  </si>
  <si>
    <t>Tom Gates 24: Tom Gates 24: Pesky Pets and Parties (Book 24)</t>
  </si>
  <si>
    <t>Zero Override</t>
  </si>
  <si>
    <t>Where Lost Girls Go</t>
  </si>
  <si>
    <t>Play Pads: Rainy Day Cuties Play Pad</t>
  </si>
  <si>
    <t>Play Pads: Travel Cuties Play Pad</t>
  </si>
  <si>
    <t>Cutie Colouring: Japan Cuties</t>
  </si>
  <si>
    <t>The Ultimate Secret Builder's Guide to Minecraft</t>
  </si>
  <si>
    <t>Wings of Fire: Wings of Fire Glow-in-the-Dark Coloring Book</t>
  </si>
  <si>
    <t>Skibidi: Skibidi Original YA Novel #2</t>
  </si>
  <si>
    <t>Klutz: Harry Potter Potions</t>
  </si>
  <si>
    <t>Harper Collins Publishers, 1 Robroyston Gate, Robroyston, Glasgow, G33 1JN   Telephone: 0141 306 3100  Email: orders@harpercollins.co.uk</t>
  </si>
  <si>
    <t>mandatory</t>
  </si>
  <si>
    <t>optional</t>
  </si>
  <si>
    <t>new address</t>
  </si>
  <si>
    <t>not in use for order upload</t>
  </si>
  <si>
    <t>SAN</t>
  </si>
  <si>
    <t>Customer 
Account</t>
  </si>
  <si>
    <t>Purchase order 
Reference</t>
  </si>
  <si>
    <t>Line Reference</t>
  </si>
  <si>
    <t>Not in Use</t>
  </si>
  <si>
    <t>Client Article
Reference</t>
  </si>
  <si>
    <t>Pub Price 
(RRP)</t>
  </si>
  <si>
    <t>Net Price 
(Unit Price)</t>
  </si>
  <si>
    <t>Net Value 
(Total Value)</t>
  </si>
  <si>
    <t>Additional 
Discount</t>
  </si>
  <si>
    <t>Ship To Name / 
Attn. Of</t>
  </si>
  <si>
    <t>Ship To Company /
Dep.</t>
  </si>
  <si>
    <t>Ship To Address 
Line 1</t>
  </si>
  <si>
    <t>Ship To Address 
Line 2</t>
  </si>
  <si>
    <t>Ship To Address 
Line 3</t>
  </si>
  <si>
    <t>Ship To  City</t>
  </si>
  <si>
    <t>Ship To Province/ State</t>
  </si>
  <si>
    <t>Ship To Postal/ 
Zip Code</t>
  </si>
  <si>
    <t>Ship To Country 
Code</t>
  </si>
  <si>
    <t>Ship To Phone
PFX</t>
  </si>
  <si>
    <t>Ship To Phone
Number</t>
  </si>
  <si>
    <t>Ship To Email
Address</t>
  </si>
  <si>
    <t>Ship To EORI 
Number</t>
  </si>
  <si>
    <t>Record Backorder
 (Y=Allow, N=Prevent)</t>
  </si>
  <si>
    <t>Order Type
(SA,GR,DD etc)</t>
  </si>
  <si>
    <t>Gratis Reason Code
(02-Sample, CD- Charity Donation)</t>
  </si>
  <si>
    <t>Order Pool 
(24H, PRF, SOS)</t>
  </si>
  <si>
    <t>Override Merge
(MERGE/
NOMERGE</t>
  </si>
  <si>
    <t>Override Title
Status 
(P= Override P to A)</t>
  </si>
  <si>
    <t xml:space="preserve">Backorder Restrictions
@ Line Level ( Y=Allow, N=Prevent
P= Override P to A)
</t>
  </si>
  <si>
    <t xml:space="preserve">Carrier Code
</t>
  </si>
  <si>
    <t xml:space="preserve">Route
</t>
  </si>
  <si>
    <t>Timed Delivery Service
(B,C,H,F,G)</t>
  </si>
  <si>
    <t>Change Shipping Way
(Y/N)</t>
  </si>
  <si>
    <t>LOT Number
(008= Signed, 002 Don’t Use)</t>
  </si>
  <si>
    <t>Override Surcharge
(Y/N)</t>
  </si>
  <si>
    <t>Override Market
Restriction at 
Header Level (Y/N)</t>
  </si>
  <si>
    <t>Market Restrictions 
Line Level (Y/N)</t>
  </si>
  <si>
    <t>Source Code</t>
  </si>
  <si>
    <t>Royalty
(Y/N)</t>
  </si>
  <si>
    <t>Sales type</t>
  </si>
  <si>
    <t xml:space="preserve">Vendor Code </t>
  </si>
  <si>
    <t>Ref_Purhead_No</t>
  </si>
  <si>
    <t>Ref_Purline_No</t>
  </si>
  <si>
    <t>Override Bill To 
Address (Y/N)</t>
  </si>
  <si>
    <t xml:space="preserve">Vat Number </t>
  </si>
  <si>
    <t>Cost Centre</t>
  </si>
  <si>
    <t>FF Acount Number</t>
  </si>
  <si>
    <t xml:space="preserve">Override List Price
(Y/N) </t>
  </si>
  <si>
    <t>Client Article Ref</t>
  </si>
  <si>
    <t>Bill To Name / 
Attn. Of</t>
  </si>
  <si>
    <t>Bill To Company /
Dep.</t>
  </si>
  <si>
    <t>Bill To Address 
Line 1</t>
  </si>
  <si>
    <t>Bill To Address 
Line 2</t>
  </si>
  <si>
    <t>Bill To Address 
Line 3</t>
  </si>
  <si>
    <t>Bill To City</t>
  </si>
  <si>
    <t>Bill To Province/ State</t>
  </si>
  <si>
    <t>Bill To Postal/ 
Zip Code</t>
  </si>
  <si>
    <t>Bill To Country 
Code</t>
  </si>
  <si>
    <t>Bill To Phone
PFX</t>
  </si>
  <si>
    <t>Bill To Phone
Number</t>
  </si>
  <si>
    <t>Bill To Email
Address</t>
  </si>
  <si>
    <t>Bill To EORI 
Number</t>
  </si>
  <si>
    <t>Ext System ID Header
(AR number,Case Number)</t>
  </si>
  <si>
    <t>Ext System ID Line 
(Auto populated from
Approval Request)</t>
  </si>
  <si>
    <t>Digital Country
Code</t>
  </si>
  <si>
    <t>Override Small
Order (Y/N)</t>
  </si>
  <si>
    <t>Delivery Date
(Automatically Fixed
DD/MM/YY)</t>
  </si>
  <si>
    <t>Returns Basis
(F/R)</t>
  </si>
  <si>
    <t>Order Notes Code
(BOOOKIN REF, INV
ORDER REMARK)</t>
  </si>
  <si>
    <t>Order Notes Text
(Free text field to
match Order Notres Code)</t>
  </si>
  <si>
    <t>Carrier Notification
(Y/N)</t>
  </si>
  <si>
    <t>From CDS</t>
  </si>
  <si>
    <t>FROM Vista (same as CDS)</t>
  </si>
  <si>
    <t>FROM CDS (description adapted for Education)</t>
  </si>
  <si>
    <t>Packs</t>
  </si>
  <si>
    <t>Country</t>
  </si>
  <si>
    <t>A 2</t>
  </si>
  <si>
    <t>Order Type Code</t>
  </si>
  <si>
    <t>Gratis Code</t>
  </si>
  <si>
    <t>Legend</t>
  </si>
  <si>
    <t>Source Ext</t>
  </si>
  <si>
    <t>Options</t>
  </si>
  <si>
    <t>------------------------------------------------</t>
  </si>
  <si>
    <t>--------</t>
  </si>
  <si>
    <t>Blank</t>
  </si>
  <si>
    <t xml:space="preserve"> </t>
  </si>
  <si>
    <t>SA - Normal Sale</t>
  </si>
  <si>
    <t>Normal Sale</t>
  </si>
  <si>
    <t>02 - Sample</t>
  </si>
  <si>
    <t>E</t>
  </si>
  <si>
    <t>Email</t>
  </si>
  <si>
    <t>Yes</t>
  </si>
  <si>
    <t>AFGHANISTAN</t>
  </si>
  <si>
    <t>AF</t>
  </si>
  <si>
    <t>GR - Gratis</t>
  </si>
  <si>
    <t>Gratis</t>
  </si>
  <si>
    <t>03 - Replacement</t>
  </si>
  <si>
    <t>P</t>
  </si>
  <si>
    <t>Phone</t>
  </si>
  <si>
    <t>No</t>
  </si>
  <si>
    <t>ÅLAND ISLANDS</t>
  </si>
  <si>
    <t>AX</t>
  </si>
  <si>
    <t>QO - Quotation</t>
  </si>
  <si>
    <t>Quotation Invoice</t>
  </si>
  <si>
    <t>04 - Author Copy</t>
  </si>
  <si>
    <t>ALBANIA</t>
  </si>
  <si>
    <t>AL</t>
  </si>
  <si>
    <t>CB - Consignment Build</t>
  </si>
  <si>
    <t>05 - Review Copy</t>
  </si>
  <si>
    <t>ALGERIA</t>
  </si>
  <si>
    <t>DZ</t>
  </si>
  <si>
    <t>CC - Consignment Consume</t>
  </si>
  <si>
    <t>AMERICAN SAMOA</t>
  </si>
  <si>
    <t>AS</t>
  </si>
  <si>
    <t>CD - Consignment Direct</t>
  </si>
  <si>
    <t>ANDORRA</t>
  </si>
  <si>
    <t>AD</t>
  </si>
  <si>
    <t>DD - Direct Delivery</t>
  </si>
  <si>
    <t>ANGOLA</t>
  </si>
  <si>
    <t>AO</t>
  </si>
  <si>
    <t>DV - Direct Value</t>
  </si>
  <si>
    <t>ANGUILLA</t>
  </si>
  <si>
    <t>AI</t>
  </si>
  <si>
    <t>RS - Remainder Sales</t>
  </si>
  <si>
    <t>ANTARCTICA</t>
  </si>
  <si>
    <t>AQ</t>
  </si>
  <si>
    <t>VO - Value Only</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</si>
  <si>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</si>
  <si>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</si>
  <si>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</si>
  <si>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</si>
  <si>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</si>
  <si>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</si>
  <si>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</si>
  <si>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</si>
  <si>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</si>
  <si>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</si>
  <si>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</si>
  <si>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</si>
  <si>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</si>
  <si>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</si>
  <si>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</si>
  <si>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</si>
  <si>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</si>
  <si>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</si>
  <si>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</si>
  <si>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</si>
  <si>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</si>
  <si>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</si>
  <si>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BELGIUM</t>
  </si>
  <si>
    <t>BE</t>
  </si>
  <si>
    <t>BELIZE</t>
  </si>
  <si>
    <t>BZ</t>
  </si>
  <si>
    <t>BENIN</t>
  </si>
  <si>
    <t>BJ</t>
  </si>
  <si>
    <t>BERMUDA</t>
  </si>
  <si>
    <t>BM</t>
  </si>
  <si>
    <t>BHUTAN</t>
  </si>
  <si>
    <t>BT</t>
  </si>
  <si>
    <t>BOLIVIA, PLURINATIONAL STATE OF</t>
  </si>
  <si>
    <t>BO</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</si>
  <si>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</si>
  <si>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</si>
  <si>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</si>
  <si>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</si>
  <si>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</si>
  <si>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</si>
  <si>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</si>
  <si>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</si>
  <si>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</si>
  <si>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</si>
  <si>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</si>
  <si>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</si>
  <si>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</si>
  <si>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</si>
  <si>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</si>
  <si>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</si>
  <si>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BURMA (MYANMAR)</t>
  </si>
  <si>
    <t>MM</t>
  </si>
  <si>
    <t>BURUNDI</t>
  </si>
  <si>
    <t>BI</t>
  </si>
  <si>
    <t>CAMBODIA</t>
  </si>
  <si>
    <t>KH</t>
  </si>
  <si>
    <t>CAMEROON</t>
  </si>
  <si>
    <t>CM</t>
  </si>
  <si>
    <t>CANADA</t>
  </si>
  <si>
    <t>CA</t>
  </si>
  <si>
    <t>CAPE VERDE</t>
  </si>
  <si>
    <t>CV</t>
  </si>
  <si>
    <t>CARIBBEAN ISLAND CURACAO</t>
  </si>
  <si>
    <t>CW</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</si>
  <si>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</si>
  <si>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</si>
  <si>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</si>
  <si>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</si>
  <si>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</si>
  <si>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</si>
  <si>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</si>
  <si>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</si>
  <si>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</si>
  <si>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</si>
  <si>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</si>
  <si>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</si>
  <si>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</si>
  <si>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</si>
  <si>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</si>
  <si>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</si>
  <si>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</si>
  <si>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</si>
  <si>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t>
  </si>
  <si>
    <t>CG</t>
  </si>
  <si>
    <t>CONGO, THE DEMOCRATIC REPUBLIC OF THE</t>
  </si>
  <si>
    <t>CD</t>
  </si>
  <si>
    <t>COOK ISLANDS</t>
  </si>
  <si>
    <t>CK</t>
  </si>
  <si>
    <t>COSTA RICA</t>
  </si>
  <si>
    <t>CR</t>
  </si>
  <si>
    <t>CÔTE D'IVOIRE</t>
  </si>
  <si>
    <t>CI</t>
  </si>
  <si>
    <t>CROATIA</t>
  </si>
  <si>
    <t>HR</t>
  </si>
  <si>
    <t>CYPRUS</t>
  </si>
  <si>
    <t>CY</t>
  </si>
  <si>
    <t>CZECH REPUBLIC</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</si>
  <si>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</si>
  <si>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</si>
  <si>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</si>
  <si>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</si>
  <si>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</si>
  <si>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</si>
  <si>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</si>
  <si>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</si>
  <si>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</si>
  <si>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</si>
  <si>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</si>
  <si>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</si>
  <si>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</si>
  <si>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</si>
  <si>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</si>
  <si>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</si>
  <si>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</si>
  <si>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</si>
  <si>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</si>
  <si>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</si>
  <si>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</si>
  <si>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ETHIOPIA</t>
  </si>
  <si>
    <t>ET</t>
  </si>
  <si>
    <t>FALKLAND ISLANDS (MALVINAS)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</si>
  <si>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</si>
  <si>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</si>
  <si>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</si>
  <si>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</si>
  <si>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</si>
  <si>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</si>
  <si>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</si>
  <si>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</si>
  <si>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</si>
  <si>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</si>
  <si>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</si>
  <si>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</si>
  <si>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</si>
  <si>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</si>
  <si>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</si>
  <si>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</si>
  <si>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</si>
  <si>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</si>
  <si>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</si>
  <si>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</si>
  <si>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</si>
  <si>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</si>
  <si>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</si>
  <si>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</si>
  <si>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</si>
  <si>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</si>
  <si>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</si>
  <si>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</si>
  <si>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</si>
  <si>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</si>
  <si>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</si>
  <si>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</si>
  <si>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</si>
  <si>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</si>
  <si>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</si>
  <si>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</si>
  <si>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</si>
  <si>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</si>
  <si>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</si>
  <si>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</si>
  <si>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</si>
  <si>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</si>
  <si>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</si>
  <si>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</si>
  <si>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</si>
  <si>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</si>
  <si>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</si>
  <si>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</si>
  <si>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</si>
  <si>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</si>
  <si>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</si>
  <si>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HONDURAS</t>
  </si>
  <si>
    <t>HN</t>
  </si>
  <si>
    <t>HONG KONG</t>
  </si>
  <si>
    <t>HK</t>
  </si>
  <si>
    <t>HUNGARY</t>
  </si>
  <si>
    <t>HU</t>
  </si>
  <si>
    <t>ICELAND</t>
  </si>
  <si>
    <t>IS</t>
  </si>
  <si>
    <t>INDIA</t>
  </si>
  <si>
    <t>IN</t>
  </si>
  <si>
    <t>INDONESIA</t>
  </si>
  <si>
    <t>ID</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</si>
  <si>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</si>
  <si>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</si>
  <si>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</si>
  <si>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</si>
  <si>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</si>
  <si>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</si>
  <si>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</si>
  <si>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</si>
  <si>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</si>
  <si>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</si>
  <si>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</si>
  <si>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</si>
  <si>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</si>
  <si>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</si>
  <si>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</si>
  <si>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</si>
  <si>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</si>
  <si>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</si>
  <si>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</si>
  <si>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</si>
  <si>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</si>
  <si>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</si>
  <si>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</si>
  <si>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</si>
  <si>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REPUBLIC OF</t>
  </si>
  <si>
    <t>KR</t>
  </si>
  <si>
    <t>KOSOVO</t>
  </si>
  <si>
    <t>XK</t>
  </si>
  <si>
    <t>KUWAIT</t>
  </si>
  <si>
    <t>KW</t>
  </si>
  <si>
    <t>KYRGYZSTAN</t>
  </si>
  <si>
    <t>KG</t>
  </si>
  <si>
    <t>LAO PEOPLE'S DEMOCRATIC REPUBLIC</t>
  </si>
  <si>
    <t>LA</t>
  </si>
  <si>
    <t>LATVIA</t>
  </si>
  <si>
    <t>LV</t>
  </si>
  <si>
    <t>LEBANON</t>
  </si>
  <si>
    <t>LB</t>
  </si>
  <si>
    <t>LESOTHO</t>
  </si>
  <si>
    <t>LS</t>
  </si>
  <si>
    <t>LIBERIA</t>
  </si>
  <si>
    <t>LR</t>
  </si>
  <si>
    <t>LIBYAN ARAB JAMAHIRIYA</t>
  </si>
  <si>
    <t>LY</t>
  </si>
  <si>
    <t>LIECHTENSTEIN</t>
  </si>
  <si>
    <t>LI</t>
  </si>
  <si>
    <t>LITHUANIA</t>
  </si>
  <si>
    <t>LT</t>
  </si>
  <si>
    <t>LUXEMBOURG</t>
  </si>
  <si>
    <t>LU</t>
  </si>
  <si>
    <t>MACAO</t>
  </si>
  <si>
    <t>MO</t>
  </si>
  <si>
    <t>MACEDONIA, THE FORMER YUGOSLAV REPUBLIC OF</t>
  </si>
  <si>
    <t>MK</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</si>
  <si>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</si>
  <si>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</si>
  <si>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</si>
  <si>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</si>
  <si>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</si>
  <si>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</si>
  <si>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</si>
  <si>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</si>
  <si>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</si>
  <si>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</si>
  <si>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</si>
  <si>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</si>
  <si>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</si>
  <si>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</si>
  <si>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</si>
  <si>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</si>
  <si>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</si>
  <si>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</si>
  <si>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</si>
  <si>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</si>
  <si>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</si>
  <si>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</si>
  <si>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</si>
  <si>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</si>
  <si>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 FEDERATED STATES OF</t>
  </si>
  <si>
    <t>FM</t>
  </si>
  <si>
    <t>MOLDOVA, REPUBLIC OF</t>
  </si>
  <si>
    <t>MD</t>
  </si>
  <si>
    <t>MONACO</t>
  </si>
  <si>
    <t>MC</t>
  </si>
  <si>
    <t>MONGOLIA</t>
  </si>
  <si>
    <t>MN</t>
  </si>
  <si>
    <t>MONTENEGRO</t>
  </si>
  <si>
    <t>ME</t>
  </si>
  <si>
    <t>MONTSERRAT</t>
  </si>
  <si>
    <t>MS</t>
  </si>
  <si>
    <t>MOROCCO</t>
  </si>
  <si>
    <t>MA</t>
  </si>
  <si>
    <t>MOZAMBIQUE</t>
  </si>
  <si>
    <t>MZ</t>
  </si>
  <si>
    <t>NAMIBIA</t>
  </si>
  <si>
    <t>NA</t>
  </si>
  <si>
    <t>NAURU</t>
  </si>
  <si>
    <t>NR</t>
  </si>
  <si>
    <t>NEPAL</t>
  </si>
  <si>
    <t>NP</t>
  </si>
  <si>
    <t>NETHERLANDS</t>
  </si>
  <si>
    <t>NL</t>
  </si>
  <si>
    <t>NETHERLANDS ANTILLES</t>
  </si>
  <si>
    <t>AN</t>
  </si>
  <si>
    <t>NEW CALEDONIA</t>
  </si>
  <si>
    <t>NC</t>
  </si>
  <si>
    <t>NEW ZEALAND</t>
  </si>
  <si>
    <t>NZ</t>
  </si>
  <si>
    <t>NICARAGUA</t>
  </si>
  <si>
    <t>NI</t>
  </si>
  <si>
    <t>NIGER</t>
  </si>
  <si>
    <t>NE</t>
  </si>
  <si>
    <t>NIGERIA</t>
  </si>
  <si>
    <t>NG</t>
  </si>
  <si>
    <t>NIUE</t>
  </si>
  <si>
    <t>NU</t>
  </si>
  <si>
    <t>NORFOLK ISLAND</t>
  </si>
  <si>
    <t>NF</t>
  </si>
  <si>
    <t>NORTHERN MARIANA ISLANDS</t>
  </si>
  <si>
    <t>MP</t>
  </si>
  <si>
    <t>NORWAY</t>
  </si>
  <si>
    <t>NO</t>
  </si>
  <si>
    <t>OMAN</t>
  </si>
  <si>
    <t>OM</t>
  </si>
  <si>
    <t>PAKISTAN</t>
  </si>
  <si>
    <t>PK</t>
  </si>
  <si>
    <t>PALAU</t>
  </si>
  <si>
    <t>PW</t>
  </si>
  <si>
    <t>PALESTINIAN TERRITORY, OCCUPIED</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</si>
  <si>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</si>
  <si>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</si>
  <si>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</si>
  <si>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</si>
  <si>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</si>
  <si>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</si>
  <si>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</si>
  <si>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</si>
  <si>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</si>
  <si>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</si>
  <si>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</si>
  <si>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</si>
  <si>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</si>
  <si>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</si>
  <si>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</si>
  <si>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</si>
  <si>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</si>
  <si>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</si>
  <si>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</si>
  <si>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</si>
  <si>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</si>
  <si>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IRELAND</t>
  </si>
  <si>
    <t>RÉUNION</t>
  </si>
  <si>
    <t>RE</t>
  </si>
  <si>
    <t>ROMANIA</t>
  </si>
  <si>
    <t>RO</t>
  </si>
  <si>
    <t>RUSSIAN FEDERATION</t>
  </si>
  <si>
    <t>RU</t>
  </si>
  <si>
    <t>RWANDA</t>
  </si>
  <si>
    <t>RW</t>
  </si>
  <si>
    <t>SAINT BARTHÉLEMY</t>
  </si>
  <si>
    <t>BL</t>
  </si>
  <si>
    <t>SAINT EUSTATIUS AND SABA</t>
  </si>
  <si>
    <t>BQ</t>
  </si>
  <si>
    <t>SAINT HELENA, ASCENSION AND TRISTAN DA CUNHA</t>
  </si>
  <si>
    <t>SH</t>
  </si>
  <si>
    <t>SAINT KITTS AND NEVIS</t>
  </si>
  <si>
    <t>KN</t>
  </si>
  <si>
    <t>SAINT LUCIA</t>
  </si>
  <si>
    <t>LC</t>
  </si>
  <si>
    <t>SAINT MARTIN</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</si>
  <si>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</si>
  <si>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</si>
  <si>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</si>
  <si>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</si>
  <si>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</si>
  <si>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</si>
  <si>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</si>
  <si>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</si>
  <si>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</si>
  <si>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</si>
  <si>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</si>
  <si>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</si>
  <si>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</si>
  <si>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</si>
  <si>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</si>
  <si>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</si>
  <si>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</si>
  <si>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</si>
  <si>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</si>
  <si>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</si>
  <si>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</si>
  <si>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</si>
  <si>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</si>
  <si>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</si>
  <si>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</si>
  <si>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</si>
  <si>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</si>
  <si>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</si>
  <si>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</si>
  <si>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</si>
  <si>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</si>
  <si>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</si>
  <si>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</si>
  <si>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</si>
  <si>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</si>
  <si>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</si>
  <si>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</si>
  <si>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</si>
  <si>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</si>
  <si>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</si>
  <si>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</si>
  <si>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</si>
  <si>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</si>
  <si>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t>
  </si>
  <si>
    <t>SD</t>
  </si>
  <si>
    <t>SURINAME</t>
  </si>
  <si>
    <t>SR</t>
  </si>
  <si>
    <t>SVALBARD AND JAN MAYEN</t>
  </si>
  <si>
    <t>SJ</t>
  </si>
  <si>
    <t>SWAZILAND</t>
  </si>
  <si>
    <t>SZ</t>
  </si>
  <si>
    <t>SWEDEN</t>
  </si>
  <si>
    <t>SE</t>
  </si>
  <si>
    <t>SWITZERLAND</t>
  </si>
  <si>
    <t>CH</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</si>
  <si>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</si>
  <si>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</si>
  <si>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</si>
  <si>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</si>
  <si>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</si>
  <si>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</si>
  <si>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</si>
  <si>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</si>
  <si>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</si>
  <si>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</si>
  <si>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</si>
  <si>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</si>
  <si>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</si>
  <si>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</si>
  <si>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</si>
  <si>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</si>
  <si>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</si>
  <si>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</si>
  <si>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</si>
  <si>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</si>
  <si>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</si>
  <si>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</si>
  <si>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</si>
  <si>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</si>
  <si>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</si>
  <si>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</si>
  <si>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</si>
  <si>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</si>
  <si>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</si>
  <si>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</si>
  <si>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</si>
  <si>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</si>
  <si>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</si>
  <si>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</si>
  <si>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t>
  </si>
  <si>
    <t>GB</t>
  </si>
  <si>
    <t>UNITED STATES</t>
  </si>
  <si>
    <t>US</t>
  </si>
  <si>
    <t>UNITED STATES MINOR OUTLYING ISLANDS</t>
  </si>
  <si>
    <t>UM</t>
  </si>
  <si>
    <t>URUGUAY</t>
  </si>
  <si>
    <t>UY</t>
  </si>
  <si>
    <t>UZBEKISTAN</t>
  </si>
  <si>
    <t>UZ</t>
  </si>
  <si>
    <t>VANUATU</t>
  </si>
  <si>
    <t>VU</t>
  </si>
  <si>
    <t>VATICAN CITY STATE</t>
  </si>
  <si>
    <t>VA</t>
  </si>
  <si>
    <t>VENEZUELA, BOLIVARIAN REPUBLIC OF</t>
  </si>
  <si>
    <t>VE</t>
  </si>
  <si>
    <t>VIETNAM</t>
  </si>
  <si>
    <t>VN</t>
  </si>
  <si>
    <t>VIRGIN ISLANDS, BRITISH</t>
  </si>
  <si>
    <t>VG</t>
  </si>
  <si>
    <t>VIRGIN ISLANDS, U.S.</t>
  </si>
  <si>
    <t>VI</t>
  </si>
  <si>
    <t>WALLIS AND FUTUNA</t>
  </si>
  <si>
    <t>WF</t>
  </si>
  <si>
    <t>WESTERN SAHARA</t>
  </si>
  <si>
    <t>EH</t>
  </si>
  <si>
    <t>YEMEN</t>
  </si>
  <si>
    <t>YE</t>
  </si>
  <si>
    <t>ZAMBIA</t>
  </si>
  <si>
    <t>ZM</t>
  </si>
  <si>
    <t>ZIMBABWE</t>
  </si>
  <si>
    <t>ZW</t>
  </si>
  <si>
    <t>Prior to submission check</t>
  </si>
  <si>
    <t>Info</t>
  </si>
  <si>
    <t>Mandatory?</t>
  </si>
  <si>
    <t>Account Number?</t>
  </si>
  <si>
    <t>Order Ref?</t>
  </si>
  <si>
    <t>ISBNs?</t>
  </si>
  <si>
    <t>Quantities?</t>
  </si>
  <si>
    <t>Doc Type:</t>
  </si>
  <si>
    <t>Net Prices?</t>
  </si>
  <si>
    <t>Unit Prices?</t>
  </si>
  <si>
    <t>Discount?</t>
  </si>
  <si>
    <t>Discount Plus?</t>
  </si>
  <si>
    <t>Market Restriction?</t>
  </si>
  <si>
    <t>Title Status?</t>
  </si>
  <si>
    <t>HarperCollins assumes no responsibility for the contents of its order forms when they are submitted and neither the order itself nor its accuracy will be checked prior to processing. It is your responsibility to ensure that the ISBN and quantity numbers you insert are correct. Our full terms and conditions are available at the following link:</t>
  </si>
  <si>
    <t>Terms &amp; Conditions</t>
  </si>
  <si>
    <t>Detective Nosegood Investigates</t>
  </si>
  <si>
    <t>Livia in Rome</t>
  </si>
  <si>
    <t>The Night Before Holi</t>
  </si>
  <si>
    <t>The Night Before Diwali</t>
  </si>
  <si>
    <t>Mary Had a Little Lamb Lion</t>
  </si>
  <si>
    <t>This Book is Full of Unicorns</t>
  </si>
  <si>
    <t>This Book is Full of Poop</t>
  </si>
  <si>
    <t>Millie Fleur's Posion Garden</t>
  </si>
  <si>
    <t>I Survived the Destruction of Pompeii, AD 79</t>
  </si>
  <si>
    <t xml:space="preserve">My Big Fat Smelly Poo Diary </t>
  </si>
  <si>
    <t>My Big Fat Smelly Poo Diary Tight Squeeze</t>
  </si>
  <si>
    <t>My Big Fat Smelly Poo Plop of the Class</t>
  </si>
  <si>
    <t>My Big Fat Christmas Poo</t>
  </si>
  <si>
    <t>The Brilliant World of Tom Gates</t>
  </si>
  <si>
    <t>Tom Gates Excellent Excuses</t>
  </si>
  <si>
    <t>Tom Gates Everything's Amazing</t>
  </si>
  <si>
    <t>Tom Gates Genuis Ideas</t>
  </si>
  <si>
    <t>Tom Gates Absolutely Fantastic</t>
  </si>
  <si>
    <t>Tom Gates Extra Special Treats</t>
  </si>
  <si>
    <t>Tom Gates A Tiny Bit Lucky</t>
  </si>
  <si>
    <t>Tom Gates Yes! No. Maybe</t>
  </si>
  <si>
    <t>Tom Gates Top of the Class</t>
  </si>
  <si>
    <t>Tom Gates Super Good Skills</t>
  </si>
  <si>
    <t>Tom Gates Dog Zombies Rule</t>
  </si>
  <si>
    <t>Tom Family, Friends and Furry Creatures</t>
  </si>
  <si>
    <t>Tom Gates Epic Adventure</t>
  </si>
  <si>
    <t>Tom Gates Biscuits, Bands and Very Big Plans</t>
  </si>
  <si>
    <t>Tom Gates What Monster?</t>
  </si>
  <si>
    <t>Tom Gates Spectacular School Trip Really….</t>
  </si>
  <si>
    <t>Tom Gates Ten Tremendous Tales</t>
  </si>
  <si>
    <t>Tom Gates Random Acts of Fun</t>
  </si>
  <si>
    <t>Tom Gates Mega Make Do and Stories Too</t>
  </si>
  <si>
    <t>Tom Gates Happy to Help (Eventually)</t>
  </si>
  <si>
    <t>You Can Draw Tom Gates</t>
  </si>
  <si>
    <t>Get Busy! Tom Gates Big Book of Fun Stuff</t>
  </si>
  <si>
    <t>The Odyssey</t>
  </si>
  <si>
    <t>Cutie Colouring: Capybara Cuties</t>
  </si>
  <si>
    <t>Cutie Colouring: Candy Blossom Cuties</t>
  </si>
  <si>
    <t>Cutie Colouring: London Cuties</t>
  </si>
  <si>
    <t>Deluxe Builds in Minecraft</t>
  </si>
  <si>
    <t>The Official Wings of Fire Stickperdia</t>
  </si>
  <si>
    <t>Skibidi: Skibidi Original YA Novel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</si>
</sst>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164" formatCode="[$-409]mmmm\ d\,\ yyyy;@"/>
    <numFmt numFmtId="165" formatCode="_(&quot;£&quot;* #,##0.00_);_(&quot;£&quot;* \(#,##0.00\);_(&quot;£&quot;* &quot;-&quot;_);_(@_)"/>
    <numFmt numFmtId="166" formatCode="m/d/yy;@"/>
    <numFmt numFmtId="167" formatCode="00"/>
    <numFmt numFmtId="168" formatCode="000"/>
    <numFmt numFmtId="169" formatCode="000000"/>
  </numFmts>
  <fonts count="32">
    <font>
      <sz val="10"/>
      <name val="Arial"/>
    </font>
    <font>
      <sz val="11"/>
      <color theme="1"/>
      <name val="Calibri"/>
      <family val="2"/>
      <scheme val="minor"/>
    </font>
    <font>
      <sz val="8"/>
      <color theme="1"/>
      <name val="Calibri"/>
      <family val="2"/>
      <scheme val="minor"/>
    </font>
    <font>
      <sz val="9"/>
      <name val="Arial"/>
      <family val="2"/>
    </font>
    <font>
      <sz val="10"/>
      <name val="Arial"/>
      <family val="2"/>
    </font>
    <font>
      <sz val="10"/>
      <color indexed="8"/>
      <name val="Arial"/>
      <family val="2"/>
    </font>
    <font>
      <sz val="10"/>
      <color indexed="63"/>
      <name val="Tahoma"/>
      <family val="2"/>
    </font>
    <font>
      <sz val="10"/>
      <color indexed="55"/>
      <name val="Arial"/>
      <family val="2"/>
    </font>
    <font>
      <sz val="10"/>
      <name val="Century Gothic"/>
      <family val="2"/>
    </font>
    <font>
      <sz val="12"/>
      <name val="Century Gothic"/>
      <family val="2"/>
    </font>
    <font>
      <sz val="8"/>
      <name val="Century Gothic"/>
      <family val="2"/>
    </font>
    <font>
      <sz val="9"/>
      <color indexed="23"/>
      <name val="Century Gothic"/>
      <family val="2"/>
    </font>
    <font>
      <sz val="9"/>
      <name val="Century Gothic"/>
      <family val="2"/>
    </font>
    <font>
      <b/>
      <sz val="7.5"/>
      <name val="Century Gothic"/>
      <family val="2"/>
    </font>
    <font>
      <b/>
      <sz val="8"/>
      <name val="Century Gothic"/>
      <family val="2"/>
    </font>
    <font>
      <sz val="8"/>
      <color indexed="23"/>
      <name val="Century Gothic"/>
      <family val="2"/>
    </font>
    <font>
      <u/>
      <sz val="10"/>
      <color theme="10"/>
      <name val="Arial"/>
      <family val="2"/>
    </font>
    <font>
      <sz val="10"/>
      <color rgb="FF000000"/>
      <name val="Arial Unicode MS"/>
      <family val="2"/>
    </font>
    <font>
      <i/>
      <sz val="8"/>
      <color theme="0" tint="-0.34998626667073579"/>
      <name val="Century Gothic"/>
      <family val="2"/>
    </font>
    <font>
      <b/>
      <sz val="10"/>
      <name val="Arial"/>
      <family val="2"/>
    </font>
    <font>
      <i/>
      <sz val="10"/>
      <name val="Arial"/>
      <family val="2"/>
    </font>
    <font>
      <sz val="38"/>
      <color theme="4" tint="-0.499984740745262"/>
      <name val="Century Gothic"/>
      <family val="2"/>
    </font>
    <font>
      <sz val="10"/>
      <name val="Arial"/>
      <family val="2"/>
    </font>
    <font>
      <sz val="10"/>
      <name val="Arial"/>
      <family val="2"/>
    </font>
    <font>
      <sz val="10"/>
      <color theme="0" tint="-0.249977111117893"/>
      <name val="Century Gothic"/>
      <family val="2"/>
    </font>
    <font>
      <sz val="38"/>
      <color theme="0" tint="-0.14999847407452621"/>
      <name val="Century Gothic"/>
      <family val="2"/>
    </font>
    <font>
      <b/>
      <sz val="12"/>
      <color theme="4" tint="-0.499984740745262"/>
      <name val="Century Gothic"/>
      <family val="2"/>
    </font>
    <font>
      <b/>
      <sz val="10"/>
      <name val="Calibri"/>
      <family val="2"/>
      <scheme val="minor"/>
    </font>
    <font>
      <b/>
      <sz val="10"/>
      <color theme="1"/>
      <name val="Calibri"/>
      <family val="2"/>
      <scheme val="minor"/>
    </font>
    <font>
      <b/>
      <sz val="10"/>
      <name val="Century Gothic"/>
      <family val="2"/>
    </font>
    <font>
      <i/>
      <sz val="10"/>
      <name val="Century Gothic"/>
      <family val="2"/>
    </font>
    <font>
      <i/>
      <sz val="7.5"/>
      <name val="Century Gothic"/>
      <family val="2"/>
    </font>
  </fonts>
  <fills count="15">
    <fill>
      <patternFill patternType="none"/>
    </fill>
    <fill>
      <patternFill patternType="gray125"/>
    </fill>
    <fill>
      <patternFill patternType="solid">
        <fgColor indexed="13"/>
        <bgColor indexed="64"/>
      </patternFill>
    </fill>
    <fill>
      <patternFill patternType="solid">
        <fgColor indexed="17"/>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theme="0" tint="-0.14999847407452621"/>
      </top>
      <bottom style="thin">
        <color indexed="22"/>
      </bottom>
      <diagonal/>
    </border>
    <border>
      <left/>
      <right style="thin">
        <color theme="0" tint="-0.14999847407452621"/>
      </right>
      <top style="thin">
        <color theme="0" tint="-0.14999847407452621"/>
      </top>
      <bottom style="thin">
        <color indexed="22"/>
      </bottom>
      <diagonal/>
    </border>
    <border>
      <left style="thin">
        <color theme="0" tint="-0.14999847407452621"/>
      </left>
      <right style="thin">
        <color theme="0" tint="-0.14999847407452621"/>
      </right>
      <top style="thin">
        <color theme="0" tint="-0.14999847407452621"/>
      </top>
      <bottom style="thin">
        <color indexed="22"/>
      </bottom>
      <diagonal/>
    </border>
    <border>
      <left/>
      <right style="thin">
        <color indexed="22"/>
      </right>
      <top style="thin">
        <color indexed="22"/>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theme="0" tint="-0.14999847407452621"/>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22"/>
      </left>
      <right/>
      <top/>
      <bottom style="thin">
        <color indexed="22"/>
      </bottom>
      <diagonal/>
    </border>
  </borders>
  <cellStyleXfs count="9">
    <xf numFmtId="0" fontId="0"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0" fontId="16" fillId="0" borderId="0" applyNumberFormat="0" applyFill="0" applyBorder="0" applyAlignment="0" applyProtection="0">
      <alignment vertical="top"/>
      <protection locked="0"/>
    </xf>
    <xf numFmtId="41" fontId="22" fillId="0" borderId="0" applyFont="0" applyFill="0" applyBorder="0" applyAlignment="0" applyProtection="0"/>
    <xf numFmtId="0" fontId="2" fillId="0" borderId="0"/>
    <xf numFmtId="44" fontId="23" fillId="0" borderId="0" applyFont="0" applyFill="0" applyBorder="0" applyAlignment="0" applyProtection="0"/>
    <xf numFmtId="0" fontId="1" fillId="0" borderId="0"/>
  </cellStyleXfs>
  <cellXfs count="196">
    <xf numFmtId="0" fontId="0" fillId="0" borderId="0" xfId="0"/>
    <xf numFmtId="49" fontId="4" fillId="3" borderId="1" xfId="0" applyNumberFormat="1" applyFont="1" applyFill="1" applyBorder="1" applyAlignment="1">
      <alignment horizontal="center"/>
    </xf>
    <xf numFmtId="49" fontId="4" fillId="5" borderId="1" xfId="0" applyNumberFormat="1" applyFont="1" applyFill="1" applyBorder="1" applyAlignment="1">
      <alignment horizontal="center"/>
    </xf>
    <xf numFmtId="1" fontId="0" fillId="0" borderId="0" xfId="0" applyNumberFormat="1"/>
    <xf numFmtId="49" fontId="0" fillId="0" borderId="0" xfId="0" applyNumberFormat="1"/>
    <xf numFmtId="2" fontId="0" fillId="0" borderId="0" xfId="0" applyNumberFormat="1"/>
    <xf numFmtId="1" fontId="4" fillId="2" borderId="1" xfId="0" applyNumberFormat="1" applyFont="1" applyFill="1" applyBorder="1" applyAlignment="1">
      <alignment horizontal="center"/>
    </xf>
    <xf numFmtId="0" fontId="0" fillId="0" borderId="2" xfId="0" applyBorder="1"/>
    <xf numFmtId="0" fontId="0" fillId="0" borderId="0" xfId="0" applyAlignment="1">
      <alignment horizontal="left"/>
    </xf>
    <xf numFmtId="0" fontId="0" fillId="0" borderId="0" xfId="0" applyAlignment="1">
      <alignment wrapText="1"/>
    </xf>
    <xf numFmtId="0" fontId="4" fillId="0" borderId="0" xfId="0" applyFont="1"/>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0" fillId="4" borderId="0" xfId="0" applyFill="1"/>
    <xf numFmtId="0" fontId="7" fillId="0" borderId="0" xfId="0" applyFont="1"/>
    <xf numFmtId="0" fontId="7" fillId="4" borderId="0" xfId="0" applyFont="1" applyFill="1"/>
    <xf numFmtId="1" fontId="0" fillId="0" borderId="0" xfId="0" applyNumberFormat="1" applyAlignment="1">
      <alignment horizontal="left"/>
    </xf>
    <xf numFmtId="0" fontId="8" fillId="7" borderId="0" xfId="1" applyFont="1" applyFill="1"/>
    <xf numFmtId="0" fontId="12" fillId="6" borderId="0" xfId="1" applyFont="1" applyFill="1" applyAlignment="1">
      <alignment horizontal="left" vertical="top"/>
    </xf>
    <xf numFmtId="0" fontId="10" fillId="7" borderId="0" xfId="1" applyFont="1" applyFill="1"/>
    <xf numFmtId="166" fontId="10" fillId="6" borderId="13" xfId="1" applyNumberFormat="1" applyFont="1" applyFill="1" applyBorder="1" applyAlignment="1">
      <alignment horizontal="left"/>
    </xf>
    <xf numFmtId="0" fontId="10" fillId="6" borderId="0" xfId="1" applyFont="1" applyFill="1"/>
    <xf numFmtId="0" fontId="10" fillId="6" borderId="13" xfId="1" applyFont="1" applyFill="1" applyBorder="1" applyAlignment="1">
      <alignment horizontal="left"/>
    </xf>
    <xf numFmtId="0" fontId="8" fillId="9" borderId="0" xfId="1" applyFont="1" applyFill="1"/>
    <xf numFmtId="0" fontId="10" fillId="9" borderId="0" xfId="1" applyFont="1" applyFill="1" applyAlignment="1">
      <alignment horizontal="right"/>
    </xf>
    <xf numFmtId="0" fontId="17" fillId="0" borderId="0" xfId="0" applyFont="1" applyAlignment="1">
      <alignment horizontal="left"/>
    </xf>
    <xf numFmtId="0" fontId="10" fillId="9" borderId="0" xfId="1" applyFont="1" applyFill="1"/>
    <xf numFmtId="164" fontId="10" fillId="10" borderId="6" xfId="1" applyNumberFormat="1" applyFont="1" applyFill="1" applyBorder="1" applyAlignment="1" applyProtection="1">
      <alignment horizontal="left"/>
      <protection locked="0"/>
    </xf>
    <xf numFmtId="0" fontId="10" fillId="10" borderId="19" xfId="1" applyFont="1" applyFill="1" applyBorder="1" applyAlignment="1" applyProtection="1">
      <alignment horizontal="left"/>
      <protection locked="0"/>
    </xf>
    <xf numFmtId="164" fontId="10" fillId="10" borderId="19" xfId="1" applyNumberFormat="1" applyFont="1" applyFill="1" applyBorder="1" applyAlignment="1" applyProtection="1">
      <alignment horizontal="left"/>
      <protection locked="0"/>
    </xf>
    <xf numFmtId="10" fontId="10" fillId="10" borderId="19" xfId="1" applyNumberFormat="1" applyFont="1" applyFill="1" applyBorder="1" applyAlignment="1" applyProtection="1">
      <alignment horizontal="left"/>
      <protection locked="0"/>
    </xf>
    <xf numFmtId="0" fontId="11" fillId="6" borderId="0" xfId="1" applyFont="1" applyFill="1" applyAlignment="1">
      <alignment horizontal="right" vertical="top"/>
    </xf>
    <xf numFmtId="0" fontId="11" fillId="6" borderId="0" xfId="1" applyFont="1" applyFill="1" applyAlignment="1">
      <alignment vertical="top"/>
    </xf>
    <xf numFmtId="2" fontId="0" fillId="0" borderId="0" xfId="0" applyNumberFormat="1" applyProtection="1">
      <protection locked="0" hidden="1"/>
    </xf>
    <xf numFmtId="1" fontId="3" fillId="0" borderId="0" xfId="0" applyNumberFormat="1" applyFont="1" applyAlignment="1" applyProtection="1">
      <alignment horizontal="left"/>
      <protection hidden="1"/>
    </xf>
    <xf numFmtId="2" fontId="5" fillId="0" borderId="0" xfId="0" applyNumberFormat="1" applyFont="1" applyProtection="1">
      <protection locked="0" hidden="1"/>
    </xf>
    <xf numFmtId="2" fontId="4" fillId="0" borderId="0" xfId="0" quotePrefix="1" applyNumberFormat="1" applyFont="1" applyProtection="1">
      <protection hidden="1"/>
    </xf>
    <xf numFmtId="2" fontId="0" fillId="0" borderId="0" xfId="0" applyNumberFormat="1" applyProtection="1">
      <protection hidden="1"/>
    </xf>
    <xf numFmtId="0" fontId="0" fillId="9" borderId="0" xfId="0" applyFill="1" applyProtection="1">
      <protection hidden="1"/>
    </xf>
    <xf numFmtId="0" fontId="19" fillId="9" borderId="0" xfId="0" applyFont="1" applyFill="1" applyAlignment="1" applyProtection="1">
      <alignment horizontal="center"/>
      <protection hidden="1"/>
    </xf>
    <xf numFmtId="0" fontId="19" fillId="9" borderId="0" xfId="0" applyFont="1" applyFill="1" applyProtection="1">
      <protection hidden="1"/>
    </xf>
    <xf numFmtId="0" fontId="19" fillId="9" borderId="28" xfId="0" applyFont="1" applyFill="1" applyBorder="1" applyProtection="1">
      <protection hidden="1"/>
    </xf>
    <xf numFmtId="0" fontId="0" fillId="9" borderId="28" xfId="0" applyFill="1" applyBorder="1" applyProtection="1">
      <protection hidden="1"/>
    </xf>
    <xf numFmtId="0" fontId="0" fillId="9" borderId="28" xfId="0" applyFill="1" applyBorder="1" applyAlignment="1" applyProtection="1">
      <alignment horizontal="center"/>
      <protection hidden="1"/>
    </xf>
    <xf numFmtId="0" fontId="19" fillId="9" borderId="28" xfId="0" applyFont="1" applyFill="1" applyBorder="1" applyAlignment="1" applyProtection="1">
      <alignment horizontal="center"/>
      <protection hidden="1"/>
    </xf>
    <xf numFmtId="0" fontId="0" fillId="9" borderId="0" xfId="0" applyFill="1" applyAlignment="1" applyProtection="1">
      <alignment horizontal="center"/>
      <protection hidden="1"/>
    </xf>
    <xf numFmtId="0" fontId="0" fillId="9" borderId="28" xfId="0" applyFill="1" applyBorder="1" applyAlignment="1" applyProtection="1">
      <alignment horizontal="right"/>
      <protection hidden="1"/>
    </xf>
    <xf numFmtId="0" fontId="21" fillId="6" borderId="0" xfId="1" applyFont="1" applyFill="1" applyAlignment="1">
      <alignment horizontal="right"/>
    </xf>
    <xf numFmtId="0" fontId="11" fillId="9" borderId="0" xfId="1" applyFont="1" applyFill="1" applyAlignment="1">
      <alignment vertical="top"/>
    </xf>
    <xf numFmtId="0" fontId="10" fillId="0" borderId="0" xfId="1" applyFont="1"/>
    <xf numFmtId="0" fontId="0" fillId="9" borderId="0" xfId="0" applyFill="1"/>
    <xf numFmtId="0" fontId="11" fillId="9" borderId="0" xfId="1" applyFont="1" applyFill="1" applyAlignment="1">
      <alignment horizontal="right" vertical="top"/>
    </xf>
    <xf numFmtId="49" fontId="10" fillId="9" borderId="0" xfId="1" applyNumberFormat="1" applyFont="1" applyFill="1" applyAlignment="1">
      <alignment horizontal="left"/>
    </xf>
    <xf numFmtId="0" fontId="8" fillId="9" borderId="0" xfId="1" applyFont="1" applyFill="1" applyAlignment="1">
      <alignment horizontal="center"/>
    </xf>
    <xf numFmtId="0" fontId="24" fillId="9" borderId="0" xfId="1" applyFont="1" applyFill="1"/>
    <xf numFmtId="0" fontId="21" fillId="6" borderId="0" xfId="1" applyFont="1" applyFill="1"/>
    <xf numFmtId="0" fontId="25" fillId="6" borderId="0" xfId="1" applyFont="1" applyFill="1" applyAlignment="1">
      <alignment vertical="center"/>
    </xf>
    <xf numFmtId="0" fontId="25" fillId="6" borderId="0" xfId="1" applyFont="1" applyFill="1" applyAlignment="1">
      <alignment horizontal="left" vertical="center"/>
    </xf>
    <xf numFmtId="0" fontId="26" fillId="6" borderId="0" xfId="1" applyFont="1" applyFill="1" applyAlignment="1">
      <alignment horizontal="right" vertical="center"/>
    </xf>
    <xf numFmtId="164" fontId="10" fillId="9" borderId="0" xfId="1" applyNumberFormat="1" applyFont="1" applyFill="1" applyAlignment="1">
      <alignment horizontal="left"/>
    </xf>
    <xf numFmtId="0" fontId="4" fillId="9" borderId="28" xfId="0" applyFont="1" applyFill="1" applyBorder="1" applyAlignment="1" applyProtection="1">
      <alignment horizontal="center"/>
      <protection hidden="1"/>
    </xf>
    <xf numFmtId="0" fontId="4" fillId="9" borderId="0" xfId="1" applyFill="1"/>
    <xf numFmtId="0" fontId="26" fillId="6" borderId="0" xfId="1" applyFont="1" applyFill="1" applyAlignment="1">
      <alignment vertical="center"/>
    </xf>
    <xf numFmtId="49" fontId="27" fillId="12" borderId="48" xfId="1" applyNumberFormat="1" applyFont="1" applyFill="1" applyBorder="1" applyAlignment="1">
      <alignment horizontal="left" vertical="center"/>
    </xf>
    <xf numFmtId="1" fontId="27" fillId="13" borderId="49" xfId="1" applyNumberFormat="1" applyFont="1" applyFill="1" applyBorder="1" applyAlignment="1">
      <alignment horizontal="left" vertical="center" wrapText="1"/>
    </xf>
    <xf numFmtId="49" fontId="27" fillId="13" borderId="49" xfId="1" applyNumberFormat="1" applyFont="1" applyFill="1" applyBorder="1" applyAlignment="1">
      <alignment horizontal="left" vertical="center" wrapText="1"/>
    </xf>
    <xf numFmtId="49" fontId="27" fillId="12" borderId="49" xfId="1" applyNumberFormat="1" applyFont="1" applyFill="1" applyBorder="1" applyAlignment="1">
      <alignment horizontal="left" vertical="center"/>
    </xf>
    <xf numFmtId="49" fontId="27" fillId="14" borderId="49" xfId="1" applyNumberFormat="1" applyFont="1" applyFill="1" applyBorder="1" applyAlignment="1">
      <alignment horizontal="left" vertical="center"/>
    </xf>
    <xf numFmtId="1" fontId="27" fillId="13" borderId="49" xfId="1" applyNumberFormat="1" applyFont="1" applyFill="1" applyBorder="1" applyAlignment="1">
      <alignment horizontal="left" vertical="center"/>
    </xf>
    <xf numFmtId="1" fontId="27" fillId="12" borderId="49" xfId="1" applyNumberFormat="1" applyFont="1" applyFill="1" applyBorder="1" applyAlignment="1">
      <alignment horizontal="left" vertical="center" wrapText="1"/>
    </xf>
    <xf numFmtId="2" fontId="27" fillId="12" borderId="49" xfId="1" applyNumberFormat="1" applyFont="1" applyFill="1" applyBorder="1" applyAlignment="1">
      <alignment horizontal="left" vertical="center" wrapText="1"/>
    </xf>
    <xf numFmtId="2" fontId="27" fillId="12" borderId="49" xfId="1" applyNumberFormat="1" applyFont="1" applyFill="1" applyBorder="1" applyAlignment="1">
      <alignment horizontal="left" vertical="center"/>
    </xf>
    <xf numFmtId="49" fontId="27" fillId="12" borderId="49" xfId="1" applyNumberFormat="1" applyFont="1" applyFill="1" applyBorder="1" applyAlignment="1">
      <alignment horizontal="left" vertical="center" wrapText="1"/>
    </xf>
    <xf numFmtId="49" fontId="28" fillId="12" borderId="49" xfId="0" applyNumberFormat="1" applyFont="1" applyFill="1" applyBorder="1" applyAlignment="1">
      <alignment horizontal="left" vertical="center" wrapText="1"/>
    </xf>
    <xf numFmtId="49" fontId="28" fillId="12" borderId="49" xfId="0" applyNumberFormat="1" applyFont="1" applyFill="1" applyBorder="1" applyAlignment="1">
      <alignment horizontal="left" vertical="center"/>
    </xf>
    <xf numFmtId="167" fontId="27" fillId="12" borderId="49" xfId="1" applyNumberFormat="1" applyFont="1" applyFill="1" applyBorder="1" applyAlignment="1">
      <alignment horizontal="left" vertical="center" wrapText="1"/>
    </xf>
    <xf numFmtId="0" fontId="28" fillId="12" borderId="49" xfId="0" applyFont="1" applyFill="1" applyBorder="1" applyAlignment="1">
      <alignment horizontal="left" vertical="center" wrapText="1"/>
    </xf>
    <xf numFmtId="168" fontId="27" fillId="12" borderId="49" xfId="1" applyNumberFormat="1" applyFont="1" applyFill="1" applyBorder="1" applyAlignment="1">
      <alignment horizontal="left" vertical="center" wrapText="1"/>
    </xf>
    <xf numFmtId="49" fontId="27" fillId="13" borderId="49" xfId="1" applyNumberFormat="1" applyFont="1" applyFill="1" applyBorder="1" applyAlignment="1">
      <alignment horizontal="left" vertical="center"/>
    </xf>
    <xf numFmtId="169" fontId="28" fillId="12" borderId="49" xfId="0" applyNumberFormat="1" applyFont="1" applyFill="1" applyBorder="1" applyAlignment="1">
      <alignment horizontal="left" vertical="center"/>
    </xf>
    <xf numFmtId="0" fontId="28" fillId="12" borderId="49" xfId="0" applyFont="1" applyFill="1" applyBorder="1" applyAlignment="1">
      <alignment horizontal="left" vertical="center"/>
    </xf>
    <xf numFmtId="168" fontId="28" fillId="12" borderId="49" xfId="0" applyNumberFormat="1" applyFont="1" applyFill="1" applyBorder="1" applyAlignment="1">
      <alignment horizontal="left" vertical="center"/>
    </xf>
    <xf numFmtId="1" fontId="28" fillId="12" borderId="49" xfId="0" applyNumberFormat="1" applyFont="1" applyFill="1" applyBorder="1" applyAlignment="1">
      <alignment horizontal="left" vertical="center"/>
    </xf>
    <xf numFmtId="2" fontId="28" fillId="12" borderId="49" xfId="0" applyNumberFormat="1" applyFont="1" applyFill="1" applyBorder="1" applyAlignment="1">
      <alignment horizontal="left" vertical="center" wrapText="1"/>
    </xf>
    <xf numFmtId="0" fontId="28" fillId="12" borderId="50" xfId="0" applyFont="1" applyFill="1" applyBorder="1" applyAlignment="1">
      <alignment horizontal="left" vertical="center" wrapText="1"/>
    </xf>
    <xf numFmtId="2" fontId="0" fillId="11" borderId="0" xfId="0" applyNumberFormat="1" applyFill="1" applyProtection="1">
      <protection hidden="1"/>
    </xf>
    <xf numFmtId="1" fontId="0" fillId="11" borderId="0" xfId="0" applyNumberFormat="1" applyFill="1" applyProtection="1">
      <protection hidden="1"/>
    </xf>
    <xf numFmtId="2" fontId="4" fillId="11" borderId="0" xfId="0" applyNumberFormat="1" applyFont="1" applyFill="1" applyAlignment="1" applyProtection="1">
      <alignment horizontal="left"/>
      <protection hidden="1"/>
    </xf>
    <xf numFmtId="2" fontId="4" fillId="11" borderId="0" xfId="0" applyNumberFormat="1" applyFont="1" applyFill="1" applyProtection="1">
      <protection hidden="1"/>
    </xf>
    <xf numFmtId="1" fontId="4" fillId="11" borderId="0" xfId="0" applyNumberFormat="1" applyFont="1" applyFill="1" applyAlignment="1" applyProtection="1">
      <alignment horizontal="right"/>
      <protection hidden="1"/>
    </xf>
    <xf numFmtId="1" fontId="6" fillId="11" borderId="0" xfId="0" applyNumberFormat="1" applyFont="1" applyFill="1" applyAlignment="1" applyProtection="1">
      <alignment horizontal="left"/>
      <protection hidden="1"/>
    </xf>
    <xf numFmtId="1" fontId="3" fillId="11" borderId="0" xfId="0" applyNumberFormat="1" applyFont="1" applyFill="1" applyAlignment="1" applyProtection="1">
      <alignment horizontal="left"/>
      <protection hidden="1"/>
    </xf>
    <xf numFmtId="1" fontId="3" fillId="11" borderId="0" xfId="0" applyNumberFormat="1" applyFont="1" applyFill="1" applyProtection="1">
      <protection hidden="1"/>
    </xf>
    <xf numFmtId="0" fontId="0" fillId="0" borderId="0" xfId="0" applyProtection="1">
      <protection locked="0"/>
    </xf>
    <xf numFmtId="0" fontId="0" fillId="11" borderId="0" xfId="0" applyFill="1" applyProtection="1">
      <protection locked="0"/>
    </xf>
    <xf numFmtId="0" fontId="0" fillId="11" borderId="0" xfId="0" applyFill="1"/>
    <xf numFmtId="2" fontId="0" fillId="11" borderId="0" xfId="0" applyNumberFormat="1" applyFill="1" applyProtection="1">
      <protection locked="0" hidden="1"/>
    </xf>
    <xf numFmtId="0" fontId="4" fillId="11" borderId="0" xfId="0" applyFont="1" applyFill="1" applyAlignment="1" applyProtection="1">
      <alignment horizontal="left"/>
      <protection hidden="1"/>
    </xf>
    <xf numFmtId="0" fontId="0" fillId="11" borderId="0" xfId="0" applyFill="1" applyProtection="1">
      <protection locked="0" hidden="1"/>
    </xf>
    <xf numFmtId="0" fontId="0" fillId="0" borderId="0" xfId="0" applyProtection="1">
      <protection locked="0" hidden="1"/>
    </xf>
    <xf numFmtId="0" fontId="1" fillId="0" borderId="0" xfId="8"/>
    <xf numFmtId="49" fontId="0" fillId="11" borderId="0" xfId="0" applyNumberFormat="1" applyFill="1" applyProtection="1">
      <protection locked="0"/>
    </xf>
    <xf numFmtId="49" fontId="4" fillId="11" borderId="0" xfId="0" applyNumberFormat="1" applyFont="1" applyFill="1" applyAlignment="1" applyProtection="1">
      <alignment horizontal="left"/>
      <protection hidden="1"/>
    </xf>
    <xf numFmtId="167" fontId="0" fillId="0" borderId="0" xfId="0" applyNumberFormat="1"/>
    <xf numFmtId="167" fontId="0" fillId="0" borderId="0" xfId="0" applyNumberFormat="1" applyProtection="1">
      <protection locked="0"/>
    </xf>
    <xf numFmtId="167" fontId="0" fillId="0" borderId="0" xfId="0" applyNumberFormat="1" applyProtection="1">
      <protection locked="0" hidden="1"/>
    </xf>
    <xf numFmtId="44" fontId="21" fillId="6" borderId="0" xfId="1" applyNumberFormat="1" applyFont="1" applyFill="1"/>
    <xf numFmtId="44" fontId="26" fillId="6" borderId="0" xfId="1" applyNumberFormat="1" applyFont="1" applyFill="1" applyAlignment="1">
      <alignment horizontal="right" vertical="center"/>
    </xf>
    <xf numFmtId="44" fontId="8" fillId="0" borderId="0" xfId="1" applyNumberFormat="1" applyFont="1"/>
    <xf numFmtId="44" fontId="8" fillId="9" borderId="0" xfId="1" applyNumberFormat="1" applyFont="1" applyFill="1" applyAlignment="1">
      <alignment horizontal="center"/>
    </xf>
    <xf numFmtId="44" fontId="10" fillId="9" borderId="0" xfId="1" applyNumberFormat="1" applyFont="1" applyFill="1"/>
    <xf numFmtId="44" fontId="10" fillId="6" borderId="13" xfId="1" applyNumberFormat="1" applyFont="1" applyFill="1" applyBorder="1" applyAlignment="1">
      <alignment horizontal="left"/>
    </xf>
    <xf numFmtId="44" fontId="8" fillId="7" borderId="0" xfId="1" applyNumberFormat="1" applyFont="1" applyFill="1"/>
    <xf numFmtId="1" fontId="13" fillId="6" borderId="14" xfId="1" applyNumberFormat="1" applyFont="1" applyFill="1" applyBorder="1" applyAlignment="1" applyProtection="1">
      <alignment horizontal="left" vertical="center"/>
      <protection locked="0"/>
    </xf>
    <xf numFmtId="0" fontId="13" fillId="6" borderId="15" xfId="1" applyFont="1" applyFill="1" applyBorder="1" applyAlignment="1" applyProtection="1">
      <alignment vertical="center"/>
      <protection locked="0"/>
    </xf>
    <xf numFmtId="0" fontId="13" fillId="6" borderId="22" xfId="1" applyFont="1" applyFill="1" applyBorder="1" applyAlignment="1" applyProtection="1">
      <alignment vertical="center"/>
      <protection locked="0"/>
    </xf>
    <xf numFmtId="0" fontId="13" fillId="6" borderId="23" xfId="1" applyFont="1" applyFill="1" applyBorder="1" applyAlignment="1" applyProtection="1">
      <alignment vertical="center"/>
      <protection locked="0"/>
    </xf>
    <xf numFmtId="49" fontId="13" fillId="6" borderId="16" xfId="1" applyNumberFormat="1" applyFont="1" applyFill="1" applyBorder="1" applyAlignment="1" applyProtection="1">
      <alignment vertical="center"/>
      <protection locked="0"/>
    </xf>
    <xf numFmtId="10" fontId="13" fillId="6" borderId="17" xfId="1" applyNumberFormat="1" applyFont="1" applyFill="1" applyBorder="1" applyAlignment="1" applyProtection="1">
      <alignment horizontal="center" vertical="center" wrapText="1"/>
      <protection locked="0"/>
    </xf>
    <xf numFmtId="0" fontId="13" fillId="6" borderId="17" xfId="1" applyFont="1" applyFill="1" applyBorder="1" applyAlignment="1" applyProtection="1">
      <alignment horizontal="center" vertical="center" wrapText="1"/>
      <protection locked="0"/>
    </xf>
    <xf numFmtId="44" fontId="13" fillId="6" borderId="18" xfId="1" applyNumberFormat="1" applyFont="1" applyFill="1" applyBorder="1" applyAlignment="1" applyProtection="1">
      <alignment horizontal="right" vertical="center"/>
      <protection locked="0"/>
    </xf>
    <xf numFmtId="44" fontId="13" fillId="6" borderId="14" xfId="3" applyFont="1" applyFill="1" applyBorder="1" applyAlignment="1" applyProtection="1">
      <alignment vertical="center"/>
      <protection locked="0"/>
    </xf>
    <xf numFmtId="165" fontId="13" fillId="8" borderId="14" xfId="1" applyNumberFormat="1" applyFont="1" applyFill="1" applyBorder="1" applyAlignment="1">
      <alignment vertical="center"/>
    </xf>
    <xf numFmtId="0" fontId="13" fillId="6" borderId="21" xfId="1" applyFont="1" applyFill="1" applyBorder="1" applyAlignment="1" applyProtection="1">
      <alignment vertical="center"/>
      <protection locked="0"/>
    </xf>
    <xf numFmtId="0" fontId="29" fillId="9" borderId="0" xfId="1" applyFont="1" applyFill="1"/>
    <xf numFmtId="0" fontId="29" fillId="7" borderId="0" xfId="1" applyFont="1" applyFill="1"/>
    <xf numFmtId="0" fontId="30" fillId="9" borderId="0" xfId="1" applyFont="1" applyFill="1"/>
    <xf numFmtId="1" fontId="31" fillId="6" borderId="14" xfId="1" applyNumberFormat="1" applyFont="1" applyFill="1" applyBorder="1" applyAlignment="1" applyProtection="1">
      <alignment horizontal="left" vertical="center"/>
      <protection locked="0"/>
    </xf>
    <xf numFmtId="0" fontId="31" fillId="6" borderId="51" xfId="1" applyFont="1" applyFill="1" applyBorder="1" applyAlignment="1" applyProtection="1">
      <alignment vertical="center"/>
      <protection locked="0"/>
    </xf>
    <xf numFmtId="0" fontId="31" fillId="6" borderId="22" xfId="1" applyFont="1" applyFill="1" applyBorder="1" applyAlignment="1" applyProtection="1">
      <alignment vertical="center"/>
      <protection locked="0"/>
    </xf>
    <xf numFmtId="0" fontId="31" fillId="6" borderId="23" xfId="1" applyFont="1" applyFill="1" applyBorder="1" applyAlignment="1" applyProtection="1">
      <alignment vertical="center"/>
      <protection locked="0"/>
    </xf>
    <xf numFmtId="49" fontId="31" fillId="6" borderId="16" xfId="1" applyNumberFormat="1" applyFont="1" applyFill="1" applyBorder="1" applyAlignment="1" applyProtection="1">
      <alignment vertical="center"/>
      <protection locked="0"/>
    </xf>
    <xf numFmtId="10" fontId="31" fillId="6" borderId="17" xfId="1" applyNumberFormat="1" applyFont="1" applyFill="1" applyBorder="1" applyAlignment="1" applyProtection="1">
      <alignment horizontal="center" vertical="center" wrapText="1"/>
      <protection locked="0"/>
    </xf>
    <xf numFmtId="0" fontId="31" fillId="6" borderId="17" xfId="1" applyFont="1" applyFill="1" applyBorder="1" applyAlignment="1" applyProtection="1">
      <alignment horizontal="center" vertical="center" wrapText="1"/>
      <protection locked="0"/>
    </xf>
    <xf numFmtId="44" fontId="31" fillId="6" borderId="18" xfId="1" applyNumberFormat="1" applyFont="1" applyFill="1" applyBorder="1" applyAlignment="1" applyProtection="1">
      <alignment horizontal="right" vertical="center"/>
      <protection locked="0"/>
    </xf>
    <xf numFmtId="44" fontId="31" fillId="6" borderId="14" xfId="3" applyFont="1" applyFill="1" applyBorder="1" applyAlignment="1" applyProtection="1">
      <alignment vertical="center"/>
      <protection locked="0"/>
    </xf>
    <xf numFmtId="165" fontId="31" fillId="8" borderId="14" xfId="1" applyNumberFormat="1" applyFont="1" applyFill="1" applyBorder="1" applyAlignment="1">
      <alignment vertical="center"/>
    </xf>
    <xf numFmtId="0" fontId="30" fillId="7" borderId="0" xfId="1" applyFont="1" applyFill="1"/>
    <xf numFmtId="0" fontId="31" fillId="6" borderId="21" xfId="1" applyFont="1" applyFill="1" applyBorder="1" applyAlignment="1" applyProtection="1">
      <alignment vertical="center"/>
      <protection locked="0"/>
    </xf>
    <xf numFmtId="0" fontId="15" fillId="0" borderId="0" xfId="1" applyFont="1" applyAlignment="1">
      <alignment horizontal="center" vertical="center"/>
    </xf>
    <xf numFmtId="0" fontId="14" fillId="6" borderId="0" xfId="1" applyFont="1" applyFill="1" applyAlignment="1">
      <alignment horizontal="center" vertical="center"/>
    </xf>
    <xf numFmtId="0" fontId="10" fillId="8" borderId="11" xfId="1" applyFont="1" applyFill="1" applyBorder="1" applyAlignment="1" applyProtection="1">
      <alignment horizontal="left"/>
      <protection locked="0"/>
    </xf>
    <xf numFmtId="0" fontId="10" fillId="8" borderId="12" xfId="1" applyFont="1" applyFill="1" applyBorder="1" applyAlignment="1" applyProtection="1">
      <alignment horizontal="left"/>
      <protection locked="0"/>
    </xf>
    <xf numFmtId="41" fontId="13" fillId="8" borderId="30" xfId="5" applyFont="1" applyFill="1" applyBorder="1" applyAlignment="1">
      <alignment horizontal="center" vertical="center"/>
    </xf>
    <xf numFmtId="41" fontId="13" fillId="8" borderId="31" xfId="5" applyFont="1" applyFill="1" applyBorder="1" applyAlignment="1">
      <alignment horizontal="center" vertical="center"/>
    </xf>
    <xf numFmtId="44" fontId="13" fillId="8" borderId="30" xfId="7" applyFont="1" applyFill="1" applyBorder="1" applyAlignment="1">
      <alignment horizontal="center" vertical="center"/>
    </xf>
    <xf numFmtId="44" fontId="13" fillId="8" borderId="31" xfId="7" applyFont="1" applyFill="1" applyBorder="1" applyAlignment="1">
      <alignment horizontal="center" vertical="center"/>
    </xf>
    <xf numFmtId="0" fontId="10" fillId="0" borderId="0" xfId="1" applyFont="1" applyAlignment="1">
      <alignment horizontal="center"/>
    </xf>
    <xf numFmtId="0" fontId="10" fillId="6" borderId="0" xfId="1" applyFont="1" applyFill="1" applyAlignment="1">
      <alignment horizontal="right"/>
    </xf>
    <xf numFmtId="0" fontId="10" fillId="6" borderId="10" xfId="1" applyFont="1" applyFill="1" applyBorder="1" applyAlignment="1">
      <alignment horizontal="right"/>
    </xf>
    <xf numFmtId="0" fontId="8" fillId="9" borderId="0" xfId="1" applyFont="1" applyFill="1" applyAlignment="1">
      <alignment horizontal="center"/>
    </xf>
    <xf numFmtId="0" fontId="18" fillId="9" borderId="0" xfId="1" applyFont="1" applyFill="1" applyAlignment="1">
      <alignment horizontal="right"/>
    </xf>
    <xf numFmtId="0" fontId="9" fillId="6" borderId="0" xfId="1" applyFont="1" applyFill="1" applyAlignment="1">
      <alignment horizontal="right"/>
    </xf>
    <xf numFmtId="49" fontId="9" fillId="8" borderId="3" xfId="1" applyNumberFormat="1" applyFont="1" applyFill="1" applyBorder="1" applyAlignment="1" applyProtection="1">
      <alignment horizontal="left"/>
      <protection locked="0"/>
    </xf>
    <xf numFmtId="49" fontId="9" fillId="8" borderId="4" xfId="1" applyNumberFormat="1" applyFont="1" applyFill="1" applyBorder="1" applyAlignment="1" applyProtection="1">
      <alignment horizontal="left"/>
      <protection locked="0"/>
    </xf>
    <xf numFmtId="49" fontId="9" fillId="8" borderId="5" xfId="1" applyNumberFormat="1" applyFont="1" applyFill="1" applyBorder="1" applyAlignment="1" applyProtection="1">
      <alignment horizontal="left"/>
      <protection locked="0"/>
    </xf>
    <xf numFmtId="49" fontId="10" fillId="11" borderId="7" xfId="1" applyNumberFormat="1" applyFont="1" applyFill="1" applyBorder="1" applyAlignment="1" applyProtection="1">
      <alignment horizontal="left"/>
      <protection locked="0"/>
    </xf>
    <xf numFmtId="49" fontId="10" fillId="11" borderId="20" xfId="1" applyNumberFormat="1" applyFont="1" applyFill="1" applyBorder="1" applyAlignment="1" applyProtection="1">
      <alignment horizontal="left"/>
      <protection locked="0"/>
    </xf>
    <xf numFmtId="49" fontId="10" fillId="8" borderId="9" xfId="1" applyNumberFormat="1" applyFont="1" applyFill="1" applyBorder="1" applyAlignment="1" applyProtection="1">
      <alignment horizontal="left"/>
      <protection locked="0"/>
    </xf>
    <xf numFmtId="49" fontId="10" fillId="8" borderId="10" xfId="1" applyNumberFormat="1" applyFont="1" applyFill="1" applyBorder="1" applyAlignment="1" applyProtection="1">
      <alignment horizontal="left"/>
      <protection locked="0"/>
    </xf>
    <xf numFmtId="49" fontId="16" fillId="8" borderId="3" xfId="4" applyNumberFormat="1" applyFill="1" applyBorder="1" applyAlignment="1" applyProtection="1">
      <alignment horizontal="left"/>
      <protection locked="0"/>
    </xf>
    <xf numFmtId="49" fontId="10" fillId="8" borderId="4" xfId="1" applyNumberFormat="1" applyFont="1" applyFill="1" applyBorder="1" applyAlignment="1" applyProtection="1">
      <alignment horizontal="left"/>
      <protection locked="0"/>
    </xf>
    <xf numFmtId="49" fontId="10" fillId="8" borderId="5" xfId="1" applyNumberFormat="1" applyFont="1" applyFill="1" applyBorder="1" applyAlignment="1" applyProtection="1">
      <alignment horizontal="left"/>
      <protection locked="0"/>
    </xf>
    <xf numFmtId="0" fontId="10" fillId="8" borderId="7" xfId="1" applyFont="1" applyFill="1" applyBorder="1" applyAlignment="1" applyProtection="1">
      <alignment horizontal="left"/>
      <protection locked="0"/>
    </xf>
    <xf numFmtId="0" fontId="10" fillId="8" borderId="8" xfId="1" applyFont="1" applyFill="1" applyBorder="1" applyAlignment="1" applyProtection="1">
      <alignment horizontal="left"/>
      <protection locked="0"/>
    </xf>
    <xf numFmtId="0" fontId="10" fillId="8" borderId="9" xfId="1" applyFont="1" applyFill="1" applyBorder="1" applyAlignment="1" applyProtection="1">
      <alignment horizontal="left"/>
      <protection locked="0"/>
    </xf>
    <xf numFmtId="0" fontId="10" fillId="8" borderId="10" xfId="1" applyFont="1" applyFill="1" applyBorder="1" applyAlignment="1" applyProtection="1">
      <alignment horizontal="left"/>
      <protection locked="0"/>
    </xf>
    <xf numFmtId="49" fontId="10" fillId="8" borderId="3" xfId="1" applyNumberFormat="1" applyFont="1" applyFill="1" applyBorder="1" applyAlignment="1" applyProtection="1">
      <alignment horizontal="left"/>
      <protection locked="0"/>
    </xf>
    <xf numFmtId="0" fontId="12" fillId="8" borderId="40" xfId="1" applyFont="1" applyFill="1" applyBorder="1" applyAlignment="1" applyProtection="1">
      <alignment horizontal="left" vertical="top" wrapText="1"/>
      <protection locked="0"/>
    </xf>
    <xf numFmtId="0" fontId="12" fillId="8" borderId="41" xfId="1" applyFont="1" applyFill="1" applyBorder="1" applyAlignment="1" applyProtection="1">
      <alignment horizontal="left" vertical="top" wrapText="1"/>
      <protection locked="0"/>
    </xf>
    <xf numFmtId="0" fontId="12" fillId="8" borderId="42" xfId="1" applyFont="1" applyFill="1" applyBorder="1" applyAlignment="1" applyProtection="1">
      <alignment horizontal="left" vertical="top" wrapText="1"/>
      <protection locked="0"/>
    </xf>
    <xf numFmtId="0" fontId="12" fillId="8" borderId="43" xfId="1" applyFont="1" applyFill="1" applyBorder="1" applyAlignment="1" applyProtection="1">
      <alignment horizontal="left" vertical="top" wrapText="1"/>
      <protection locked="0"/>
    </xf>
    <xf numFmtId="0" fontId="12" fillId="8" borderId="0" xfId="1" applyFont="1" applyFill="1" applyAlignment="1" applyProtection="1">
      <alignment horizontal="left" vertical="top" wrapText="1"/>
      <protection locked="0"/>
    </xf>
    <xf numFmtId="0" fontId="12" fillId="8" borderId="44" xfId="1" applyFont="1" applyFill="1" applyBorder="1" applyAlignment="1" applyProtection="1">
      <alignment horizontal="left" vertical="top" wrapText="1"/>
      <protection locked="0"/>
    </xf>
    <xf numFmtId="0" fontId="12" fillId="8" borderId="45" xfId="1" applyFont="1" applyFill="1" applyBorder="1" applyAlignment="1" applyProtection="1">
      <alignment horizontal="left" vertical="top" wrapText="1"/>
      <protection locked="0"/>
    </xf>
    <xf numFmtId="0" fontId="12" fillId="8" borderId="46" xfId="1" applyFont="1" applyFill="1" applyBorder="1" applyAlignment="1" applyProtection="1">
      <alignment horizontal="left" vertical="top" wrapText="1"/>
      <protection locked="0"/>
    </xf>
    <xf numFmtId="0" fontId="12" fillId="8" borderId="47" xfId="1" applyFont="1" applyFill="1" applyBorder="1" applyAlignment="1" applyProtection="1">
      <alignment horizontal="left" vertical="top" wrapText="1"/>
      <protection locked="0"/>
    </xf>
    <xf numFmtId="49" fontId="4" fillId="4" borderId="1" xfId="0" applyNumberFormat="1" applyFont="1" applyFill="1" applyBorder="1" applyAlignment="1">
      <alignment horizontal="center"/>
    </xf>
    <xf numFmtId="0" fontId="0" fillId="9" borderId="28" xfId="0" applyFill="1" applyBorder="1" applyAlignment="1" applyProtection="1">
      <alignment horizontal="center"/>
      <protection hidden="1"/>
    </xf>
    <xf numFmtId="0" fontId="20" fillId="9" borderId="24" xfId="0" applyFont="1" applyFill="1" applyBorder="1" applyAlignment="1" applyProtection="1">
      <alignment horizontal="center" vertical="center"/>
      <protection hidden="1"/>
    </xf>
    <xf numFmtId="0" fontId="20" fillId="9" borderId="25" xfId="0" applyFont="1" applyFill="1" applyBorder="1" applyAlignment="1" applyProtection="1">
      <alignment horizontal="center" vertical="center"/>
      <protection hidden="1"/>
    </xf>
    <xf numFmtId="0" fontId="20" fillId="9" borderId="26" xfId="0" applyFont="1" applyFill="1" applyBorder="1" applyAlignment="1" applyProtection="1">
      <alignment horizontal="center" vertical="center"/>
      <protection hidden="1"/>
    </xf>
    <xf numFmtId="0" fontId="20" fillId="9" borderId="27" xfId="0" applyFont="1" applyFill="1" applyBorder="1" applyAlignment="1" applyProtection="1">
      <alignment horizontal="center" vertical="center"/>
      <protection hidden="1"/>
    </xf>
    <xf numFmtId="0" fontId="20" fillId="9" borderId="28" xfId="0" applyFont="1" applyFill="1" applyBorder="1" applyAlignment="1" applyProtection="1">
      <alignment horizontal="center" vertical="center"/>
      <protection hidden="1"/>
    </xf>
    <xf numFmtId="0" fontId="20" fillId="9" borderId="29" xfId="0" applyFont="1" applyFill="1" applyBorder="1" applyAlignment="1" applyProtection="1">
      <alignment horizontal="center" vertical="center"/>
      <protection hidden="1"/>
    </xf>
    <xf numFmtId="0" fontId="4" fillId="8" borderId="37" xfId="1" applyFill="1" applyBorder="1" applyAlignment="1">
      <alignment horizontal="center" vertical="top" wrapText="1"/>
    </xf>
    <xf numFmtId="0" fontId="4" fillId="8" borderId="38" xfId="1" applyFill="1" applyBorder="1" applyAlignment="1">
      <alignment horizontal="center" vertical="top" wrapText="1"/>
    </xf>
    <xf numFmtId="0" fontId="4" fillId="8" borderId="39" xfId="1" applyFill="1" applyBorder="1" applyAlignment="1">
      <alignment horizontal="center" vertical="top" wrapText="1"/>
    </xf>
    <xf numFmtId="0" fontId="4" fillId="8" borderId="32" xfId="1" applyFill="1" applyBorder="1" applyAlignment="1">
      <alignment horizontal="center" vertical="top" wrapText="1"/>
    </xf>
    <xf numFmtId="0" fontId="4" fillId="8" borderId="33" xfId="1" applyFill="1" applyBorder="1" applyAlignment="1">
      <alignment horizontal="center" vertical="top" wrapText="1"/>
    </xf>
    <xf numFmtId="0" fontId="4" fillId="8" borderId="34" xfId="1" applyFill="1" applyBorder="1" applyAlignment="1">
      <alignment horizontal="center" vertical="top" wrapText="1"/>
    </xf>
    <xf numFmtId="0" fontId="4" fillId="8" borderId="35" xfId="1" applyFill="1" applyBorder="1" applyAlignment="1">
      <alignment horizontal="center" vertical="top" wrapText="1"/>
    </xf>
    <xf numFmtId="0" fontId="4" fillId="8" borderId="0" xfId="1" applyFill="1" applyAlignment="1">
      <alignment horizontal="left" vertical="top" wrapText="1"/>
    </xf>
    <xf numFmtId="0" fontId="4" fillId="8" borderId="36" xfId="1" applyFill="1" applyBorder="1" applyAlignment="1">
      <alignment horizontal="center" vertical="top" wrapText="1"/>
    </xf>
    <xf numFmtId="0" fontId="16" fillId="8" borderId="0" xfId="4" applyFill="1" applyAlignment="1" applyProtection="1">
      <alignment horizontal="center"/>
    </xf>
  </cellXfs>
  <cellStyles count="9">
    <cellStyle name="Comma [0]" xfId="5" builtinId="6"/>
    <cellStyle name="Currency" xfId="7" builtinId="4"/>
    <cellStyle name="Currency 2" xfId="3" xr:uid="{00000000-0005-0000-0000-000002000000}"/>
    <cellStyle name="Hyperlink" xfId="4" builtinId="8"/>
    <cellStyle name="Normal" xfId="0" builtinId="0"/>
    <cellStyle name="Normal 2" xfId="1" xr:uid="{00000000-0005-0000-0000-000005000000}"/>
    <cellStyle name="Normal 3" xfId="6" xr:uid="{00000000-0005-0000-0000-000006000000}"/>
    <cellStyle name="Normal 4" xfId="8" xr:uid="{F408233C-090B-4858-82FC-7D800A8FA7A1}"/>
    <cellStyle name="Percent 2" xfId="2" xr:uid="{00000000-0005-0000-0000-000007000000}"/>
  </cellStyles>
  <dxfs count="15">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2</xdr:col>
      <xdr:colOff>695325</xdr:colOff>
      <xdr:row>2</xdr:row>
      <xdr:rowOff>85725</xdr:rowOff>
    </xdr:to>
    <xdr:sp macro="" textlink="">
      <xdr:nvSpPr>
        <xdr:cNvPr id="4" name="Rectangle 3">
          <a:extLst>
            <a:ext uri="{FF2B5EF4-FFF2-40B4-BE49-F238E27FC236}">
              <a16:creationId xmlns:a16="http://schemas.microsoft.com/office/drawing/2014/main" id="{183187F8-0EE6-4545-AB82-5AC41502362D}"/>
            </a:ext>
          </a:extLst>
        </xdr:cNvPr>
        <xdr:cNvSpPr/>
      </xdr:nvSpPr>
      <xdr:spPr>
        <a:xfrm>
          <a:off x="0" y="47625"/>
          <a:ext cx="2419350" cy="9429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percollins-my.sharepoint.com/Users/cusmxs/Dropbox%20(HarperCollins)/New%20Oder%20Forms/002%20-%20Order%20Form%20(Home%20Customer%20-%20Blank)%20-%202013.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CDS Upload"/>
      <sheetName val="Lists"/>
      <sheetName val="Check"/>
      <sheetName val="Help &amp; Disclaimer"/>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harpercollins.co.uk/terms" TargetMode="External"/><Relationship Id="rId1" Type="http://schemas.openxmlformats.org/officeDocument/2006/relationships/hyperlink" Target="http://www.harpercollins.co.uk/te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88"/>
  <sheetViews>
    <sheetView tabSelected="1" zoomScale="134" zoomScaleNormal="100" workbookViewId="0">
      <selection activeCell="I94" sqref="I94"/>
    </sheetView>
  </sheetViews>
  <sheetFormatPr defaultColWidth="9.33203125" defaultRowHeight="13.2"/>
  <cols>
    <col min="1" max="1" width="9.33203125" style="18" customWidth="1"/>
    <col min="2" max="2" width="11.6640625" style="18" customWidth="1"/>
    <col min="3" max="3" width="19.6640625" style="18" customWidth="1"/>
    <col min="4" max="4" width="4.44140625" style="18" customWidth="1"/>
    <col min="5" max="5" width="9.33203125" style="18" bestFit="1" customWidth="1"/>
    <col min="6" max="6" width="10" style="18" bestFit="1" customWidth="1"/>
    <col min="7" max="7" width="7.6640625" style="18" customWidth="1"/>
    <col min="8" max="8" width="8.6640625" style="18" customWidth="1"/>
    <col min="9" max="9" width="6.44140625" style="113" customWidth="1"/>
    <col min="10" max="10" width="7.33203125" style="18" customWidth="1"/>
    <col min="11" max="11" width="21.5546875" style="18" customWidth="1"/>
    <col min="12" max="16384" width="9.33203125" style="18"/>
  </cols>
  <sheetData>
    <row r="1" spans="1:12" ht="56.25" customHeight="1">
      <c r="A1" s="55" t="s">
        <v>0</v>
      </c>
      <c r="B1" s="10" t="s">
        <v>1</v>
      </c>
      <c r="C1" s="56"/>
      <c r="D1" s="56"/>
      <c r="E1" s="56"/>
      <c r="F1" s="56"/>
      <c r="G1" s="56"/>
      <c r="H1" s="56"/>
      <c r="I1" s="107"/>
      <c r="J1" s="56"/>
      <c r="K1" s="48" t="s">
        <v>2</v>
      </c>
      <c r="L1" s="24"/>
    </row>
    <row r="2" spans="1:12" ht="15" customHeight="1">
      <c r="A2" s="55"/>
      <c r="B2"/>
      <c r="C2" s="57"/>
      <c r="D2" s="57"/>
      <c r="E2" s="58"/>
      <c r="F2" s="24"/>
      <c r="G2" s="24"/>
      <c r="H2" s="24"/>
      <c r="I2" s="63" t="s">
        <v>3</v>
      </c>
      <c r="J2" s="63" t="s">
        <v>4</v>
      </c>
      <c r="K2" s="59"/>
      <c r="L2" s="24"/>
    </row>
    <row r="3" spans="1:12" ht="9.75" customHeight="1">
      <c r="A3" s="55"/>
      <c r="B3"/>
      <c r="C3" s="57"/>
      <c r="D3" s="57"/>
      <c r="E3" s="58"/>
      <c r="F3" s="24"/>
      <c r="G3" s="24"/>
      <c r="H3" s="24"/>
      <c r="I3" s="108"/>
      <c r="J3" s="59"/>
      <c r="K3" s="59"/>
      <c r="L3" s="24"/>
    </row>
    <row r="4" spans="1:12" ht="15" customHeight="1">
      <c r="A4" s="24"/>
      <c r="B4" s="153" t="s">
        <v>5</v>
      </c>
      <c r="C4" s="153"/>
      <c r="D4" s="154"/>
      <c r="E4" s="155"/>
      <c r="F4" s="155"/>
      <c r="G4" s="155"/>
      <c r="H4" s="156"/>
      <c r="I4" s="109"/>
      <c r="J4" s="25"/>
      <c r="K4" s="60"/>
      <c r="L4" s="24"/>
    </row>
    <row r="5" spans="1:12" ht="14.1" customHeight="1">
      <c r="A5" s="24"/>
      <c r="B5" s="33"/>
      <c r="C5" s="32" t="s">
        <v>6</v>
      </c>
      <c r="D5" s="157"/>
      <c r="E5" s="158"/>
      <c r="F5" s="32" t="s">
        <v>7</v>
      </c>
      <c r="G5" s="157"/>
      <c r="H5" s="158"/>
      <c r="I5" s="151"/>
      <c r="J5" s="151"/>
      <c r="K5" s="151"/>
      <c r="L5" s="24"/>
    </row>
    <row r="6" spans="1:12" ht="9" customHeight="1">
      <c r="A6" s="24"/>
      <c r="B6" s="49"/>
      <c r="C6" s="52"/>
      <c r="D6" s="53"/>
      <c r="E6" s="53"/>
      <c r="F6" s="52"/>
      <c r="G6" s="53"/>
      <c r="H6" s="53"/>
      <c r="I6" s="110"/>
      <c r="J6" s="54"/>
      <c r="K6" s="54"/>
      <c r="L6" s="24"/>
    </row>
    <row r="7" spans="1:12" s="20" customFormat="1" ht="14.1" customHeight="1">
      <c r="A7" s="27"/>
      <c r="B7" s="19" t="s">
        <v>8</v>
      </c>
      <c r="C7" s="19"/>
      <c r="D7" s="27"/>
      <c r="E7" s="27"/>
      <c r="F7" s="27"/>
      <c r="G7" s="27"/>
      <c r="H7" s="27"/>
      <c r="I7" s="111"/>
      <c r="J7" s="27"/>
      <c r="K7" s="27"/>
      <c r="L7" s="27"/>
    </row>
    <row r="8" spans="1:12" ht="15" customHeight="1">
      <c r="A8" s="24"/>
      <c r="B8" s="164" t="s">
        <v>9</v>
      </c>
      <c r="C8" s="165"/>
      <c r="D8" s="22"/>
      <c r="E8" s="25" t="s">
        <v>10</v>
      </c>
      <c r="F8" s="168"/>
      <c r="G8" s="162"/>
      <c r="H8" s="163"/>
      <c r="I8" s="111"/>
      <c r="J8" s="27"/>
      <c r="K8" s="27"/>
      <c r="L8" s="24"/>
    </row>
    <row r="9" spans="1:12" ht="15" customHeight="1">
      <c r="A9" s="24"/>
      <c r="B9" s="166" t="s">
        <v>11</v>
      </c>
      <c r="C9" s="167"/>
      <c r="D9" s="22"/>
      <c r="E9" s="25" t="s">
        <v>12</v>
      </c>
      <c r="F9" s="161"/>
      <c r="G9" s="162"/>
      <c r="H9" s="163"/>
      <c r="I9" s="152" t="s">
        <v>13</v>
      </c>
      <c r="J9" s="152"/>
      <c r="K9" s="152"/>
      <c r="L9" s="24"/>
    </row>
    <row r="10" spans="1:12" ht="14.1" customHeight="1">
      <c r="A10" s="24"/>
      <c r="B10" s="166" t="s">
        <v>14</v>
      </c>
      <c r="C10" s="167"/>
      <c r="D10" s="22"/>
      <c r="E10" s="27" t="s">
        <v>15</v>
      </c>
      <c r="F10" s="27"/>
      <c r="G10" s="27"/>
      <c r="H10" s="27"/>
      <c r="I10" s="149" t="s">
        <v>16</v>
      </c>
      <c r="J10" s="150"/>
      <c r="K10" s="28"/>
      <c r="L10" s="24"/>
    </row>
    <row r="11" spans="1:12" ht="14.1" customHeight="1">
      <c r="A11" s="24"/>
      <c r="B11" s="166" t="s">
        <v>17</v>
      </c>
      <c r="C11" s="167"/>
      <c r="D11" s="22"/>
      <c r="E11" s="169"/>
      <c r="F11" s="170"/>
      <c r="G11" s="170"/>
      <c r="H11" s="171"/>
      <c r="I11" s="149" t="s">
        <v>18</v>
      </c>
      <c r="J11" s="150"/>
      <c r="K11" s="28"/>
      <c r="L11" s="24"/>
    </row>
    <row r="12" spans="1:12" ht="14.1" customHeight="1">
      <c r="A12" s="24"/>
      <c r="B12" s="166" t="s">
        <v>19</v>
      </c>
      <c r="C12" s="167"/>
      <c r="D12" s="22"/>
      <c r="E12" s="172"/>
      <c r="F12" s="173"/>
      <c r="G12" s="173"/>
      <c r="H12" s="174"/>
      <c r="I12" s="149" t="s">
        <v>20</v>
      </c>
      <c r="J12" s="150"/>
      <c r="K12" s="28"/>
      <c r="L12" s="24"/>
    </row>
    <row r="13" spans="1:12" ht="14.1" customHeight="1">
      <c r="A13" s="24"/>
      <c r="B13" s="166" t="s">
        <v>21</v>
      </c>
      <c r="C13" s="167"/>
      <c r="D13" s="22"/>
      <c r="E13" s="172"/>
      <c r="F13" s="173"/>
      <c r="G13" s="173"/>
      <c r="H13" s="174"/>
      <c r="I13" s="149" t="s">
        <v>22</v>
      </c>
      <c r="J13" s="150"/>
      <c r="K13" s="29"/>
      <c r="L13" s="24"/>
    </row>
    <row r="14" spans="1:12" ht="14.1" customHeight="1">
      <c r="A14" s="24"/>
      <c r="B14" s="159" t="s">
        <v>23</v>
      </c>
      <c r="C14" s="160"/>
      <c r="D14" s="22"/>
      <c r="E14" s="172"/>
      <c r="F14" s="173"/>
      <c r="G14" s="173"/>
      <c r="H14" s="174"/>
      <c r="I14" s="149" t="s">
        <v>24</v>
      </c>
      <c r="J14" s="150"/>
      <c r="K14" s="30"/>
      <c r="L14" s="24"/>
    </row>
    <row r="15" spans="1:12" ht="14.1" customHeight="1">
      <c r="A15" s="24"/>
      <c r="B15" s="142" t="s">
        <v>25</v>
      </c>
      <c r="C15" s="143"/>
      <c r="D15" s="22"/>
      <c r="E15" s="175"/>
      <c r="F15" s="176"/>
      <c r="G15" s="176"/>
      <c r="H15" s="177"/>
      <c r="I15" s="149" t="s">
        <v>26</v>
      </c>
      <c r="J15" s="150"/>
      <c r="K15" s="30"/>
      <c r="L15" s="24"/>
    </row>
    <row r="16" spans="1:12" s="20" customFormat="1" ht="14.1" customHeight="1">
      <c r="A16" s="27"/>
      <c r="B16" s="27"/>
      <c r="C16" s="27"/>
      <c r="D16" s="50"/>
      <c r="E16" s="27"/>
      <c r="F16" s="27"/>
      <c r="G16" s="27"/>
      <c r="H16" s="51"/>
      <c r="I16" s="149" t="s">
        <v>27</v>
      </c>
      <c r="J16" s="150"/>
      <c r="K16" s="30"/>
      <c r="L16" s="27"/>
    </row>
    <row r="17" spans="1:12" s="20" customFormat="1" ht="14.1" customHeight="1">
      <c r="A17" s="27"/>
      <c r="B17" s="27"/>
      <c r="C17" s="25" t="s">
        <v>28</v>
      </c>
      <c r="D17" s="144">
        <f>SUM(H20:H86)</f>
        <v>0</v>
      </c>
      <c r="E17" s="145"/>
      <c r="F17" s="25" t="s">
        <v>29</v>
      </c>
      <c r="G17" s="146">
        <f>SUM(K20:K86)</f>
        <v>0</v>
      </c>
      <c r="H17" s="147"/>
      <c r="I17" s="149" t="s">
        <v>30</v>
      </c>
      <c r="J17" s="150"/>
      <c r="K17" s="31">
        <v>0</v>
      </c>
      <c r="L17" s="27"/>
    </row>
    <row r="18" spans="1:12" s="20" customFormat="1" ht="14.1" customHeight="1">
      <c r="A18" s="27"/>
      <c r="B18" s="148"/>
      <c r="C18" s="148"/>
      <c r="D18" s="148"/>
      <c r="E18" s="148"/>
      <c r="F18" s="148"/>
      <c r="G18" s="148"/>
      <c r="H18" s="148"/>
      <c r="I18" s="148"/>
      <c r="J18" s="148"/>
      <c r="K18" s="148"/>
      <c r="L18" s="27"/>
    </row>
    <row r="19" spans="1:12" ht="15" customHeight="1">
      <c r="A19" s="24"/>
      <c r="B19" s="21" t="s">
        <v>31</v>
      </c>
      <c r="C19" s="21" t="s">
        <v>32</v>
      </c>
      <c r="D19" s="21"/>
      <c r="E19" s="21"/>
      <c r="F19" s="22" t="s">
        <v>33</v>
      </c>
      <c r="G19" s="22" t="s">
        <v>34</v>
      </c>
      <c r="H19" s="22" t="s">
        <v>35</v>
      </c>
      <c r="I19" s="112" t="s">
        <v>36</v>
      </c>
      <c r="J19" s="23" t="s">
        <v>37</v>
      </c>
      <c r="K19" s="23" t="s">
        <v>38</v>
      </c>
      <c r="L19" s="24"/>
    </row>
    <row r="20" spans="1:12" ht="15" customHeight="1">
      <c r="A20" s="24"/>
      <c r="B20" s="114">
        <v>9781782696032</v>
      </c>
      <c r="C20" s="115" t="s">
        <v>39</v>
      </c>
      <c r="D20" s="116"/>
      <c r="E20" s="117"/>
      <c r="F20" s="118"/>
      <c r="G20" s="119">
        <v>0</v>
      </c>
      <c r="H20" s="120"/>
      <c r="I20" s="121">
        <v>8.99</v>
      </c>
      <c r="J20" s="122">
        <v>0</v>
      </c>
      <c r="K20" s="123">
        <f t="shared" ref="K20:K84" si="0">IF(J20&gt;0,J20*H20,((1-(G20+$K$17))*I20)*H20)</f>
        <v>0</v>
      </c>
      <c r="L20" s="24"/>
    </row>
    <row r="21" spans="1:12" ht="15" customHeight="1">
      <c r="A21" s="24"/>
      <c r="B21" s="114">
        <v>9781782696025</v>
      </c>
      <c r="C21" s="115" t="s">
        <v>40</v>
      </c>
      <c r="D21" s="116"/>
      <c r="E21" s="117"/>
      <c r="F21" s="118"/>
      <c r="G21" s="119">
        <v>0</v>
      </c>
      <c r="H21" s="120"/>
      <c r="I21" s="121">
        <v>10.99</v>
      </c>
      <c r="J21" s="122">
        <v>0</v>
      </c>
      <c r="K21" s="123">
        <f>IF(J21&gt;0,J21*H21,((1-(G21+$K$17))*I21)*H21)</f>
        <v>0</v>
      </c>
      <c r="L21" s="24"/>
    </row>
    <row r="22" spans="1:12" ht="15" customHeight="1">
      <c r="A22" s="24"/>
      <c r="B22" s="114">
        <v>9781782695110</v>
      </c>
      <c r="C22" s="115" t="s">
        <v>41</v>
      </c>
      <c r="D22" s="116"/>
      <c r="E22" s="117"/>
      <c r="F22" s="118"/>
      <c r="G22" s="119">
        <v>0</v>
      </c>
      <c r="H22" s="120"/>
      <c r="I22" s="121">
        <v>9.99</v>
      </c>
      <c r="J22" s="122">
        <v>0</v>
      </c>
      <c r="K22" s="123">
        <f t="shared" si="0"/>
        <v>0</v>
      </c>
      <c r="L22" s="24"/>
    </row>
    <row r="23" spans="1:12" ht="15" customHeight="1">
      <c r="A23" s="24"/>
      <c r="B23" s="114">
        <v>9781782695127</v>
      </c>
      <c r="C23" s="115" t="s">
        <v>42</v>
      </c>
      <c r="D23" s="116"/>
      <c r="E23" s="117"/>
      <c r="F23" s="118"/>
      <c r="G23" s="119">
        <v>0</v>
      </c>
      <c r="H23" s="120"/>
      <c r="I23" s="121">
        <v>9.99</v>
      </c>
      <c r="J23" s="122">
        <v>0</v>
      </c>
      <c r="K23" s="123">
        <f t="shared" si="0"/>
        <v>0</v>
      </c>
      <c r="L23" s="24"/>
    </row>
    <row r="24" spans="1:12" s="138" customFormat="1" ht="15" customHeight="1">
      <c r="A24" s="127"/>
      <c r="B24" s="128">
        <v>9781782695141</v>
      </c>
      <c r="C24" s="129" t="s">
        <v>689</v>
      </c>
      <c r="D24" s="130"/>
      <c r="E24" s="131"/>
      <c r="F24" s="132"/>
      <c r="G24" s="133">
        <v>0</v>
      </c>
      <c r="H24" s="134"/>
      <c r="I24" s="135">
        <v>9.99</v>
      </c>
      <c r="J24" s="136">
        <v>0</v>
      </c>
      <c r="K24" s="137">
        <f t="shared" si="0"/>
        <v>0</v>
      </c>
      <c r="L24" s="127"/>
    </row>
    <row r="25" spans="1:12" ht="15" customHeight="1">
      <c r="A25" s="24"/>
      <c r="B25" s="114">
        <v>9781917171595</v>
      </c>
      <c r="C25" s="124" t="s">
        <v>43</v>
      </c>
      <c r="D25" s="116"/>
      <c r="E25" s="117"/>
      <c r="F25" s="118" t="s">
        <v>44</v>
      </c>
      <c r="G25" s="119">
        <v>0</v>
      </c>
      <c r="H25" s="120"/>
      <c r="I25" s="121">
        <v>7.99</v>
      </c>
      <c r="J25" s="122">
        <v>0</v>
      </c>
      <c r="K25" s="123">
        <f t="shared" ref="K25:K35" si="1">IF(J25&gt;0,J25*H25,((1-(G25+$K$17))*I25)*H25)</f>
        <v>0</v>
      </c>
      <c r="L25" s="24"/>
    </row>
    <row r="26" spans="1:12" ht="15" customHeight="1">
      <c r="A26" s="24"/>
      <c r="B26" s="114">
        <v>9781917171533</v>
      </c>
      <c r="C26" s="124" t="s">
        <v>45</v>
      </c>
      <c r="D26" s="116"/>
      <c r="E26" s="117"/>
      <c r="F26" s="118" t="s">
        <v>44</v>
      </c>
      <c r="G26" s="119">
        <v>0</v>
      </c>
      <c r="H26" s="120"/>
      <c r="I26" s="121">
        <v>8.99</v>
      </c>
      <c r="J26" s="122">
        <v>0</v>
      </c>
      <c r="K26" s="123">
        <f t="shared" si="1"/>
        <v>0</v>
      </c>
      <c r="L26" s="24"/>
    </row>
    <row r="27" spans="1:12" s="138" customFormat="1" ht="15" customHeight="1">
      <c r="A27" s="127"/>
      <c r="B27" s="128">
        <v>9781917171113</v>
      </c>
      <c r="C27" s="139" t="s">
        <v>690</v>
      </c>
      <c r="D27" s="130"/>
      <c r="E27" s="131"/>
      <c r="F27" s="132"/>
      <c r="G27" s="133">
        <v>0</v>
      </c>
      <c r="H27" s="134"/>
      <c r="I27" s="135">
        <v>8.99</v>
      </c>
      <c r="J27" s="136">
        <v>0</v>
      </c>
      <c r="K27" s="137">
        <f t="shared" si="1"/>
        <v>0</v>
      </c>
      <c r="L27" s="127"/>
    </row>
    <row r="28" spans="1:12" ht="15" customHeight="1">
      <c r="A28" s="24"/>
      <c r="B28" s="114">
        <v>9780702328848</v>
      </c>
      <c r="C28" s="124" t="s">
        <v>46</v>
      </c>
      <c r="D28" s="116"/>
      <c r="E28" s="117"/>
      <c r="F28" s="118"/>
      <c r="G28" s="119">
        <v>0</v>
      </c>
      <c r="H28" s="120"/>
      <c r="I28" s="121">
        <v>7.99</v>
      </c>
      <c r="J28" s="122">
        <v>0</v>
      </c>
      <c r="K28" s="123">
        <f t="shared" si="1"/>
        <v>0</v>
      </c>
      <c r="L28" s="24"/>
    </row>
    <row r="29" spans="1:12" s="138" customFormat="1" ht="15" customHeight="1">
      <c r="A29" s="127"/>
      <c r="B29" s="128">
        <v>9780702325892</v>
      </c>
      <c r="C29" s="139" t="s">
        <v>691</v>
      </c>
      <c r="D29" s="130"/>
      <c r="E29" s="131"/>
      <c r="F29" s="132"/>
      <c r="G29" s="133">
        <v>0</v>
      </c>
      <c r="H29" s="134"/>
      <c r="I29" s="135">
        <v>7.99</v>
      </c>
      <c r="J29" s="122">
        <v>0</v>
      </c>
      <c r="K29" s="123">
        <f t="shared" si="1"/>
        <v>0</v>
      </c>
      <c r="L29" s="127"/>
    </row>
    <row r="30" spans="1:12" s="138" customFormat="1" ht="15" customHeight="1">
      <c r="A30" s="127"/>
      <c r="B30" s="128">
        <v>9780702325885</v>
      </c>
      <c r="C30" s="139" t="s">
        <v>692</v>
      </c>
      <c r="D30" s="130"/>
      <c r="E30" s="131"/>
      <c r="F30" s="132"/>
      <c r="G30" s="133">
        <v>0</v>
      </c>
      <c r="H30" s="134"/>
      <c r="I30" s="135">
        <v>7.99</v>
      </c>
      <c r="J30" s="122">
        <v>0</v>
      </c>
      <c r="K30" s="123">
        <f t="shared" si="1"/>
        <v>0</v>
      </c>
      <c r="L30" s="127"/>
    </row>
    <row r="31" spans="1:12" ht="15" customHeight="1">
      <c r="A31" s="24"/>
      <c r="B31" s="114">
        <v>9780702337376</v>
      </c>
      <c r="C31" s="124" t="s">
        <v>47</v>
      </c>
      <c r="D31" s="116"/>
      <c r="E31" s="117"/>
      <c r="F31" s="118"/>
      <c r="G31" s="119">
        <v>0</v>
      </c>
      <c r="H31" s="120"/>
      <c r="I31" s="121">
        <v>7.99</v>
      </c>
      <c r="J31" s="122">
        <v>0</v>
      </c>
      <c r="K31" s="123">
        <f t="shared" si="1"/>
        <v>0</v>
      </c>
      <c r="L31" s="24"/>
    </row>
    <row r="32" spans="1:12" s="138" customFormat="1" ht="15" customHeight="1">
      <c r="A32" s="127"/>
      <c r="B32" s="128">
        <v>9780702341557</v>
      </c>
      <c r="C32" s="139" t="s">
        <v>693</v>
      </c>
      <c r="D32" s="130"/>
      <c r="E32" s="131"/>
      <c r="F32" s="132"/>
      <c r="G32" s="133">
        <v>0</v>
      </c>
      <c r="H32" s="134"/>
      <c r="I32" s="135">
        <v>7.99</v>
      </c>
      <c r="J32" s="122">
        <v>0</v>
      </c>
      <c r="K32" s="123">
        <f t="shared" si="1"/>
        <v>0</v>
      </c>
      <c r="L32" s="127"/>
    </row>
    <row r="33" spans="1:12" ht="15" customHeight="1">
      <c r="A33" s="24"/>
      <c r="B33" s="114">
        <v>9780702329784</v>
      </c>
      <c r="C33" s="124" t="s">
        <v>48</v>
      </c>
      <c r="D33" s="116"/>
      <c r="E33" s="117"/>
      <c r="F33" s="118"/>
      <c r="G33" s="119">
        <v>0</v>
      </c>
      <c r="H33" s="120"/>
      <c r="I33" s="121">
        <v>7.99</v>
      </c>
      <c r="J33" s="122">
        <v>0</v>
      </c>
      <c r="K33" s="123">
        <f t="shared" si="1"/>
        <v>0</v>
      </c>
      <c r="L33" s="24"/>
    </row>
    <row r="34" spans="1:12" s="138" customFormat="1" ht="15" customHeight="1">
      <c r="A34" s="127"/>
      <c r="B34" s="128">
        <v>9780702317934</v>
      </c>
      <c r="C34" s="139" t="s">
        <v>694</v>
      </c>
      <c r="D34" s="130"/>
      <c r="E34" s="131"/>
      <c r="F34" s="132"/>
      <c r="G34" s="133">
        <v>0</v>
      </c>
      <c r="H34" s="134"/>
      <c r="I34" s="135">
        <v>6.99</v>
      </c>
      <c r="J34" s="136">
        <v>0</v>
      </c>
      <c r="K34" s="137">
        <f t="shared" si="1"/>
        <v>0</v>
      </c>
      <c r="L34" s="127"/>
    </row>
    <row r="35" spans="1:12" s="138" customFormat="1" ht="15" customHeight="1">
      <c r="A35" s="127"/>
      <c r="B35" s="128">
        <v>9780702329791</v>
      </c>
      <c r="C35" s="139" t="s">
        <v>695</v>
      </c>
      <c r="D35" s="130"/>
      <c r="E35" s="131"/>
      <c r="F35" s="132"/>
      <c r="G35" s="133">
        <v>0</v>
      </c>
      <c r="H35" s="134"/>
      <c r="I35" s="135">
        <v>7.99</v>
      </c>
      <c r="J35" s="136">
        <v>0</v>
      </c>
      <c r="K35" s="137">
        <f t="shared" si="1"/>
        <v>0</v>
      </c>
      <c r="L35" s="127"/>
    </row>
    <row r="36" spans="1:12" ht="15" customHeight="1">
      <c r="A36" s="24"/>
      <c r="B36" s="114">
        <v>9780702344626</v>
      </c>
      <c r="C36" s="124" t="s">
        <v>49</v>
      </c>
      <c r="D36" s="116"/>
      <c r="E36" s="117"/>
      <c r="F36" s="118"/>
      <c r="G36" s="119">
        <v>0</v>
      </c>
      <c r="H36" s="120"/>
      <c r="I36" s="121">
        <v>7.99</v>
      </c>
      <c r="J36" s="122">
        <v>0</v>
      </c>
      <c r="K36" s="123">
        <f t="shared" si="0"/>
        <v>0</v>
      </c>
      <c r="L36" s="24"/>
    </row>
    <row r="37" spans="1:12" ht="15" customHeight="1">
      <c r="A37" s="24"/>
      <c r="B37" s="114">
        <v>9798225041335</v>
      </c>
      <c r="C37" s="124" t="s">
        <v>50</v>
      </c>
      <c r="D37" s="116"/>
      <c r="E37" s="117"/>
      <c r="F37" s="118"/>
      <c r="G37" s="119">
        <v>0</v>
      </c>
      <c r="H37" s="120"/>
      <c r="I37" s="121">
        <v>14.99</v>
      </c>
      <c r="J37" s="122">
        <v>0</v>
      </c>
      <c r="K37" s="123">
        <f t="shared" ref="K37:K85" si="2">IF(J37&gt;0,J37*H37,((1-(G37+$K$17))*I37)*H37)</f>
        <v>0</v>
      </c>
      <c r="L37" s="24"/>
    </row>
    <row r="38" spans="1:12" s="138" customFormat="1" ht="15" customHeight="1">
      <c r="A38" s="127"/>
      <c r="B38" s="128">
        <v>9781339023274</v>
      </c>
      <c r="C38" s="139" t="s">
        <v>696</v>
      </c>
      <c r="D38" s="130"/>
      <c r="E38" s="131"/>
      <c r="F38" s="132"/>
      <c r="G38" s="133">
        <v>0</v>
      </c>
      <c r="H38" s="134"/>
      <c r="I38" s="135">
        <v>14.99</v>
      </c>
      <c r="J38" s="136">
        <v>0</v>
      </c>
      <c r="K38" s="137">
        <f t="shared" si="2"/>
        <v>0</v>
      </c>
      <c r="L38" s="127"/>
    </row>
    <row r="39" spans="1:12" ht="15" customHeight="1">
      <c r="A39" s="24"/>
      <c r="B39" s="114">
        <v>9781546137757</v>
      </c>
      <c r="C39" s="124" t="s">
        <v>51</v>
      </c>
      <c r="D39" s="116"/>
      <c r="E39" s="117"/>
      <c r="F39" s="118"/>
      <c r="G39" s="119">
        <v>0</v>
      </c>
      <c r="H39" s="120"/>
      <c r="I39" s="121">
        <v>9.99</v>
      </c>
      <c r="J39" s="122">
        <v>0</v>
      </c>
      <c r="K39" s="123">
        <f>IF(J39&gt;0,J39*H39,((1-(G39+$K$17))*I39)*H39)</f>
        <v>0</v>
      </c>
      <c r="L39" s="24"/>
    </row>
    <row r="40" spans="1:12" s="138" customFormat="1" ht="15" customHeight="1">
      <c r="A40" s="127"/>
      <c r="B40" s="128">
        <v>9781338883077</v>
      </c>
      <c r="C40" s="139" t="s">
        <v>697</v>
      </c>
      <c r="D40" s="130"/>
      <c r="E40" s="131"/>
      <c r="F40" s="132"/>
      <c r="G40" s="133">
        <v>0</v>
      </c>
      <c r="H40" s="134"/>
      <c r="I40" s="135">
        <v>9.99</v>
      </c>
      <c r="J40" s="136">
        <v>0</v>
      </c>
      <c r="K40" s="137">
        <f t="shared" si="2"/>
        <v>0</v>
      </c>
      <c r="L40" s="127"/>
    </row>
    <row r="41" spans="1:12" ht="15" customHeight="1">
      <c r="A41" s="24"/>
      <c r="B41" s="114">
        <v>9781546146827</v>
      </c>
      <c r="C41" s="124" t="s">
        <v>52</v>
      </c>
      <c r="D41" s="116"/>
      <c r="E41" s="117"/>
      <c r="F41" s="118"/>
      <c r="G41" s="119">
        <v>0</v>
      </c>
      <c r="H41" s="120"/>
      <c r="I41" s="121">
        <v>11.99</v>
      </c>
      <c r="J41" s="122">
        <v>0</v>
      </c>
      <c r="K41" s="123">
        <f>IF(J41&gt;0,J41*H41,((1-(G41+$K$17))*I41)*H41)</f>
        <v>0</v>
      </c>
      <c r="L41" s="24"/>
    </row>
    <row r="42" spans="1:12" ht="15" customHeight="1">
      <c r="A42" s="24"/>
      <c r="B42" s="114">
        <v>9780702348235</v>
      </c>
      <c r="C42" s="124" t="s">
        <v>53</v>
      </c>
      <c r="D42" s="116"/>
      <c r="E42" s="117"/>
      <c r="F42" s="118"/>
      <c r="G42" s="119">
        <v>0</v>
      </c>
      <c r="H42" s="120"/>
      <c r="I42" s="121">
        <v>7.99</v>
      </c>
      <c r="J42" s="122">
        <v>0</v>
      </c>
      <c r="K42" s="123">
        <f t="shared" si="2"/>
        <v>0</v>
      </c>
      <c r="L42" s="24"/>
    </row>
    <row r="43" spans="1:12" ht="15" customHeight="1">
      <c r="A43" s="24"/>
      <c r="B43" s="114">
        <v>9780702344725</v>
      </c>
      <c r="C43" s="124" t="s">
        <v>54</v>
      </c>
      <c r="D43" s="116"/>
      <c r="E43" s="117"/>
      <c r="F43" s="118"/>
      <c r="G43" s="119">
        <v>0</v>
      </c>
      <c r="H43" s="120"/>
      <c r="I43" s="121">
        <v>8.99</v>
      </c>
      <c r="J43" s="122">
        <v>0</v>
      </c>
      <c r="K43" s="123">
        <f t="shared" si="2"/>
        <v>0</v>
      </c>
      <c r="L43" s="24"/>
    </row>
    <row r="44" spans="1:12" s="138" customFormat="1" ht="15" customHeight="1">
      <c r="A44" s="127"/>
      <c r="B44" s="128">
        <v>9780702334474</v>
      </c>
      <c r="C44" s="139" t="s">
        <v>698</v>
      </c>
      <c r="D44" s="130"/>
      <c r="E44" s="131"/>
      <c r="F44" s="132"/>
      <c r="G44" s="133">
        <v>0</v>
      </c>
      <c r="H44" s="134"/>
      <c r="I44" s="135">
        <v>8.99</v>
      </c>
      <c r="J44" s="136">
        <v>0</v>
      </c>
      <c r="K44" s="137">
        <f t="shared" si="2"/>
        <v>0</v>
      </c>
      <c r="L44" s="127"/>
    </row>
    <row r="45" spans="1:12" s="138" customFormat="1" ht="15" customHeight="1">
      <c r="A45" s="127"/>
      <c r="B45" s="128">
        <v>9780702334481</v>
      </c>
      <c r="C45" s="139" t="s">
        <v>699</v>
      </c>
      <c r="D45" s="130"/>
      <c r="E45" s="131"/>
      <c r="F45" s="132"/>
      <c r="G45" s="133">
        <v>0</v>
      </c>
      <c r="H45" s="134"/>
      <c r="I45" s="135">
        <v>8.99</v>
      </c>
      <c r="J45" s="136">
        <v>0</v>
      </c>
      <c r="K45" s="137">
        <f t="shared" si="2"/>
        <v>0</v>
      </c>
      <c r="L45" s="127"/>
    </row>
    <row r="46" spans="1:12" s="138" customFormat="1" ht="15" customHeight="1">
      <c r="A46" s="127"/>
      <c r="B46" s="128">
        <v>978702334498</v>
      </c>
      <c r="C46" s="139" t="s">
        <v>700</v>
      </c>
      <c r="D46" s="130"/>
      <c r="E46" s="131"/>
      <c r="F46" s="132"/>
      <c r="G46" s="133">
        <v>0</v>
      </c>
      <c r="H46" s="134"/>
      <c r="I46" s="135">
        <v>8.99</v>
      </c>
      <c r="J46" s="136">
        <v>0</v>
      </c>
      <c r="K46" s="137">
        <f t="shared" si="2"/>
        <v>0</v>
      </c>
      <c r="L46" s="127"/>
    </row>
    <row r="47" spans="1:12" s="138" customFormat="1" ht="15" customHeight="1">
      <c r="A47" s="127"/>
      <c r="B47" s="128">
        <v>9780702344138</v>
      </c>
      <c r="C47" s="139" t="s">
        <v>701</v>
      </c>
      <c r="D47" s="130"/>
      <c r="E47" s="131"/>
      <c r="F47" s="132"/>
      <c r="G47" s="133">
        <v>0</v>
      </c>
      <c r="H47" s="134"/>
      <c r="I47" s="135">
        <v>8.99</v>
      </c>
      <c r="J47" s="136">
        <v>0</v>
      </c>
      <c r="K47" s="137">
        <f t="shared" si="2"/>
        <v>0</v>
      </c>
      <c r="L47" s="127"/>
    </row>
    <row r="48" spans="1:12" ht="15" customHeight="1">
      <c r="A48" s="24"/>
      <c r="B48" s="114">
        <v>9780702349201</v>
      </c>
      <c r="C48" s="124" t="s">
        <v>55</v>
      </c>
      <c r="D48" s="116"/>
      <c r="E48" s="117"/>
      <c r="F48" s="118"/>
      <c r="G48" s="119">
        <v>0</v>
      </c>
      <c r="H48" s="120"/>
      <c r="I48" s="121">
        <v>7.99</v>
      </c>
      <c r="J48" s="122">
        <v>0</v>
      </c>
      <c r="K48" s="123">
        <f t="shared" si="2"/>
        <v>0</v>
      </c>
      <c r="L48" s="24"/>
    </row>
    <row r="49" spans="1:12" s="138" customFormat="1" ht="15" customHeight="1">
      <c r="A49" s="127"/>
      <c r="B49" s="128">
        <v>9781407193434</v>
      </c>
      <c r="C49" s="139" t="s">
        <v>702</v>
      </c>
      <c r="D49" s="130"/>
      <c r="E49" s="131"/>
      <c r="F49" s="132"/>
      <c r="G49" s="133">
        <v>0</v>
      </c>
      <c r="H49" s="134"/>
      <c r="I49" s="135">
        <v>7.99</v>
      </c>
      <c r="J49" s="136">
        <v>0</v>
      </c>
      <c r="K49" s="137">
        <f t="shared" si="2"/>
        <v>0</v>
      </c>
      <c r="L49" s="127"/>
    </row>
    <row r="50" spans="1:12" s="138" customFormat="1" ht="15" customHeight="1">
      <c r="A50" s="127"/>
      <c r="B50" s="128">
        <v>9781407193441</v>
      </c>
      <c r="C50" s="139" t="s">
        <v>703</v>
      </c>
      <c r="D50" s="130"/>
      <c r="E50" s="131"/>
      <c r="F50" s="132"/>
      <c r="G50" s="133">
        <v>0</v>
      </c>
      <c r="H50" s="134"/>
      <c r="I50" s="135">
        <v>7.99</v>
      </c>
      <c r="J50" s="136">
        <v>0</v>
      </c>
      <c r="K50" s="137">
        <f t="shared" si="2"/>
        <v>0</v>
      </c>
      <c r="L50" s="127"/>
    </row>
    <row r="51" spans="1:12" s="138" customFormat="1" ht="15" customHeight="1">
      <c r="A51" s="127"/>
      <c r="B51" s="128">
        <v>9781407193458</v>
      </c>
      <c r="C51" s="139" t="s">
        <v>704</v>
      </c>
      <c r="D51" s="130"/>
      <c r="E51" s="131"/>
      <c r="F51" s="132"/>
      <c r="G51" s="133">
        <v>0</v>
      </c>
      <c r="H51" s="134"/>
      <c r="I51" s="135">
        <v>7.99</v>
      </c>
      <c r="J51" s="136">
        <v>0</v>
      </c>
      <c r="K51" s="137">
        <f t="shared" si="2"/>
        <v>0</v>
      </c>
      <c r="L51" s="127"/>
    </row>
    <row r="52" spans="1:12" s="138" customFormat="1" ht="15" customHeight="1">
      <c r="A52" s="127"/>
      <c r="B52" s="128">
        <v>9781407193465</v>
      </c>
      <c r="C52" s="139" t="s">
        <v>705</v>
      </c>
      <c r="D52" s="130"/>
      <c r="E52" s="131"/>
      <c r="F52" s="132"/>
      <c r="G52" s="133">
        <v>0</v>
      </c>
      <c r="H52" s="134"/>
      <c r="I52" s="135">
        <v>7.99</v>
      </c>
      <c r="J52" s="136">
        <v>0</v>
      </c>
      <c r="K52" s="137">
        <f t="shared" si="2"/>
        <v>0</v>
      </c>
      <c r="L52" s="127"/>
    </row>
    <row r="53" spans="1:12" s="138" customFormat="1" ht="15" customHeight="1">
      <c r="A53" s="127"/>
      <c r="B53" s="128">
        <v>9781407193472</v>
      </c>
      <c r="C53" s="139" t="s">
        <v>706</v>
      </c>
      <c r="D53" s="130"/>
      <c r="E53" s="131"/>
      <c r="F53" s="132"/>
      <c r="G53" s="133">
        <v>0</v>
      </c>
      <c r="H53" s="134"/>
      <c r="I53" s="135">
        <v>7.99</v>
      </c>
      <c r="J53" s="136">
        <v>0</v>
      </c>
      <c r="K53" s="137">
        <f t="shared" si="2"/>
        <v>0</v>
      </c>
      <c r="L53" s="127"/>
    </row>
    <row r="54" spans="1:12" s="138" customFormat="1" ht="15" customHeight="1">
      <c r="A54" s="127"/>
      <c r="B54" s="128">
        <v>9781407193489</v>
      </c>
      <c r="C54" s="139" t="s">
        <v>707</v>
      </c>
      <c r="D54" s="130"/>
      <c r="E54" s="131"/>
      <c r="F54" s="132"/>
      <c r="G54" s="133">
        <v>0</v>
      </c>
      <c r="H54" s="134"/>
      <c r="I54" s="135">
        <v>7.99</v>
      </c>
      <c r="J54" s="136">
        <v>0</v>
      </c>
      <c r="K54" s="137">
        <f t="shared" si="2"/>
        <v>0</v>
      </c>
      <c r="L54" s="127"/>
    </row>
    <row r="55" spans="1:12" s="138" customFormat="1" ht="15" customHeight="1">
      <c r="A55" s="127"/>
      <c r="B55" s="128">
        <v>9781407193496</v>
      </c>
      <c r="C55" s="139" t="s">
        <v>708</v>
      </c>
      <c r="D55" s="130"/>
      <c r="E55" s="131"/>
      <c r="F55" s="132"/>
      <c r="G55" s="133">
        <v>0</v>
      </c>
      <c r="H55" s="134"/>
      <c r="I55" s="135">
        <v>7.99</v>
      </c>
      <c r="J55" s="136">
        <v>0</v>
      </c>
      <c r="K55" s="137">
        <f t="shared" si="2"/>
        <v>0</v>
      </c>
      <c r="L55" s="127"/>
    </row>
    <row r="56" spans="1:12" s="138" customFormat="1" ht="15" customHeight="1">
      <c r="A56" s="127"/>
      <c r="B56" s="128">
        <v>9781407193502</v>
      </c>
      <c r="C56" s="139" t="s">
        <v>709</v>
      </c>
      <c r="D56" s="130"/>
      <c r="E56" s="131"/>
      <c r="F56" s="132"/>
      <c r="G56" s="133">
        <v>0</v>
      </c>
      <c r="H56" s="134"/>
      <c r="I56" s="135">
        <v>7.99</v>
      </c>
      <c r="J56" s="136">
        <v>0</v>
      </c>
      <c r="K56" s="137">
        <f t="shared" si="2"/>
        <v>0</v>
      </c>
      <c r="L56" s="127"/>
    </row>
    <row r="57" spans="1:12" s="138" customFormat="1" ht="15" customHeight="1">
      <c r="A57" s="127"/>
      <c r="B57" s="128">
        <v>9781407193519</v>
      </c>
      <c r="C57" s="139" t="s">
        <v>710</v>
      </c>
      <c r="D57" s="130"/>
      <c r="E57" s="131"/>
      <c r="F57" s="132"/>
      <c r="G57" s="133">
        <v>0</v>
      </c>
      <c r="H57" s="134"/>
      <c r="I57" s="135">
        <v>7.99</v>
      </c>
      <c r="J57" s="136">
        <v>0</v>
      </c>
      <c r="K57" s="137">
        <f t="shared" si="2"/>
        <v>0</v>
      </c>
      <c r="L57" s="127"/>
    </row>
    <row r="58" spans="1:12" s="138" customFormat="1" ht="15" customHeight="1">
      <c r="A58" s="127"/>
      <c r="B58" s="128">
        <v>9781407193526</v>
      </c>
      <c r="C58" s="139" t="s">
        <v>711</v>
      </c>
      <c r="D58" s="130"/>
      <c r="E58" s="131"/>
      <c r="F58" s="132"/>
      <c r="G58" s="133">
        <v>0</v>
      </c>
      <c r="H58" s="134"/>
      <c r="I58" s="135">
        <v>7.99</v>
      </c>
      <c r="J58" s="136">
        <v>0</v>
      </c>
      <c r="K58" s="137">
        <f t="shared" si="2"/>
        <v>0</v>
      </c>
      <c r="L58" s="127"/>
    </row>
    <row r="59" spans="1:12" s="138" customFormat="1" ht="15" customHeight="1">
      <c r="A59" s="127"/>
      <c r="B59" s="128">
        <v>9781407193533</v>
      </c>
      <c r="C59" s="139" t="s">
        <v>712</v>
      </c>
      <c r="D59" s="130"/>
      <c r="E59" s="131"/>
      <c r="F59" s="132"/>
      <c r="G59" s="133">
        <v>0</v>
      </c>
      <c r="H59" s="134"/>
      <c r="I59" s="135">
        <v>7.99</v>
      </c>
      <c r="J59" s="136">
        <v>0</v>
      </c>
      <c r="K59" s="137">
        <f t="shared" si="2"/>
        <v>0</v>
      </c>
      <c r="L59" s="127"/>
    </row>
    <row r="60" spans="1:12" s="138" customFormat="1" ht="15" customHeight="1">
      <c r="A60" s="127"/>
      <c r="B60" s="128">
        <v>9781407193540</v>
      </c>
      <c r="C60" s="139" t="s">
        <v>713</v>
      </c>
      <c r="D60" s="130"/>
      <c r="E60" s="131"/>
      <c r="F60" s="132"/>
      <c r="G60" s="133">
        <v>0</v>
      </c>
      <c r="H60" s="134"/>
      <c r="I60" s="135">
        <v>7.99</v>
      </c>
      <c r="J60" s="136">
        <v>0</v>
      </c>
      <c r="K60" s="137">
        <f t="shared" si="2"/>
        <v>0</v>
      </c>
      <c r="L60" s="127"/>
    </row>
    <row r="61" spans="1:12" s="138" customFormat="1" ht="15" customHeight="1">
      <c r="A61" s="127"/>
      <c r="B61" s="128">
        <v>9781407193557</v>
      </c>
      <c r="C61" s="139" t="s">
        <v>714</v>
      </c>
      <c r="D61" s="130"/>
      <c r="E61" s="131"/>
      <c r="F61" s="132"/>
      <c r="G61" s="133">
        <v>0</v>
      </c>
      <c r="H61" s="134"/>
      <c r="I61" s="135">
        <v>7.99</v>
      </c>
      <c r="J61" s="136">
        <v>0</v>
      </c>
      <c r="K61" s="137">
        <f t="shared" si="2"/>
        <v>0</v>
      </c>
      <c r="L61" s="127"/>
    </row>
    <row r="62" spans="1:12" s="138" customFormat="1" ht="15" customHeight="1">
      <c r="A62" s="127"/>
      <c r="B62" s="128">
        <v>9781407189307</v>
      </c>
      <c r="C62" s="139" t="s">
        <v>715</v>
      </c>
      <c r="D62" s="130"/>
      <c r="E62" s="131"/>
      <c r="F62" s="132"/>
      <c r="G62" s="133">
        <v>0</v>
      </c>
      <c r="H62" s="134"/>
      <c r="I62" s="135">
        <v>7.99</v>
      </c>
      <c r="J62" s="136">
        <v>0</v>
      </c>
      <c r="K62" s="137">
        <f t="shared" si="2"/>
        <v>0</v>
      </c>
      <c r="L62" s="127"/>
    </row>
    <row r="63" spans="1:12" s="138" customFormat="1" ht="15" customHeight="1">
      <c r="A63" s="127"/>
      <c r="B63" s="128">
        <v>9781407179872</v>
      </c>
      <c r="C63" s="139" t="s">
        <v>716</v>
      </c>
      <c r="D63" s="130"/>
      <c r="E63" s="131"/>
      <c r="F63" s="132"/>
      <c r="G63" s="133">
        <v>0</v>
      </c>
      <c r="H63" s="134"/>
      <c r="I63" s="135">
        <v>7.99</v>
      </c>
      <c r="J63" s="136">
        <v>0</v>
      </c>
      <c r="K63" s="137">
        <f t="shared" si="2"/>
        <v>0</v>
      </c>
      <c r="L63" s="127"/>
    </row>
    <row r="64" spans="1:12" s="138" customFormat="1" ht="15" customHeight="1">
      <c r="A64" s="127"/>
      <c r="B64" s="128">
        <v>9781407186733</v>
      </c>
      <c r="C64" s="139" t="s">
        <v>717</v>
      </c>
      <c r="D64" s="130"/>
      <c r="E64" s="131"/>
      <c r="F64" s="132"/>
      <c r="G64" s="133">
        <v>0</v>
      </c>
      <c r="H64" s="134"/>
      <c r="I64" s="135">
        <v>7.99</v>
      </c>
      <c r="J64" s="136">
        <v>0</v>
      </c>
      <c r="K64" s="137">
        <f t="shared" si="2"/>
        <v>0</v>
      </c>
      <c r="L64" s="127"/>
    </row>
    <row r="65" spans="1:12" s="138" customFormat="1" ht="15" customHeight="1">
      <c r="A65" s="127"/>
      <c r="B65" s="128">
        <v>9780702302534</v>
      </c>
      <c r="C65" s="139" t="s">
        <v>718</v>
      </c>
      <c r="D65" s="130"/>
      <c r="E65" s="131"/>
      <c r="F65" s="132"/>
      <c r="G65" s="133">
        <v>0</v>
      </c>
      <c r="H65" s="134"/>
      <c r="I65" s="135">
        <v>7.99</v>
      </c>
      <c r="J65" s="136">
        <v>0</v>
      </c>
      <c r="K65" s="137">
        <f t="shared" si="2"/>
        <v>0</v>
      </c>
      <c r="L65" s="127"/>
    </row>
    <row r="66" spans="1:12" s="138" customFormat="1" ht="15" customHeight="1">
      <c r="A66" s="127"/>
      <c r="B66" s="128">
        <v>9781407191133</v>
      </c>
      <c r="C66" s="139" t="s">
        <v>719</v>
      </c>
      <c r="D66" s="130"/>
      <c r="E66" s="131"/>
      <c r="F66" s="132"/>
      <c r="G66" s="133">
        <v>0</v>
      </c>
      <c r="H66" s="134"/>
      <c r="I66" s="135">
        <v>7.99</v>
      </c>
      <c r="J66" s="136">
        <v>0</v>
      </c>
      <c r="K66" s="137">
        <f t="shared" si="2"/>
        <v>0</v>
      </c>
      <c r="L66" s="127"/>
    </row>
    <row r="67" spans="1:12" s="138" customFormat="1" ht="15" customHeight="1">
      <c r="A67" s="127"/>
      <c r="B67" s="128">
        <v>9780702301636</v>
      </c>
      <c r="C67" s="139" t="s">
        <v>720</v>
      </c>
      <c r="D67" s="130"/>
      <c r="E67" s="131"/>
      <c r="F67" s="132"/>
      <c r="G67" s="133">
        <v>0</v>
      </c>
      <c r="H67" s="134"/>
      <c r="I67" s="135">
        <v>7.99</v>
      </c>
      <c r="J67" s="136">
        <v>0</v>
      </c>
      <c r="K67" s="137">
        <f t="shared" si="2"/>
        <v>0</v>
      </c>
      <c r="L67" s="127"/>
    </row>
    <row r="68" spans="1:12" s="138" customFormat="1" ht="15" customHeight="1">
      <c r="A68" s="127"/>
      <c r="B68" s="128">
        <v>9780702326578</v>
      </c>
      <c r="C68" s="139" t="s">
        <v>721</v>
      </c>
      <c r="D68" s="130"/>
      <c r="E68" s="131"/>
      <c r="F68" s="132"/>
      <c r="G68" s="133">
        <v>0</v>
      </c>
      <c r="H68" s="134"/>
      <c r="I68" s="135">
        <v>7.99</v>
      </c>
      <c r="J68" s="136">
        <v>0</v>
      </c>
      <c r="K68" s="137">
        <f t="shared" si="2"/>
        <v>0</v>
      </c>
      <c r="L68" s="127"/>
    </row>
    <row r="69" spans="1:12" s="138" customFormat="1" ht="15" customHeight="1">
      <c r="A69" s="127"/>
      <c r="B69" s="128">
        <v>9780702316258</v>
      </c>
      <c r="C69" s="139" t="s">
        <v>722</v>
      </c>
      <c r="D69" s="130"/>
      <c r="E69" s="131"/>
      <c r="F69" s="132"/>
      <c r="G69" s="133">
        <v>0</v>
      </c>
      <c r="H69" s="134"/>
      <c r="I69" s="135">
        <v>6.99</v>
      </c>
      <c r="J69" s="136">
        <v>0</v>
      </c>
      <c r="K69" s="137">
        <f t="shared" si="2"/>
        <v>0</v>
      </c>
      <c r="L69" s="127"/>
    </row>
    <row r="70" spans="1:12" s="138" customFormat="1" ht="15" customHeight="1">
      <c r="A70" s="127"/>
      <c r="B70" s="128">
        <v>9780702306204</v>
      </c>
      <c r="C70" s="139" t="s">
        <v>723</v>
      </c>
      <c r="D70" s="130"/>
      <c r="E70" s="131"/>
      <c r="F70" s="132"/>
      <c r="G70" s="133">
        <v>0</v>
      </c>
      <c r="H70" s="134"/>
      <c r="I70" s="135">
        <v>6.99</v>
      </c>
      <c r="J70" s="136">
        <v>0</v>
      </c>
      <c r="K70" s="137">
        <f t="shared" si="2"/>
        <v>0</v>
      </c>
      <c r="L70" s="127"/>
    </row>
    <row r="71" spans="1:12" ht="15" customHeight="1">
      <c r="A71" s="24"/>
      <c r="B71" s="114">
        <v>9780702348358</v>
      </c>
      <c r="C71" s="124" t="s">
        <v>56</v>
      </c>
      <c r="D71" s="116"/>
      <c r="E71" s="117"/>
      <c r="F71" s="118"/>
      <c r="G71" s="119">
        <v>0</v>
      </c>
      <c r="H71" s="120"/>
      <c r="I71" s="121">
        <v>7.99</v>
      </c>
      <c r="J71" s="122">
        <v>0</v>
      </c>
      <c r="K71" s="123">
        <f t="shared" si="2"/>
        <v>0</v>
      </c>
      <c r="L71" s="24"/>
    </row>
    <row r="72" spans="1:12" ht="15" customHeight="1">
      <c r="A72" s="24"/>
      <c r="B72" s="114">
        <v>9780702349294</v>
      </c>
      <c r="C72" s="124" t="s">
        <v>57</v>
      </c>
      <c r="D72" s="116"/>
      <c r="E72" s="117"/>
      <c r="F72" s="118" t="s">
        <v>44</v>
      </c>
      <c r="G72" s="119">
        <v>0</v>
      </c>
      <c r="H72" s="120"/>
      <c r="I72" s="121">
        <v>8.99</v>
      </c>
      <c r="J72" s="122">
        <v>0</v>
      </c>
      <c r="K72" s="123">
        <f t="shared" si="2"/>
        <v>0</v>
      </c>
      <c r="L72" s="24"/>
    </row>
    <row r="73" spans="1:12" ht="15" customHeight="1">
      <c r="A73" s="24"/>
      <c r="B73" s="114">
        <v>9780702350801</v>
      </c>
      <c r="C73" s="124" t="s">
        <v>724</v>
      </c>
      <c r="D73" s="116"/>
      <c r="E73" s="117"/>
      <c r="F73" s="118"/>
      <c r="G73" s="119">
        <v>0</v>
      </c>
      <c r="H73" s="120"/>
      <c r="I73" s="121">
        <v>16.989999999999998</v>
      </c>
      <c r="J73" s="122">
        <v>0</v>
      </c>
      <c r="K73" s="123">
        <f t="shared" si="2"/>
        <v>0</v>
      </c>
      <c r="L73" s="24"/>
    </row>
    <row r="74" spans="1:12" ht="15" customHeight="1">
      <c r="A74" s="24"/>
      <c r="B74" s="114">
        <v>9780702348983</v>
      </c>
      <c r="C74" s="124" t="s">
        <v>58</v>
      </c>
      <c r="D74" s="116"/>
      <c r="E74" s="117"/>
      <c r="F74" s="118"/>
      <c r="G74" s="119">
        <v>0</v>
      </c>
      <c r="H74" s="120"/>
      <c r="I74" s="121">
        <v>8.99</v>
      </c>
      <c r="J74" s="122">
        <v>0</v>
      </c>
      <c r="K74" s="123">
        <f t="shared" si="2"/>
        <v>0</v>
      </c>
      <c r="L74" s="24"/>
    </row>
    <row r="75" spans="1:12" ht="15" customHeight="1">
      <c r="A75" s="24"/>
      <c r="B75" s="114">
        <v>9780702348990</v>
      </c>
      <c r="C75" s="124" t="s">
        <v>59</v>
      </c>
      <c r="D75" s="116"/>
      <c r="E75" s="117"/>
      <c r="F75" s="118"/>
      <c r="G75" s="119">
        <v>0</v>
      </c>
      <c r="H75" s="120"/>
      <c r="I75" s="121">
        <v>8.99</v>
      </c>
      <c r="J75" s="122">
        <v>0</v>
      </c>
      <c r="K75" s="123">
        <f t="shared" si="2"/>
        <v>0</v>
      </c>
      <c r="L75" s="24"/>
    </row>
    <row r="76" spans="1:12" ht="15" customHeight="1">
      <c r="A76" s="24"/>
      <c r="B76" s="114">
        <v>9780702350528</v>
      </c>
      <c r="C76" s="124" t="s">
        <v>60</v>
      </c>
      <c r="D76" s="116"/>
      <c r="E76" s="117"/>
      <c r="F76" s="118"/>
      <c r="G76" s="119">
        <v>0</v>
      </c>
      <c r="H76" s="120"/>
      <c r="I76" s="121">
        <v>8.99</v>
      </c>
      <c r="J76" s="122">
        <v>0</v>
      </c>
      <c r="K76" s="123">
        <f t="shared" si="2"/>
        <v>0</v>
      </c>
      <c r="L76" s="24"/>
    </row>
    <row r="77" spans="1:12" s="138" customFormat="1" ht="15" customHeight="1">
      <c r="A77" s="127"/>
      <c r="B77" s="128">
        <v>9780702342677</v>
      </c>
      <c r="C77" s="139" t="s">
        <v>725</v>
      </c>
      <c r="D77" s="130"/>
      <c r="E77" s="131"/>
      <c r="F77" s="132"/>
      <c r="G77" s="133">
        <v>0</v>
      </c>
      <c r="H77" s="134"/>
      <c r="I77" s="135">
        <v>8.99</v>
      </c>
      <c r="J77" s="136">
        <v>0</v>
      </c>
      <c r="K77" s="137">
        <f t="shared" si="2"/>
        <v>0</v>
      </c>
      <c r="L77" s="127"/>
    </row>
    <row r="78" spans="1:12" s="138" customFormat="1" ht="15" customHeight="1">
      <c r="A78" s="127"/>
      <c r="B78" s="128">
        <v>9780702344503</v>
      </c>
      <c r="C78" s="139" t="s">
        <v>726</v>
      </c>
      <c r="D78" s="130"/>
      <c r="E78" s="131"/>
      <c r="F78" s="132"/>
      <c r="G78" s="133">
        <v>0</v>
      </c>
      <c r="H78" s="134"/>
      <c r="I78" s="135">
        <v>8.99</v>
      </c>
      <c r="J78" s="136">
        <v>0</v>
      </c>
      <c r="K78" s="137">
        <f t="shared" si="2"/>
        <v>0</v>
      </c>
      <c r="L78" s="127"/>
    </row>
    <row r="79" spans="1:12" s="126" customFormat="1" ht="15" customHeight="1">
      <c r="A79" s="125"/>
      <c r="B79" s="114">
        <v>9780702350979</v>
      </c>
      <c r="C79" s="124" t="s">
        <v>727</v>
      </c>
      <c r="D79" s="116"/>
      <c r="E79" s="117"/>
      <c r="F79" s="118"/>
      <c r="G79" s="119">
        <v>0</v>
      </c>
      <c r="H79" s="120"/>
      <c r="I79" s="121">
        <v>8.99</v>
      </c>
      <c r="J79" s="122">
        <v>0</v>
      </c>
      <c r="K79" s="123">
        <f t="shared" si="2"/>
        <v>0</v>
      </c>
      <c r="L79" s="125"/>
    </row>
    <row r="80" spans="1:12" ht="15" customHeight="1">
      <c r="A80" s="24"/>
      <c r="B80" s="114">
        <v>9798225063320</v>
      </c>
      <c r="C80" s="124" t="s">
        <v>61</v>
      </c>
      <c r="D80" s="116"/>
      <c r="E80" s="117"/>
      <c r="F80" s="118"/>
      <c r="G80" s="119">
        <v>0</v>
      </c>
      <c r="H80" s="120"/>
      <c r="I80" s="121">
        <v>11.99</v>
      </c>
      <c r="J80" s="122">
        <v>0</v>
      </c>
      <c r="K80" s="123">
        <f t="shared" si="2"/>
        <v>0</v>
      </c>
      <c r="L80" s="24"/>
    </row>
    <row r="81" spans="1:12" s="138" customFormat="1" ht="15" customHeight="1">
      <c r="A81" s="127"/>
      <c r="B81" s="128">
        <v>9780702334726</v>
      </c>
      <c r="C81" s="139" t="s">
        <v>728</v>
      </c>
      <c r="D81" s="130"/>
      <c r="E81" s="131"/>
      <c r="F81" s="132"/>
      <c r="G81" s="133">
        <v>0</v>
      </c>
      <c r="H81" s="134"/>
      <c r="I81" s="135">
        <v>8.99</v>
      </c>
      <c r="J81" s="136">
        <v>0</v>
      </c>
      <c r="K81" s="137">
        <f t="shared" si="2"/>
        <v>0</v>
      </c>
      <c r="L81" s="127"/>
    </row>
    <row r="82" spans="1:12" ht="15" customHeight="1">
      <c r="A82" s="24"/>
      <c r="B82" s="114">
        <v>9798225036508</v>
      </c>
      <c r="C82" s="124" t="s">
        <v>62</v>
      </c>
      <c r="D82" s="116"/>
      <c r="E82" s="117"/>
      <c r="F82" s="118"/>
      <c r="G82" s="119">
        <v>0</v>
      </c>
      <c r="H82" s="120"/>
      <c r="I82" s="121">
        <v>12.99</v>
      </c>
      <c r="J82" s="122">
        <v>0</v>
      </c>
      <c r="K82" s="123">
        <f t="shared" si="2"/>
        <v>0</v>
      </c>
      <c r="L82" s="24"/>
    </row>
    <row r="83" spans="1:12" s="138" customFormat="1" ht="15" customHeight="1">
      <c r="A83" s="127"/>
      <c r="B83" s="128">
        <v>9798225029449</v>
      </c>
      <c r="C83" s="139" t="s">
        <v>729</v>
      </c>
      <c r="D83" s="130"/>
      <c r="E83" s="131"/>
      <c r="F83" s="132"/>
      <c r="G83" s="133">
        <v>0</v>
      </c>
      <c r="H83" s="134"/>
      <c r="I83" s="135">
        <v>11.99</v>
      </c>
      <c r="J83" s="136">
        <v>0</v>
      </c>
      <c r="K83" s="137">
        <f t="shared" si="2"/>
        <v>0</v>
      </c>
      <c r="L83" s="127"/>
    </row>
    <row r="84" spans="1:12" ht="15" customHeight="1">
      <c r="A84" s="24"/>
      <c r="B84" s="114">
        <v>9798225012342</v>
      </c>
      <c r="C84" s="124" t="s">
        <v>63</v>
      </c>
      <c r="D84" s="116"/>
      <c r="E84" s="117"/>
      <c r="F84" s="118"/>
      <c r="G84" s="119">
        <v>0</v>
      </c>
      <c r="H84" s="120"/>
      <c r="I84" s="121">
        <v>9.99</v>
      </c>
      <c r="J84" s="122">
        <v>0</v>
      </c>
      <c r="K84" s="123">
        <f t="shared" si="0"/>
        <v>0</v>
      </c>
      <c r="L84" s="24"/>
    </row>
    <row r="85" spans="1:12" s="138" customFormat="1" ht="15" customHeight="1">
      <c r="A85" s="127"/>
      <c r="B85" s="128">
        <v>9798225012335</v>
      </c>
      <c r="C85" s="139" t="s">
        <v>730</v>
      </c>
      <c r="D85" s="130"/>
      <c r="E85" s="131"/>
      <c r="F85" s="132"/>
      <c r="G85" s="133">
        <v>0</v>
      </c>
      <c r="H85" s="134"/>
      <c r="I85" s="135">
        <v>9.99</v>
      </c>
      <c r="J85" s="136">
        <v>0</v>
      </c>
      <c r="K85" s="137">
        <f t="shared" si="2"/>
        <v>0</v>
      </c>
      <c r="L85" s="127"/>
    </row>
    <row r="86" spans="1:12" ht="15" customHeight="1">
      <c r="A86" s="24"/>
      <c r="B86" s="114">
        <v>9798225056155</v>
      </c>
      <c r="C86" s="124" t="s">
        <v>64</v>
      </c>
      <c r="D86" s="116"/>
      <c r="E86" s="117"/>
      <c r="F86" s="118" t="s">
        <v>44</v>
      </c>
      <c r="G86" s="119">
        <v>0</v>
      </c>
      <c r="H86" s="120"/>
      <c r="I86" s="121">
        <v>14.99</v>
      </c>
      <c r="J86" s="122">
        <v>0</v>
      </c>
      <c r="K86" s="123">
        <f>IF(J86&gt;0,J86*H86,((1-(G86+$K$17))*I86)*H86)</f>
        <v>0</v>
      </c>
      <c r="L86" s="24"/>
    </row>
    <row r="87" spans="1:12" ht="15" customHeight="1">
      <c r="A87" s="24"/>
      <c r="B87" s="141"/>
      <c r="C87" s="141"/>
      <c r="D87" s="141"/>
      <c r="E87" s="141"/>
      <c r="F87" s="141"/>
      <c r="G87" s="141"/>
      <c r="H87" s="141"/>
      <c r="I87" s="141"/>
      <c r="J87" s="141"/>
      <c r="K87" s="141"/>
      <c r="L87" s="24"/>
    </row>
    <row r="88" spans="1:12" ht="15" customHeight="1">
      <c r="A88" s="24"/>
      <c r="B88" s="140" t="s">
        <v>65</v>
      </c>
      <c r="C88" s="140"/>
      <c r="D88" s="140"/>
      <c r="E88" s="140"/>
      <c r="F88" s="140"/>
      <c r="G88" s="140"/>
      <c r="H88" s="140"/>
      <c r="I88" s="140"/>
      <c r="J88" s="140"/>
      <c r="K88" s="140"/>
      <c r="L88" s="24"/>
    </row>
  </sheetData>
  <sheetProtection selectLockedCells="1"/>
  <autoFilter ref="F19:K86" xr:uid="{00000000-0001-0000-0000-000000000000}"/>
  <mergeCells count="30">
    <mergeCell ref="B14:C14"/>
    <mergeCell ref="F9:H9"/>
    <mergeCell ref="B8:C8"/>
    <mergeCell ref="B10:C10"/>
    <mergeCell ref="B11:C11"/>
    <mergeCell ref="B13:C13"/>
    <mergeCell ref="F8:H8"/>
    <mergeCell ref="E11:H15"/>
    <mergeCell ref="B9:C9"/>
    <mergeCell ref="B12:C12"/>
    <mergeCell ref="I10:J10"/>
    <mergeCell ref="I11:J11"/>
    <mergeCell ref="I12:J12"/>
    <mergeCell ref="I13:J13"/>
    <mergeCell ref="I14:J14"/>
    <mergeCell ref="I5:K5"/>
    <mergeCell ref="I9:K9"/>
    <mergeCell ref="B4:C4"/>
    <mergeCell ref="D4:H4"/>
    <mergeCell ref="D5:E5"/>
    <mergeCell ref="G5:H5"/>
    <mergeCell ref="B88:K88"/>
    <mergeCell ref="B87:K87"/>
    <mergeCell ref="B15:C15"/>
    <mergeCell ref="D17:E17"/>
    <mergeCell ref="G17:H17"/>
    <mergeCell ref="B18:K18"/>
    <mergeCell ref="I15:J15"/>
    <mergeCell ref="I16:J16"/>
    <mergeCell ref="I17:J17"/>
  </mergeCells>
  <dataValidations count="18">
    <dataValidation type="textLength" operator="lessThanOrEqual" allowBlank="1" showInputMessage="1" showErrorMessage="1" errorTitle="Order Reference" error="Order references cannot be greater than 17 characters in length." sqref="G5:G6" xr:uid="{00000000-0002-0000-0000-000000000000}">
      <formula1>17</formula1>
    </dataValidation>
    <dataValidation type="textLength" allowBlank="1" showInputMessage="1" showErrorMessage="1" errorTitle="Account Number" error="Account Number must be a 9 or 12 digit number with no spaces, dashes or slashes." sqref="D5:D6" xr:uid="{00000000-0002-0000-0000-000001000000}">
      <formula1>9</formula1>
      <formula2>12</formula2>
    </dataValidation>
    <dataValidation type="whole" operator="greaterThanOrEqual" showInputMessage="1" showErrorMessage="1" sqref="G17 D17" xr:uid="{00000000-0002-0000-0000-000002000000}">
      <formula1>0</formula1>
    </dataValidation>
    <dataValidation type="list" showInputMessage="1" showErrorMessage="1" sqref="K11" xr:uid="{00000000-0002-0000-0000-00000B000000}">
      <formula1>GraList</formula1>
    </dataValidation>
    <dataValidation type="decimal" allowBlank="1" showInputMessage="1" showErrorMessage="1" sqref="K17" xr:uid="{00000000-0002-0000-0000-00000C000000}">
      <formula1>0</formula1>
      <formula2>1</formula2>
    </dataValidation>
    <dataValidation type="date" operator="greaterThan" allowBlank="1" showInputMessage="1" showErrorMessage="1" errorTitle="Date" error="Date must be entered in date format." sqref="K4" xr:uid="{00000000-0002-0000-0000-00000D000000}">
      <formula1>40908</formula1>
    </dataValidation>
    <dataValidation type="list" showInputMessage="1" showErrorMessage="1" sqref="B15:C15" xr:uid="{D68A71AB-653D-4770-9B51-C69DA05A4F11}">
      <formula1>CountryList</formula1>
    </dataValidation>
    <dataValidation type="list" showInputMessage="1" showErrorMessage="1" sqref="K12:K16" xr:uid="{00000000-0002-0000-0000-00000E000000}">
      <formula1>YNList</formula1>
    </dataValidation>
    <dataValidation type="list" showInputMessage="1" showErrorMessage="1" sqref="K9:K10" xr:uid="{00000000-0002-0000-0000-00000A000000}">
      <formula1>DocList</formula1>
    </dataValidation>
    <dataValidation type="textLength" operator="lessThan" allowBlank="1" showInputMessage="1" showErrorMessage="1" errorTitle="Telephone" error="Telephone cannot be &gt; 20 characters." sqref="F8" xr:uid="{D409F2CE-C014-457B-A760-8FE5BB546108}">
      <formula1>21</formula1>
    </dataValidation>
    <dataValidation type="textLength" operator="lessThanOrEqual" allowBlank="1" showInputMessage="1" showErrorMessage="1" sqref="F9:H9" xr:uid="{B62C7732-A10B-458E-9841-01BC1B2A3FAD}">
      <formula1>60</formula1>
    </dataValidation>
    <dataValidation type="decimal" operator="greaterThanOrEqual" allowBlank="1" showInputMessage="1" showErrorMessage="1" sqref="J20:J86" xr:uid="{00000000-0002-0000-0000-000003000000}">
      <formula1>0</formula1>
    </dataValidation>
    <dataValidation type="textLength" allowBlank="1" showInputMessage="1" showErrorMessage="1" errorTitle="ISBN (13 Digit)" error="ISBN must be 10 or 13 digits." sqref="B20:B86" xr:uid="{00000000-0002-0000-0000-000004000000}">
      <formula1>10</formula1>
      <formula2>13</formula2>
    </dataValidation>
    <dataValidation type="decimal" operator="greaterThanOrEqual" showInputMessage="1" showErrorMessage="1" errorTitle="Unit Price" error="Unit Price must be a number greater than zero." sqref="I20:I86" xr:uid="{00000000-0002-0000-0000-000005000000}">
      <formula1>0</formula1>
    </dataValidation>
    <dataValidation type="whole" operator="greaterThanOrEqual" allowBlank="1" showInputMessage="1" showErrorMessage="1" errorTitle="Quantity ordered" error="Quantity must be a number greater than zero." sqref="H20:H86" xr:uid="{00000000-0002-0000-0000-000006000000}">
      <formula1>0</formula1>
    </dataValidation>
    <dataValidation type="whole" operator="greaterThanOrEqual" allowBlank="1" showInputMessage="1" showErrorMessage="1" sqref="K20:K86" xr:uid="{00000000-0002-0000-0000-000007000000}">
      <formula1>0</formula1>
    </dataValidation>
    <dataValidation type="decimal" allowBlank="1" showInputMessage="1" showErrorMessage="1" errorTitle="Quantity ordered" error="Discount must be between 0 - 100%." sqref="G20:G86" xr:uid="{00000000-0002-0000-0000-000008000000}">
      <formula1>0</formula1>
      <formula2>1</formula2>
    </dataValidation>
    <dataValidation type="textLength" operator="lessThanOrEqual" allowBlank="1" showInputMessage="1" showErrorMessage="1" errorTitle="Line Reference" error="Order references cannot be greater than 17 characters in length." sqref="F20:F86" xr:uid="{00000000-0002-0000-0000-000009000000}">
      <formula1>17</formula1>
    </dataValidation>
  </dataValidations>
  <printOptions horizontalCentered="1"/>
  <pageMargins left="0.23622047244094491" right="0.23622047244094491" top="0.31496062992125984" bottom="0.31496062992125984" header="0.31496062992125984" footer="0.31496062992125984"/>
  <pageSetup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L388"/>
  <sheetViews>
    <sheetView workbookViewId="0">
      <selection activeCell="M4" sqref="M4:M388"/>
    </sheetView>
  </sheetViews>
  <sheetFormatPr defaultRowHeight="13.2"/>
  <cols>
    <col min="1" max="1" width="10.6640625" customWidth="1"/>
    <col min="2" max="2" width="13.33203125" bestFit="1" customWidth="1"/>
    <col min="3" max="3" width="12.33203125" customWidth="1"/>
    <col min="4" max="4" width="12.33203125" bestFit="1" customWidth="1"/>
    <col min="5" max="5" width="13.5546875" customWidth="1"/>
    <col min="6" max="6" width="15.6640625" style="8" bestFit="1" customWidth="1"/>
    <col min="7" max="7" width="15.33203125" customWidth="1"/>
    <col min="9" max="9" width="11.6640625" customWidth="1"/>
    <col min="10" max="10" width="11.44140625" customWidth="1"/>
    <col min="11" max="11" width="10.33203125" customWidth="1"/>
    <col min="14" max="14" width="11.44140625" customWidth="1"/>
    <col min="15" max="15" width="17.6640625" customWidth="1"/>
    <col min="16" max="17" width="15.33203125" customWidth="1"/>
    <col min="19" max="19" width="15.33203125" customWidth="1"/>
    <col min="20" max="20" width="11.33203125" customWidth="1"/>
    <col min="21" max="21" width="13.5546875" customWidth="1"/>
    <col min="22" max="22" width="18.44140625" style="4" customWidth="1"/>
    <col min="23" max="23" width="16.33203125" customWidth="1"/>
    <col min="24" max="24" width="13.6640625" customWidth="1"/>
    <col min="25" max="25" width="13.33203125" customWidth="1"/>
    <col min="27" max="27" width="11.5546875" customWidth="1"/>
    <col min="32" max="32" width="10" customWidth="1"/>
    <col min="33" max="33" width="9.6640625" customWidth="1"/>
    <col min="35" max="35" width="9.33203125" customWidth="1"/>
    <col min="37" max="37" width="9.33203125" style="104"/>
    <col min="38" max="38" width="16.44140625" style="104" customWidth="1"/>
    <col min="40" max="40" width="10.6640625" customWidth="1"/>
    <col min="41" max="41" width="13.6640625" customWidth="1"/>
    <col min="42" max="42" width="14.44140625" customWidth="1"/>
    <col min="43" max="43" width="12.33203125" customWidth="1"/>
    <col min="44" max="44" width="9.44140625" customWidth="1"/>
    <col min="45" max="45" width="16.33203125" customWidth="1"/>
    <col min="46" max="46" width="11.6640625" style="3" customWidth="1"/>
    <col min="48" max="48" width="11.44140625" customWidth="1"/>
  </cols>
  <sheetData>
    <row r="1" spans="1:90">
      <c r="A1" s="1" t="s">
        <v>66</v>
      </c>
      <c r="B1" s="6" t="s">
        <v>67</v>
      </c>
      <c r="C1" s="2" t="s">
        <v>68</v>
      </c>
      <c r="D1" s="178" t="s">
        <v>69</v>
      </c>
      <c r="E1" s="178"/>
      <c r="F1" s="17"/>
      <c r="G1" s="4"/>
      <c r="H1" s="5"/>
      <c r="I1" s="5"/>
      <c r="J1" s="5"/>
      <c r="K1" s="5"/>
      <c r="L1" s="5"/>
      <c r="M1" s="5"/>
      <c r="N1" s="4"/>
      <c r="O1" s="4"/>
      <c r="P1" s="4"/>
      <c r="Q1" s="4"/>
      <c r="R1" s="4"/>
      <c r="S1" s="4"/>
      <c r="T1" s="4"/>
      <c r="U1" s="4"/>
      <c r="Z1" s="4"/>
      <c r="AA1" s="4"/>
      <c r="AB1" s="4"/>
      <c r="AC1" s="4"/>
      <c r="AD1" s="4"/>
      <c r="AE1" s="4"/>
      <c r="AF1" s="4"/>
      <c r="AG1" s="4"/>
      <c r="AH1" s="4"/>
      <c r="AI1" s="4"/>
      <c r="AJ1" s="4"/>
      <c r="AM1" s="4"/>
      <c r="AN1" s="4"/>
      <c r="AO1" s="4"/>
      <c r="AP1" s="4"/>
      <c r="AQ1" s="4"/>
      <c r="AR1" s="4"/>
      <c r="AS1" s="4"/>
      <c r="AU1" s="4"/>
      <c r="AV1" s="4"/>
    </row>
    <row r="2" spans="1:90">
      <c r="A2" s="94">
        <v>0</v>
      </c>
      <c r="B2" s="95">
        <v>1</v>
      </c>
      <c r="C2" s="95">
        <v>2</v>
      </c>
      <c r="D2" s="95">
        <v>3</v>
      </c>
      <c r="E2" s="94">
        <v>4</v>
      </c>
      <c r="F2" s="95">
        <v>5</v>
      </c>
      <c r="G2" s="94">
        <v>6</v>
      </c>
      <c r="H2" s="95">
        <v>7</v>
      </c>
      <c r="I2" s="95">
        <v>8</v>
      </c>
      <c r="J2" s="95">
        <v>9</v>
      </c>
      <c r="K2" s="94">
        <v>10</v>
      </c>
      <c r="L2" s="95">
        <v>11</v>
      </c>
      <c r="M2" s="95">
        <v>12</v>
      </c>
      <c r="N2" s="94">
        <v>13</v>
      </c>
      <c r="O2" s="95">
        <v>14</v>
      </c>
      <c r="P2" s="94">
        <v>15</v>
      </c>
      <c r="Q2" s="95">
        <v>16</v>
      </c>
      <c r="R2" s="95">
        <v>17</v>
      </c>
      <c r="S2" s="94">
        <v>18</v>
      </c>
      <c r="T2" s="95">
        <v>19</v>
      </c>
      <c r="U2" s="94">
        <v>20</v>
      </c>
      <c r="V2" s="102">
        <v>21</v>
      </c>
      <c r="W2" s="95">
        <v>22</v>
      </c>
      <c r="X2" s="94">
        <v>23</v>
      </c>
      <c r="Y2" s="94">
        <v>24</v>
      </c>
      <c r="Z2" s="94">
        <v>25</v>
      </c>
      <c r="AA2" s="94">
        <v>26</v>
      </c>
      <c r="AB2" s="94">
        <v>27</v>
      </c>
      <c r="AC2" s="95">
        <v>28</v>
      </c>
      <c r="AD2" s="94">
        <v>29</v>
      </c>
      <c r="AE2" s="95">
        <v>30</v>
      </c>
      <c r="AF2" s="94">
        <v>31</v>
      </c>
      <c r="AG2" s="94">
        <v>32</v>
      </c>
      <c r="AH2" s="94">
        <v>33</v>
      </c>
      <c r="AI2" s="95">
        <v>34</v>
      </c>
      <c r="AJ2" s="94">
        <v>35</v>
      </c>
      <c r="AK2" s="105">
        <v>36</v>
      </c>
      <c r="AL2" s="105">
        <v>37</v>
      </c>
      <c r="AM2" s="94">
        <v>38</v>
      </c>
      <c r="AN2" s="94">
        <v>39</v>
      </c>
      <c r="AO2" s="94">
        <v>40</v>
      </c>
      <c r="AP2" s="94">
        <v>41</v>
      </c>
      <c r="AQ2" s="94">
        <v>42</v>
      </c>
      <c r="AR2" s="94">
        <v>43</v>
      </c>
      <c r="AS2" s="94">
        <v>44</v>
      </c>
      <c r="AT2" s="94">
        <v>45</v>
      </c>
      <c r="AU2" s="94">
        <v>46</v>
      </c>
      <c r="AV2" s="94">
        <v>47</v>
      </c>
      <c r="AW2" s="94">
        <v>48</v>
      </c>
      <c r="AX2" s="94">
        <v>49</v>
      </c>
      <c r="AY2" s="94">
        <v>50</v>
      </c>
      <c r="AZ2" s="95">
        <v>51</v>
      </c>
      <c r="BA2" s="94">
        <v>52</v>
      </c>
      <c r="BB2" s="94">
        <v>53</v>
      </c>
      <c r="BC2" s="94">
        <v>54</v>
      </c>
      <c r="BD2" s="95">
        <v>55</v>
      </c>
      <c r="BE2" s="95">
        <v>56</v>
      </c>
      <c r="BF2" s="95">
        <v>57</v>
      </c>
      <c r="BG2" s="94">
        <v>58</v>
      </c>
      <c r="BH2" s="94">
        <v>59</v>
      </c>
      <c r="BI2" s="94">
        <v>60</v>
      </c>
      <c r="BJ2" s="94">
        <v>61</v>
      </c>
      <c r="BK2" s="94">
        <v>62</v>
      </c>
      <c r="BL2" s="94">
        <v>63</v>
      </c>
      <c r="BM2" s="94">
        <v>64</v>
      </c>
      <c r="BN2" s="94">
        <v>65</v>
      </c>
      <c r="BO2" s="94">
        <v>66</v>
      </c>
      <c r="BP2" s="94">
        <v>67</v>
      </c>
      <c r="BQ2" s="94">
        <v>68</v>
      </c>
      <c r="BR2" s="94">
        <v>69</v>
      </c>
      <c r="BS2" s="94">
        <v>70</v>
      </c>
      <c r="BT2" s="94">
        <v>71</v>
      </c>
      <c r="BU2" s="94">
        <v>72</v>
      </c>
      <c r="BV2" s="94">
        <v>73</v>
      </c>
      <c r="BW2" s="94">
        <v>74</v>
      </c>
      <c r="BX2" s="94">
        <v>75</v>
      </c>
      <c r="BY2" s="94">
        <v>76</v>
      </c>
      <c r="BZ2" s="94">
        <v>77</v>
      </c>
      <c r="CA2" s="94">
        <v>78</v>
      </c>
      <c r="CB2" s="94">
        <v>79</v>
      </c>
      <c r="CC2" s="94">
        <v>80</v>
      </c>
      <c r="CD2" s="94">
        <v>81</v>
      </c>
      <c r="CE2" s="94">
        <v>82</v>
      </c>
      <c r="CF2" s="94">
        <v>83</v>
      </c>
      <c r="CG2" s="94">
        <v>84</v>
      </c>
      <c r="CH2" s="94">
        <v>85</v>
      </c>
      <c r="CI2" s="94">
        <v>86</v>
      </c>
      <c r="CJ2" s="94">
        <v>87</v>
      </c>
      <c r="CK2" s="94">
        <v>88</v>
      </c>
      <c r="CL2" s="94">
        <v>89</v>
      </c>
    </row>
    <row r="3" spans="1:90" s="9" customFormat="1" ht="48.75" customHeight="1" thickBot="1">
      <c r="A3" s="64" t="s">
        <v>70</v>
      </c>
      <c r="B3" s="65" t="s">
        <v>71</v>
      </c>
      <c r="C3" s="66" t="s">
        <v>72</v>
      </c>
      <c r="D3" s="67" t="s">
        <v>73</v>
      </c>
      <c r="E3" s="68" t="s">
        <v>74</v>
      </c>
      <c r="F3" s="69" t="s">
        <v>31</v>
      </c>
      <c r="G3" s="70" t="s">
        <v>75</v>
      </c>
      <c r="H3" s="69" t="s">
        <v>35</v>
      </c>
      <c r="I3" s="71" t="s">
        <v>76</v>
      </c>
      <c r="J3" s="71" t="s">
        <v>77</v>
      </c>
      <c r="K3" s="71" t="s">
        <v>78</v>
      </c>
      <c r="L3" s="72" t="s">
        <v>34</v>
      </c>
      <c r="M3" s="73" t="s">
        <v>79</v>
      </c>
      <c r="N3" s="68" t="s">
        <v>74</v>
      </c>
      <c r="O3" s="74" t="s">
        <v>80</v>
      </c>
      <c r="P3" s="74" t="s">
        <v>81</v>
      </c>
      <c r="Q3" s="74" t="s">
        <v>82</v>
      </c>
      <c r="R3" s="74" t="s">
        <v>83</v>
      </c>
      <c r="S3" s="74" t="s">
        <v>84</v>
      </c>
      <c r="T3" s="75" t="s">
        <v>85</v>
      </c>
      <c r="U3" s="74" t="s">
        <v>86</v>
      </c>
      <c r="V3" s="74" t="s">
        <v>87</v>
      </c>
      <c r="W3" s="77" t="s">
        <v>88</v>
      </c>
      <c r="X3" s="77" t="s">
        <v>89</v>
      </c>
      <c r="Y3" s="77" t="s">
        <v>90</v>
      </c>
      <c r="Z3" s="74" t="s">
        <v>91</v>
      </c>
      <c r="AA3" s="74" t="s">
        <v>92</v>
      </c>
      <c r="AB3" s="73" t="s">
        <v>93</v>
      </c>
      <c r="AC3" s="66" t="s">
        <v>94</v>
      </c>
      <c r="AD3" s="68" t="s">
        <v>74</v>
      </c>
      <c r="AE3" s="76" t="s">
        <v>95</v>
      </c>
      <c r="AF3" s="73" t="s">
        <v>96</v>
      </c>
      <c r="AG3" s="68" t="s">
        <v>74</v>
      </c>
      <c r="AH3" s="73" t="s">
        <v>97</v>
      </c>
      <c r="AI3" s="73" t="s">
        <v>98</v>
      </c>
      <c r="AJ3" s="77" t="s">
        <v>99</v>
      </c>
      <c r="AK3" s="76" t="s">
        <v>100</v>
      </c>
      <c r="AL3" s="76" t="s">
        <v>101</v>
      </c>
      <c r="AM3" s="77" t="s">
        <v>102</v>
      </c>
      <c r="AN3" s="73" t="s">
        <v>103</v>
      </c>
      <c r="AO3" s="68" t="s">
        <v>74</v>
      </c>
      <c r="AP3" s="68" t="s">
        <v>74</v>
      </c>
      <c r="AQ3" s="68" t="s">
        <v>74</v>
      </c>
      <c r="AR3" s="68" t="s">
        <v>74</v>
      </c>
      <c r="AS3" s="78" t="s">
        <v>104</v>
      </c>
      <c r="AT3" s="68" t="s">
        <v>74</v>
      </c>
      <c r="AU3" s="68" t="s">
        <v>74</v>
      </c>
      <c r="AV3" s="68" t="s">
        <v>74</v>
      </c>
      <c r="AW3" s="68" t="s">
        <v>74</v>
      </c>
      <c r="AX3" s="68" t="s">
        <v>74</v>
      </c>
      <c r="AY3" s="73" t="s">
        <v>105</v>
      </c>
      <c r="AZ3" s="73" t="s">
        <v>106</v>
      </c>
      <c r="BA3" s="77" t="s">
        <v>107</v>
      </c>
      <c r="BB3" s="68" t="s">
        <v>74</v>
      </c>
      <c r="BC3" s="68" t="s">
        <v>74</v>
      </c>
      <c r="BD3" s="79" t="s">
        <v>108</v>
      </c>
      <c r="BE3" s="66" t="s">
        <v>109</v>
      </c>
      <c r="BF3" s="79" t="s">
        <v>110</v>
      </c>
      <c r="BG3" s="80" t="s">
        <v>111</v>
      </c>
      <c r="BH3" s="81" t="s">
        <v>112</v>
      </c>
      <c r="BI3" s="81" t="s">
        <v>113</v>
      </c>
      <c r="BJ3" s="77" t="s">
        <v>114</v>
      </c>
      <c r="BK3" s="81" t="s">
        <v>115</v>
      </c>
      <c r="BL3" s="82" t="s">
        <v>116</v>
      </c>
      <c r="BM3" s="83" t="s">
        <v>117</v>
      </c>
      <c r="BN3" s="84" t="s">
        <v>118</v>
      </c>
      <c r="BO3" s="81" t="s">
        <v>119</v>
      </c>
      <c r="BP3" s="74" t="s">
        <v>120</v>
      </c>
      <c r="BQ3" s="74" t="s">
        <v>121</v>
      </c>
      <c r="BR3" s="74" t="s">
        <v>122</v>
      </c>
      <c r="BS3" s="74" t="s">
        <v>123</v>
      </c>
      <c r="BT3" s="74" t="s">
        <v>124</v>
      </c>
      <c r="BU3" s="75" t="s">
        <v>125</v>
      </c>
      <c r="BV3" s="74" t="s">
        <v>126</v>
      </c>
      <c r="BW3" s="74" t="s">
        <v>127</v>
      </c>
      <c r="BX3" s="74" t="s">
        <v>128</v>
      </c>
      <c r="BY3" s="74" t="s">
        <v>129</v>
      </c>
      <c r="BZ3" s="74" t="s">
        <v>130</v>
      </c>
      <c r="CA3" s="74" t="s">
        <v>131</v>
      </c>
      <c r="CB3" s="74" t="s">
        <v>132</v>
      </c>
      <c r="CC3" s="68" t="s">
        <v>74</v>
      </c>
      <c r="CD3" s="77" t="s">
        <v>133</v>
      </c>
      <c r="CE3" s="77" t="s">
        <v>134</v>
      </c>
      <c r="CF3" s="77" t="s">
        <v>135</v>
      </c>
      <c r="CG3" s="77" t="s">
        <v>136</v>
      </c>
      <c r="CH3" s="77" t="s">
        <v>137</v>
      </c>
      <c r="CI3" s="77" t="s">
        <v>138</v>
      </c>
      <c r="CJ3" s="77" t="s">
        <v>139</v>
      </c>
      <c r="CK3" s="85" t="s">
        <v>140</v>
      </c>
      <c r="CL3" s="85" t="s">
        <v>141</v>
      </c>
    </row>
    <row r="4" spans="1:90" ht="13.8" thickTop="1">
      <c r="A4" s="34"/>
      <c r="B4" s="93" t="str">
        <f>IF(ISNUMBER(($H4)),'Order Form'!$D$5,"")</f>
        <v/>
      </c>
      <c r="C4" s="92" t="str">
        <f>IF(ISNUMBER(($H4)),'Order Form'!$G$5,"")</f>
        <v/>
      </c>
      <c r="D4" s="92" t="str">
        <f>IF('Order Form'!F20="","",IF(ISNUMBER(($H4)),'Order Form'!F20,""))</f>
        <v/>
      </c>
      <c r="E4" s="35"/>
      <c r="F4" s="91" t="str">
        <f>IF(ISNUMBER((H4)),SUBSTITUTE(SUBSTITUTE('Order Form'!B20,"-","")," ",""),"")</f>
        <v/>
      </c>
      <c r="G4" s="36"/>
      <c r="H4" s="90" t="str">
        <f>IF('Order Form'!H20&gt;0,'Order Form'!H20," ")</f>
        <v xml:space="preserve"> </v>
      </c>
      <c r="I4" s="89" t="str">
        <f>IF('Order Form'!$K$13="Yes",(IF('Order Form'!J20&gt;0,"",IF('Order Form'!$K$10&lt;&gt;"GR - Gratis",IF('Order Form'!I20=0,"",IF(ISNUMBER($H4),'Order Form'!I20,"")),""))),"")</f>
        <v/>
      </c>
      <c r="J4" s="89" t="str">
        <f>IF('Order Form'!$K$13="Yes",(IF('Order Form'!J20=0,"",IF('Order Form'!$K$10&lt;&gt;"GR - Gratis",IF(ISNUMBER($H4),'Order Form'!J20,""),""))),"")</f>
        <v/>
      </c>
      <c r="K4" s="37"/>
      <c r="L4" s="89" t="str">
        <f>IF('Order Form'!J20&gt;0,"",IF('Order Form'!G20=0,"",IF('Order Form'!$K$10&lt;&gt;"GR - Gratis",IF('Order Form'!$K$12="Yes",IF(ISNUMBER($H4),'Order Form'!G20*100,""),""),"")))</f>
        <v/>
      </c>
      <c r="M4" s="89" t="str">
        <f>IF('Order Form'!J20&gt;0,"",IF('Order Form'!$K$17=0,"",IF('Order Form'!$K$17=0,"",IF('Order Form'!$K$10&lt;&gt;"GR - Gratis",IF('Order Form'!$K$12="Yes",IF(ISNUMBER($H4),'Order Form'!$K$17*100,""),""),""))))</f>
        <v/>
      </c>
      <c r="N4" s="38"/>
      <c r="O4" s="98" t="str">
        <f>IF('Order Form'!$B$8="Name / Attent Of","",IF(ISNUMBER($H4),IF('Order Form'!$K$14="Yes",'Order Form'!$B$8,""),""))</f>
        <v/>
      </c>
      <c r="P4" s="96" t="str">
        <f>IF('Order Form'!$B$9="Company / Department","",IF(ISNUMBER($H4),IF('Order Form'!$K$14="Yes",'Order Form'!$B$9,""),""))</f>
        <v/>
      </c>
      <c r="Q4" s="98" t="str">
        <f>IF('Order Form'!$B$10="Address 1","",IF(ISNUMBER($H4),IF('Order Form'!$K$14="Yes",'Order Form'!$B$10,""),""))</f>
        <v/>
      </c>
      <c r="R4" s="98" t="str">
        <f>IF('Order Form'!$B$11="Address 2","",IF(ISNUMBER($H4),IF('Order Form'!$K$14="Yes",'Order Form'!$B$11,""),""))</f>
        <v/>
      </c>
      <c r="S4" s="96" t="str">
        <f>IF('Order Form'!$B$12="Address 3","",IF(ISNUMBER($H4),IF('Order Form'!$K$14="Yes",'Order Form'!$B$12,""),""))</f>
        <v/>
      </c>
      <c r="T4" s="98" t="str">
        <f>IF('Order Form'!$B$13="Town","",IF(ISNUMBER($H4),IF('Order Form'!$K$14="Yes",'Order Form'!$B$13,""),""))</f>
        <v/>
      </c>
      <c r="U4" s="100"/>
      <c r="V4" s="103" t="str">
        <f>IF('Order Form'!$B$14="Post Code","",IF(ISNUMBER($H4),IF('Order Form'!$K$14="Yes",'Order Form'!$B$14,""),""))</f>
        <v/>
      </c>
      <c r="W4" s="98" t="str">
        <f>IF('Order Form'!$B$15="Country","",IF(ISNUMBER($H4),IF('Order Form'!$K$14="Yes",VLOOKUP('Order Form'!$B$15,Lists!N:O,2,0),""),""))</f>
        <v/>
      </c>
      <c r="X4" s="100"/>
      <c r="Y4" s="99" t="str">
        <f>IF('Order Form'!$F$8="Phone","",IF(ISNUMBER($H4),IF('Order Form'!$K$14="Yes",'Order Form'!$F$8,""),""))</f>
        <v/>
      </c>
      <c r="Z4" s="97" t="str">
        <f>IF('Order Form'!$F$9="Email","",IF(ISNUMBER($H4),IF('Order Form'!$K$14="Yes",'Order Form'!$F$9,""),""))</f>
        <v/>
      </c>
      <c r="AA4" s="38"/>
      <c r="AC4" s="86" t="str">
        <f>IF(ISNUMBER(($H4)),LEFT('Order Form'!$K$10,2),"")</f>
        <v/>
      </c>
      <c r="AD4" s="34"/>
      <c r="AE4" s="86" t="str">
        <f>IF(AC4="GR",LEFT('Order Form'!$K$11,2),"")</f>
        <v/>
      </c>
      <c r="AF4" s="34"/>
      <c r="AG4" s="38"/>
      <c r="AH4" s="38"/>
      <c r="AI4" s="86" t="str">
        <f>IF(ISNUMBER(($H4)),IF('Order Form'!$K$16="Yes","P",""),"")</f>
        <v/>
      </c>
      <c r="AJ4" s="34"/>
      <c r="AK4" s="106"/>
      <c r="AL4" s="106"/>
      <c r="AM4" s="34"/>
      <c r="AN4" s="34"/>
      <c r="AO4" s="38"/>
      <c r="AP4" s="34"/>
      <c r="AQ4" s="38"/>
      <c r="AR4" s="38"/>
      <c r="AS4" s="38"/>
      <c r="AZ4" s="86" t="str">
        <f>IF(ISNUMBER(($H4)),IF('Order Form'!$K$15="Yes","Y",""),"")</f>
        <v/>
      </c>
      <c r="BD4" s="87" t="str">
        <f>IF('Order Form'!$H20&gt;0,"OF"," ")</f>
        <v xml:space="preserve"> </v>
      </c>
      <c r="BE4" s="86" t="str">
        <f>IF('Order Form'!$H20&gt;0,"Y"," ")</f>
        <v xml:space="preserve"> </v>
      </c>
      <c r="BF4" s="86" t="str">
        <f>IF('Order Form'!$H20&gt;0,"STANDARD"," ")</f>
        <v xml:space="preserve"> </v>
      </c>
    </row>
    <row r="5" spans="1:90">
      <c r="A5" s="34"/>
      <c r="B5" s="93" t="str">
        <f>IF(ISNUMBER(($H5)),'Order Form'!$D$5,"")</f>
        <v/>
      </c>
      <c r="C5" s="92" t="str">
        <f>IF(ISNUMBER(($H5)),'Order Form'!$G$5,"")</f>
        <v/>
      </c>
      <c r="D5" s="92" t="str">
        <f>IF('Order Form'!F21="","",IF(ISNUMBER(($H5)),'Order Form'!F21,""))</f>
        <v/>
      </c>
      <c r="E5" s="35"/>
      <c r="F5" s="91" t="str">
        <f>IF(ISNUMBER((H5)),SUBSTITUTE(SUBSTITUTE('Order Form'!B22,"-","")," ",""),"")</f>
        <v/>
      </c>
      <c r="G5" s="36"/>
      <c r="H5" s="90" t="str">
        <f>IF('Order Form'!H21&gt;0,'Order Form'!H21," ")</f>
        <v xml:space="preserve"> </v>
      </c>
      <c r="I5" s="89" t="str">
        <f>IF('Order Form'!$K$13="Yes",(IF('Order Form'!J22&gt;0,"",IF('Order Form'!$K$10&lt;&gt;"GR - Gratis",IF('Order Form'!I22=0,"",IF(ISNUMBER($H5),'Order Form'!I22,"")),""))),"")</f>
        <v/>
      </c>
      <c r="J5" s="89" t="str">
        <f>IF('Order Form'!$K$13="Yes",(IF('Order Form'!J22=0,"",IF('Order Form'!$K$10&lt;&gt;"GR - Gratis",IF(ISNUMBER($H5),'Order Form'!J22,""),""))),"")</f>
        <v/>
      </c>
      <c r="K5" s="37"/>
      <c r="L5" s="89" t="str">
        <f>IF('Order Form'!J21&gt;0,"",IF('Order Form'!G21=0,"",IF('Order Form'!$K$10&lt;&gt;"GR - Gratis",IF('Order Form'!$K$12="Yes",IF(ISNUMBER($H5),'Order Form'!G21*100,""),""),"")))</f>
        <v/>
      </c>
      <c r="M5" s="89" t="str">
        <f>IF('Order Form'!J21&gt;0,"",IF('Order Form'!$K$17=0,"",IF('Order Form'!$K$17=0,"",IF('Order Form'!$K$10&lt;&gt;"GR - Gratis",IF('Order Form'!$K$12="Yes",IF(ISNUMBER($H5),'Order Form'!$K$17*100,""),""),""))))</f>
        <v/>
      </c>
      <c r="N5" s="38"/>
      <c r="O5" s="88" t="str">
        <f>IF('Order Form'!$B$8="Name / Attent Of","",IF(ISNUMBER($H5),IF('Order Form'!$K$14="Yes",'Order Form'!$B$8,""),""))</f>
        <v/>
      </c>
      <c r="P5" s="96" t="str">
        <f>IF('Order Form'!$B$9="Company / Department","",IF(ISNUMBER($H5),IF('Order Form'!$K$14="Yes",'Order Form'!$B$9,""),""))</f>
        <v/>
      </c>
      <c r="Q5" s="88" t="str">
        <f>IF('Order Form'!$B$10="Address 1","",IF(ISNUMBER($H5),IF('Order Form'!$K$14="Yes",'Order Form'!$B$10,""),""))</f>
        <v/>
      </c>
      <c r="R5" s="88" t="str">
        <f>IF('Order Form'!$B$11="Address 2","",IF(ISNUMBER($H5),IF('Order Form'!$K$14="Yes",'Order Form'!$B$11,""),""))</f>
        <v/>
      </c>
      <c r="S5" s="96" t="str">
        <f>IF('Order Form'!$B$12="Address 3","",IF(ISNUMBER($H5),IF('Order Form'!$K$14="Yes",'Order Form'!$B$12,""),""))</f>
        <v/>
      </c>
      <c r="T5" s="88" t="str">
        <f>IF('Order Form'!$B$13="Town","",IF(ISNUMBER($H5),IF('Order Form'!$K$14="Yes",'Order Form'!$B$13,""),""))</f>
        <v/>
      </c>
      <c r="U5" s="34"/>
      <c r="V5" s="103" t="str">
        <f>IF('Order Form'!$B$14="Post Code","",IF(ISNUMBER($H5),IF('Order Form'!$K$14="Yes",'Order Form'!$B$14,""),""))</f>
        <v/>
      </c>
      <c r="W5" s="98" t="str">
        <f>IF('Order Form'!$B$15="Country","",IF(ISNUMBER($H5),IF('Order Form'!$K$14="Yes",VLOOKUP('Order Form'!$B$15,Lists!N:O,2,0),""),""))</f>
        <v/>
      </c>
      <c r="X5" s="100"/>
      <c r="Y5" s="99" t="str">
        <f>IF('Order Form'!$F$8="Phone","",IF(ISNUMBER($H5),IF('Order Form'!$K$14="Yes",'Order Form'!$F$8,""),""))</f>
        <v/>
      </c>
      <c r="Z5" s="97" t="str">
        <f>IF('Order Form'!$F$9="Email","",IF(ISNUMBER($H5),IF('Order Form'!$K$14="Yes",'Order Form'!$F$9,""),""))</f>
        <v/>
      </c>
      <c r="AA5" s="38"/>
      <c r="AC5" s="86" t="str">
        <f>IF(ISNUMBER(($H5)),LEFT('Order Form'!$K$10,2),"")</f>
        <v/>
      </c>
      <c r="AD5" s="34"/>
      <c r="AE5" s="86" t="str">
        <f>IF(AC5="GR",LEFT('Order Form'!$K$11,2),"")</f>
        <v/>
      </c>
      <c r="AF5" s="34"/>
      <c r="AG5" s="38"/>
      <c r="AH5" s="38"/>
      <c r="AI5" s="86" t="str">
        <f>IF(ISNUMBER(($H5)),IF('Order Form'!$K$16="Yes","P",""),"")</f>
        <v/>
      </c>
      <c r="AJ5" s="34"/>
      <c r="AK5" s="106"/>
      <c r="AL5" s="106"/>
      <c r="AM5" s="34"/>
      <c r="AN5" s="34"/>
      <c r="AO5" s="38"/>
      <c r="AP5" s="34"/>
      <c r="AQ5" s="38"/>
      <c r="AR5" s="38"/>
      <c r="AS5" s="38"/>
      <c r="AZ5" s="86" t="str">
        <f>IF(ISNUMBER(($H5)),IF('Order Form'!$K$15="Yes","Y",""),"")</f>
        <v/>
      </c>
      <c r="BD5" s="87" t="str">
        <f>IF('Order Form'!$H22&gt;0,"OF"," ")</f>
        <v xml:space="preserve"> </v>
      </c>
      <c r="BE5" s="86" t="str">
        <f>IF('Order Form'!$H22&gt;0,"Y"," ")</f>
        <v xml:space="preserve"> </v>
      </c>
      <c r="BF5" s="86" t="str">
        <f>IF('Order Form'!$H22&gt;0,"STANDARD"," ")</f>
        <v xml:space="preserve"> </v>
      </c>
    </row>
    <row r="6" spans="1:90">
      <c r="A6" s="34"/>
      <c r="B6" s="93" t="str">
        <f>IF(ISNUMBER(($H6)),'Order Form'!$D$5,"")</f>
        <v/>
      </c>
      <c r="C6" s="92" t="str">
        <f>IF(ISNUMBER(($H6)),'Order Form'!$G$5,"")</f>
        <v/>
      </c>
      <c r="D6" s="92" t="str">
        <f>IF('Order Form'!F22="","",IF(ISNUMBER(($H6)),'Order Form'!F22,""))</f>
        <v/>
      </c>
      <c r="E6" s="35"/>
      <c r="F6" s="91" t="str">
        <f>IF(ISNUMBER((H6)),SUBSTITUTE(SUBSTITUTE('Order Form'!B21,"-","")," ",""),"")</f>
        <v/>
      </c>
      <c r="G6" s="36"/>
      <c r="H6" s="90" t="str">
        <f>IF('Order Form'!H22&gt;0,'Order Form'!H22," ")</f>
        <v xml:space="preserve"> </v>
      </c>
      <c r="I6" s="89" t="str">
        <f>IF('Order Form'!$K$13="Yes",(IF('Order Form'!J21&gt;0,"",IF('Order Form'!$K$10&lt;&gt;"GR - Gratis",IF('Order Form'!I21=0,"",IF(ISNUMBER($H6),'Order Form'!I21,"")),""))),"")</f>
        <v/>
      </c>
      <c r="J6" s="89" t="str">
        <f>IF('Order Form'!$K$13="Yes",(IF('Order Form'!J21=0,"",IF('Order Form'!$K$10&lt;&gt;"GR - Gratis",IF(ISNUMBER($H6),'Order Form'!J21,""),""))),"")</f>
        <v/>
      </c>
      <c r="K6" s="37"/>
      <c r="L6" s="89" t="str">
        <f>IF('Order Form'!J22&gt;0,"",IF('Order Form'!G22=0,"",IF('Order Form'!$K$10&lt;&gt;"GR - Gratis",IF('Order Form'!$K$12="Yes",IF(ISNUMBER($H6),'Order Form'!G22*100,""),""),"")))</f>
        <v/>
      </c>
      <c r="M6" s="89" t="str">
        <f>IF('Order Form'!J22&gt;0,"",IF('Order Form'!$K$17=0,"",IF('Order Form'!$K$17=0,"",IF('Order Form'!$K$10&lt;&gt;"GR - Gratis",IF('Order Form'!$K$12="Yes",IF(ISNUMBER($H6),'Order Form'!$K$17*100,""),""),""))))</f>
        <v/>
      </c>
      <c r="N6" s="38"/>
      <c r="O6" s="88" t="str">
        <f>IF('Order Form'!$B$8="Name / Attent Of","",IF(ISNUMBER($H6),IF('Order Form'!$K$14="Yes",'Order Form'!$B$8,""),""))</f>
        <v/>
      </c>
      <c r="P6" s="96" t="str">
        <f>IF('Order Form'!$B$9="Company / Department","",IF(ISNUMBER($H6),IF('Order Form'!$K$14="Yes",'Order Form'!$B$9,""),""))</f>
        <v/>
      </c>
      <c r="Q6" s="88" t="str">
        <f>IF('Order Form'!$B$10="Address 1","",IF(ISNUMBER($H6),IF('Order Form'!$K$14="Yes",'Order Form'!$B$10,""),""))</f>
        <v/>
      </c>
      <c r="R6" s="88" t="str">
        <f>IF('Order Form'!$B$11="Address 2","",IF(ISNUMBER($H6),IF('Order Form'!$K$14="Yes",'Order Form'!$B$11,""),""))</f>
        <v/>
      </c>
      <c r="S6" s="96" t="str">
        <f>IF('Order Form'!$B$12="Address 3","",IF(ISNUMBER($H6),IF('Order Form'!$K$14="Yes",'Order Form'!$B$12,""),""))</f>
        <v/>
      </c>
      <c r="T6" s="88" t="str">
        <f>IF('Order Form'!$B$13="Town","",IF(ISNUMBER($H6),IF('Order Form'!$K$14="Yes",'Order Form'!$B$13,""),""))</f>
        <v/>
      </c>
      <c r="U6" s="34"/>
      <c r="V6" s="103" t="str">
        <f>IF('Order Form'!$B$14="Post Code","",IF(ISNUMBER($H6),IF('Order Form'!$K$14="Yes",'Order Form'!$B$14,""),""))</f>
        <v/>
      </c>
      <c r="W6" s="98" t="str">
        <f>IF('Order Form'!$B$15="Country","",IF(ISNUMBER($H6),IF('Order Form'!$K$14="Yes",VLOOKUP('Order Form'!$B$15,Lists!N:O,2,0),""),""))</f>
        <v/>
      </c>
      <c r="X6" s="100"/>
      <c r="Y6" s="99" t="str">
        <f>IF('Order Form'!$F$8="Phone","",IF(ISNUMBER($H6),IF('Order Form'!$K$14="Yes",'Order Form'!$F$8,""),""))</f>
        <v/>
      </c>
      <c r="Z6" s="97" t="str">
        <f>IF('Order Form'!$F$9="Email","",IF(ISNUMBER($H6),IF('Order Form'!$K$14="Yes",'Order Form'!$F$9,""),""))</f>
        <v/>
      </c>
      <c r="AA6" s="38"/>
      <c r="AC6" s="86" t="str">
        <f>IF(ISNUMBER(($H6)),LEFT('Order Form'!$K$10,2),"")</f>
        <v/>
      </c>
      <c r="AD6" s="34"/>
      <c r="AE6" s="86" t="str">
        <f>IF(AC6="GR",LEFT('Order Form'!$K$11,2),"")</f>
        <v/>
      </c>
      <c r="AF6" s="34"/>
      <c r="AG6" s="38"/>
      <c r="AH6" s="38"/>
      <c r="AI6" s="86" t="str">
        <f>IF(ISNUMBER(($H6)),IF('Order Form'!$K$16="Yes","P",""),"")</f>
        <v/>
      </c>
      <c r="AJ6" s="34"/>
      <c r="AK6" s="106"/>
      <c r="AL6" s="106"/>
      <c r="AM6" s="34"/>
      <c r="AN6" s="34"/>
      <c r="AO6" s="38"/>
      <c r="AP6" s="34"/>
      <c r="AQ6" s="38"/>
      <c r="AR6" s="38"/>
      <c r="AS6" s="38"/>
      <c r="AZ6" s="86" t="str">
        <f>IF(ISNUMBER(($H6)),IF('Order Form'!$K$15="Yes","Y",""),"")</f>
        <v/>
      </c>
      <c r="BD6" s="87" t="str">
        <f>IF('Order Form'!$H21&gt;0,"OF"," ")</f>
        <v xml:space="preserve"> </v>
      </c>
      <c r="BE6" s="86" t="str">
        <f>IF('Order Form'!$H21&gt;0,"Y"," ")</f>
        <v xml:space="preserve"> </v>
      </c>
      <c r="BF6" s="86" t="str">
        <f>IF('Order Form'!$H21&gt;0,"STANDARD"," ")</f>
        <v xml:space="preserve"> </v>
      </c>
    </row>
    <row r="7" spans="1:90">
      <c r="A7" s="34"/>
      <c r="B7" s="93" t="str">
        <f>IF(ISNUMBER(($H7)),'Order Form'!$D$5,"")</f>
        <v/>
      </c>
      <c r="C7" s="92" t="str">
        <f>IF(ISNUMBER(($H7)),'Order Form'!$G$5,"")</f>
        <v/>
      </c>
      <c r="D7" s="92" t="str">
        <f>IF('Order Form'!F23="","",IF(ISNUMBER(($H7)),'Order Form'!F23,""))</f>
        <v/>
      </c>
      <c r="E7" s="35"/>
      <c r="F7" s="91" t="str">
        <f>IF(ISNUMBER((H7)),SUBSTITUTE(SUBSTITUTE('Order Form'!B23,"-","")," ",""),"")</f>
        <v/>
      </c>
      <c r="G7" s="36"/>
      <c r="H7" s="90" t="str">
        <f>IF('Order Form'!H23&gt;0,'Order Form'!H23," ")</f>
        <v xml:space="preserve"> </v>
      </c>
      <c r="I7" s="89" t="str">
        <f>IF('Order Form'!$K$13="Yes",(IF('Order Form'!J23&gt;0,"",IF('Order Form'!$K$10&lt;&gt;"GR - Gratis",IF('Order Form'!I23=0,"",IF(ISNUMBER($H7),'Order Form'!I23,"")),""))),"")</f>
        <v/>
      </c>
      <c r="J7" s="89" t="str">
        <f>IF('Order Form'!$K$13="Yes",(IF('Order Form'!J23=0,"",IF('Order Form'!$K$10&lt;&gt;"GR - Gratis",IF(ISNUMBER($H7),'Order Form'!J23,""),""))),"")</f>
        <v/>
      </c>
      <c r="K7" s="37"/>
      <c r="L7" s="89" t="str">
        <f>IF('Order Form'!J23&gt;0,"",IF('Order Form'!G23=0,"",IF('Order Form'!$K$10&lt;&gt;"GR - Gratis",IF('Order Form'!$K$12="Yes",IF(ISNUMBER($H7),'Order Form'!G23*100,""),""),"")))</f>
        <v/>
      </c>
      <c r="M7" s="89" t="str">
        <f>IF('Order Form'!J23&gt;0,"",IF('Order Form'!$K$17=0,"",IF('Order Form'!$K$17=0,"",IF('Order Form'!$K$10&lt;&gt;"GR - Gratis",IF('Order Form'!$K$12="Yes",IF(ISNUMBER($H7),'Order Form'!$K$17*100,""),""),""))))</f>
        <v/>
      </c>
      <c r="N7" s="38"/>
      <c r="O7" s="88" t="str">
        <f>IF('Order Form'!$B$8="Name / Attent Of","",IF(ISNUMBER($H7),IF('Order Form'!$K$14="Yes",'Order Form'!$B$8,""),""))</f>
        <v/>
      </c>
      <c r="P7" s="96" t="str">
        <f>IF('Order Form'!$B$9="Company / Department","",IF(ISNUMBER($H7),IF('Order Form'!$K$14="Yes",'Order Form'!$B$9,""),""))</f>
        <v/>
      </c>
      <c r="Q7" s="88" t="str">
        <f>IF('Order Form'!$B$10="Address 1","",IF(ISNUMBER($H7),IF('Order Form'!$K$14="Yes",'Order Form'!$B$10,""),""))</f>
        <v/>
      </c>
      <c r="R7" s="88" t="str">
        <f>IF('Order Form'!$B$11="Address 2","",IF(ISNUMBER($H7),IF('Order Form'!$K$14="Yes",'Order Form'!$B$11,""),""))</f>
        <v/>
      </c>
      <c r="S7" s="96" t="str">
        <f>IF('Order Form'!$B$12="Address 3","",IF(ISNUMBER($H7),IF('Order Form'!$K$14="Yes",'Order Form'!$B$12,""),""))</f>
        <v/>
      </c>
      <c r="T7" s="88" t="str">
        <f>IF('Order Form'!$B$13="Town","",IF(ISNUMBER($H7),IF('Order Form'!$K$14="Yes",'Order Form'!$B$13,""),""))</f>
        <v/>
      </c>
      <c r="U7" s="34"/>
      <c r="V7" s="103" t="str">
        <f>IF('Order Form'!$B$14="Post Code","",IF(ISNUMBER($H7),IF('Order Form'!$K$14="Yes",'Order Form'!$B$14,""),""))</f>
        <v/>
      </c>
      <c r="W7" s="98" t="str">
        <f>IF('Order Form'!$B$15="Country","",IF(ISNUMBER($H7),IF('Order Form'!$K$14="Yes",VLOOKUP('Order Form'!$B$15,Lists!N:O,2,0),""),""))</f>
        <v/>
      </c>
      <c r="X7" s="100"/>
      <c r="Y7" s="99" t="str">
        <f>IF('Order Form'!$F$8="Phone","",IF(ISNUMBER($H7),IF('Order Form'!$K$14="Yes",'Order Form'!$F$8,""),""))</f>
        <v/>
      </c>
      <c r="Z7" s="97" t="str">
        <f>IF('Order Form'!$F$9="Email","",IF(ISNUMBER($H7),IF('Order Form'!$K$14="Yes",'Order Form'!$F$9,""),""))</f>
        <v/>
      </c>
      <c r="AA7" s="38"/>
      <c r="AC7" s="86" t="str">
        <f>IF(ISNUMBER(($H7)),LEFT('Order Form'!$K$10,2),"")</f>
        <v/>
      </c>
      <c r="AD7" s="34"/>
      <c r="AE7" s="86" t="str">
        <f>IF(AC7="GR",LEFT('Order Form'!$K$11,2),"")</f>
        <v/>
      </c>
      <c r="AF7" s="34"/>
      <c r="AG7" s="38"/>
      <c r="AH7" s="38"/>
      <c r="AI7" s="86" t="str">
        <f>IF(ISNUMBER(($H7)),IF('Order Form'!$K$16="Yes","P",""),"")</f>
        <v/>
      </c>
      <c r="AJ7" s="34"/>
      <c r="AK7" s="106"/>
      <c r="AL7" s="106"/>
      <c r="AM7" s="34"/>
      <c r="AN7" s="34"/>
      <c r="AO7" s="38"/>
      <c r="AP7" s="34"/>
      <c r="AQ7" s="38"/>
      <c r="AR7" s="38"/>
      <c r="AS7" s="38"/>
      <c r="AZ7" s="86" t="str">
        <f>IF(ISNUMBER(($H7)),IF('Order Form'!$K$15="Yes","Y",""),"")</f>
        <v/>
      </c>
      <c r="BD7" s="87" t="str">
        <f>IF('Order Form'!$H23&gt;0,"OF"," ")</f>
        <v xml:space="preserve"> </v>
      </c>
      <c r="BE7" s="86" t="str">
        <f>IF('Order Form'!$H23&gt;0,"Y"," ")</f>
        <v xml:space="preserve"> </v>
      </c>
      <c r="BF7" s="86" t="str">
        <f>IF('Order Form'!$H23&gt;0,"STANDARD"," ")</f>
        <v xml:space="preserve"> </v>
      </c>
    </row>
    <row r="8" spans="1:90">
      <c r="A8" s="34"/>
      <c r="B8" s="93" t="str">
        <f>IF(ISNUMBER(($H8)),'Order Form'!$D$5,"")</f>
        <v/>
      </c>
      <c r="C8" s="92" t="str">
        <f>IF(ISNUMBER(($H8)),'Order Form'!$G$5,"")</f>
        <v/>
      </c>
      <c r="D8" s="92" t="str">
        <f>IF('Order Form'!F25="","",IF(ISNUMBER(($H8)),'Order Form'!F25,""))</f>
        <v/>
      </c>
      <c r="E8" s="35"/>
      <c r="F8" s="91" t="str">
        <f>IF(ISNUMBER((H8)),SUBSTITUTE(SUBSTITUTE('Order Form'!#REF!,"-","")," ",""),"")</f>
        <v/>
      </c>
      <c r="G8" s="36"/>
      <c r="H8" s="90" t="str">
        <f>IF('Order Form'!H25&gt;0,'Order Form'!H25," ")</f>
        <v xml:space="preserve"> </v>
      </c>
      <c r="I8" s="89" t="str">
        <f>IF('Order Form'!$K$13="Yes",(IF('Order Form'!#REF!&gt;0,"",IF('Order Form'!$K$10&lt;&gt;"GR - Gratis",IF('Order Form'!#REF!=0,"",IF(ISNUMBER($H8),'Order Form'!#REF!,"")),""))),"")</f>
        <v/>
      </c>
      <c r="J8" s="89" t="str">
        <f>IF('Order Form'!$K$13="Yes",(IF('Order Form'!#REF!=0,"",IF('Order Form'!$K$10&lt;&gt;"GR - Gratis",IF(ISNUMBER($H8),'Order Form'!#REF!,""),""))),"")</f>
        <v/>
      </c>
      <c r="K8" s="37"/>
      <c r="L8" s="89" t="str">
        <f>IF('Order Form'!J25&gt;0,"",IF('Order Form'!G25=0,"",IF('Order Form'!$K$10&lt;&gt;"GR - Gratis",IF('Order Form'!$K$12="Yes",IF(ISNUMBER($H8),'Order Form'!G25*100,""),""),"")))</f>
        <v/>
      </c>
      <c r="M8" s="89" t="str">
        <f>IF('Order Form'!J25&gt;0,"",IF('Order Form'!$K$17=0,"",IF('Order Form'!$K$17=0,"",IF('Order Form'!$K$10&lt;&gt;"GR - Gratis",IF('Order Form'!$K$12="Yes",IF(ISNUMBER($H8),'Order Form'!$K$17*100,""),""),""))))</f>
        <v/>
      </c>
      <c r="N8" s="38"/>
      <c r="O8" s="88" t="str">
        <f>IF('Order Form'!$B$8="Name / Attent Of","",IF(ISNUMBER($H8),IF('Order Form'!$K$14="Yes",'Order Form'!$B$8,""),""))</f>
        <v/>
      </c>
      <c r="P8" s="96" t="str">
        <f>IF('Order Form'!$B$9="Company / Department","",IF(ISNUMBER($H8),IF('Order Form'!$K$14="Yes",'Order Form'!$B$9,""),""))</f>
        <v/>
      </c>
      <c r="Q8" s="88" t="str">
        <f>IF('Order Form'!$B$10="Address 1","",IF(ISNUMBER($H8),IF('Order Form'!$K$14="Yes",'Order Form'!$B$10,""),""))</f>
        <v/>
      </c>
      <c r="R8" s="88" t="str">
        <f>IF('Order Form'!$B$11="Address 2","",IF(ISNUMBER($H8),IF('Order Form'!$K$14="Yes",'Order Form'!$B$11,""),""))</f>
        <v/>
      </c>
      <c r="S8" s="96" t="str">
        <f>IF('Order Form'!$B$12="Address 3","",IF(ISNUMBER($H8),IF('Order Form'!$K$14="Yes",'Order Form'!$B$12,""),""))</f>
        <v/>
      </c>
      <c r="T8" s="88" t="str">
        <f>IF('Order Form'!$B$13="Town","",IF(ISNUMBER($H8),IF('Order Form'!$K$14="Yes",'Order Form'!$B$13,""),""))</f>
        <v/>
      </c>
      <c r="U8" s="34"/>
      <c r="V8" s="103" t="str">
        <f>IF('Order Form'!$B$14="Post Code","",IF(ISNUMBER($H8),IF('Order Form'!$K$14="Yes",'Order Form'!$B$14,""),""))</f>
        <v/>
      </c>
      <c r="W8" s="98" t="str">
        <f>IF('Order Form'!$B$15="Country","",IF(ISNUMBER($H8),IF('Order Form'!$K$14="Yes",VLOOKUP('Order Form'!$B$15,Lists!N:O,2,0),""),""))</f>
        <v/>
      </c>
      <c r="X8" s="100"/>
      <c r="Y8" s="99" t="str">
        <f>IF('Order Form'!$F$8="Phone","",IF(ISNUMBER($H8),IF('Order Form'!$K$14="Yes",'Order Form'!$F$8,""),""))</f>
        <v/>
      </c>
      <c r="Z8" s="97" t="str">
        <f>IF('Order Form'!$F$9="Email","",IF(ISNUMBER($H8),IF('Order Form'!$K$14="Yes",'Order Form'!$F$9,""),""))</f>
        <v/>
      </c>
      <c r="AA8" s="38"/>
      <c r="AC8" s="86" t="str">
        <f>IF(ISNUMBER(($H8)),LEFT('Order Form'!$K$10,2),"")</f>
        <v/>
      </c>
      <c r="AD8" s="34"/>
      <c r="AE8" s="86" t="str">
        <f>IF(AC8="GR",LEFT('Order Form'!$K$11,2),"")</f>
        <v/>
      </c>
      <c r="AF8" s="34"/>
      <c r="AG8" s="38"/>
      <c r="AH8" s="38"/>
      <c r="AI8" s="86" t="str">
        <f>IF(ISNUMBER(($H8)),IF('Order Form'!$K$16="Yes","P",""),"")</f>
        <v/>
      </c>
      <c r="AJ8" s="34"/>
      <c r="AK8" s="106"/>
      <c r="AL8" s="106"/>
      <c r="AM8" s="34"/>
      <c r="AN8" s="34"/>
      <c r="AO8" s="38"/>
      <c r="AP8" s="34"/>
      <c r="AQ8" s="38"/>
      <c r="AR8" s="38"/>
      <c r="AS8" s="38"/>
      <c r="AZ8" s="86" t="str">
        <f>IF(ISNUMBER(($H8)),IF('Order Form'!$K$15="Yes","Y",""),"")</f>
        <v/>
      </c>
      <c r="BD8" s="87" t="e">
        <f>IF('Order Form'!#REF!&gt;0,"OF"," ")</f>
        <v>#REF!</v>
      </c>
      <c r="BE8" s="86" t="e">
        <f>IF('Order Form'!#REF!&gt;0,"Y"," ")</f>
        <v>#REF!</v>
      </c>
      <c r="BF8" s="86" t="e">
        <f>IF('Order Form'!#REF!&gt;0,"STANDARD"," ")</f>
        <v>#REF!</v>
      </c>
    </row>
    <row r="9" spans="1:90">
      <c r="A9" s="34"/>
      <c r="B9" s="93" t="str">
        <f>IF(ISNUMBER(($H9)),'Order Form'!$D$5,"")</f>
        <v/>
      </c>
      <c r="C9" s="92" t="str">
        <f>IF(ISNUMBER(($H9)),'Order Form'!$G$5,"")</f>
        <v/>
      </c>
      <c r="D9" s="92" t="str">
        <f>IF('Order Form'!F26="","",IF(ISNUMBER(($H9)),'Order Form'!F26,""))</f>
        <v/>
      </c>
      <c r="E9" s="35"/>
      <c r="F9" s="91" t="str">
        <f>IF(ISNUMBER((H9)),SUBSTITUTE(SUBSTITUTE('Order Form'!B36,"-","")," ",""),"")</f>
        <v/>
      </c>
      <c r="G9" s="36"/>
      <c r="H9" s="90" t="str">
        <f>IF('Order Form'!H26&gt;0,'Order Form'!H26," ")</f>
        <v xml:space="preserve"> </v>
      </c>
      <c r="I9" s="89" t="str">
        <f>IF('Order Form'!$K$13="Yes",(IF('Order Form'!J36&gt;0,"",IF('Order Form'!$K$10&lt;&gt;"GR - Gratis",IF('Order Form'!I36=0,"",IF(ISNUMBER($H9),'Order Form'!I36,"")),""))),"")</f>
        <v/>
      </c>
      <c r="J9" s="89" t="str">
        <f>IF('Order Form'!$K$13="Yes",(IF('Order Form'!J36=0,"",IF('Order Form'!$K$10&lt;&gt;"GR - Gratis",IF(ISNUMBER($H9),'Order Form'!J36,""),""))),"")</f>
        <v/>
      </c>
      <c r="K9" s="37"/>
      <c r="L9" s="89" t="str">
        <f>IF('Order Form'!J26&gt;0,"",IF('Order Form'!G26=0,"",IF('Order Form'!$K$10&lt;&gt;"GR - Gratis",IF('Order Form'!$K$12="Yes",IF(ISNUMBER($H9),'Order Form'!G26*100,""),""),"")))</f>
        <v/>
      </c>
      <c r="M9" s="89" t="str">
        <f>IF('Order Form'!J26&gt;0,"",IF('Order Form'!$K$17=0,"",IF('Order Form'!$K$17=0,"",IF('Order Form'!$K$10&lt;&gt;"GR - Gratis",IF('Order Form'!$K$12="Yes",IF(ISNUMBER($H9),'Order Form'!$K$17*100,""),""),""))))</f>
        <v/>
      </c>
      <c r="N9" s="38"/>
      <c r="O9" s="88" t="str">
        <f>IF('Order Form'!$B$8="Name / Attent Of","",IF(ISNUMBER($H9),IF('Order Form'!$K$14="Yes",'Order Form'!$B$8,""),""))</f>
        <v/>
      </c>
      <c r="P9" s="96" t="str">
        <f>IF('Order Form'!$B$9="Company / Department","",IF(ISNUMBER($H9),IF('Order Form'!$K$14="Yes",'Order Form'!$B$9,""),""))</f>
        <v/>
      </c>
      <c r="Q9" s="88" t="str">
        <f>IF('Order Form'!$B$10="Address 1","",IF(ISNUMBER($H9),IF('Order Form'!$K$14="Yes",'Order Form'!$B$10,""),""))</f>
        <v/>
      </c>
      <c r="R9" s="88" t="str">
        <f>IF('Order Form'!$B$11="Address 2","",IF(ISNUMBER($H9),IF('Order Form'!$K$14="Yes",'Order Form'!$B$11,""),""))</f>
        <v/>
      </c>
      <c r="S9" s="96" t="str">
        <f>IF('Order Form'!$B$12="Address 3","",IF(ISNUMBER($H9),IF('Order Form'!$K$14="Yes",'Order Form'!$B$12,""),""))</f>
        <v/>
      </c>
      <c r="T9" s="88" t="str">
        <f>IF('Order Form'!$B$13="Town","",IF(ISNUMBER($H9),IF('Order Form'!$K$14="Yes",'Order Form'!$B$13,""),""))</f>
        <v/>
      </c>
      <c r="U9" s="34"/>
      <c r="V9" s="103" t="str">
        <f>IF('Order Form'!$B$14="Post Code","",IF(ISNUMBER($H9),IF('Order Form'!$K$14="Yes",'Order Form'!$B$14,""),""))</f>
        <v/>
      </c>
      <c r="W9" s="98" t="str">
        <f>IF('Order Form'!$B$15="Country","",IF(ISNUMBER($H9),IF('Order Form'!$K$14="Yes",VLOOKUP('Order Form'!$B$15,Lists!N:O,2,0),""),""))</f>
        <v/>
      </c>
      <c r="X9" s="100"/>
      <c r="Y9" s="99" t="str">
        <f>IF('Order Form'!$F$8="Phone","",IF(ISNUMBER($H9),IF('Order Form'!$K$14="Yes",'Order Form'!$F$8,""),""))</f>
        <v/>
      </c>
      <c r="Z9" s="97" t="str">
        <f>IF('Order Form'!$F$9="Email","",IF(ISNUMBER($H9),IF('Order Form'!$K$14="Yes",'Order Form'!$F$9,""),""))</f>
        <v/>
      </c>
      <c r="AA9" s="38"/>
      <c r="AC9" s="86" t="str">
        <f>IF(ISNUMBER(($H9)),LEFT('Order Form'!$K$10,2),"")</f>
        <v/>
      </c>
      <c r="AD9" s="34"/>
      <c r="AE9" s="86" t="str">
        <f>IF(AC9="GR",LEFT('Order Form'!$K$11,2),"")</f>
        <v/>
      </c>
      <c r="AF9" s="34"/>
      <c r="AG9" s="38"/>
      <c r="AH9" s="38"/>
      <c r="AI9" s="86" t="str">
        <f>IF(ISNUMBER(($H9)),IF('Order Form'!$K$16="Yes","P",""),"")</f>
        <v/>
      </c>
      <c r="AJ9" s="34"/>
      <c r="AK9" s="106"/>
      <c r="AL9" s="106"/>
      <c r="AM9" s="34"/>
      <c r="AN9" s="34"/>
      <c r="AO9" s="38"/>
      <c r="AP9" s="34"/>
      <c r="AQ9" s="38"/>
      <c r="AR9" s="38"/>
      <c r="AS9" s="38"/>
      <c r="AZ9" s="86" t="str">
        <f>IF(ISNUMBER(($H9)),IF('Order Form'!$K$15="Yes","Y",""),"")</f>
        <v/>
      </c>
      <c r="BD9" s="87" t="str">
        <f>IF('Order Form'!$H36&gt;0,"OF"," ")</f>
        <v xml:space="preserve"> </v>
      </c>
      <c r="BE9" s="86" t="str">
        <f>IF('Order Form'!$H36&gt;0,"Y"," ")</f>
        <v xml:space="preserve"> </v>
      </c>
      <c r="BF9" s="86" t="str">
        <f>IF('Order Form'!$H36&gt;0,"STANDARD"," ")</f>
        <v xml:space="preserve"> </v>
      </c>
    </row>
    <row r="10" spans="1:90">
      <c r="A10" s="34"/>
      <c r="B10" s="93" t="str">
        <f>IF(ISNUMBER(($H10)),'Order Form'!$D$5,"")</f>
        <v/>
      </c>
      <c r="C10" s="92" t="str">
        <f>IF(ISNUMBER(($H10)),'Order Form'!$G$5,"")</f>
        <v/>
      </c>
      <c r="D10" s="92" t="e">
        <f>IF('Order Form'!#REF!="","",IF(ISNUMBER(($H10)),'Order Form'!#REF!,""))</f>
        <v>#REF!</v>
      </c>
      <c r="E10" s="35"/>
      <c r="F10" s="91" t="str">
        <f>IF(ISNUMBER((H10)),SUBSTITUTE(SUBSTITUTE('Order Form'!B37,"-","")," ",""),"")</f>
        <v/>
      </c>
      <c r="G10" s="36"/>
      <c r="H10" s="90" t="e">
        <f>IF('Order Form'!#REF!&gt;0,'Order Form'!#REF!," ")</f>
        <v>#REF!</v>
      </c>
      <c r="I10" s="89" t="str">
        <f>IF('Order Form'!$K$13="Yes",(IF('Order Form'!J37&gt;0,"",IF('Order Form'!$K$10&lt;&gt;"GR - Gratis",IF('Order Form'!I37=0,"",IF(ISNUMBER($H10),'Order Form'!I37,"")),""))),"")</f>
        <v/>
      </c>
      <c r="J10" s="89" t="str">
        <f>IF('Order Form'!$K$13="Yes",(IF('Order Form'!J37=0,"",IF('Order Form'!$K$10&lt;&gt;"GR - Gratis",IF(ISNUMBER($H10),'Order Form'!J37,""),""))),"")</f>
        <v/>
      </c>
      <c r="K10" s="37"/>
      <c r="L10" s="89" t="e">
        <f>IF('Order Form'!#REF!&gt;0,"",IF('Order Form'!#REF!=0,"",IF('Order Form'!$K$10&lt;&gt;"GR - Gratis",IF('Order Form'!$K$12="Yes",IF(ISNUMBER($H10),'Order Form'!#REF!*100,""),""),"")))</f>
        <v>#REF!</v>
      </c>
      <c r="M10" s="89" t="e">
        <f>IF('Order Form'!#REF!&gt;0,"",IF('Order Form'!$K$17=0,"",IF('Order Form'!$K$17=0,"",IF('Order Form'!$K$10&lt;&gt;"GR - Gratis",IF('Order Form'!$K$12="Yes",IF(ISNUMBER($H10),'Order Form'!$K$17*100,""),""),""))))</f>
        <v>#REF!</v>
      </c>
      <c r="N10" s="38"/>
      <c r="O10" s="88" t="str">
        <f>IF('Order Form'!$B$8="Name / Attent Of","",IF(ISNUMBER($H10),IF('Order Form'!$K$14="Yes",'Order Form'!$B$8,""),""))</f>
        <v/>
      </c>
      <c r="P10" s="96" t="str">
        <f>IF('Order Form'!$B$9="Company / Department","",IF(ISNUMBER($H10),IF('Order Form'!$K$14="Yes",'Order Form'!$B$9,""),""))</f>
        <v/>
      </c>
      <c r="Q10" s="88" t="str">
        <f>IF('Order Form'!$B$10="Address 1","",IF(ISNUMBER($H10),IF('Order Form'!$K$14="Yes",'Order Form'!$B$10,""),""))</f>
        <v/>
      </c>
      <c r="R10" s="88" t="str">
        <f>IF('Order Form'!$B$11="Address 2","",IF(ISNUMBER($H10),IF('Order Form'!$K$14="Yes",'Order Form'!$B$11,""),""))</f>
        <v/>
      </c>
      <c r="S10" s="96" t="str">
        <f>IF('Order Form'!$B$12="Address 3","",IF(ISNUMBER($H10),IF('Order Form'!$K$14="Yes",'Order Form'!$B$12,""),""))</f>
        <v/>
      </c>
      <c r="T10" s="88" t="str">
        <f>IF('Order Form'!$B$13="Town","",IF(ISNUMBER($H10),IF('Order Form'!$K$14="Yes",'Order Form'!$B$13,""),""))</f>
        <v/>
      </c>
      <c r="U10" s="34"/>
      <c r="V10" s="103" t="str">
        <f>IF('Order Form'!$B$14="Post Code","",IF(ISNUMBER($H10),IF('Order Form'!$K$14="Yes",'Order Form'!$B$14,""),""))</f>
        <v/>
      </c>
      <c r="W10" s="98" t="str">
        <f>IF('Order Form'!$B$15="Country","",IF(ISNUMBER($H10),IF('Order Form'!$K$14="Yes",VLOOKUP('Order Form'!$B$15,Lists!N:O,2,0),""),""))</f>
        <v/>
      </c>
      <c r="X10" s="100"/>
      <c r="Y10" s="99" t="str">
        <f>IF('Order Form'!$F$8="Phone","",IF(ISNUMBER($H10),IF('Order Form'!$K$14="Yes",'Order Form'!$F$8,""),""))</f>
        <v/>
      </c>
      <c r="Z10" s="97" t="str">
        <f>IF('Order Form'!$F$9="Email","",IF(ISNUMBER($H10),IF('Order Form'!$K$14="Yes",'Order Form'!$F$9,""),""))</f>
        <v/>
      </c>
      <c r="AA10" s="38"/>
      <c r="AC10" s="86" t="str">
        <f>IF(ISNUMBER(($H10)),LEFT('Order Form'!$K$10,2),"")</f>
        <v/>
      </c>
      <c r="AD10" s="34"/>
      <c r="AE10" s="86" t="str">
        <f>IF(AC10="GR",LEFT('Order Form'!$K$11,2),"")</f>
        <v/>
      </c>
      <c r="AF10" s="34"/>
      <c r="AG10" s="38"/>
      <c r="AH10" s="38"/>
      <c r="AI10" s="86" t="str">
        <f>IF(ISNUMBER(($H10)),IF('Order Form'!$K$16="Yes","P",""),"")</f>
        <v/>
      </c>
      <c r="AJ10" s="34"/>
      <c r="AK10" s="106"/>
      <c r="AL10" s="106"/>
      <c r="AM10" s="34"/>
      <c r="AN10" s="34"/>
      <c r="AO10" s="38"/>
      <c r="AP10" s="34"/>
      <c r="AQ10" s="38"/>
      <c r="AR10" s="38"/>
      <c r="AS10" s="38"/>
      <c r="AZ10" s="86" t="str">
        <f>IF(ISNUMBER(($H10)),IF('Order Form'!$K$15="Yes","Y",""),"")</f>
        <v/>
      </c>
      <c r="BD10" s="87" t="str">
        <f>IF('Order Form'!$H37&gt;0,"OF"," ")</f>
        <v xml:space="preserve"> </v>
      </c>
      <c r="BE10" s="86" t="str">
        <f>IF('Order Form'!$H37&gt;0,"Y"," ")</f>
        <v xml:space="preserve"> </v>
      </c>
      <c r="BF10" s="86" t="str">
        <f>IF('Order Form'!$H37&gt;0,"STANDARD"," ")</f>
        <v xml:space="preserve"> </v>
      </c>
    </row>
    <row r="11" spans="1:90">
      <c r="A11" s="34"/>
      <c r="B11" s="93" t="str">
        <f>IF(ISNUMBER(($H11)),'Order Form'!$D$5,"")</f>
        <v/>
      </c>
      <c r="C11" s="92" t="str">
        <f>IF(ISNUMBER(($H11)),'Order Form'!$G$5,"")</f>
        <v/>
      </c>
      <c r="D11" s="92" t="str">
        <f>IF('Order Form'!F28="","",IF(ISNUMBER(($H11)),'Order Form'!F28,""))</f>
        <v/>
      </c>
      <c r="E11" s="35"/>
      <c r="F11" s="91" t="str">
        <f>IF(ISNUMBER((H11)),SUBSTITUTE(SUBSTITUTE('Order Form'!B28,"-","")," ",""),"")</f>
        <v/>
      </c>
      <c r="G11" s="36"/>
      <c r="H11" s="90" t="str">
        <f>IF('Order Form'!H28&gt;0,'Order Form'!H28," ")</f>
        <v xml:space="preserve"> </v>
      </c>
      <c r="I11" s="89" t="str">
        <f>IF('Order Form'!$K$13="Yes",(IF('Order Form'!J28&gt;0,"",IF('Order Form'!$K$10&lt;&gt;"GR - Gratis",IF('Order Form'!I28=0,"",IF(ISNUMBER($H11),'Order Form'!I28,"")),""))),"")</f>
        <v/>
      </c>
      <c r="J11" s="89" t="str">
        <f>IF('Order Form'!$K$13="Yes",(IF('Order Form'!J28=0,"",IF('Order Form'!$K$10&lt;&gt;"GR - Gratis",IF(ISNUMBER($H11),'Order Form'!J28,""),""))),"")</f>
        <v/>
      </c>
      <c r="K11" s="37"/>
      <c r="L11" s="89" t="str">
        <f>IF('Order Form'!J28&gt;0,"",IF('Order Form'!G28=0,"",IF('Order Form'!$K$10&lt;&gt;"GR - Gratis",IF('Order Form'!$K$12="Yes",IF(ISNUMBER($H11),'Order Form'!G28*100,""),""),"")))</f>
        <v/>
      </c>
      <c r="M11" s="89" t="str">
        <f>IF('Order Form'!J28&gt;0,"",IF('Order Form'!$K$17=0,"",IF('Order Form'!$K$17=0,"",IF('Order Form'!$K$10&lt;&gt;"GR - Gratis",IF('Order Form'!$K$12="Yes",IF(ISNUMBER($H11),'Order Form'!$K$17*100,""),""),""))))</f>
        <v/>
      </c>
      <c r="N11" s="38"/>
      <c r="O11" s="88" t="str">
        <f>IF('Order Form'!$B$8="Name / Attent Of","",IF(ISNUMBER($H11),IF('Order Form'!$K$14="Yes",'Order Form'!$B$8,""),""))</f>
        <v/>
      </c>
      <c r="P11" s="96" t="str">
        <f>IF('Order Form'!$B$9="Company / Department","",IF(ISNUMBER($H11),IF('Order Form'!$K$14="Yes",'Order Form'!$B$9,""),""))</f>
        <v/>
      </c>
      <c r="Q11" s="88" t="str">
        <f>IF('Order Form'!$B$10="Address 1","",IF(ISNUMBER($H11),IF('Order Form'!$K$14="Yes",'Order Form'!$B$10,""),""))</f>
        <v/>
      </c>
      <c r="R11" s="88" t="str">
        <f>IF('Order Form'!$B$11="Address 2","",IF(ISNUMBER($H11),IF('Order Form'!$K$14="Yes",'Order Form'!$B$11,""),""))</f>
        <v/>
      </c>
      <c r="S11" s="96" t="str">
        <f>IF('Order Form'!$B$12="Address 3","",IF(ISNUMBER($H11),IF('Order Form'!$K$14="Yes",'Order Form'!$B$12,""),""))</f>
        <v/>
      </c>
      <c r="T11" s="88" t="str">
        <f>IF('Order Form'!$B$13="Town","",IF(ISNUMBER($H11),IF('Order Form'!$K$14="Yes",'Order Form'!$B$13,""),""))</f>
        <v/>
      </c>
      <c r="U11" s="34"/>
      <c r="V11" s="103" t="str">
        <f>IF('Order Form'!$B$14="Post Code","",IF(ISNUMBER($H11),IF('Order Form'!$K$14="Yes",'Order Form'!$B$14,""),""))</f>
        <v/>
      </c>
      <c r="W11" s="98" t="str">
        <f>IF('Order Form'!$B$15="Country","",IF(ISNUMBER($H11),IF('Order Form'!$K$14="Yes",VLOOKUP('Order Form'!$B$15,Lists!N:O,2,0),""),""))</f>
        <v/>
      </c>
      <c r="X11" s="100"/>
      <c r="Y11" s="99" t="str">
        <f>IF('Order Form'!$F$8="Phone","",IF(ISNUMBER($H11),IF('Order Form'!$K$14="Yes",'Order Form'!$F$8,""),""))</f>
        <v/>
      </c>
      <c r="Z11" s="97" t="str">
        <f>IF('Order Form'!$F$9="Email","",IF(ISNUMBER($H11),IF('Order Form'!$K$14="Yes",'Order Form'!$F$9,""),""))</f>
        <v/>
      </c>
      <c r="AA11" s="38"/>
      <c r="AC11" s="86" t="str">
        <f>IF(ISNUMBER(($H11)),LEFT('Order Form'!$K$10,2),"")</f>
        <v/>
      </c>
      <c r="AD11" s="34"/>
      <c r="AE11" s="86" t="str">
        <f>IF(AC11="GR",LEFT('Order Form'!$K$11,2),"")</f>
        <v/>
      </c>
      <c r="AF11" s="34"/>
      <c r="AG11" s="38"/>
      <c r="AH11" s="38"/>
      <c r="AI11" s="86" t="str">
        <f>IF(ISNUMBER(($H11)),IF('Order Form'!$K$16="Yes","P",""),"")</f>
        <v/>
      </c>
      <c r="AJ11" s="34"/>
      <c r="AK11" s="106"/>
      <c r="AL11" s="106"/>
      <c r="AM11" s="34"/>
      <c r="AN11" s="34"/>
      <c r="AO11" s="38"/>
      <c r="AP11" s="34"/>
      <c r="AQ11" s="38"/>
      <c r="AR11" s="38"/>
      <c r="AS11" s="38"/>
      <c r="AZ11" s="86" t="str">
        <f>IF(ISNUMBER(($H11)),IF('Order Form'!$K$15="Yes","Y",""),"")</f>
        <v/>
      </c>
      <c r="BD11" s="87" t="str">
        <f>IF('Order Form'!$H28&gt;0,"OF"," ")</f>
        <v xml:space="preserve"> </v>
      </c>
      <c r="BE11" s="86" t="str">
        <f>IF('Order Form'!$H28&gt;0,"Y"," ")</f>
        <v xml:space="preserve"> </v>
      </c>
      <c r="BF11" s="86" t="str">
        <f>IF('Order Form'!$H28&gt;0,"STANDARD"," ")</f>
        <v xml:space="preserve"> </v>
      </c>
    </row>
    <row r="12" spans="1:90">
      <c r="A12" s="34"/>
      <c r="B12" s="93" t="str">
        <f>IF(ISNUMBER(($H12)),'Order Form'!$D$5,"")</f>
        <v/>
      </c>
      <c r="C12" s="92" t="str">
        <f>IF(ISNUMBER(($H12)),'Order Form'!$G$5,"")</f>
        <v/>
      </c>
      <c r="D12" s="92" t="str">
        <f>IF('Order Form'!F31="","",IF(ISNUMBER(($H12)),'Order Form'!F31,""))</f>
        <v/>
      </c>
      <c r="E12" s="35"/>
      <c r="F12" s="91" t="str">
        <f>IF(ISNUMBER((H12)),SUBSTITUTE(SUBSTITUTE('Order Form'!#REF!,"-","")," ",""),"")</f>
        <v/>
      </c>
      <c r="G12" s="36"/>
      <c r="H12" s="90" t="str">
        <f>IF('Order Form'!H31&gt;0,'Order Form'!H31," ")</f>
        <v xml:space="preserve"> </v>
      </c>
      <c r="I12" s="89" t="str">
        <f>IF('Order Form'!$K$13="Yes",(IF('Order Form'!#REF!&gt;0,"",IF('Order Form'!$K$10&lt;&gt;"GR - Gratis",IF('Order Form'!#REF!=0,"",IF(ISNUMBER($H12),'Order Form'!#REF!,"")),""))),"")</f>
        <v/>
      </c>
      <c r="J12" s="89" t="str">
        <f>IF('Order Form'!$K$13="Yes",(IF('Order Form'!#REF!=0,"",IF('Order Form'!$K$10&lt;&gt;"GR - Gratis",IF(ISNUMBER($H12),'Order Form'!#REF!,""),""))),"")</f>
        <v/>
      </c>
      <c r="K12" s="37"/>
      <c r="L12" s="89" t="str">
        <f>IF('Order Form'!J31&gt;0,"",IF('Order Form'!G31=0,"",IF('Order Form'!$K$10&lt;&gt;"GR - Gratis",IF('Order Form'!$K$12="Yes",IF(ISNUMBER($H12),'Order Form'!G31*100,""),""),"")))</f>
        <v/>
      </c>
      <c r="M12" s="89" t="str">
        <f>IF('Order Form'!J31&gt;0,"",IF('Order Form'!$K$17=0,"",IF('Order Form'!$K$17=0,"",IF('Order Form'!$K$10&lt;&gt;"GR - Gratis",IF('Order Form'!$K$12="Yes",IF(ISNUMBER($H12),'Order Form'!$K$17*100,""),""),""))))</f>
        <v/>
      </c>
      <c r="N12" s="38"/>
      <c r="O12" s="88" t="str">
        <f>IF('Order Form'!$B$8="Name / Attent Of","",IF(ISNUMBER($H12),IF('Order Form'!$K$14="Yes",'Order Form'!$B$8,""),""))</f>
        <v/>
      </c>
      <c r="P12" s="96" t="str">
        <f>IF('Order Form'!$B$9="Company / Department","",IF(ISNUMBER($H12),IF('Order Form'!$K$14="Yes",'Order Form'!$B$9,""),""))</f>
        <v/>
      </c>
      <c r="Q12" s="88" t="str">
        <f>IF('Order Form'!$B$10="Address 1","",IF(ISNUMBER($H12),IF('Order Form'!$K$14="Yes",'Order Form'!$B$10,""),""))</f>
        <v/>
      </c>
      <c r="R12" s="88" t="str">
        <f>IF('Order Form'!$B$11="Address 2","",IF(ISNUMBER($H12),IF('Order Form'!$K$14="Yes",'Order Form'!$B$11,""),""))</f>
        <v/>
      </c>
      <c r="S12" s="96" t="str">
        <f>IF('Order Form'!$B$12="Address 3","",IF(ISNUMBER($H12),IF('Order Form'!$K$14="Yes",'Order Form'!$B$12,""),""))</f>
        <v/>
      </c>
      <c r="T12" s="88" t="str">
        <f>IF('Order Form'!$B$13="Town","",IF(ISNUMBER($H12),IF('Order Form'!$K$14="Yes",'Order Form'!$B$13,""),""))</f>
        <v/>
      </c>
      <c r="U12" s="34"/>
      <c r="V12" s="103" t="str">
        <f>IF('Order Form'!$B$14="Post Code","",IF(ISNUMBER($H12),IF('Order Form'!$K$14="Yes",'Order Form'!$B$14,""),""))</f>
        <v/>
      </c>
      <c r="W12" s="98" t="str">
        <f>IF('Order Form'!$B$15="Country","",IF(ISNUMBER($H12),IF('Order Form'!$K$14="Yes",VLOOKUP('Order Form'!$B$15,Lists!N:O,2,0),""),""))</f>
        <v/>
      </c>
      <c r="X12" s="100"/>
      <c r="Y12" s="99" t="str">
        <f>IF('Order Form'!$F$8="Phone","",IF(ISNUMBER($H12),IF('Order Form'!$K$14="Yes",'Order Form'!$F$8,""),""))</f>
        <v/>
      </c>
      <c r="Z12" s="97" t="str">
        <f>IF('Order Form'!$F$9="Email","",IF(ISNUMBER($H12),IF('Order Form'!$K$14="Yes",'Order Form'!$F$9,""),""))</f>
        <v/>
      </c>
      <c r="AA12" s="38"/>
      <c r="AC12" s="86" t="str">
        <f>IF(ISNUMBER(($H12)),LEFT('Order Form'!$K$10,2),"")</f>
        <v/>
      </c>
      <c r="AD12" s="34"/>
      <c r="AE12" s="86" t="str">
        <f>IF(AC12="GR",LEFT('Order Form'!$K$11,2),"")</f>
        <v/>
      </c>
      <c r="AF12" s="34"/>
      <c r="AG12" s="38"/>
      <c r="AH12" s="38"/>
      <c r="AI12" s="86" t="str">
        <f>IF(ISNUMBER(($H12)),IF('Order Form'!$K$16="Yes","P",""),"")</f>
        <v/>
      </c>
      <c r="AJ12" s="34"/>
      <c r="AK12" s="106"/>
      <c r="AL12" s="106"/>
      <c r="AM12" s="34"/>
      <c r="AN12" s="34"/>
      <c r="AO12" s="38"/>
      <c r="AP12" s="34"/>
      <c r="AQ12" s="38"/>
      <c r="AR12" s="38"/>
      <c r="AS12" s="38"/>
      <c r="AZ12" s="86" t="str">
        <f>IF(ISNUMBER(($H12)),IF('Order Form'!$K$15="Yes","Y",""),"")</f>
        <v/>
      </c>
      <c r="BD12" s="87" t="e">
        <f>IF('Order Form'!#REF!&gt;0,"OF"," ")</f>
        <v>#REF!</v>
      </c>
      <c r="BE12" s="86" t="e">
        <f>IF('Order Form'!#REF!&gt;0,"Y"," ")</f>
        <v>#REF!</v>
      </c>
      <c r="BF12" s="86" t="e">
        <f>IF('Order Form'!#REF!&gt;0,"STANDARD"," ")</f>
        <v>#REF!</v>
      </c>
    </row>
    <row r="13" spans="1:90">
      <c r="A13" s="34"/>
      <c r="B13" s="93" t="str">
        <f>IF(ISNUMBER(($H13)),'Order Form'!$D$5,"")</f>
        <v/>
      </c>
      <c r="C13" s="92" t="str">
        <f>IF(ISNUMBER(($H13)),'Order Form'!$G$5,"")</f>
        <v/>
      </c>
      <c r="D13" s="92" t="str">
        <f>IF('Order Form'!F33="","",IF(ISNUMBER(($H13)),'Order Form'!F33,""))</f>
        <v/>
      </c>
      <c r="E13" s="35"/>
      <c r="F13" s="91" t="str">
        <f>IF(ISNUMBER((H13)),SUBSTITUTE(SUBSTITUTE('Order Form'!#REF!,"-","")," ",""),"")</f>
        <v/>
      </c>
      <c r="G13" s="36"/>
      <c r="H13" s="90" t="str">
        <f>IF('Order Form'!H33&gt;0,'Order Form'!H33," ")</f>
        <v xml:space="preserve"> </v>
      </c>
      <c r="I13" s="89" t="str">
        <f>IF('Order Form'!$K$13="Yes",(IF('Order Form'!#REF!&gt;0,"",IF('Order Form'!$K$10&lt;&gt;"GR - Gratis",IF('Order Form'!#REF!=0,"",IF(ISNUMBER($H13),'Order Form'!#REF!,"")),""))),"")</f>
        <v/>
      </c>
      <c r="J13" s="89" t="str">
        <f>IF('Order Form'!$K$13="Yes",(IF('Order Form'!#REF!=0,"",IF('Order Form'!$K$10&lt;&gt;"GR - Gratis",IF(ISNUMBER($H13),'Order Form'!#REF!,""),""))),"")</f>
        <v/>
      </c>
      <c r="K13" s="37"/>
      <c r="L13" s="89" t="str">
        <f>IF('Order Form'!J33&gt;0,"",IF('Order Form'!G33=0,"",IF('Order Form'!$K$10&lt;&gt;"GR - Gratis",IF('Order Form'!$K$12="Yes",IF(ISNUMBER($H13),'Order Form'!G33*100,""),""),"")))</f>
        <v/>
      </c>
      <c r="M13" s="89" t="str">
        <f>IF('Order Form'!J33&gt;0,"",IF('Order Form'!$K$17=0,"",IF('Order Form'!$K$17=0,"",IF('Order Form'!$K$10&lt;&gt;"GR - Gratis",IF('Order Form'!$K$12="Yes",IF(ISNUMBER($H13),'Order Form'!$K$17*100,""),""),""))))</f>
        <v/>
      </c>
      <c r="N13" s="38"/>
      <c r="O13" s="88" t="str">
        <f>IF('Order Form'!$B$8="Name / Attent Of","",IF(ISNUMBER($H13),IF('Order Form'!$K$14="Yes",'Order Form'!$B$8,""),""))</f>
        <v/>
      </c>
      <c r="P13" s="96" t="str">
        <f>IF('Order Form'!$B$9="Company / Department","",IF(ISNUMBER($H13),IF('Order Form'!$K$14="Yes",'Order Form'!$B$9,""),""))</f>
        <v/>
      </c>
      <c r="Q13" s="88" t="str">
        <f>IF('Order Form'!$B$10="Address 1","",IF(ISNUMBER($H13),IF('Order Form'!$K$14="Yes",'Order Form'!$B$10,""),""))</f>
        <v/>
      </c>
      <c r="R13" s="88" t="str">
        <f>IF('Order Form'!$B$11="Address 2","",IF(ISNUMBER($H13),IF('Order Form'!$K$14="Yes",'Order Form'!$B$11,""),""))</f>
        <v/>
      </c>
      <c r="S13" s="96" t="str">
        <f>IF('Order Form'!$B$12="Address 3","",IF(ISNUMBER($H13),IF('Order Form'!$K$14="Yes",'Order Form'!$B$12,""),""))</f>
        <v/>
      </c>
      <c r="T13" s="88" t="str">
        <f>IF('Order Form'!$B$13="Town","",IF(ISNUMBER($H13),IF('Order Form'!$K$14="Yes",'Order Form'!$B$13,""),""))</f>
        <v/>
      </c>
      <c r="U13" s="34"/>
      <c r="V13" s="103" t="str">
        <f>IF('Order Form'!$B$14="Post Code","",IF(ISNUMBER($H13),IF('Order Form'!$K$14="Yes",'Order Form'!$B$14,""),""))</f>
        <v/>
      </c>
      <c r="W13" s="98" t="str">
        <f>IF('Order Form'!$B$15="Country","",IF(ISNUMBER($H13),IF('Order Form'!$K$14="Yes",VLOOKUP('Order Form'!$B$15,Lists!N:O,2,0),""),""))</f>
        <v/>
      </c>
      <c r="X13" s="100"/>
      <c r="Y13" s="99" t="str">
        <f>IF('Order Form'!$F$8="Phone","",IF(ISNUMBER($H13),IF('Order Form'!$K$14="Yes",'Order Form'!$F$8,""),""))</f>
        <v/>
      </c>
      <c r="Z13" s="97" t="str">
        <f>IF('Order Form'!$F$9="Email","",IF(ISNUMBER($H13),IF('Order Form'!$K$14="Yes",'Order Form'!$F$9,""),""))</f>
        <v/>
      </c>
      <c r="AA13" s="38"/>
      <c r="AC13" s="86" t="str">
        <f>IF(ISNUMBER(($H13)),LEFT('Order Form'!$K$10,2),"")</f>
        <v/>
      </c>
      <c r="AD13" s="34"/>
      <c r="AE13" s="86" t="str">
        <f>IF(AC13="GR",LEFT('Order Form'!$K$11,2),"")</f>
        <v/>
      </c>
      <c r="AF13" s="34"/>
      <c r="AG13" s="38"/>
      <c r="AH13" s="38"/>
      <c r="AI13" s="86" t="str">
        <f>IF(ISNUMBER(($H13)),IF('Order Form'!$K$16="Yes","P",""),"")</f>
        <v/>
      </c>
      <c r="AJ13" s="34"/>
      <c r="AK13" s="106"/>
      <c r="AL13" s="106"/>
      <c r="AM13" s="34"/>
      <c r="AN13" s="34"/>
      <c r="AO13" s="38"/>
      <c r="AP13" s="34"/>
      <c r="AQ13" s="38"/>
      <c r="AR13" s="38"/>
      <c r="AS13" s="38"/>
      <c r="AZ13" s="86" t="str">
        <f>IF(ISNUMBER(($H13)),IF('Order Form'!$K$15="Yes","Y",""),"")</f>
        <v/>
      </c>
      <c r="BD13" s="87" t="e">
        <f>IF('Order Form'!#REF!&gt;0,"OF"," ")</f>
        <v>#REF!</v>
      </c>
      <c r="BE13" s="86" t="e">
        <f>IF('Order Form'!#REF!&gt;0,"Y"," ")</f>
        <v>#REF!</v>
      </c>
      <c r="BF13" s="86" t="e">
        <f>IF('Order Form'!#REF!&gt;0,"STANDARD"," ")</f>
        <v>#REF!</v>
      </c>
    </row>
    <row r="14" spans="1:90">
      <c r="A14" s="34"/>
      <c r="B14" s="93" t="str">
        <f>IF(ISNUMBER(($H14)),'Order Form'!$D$5,"")</f>
        <v/>
      </c>
      <c r="C14" s="92" t="str">
        <f>IF(ISNUMBER(($H14)),'Order Form'!$G$5,"")</f>
        <v/>
      </c>
      <c r="D14" s="92" t="str">
        <f>IF('Order Form'!F36="","",IF(ISNUMBER(($H14)),'Order Form'!F36,""))</f>
        <v/>
      </c>
      <c r="E14" s="35"/>
      <c r="F14" s="91" t="str">
        <f>IF(ISNUMBER((H14)),SUBSTITUTE(SUBSTITUTE('Order Form'!B31,"-","")," ",""),"")</f>
        <v/>
      </c>
      <c r="G14" s="36"/>
      <c r="H14" s="90" t="str">
        <f>IF('Order Form'!H36&gt;0,'Order Form'!H36," ")</f>
        <v xml:space="preserve"> </v>
      </c>
      <c r="I14" s="89" t="str">
        <f>IF('Order Form'!$K$13="Yes",(IF('Order Form'!J31&gt;0,"",IF('Order Form'!$K$10&lt;&gt;"GR - Gratis",IF('Order Form'!I31=0,"",IF(ISNUMBER($H14),'Order Form'!I31,"")),""))),"")</f>
        <v/>
      </c>
      <c r="J14" s="89" t="str">
        <f>IF('Order Form'!$K$13="Yes",(IF('Order Form'!J31=0,"",IF('Order Form'!$K$10&lt;&gt;"GR - Gratis",IF(ISNUMBER($H14),'Order Form'!J31,""),""))),"")</f>
        <v/>
      </c>
      <c r="K14" s="37"/>
      <c r="L14" s="89" t="str">
        <f>IF('Order Form'!J36&gt;0,"",IF('Order Form'!G36=0,"",IF('Order Form'!$K$10&lt;&gt;"GR - Gratis",IF('Order Form'!$K$12="Yes",IF(ISNUMBER($H14),'Order Form'!G36*100,""),""),"")))</f>
        <v/>
      </c>
      <c r="M14" s="89" t="str">
        <f>IF('Order Form'!J36&gt;0,"",IF('Order Form'!$K$17=0,"",IF('Order Form'!$K$17=0,"",IF('Order Form'!$K$10&lt;&gt;"GR - Gratis",IF('Order Form'!$K$12="Yes",IF(ISNUMBER($H14),'Order Form'!$K$17*100,""),""),""))))</f>
        <v/>
      </c>
      <c r="N14" s="38"/>
      <c r="O14" s="88" t="str">
        <f>IF('Order Form'!$B$8="Name / Attent Of","",IF(ISNUMBER($H14),IF('Order Form'!$K$14="Yes",'Order Form'!$B$8,""),""))</f>
        <v/>
      </c>
      <c r="P14" s="96" t="str">
        <f>IF('Order Form'!$B$9="Company / Department","",IF(ISNUMBER($H14),IF('Order Form'!$K$14="Yes",'Order Form'!$B$9,""),""))</f>
        <v/>
      </c>
      <c r="Q14" s="88" t="str">
        <f>IF('Order Form'!$B$10="Address 1","",IF(ISNUMBER($H14),IF('Order Form'!$K$14="Yes",'Order Form'!$B$10,""),""))</f>
        <v/>
      </c>
      <c r="R14" s="88" t="str">
        <f>IF('Order Form'!$B$11="Address 2","",IF(ISNUMBER($H14),IF('Order Form'!$K$14="Yes",'Order Form'!$B$11,""),""))</f>
        <v/>
      </c>
      <c r="S14" s="96" t="str">
        <f>IF('Order Form'!$B$12="Address 3","",IF(ISNUMBER($H14),IF('Order Form'!$K$14="Yes",'Order Form'!$B$12,""),""))</f>
        <v/>
      </c>
      <c r="T14" s="88" t="str">
        <f>IF('Order Form'!$B$13="Town","",IF(ISNUMBER($H14),IF('Order Form'!$K$14="Yes",'Order Form'!$B$13,""),""))</f>
        <v/>
      </c>
      <c r="U14" s="34"/>
      <c r="V14" s="103" t="str">
        <f>IF('Order Form'!$B$14="Post Code","",IF(ISNUMBER($H14),IF('Order Form'!$K$14="Yes",'Order Form'!$B$14,""),""))</f>
        <v/>
      </c>
      <c r="W14" s="98" t="str">
        <f>IF('Order Form'!$B$15="Country","",IF(ISNUMBER($H14),IF('Order Form'!$K$14="Yes",VLOOKUP('Order Form'!$B$15,Lists!N:O,2,0),""),""))</f>
        <v/>
      </c>
      <c r="X14" s="100"/>
      <c r="Y14" s="99" t="str">
        <f>IF('Order Form'!$F$8="Phone","",IF(ISNUMBER($H14),IF('Order Form'!$K$14="Yes",'Order Form'!$F$8,""),""))</f>
        <v/>
      </c>
      <c r="Z14" s="97" t="str">
        <f>IF('Order Form'!$F$9="Email","",IF(ISNUMBER($H14),IF('Order Form'!$K$14="Yes",'Order Form'!$F$9,""),""))</f>
        <v/>
      </c>
      <c r="AA14" s="38"/>
      <c r="AC14" s="86" t="str">
        <f>IF(ISNUMBER(($H14)),LEFT('Order Form'!$K$10,2),"")</f>
        <v/>
      </c>
      <c r="AD14" s="34"/>
      <c r="AE14" s="86" t="str">
        <f>IF(AC14="GR",LEFT('Order Form'!$K$11,2),"")</f>
        <v/>
      </c>
      <c r="AF14" s="34"/>
      <c r="AG14" s="38"/>
      <c r="AH14" s="38"/>
      <c r="AI14" s="86" t="str">
        <f>IF(ISNUMBER(($H14)),IF('Order Form'!$K$16="Yes","P",""),"")</f>
        <v/>
      </c>
      <c r="AJ14" s="34"/>
      <c r="AK14" s="106"/>
      <c r="AL14" s="106"/>
      <c r="AM14" s="34"/>
      <c r="AN14" s="34"/>
      <c r="AO14" s="38"/>
      <c r="AP14" s="34"/>
      <c r="AQ14" s="38"/>
      <c r="AR14" s="38"/>
      <c r="AS14" s="38"/>
      <c r="AZ14" s="86" t="str">
        <f>IF(ISNUMBER(($H14)),IF('Order Form'!$K$15="Yes","Y",""),"")</f>
        <v/>
      </c>
      <c r="BD14" s="87" t="str">
        <f>IF('Order Form'!$H31&gt;0,"OF"," ")</f>
        <v xml:space="preserve"> </v>
      </c>
      <c r="BE14" s="86" t="str">
        <f>IF('Order Form'!$H31&gt;0,"Y"," ")</f>
        <v xml:space="preserve"> </v>
      </c>
      <c r="BF14" s="86" t="str">
        <f>IF('Order Form'!$H31&gt;0,"STANDARD"," ")</f>
        <v xml:space="preserve"> </v>
      </c>
    </row>
    <row r="15" spans="1:90">
      <c r="A15" s="34"/>
      <c r="B15" s="93" t="str">
        <f>IF(ISNUMBER(($H15)),'Order Form'!$D$5,"")</f>
        <v/>
      </c>
      <c r="C15" s="92" t="str">
        <f>IF(ISNUMBER(($H15)),'Order Form'!$G$5,"")</f>
        <v/>
      </c>
      <c r="D15" s="92" t="str">
        <f>IF('Order Form'!F37="","",IF(ISNUMBER(($H15)),'Order Form'!F37,""))</f>
        <v/>
      </c>
      <c r="E15" s="35"/>
      <c r="F15" s="91" t="str">
        <f>IF(ISNUMBER((H15)),SUBSTITUTE(SUBSTITUTE('Order Form'!B39,"-","")," ",""),"")</f>
        <v/>
      </c>
      <c r="G15" s="36"/>
      <c r="H15" s="90" t="str">
        <f>IF('Order Form'!H37&gt;0,'Order Form'!H37," ")</f>
        <v xml:space="preserve"> </v>
      </c>
      <c r="I15" s="89" t="str">
        <f>IF('Order Form'!$K$13="Yes",(IF('Order Form'!J39&gt;0,"",IF('Order Form'!$K$10&lt;&gt;"GR - Gratis",IF('Order Form'!I39=0,"",IF(ISNUMBER($H15),'Order Form'!I39,"")),""))),"")</f>
        <v/>
      </c>
      <c r="J15" s="89" t="str">
        <f>IF('Order Form'!$K$13="Yes",(IF('Order Form'!J39=0,"",IF('Order Form'!$K$10&lt;&gt;"GR - Gratis",IF(ISNUMBER($H15),'Order Form'!J39,""),""))),"")</f>
        <v/>
      </c>
      <c r="K15" s="37"/>
      <c r="L15" s="89" t="str">
        <f>IF('Order Form'!J37&gt;0,"",IF('Order Form'!G37=0,"",IF('Order Form'!$K$10&lt;&gt;"GR - Gratis",IF('Order Form'!$K$12="Yes",IF(ISNUMBER($H15),'Order Form'!G37*100,""),""),"")))</f>
        <v/>
      </c>
      <c r="M15" s="89" t="str">
        <f>IF('Order Form'!J37&gt;0,"",IF('Order Form'!$K$17=0,"",IF('Order Form'!$K$17=0,"",IF('Order Form'!$K$10&lt;&gt;"GR - Gratis",IF('Order Form'!$K$12="Yes",IF(ISNUMBER($H15),'Order Form'!$K$17*100,""),""),""))))</f>
        <v/>
      </c>
      <c r="N15" s="38"/>
      <c r="O15" s="88" t="str">
        <f>IF('Order Form'!$B$8="Name / Attent Of","",IF(ISNUMBER($H15),IF('Order Form'!$K$14="Yes",'Order Form'!$B$8,""),""))</f>
        <v/>
      </c>
      <c r="P15" s="96" t="str">
        <f>IF('Order Form'!$B$9="Company / Department","",IF(ISNUMBER($H15),IF('Order Form'!$K$14="Yes",'Order Form'!$B$9,""),""))</f>
        <v/>
      </c>
      <c r="Q15" s="88" t="str">
        <f>IF('Order Form'!$B$10="Address 1","",IF(ISNUMBER($H15),IF('Order Form'!$K$14="Yes",'Order Form'!$B$10,""),""))</f>
        <v/>
      </c>
      <c r="R15" s="88" t="str">
        <f>IF('Order Form'!$B$11="Address 2","",IF(ISNUMBER($H15),IF('Order Form'!$K$14="Yes",'Order Form'!$B$11,""),""))</f>
        <v/>
      </c>
      <c r="S15" s="96" t="str">
        <f>IF('Order Form'!$B$12="Address 3","",IF(ISNUMBER($H15),IF('Order Form'!$K$14="Yes",'Order Form'!$B$12,""),""))</f>
        <v/>
      </c>
      <c r="T15" s="88" t="str">
        <f>IF('Order Form'!$B$13="Town","",IF(ISNUMBER($H15),IF('Order Form'!$K$14="Yes",'Order Form'!$B$13,""),""))</f>
        <v/>
      </c>
      <c r="U15" s="34"/>
      <c r="V15" s="103" t="str">
        <f>IF('Order Form'!$B$14="Post Code","",IF(ISNUMBER($H15),IF('Order Form'!$K$14="Yes",'Order Form'!$B$14,""),""))</f>
        <v/>
      </c>
      <c r="W15" s="98" t="str">
        <f>IF('Order Form'!$B$15="Country","",IF(ISNUMBER($H15),IF('Order Form'!$K$14="Yes",VLOOKUP('Order Form'!$B$15,Lists!N:O,2,0),""),""))</f>
        <v/>
      </c>
      <c r="X15" s="100"/>
      <c r="Y15" s="99" t="str">
        <f>IF('Order Form'!$F$8="Phone","",IF(ISNUMBER($H15),IF('Order Form'!$K$14="Yes",'Order Form'!$F$8,""),""))</f>
        <v/>
      </c>
      <c r="Z15" s="97" t="str">
        <f>IF('Order Form'!$F$9="Email","",IF(ISNUMBER($H15),IF('Order Form'!$K$14="Yes",'Order Form'!$F$9,""),""))</f>
        <v/>
      </c>
      <c r="AA15" s="38"/>
      <c r="AC15" s="86" t="str">
        <f>IF(ISNUMBER(($H15)),LEFT('Order Form'!$K$10,2),"")</f>
        <v/>
      </c>
      <c r="AD15" s="34"/>
      <c r="AE15" s="86" t="str">
        <f>IF(AC15="GR",LEFT('Order Form'!$K$11,2),"")</f>
        <v/>
      </c>
      <c r="AF15" s="34"/>
      <c r="AG15" s="38"/>
      <c r="AH15" s="38"/>
      <c r="AI15" s="86" t="str">
        <f>IF(ISNUMBER(($H15)),IF('Order Form'!$K$16="Yes","P",""),"")</f>
        <v/>
      </c>
      <c r="AJ15" s="34"/>
      <c r="AK15" s="106"/>
      <c r="AL15" s="106"/>
      <c r="AM15" s="34"/>
      <c r="AN15" s="34"/>
      <c r="AO15" s="38"/>
      <c r="AP15" s="34"/>
      <c r="AQ15" s="38"/>
      <c r="AR15" s="38"/>
      <c r="AS15" s="38"/>
      <c r="AZ15" s="86" t="str">
        <f>IF(ISNUMBER(($H15)),IF('Order Form'!$K$15="Yes","Y",""),"")</f>
        <v/>
      </c>
      <c r="BD15" s="87" t="str">
        <f>IF('Order Form'!$H39&gt;0,"OF"," ")</f>
        <v xml:space="preserve"> </v>
      </c>
      <c r="BE15" s="86" t="str">
        <f>IF('Order Form'!$H39&gt;0,"Y"," ")</f>
        <v xml:space="preserve"> </v>
      </c>
      <c r="BF15" s="86" t="str">
        <f>IF('Order Form'!$H39&gt;0,"STANDARD"," ")</f>
        <v xml:space="preserve"> </v>
      </c>
    </row>
    <row r="16" spans="1:90">
      <c r="A16" s="34"/>
      <c r="B16" s="93" t="str">
        <f>IF(ISNUMBER(($H16)),'Order Form'!$D$5,"")</f>
        <v/>
      </c>
      <c r="C16" s="92" t="str">
        <f>IF(ISNUMBER(($H16)),'Order Form'!$G$5,"")</f>
        <v/>
      </c>
      <c r="D16" s="92" t="str">
        <f>IF('Order Form'!F39="","",IF(ISNUMBER(($H16)),'Order Form'!F39,""))</f>
        <v/>
      </c>
      <c r="E16" s="35"/>
      <c r="F16" s="91" t="str">
        <f>IF(ISNUMBER((H16)),SUBSTITUTE(SUBSTITUTE('Order Form'!B74,"-","")," ",""),"")</f>
        <v/>
      </c>
      <c r="G16" s="36"/>
      <c r="H16" s="90" t="str">
        <f>IF('Order Form'!H39&gt;0,'Order Form'!H39," ")</f>
        <v xml:space="preserve"> </v>
      </c>
      <c r="I16" s="89" t="str">
        <f>IF('Order Form'!$K$13="Yes",(IF('Order Form'!J74&gt;0,"",IF('Order Form'!$K$10&lt;&gt;"GR - Gratis",IF('Order Form'!I74=0,"",IF(ISNUMBER($H16),'Order Form'!I74,"")),""))),"")</f>
        <v/>
      </c>
      <c r="J16" s="89" t="str">
        <f>IF('Order Form'!$K$13="Yes",(IF('Order Form'!J74=0,"",IF('Order Form'!$K$10&lt;&gt;"GR - Gratis",IF(ISNUMBER($H16),'Order Form'!J74,""),""))),"")</f>
        <v/>
      </c>
      <c r="K16" s="37"/>
      <c r="L16" s="89" t="str">
        <f>IF('Order Form'!J39&gt;0,"",IF('Order Form'!G39=0,"",IF('Order Form'!$K$10&lt;&gt;"GR - Gratis",IF('Order Form'!$K$12="Yes",IF(ISNUMBER($H16),'Order Form'!G39*100,""),""),"")))</f>
        <v/>
      </c>
      <c r="M16" s="89" t="str">
        <f>IF('Order Form'!J39&gt;0,"",IF('Order Form'!$K$17=0,"",IF('Order Form'!$K$17=0,"",IF('Order Form'!$K$10&lt;&gt;"GR - Gratis",IF('Order Form'!$K$12="Yes",IF(ISNUMBER($H16),'Order Form'!$K$17*100,""),""),""))))</f>
        <v/>
      </c>
      <c r="N16" s="38"/>
      <c r="O16" s="88" t="str">
        <f>IF('Order Form'!$B$8="Name / Attent Of","",IF(ISNUMBER($H16),IF('Order Form'!$K$14="Yes",'Order Form'!$B$8,""),""))</f>
        <v/>
      </c>
      <c r="P16" s="96" t="str">
        <f>IF('Order Form'!$B$9="Company / Department","",IF(ISNUMBER($H16),IF('Order Form'!$K$14="Yes",'Order Form'!$B$9,""),""))</f>
        <v/>
      </c>
      <c r="Q16" s="88" t="str">
        <f>IF('Order Form'!$B$10="Address 1","",IF(ISNUMBER($H16),IF('Order Form'!$K$14="Yes",'Order Form'!$B$10,""),""))</f>
        <v/>
      </c>
      <c r="R16" s="88" t="str">
        <f>IF('Order Form'!$B$11="Address 2","",IF(ISNUMBER($H16),IF('Order Form'!$K$14="Yes",'Order Form'!$B$11,""),""))</f>
        <v/>
      </c>
      <c r="S16" s="96" t="str">
        <f>IF('Order Form'!$B$12="Address 3","",IF(ISNUMBER($H16),IF('Order Form'!$K$14="Yes",'Order Form'!$B$12,""),""))</f>
        <v/>
      </c>
      <c r="T16" s="88" t="str">
        <f>IF('Order Form'!$B$13="Town","",IF(ISNUMBER($H16),IF('Order Form'!$K$14="Yes",'Order Form'!$B$13,""),""))</f>
        <v/>
      </c>
      <c r="U16" s="34"/>
      <c r="V16" s="103" t="str">
        <f>IF('Order Form'!$B$14="Post Code","",IF(ISNUMBER($H16),IF('Order Form'!$K$14="Yes",'Order Form'!$B$14,""),""))</f>
        <v/>
      </c>
      <c r="W16" s="98" t="str">
        <f>IF('Order Form'!$B$15="Country","",IF(ISNUMBER($H16),IF('Order Form'!$K$14="Yes",VLOOKUP('Order Form'!$B$15,Lists!N:O,2,0),""),""))</f>
        <v/>
      </c>
      <c r="X16" s="100"/>
      <c r="Y16" s="99" t="str">
        <f>IF('Order Form'!$F$8="Phone","",IF(ISNUMBER($H16),IF('Order Form'!$K$14="Yes",'Order Form'!$F$8,""),""))</f>
        <v/>
      </c>
      <c r="Z16" s="97" t="str">
        <f>IF('Order Form'!$F$9="Email","",IF(ISNUMBER($H16),IF('Order Form'!$K$14="Yes",'Order Form'!$F$9,""),""))</f>
        <v/>
      </c>
      <c r="AA16" s="38"/>
      <c r="AC16" s="86" t="str">
        <f>IF(ISNUMBER(($H16)),LEFT('Order Form'!$K$10,2),"")</f>
        <v/>
      </c>
      <c r="AD16" s="34"/>
      <c r="AE16" s="86" t="str">
        <f>IF(AC16="GR",LEFT('Order Form'!$K$11,2),"")</f>
        <v/>
      </c>
      <c r="AF16" s="34"/>
      <c r="AG16" s="38"/>
      <c r="AH16" s="38"/>
      <c r="AI16" s="86" t="str">
        <f>IF(ISNUMBER(($H16)),IF('Order Form'!$K$16="Yes","P",""),"")</f>
        <v/>
      </c>
      <c r="AJ16" s="34"/>
      <c r="AK16" s="106"/>
      <c r="AL16" s="106"/>
      <c r="AM16" s="34"/>
      <c r="AN16" s="34"/>
      <c r="AO16" s="38"/>
      <c r="AP16" s="34"/>
      <c r="AQ16" s="38"/>
      <c r="AR16" s="38"/>
      <c r="AS16" s="38"/>
      <c r="AZ16" s="86" t="str">
        <f>IF(ISNUMBER(($H16)),IF('Order Form'!$K$15="Yes","Y",""),"")</f>
        <v/>
      </c>
      <c r="BD16" s="87" t="str">
        <f>IF('Order Form'!$H74&gt;0,"OF"," ")</f>
        <v xml:space="preserve"> </v>
      </c>
      <c r="BE16" s="86" t="str">
        <f>IF('Order Form'!$H74&gt;0,"Y"," ")</f>
        <v xml:space="preserve"> </v>
      </c>
      <c r="BF16" s="86" t="str">
        <f>IF('Order Form'!$H74&gt;0,"STANDARD"," ")</f>
        <v xml:space="preserve"> </v>
      </c>
    </row>
    <row r="17" spans="1:58">
      <c r="A17" s="34"/>
      <c r="B17" s="93" t="str">
        <f>IF(ISNUMBER(($H17)),'Order Form'!$D$5,"")</f>
        <v/>
      </c>
      <c r="C17" s="92" t="str">
        <f>IF(ISNUMBER(($H17)),'Order Form'!$G$5,"")</f>
        <v/>
      </c>
      <c r="D17" s="92" t="str">
        <f>IF('Order Form'!F41="","",IF(ISNUMBER(($H17)),'Order Form'!F41,""))</f>
        <v/>
      </c>
      <c r="E17" s="35"/>
      <c r="F17" s="91" t="str">
        <f>IF(ISNUMBER((H17)),SUBSTITUTE(SUBSTITUTE('Order Form'!B75,"-","")," ",""),"")</f>
        <v/>
      </c>
      <c r="G17" s="36"/>
      <c r="H17" s="90" t="str">
        <f>IF('Order Form'!H41&gt;0,'Order Form'!H41," ")</f>
        <v xml:space="preserve"> </v>
      </c>
      <c r="I17" s="89" t="str">
        <f>IF('Order Form'!$K$13="Yes",(IF('Order Form'!J75&gt;0,"",IF('Order Form'!$K$10&lt;&gt;"GR - Gratis",IF('Order Form'!I75=0,"",IF(ISNUMBER($H17),'Order Form'!I75,"")),""))),"")</f>
        <v/>
      </c>
      <c r="J17" s="89" t="str">
        <f>IF('Order Form'!$K$13="Yes",(IF('Order Form'!J75=0,"",IF('Order Form'!$K$10&lt;&gt;"GR - Gratis",IF(ISNUMBER($H17),'Order Form'!J75,""),""))),"")</f>
        <v/>
      </c>
      <c r="K17" s="37"/>
      <c r="L17" s="89" t="str">
        <f>IF('Order Form'!J41&gt;0,"",IF('Order Form'!G41=0,"",IF('Order Form'!$K$10&lt;&gt;"GR - Gratis",IF('Order Form'!$K$12="Yes",IF(ISNUMBER($H17),'Order Form'!G41*100,""),""),"")))</f>
        <v/>
      </c>
      <c r="M17" s="89" t="str">
        <f>IF('Order Form'!J41&gt;0,"",IF('Order Form'!$K$17=0,"",IF('Order Form'!$K$17=0,"",IF('Order Form'!$K$10&lt;&gt;"GR - Gratis",IF('Order Form'!$K$12="Yes",IF(ISNUMBER($H17),'Order Form'!$K$17*100,""),""),""))))</f>
        <v/>
      </c>
      <c r="N17" s="38"/>
      <c r="O17" s="88" t="str">
        <f>IF('Order Form'!$B$8="Name / Attent Of","",IF(ISNUMBER($H17),IF('Order Form'!$K$14="Yes",'Order Form'!$B$8,""),""))</f>
        <v/>
      </c>
      <c r="P17" s="96" t="str">
        <f>IF('Order Form'!$B$9="Company / Department","",IF(ISNUMBER($H17),IF('Order Form'!$K$14="Yes",'Order Form'!$B$9,""),""))</f>
        <v/>
      </c>
      <c r="Q17" s="88" t="str">
        <f>IF('Order Form'!$B$10="Address 1","",IF(ISNUMBER($H17),IF('Order Form'!$K$14="Yes",'Order Form'!$B$10,""),""))</f>
        <v/>
      </c>
      <c r="R17" s="88" t="str">
        <f>IF('Order Form'!$B$11="Address 2","",IF(ISNUMBER($H17),IF('Order Form'!$K$14="Yes",'Order Form'!$B$11,""),""))</f>
        <v/>
      </c>
      <c r="S17" s="96" t="str">
        <f>IF('Order Form'!$B$12="Address 3","",IF(ISNUMBER($H17),IF('Order Form'!$K$14="Yes",'Order Form'!$B$12,""),""))</f>
        <v/>
      </c>
      <c r="T17" s="88" t="str">
        <f>IF('Order Form'!$B$13="Town","",IF(ISNUMBER($H17),IF('Order Form'!$K$14="Yes",'Order Form'!$B$13,""),""))</f>
        <v/>
      </c>
      <c r="U17" s="34"/>
      <c r="V17" s="103" t="str">
        <f>IF('Order Form'!$B$14="Post Code","",IF(ISNUMBER($H17),IF('Order Form'!$K$14="Yes",'Order Form'!$B$14,""),""))</f>
        <v/>
      </c>
      <c r="W17" s="98" t="str">
        <f>IF('Order Form'!$B$15="Country","",IF(ISNUMBER($H17),IF('Order Form'!$K$14="Yes",VLOOKUP('Order Form'!$B$15,Lists!N:O,2,0),""),""))</f>
        <v/>
      </c>
      <c r="X17" s="100"/>
      <c r="Y17" s="99" t="str">
        <f>IF('Order Form'!$F$8="Phone","",IF(ISNUMBER($H17),IF('Order Form'!$K$14="Yes",'Order Form'!$F$8,""),""))</f>
        <v/>
      </c>
      <c r="Z17" s="97" t="str">
        <f>IF('Order Form'!$F$9="Email","",IF(ISNUMBER($H17),IF('Order Form'!$K$14="Yes",'Order Form'!$F$9,""),""))</f>
        <v/>
      </c>
      <c r="AA17" s="38"/>
      <c r="AC17" s="86" t="str">
        <f>IF(ISNUMBER(($H17)),LEFT('Order Form'!$K$10,2),"")</f>
        <v/>
      </c>
      <c r="AD17" s="34"/>
      <c r="AE17" s="86" t="str">
        <f>IF(AC17="GR",LEFT('Order Form'!$K$11,2),"")</f>
        <v/>
      </c>
      <c r="AF17" s="34"/>
      <c r="AG17" s="38"/>
      <c r="AH17" s="38"/>
      <c r="AI17" s="86" t="str">
        <f>IF(ISNUMBER(($H17)),IF('Order Form'!$K$16="Yes","P",""),"")</f>
        <v/>
      </c>
      <c r="AJ17" s="34"/>
      <c r="AK17" s="106"/>
      <c r="AL17" s="106"/>
      <c r="AM17" s="34"/>
      <c r="AN17" s="34"/>
      <c r="AO17" s="38"/>
      <c r="AP17" s="34"/>
      <c r="AQ17" s="38"/>
      <c r="AR17" s="38"/>
      <c r="AS17" s="38"/>
      <c r="AZ17" s="86" t="str">
        <f>IF(ISNUMBER(($H17)),IF('Order Form'!$K$15="Yes","Y",""),"")</f>
        <v/>
      </c>
      <c r="BD17" s="87" t="str">
        <f>IF('Order Form'!$H75&gt;0,"OF"," ")</f>
        <v xml:space="preserve"> </v>
      </c>
      <c r="BE17" s="86" t="str">
        <f>IF('Order Form'!$H75&gt;0,"Y"," ")</f>
        <v xml:space="preserve"> </v>
      </c>
      <c r="BF17" s="86" t="str">
        <f>IF('Order Form'!$H75&gt;0,"STANDARD"," ")</f>
        <v xml:space="preserve"> </v>
      </c>
    </row>
    <row r="18" spans="1:58">
      <c r="A18" s="34"/>
      <c r="B18" s="93" t="str">
        <f>IF(ISNUMBER(($H18)),'Order Form'!$D$5,"")</f>
        <v/>
      </c>
      <c r="C18" s="92" t="str">
        <f>IF(ISNUMBER(($H18)),'Order Form'!$G$5,"")</f>
        <v/>
      </c>
      <c r="D18" s="92" t="str">
        <f>IF('Order Form'!F42="","",IF(ISNUMBER(($H18)),'Order Form'!F42,""))</f>
        <v/>
      </c>
      <c r="E18" s="35"/>
      <c r="F18" s="91" t="str">
        <f>IF(ISNUMBER((H18)),SUBSTITUTE(SUBSTITUTE('Order Form'!B86,"-","")," ",""),"")</f>
        <v/>
      </c>
      <c r="G18" s="36"/>
      <c r="H18" s="90" t="str">
        <f>IF('Order Form'!H42&gt;0,'Order Form'!H42," ")</f>
        <v xml:space="preserve"> </v>
      </c>
      <c r="I18" s="89" t="str">
        <f>IF('Order Form'!$K$13="Yes",(IF('Order Form'!J86&gt;0,"",IF('Order Form'!$K$10&lt;&gt;"GR - Gratis",IF('Order Form'!I86=0,"",IF(ISNUMBER($H18),'Order Form'!I86,"")),""))),"")</f>
        <v/>
      </c>
      <c r="J18" s="89" t="str">
        <f>IF('Order Form'!$K$13="Yes",(IF('Order Form'!J86=0,"",IF('Order Form'!$K$10&lt;&gt;"GR - Gratis",IF(ISNUMBER($H18),'Order Form'!J86,""),""))),"")</f>
        <v/>
      </c>
      <c r="K18" s="37"/>
      <c r="L18" s="89" t="str">
        <f>IF('Order Form'!J42&gt;0,"",IF('Order Form'!G42=0,"",IF('Order Form'!$K$10&lt;&gt;"GR - Gratis",IF('Order Form'!$K$12="Yes",IF(ISNUMBER($H18),'Order Form'!G42*100,""),""),"")))</f>
        <v/>
      </c>
      <c r="M18" s="89" t="str">
        <f>IF('Order Form'!J42&gt;0,"",IF('Order Form'!$K$17=0,"",IF('Order Form'!$K$17=0,"",IF('Order Form'!$K$10&lt;&gt;"GR - Gratis",IF('Order Form'!$K$12="Yes",IF(ISNUMBER($H18),'Order Form'!$K$17*100,""),""),""))))</f>
        <v/>
      </c>
      <c r="N18" s="38"/>
      <c r="O18" s="88" t="str">
        <f>IF('Order Form'!$B$8="Name / Attent Of","",IF(ISNUMBER($H18),IF('Order Form'!$K$14="Yes",'Order Form'!$B$8,""),""))</f>
        <v/>
      </c>
      <c r="P18" s="96" t="str">
        <f>IF('Order Form'!$B$9="Company / Department","",IF(ISNUMBER($H18),IF('Order Form'!$K$14="Yes",'Order Form'!$B$9,""),""))</f>
        <v/>
      </c>
      <c r="Q18" s="88" t="str">
        <f>IF('Order Form'!$B$10="Address 1","",IF(ISNUMBER($H18),IF('Order Form'!$K$14="Yes",'Order Form'!$B$10,""),""))</f>
        <v/>
      </c>
      <c r="R18" s="88" t="str">
        <f>IF('Order Form'!$B$11="Address 2","",IF(ISNUMBER($H18),IF('Order Form'!$K$14="Yes",'Order Form'!$B$11,""),""))</f>
        <v/>
      </c>
      <c r="S18" s="96" t="str">
        <f>IF('Order Form'!$B$12="Address 3","",IF(ISNUMBER($H18),IF('Order Form'!$K$14="Yes",'Order Form'!$B$12,""),""))</f>
        <v/>
      </c>
      <c r="T18" s="88" t="str">
        <f>IF('Order Form'!$B$13="Town","",IF(ISNUMBER($H18),IF('Order Form'!$K$14="Yes",'Order Form'!$B$13,""),""))</f>
        <v/>
      </c>
      <c r="U18" s="34"/>
      <c r="V18" s="103" t="str">
        <f>IF('Order Form'!$B$14="Post Code","",IF(ISNUMBER($H18),IF('Order Form'!$K$14="Yes",'Order Form'!$B$14,""),""))</f>
        <v/>
      </c>
      <c r="W18" s="98" t="str">
        <f>IF('Order Form'!$B$15="Country","",IF(ISNUMBER($H18),IF('Order Form'!$K$14="Yes",VLOOKUP('Order Form'!$B$15,Lists!N:O,2,0),""),""))</f>
        <v/>
      </c>
      <c r="X18" s="100"/>
      <c r="Y18" s="99" t="str">
        <f>IF('Order Form'!$F$8="Phone","",IF(ISNUMBER($H18),IF('Order Form'!$K$14="Yes",'Order Form'!$F$8,""),""))</f>
        <v/>
      </c>
      <c r="Z18" s="97" t="str">
        <f>IF('Order Form'!$F$9="Email","",IF(ISNUMBER($H18),IF('Order Form'!$K$14="Yes",'Order Form'!$F$9,""),""))</f>
        <v/>
      </c>
      <c r="AA18" s="38"/>
      <c r="AC18" s="86" t="str">
        <f>IF(ISNUMBER(($H18)),LEFT('Order Form'!$K$10,2),"")</f>
        <v/>
      </c>
      <c r="AD18" s="34"/>
      <c r="AE18" s="86" t="str">
        <f>IF(AC18="GR",LEFT('Order Form'!$K$11,2),"")</f>
        <v/>
      </c>
      <c r="AF18" s="34"/>
      <c r="AG18" s="38"/>
      <c r="AH18" s="38"/>
      <c r="AI18" s="86" t="str">
        <f>IF(ISNUMBER(($H18)),IF('Order Form'!$K$16="Yes","P",""),"")</f>
        <v/>
      </c>
      <c r="AJ18" s="34"/>
      <c r="AK18" s="106"/>
      <c r="AL18" s="106"/>
      <c r="AM18" s="34"/>
      <c r="AN18" s="34"/>
      <c r="AO18" s="38"/>
      <c r="AP18" s="34"/>
      <c r="AQ18" s="38"/>
      <c r="AR18" s="38"/>
      <c r="AS18" s="38"/>
      <c r="AZ18" s="86" t="str">
        <f>IF(ISNUMBER(($H18)),IF('Order Form'!$K$15="Yes","Y",""),"")</f>
        <v/>
      </c>
      <c r="BD18" s="87" t="str">
        <f>IF('Order Form'!$H86&gt;0,"OF"," ")</f>
        <v xml:space="preserve"> </v>
      </c>
      <c r="BE18" s="86" t="str">
        <f>IF('Order Form'!$H86&gt;0,"Y"," ")</f>
        <v xml:space="preserve"> </v>
      </c>
      <c r="BF18" s="86" t="str">
        <f>IF('Order Form'!$H86&gt;0,"STANDARD"," ")</f>
        <v xml:space="preserve"> </v>
      </c>
    </row>
    <row r="19" spans="1:58">
      <c r="A19" s="34"/>
      <c r="B19" s="93" t="str">
        <f>IF(ISNUMBER(($H19)),'Order Form'!$D$5,"")</f>
        <v/>
      </c>
      <c r="C19" s="92" t="str">
        <f>IF(ISNUMBER(($H19)),'Order Form'!$G$5,"")</f>
        <v/>
      </c>
      <c r="D19" s="92" t="str">
        <f>IF('Order Form'!F43="","",IF(ISNUMBER(($H19)),'Order Form'!F43,""))</f>
        <v/>
      </c>
      <c r="E19" s="35"/>
      <c r="F19" s="91" t="str">
        <f>IF(ISNUMBER((H19)),SUBSTITUTE(SUBSTITUTE('Order Form'!#REF!,"-","")," ",""),"")</f>
        <v/>
      </c>
      <c r="G19" s="36"/>
      <c r="H19" s="90" t="str">
        <f>IF('Order Form'!H43&gt;0,'Order Form'!H43," ")</f>
        <v xml:space="preserve"> </v>
      </c>
      <c r="I19" s="89" t="str">
        <f>IF('Order Form'!$K$13="Yes",(IF('Order Form'!#REF!&gt;0,"",IF('Order Form'!$K$10&lt;&gt;"GR - Gratis",IF('Order Form'!#REF!=0,"",IF(ISNUMBER($H19),'Order Form'!#REF!,"")),""))),"")</f>
        <v/>
      </c>
      <c r="J19" s="89" t="str">
        <f>IF('Order Form'!$K$13="Yes",(IF('Order Form'!#REF!=0,"",IF('Order Form'!$K$10&lt;&gt;"GR - Gratis",IF(ISNUMBER($H19),'Order Form'!#REF!,""),""))),"")</f>
        <v/>
      </c>
      <c r="K19" s="37"/>
      <c r="L19" s="89" t="str">
        <f>IF('Order Form'!J43&gt;0,"",IF('Order Form'!G43=0,"",IF('Order Form'!$K$10&lt;&gt;"GR - Gratis",IF('Order Form'!$K$12="Yes",IF(ISNUMBER($H19),'Order Form'!G43*100,""),""),"")))</f>
        <v/>
      </c>
      <c r="M19" s="89" t="str">
        <f>IF('Order Form'!J43&gt;0,"",IF('Order Form'!$K$17=0,"",IF('Order Form'!$K$17=0,"",IF('Order Form'!$K$10&lt;&gt;"GR - Gratis",IF('Order Form'!$K$12="Yes",IF(ISNUMBER($H19),'Order Form'!$K$17*100,""),""),""))))</f>
        <v/>
      </c>
      <c r="N19" s="38"/>
      <c r="O19" s="88" t="str">
        <f>IF('Order Form'!$B$8="Name / Attent Of","",IF(ISNUMBER($H19),IF('Order Form'!$K$14="Yes",'Order Form'!$B$8,""),""))</f>
        <v/>
      </c>
      <c r="P19" s="96" t="str">
        <f>IF('Order Form'!$B$9="Company / Department","",IF(ISNUMBER($H19),IF('Order Form'!$K$14="Yes",'Order Form'!$B$9,""),""))</f>
        <v/>
      </c>
      <c r="Q19" s="88" t="str">
        <f>IF('Order Form'!$B$10="Address 1","",IF(ISNUMBER($H19),IF('Order Form'!$K$14="Yes",'Order Form'!$B$10,""),""))</f>
        <v/>
      </c>
      <c r="R19" s="88" t="str">
        <f>IF('Order Form'!$B$11="Address 2","",IF(ISNUMBER($H19),IF('Order Form'!$K$14="Yes",'Order Form'!$B$11,""),""))</f>
        <v/>
      </c>
      <c r="S19" s="96" t="str">
        <f>IF('Order Form'!$B$12="Address 3","",IF(ISNUMBER($H19),IF('Order Form'!$K$14="Yes",'Order Form'!$B$12,""),""))</f>
        <v/>
      </c>
      <c r="T19" s="88" t="str">
        <f>IF('Order Form'!$B$13="Town","",IF(ISNUMBER($H19),IF('Order Form'!$K$14="Yes",'Order Form'!$B$13,""),""))</f>
        <v/>
      </c>
      <c r="U19" s="34"/>
      <c r="V19" s="103" t="str">
        <f>IF('Order Form'!$B$14="Post Code","",IF(ISNUMBER($H19),IF('Order Form'!$K$14="Yes",'Order Form'!$B$14,""),""))</f>
        <v/>
      </c>
      <c r="W19" s="98" t="str">
        <f>IF('Order Form'!$B$15="Country","",IF(ISNUMBER($H19),IF('Order Form'!$K$14="Yes",VLOOKUP('Order Form'!$B$15,Lists!N:O,2,0),""),""))</f>
        <v/>
      </c>
      <c r="X19" s="100"/>
      <c r="Y19" s="99" t="str">
        <f>IF('Order Form'!$F$8="Phone","",IF(ISNUMBER($H19),IF('Order Form'!$K$14="Yes",'Order Form'!$F$8,""),""))</f>
        <v/>
      </c>
      <c r="Z19" s="97" t="str">
        <f>IF('Order Form'!$F$9="Email","",IF(ISNUMBER($H19),IF('Order Form'!$K$14="Yes",'Order Form'!$F$9,""),""))</f>
        <v/>
      </c>
      <c r="AA19" s="38"/>
      <c r="AC19" s="86" t="str">
        <f>IF(ISNUMBER(($H19)),LEFT('Order Form'!$K$10,2),"")</f>
        <v/>
      </c>
      <c r="AD19" s="34"/>
      <c r="AE19" s="86" t="str">
        <f>IF(AC19="GR",LEFT('Order Form'!$K$11,2),"")</f>
        <v/>
      </c>
      <c r="AF19" s="34"/>
      <c r="AG19" s="38"/>
      <c r="AH19" s="38"/>
      <c r="AI19" s="86" t="str">
        <f>IF(ISNUMBER(($H19)),IF('Order Form'!$K$16="Yes","P",""),"")</f>
        <v/>
      </c>
      <c r="AJ19" s="34"/>
      <c r="AK19" s="106"/>
      <c r="AL19" s="106"/>
      <c r="AM19" s="34"/>
      <c r="AN19" s="34"/>
      <c r="AO19" s="38"/>
      <c r="AP19" s="34"/>
      <c r="AQ19" s="38"/>
      <c r="AR19" s="38"/>
      <c r="AS19" s="38"/>
      <c r="AZ19" s="86" t="str">
        <f>IF(ISNUMBER(($H19)),IF('Order Form'!$K$15="Yes","Y",""),"")</f>
        <v/>
      </c>
      <c r="BD19" s="87" t="e">
        <f>IF('Order Form'!#REF!&gt;0,"OF"," ")</f>
        <v>#REF!</v>
      </c>
      <c r="BE19" s="86" t="e">
        <f>IF('Order Form'!#REF!&gt;0,"Y"," ")</f>
        <v>#REF!</v>
      </c>
      <c r="BF19" s="86" t="e">
        <f>IF('Order Form'!#REF!&gt;0,"STANDARD"," ")</f>
        <v>#REF!</v>
      </c>
    </row>
    <row r="20" spans="1:58">
      <c r="A20" s="34"/>
      <c r="B20" s="93" t="str">
        <f>IF(ISNUMBER(($H20)),'Order Form'!$D$5,"")</f>
        <v/>
      </c>
      <c r="C20" s="92" t="str">
        <f>IF(ISNUMBER(($H20)),'Order Form'!$G$5,"")</f>
        <v/>
      </c>
      <c r="D20" s="92" t="str">
        <f>IF('Order Form'!F48="","",IF(ISNUMBER(($H20)),'Order Form'!F48,""))</f>
        <v/>
      </c>
      <c r="E20" s="35"/>
      <c r="F20" s="91" t="str">
        <f>IF(ISNUMBER((H20)),SUBSTITUTE(SUBSTITUTE('Order Form'!B26,"-","")," ",""),"")</f>
        <v/>
      </c>
      <c r="G20" s="36"/>
      <c r="H20" s="90" t="str">
        <f>IF('Order Form'!H48&gt;0,'Order Form'!H48," ")</f>
        <v xml:space="preserve"> </v>
      </c>
      <c r="I20" s="89" t="str">
        <f>IF('Order Form'!$K$13="Yes",(IF('Order Form'!J26&gt;0,"",IF('Order Form'!$K$10&lt;&gt;"GR - Gratis",IF('Order Form'!I26=0,"",IF(ISNUMBER($H20),'Order Form'!I26,"")),""))),"")</f>
        <v/>
      </c>
      <c r="J20" s="89" t="str">
        <f>IF('Order Form'!$K$13="Yes",(IF('Order Form'!J26=0,"",IF('Order Form'!$K$10&lt;&gt;"GR - Gratis",IF(ISNUMBER($H20),'Order Form'!J26,""),""))),"")</f>
        <v/>
      </c>
      <c r="K20" s="37"/>
      <c r="L20" s="89" t="str">
        <f>IF('Order Form'!J48&gt;0,"",IF('Order Form'!G48=0,"",IF('Order Form'!$K$10&lt;&gt;"GR - Gratis",IF('Order Form'!$K$12="Yes",IF(ISNUMBER($H20),'Order Form'!G48*100,""),""),"")))</f>
        <v/>
      </c>
      <c r="M20" s="89" t="str">
        <f>IF('Order Form'!J48&gt;0,"",IF('Order Form'!$K$17=0,"",IF('Order Form'!$K$17=0,"",IF('Order Form'!$K$10&lt;&gt;"GR - Gratis",IF('Order Form'!$K$12="Yes",IF(ISNUMBER($H20),'Order Form'!$K$17*100,""),""),""))))</f>
        <v/>
      </c>
      <c r="N20" s="38"/>
      <c r="O20" s="88" t="str">
        <f>IF('Order Form'!$B$8="Name / Attent Of","",IF(ISNUMBER($H20),IF('Order Form'!$K$14="Yes",'Order Form'!$B$8,""),""))</f>
        <v/>
      </c>
      <c r="P20" s="96" t="str">
        <f>IF('Order Form'!$B$9="Company / Department","",IF(ISNUMBER($H20),IF('Order Form'!$K$14="Yes",'Order Form'!$B$9,""),""))</f>
        <v/>
      </c>
      <c r="Q20" s="88" t="str">
        <f>IF('Order Form'!$B$10="Address 1","",IF(ISNUMBER($H20),IF('Order Form'!$K$14="Yes",'Order Form'!$B$10,""),""))</f>
        <v/>
      </c>
      <c r="R20" s="88" t="str">
        <f>IF('Order Form'!$B$11="Address 2","",IF(ISNUMBER($H20),IF('Order Form'!$K$14="Yes",'Order Form'!$B$11,""),""))</f>
        <v/>
      </c>
      <c r="S20" s="96" t="str">
        <f>IF('Order Form'!$B$12="Address 3","",IF(ISNUMBER($H20),IF('Order Form'!$K$14="Yes",'Order Form'!$B$12,""),""))</f>
        <v/>
      </c>
      <c r="T20" s="88" t="str">
        <f>IF('Order Form'!$B$13="Town","",IF(ISNUMBER($H20),IF('Order Form'!$K$14="Yes",'Order Form'!$B$13,""),""))</f>
        <v/>
      </c>
      <c r="U20" s="34"/>
      <c r="V20" s="103" t="str">
        <f>IF('Order Form'!$B$14="Post Code","",IF(ISNUMBER($H20),IF('Order Form'!$K$14="Yes",'Order Form'!$B$14,""),""))</f>
        <v/>
      </c>
      <c r="W20" s="98" t="str">
        <f>IF('Order Form'!$B$15="Country","",IF(ISNUMBER($H20),IF('Order Form'!$K$14="Yes",VLOOKUP('Order Form'!$B$15,Lists!N:O,2,0),""),""))</f>
        <v/>
      </c>
      <c r="X20" s="100"/>
      <c r="Y20" s="99" t="str">
        <f>IF('Order Form'!$F$8="Phone","",IF(ISNUMBER($H20),IF('Order Form'!$K$14="Yes",'Order Form'!$F$8,""),""))</f>
        <v/>
      </c>
      <c r="Z20" s="97" t="str">
        <f>IF('Order Form'!$F$9="Email","",IF(ISNUMBER($H20),IF('Order Form'!$K$14="Yes",'Order Form'!$F$9,""),""))</f>
        <v/>
      </c>
      <c r="AA20" s="38"/>
      <c r="AC20" s="86" t="str">
        <f>IF(ISNUMBER(($H20)),LEFT('Order Form'!$K$10,2),"")</f>
        <v/>
      </c>
      <c r="AD20" s="34"/>
      <c r="AE20" s="86" t="str">
        <f>IF(AC20="GR",LEFT('Order Form'!$K$11,2),"")</f>
        <v/>
      </c>
      <c r="AF20" s="34"/>
      <c r="AG20" s="38"/>
      <c r="AH20" s="38"/>
      <c r="AI20" s="86" t="str">
        <f>IF(ISNUMBER(($H20)),IF('Order Form'!$K$16="Yes","P",""),"")</f>
        <v/>
      </c>
      <c r="AJ20" s="34"/>
      <c r="AK20" s="106"/>
      <c r="AL20" s="106"/>
      <c r="AM20" s="34"/>
      <c r="AN20" s="34"/>
      <c r="AO20" s="38"/>
      <c r="AP20" s="34"/>
      <c r="AQ20" s="38"/>
      <c r="AR20" s="38"/>
      <c r="AS20" s="38"/>
      <c r="AZ20" s="86" t="str">
        <f>IF(ISNUMBER(($H20)),IF('Order Form'!$K$15="Yes","Y",""),"")</f>
        <v/>
      </c>
      <c r="BD20" s="87" t="str">
        <f>IF('Order Form'!$H26&gt;0,"OF"," ")</f>
        <v xml:space="preserve"> </v>
      </c>
      <c r="BE20" s="86" t="str">
        <f>IF('Order Form'!$H26&gt;0,"Y"," ")</f>
        <v xml:space="preserve"> </v>
      </c>
      <c r="BF20" s="86" t="str">
        <f>IF('Order Form'!$H26&gt;0,"STANDARD"," ")</f>
        <v xml:space="preserve"> </v>
      </c>
    </row>
    <row r="21" spans="1:58">
      <c r="A21" s="34"/>
      <c r="B21" s="93" t="str">
        <f>IF(ISNUMBER(($H21)),'Order Form'!$D$5,"")</f>
        <v/>
      </c>
      <c r="C21" s="92" t="str">
        <f>IF(ISNUMBER(($H21)),'Order Form'!$G$5,"")</f>
        <v/>
      </c>
      <c r="D21" s="92" t="str">
        <f>IF('Order Form'!F71="","",IF(ISNUMBER(($H21)),'Order Form'!F71,""))</f>
        <v/>
      </c>
      <c r="E21" s="35"/>
      <c r="F21" s="91" t="str">
        <f>IF(ISNUMBER((H21)),SUBSTITUTE(SUBSTITUTE('Order Form'!B25,"-","")," ",""),"")</f>
        <v/>
      </c>
      <c r="G21" s="36"/>
      <c r="H21" s="90" t="str">
        <f>IF('Order Form'!H71&gt;0,'Order Form'!H71," ")</f>
        <v xml:space="preserve"> </v>
      </c>
      <c r="I21" s="89" t="str">
        <f>IF('Order Form'!$K$13="Yes",(IF('Order Form'!J25&gt;0,"",IF('Order Form'!$K$10&lt;&gt;"GR - Gratis",IF('Order Form'!I25=0,"",IF(ISNUMBER($H21),'Order Form'!I25,"")),""))),"")</f>
        <v/>
      </c>
      <c r="J21" s="89" t="str">
        <f>IF('Order Form'!$K$13="Yes",(IF('Order Form'!J25=0,"",IF('Order Form'!$K$10&lt;&gt;"GR - Gratis",IF(ISNUMBER($H21),'Order Form'!J25,""),""))),"")</f>
        <v/>
      </c>
      <c r="K21" s="37"/>
      <c r="L21" s="89" t="str">
        <f>IF('Order Form'!J71&gt;0,"",IF('Order Form'!G71=0,"",IF('Order Form'!$K$10&lt;&gt;"GR - Gratis",IF('Order Form'!$K$12="Yes",IF(ISNUMBER($H21),'Order Form'!G71*100,""),""),"")))</f>
        <v/>
      </c>
      <c r="M21" s="89" t="str">
        <f>IF('Order Form'!J71&gt;0,"",IF('Order Form'!$K$17=0,"",IF('Order Form'!$K$17=0,"",IF('Order Form'!$K$10&lt;&gt;"GR - Gratis",IF('Order Form'!$K$12="Yes",IF(ISNUMBER($H21),'Order Form'!$K$17*100,""),""),""))))</f>
        <v/>
      </c>
      <c r="N21" s="38"/>
      <c r="O21" s="88" t="str">
        <f>IF('Order Form'!$B$8="Name / Attent Of","",IF(ISNUMBER($H21),IF('Order Form'!$K$14="Yes",'Order Form'!$B$8,""),""))</f>
        <v/>
      </c>
      <c r="P21" s="96" t="str">
        <f>IF('Order Form'!$B$9="Company / Department","",IF(ISNUMBER($H21),IF('Order Form'!$K$14="Yes",'Order Form'!$B$9,""),""))</f>
        <v/>
      </c>
      <c r="Q21" s="88" t="str">
        <f>IF('Order Form'!$B$10="Address 1","",IF(ISNUMBER($H21),IF('Order Form'!$K$14="Yes",'Order Form'!$B$10,""),""))</f>
        <v/>
      </c>
      <c r="R21" s="88" t="str">
        <f>IF('Order Form'!$B$11="Address 2","",IF(ISNUMBER($H21),IF('Order Form'!$K$14="Yes",'Order Form'!$B$11,""),""))</f>
        <v/>
      </c>
      <c r="S21" s="96" t="str">
        <f>IF('Order Form'!$B$12="Address 3","",IF(ISNUMBER($H21),IF('Order Form'!$K$14="Yes",'Order Form'!$B$12,""),""))</f>
        <v/>
      </c>
      <c r="T21" s="88" t="str">
        <f>IF('Order Form'!$B$13="Town","",IF(ISNUMBER($H21),IF('Order Form'!$K$14="Yes",'Order Form'!$B$13,""),""))</f>
        <v/>
      </c>
      <c r="U21" s="34"/>
      <c r="V21" s="103" t="str">
        <f>IF('Order Form'!$B$14="Post Code","",IF(ISNUMBER($H21),IF('Order Form'!$K$14="Yes",'Order Form'!$B$14,""),""))</f>
        <v/>
      </c>
      <c r="W21" s="98" t="str">
        <f>IF('Order Form'!$B$15="Country","",IF(ISNUMBER($H21),IF('Order Form'!$K$14="Yes",VLOOKUP('Order Form'!$B$15,Lists!N:O,2,0),""),""))</f>
        <v/>
      </c>
      <c r="X21" s="100"/>
      <c r="Y21" s="99" t="str">
        <f>IF('Order Form'!$F$8="Phone","",IF(ISNUMBER($H21),IF('Order Form'!$K$14="Yes",'Order Form'!$F$8,""),""))</f>
        <v/>
      </c>
      <c r="Z21" s="97" t="str">
        <f>IF('Order Form'!$F$9="Email","",IF(ISNUMBER($H21),IF('Order Form'!$K$14="Yes",'Order Form'!$F$9,""),""))</f>
        <v/>
      </c>
      <c r="AA21" s="38"/>
      <c r="AC21" s="86" t="str">
        <f>IF(ISNUMBER(($H21)),LEFT('Order Form'!$K$10,2),"")</f>
        <v/>
      </c>
      <c r="AD21" s="34"/>
      <c r="AE21" s="86" t="str">
        <f>IF(AC21="GR",LEFT('Order Form'!$K$11,2),"")</f>
        <v/>
      </c>
      <c r="AF21" s="34"/>
      <c r="AG21" s="38"/>
      <c r="AH21" s="38"/>
      <c r="AI21" s="86" t="str">
        <f>IF(ISNUMBER(($H21)),IF('Order Form'!$K$16="Yes","P",""),"")</f>
        <v/>
      </c>
      <c r="AJ21" s="34"/>
      <c r="AK21" s="106"/>
      <c r="AL21" s="106"/>
      <c r="AM21" s="34"/>
      <c r="AN21" s="34"/>
      <c r="AO21" s="38"/>
      <c r="AP21" s="34"/>
      <c r="AQ21" s="38"/>
      <c r="AR21" s="38"/>
      <c r="AS21" s="38"/>
      <c r="AZ21" s="86" t="str">
        <f>IF(ISNUMBER(($H21)),IF('Order Form'!$K$15="Yes","Y",""),"")</f>
        <v/>
      </c>
      <c r="BD21" s="87" t="str">
        <f>IF('Order Form'!$H25&gt;0,"OF"," ")</f>
        <v xml:space="preserve"> </v>
      </c>
      <c r="BE21" s="86" t="str">
        <f>IF('Order Form'!$H25&gt;0,"Y"," ")</f>
        <v xml:space="preserve"> </v>
      </c>
      <c r="BF21" s="86" t="str">
        <f>IF('Order Form'!$H25&gt;0,"STANDARD"," ")</f>
        <v xml:space="preserve"> </v>
      </c>
    </row>
    <row r="22" spans="1:58">
      <c r="A22" s="34"/>
      <c r="B22" s="93" t="str">
        <f>IF(ISNUMBER(($H22)),'Order Form'!$D$5,"")</f>
        <v/>
      </c>
      <c r="C22" s="92" t="str">
        <f>IF(ISNUMBER(($H22)),'Order Form'!$G$5,"")</f>
        <v/>
      </c>
      <c r="D22" s="92" t="str">
        <f>IF('Order Form'!F72="","",IF(ISNUMBER(($H22)),'Order Form'!F72,""))</f>
        <v/>
      </c>
      <c r="E22" s="35"/>
      <c r="F22" s="91" t="str">
        <f>IF(ISNUMBER((H22)),SUBSTITUTE(SUBSTITUTE('Order Form'!B72,"-","")," ",""),"")</f>
        <v/>
      </c>
      <c r="G22" s="36"/>
      <c r="H22" s="90" t="str">
        <f>IF('Order Form'!H72&gt;0,'Order Form'!H72," ")</f>
        <v xml:space="preserve"> </v>
      </c>
      <c r="I22" s="89" t="str">
        <f>IF('Order Form'!$K$13="Yes",(IF('Order Form'!J72&gt;0,"",IF('Order Form'!$K$10&lt;&gt;"GR - Gratis",IF('Order Form'!I72=0,"",IF(ISNUMBER($H22),'Order Form'!I72,"")),""))),"")</f>
        <v/>
      </c>
      <c r="J22" s="89" t="str">
        <f>IF('Order Form'!$K$13="Yes",(IF('Order Form'!J72=0,"",IF('Order Form'!$K$10&lt;&gt;"GR - Gratis",IF(ISNUMBER($H22),'Order Form'!J72,""),""))),"")</f>
        <v/>
      </c>
      <c r="K22" s="37"/>
      <c r="L22" s="89" t="str">
        <f>IF('Order Form'!J72&gt;0,"",IF('Order Form'!G72=0,"",IF('Order Form'!$K$10&lt;&gt;"GR - Gratis",IF('Order Form'!$K$12="Yes",IF(ISNUMBER($H22),'Order Form'!G72*100,""),""),"")))</f>
        <v/>
      </c>
      <c r="M22" s="89" t="str">
        <f>IF('Order Form'!J72&gt;0,"",IF('Order Form'!$K$17=0,"",IF('Order Form'!$K$17=0,"",IF('Order Form'!$K$10&lt;&gt;"GR - Gratis",IF('Order Form'!$K$12="Yes",IF(ISNUMBER($H22),'Order Form'!$K$17*100,""),""),""))))</f>
        <v/>
      </c>
      <c r="N22" s="38"/>
      <c r="O22" s="88" t="str">
        <f>IF('Order Form'!$B$8="Name / Attent Of","",IF(ISNUMBER($H22),IF('Order Form'!$K$14="Yes",'Order Form'!$B$8,""),""))</f>
        <v/>
      </c>
      <c r="P22" s="96" t="str">
        <f>IF('Order Form'!$B$9="Company / Department","",IF(ISNUMBER($H22),IF('Order Form'!$K$14="Yes",'Order Form'!$B$9,""),""))</f>
        <v/>
      </c>
      <c r="Q22" s="88" t="str">
        <f>IF('Order Form'!$B$10="Address 1","",IF(ISNUMBER($H22),IF('Order Form'!$K$14="Yes",'Order Form'!$B$10,""),""))</f>
        <v/>
      </c>
      <c r="R22" s="88" t="str">
        <f>IF('Order Form'!$B$11="Address 2","",IF(ISNUMBER($H22),IF('Order Form'!$K$14="Yes",'Order Form'!$B$11,""),""))</f>
        <v/>
      </c>
      <c r="S22" s="96" t="str">
        <f>IF('Order Form'!$B$12="Address 3","",IF(ISNUMBER($H22),IF('Order Form'!$K$14="Yes",'Order Form'!$B$12,""),""))</f>
        <v/>
      </c>
      <c r="T22" s="88" t="str">
        <f>IF('Order Form'!$B$13="Town","",IF(ISNUMBER($H22),IF('Order Form'!$K$14="Yes",'Order Form'!$B$13,""),""))</f>
        <v/>
      </c>
      <c r="U22" s="34"/>
      <c r="V22" s="103" t="str">
        <f>IF('Order Form'!$B$14="Post Code","",IF(ISNUMBER($H22),IF('Order Form'!$K$14="Yes",'Order Form'!$B$14,""),""))</f>
        <v/>
      </c>
      <c r="W22" s="98" t="str">
        <f>IF('Order Form'!$B$15="Country","",IF(ISNUMBER($H22),IF('Order Form'!$K$14="Yes",VLOOKUP('Order Form'!$B$15,Lists!N:O,2,0),""),""))</f>
        <v/>
      </c>
      <c r="X22" s="100"/>
      <c r="Y22" s="99" t="str">
        <f>IF('Order Form'!$F$8="Phone","",IF(ISNUMBER($H22),IF('Order Form'!$K$14="Yes",'Order Form'!$F$8,""),""))</f>
        <v/>
      </c>
      <c r="Z22" s="97" t="str">
        <f>IF('Order Form'!$F$9="Email","",IF(ISNUMBER($H22),IF('Order Form'!$K$14="Yes",'Order Form'!$F$9,""),""))</f>
        <v/>
      </c>
      <c r="AA22" s="38"/>
      <c r="AC22" s="86" t="str">
        <f>IF(ISNUMBER(($H22)),LEFT('Order Form'!$K$10,2),"")</f>
        <v/>
      </c>
      <c r="AD22" s="34"/>
      <c r="AE22" s="86" t="str">
        <f>IF(AC22="GR",LEFT('Order Form'!$K$11,2),"")</f>
        <v/>
      </c>
      <c r="AF22" s="34"/>
      <c r="AG22" s="38"/>
      <c r="AH22" s="38"/>
      <c r="AI22" s="86" t="str">
        <f>IF(ISNUMBER(($H22)),IF('Order Form'!$K$16="Yes","P",""),"")</f>
        <v/>
      </c>
      <c r="AJ22" s="34"/>
      <c r="AK22" s="106"/>
      <c r="AL22" s="106"/>
      <c r="AM22" s="34"/>
      <c r="AN22" s="34"/>
      <c r="AO22" s="38"/>
      <c r="AP22" s="34"/>
      <c r="AQ22" s="38"/>
      <c r="AR22" s="38"/>
      <c r="AS22" s="38"/>
      <c r="AZ22" s="86" t="str">
        <f>IF(ISNUMBER(($H22)),IF('Order Form'!$K$15="Yes","Y",""),"")</f>
        <v/>
      </c>
      <c r="BD22" s="87" t="str">
        <f>IF('Order Form'!$H72&gt;0,"OF"," ")</f>
        <v xml:space="preserve"> </v>
      </c>
      <c r="BE22" s="86" t="str">
        <f>IF('Order Form'!$H72&gt;0,"Y"," ")</f>
        <v xml:space="preserve"> </v>
      </c>
      <c r="BF22" s="86" t="str">
        <f>IF('Order Form'!$H72&gt;0,"STANDARD"," ")</f>
        <v xml:space="preserve"> </v>
      </c>
    </row>
    <row r="23" spans="1:58">
      <c r="A23" s="34"/>
      <c r="B23" s="93" t="str">
        <f>IF(ISNUMBER(($H23)),'Order Form'!$D$5,"")</f>
        <v/>
      </c>
      <c r="C23" s="92" t="str">
        <f>IF(ISNUMBER(($H23)),'Order Form'!$G$5,"")</f>
        <v/>
      </c>
      <c r="D23" s="92" t="str">
        <f>IF('Order Form'!F74="","",IF(ISNUMBER(($H23)),'Order Form'!F74,""))</f>
        <v/>
      </c>
      <c r="E23" s="35"/>
      <c r="F23" s="91" t="str">
        <f>IF(ISNUMBER((H23)),SUBSTITUTE(SUBSTITUTE('Order Form'!#REF!,"-","")," ",""),"")</f>
        <v/>
      </c>
      <c r="G23" s="36"/>
      <c r="H23" s="90" t="str">
        <f>IF('Order Form'!H74&gt;0,'Order Form'!H74," ")</f>
        <v xml:space="preserve"> </v>
      </c>
      <c r="I23" s="89" t="str">
        <f>IF('Order Form'!$K$13="Yes",(IF('Order Form'!#REF!&gt;0,"",IF('Order Form'!$K$10&lt;&gt;"GR - Gratis",IF('Order Form'!#REF!=0,"",IF(ISNUMBER($H23),'Order Form'!#REF!,"")),""))),"")</f>
        <v/>
      </c>
      <c r="J23" s="89" t="str">
        <f>IF('Order Form'!$K$13="Yes",(IF('Order Form'!#REF!=0,"",IF('Order Form'!$K$10&lt;&gt;"GR - Gratis",IF(ISNUMBER($H23),'Order Form'!#REF!,""),""))),"")</f>
        <v/>
      </c>
      <c r="K23" s="37"/>
      <c r="L23" s="89" t="str">
        <f>IF('Order Form'!J74&gt;0,"",IF('Order Form'!G74=0,"",IF('Order Form'!$K$10&lt;&gt;"GR - Gratis",IF('Order Form'!$K$12="Yes",IF(ISNUMBER($H23),'Order Form'!G74*100,""),""),"")))</f>
        <v/>
      </c>
      <c r="M23" s="89" t="str">
        <f>IF('Order Form'!J74&gt;0,"",IF('Order Form'!$K$17=0,"",IF('Order Form'!$K$17=0,"",IF('Order Form'!$K$10&lt;&gt;"GR - Gratis",IF('Order Form'!$K$12="Yes",IF(ISNUMBER($H23),'Order Form'!$K$17*100,""),""),""))))</f>
        <v/>
      </c>
      <c r="N23" s="38"/>
      <c r="O23" s="88" t="str">
        <f>IF('Order Form'!$B$8="Name / Attent Of","",IF(ISNUMBER($H23),IF('Order Form'!$K$14="Yes",'Order Form'!$B$8,""),""))</f>
        <v/>
      </c>
      <c r="P23" s="96" t="str">
        <f>IF('Order Form'!$B$9="Company / Department","",IF(ISNUMBER($H23),IF('Order Form'!$K$14="Yes",'Order Form'!$B$9,""),""))</f>
        <v/>
      </c>
      <c r="Q23" s="88" t="str">
        <f>IF('Order Form'!$B$10="Address 1","",IF(ISNUMBER($H23),IF('Order Form'!$K$14="Yes",'Order Form'!$B$10,""),""))</f>
        <v/>
      </c>
      <c r="R23" s="88" t="str">
        <f>IF('Order Form'!$B$11="Address 2","",IF(ISNUMBER($H23),IF('Order Form'!$K$14="Yes",'Order Form'!$B$11,""),""))</f>
        <v/>
      </c>
      <c r="S23" s="96" t="str">
        <f>IF('Order Form'!$B$12="Address 3","",IF(ISNUMBER($H23),IF('Order Form'!$K$14="Yes",'Order Form'!$B$12,""),""))</f>
        <v/>
      </c>
      <c r="T23" s="88" t="str">
        <f>IF('Order Form'!$B$13="Town","",IF(ISNUMBER($H23),IF('Order Form'!$K$14="Yes",'Order Form'!$B$13,""),""))</f>
        <v/>
      </c>
      <c r="U23" s="34"/>
      <c r="V23" s="103" t="str">
        <f>IF('Order Form'!$B$14="Post Code","",IF(ISNUMBER($H23),IF('Order Form'!$K$14="Yes",'Order Form'!$B$14,""),""))</f>
        <v/>
      </c>
      <c r="W23" s="98" t="str">
        <f>IF('Order Form'!$B$15="Country","",IF(ISNUMBER($H23),IF('Order Form'!$K$14="Yes",VLOOKUP('Order Form'!$B$15,Lists!N:O,2,0),""),""))</f>
        <v/>
      </c>
      <c r="X23" s="100"/>
      <c r="Y23" s="99" t="str">
        <f>IF('Order Form'!$F$8="Phone","",IF(ISNUMBER($H23),IF('Order Form'!$K$14="Yes",'Order Form'!$F$8,""),""))</f>
        <v/>
      </c>
      <c r="Z23" s="97" t="str">
        <f>IF('Order Form'!$F$9="Email","",IF(ISNUMBER($H23),IF('Order Form'!$K$14="Yes",'Order Form'!$F$9,""),""))</f>
        <v/>
      </c>
      <c r="AA23" s="38"/>
      <c r="AC23" s="86" t="str">
        <f>IF(ISNUMBER(($H23)),LEFT('Order Form'!$K$10,2),"")</f>
        <v/>
      </c>
      <c r="AD23" s="34"/>
      <c r="AE23" s="86" t="str">
        <f>IF(AC23="GR",LEFT('Order Form'!$K$11,2),"")</f>
        <v/>
      </c>
      <c r="AF23" s="34"/>
      <c r="AG23" s="38"/>
      <c r="AH23" s="38"/>
      <c r="AI23" s="86" t="str">
        <f>IF(ISNUMBER(($H23)),IF('Order Form'!$K$16="Yes","P",""),"")</f>
        <v/>
      </c>
      <c r="AJ23" s="34"/>
      <c r="AK23" s="106"/>
      <c r="AL23" s="106"/>
      <c r="AM23" s="34"/>
      <c r="AN23" s="34"/>
      <c r="AO23" s="38"/>
      <c r="AP23" s="34"/>
      <c r="AQ23" s="38"/>
      <c r="AR23" s="38"/>
      <c r="AS23" s="38"/>
      <c r="AZ23" s="86" t="str">
        <f>IF(ISNUMBER(($H23)),IF('Order Form'!$K$15="Yes","Y",""),"")</f>
        <v/>
      </c>
      <c r="BD23" s="87" t="e">
        <f>IF('Order Form'!#REF!&gt;0,"OF"," ")</f>
        <v>#REF!</v>
      </c>
      <c r="BE23" s="86" t="e">
        <f>IF('Order Form'!#REF!&gt;0,"Y"," ")</f>
        <v>#REF!</v>
      </c>
      <c r="BF23" s="86" t="e">
        <f>IF('Order Form'!#REF!&gt;0,"STANDARD"," ")</f>
        <v>#REF!</v>
      </c>
    </row>
    <row r="24" spans="1:58">
      <c r="A24" s="34"/>
      <c r="B24" s="93" t="str">
        <f>IF(ISNUMBER(($H24)),'Order Form'!$D$5,"")</f>
        <v/>
      </c>
      <c r="C24" s="92" t="str">
        <f>IF(ISNUMBER(($H24)),'Order Form'!$G$5,"")</f>
        <v/>
      </c>
      <c r="D24" s="92" t="str">
        <f>IF('Order Form'!F75="","",IF(ISNUMBER(($H24)),'Order Form'!F75,""))</f>
        <v/>
      </c>
      <c r="E24" s="35"/>
      <c r="F24" s="91" t="str">
        <f>IF(ISNUMBER((H24)),SUBSTITUTE(SUBSTITUTE('Order Form'!#REF!,"-","")," ",""),"")</f>
        <v/>
      </c>
      <c r="G24" s="36"/>
      <c r="H24" s="90" t="str">
        <f>IF('Order Form'!H75&gt;0,'Order Form'!H75," ")</f>
        <v xml:space="preserve"> </v>
      </c>
      <c r="I24" s="89" t="str">
        <f>IF('Order Form'!$K$13="Yes",(IF('Order Form'!#REF!&gt;0,"",IF('Order Form'!$K$10&lt;&gt;"GR - Gratis",IF('Order Form'!#REF!=0,"",IF(ISNUMBER($H24),'Order Form'!#REF!,"")),""))),"")</f>
        <v/>
      </c>
      <c r="J24" s="89" t="str">
        <f>IF('Order Form'!$K$13="Yes",(IF('Order Form'!#REF!=0,"",IF('Order Form'!$K$10&lt;&gt;"GR - Gratis",IF(ISNUMBER($H24),'Order Form'!#REF!,""),""))),"")</f>
        <v/>
      </c>
      <c r="K24" s="37"/>
      <c r="L24" s="89" t="str">
        <f>IF('Order Form'!J75&gt;0,"",IF('Order Form'!G75=0,"",IF('Order Form'!$K$10&lt;&gt;"GR - Gratis",IF('Order Form'!$K$12="Yes",IF(ISNUMBER($H24),'Order Form'!G75*100,""),""),"")))</f>
        <v/>
      </c>
      <c r="M24" s="89" t="str">
        <f>IF('Order Form'!J75&gt;0,"",IF('Order Form'!$K$17=0,"",IF('Order Form'!$K$17=0,"",IF('Order Form'!$K$10&lt;&gt;"GR - Gratis",IF('Order Form'!$K$12="Yes",IF(ISNUMBER($H24),'Order Form'!$K$17*100,""),""),""))))</f>
        <v/>
      </c>
      <c r="N24" s="38"/>
      <c r="O24" s="88" t="str">
        <f>IF('Order Form'!$B$8="Name / Attent Of","",IF(ISNUMBER($H24),IF('Order Form'!$K$14="Yes",'Order Form'!$B$8,""),""))</f>
        <v/>
      </c>
      <c r="P24" s="96" t="str">
        <f>IF('Order Form'!$B$9="Company / Department","",IF(ISNUMBER($H24),IF('Order Form'!$K$14="Yes",'Order Form'!$B$9,""),""))</f>
        <v/>
      </c>
      <c r="Q24" s="88" t="str">
        <f>IF('Order Form'!$B$10="Address 1","",IF(ISNUMBER($H24),IF('Order Form'!$K$14="Yes",'Order Form'!$B$10,""),""))</f>
        <v/>
      </c>
      <c r="R24" s="88" t="str">
        <f>IF('Order Form'!$B$11="Address 2","",IF(ISNUMBER($H24),IF('Order Form'!$K$14="Yes",'Order Form'!$B$11,""),""))</f>
        <v/>
      </c>
      <c r="S24" s="96" t="str">
        <f>IF('Order Form'!$B$12="Address 3","",IF(ISNUMBER($H24),IF('Order Form'!$K$14="Yes",'Order Form'!$B$12,""),""))</f>
        <v/>
      </c>
      <c r="T24" s="88" t="str">
        <f>IF('Order Form'!$B$13="Town","",IF(ISNUMBER($H24),IF('Order Form'!$K$14="Yes",'Order Form'!$B$13,""),""))</f>
        <v/>
      </c>
      <c r="U24" s="34"/>
      <c r="V24" s="103" t="str">
        <f>IF('Order Form'!$B$14="Post Code","",IF(ISNUMBER($H24),IF('Order Form'!$K$14="Yes",'Order Form'!$B$14,""),""))</f>
        <v/>
      </c>
      <c r="W24" s="98" t="str">
        <f>IF('Order Form'!$B$15="Country","",IF(ISNUMBER($H24),IF('Order Form'!$K$14="Yes",VLOOKUP('Order Form'!$B$15,Lists!N:O,2,0),""),""))</f>
        <v/>
      </c>
      <c r="X24" s="100"/>
      <c r="Y24" s="99" t="str">
        <f>IF('Order Form'!$F$8="Phone","",IF(ISNUMBER($H24),IF('Order Form'!$K$14="Yes",'Order Form'!$F$8,""),""))</f>
        <v/>
      </c>
      <c r="Z24" s="97" t="str">
        <f>IF('Order Form'!$F$9="Email","",IF(ISNUMBER($H24),IF('Order Form'!$K$14="Yes",'Order Form'!$F$9,""),""))</f>
        <v/>
      </c>
      <c r="AA24" s="38"/>
      <c r="AC24" s="86" t="str">
        <f>IF(ISNUMBER(($H24)),LEFT('Order Form'!$K$10,2),"")</f>
        <v/>
      </c>
      <c r="AD24" s="34"/>
      <c r="AE24" s="86" t="str">
        <f>IF(AC24="GR",LEFT('Order Form'!$K$11,2),"")</f>
        <v/>
      </c>
      <c r="AF24" s="34"/>
      <c r="AG24" s="38"/>
      <c r="AH24" s="38"/>
      <c r="AI24" s="86" t="str">
        <f>IF(ISNUMBER(($H24)),IF('Order Form'!$K$16="Yes","P",""),"")</f>
        <v/>
      </c>
      <c r="AJ24" s="34"/>
      <c r="AK24" s="106"/>
      <c r="AL24" s="106"/>
      <c r="AM24" s="34"/>
      <c r="AN24" s="34"/>
      <c r="AO24" s="38"/>
      <c r="AP24" s="34"/>
      <c r="AQ24" s="38"/>
      <c r="AR24" s="38"/>
      <c r="AS24" s="38"/>
      <c r="AZ24" s="86" t="str">
        <f>IF(ISNUMBER(($H24)),IF('Order Form'!$K$15="Yes","Y",""),"")</f>
        <v/>
      </c>
      <c r="BD24" s="87" t="e">
        <f>IF('Order Form'!#REF!&gt;0,"OF"," ")</f>
        <v>#REF!</v>
      </c>
      <c r="BE24" s="86" t="e">
        <f>IF('Order Form'!#REF!&gt;0,"Y"," ")</f>
        <v>#REF!</v>
      </c>
      <c r="BF24" s="86" t="e">
        <f>IF('Order Form'!#REF!&gt;0,"STANDARD"," ")</f>
        <v>#REF!</v>
      </c>
    </row>
    <row r="25" spans="1:58">
      <c r="A25" s="34"/>
      <c r="B25" s="93" t="str">
        <f>IF(ISNUMBER(($H25)),'Order Form'!$D$5,"")</f>
        <v/>
      </c>
      <c r="C25" s="92" t="str">
        <f>IF(ISNUMBER(($H25)),'Order Form'!$G$5,"")</f>
        <v/>
      </c>
      <c r="D25" s="92" t="str">
        <f>IF('Order Form'!F76="","",IF(ISNUMBER(($H25)),'Order Form'!F76,""))</f>
        <v/>
      </c>
      <c r="E25" s="35"/>
      <c r="F25" s="91" t="str">
        <f>IF(ISNUMBER((H25)),SUBSTITUTE(SUBSTITUTE('Order Form'!#REF!,"-","")," ",""),"")</f>
        <v/>
      </c>
      <c r="G25" s="36"/>
      <c r="H25" s="90" t="str">
        <f>IF('Order Form'!H76&gt;0,'Order Form'!H76," ")</f>
        <v xml:space="preserve"> </v>
      </c>
      <c r="I25" s="89" t="str">
        <f>IF('Order Form'!$K$13="Yes",(IF('Order Form'!#REF!&gt;0,"",IF('Order Form'!$K$10&lt;&gt;"GR - Gratis",IF('Order Form'!#REF!=0,"",IF(ISNUMBER($H25),'Order Form'!#REF!,"")),""))),"")</f>
        <v/>
      </c>
      <c r="J25" s="89" t="str">
        <f>IF('Order Form'!$K$13="Yes",(IF('Order Form'!#REF!=0,"",IF('Order Form'!$K$10&lt;&gt;"GR - Gratis",IF(ISNUMBER($H25),'Order Form'!#REF!,""),""))),"")</f>
        <v/>
      </c>
      <c r="K25" s="37"/>
      <c r="L25" s="89" t="str">
        <f>IF('Order Form'!J76&gt;0,"",IF('Order Form'!G76=0,"",IF('Order Form'!$K$10&lt;&gt;"GR - Gratis",IF('Order Form'!$K$12="Yes",IF(ISNUMBER($H25),'Order Form'!G76*100,""),""),"")))</f>
        <v/>
      </c>
      <c r="M25" s="89" t="str">
        <f>IF('Order Form'!J76&gt;0,"",IF('Order Form'!$K$17=0,"",IF('Order Form'!$K$17=0,"",IF('Order Form'!$K$10&lt;&gt;"GR - Gratis",IF('Order Form'!$K$12="Yes",IF(ISNUMBER($H25),'Order Form'!$K$17*100,""),""),""))))</f>
        <v/>
      </c>
      <c r="N25" s="38"/>
      <c r="O25" s="88" t="str">
        <f>IF('Order Form'!$B$8="Name / Attent Of","",IF(ISNUMBER($H25),IF('Order Form'!$K$14="Yes",'Order Form'!$B$8,""),""))</f>
        <v/>
      </c>
      <c r="P25" s="96" t="str">
        <f>IF('Order Form'!$B$9="Company / Department","",IF(ISNUMBER($H25),IF('Order Form'!$K$14="Yes",'Order Form'!$B$9,""),""))</f>
        <v/>
      </c>
      <c r="Q25" s="88" t="str">
        <f>IF('Order Form'!$B$10="Address 1","",IF(ISNUMBER($H25),IF('Order Form'!$K$14="Yes",'Order Form'!$B$10,""),""))</f>
        <v/>
      </c>
      <c r="R25" s="88" t="str">
        <f>IF('Order Form'!$B$11="Address 2","",IF(ISNUMBER($H25),IF('Order Form'!$K$14="Yes",'Order Form'!$B$11,""),""))</f>
        <v/>
      </c>
      <c r="S25" s="96" t="str">
        <f>IF('Order Form'!$B$12="Address 3","",IF(ISNUMBER($H25),IF('Order Form'!$K$14="Yes",'Order Form'!$B$12,""),""))</f>
        <v/>
      </c>
      <c r="T25" s="88" t="str">
        <f>IF('Order Form'!$B$13="Town","",IF(ISNUMBER($H25),IF('Order Form'!$K$14="Yes",'Order Form'!$B$13,""),""))</f>
        <v/>
      </c>
      <c r="U25" s="34"/>
      <c r="V25" s="103" t="str">
        <f>IF('Order Form'!$B$14="Post Code","",IF(ISNUMBER($H25),IF('Order Form'!$K$14="Yes",'Order Form'!$B$14,""),""))</f>
        <v/>
      </c>
      <c r="W25" s="98" t="str">
        <f>IF('Order Form'!$B$15="Country","",IF(ISNUMBER($H25),IF('Order Form'!$K$14="Yes",VLOOKUP('Order Form'!$B$15,Lists!N:O,2,0),""),""))</f>
        <v/>
      </c>
      <c r="X25" s="100"/>
      <c r="Y25" s="99" t="str">
        <f>IF('Order Form'!$F$8="Phone","",IF(ISNUMBER($H25),IF('Order Form'!$K$14="Yes",'Order Form'!$F$8,""),""))</f>
        <v/>
      </c>
      <c r="Z25" s="97" t="str">
        <f>IF('Order Form'!$F$9="Email","",IF(ISNUMBER($H25),IF('Order Form'!$K$14="Yes",'Order Form'!$F$9,""),""))</f>
        <v/>
      </c>
      <c r="AA25" s="38"/>
      <c r="AC25" s="86" t="str">
        <f>IF(ISNUMBER(($H25)),LEFT('Order Form'!$K$10,2),"")</f>
        <v/>
      </c>
      <c r="AD25" s="34"/>
      <c r="AE25" s="86" t="str">
        <f>IF(AC25="GR",LEFT('Order Form'!$K$11,2),"")</f>
        <v/>
      </c>
      <c r="AF25" s="34"/>
      <c r="AG25" s="38"/>
      <c r="AH25" s="38"/>
      <c r="AI25" s="86" t="str">
        <f>IF(ISNUMBER(($H25)),IF('Order Form'!$K$16="Yes","P",""),"")</f>
        <v/>
      </c>
      <c r="AJ25" s="34"/>
      <c r="AK25" s="106"/>
      <c r="AL25" s="106"/>
      <c r="AM25" s="34"/>
      <c r="AN25" s="34"/>
      <c r="AO25" s="38"/>
      <c r="AP25" s="34"/>
      <c r="AQ25" s="38"/>
      <c r="AR25" s="38"/>
      <c r="AS25" s="38"/>
      <c r="AZ25" s="86" t="str">
        <f>IF(ISNUMBER(($H25)),IF('Order Form'!$K$15="Yes","Y",""),"")</f>
        <v/>
      </c>
      <c r="BD25" s="87" t="e">
        <f>IF('Order Form'!#REF!&gt;0,"OF"," ")</f>
        <v>#REF!</v>
      </c>
      <c r="BE25" s="86" t="e">
        <f>IF('Order Form'!#REF!&gt;0,"Y"," ")</f>
        <v>#REF!</v>
      </c>
      <c r="BF25" s="86" t="e">
        <f>IF('Order Form'!#REF!&gt;0,"STANDARD"," ")</f>
        <v>#REF!</v>
      </c>
    </row>
    <row r="26" spans="1:58">
      <c r="A26" s="34"/>
      <c r="B26" s="93" t="str">
        <f>IF(ISNUMBER(($H26)),'Order Form'!$D$5,"")</f>
        <v/>
      </c>
      <c r="C26" s="92" t="str">
        <f>IF(ISNUMBER(($H26)),'Order Form'!$G$5,"")</f>
        <v/>
      </c>
      <c r="D26" s="92" t="str">
        <f>IF('Order Form'!F80="","",IF(ISNUMBER(($H26)),'Order Form'!F80,""))</f>
        <v/>
      </c>
      <c r="E26" s="35"/>
      <c r="F26" s="91" t="str">
        <f>IF(ISNUMBER((H26)),SUBSTITUTE(SUBSTITUTE('Order Form'!#REF!,"-","")," ",""),"")</f>
        <v/>
      </c>
      <c r="G26" s="36"/>
      <c r="H26" s="90" t="str">
        <f>IF('Order Form'!H80&gt;0,'Order Form'!H80," ")</f>
        <v xml:space="preserve"> </v>
      </c>
      <c r="I26" s="89" t="str">
        <f>IF('Order Form'!$K$13="Yes",(IF('Order Form'!#REF!&gt;0,"",IF('Order Form'!$K$10&lt;&gt;"GR - Gratis",IF('Order Form'!#REF!=0,"",IF(ISNUMBER($H26),'Order Form'!#REF!,"")),""))),"")</f>
        <v/>
      </c>
      <c r="J26" s="89" t="str">
        <f>IF('Order Form'!$K$13="Yes",(IF('Order Form'!#REF!=0,"",IF('Order Form'!$K$10&lt;&gt;"GR - Gratis",IF(ISNUMBER($H26),'Order Form'!#REF!,""),""))),"")</f>
        <v/>
      </c>
      <c r="K26" s="37"/>
      <c r="L26" s="89" t="str">
        <f>IF('Order Form'!J80&gt;0,"",IF('Order Form'!G80=0,"",IF('Order Form'!$K$10&lt;&gt;"GR - Gratis",IF('Order Form'!$K$12="Yes",IF(ISNUMBER($H26),'Order Form'!G80*100,""),""),"")))</f>
        <v/>
      </c>
      <c r="M26" s="89" t="str">
        <f>IF('Order Form'!J80&gt;0,"",IF('Order Form'!$K$17=0,"",IF('Order Form'!$K$17=0,"",IF('Order Form'!$K$10&lt;&gt;"GR - Gratis",IF('Order Form'!$K$12="Yes",IF(ISNUMBER($H26),'Order Form'!$K$17*100,""),""),""))))</f>
        <v/>
      </c>
      <c r="N26" s="38"/>
      <c r="O26" s="88" t="str">
        <f>IF('Order Form'!$B$8="Name / Attent Of","",IF(ISNUMBER($H26),IF('Order Form'!$K$14="Yes",'Order Form'!$B$8,""),""))</f>
        <v/>
      </c>
      <c r="P26" s="96" t="str">
        <f>IF('Order Form'!$B$9="Company / Department","",IF(ISNUMBER($H26),IF('Order Form'!$K$14="Yes",'Order Form'!$B$9,""),""))</f>
        <v/>
      </c>
      <c r="Q26" s="88" t="str">
        <f>IF('Order Form'!$B$10="Address 1","",IF(ISNUMBER($H26),IF('Order Form'!$K$14="Yes",'Order Form'!$B$10,""),""))</f>
        <v/>
      </c>
      <c r="R26" s="88" t="str">
        <f>IF('Order Form'!$B$11="Address 2","",IF(ISNUMBER($H26),IF('Order Form'!$K$14="Yes",'Order Form'!$B$11,""),""))</f>
        <v/>
      </c>
      <c r="S26" s="96" t="str">
        <f>IF('Order Form'!$B$12="Address 3","",IF(ISNUMBER($H26),IF('Order Form'!$K$14="Yes",'Order Form'!$B$12,""),""))</f>
        <v/>
      </c>
      <c r="T26" s="88" t="str">
        <f>IF('Order Form'!$B$13="Town","",IF(ISNUMBER($H26),IF('Order Form'!$K$14="Yes",'Order Form'!$B$13,""),""))</f>
        <v/>
      </c>
      <c r="U26" s="34"/>
      <c r="V26" s="103" t="str">
        <f>IF('Order Form'!$B$14="Post Code","",IF(ISNUMBER($H26),IF('Order Form'!$K$14="Yes",'Order Form'!$B$14,""),""))</f>
        <v/>
      </c>
      <c r="W26" s="98" t="str">
        <f>IF('Order Form'!$B$15="Country","",IF(ISNUMBER($H26),IF('Order Form'!$K$14="Yes",VLOOKUP('Order Form'!$B$15,Lists!N:O,2,0),""),""))</f>
        <v/>
      </c>
      <c r="X26" s="100"/>
      <c r="Y26" s="99" t="str">
        <f>IF('Order Form'!$F$8="Phone","",IF(ISNUMBER($H26),IF('Order Form'!$K$14="Yes",'Order Form'!$F$8,""),""))</f>
        <v/>
      </c>
      <c r="Z26" s="97" t="str">
        <f>IF('Order Form'!$F$9="Email","",IF(ISNUMBER($H26),IF('Order Form'!$K$14="Yes",'Order Form'!$F$9,""),""))</f>
        <v/>
      </c>
      <c r="AA26" s="38"/>
      <c r="AC26" s="86" t="str">
        <f>IF(ISNUMBER(($H26)),LEFT('Order Form'!$K$10,2),"")</f>
        <v/>
      </c>
      <c r="AD26" s="34"/>
      <c r="AE26" s="86" t="str">
        <f>IF(AC26="GR",LEFT('Order Form'!$K$11,2),"")</f>
        <v/>
      </c>
      <c r="AF26" s="34"/>
      <c r="AG26" s="38"/>
      <c r="AH26" s="38"/>
      <c r="AI26" s="86" t="str">
        <f>IF(ISNUMBER(($H26)),IF('Order Form'!$K$16="Yes","P",""),"")</f>
        <v/>
      </c>
      <c r="AJ26" s="34"/>
      <c r="AK26" s="106"/>
      <c r="AL26" s="106"/>
      <c r="AM26" s="34"/>
      <c r="AN26" s="34"/>
      <c r="AO26" s="38"/>
      <c r="AP26" s="34"/>
      <c r="AQ26" s="38"/>
      <c r="AR26" s="38"/>
      <c r="AS26" s="38"/>
      <c r="AZ26" s="86" t="str">
        <f>IF(ISNUMBER(($H26)),IF('Order Form'!$K$15="Yes","Y",""),"")</f>
        <v/>
      </c>
      <c r="BD26" s="87" t="e">
        <f>IF('Order Form'!#REF!&gt;0,"OF"," ")</f>
        <v>#REF!</v>
      </c>
      <c r="BE26" s="86" t="e">
        <f>IF('Order Form'!#REF!&gt;0,"Y"," ")</f>
        <v>#REF!</v>
      </c>
      <c r="BF26" s="86" t="e">
        <f>IF('Order Form'!#REF!&gt;0,"STANDARD"," ")</f>
        <v>#REF!</v>
      </c>
    </row>
    <row r="27" spans="1:58">
      <c r="A27" s="34"/>
      <c r="B27" s="93" t="str">
        <f>IF(ISNUMBER(($H27)),'Order Form'!$D$5,"")</f>
        <v/>
      </c>
      <c r="C27" s="92" t="str">
        <f>IF(ISNUMBER(($H27)),'Order Form'!$G$5,"")</f>
        <v/>
      </c>
      <c r="D27" s="92" t="str">
        <f>IF('Order Form'!F82="","",IF(ISNUMBER(($H27)),'Order Form'!F82,""))</f>
        <v/>
      </c>
      <c r="E27" s="35"/>
      <c r="F27" s="91" t="str">
        <f>IF(ISNUMBER((H27)),SUBSTITUTE(SUBSTITUTE('Order Form'!#REF!,"-","")," ",""),"")</f>
        <v/>
      </c>
      <c r="G27" s="36"/>
      <c r="H27" s="90" t="str">
        <f>IF('Order Form'!H82&gt;0,'Order Form'!H82," ")</f>
        <v xml:space="preserve"> </v>
      </c>
      <c r="I27" s="89" t="str">
        <f>IF('Order Form'!$K$13="Yes",(IF('Order Form'!#REF!&gt;0,"",IF('Order Form'!$K$10&lt;&gt;"GR - Gratis",IF('Order Form'!#REF!=0,"",IF(ISNUMBER($H27),'Order Form'!#REF!,"")),""))),"")</f>
        <v/>
      </c>
      <c r="J27" s="89" t="str">
        <f>IF('Order Form'!$K$13="Yes",(IF('Order Form'!#REF!=0,"",IF('Order Form'!$K$10&lt;&gt;"GR - Gratis",IF(ISNUMBER($H27),'Order Form'!#REF!,""),""))),"")</f>
        <v/>
      </c>
      <c r="K27" s="37"/>
      <c r="L27" s="89" t="str">
        <f>IF('Order Form'!J82&gt;0,"",IF('Order Form'!G82=0,"",IF('Order Form'!$K$10&lt;&gt;"GR - Gratis",IF('Order Form'!$K$12="Yes",IF(ISNUMBER($H27),'Order Form'!G82*100,""),""),"")))</f>
        <v/>
      </c>
      <c r="M27" s="89" t="str">
        <f>IF('Order Form'!J82&gt;0,"",IF('Order Form'!$K$17=0,"",IF('Order Form'!$K$17=0,"",IF('Order Form'!$K$10&lt;&gt;"GR - Gratis",IF('Order Form'!$K$12="Yes",IF(ISNUMBER($H27),'Order Form'!$K$17*100,""),""),""))))</f>
        <v/>
      </c>
      <c r="N27" s="38"/>
      <c r="O27" s="88" t="str">
        <f>IF('Order Form'!$B$8="Name / Attent Of","",IF(ISNUMBER($H27),IF('Order Form'!$K$14="Yes",'Order Form'!$B$8,""),""))</f>
        <v/>
      </c>
      <c r="P27" s="96" t="str">
        <f>IF('Order Form'!$B$9="Company / Department","",IF(ISNUMBER($H27),IF('Order Form'!$K$14="Yes",'Order Form'!$B$9,""),""))</f>
        <v/>
      </c>
      <c r="Q27" s="88" t="str">
        <f>IF('Order Form'!$B$10="Address 1","",IF(ISNUMBER($H27),IF('Order Form'!$K$14="Yes",'Order Form'!$B$10,""),""))</f>
        <v/>
      </c>
      <c r="R27" s="88" t="str">
        <f>IF('Order Form'!$B$11="Address 2","",IF(ISNUMBER($H27),IF('Order Form'!$K$14="Yes",'Order Form'!$B$11,""),""))</f>
        <v/>
      </c>
      <c r="S27" s="96" t="str">
        <f>IF('Order Form'!$B$12="Address 3","",IF(ISNUMBER($H27),IF('Order Form'!$K$14="Yes",'Order Form'!$B$12,""),""))</f>
        <v/>
      </c>
      <c r="T27" s="88" t="str">
        <f>IF('Order Form'!$B$13="Town","",IF(ISNUMBER($H27),IF('Order Form'!$K$14="Yes",'Order Form'!$B$13,""),""))</f>
        <v/>
      </c>
      <c r="U27" s="34"/>
      <c r="V27" s="103" t="str">
        <f>IF('Order Form'!$B$14="Post Code","",IF(ISNUMBER($H27),IF('Order Form'!$K$14="Yes",'Order Form'!$B$14,""),""))</f>
        <v/>
      </c>
      <c r="W27" s="98" t="str">
        <f>IF('Order Form'!$B$15="Country","",IF(ISNUMBER($H27),IF('Order Form'!$K$14="Yes",VLOOKUP('Order Form'!$B$15,Lists!N:O,2,0),""),""))</f>
        <v/>
      </c>
      <c r="X27" s="100"/>
      <c r="Y27" s="99" t="str">
        <f>IF('Order Form'!$F$8="Phone","",IF(ISNUMBER($H27),IF('Order Form'!$K$14="Yes",'Order Form'!$F$8,""),""))</f>
        <v/>
      </c>
      <c r="Z27" s="97" t="str">
        <f>IF('Order Form'!$F$9="Email","",IF(ISNUMBER($H27),IF('Order Form'!$K$14="Yes",'Order Form'!$F$9,""),""))</f>
        <v/>
      </c>
      <c r="AA27" s="38"/>
      <c r="AC27" s="86" t="str">
        <f>IF(ISNUMBER(($H27)),LEFT('Order Form'!$K$10,2),"")</f>
        <v/>
      </c>
      <c r="AD27" s="34"/>
      <c r="AE27" s="86" t="str">
        <f>IF(AC27="GR",LEFT('Order Form'!$K$11,2),"")</f>
        <v/>
      </c>
      <c r="AF27" s="34"/>
      <c r="AG27" s="38"/>
      <c r="AH27" s="38"/>
      <c r="AI27" s="86" t="str">
        <f>IF(ISNUMBER(($H27)),IF('Order Form'!$K$16="Yes","P",""),"")</f>
        <v/>
      </c>
      <c r="AJ27" s="34"/>
      <c r="AK27" s="106"/>
      <c r="AL27" s="106"/>
      <c r="AM27" s="34"/>
      <c r="AN27" s="34"/>
      <c r="AO27" s="38"/>
      <c r="AP27" s="34"/>
      <c r="AQ27" s="38"/>
      <c r="AR27" s="38"/>
      <c r="AS27" s="38"/>
      <c r="AZ27" s="86" t="str">
        <f>IF(ISNUMBER(($H27)),IF('Order Form'!$K$15="Yes","Y",""),"")</f>
        <v/>
      </c>
      <c r="BD27" s="87" t="e">
        <f>IF('Order Form'!#REF!&gt;0,"OF"," ")</f>
        <v>#REF!</v>
      </c>
      <c r="BE27" s="86" t="e">
        <f>IF('Order Form'!#REF!&gt;0,"Y"," ")</f>
        <v>#REF!</v>
      </c>
      <c r="BF27" s="86" t="e">
        <f>IF('Order Form'!#REF!&gt;0,"STANDARD"," ")</f>
        <v>#REF!</v>
      </c>
    </row>
    <row r="28" spans="1:58">
      <c r="A28" s="34"/>
      <c r="B28" s="93" t="str">
        <f>IF(ISNUMBER(($H28)),'Order Form'!$D$5,"")</f>
        <v/>
      </c>
      <c r="C28" s="92" t="str">
        <f>IF(ISNUMBER(($H28)),'Order Form'!$G$5,"")</f>
        <v/>
      </c>
      <c r="D28" s="92" t="str">
        <f>IF('Order Form'!F84="","",IF(ISNUMBER(($H28)),'Order Form'!F84,""))</f>
        <v/>
      </c>
      <c r="E28" s="35"/>
      <c r="F28" s="91" t="str">
        <f>IF(ISNUMBER((H28)),SUBSTITUTE(SUBSTITUTE('Order Form'!#REF!,"-","")," ",""),"")</f>
        <v/>
      </c>
      <c r="G28" s="36"/>
      <c r="H28" s="90" t="str">
        <f>IF('Order Form'!H84&gt;0,'Order Form'!H84," ")</f>
        <v xml:space="preserve"> </v>
      </c>
      <c r="I28" s="89" t="str">
        <f>IF('Order Form'!$K$13="Yes",(IF('Order Form'!#REF!&gt;0,"",IF('Order Form'!$K$10&lt;&gt;"GR - Gratis",IF('Order Form'!#REF!=0,"",IF(ISNUMBER($H28),'Order Form'!#REF!,"")),""))),"")</f>
        <v/>
      </c>
      <c r="J28" s="89" t="str">
        <f>IF('Order Form'!$K$13="Yes",(IF('Order Form'!#REF!=0,"",IF('Order Form'!$K$10&lt;&gt;"GR - Gratis",IF(ISNUMBER($H28),'Order Form'!#REF!,""),""))),"")</f>
        <v/>
      </c>
      <c r="K28" s="37"/>
      <c r="L28" s="89" t="str">
        <f>IF('Order Form'!J84&gt;0,"",IF('Order Form'!G84=0,"",IF('Order Form'!$K$10&lt;&gt;"GR - Gratis",IF('Order Form'!$K$12="Yes",IF(ISNUMBER($H28),'Order Form'!G84*100,""),""),"")))</f>
        <v/>
      </c>
      <c r="M28" s="89" t="str">
        <f>IF('Order Form'!J84&gt;0,"",IF('Order Form'!$K$17=0,"",IF('Order Form'!$K$17=0,"",IF('Order Form'!$K$10&lt;&gt;"GR - Gratis",IF('Order Form'!$K$12="Yes",IF(ISNUMBER($H28),'Order Form'!$K$17*100,""),""),""))))</f>
        <v/>
      </c>
      <c r="N28" s="38"/>
      <c r="O28" s="88" t="str">
        <f>IF('Order Form'!$B$8="Name / Attent Of","",IF(ISNUMBER($H28),IF('Order Form'!$K$14="Yes",'Order Form'!$B$8,""),""))</f>
        <v/>
      </c>
      <c r="P28" s="96" t="str">
        <f>IF('Order Form'!$B$9="Company / Department","",IF(ISNUMBER($H28),IF('Order Form'!$K$14="Yes",'Order Form'!$B$9,""),""))</f>
        <v/>
      </c>
      <c r="Q28" s="88" t="str">
        <f>IF('Order Form'!$B$10="Address 1","",IF(ISNUMBER($H28),IF('Order Form'!$K$14="Yes",'Order Form'!$B$10,""),""))</f>
        <v/>
      </c>
      <c r="R28" s="88" t="str">
        <f>IF('Order Form'!$B$11="Address 2","",IF(ISNUMBER($H28),IF('Order Form'!$K$14="Yes",'Order Form'!$B$11,""),""))</f>
        <v/>
      </c>
      <c r="S28" s="96" t="str">
        <f>IF('Order Form'!$B$12="Address 3","",IF(ISNUMBER($H28),IF('Order Form'!$K$14="Yes",'Order Form'!$B$12,""),""))</f>
        <v/>
      </c>
      <c r="T28" s="88" t="str">
        <f>IF('Order Form'!$B$13="Town","",IF(ISNUMBER($H28),IF('Order Form'!$K$14="Yes",'Order Form'!$B$13,""),""))</f>
        <v/>
      </c>
      <c r="U28" s="34"/>
      <c r="V28" s="103" t="str">
        <f>IF('Order Form'!$B$14="Post Code","",IF(ISNUMBER($H28),IF('Order Form'!$K$14="Yes",'Order Form'!$B$14,""),""))</f>
        <v/>
      </c>
      <c r="W28" s="98" t="str">
        <f>IF('Order Form'!$B$15="Country","",IF(ISNUMBER($H28),IF('Order Form'!$K$14="Yes",VLOOKUP('Order Form'!$B$15,Lists!N:O,2,0),""),""))</f>
        <v/>
      </c>
      <c r="X28" s="100"/>
      <c r="Y28" s="99" t="str">
        <f>IF('Order Form'!$F$8="Phone","",IF(ISNUMBER($H28),IF('Order Form'!$K$14="Yes",'Order Form'!$F$8,""),""))</f>
        <v/>
      </c>
      <c r="Z28" s="97" t="str">
        <f>IF('Order Form'!$F$9="Email","",IF(ISNUMBER($H28),IF('Order Form'!$K$14="Yes",'Order Form'!$F$9,""),""))</f>
        <v/>
      </c>
      <c r="AA28" s="38"/>
      <c r="AC28" s="86" t="str">
        <f>IF(ISNUMBER(($H28)),LEFT('Order Form'!$K$10,2),"")</f>
        <v/>
      </c>
      <c r="AD28" s="34"/>
      <c r="AE28" s="86" t="str">
        <f>IF(AC28="GR",LEFT('Order Form'!$K$11,2),"")</f>
        <v/>
      </c>
      <c r="AF28" s="34"/>
      <c r="AG28" s="38"/>
      <c r="AH28" s="38"/>
      <c r="AI28" s="86" t="str">
        <f>IF(ISNUMBER(($H28)),IF('Order Form'!$K$16="Yes","P",""),"")</f>
        <v/>
      </c>
      <c r="AJ28" s="34"/>
      <c r="AK28" s="106"/>
      <c r="AL28" s="106"/>
      <c r="AM28" s="34"/>
      <c r="AN28" s="34"/>
      <c r="AO28" s="38"/>
      <c r="AP28" s="34"/>
      <c r="AQ28" s="38"/>
      <c r="AR28" s="38"/>
      <c r="AS28" s="38"/>
      <c r="AZ28" s="86" t="str">
        <f>IF(ISNUMBER(($H28)),IF('Order Form'!$K$15="Yes","Y",""),"")</f>
        <v/>
      </c>
      <c r="BD28" s="87" t="e">
        <f>IF('Order Form'!#REF!&gt;0,"OF"," ")</f>
        <v>#REF!</v>
      </c>
      <c r="BE28" s="86" t="e">
        <f>IF('Order Form'!#REF!&gt;0,"Y"," ")</f>
        <v>#REF!</v>
      </c>
      <c r="BF28" s="86" t="e">
        <f>IF('Order Form'!#REF!&gt;0,"STANDARD"," ")</f>
        <v>#REF!</v>
      </c>
    </row>
    <row r="29" spans="1:58">
      <c r="A29" s="34"/>
      <c r="B29" s="93" t="str">
        <f>IF(ISNUMBER(($H29)),'Order Form'!$D$5,"")</f>
        <v/>
      </c>
      <c r="C29" s="92" t="str">
        <f>IF(ISNUMBER(($H29)),'Order Form'!$G$5,"")</f>
        <v/>
      </c>
      <c r="D29" s="92" t="e">
        <f>IF('Order Form'!#REF!="","",IF(ISNUMBER(($H29)),'Order Form'!#REF!,""))</f>
        <v>#REF!</v>
      </c>
      <c r="E29" s="35"/>
      <c r="F29" s="91" t="str">
        <f>IF(ISNUMBER((H29)),SUBSTITUTE(SUBSTITUTE('Order Form'!#REF!,"-","")," ",""),"")</f>
        <v/>
      </c>
      <c r="G29" s="36"/>
      <c r="H29" s="90" t="e">
        <f>IF('Order Form'!#REF!&gt;0,'Order Form'!#REF!," ")</f>
        <v>#REF!</v>
      </c>
      <c r="I29" s="89" t="str">
        <f>IF('Order Form'!$K$13="Yes",(IF('Order Form'!#REF!&gt;0,"",IF('Order Form'!$K$10&lt;&gt;"GR - Gratis",IF('Order Form'!#REF!=0,"",IF(ISNUMBER($H29),'Order Form'!#REF!,"")),""))),"")</f>
        <v/>
      </c>
      <c r="J29" s="89" t="str">
        <f>IF('Order Form'!$K$13="Yes",(IF('Order Form'!#REF!=0,"",IF('Order Form'!$K$10&lt;&gt;"GR - Gratis",IF(ISNUMBER($H29),'Order Form'!#REF!,""),""))),"")</f>
        <v/>
      </c>
      <c r="K29" s="37"/>
      <c r="L29" s="89" t="e">
        <f>IF('Order Form'!#REF!&gt;0,"",IF('Order Form'!#REF!=0,"",IF('Order Form'!$K$10&lt;&gt;"GR - Gratis",IF('Order Form'!$K$12="Yes",IF(ISNUMBER($H29),'Order Form'!#REF!*100,""),""),"")))</f>
        <v>#REF!</v>
      </c>
      <c r="M29" s="89" t="e">
        <f>IF('Order Form'!#REF!&gt;0,"",IF('Order Form'!$K$17=0,"",IF('Order Form'!$K$17=0,"",IF('Order Form'!$K$10&lt;&gt;"GR - Gratis",IF('Order Form'!$K$12="Yes",IF(ISNUMBER($H29),'Order Form'!$K$17*100,""),""),""))))</f>
        <v>#REF!</v>
      </c>
      <c r="N29" s="38"/>
      <c r="O29" s="88" t="str">
        <f>IF('Order Form'!$B$8="Name / Attent Of","",IF(ISNUMBER($H29),IF('Order Form'!$K$14="Yes",'Order Form'!$B$8,""),""))</f>
        <v/>
      </c>
      <c r="P29" s="96" t="str">
        <f>IF('Order Form'!$B$9="Company / Department","",IF(ISNUMBER($H29),IF('Order Form'!$K$14="Yes",'Order Form'!$B$9,""),""))</f>
        <v/>
      </c>
      <c r="Q29" s="88" t="str">
        <f>IF('Order Form'!$B$10="Address 1","",IF(ISNUMBER($H29),IF('Order Form'!$K$14="Yes",'Order Form'!$B$10,""),""))</f>
        <v/>
      </c>
      <c r="R29" s="88" t="str">
        <f>IF('Order Form'!$B$11="Address 2","",IF(ISNUMBER($H29),IF('Order Form'!$K$14="Yes",'Order Form'!$B$11,""),""))</f>
        <v/>
      </c>
      <c r="S29" s="96" t="str">
        <f>IF('Order Form'!$B$12="Address 3","",IF(ISNUMBER($H29),IF('Order Form'!$K$14="Yes",'Order Form'!$B$12,""),""))</f>
        <v/>
      </c>
      <c r="T29" s="88" t="str">
        <f>IF('Order Form'!$B$13="Town","",IF(ISNUMBER($H29),IF('Order Form'!$K$14="Yes",'Order Form'!$B$13,""),""))</f>
        <v/>
      </c>
      <c r="U29" s="34"/>
      <c r="V29" s="103" t="str">
        <f>IF('Order Form'!$B$14="Post Code","",IF(ISNUMBER($H29),IF('Order Form'!$K$14="Yes",'Order Form'!$B$14,""),""))</f>
        <v/>
      </c>
      <c r="W29" s="98" t="str">
        <f>IF('Order Form'!$B$15="Country","",IF(ISNUMBER($H29),IF('Order Form'!$K$14="Yes",VLOOKUP('Order Form'!$B$15,Lists!N:O,2,0),""),""))</f>
        <v/>
      </c>
      <c r="X29" s="100"/>
      <c r="Y29" s="99" t="str">
        <f>IF('Order Form'!$F$8="Phone","",IF(ISNUMBER($H29),IF('Order Form'!$K$14="Yes",'Order Form'!$F$8,""),""))</f>
        <v/>
      </c>
      <c r="Z29" s="97" t="str">
        <f>IF('Order Form'!$F$9="Email","",IF(ISNUMBER($H29),IF('Order Form'!$K$14="Yes",'Order Form'!$F$9,""),""))</f>
        <v/>
      </c>
      <c r="AA29" s="38"/>
      <c r="AC29" s="86" t="str">
        <f>IF(ISNUMBER(($H29)),LEFT('Order Form'!$K$10,2),"")</f>
        <v/>
      </c>
      <c r="AD29" s="34"/>
      <c r="AE29" s="86" t="str">
        <f>IF(AC29="GR",LEFT('Order Form'!$K$11,2),"")</f>
        <v/>
      </c>
      <c r="AF29" s="34"/>
      <c r="AG29" s="38"/>
      <c r="AH29" s="38"/>
      <c r="AI29" s="86" t="str">
        <f>IF(ISNUMBER(($H29)),IF('Order Form'!$K$16="Yes","P",""),"")</f>
        <v/>
      </c>
      <c r="AJ29" s="34"/>
      <c r="AK29" s="106"/>
      <c r="AL29" s="106"/>
      <c r="AM29" s="34"/>
      <c r="AN29" s="34"/>
      <c r="AO29" s="38"/>
      <c r="AP29" s="34"/>
      <c r="AQ29" s="38"/>
      <c r="AR29" s="38"/>
      <c r="AS29" s="38"/>
      <c r="AZ29" s="86" t="str">
        <f>IF(ISNUMBER(($H29)),IF('Order Form'!$K$15="Yes","Y",""),"")</f>
        <v/>
      </c>
      <c r="BD29" s="87" t="e">
        <f>IF('Order Form'!#REF!&gt;0,"OF"," ")</f>
        <v>#REF!</v>
      </c>
      <c r="BE29" s="86" t="e">
        <f>IF('Order Form'!#REF!&gt;0,"Y"," ")</f>
        <v>#REF!</v>
      </c>
      <c r="BF29" s="86" t="e">
        <f>IF('Order Form'!#REF!&gt;0,"STANDARD"," ")</f>
        <v>#REF!</v>
      </c>
    </row>
    <row r="30" spans="1:58">
      <c r="A30" s="34"/>
      <c r="B30" s="93" t="str">
        <f>IF(ISNUMBER(($H30)),'Order Form'!$D$5,"")</f>
        <v/>
      </c>
      <c r="C30" s="92" t="str">
        <f>IF(ISNUMBER(($H30)),'Order Form'!$G$5,"")</f>
        <v/>
      </c>
      <c r="D30" s="92" t="str">
        <f>IF('Order Form'!F86="","",IF(ISNUMBER(($H30)),'Order Form'!F86,""))</f>
        <v/>
      </c>
      <c r="E30" s="35"/>
      <c r="F30" s="91" t="str">
        <f>IF(ISNUMBER((H30)),SUBSTITUTE(SUBSTITUTE('Order Form'!#REF!,"-","")," ",""),"")</f>
        <v/>
      </c>
      <c r="G30" s="36"/>
      <c r="H30" s="90" t="str">
        <f>IF('Order Form'!H86&gt;0,'Order Form'!H86," ")</f>
        <v xml:space="preserve"> </v>
      </c>
      <c r="I30" s="89" t="str">
        <f>IF('Order Form'!$K$13="Yes",(IF('Order Form'!#REF!&gt;0,"",IF('Order Form'!$K$10&lt;&gt;"GR - Gratis",IF('Order Form'!#REF!=0,"",IF(ISNUMBER($H30),'Order Form'!#REF!,"")),""))),"")</f>
        <v/>
      </c>
      <c r="J30" s="89" t="str">
        <f>IF('Order Form'!$K$13="Yes",(IF('Order Form'!#REF!=0,"",IF('Order Form'!$K$10&lt;&gt;"GR - Gratis",IF(ISNUMBER($H30),'Order Form'!#REF!,""),""))),"")</f>
        <v/>
      </c>
      <c r="K30" s="37"/>
      <c r="L30" s="89" t="str">
        <f>IF('Order Form'!J86&gt;0,"",IF('Order Form'!G86=0,"",IF('Order Form'!$K$10&lt;&gt;"GR - Gratis",IF('Order Form'!$K$12="Yes",IF(ISNUMBER($H30),'Order Form'!G86*100,""),""),"")))</f>
        <v/>
      </c>
      <c r="M30" s="89" t="str">
        <f>IF('Order Form'!J86&gt;0,"",IF('Order Form'!$K$17=0,"",IF('Order Form'!$K$17=0,"",IF('Order Form'!$K$10&lt;&gt;"GR - Gratis",IF('Order Form'!$K$12="Yes",IF(ISNUMBER($H30),'Order Form'!$K$17*100,""),""),""))))</f>
        <v/>
      </c>
      <c r="N30" s="38"/>
      <c r="O30" s="88" t="str">
        <f>IF('Order Form'!$B$8="Name / Attent Of","",IF(ISNUMBER($H30),IF('Order Form'!$K$14="Yes",'Order Form'!$B$8,""),""))</f>
        <v/>
      </c>
      <c r="P30" s="96" t="str">
        <f>IF('Order Form'!$B$9="Company / Department","",IF(ISNUMBER($H30),IF('Order Form'!$K$14="Yes",'Order Form'!$B$9,""),""))</f>
        <v/>
      </c>
      <c r="Q30" s="88" t="str">
        <f>IF('Order Form'!$B$10="Address 1","",IF(ISNUMBER($H30),IF('Order Form'!$K$14="Yes",'Order Form'!$B$10,""),""))</f>
        <v/>
      </c>
      <c r="R30" s="88" t="str">
        <f>IF('Order Form'!$B$11="Address 2","",IF(ISNUMBER($H30),IF('Order Form'!$K$14="Yes",'Order Form'!$B$11,""),""))</f>
        <v/>
      </c>
      <c r="S30" s="96" t="str">
        <f>IF('Order Form'!$B$12="Address 3","",IF(ISNUMBER($H30),IF('Order Form'!$K$14="Yes",'Order Form'!$B$12,""),""))</f>
        <v/>
      </c>
      <c r="T30" s="88" t="str">
        <f>IF('Order Form'!$B$13="Town","",IF(ISNUMBER($H30),IF('Order Form'!$K$14="Yes",'Order Form'!$B$13,""),""))</f>
        <v/>
      </c>
      <c r="U30" s="34"/>
      <c r="V30" s="103" t="str">
        <f>IF('Order Form'!$B$14="Post Code","",IF(ISNUMBER($H30),IF('Order Form'!$K$14="Yes",'Order Form'!$B$14,""),""))</f>
        <v/>
      </c>
      <c r="W30" s="98" t="str">
        <f>IF('Order Form'!$B$15="Country","",IF(ISNUMBER($H30),IF('Order Form'!$K$14="Yes",VLOOKUP('Order Form'!$B$15,Lists!N:O,2,0),""),""))</f>
        <v/>
      </c>
      <c r="X30" s="100"/>
      <c r="Y30" s="99" t="str">
        <f>IF('Order Form'!$F$8="Phone","",IF(ISNUMBER($H30),IF('Order Form'!$K$14="Yes",'Order Form'!$F$8,""),""))</f>
        <v/>
      </c>
      <c r="Z30" s="97" t="str">
        <f>IF('Order Form'!$F$9="Email","",IF(ISNUMBER($H30),IF('Order Form'!$K$14="Yes",'Order Form'!$F$9,""),""))</f>
        <v/>
      </c>
      <c r="AA30" s="38"/>
      <c r="AC30" s="86" t="str">
        <f>IF(ISNUMBER(($H30)),LEFT('Order Form'!$K$10,2),"")</f>
        <v/>
      </c>
      <c r="AD30" s="34"/>
      <c r="AE30" s="86" t="str">
        <f>IF(AC30="GR",LEFT('Order Form'!$K$11,2),"")</f>
        <v/>
      </c>
      <c r="AF30" s="34"/>
      <c r="AG30" s="38"/>
      <c r="AH30" s="38"/>
      <c r="AI30" s="86" t="str">
        <f>IF(ISNUMBER(($H30)),IF('Order Form'!$K$16="Yes","P",""),"")</f>
        <v/>
      </c>
      <c r="AJ30" s="34"/>
      <c r="AK30" s="106"/>
      <c r="AL30" s="106"/>
      <c r="AM30" s="34"/>
      <c r="AN30" s="34"/>
      <c r="AO30" s="38"/>
      <c r="AP30" s="34"/>
      <c r="AQ30" s="38"/>
      <c r="AR30" s="38"/>
      <c r="AS30" s="38"/>
      <c r="AZ30" s="86" t="str">
        <f>IF(ISNUMBER(($H30)),IF('Order Form'!$K$15="Yes","Y",""),"")</f>
        <v/>
      </c>
      <c r="BD30" s="87" t="e">
        <f>IF('Order Form'!#REF!&gt;0,"OF"," ")</f>
        <v>#REF!</v>
      </c>
      <c r="BE30" s="86" t="e">
        <f>IF('Order Form'!#REF!&gt;0,"Y"," ")</f>
        <v>#REF!</v>
      </c>
      <c r="BF30" s="86" t="e">
        <f>IF('Order Form'!#REF!&gt;0,"STANDARD"," ")</f>
        <v>#REF!</v>
      </c>
    </row>
    <row r="31" spans="1:58">
      <c r="A31" s="34"/>
      <c r="B31" s="93" t="str">
        <f>IF(ISNUMBER(($H31)),'Order Form'!$D$5,"")</f>
        <v/>
      </c>
      <c r="C31" s="92" t="str">
        <f>IF(ISNUMBER(($H31)),'Order Form'!$G$5,"")</f>
        <v/>
      </c>
      <c r="D31" s="92" t="e">
        <f>IF('Order Form'!#REF!="","",IF(ISNUMBER(($H31)),'Order Form'!#REF!,""))</f>
        <v>#REF!</v>
      </c>
      <c r="E31" s="35"/>
      <c r="F31" s="91" t="str">
        <f>IF(ISNUMBER((H31)),SUBSTITUTE(SUBSTITUTE('Order Form'!#REF!,"-","")," ",""),"")</f>
        <v/>
      </c>
      <c r="G31" s="36"/>
      <c r="H31" s="90" t="e">
        <f>IF('Order Form'!#REF!&gt;0,'Order Form'!#REF!," ")</f>
        <v>#REF!</v>
      </c>
      <c r="I31" s="89" t="str">
        <f>IF('Order Form'!$K$13="Yes",(IF('Order Form'!#REF!&gt;0,"",IF('Order Form'!$K$10&lt;&gt;"GR - Gratis",IF('Order Form'!#REF!=0,"",IF(ISNUMBER($H31),'Order Form'!#REF!,"")),""))),"")</f>
        <v/>
      </c>
      <c r="J31" s="89" t="str">
        <f>IF('Order Form'!$K$13="Yes",(IF('Order Form'!#REF!=0,"",IF('Order Form'!$K$10&lt;&gt;"GR - Gratis",IF(ISNUMBER($H31),'Order Form'!#REF!,""),""))),"")</f>
        <v/>
      </c>
      <c r="K31" s="37"/>
      <c r="L31" s="89" t="e">
        <f>IF('Order Form'!#REF!&gt;0,"",IF('Order Form'!#REF!=0,"",IF('Order Form'!$K$10&lt;&gt;"GR - Gratis",IF('Order Form'!$K$12="Yes",IF(ISNUMBER($H31),'Order Form'!#REF!*100,""),""),"")))</f>
        <v>#REF!</v>
      </c>
      <c r="M31" s="89" t="e">
        <f>IF('Order Form'!#REF!&gt;0,"",IF('Order Form'!$K$17=0,"",IF('Order Form'!$K$17=0,"",IF('Order Form'!$K$10&lt;&gt;"GR - Gratis",IF('Order Form'!$K$12="Yes",IF(ISNUMBER($H31),'Order Form'!$K$17*100,""),""),""))))</f>
        <v>#REF!</v>
      </c>
      <c r="N31" s="38"/>
      <c r="O31" s="88" t="str">
        <f>IF('Order Form'!$B$8="Name / Attent Of","",IF(ISNUMBER($H31),IF('Order Form'!$K$14="Yes",'Order Form'!$B$8,""),""))</f>
        <v/>
      </c>
      <c r="P31" s="96" t="str">
        <f>IF('Order Form'!$B$9="Company / Department","",IF(ISNUMBER($H31),IF('Order Form'!$K$14="Yes",'Order Form'!$B$9,""),""))</f>
        <v/>
      </c>
      <c r="Q31" s="88" t="str">
        <f>IF('Order Form'!$B$10="Address 1","",IF(ISNUMBER($H31),IF('Order Form'!$K$14="Yes",'Order Form'!$B$10,""),""))</f>
        <v/>
      </c>
      <c r="R31" s="88" t="str">
        <f>IF('Order Form'!$B$11="Address 2","",IF(ISNUMBER($H31),IF('Order Form'!$K$14="Yes",'Order Form'!$B$11,""),""))</f>
        <v/>
      </c>
      <c r="S31" s="96" t="str">
        <f>IF('Order Form'!$B$12="Address 3","",IF(ISNUMBER($H31),IF('Order Form'!$K$14="Yes",'Order Form'!$B$12,""),""))</f>
        <v/>
      </c>
      <c r="T31" s="88" t="str">
        <f>IF('Order Form'!$B$13="Town","",IF(ISNUMBER($H31),IF('Order Form'!$K$14="Yes",'Order Form'!$B$13,""),""))</f>
        <v/>
      </c>
      <c r="U31" s="34"/>
      <c r="V31" s="103" t="str">
        <f>IF('Order Form'!$B$14="Post Code","",IF(ISNUMBER($H31),IF('Order Form'!$K$14="Yes",'Order Form'!$B$14,""),""))</f>
        <v/>
      </c>
      <c r="W31" s="98" t="str">
        <f>IF('Order Form'!$B$15="Country","",IF(ISNUMBER($H31),IF('Order Form'!$K$14="Yes",VLOOKUP('Order Form'!$B$15,Lists!N:O,2,0),""),""))</f>
        <v/>
      </c>
      <c r="X31" s="100"/>
      <c r="Y31" s="99" t="str">
        <f>IF('Order Form'!$F$8="Phone","",IF(ISNUMBER($H31),IF('Order Form'!$K$14="Yes",'Order Form'!$F$8,""),""))</f>
        <v/>
      </c>
      <c r="Z31" s="97" t="str">
        <f>IF('Order Form'!$F$9="Email","",IF(ISNUMBER($H31),IF('Order Form'!$K$14="Yes",'Order Form'!$F$9,""),""))</f>
        <v/>
      </c>
      <c r="AA31" s="38"/>
      <c r="AC31" s="86" t="str">
        <f>IF(ISNUMBER(($H31)),LEFT('Order Form'!$K$10,2),"")</f>
        <v/>
      </c>
      <c r="AD31" s="34"/>
      <c r="AE31" s="86" t="str">
        <f>IF(AC31="GR",LEFT('Order Form'!$K$11,2),"")</f>
        <v/>
      </c>
      <c r="AF31" s="34"/>
      <c r="AG31" s="38"/>
      <c r="AH31" s="38"/>
      <c r="AI31" s="86" t="str">
        <f>IF(ISNUMBER(($H31)),IF('Order Form'!$K$16="Yes","P",""),"")</f>
        <v/>
      </c>
      <c r="AJ31" s="34"/>
      <c r="AK31" s="106"/>
      <c r="AL31" s="106"/>
      <c r="AM31" s="34"/>
      <c r="AN31" s="34"/>
      <c r="AO31" s="38"/>
      <c r="AP31" s="34"/>
      <c r="AQ31" s="38"/>
      <c r="AR31" s="38"/>
      <c r="AS31" s="38"/>
      <c r="AZ31" s="86" t="str">
        <f>IF(ISNUMBER(($H31)),IF('Order Form'!$K$15="Yes","Y",""),"")</f>
        <v/>
      </c>
      <c r="BD31" s="87" t="e">
        <f>IF('Order Form'!#REF!&gt;0,"OF"," ")</f>
        <v>#REF!</v>
      </c>
      <c r="BE31" s="86" t="e">
        <f>IF('Order Form'!#REF!&gt;0,"Y"," ")</f>
        <v>#REF!</v>
      </c>
      <c r="BF31" s="86" t="e">
        <f>IF('Order Form'!#REF!&gt;0,"STANDARD"," ")</f>
        <v>#REF!</v>
      </c>
    </row>
    <row r="32" spans="1:58">
      <c r="A32" s="34"/>
      <c r="B32" s="93" t="str">
        <f>IF(ISNUMBER(($H32)),'Order Form'!$D$5,"")</f>
        <v/>
      </c>
      <c r="C32" s="92" t="str">
        <f>IF(ISNUMBER(($H32)),'Order Form'!$G$5,"")</f>
        <v/>
      </c>
      <c r="D32" s="92" t="e">
        <f>IF('Order Form'!#REF!="","",IF(ISNUMBER(($H32)),'Order Form'!#REF!,""))</f>
        <v>#REF!</v>
      </c>
      <c r="E32" s="35"/>
      <c r="F32" s="91" t="str">
        <f>IF(ISNUMBER((H32)),SUBSTITUTE(SUBSTITUTE('Order Form'!#REF!,"-","")," ",""),"")</f>
        <v/>
      </c>
      <c r="G32" s="36"/>
      <c r="H32" s="90" t="e">
        <f>IF('Order Form'!#REF!&gt;0,'Order Form'!#REF!," ")</f>
        <v>#REF!</v>
      </c>
      <c r="I32" s="89" t="str">
        <f>IF('Order Form'!$K$13="Yes",(IF('Order Form'!#REF!&gt;0,"",IF('Order Form'!$K$10&lt;&gt;"GR - Gratis",IF('Order Form'!#REF!=0,"",IF(ISNUMBER($H32),'Order Form'!#REF!,"")),""))),"")</f>
        <v/>
      </c>
      <c r="J32" s="89" t="str">
        <f>IF('Order Form'!$K$13="Yes",(IF('Order Form'!#REF!=0,"",IF('Order Form'!$K$10&lt;&gt;"GR - Gratis",IF(ISNUMBER($H32),'Order Form'!#REF!,""),""))),"")</f>
        <v/>
      </c>
      <c r="K32" s="37"/>
      <c r="L32" s="89" t="e">
        <f>IF('Order Form'!#REF!&gt;0,"",IF('Order Form'!#REF!=0,"",IF('Order Form'!$K$10&lt;&gt;"GR - Gratis",IF('Order Form'!$K$12="Yes",IF(ISNUMBER($H32),'Order Form'!#REF!*100,""),""),"")))</f>
        <v>#REF!</v>
      </c>
      <c r="M32" s="89" t="e">
        <f>IF('Order Form'!#REF!&gt;0,"",IF('Order Form'!$K$17=0,"",IF('Order Form'!$K$17=0,"",IF('Order Form'!$K$10&lt;&gt;"GR - Gratis",IF('Order Form'!$K$12="Yes",IF(ISNUMBER($H32),'Order Form'!$K$17*100,""),""),""))))</f>
        <v>#REF!</v>
      </c>
      <c r="N32" s="38"/>
      <c r="O32" s="88" t="str">
        <f>IF('Order Form'!$B$8="Name / Attent Of","",IF(ISNUMBER($H32),IF('Order Form'!$K$14="Yes",'Order Form'!$B$8,""),""))</f>
        <v/>
      </c>
      <c r="P32" s="96" t="str">
        <f>IF('Order Form'!$B$9="Company / Department","",IF(ISNUMBER($H32),IF('Order Form'!$K$14="Yes",'Order Form'!$B$9,""),""))</f>
        <v/>
      </c>
      <c r="Q32" s="88" t="str">
        <f>IF('Order Form'!$B$10="Address 1","",IF(ISNUMBER($H32),IF('Order Form'!$K$14="Yes",'Order Form'!$B$10,""),""))</f>
        <v/>
      </c>
      <c r="R32" s="88" t="str">
        <f>IF('Order Form'!$B$11="Address 2","",IF(ISNUMBER($H32),IF('Order Form'!$K$14="Yes",'Order Form'!$B$11,""),""))</f>
        <v/>
      </c>
      <c r="S32" s="96" t="str">
        <f>IF('Order Form'!$B$12="Address 3","",IF(ISNUMBER($H32),IF('Order Form'!$K$14="Yes",'Order Form'!$B$12,""),""))</f>
        <v/>
      </c>
      <c r="T32" s="88" t="str">
        <f>IF('Order Form'!$B$13="Town","",IF(ISNUMBER($H32),IF('Order Form'!$K$14="Yes",'Order Form'!$B$13,""),""))</f>
        <v/>
      </c>
      <c r="U32" s="34"/>
      <c r="V32" s="103" t="str">
        <f>IF('Order Form'!$B$14="Post Code","",IF(ISNUMBER($H32),IF('Order Form'!$K$14="Yes",'Order Form'!$B$14,""),""))</f>
        <v/>
      </c>
      <c r="W32" s="98" t="str">
        <f>IF('Order Form'!$B$15="Country","",IF(ISNUMBER($H32),IF('Order Form'!$K$14="Yes",VLOOKUP('Order Form'!$B$15,Lists!N:O,2,0),""),""))</f>
        <v/>
      </c>
      <c r="X32" s="100"/>
      <c r="Y32" s="99" t="str">
        <f>IF('Order Form'!$F$8="Phone","",IF(ISNUMBER($H32),IF('Order Form'!$K$14="Yes",'Order Form'!$F$8,""),""))</f>
        <v/>
      </c>
      <c r="Z32" s="97" t="str">
        <f>IF('Order Form'!$F$9="Email","",IF(ISNUMBER($H32),IF('Order Form'!$K$14="Yes",'Order Form'!$F$9,""),""))</f>
        <v/>
      </c>
      <c r="AA32" s="38"/>
      <c r="AC32" s="86" t="str">
        <f>IF(ISNUMBER(($H32)),LEFT('Order Form'!$K$10,2),"")</f>
        <v/>
      </c>
      <c r="AD32" s="34"/>
      <c r="AE32" s="86" t="str">
        <f>IF(AC32="GR",LEFT('Order Form'!$K$11,2),"")</f>
        <v/>
      </c>
      <c r="AF32" s="34"/>
      <c r="AG32" s="38"/>
      <c r="AH32" s="38"/>
      <c r="AI32" s="86" t="str">
        <f>IF(ISNUMBER(($H32)),IF('Order Form'!$K$16="Yes","P",""),"")</f>
        <v/>
      </c>
      <c r="AJ32" s="34"/>
      <c r="AK32" s="106"/>
      <c r="AL32" s="106"/>
      <c r="AM32" s="34"/>
      <c r="AN32" s="34"/>
      <c r="AO32" s="38"/>
      <c r="AP32" s="34"/>
      <c r="AQ32" s="38"/>
      <c r="AR32" s="38"/>
      <c r="AS32" s="38"/>
      <c r="AZ32" s="86" t="str">
        <f>IF(ISNUMBER(($H32)),IF('Order Form'!$K$15="Yes","Y",""),"")</f>
        <v/>
      </c>
      <c r="BD32" s="87" t="e">
        <f>IF('Order Form'!#REF!&gt;0,"OF"," ")</f>
        <v>#REF!</v>
      </c>
      <c r="BE32" s="86" t="e">
        <f>IF('Order Form'!#REF!&gt;0,"Y"," ")</f>
        <v>#REF!</v>
      </c>
      <c r="BF32" s="86" t="e">
        <f>IF('Order Form'!#REF!&gt;0,"STANDARD"," ")</f>
        <v>#REF!</v>
      </c>
    </row>
    <row r="33" spans="1:58">
      <c r="A33" s="34"/>
      <c r="B33" s="93" t="str">
        <f>IF(ISNUMBER(($H33)),'Order Form'!$D$5,"")</f>
        <v/>
      </c>
      <c r="C33" s="92" t="str">
        <f>IF(ISNUMBER(($H33)),'Order Form'!$G$5,"")</f>
        <v/>
      </c>
      <c r="D33" s="92" t="e">
        <f>IF('Order Form'!#REF!="","",IF(ISNUMBER(($H33)),'Order Form'!#REF!,""))</f>
        <v>#REF!</v>
      </c>
      <c r="E33" s="35"/>
      <c r="F33" s="91" t="str">
        <f>IF(ISNUMBER((H33)),SUBSTITUTE(SUBSTITUTE('Order Form'!#REF!,"-","")," ",""),"")</f>
        <v/>
      </c>
      <c r="G33" s="36"/>
      <c r="H33" s="90" t="e">
        <f>IF('Order Form'!#REF!&gt;0,'Order Form'!#REF!," ")</f>
        <v>#REF!</v>
      </c>
      <c r="I33" s="89" t="str">
        <f>IF('Order Form'!$K$13="Yes",(IF('Order Form'!#REF!&gt;0,"",IF('Order Form'!$K$10&lt;&gt;"GR - Gratis",IF('Order Form'!#REF!=0,"",IF(ISNUMBER($H33),'Order Form'!#REF!,"")),""))),"")</f>
        <v/>
      </c>
      <c r="J33" s="89" t="str">
        <f>IF('Order Form'!$K$13="Yes",(IF('Order Form'!#REF!=0,"",IF('Order Form'!$K$10&lt;&gt;"GR - Gratis",IF(ISNUMBER($H33),'Order Form'!#REF!,""),""))),"")</f>
        <v/>
      </c>
      <c r="K33" s="37"/>
      <c r="L33" s="89" t="e">
        <f>IF('Order Form'!#REF!&gt;0,"",IF('Order Form'!#REF!=0,"",IF('Order Form'!$K$10&lt;&gt;"GR - Gratis",IF('Order Form'!$K$12="Yes",IF(ISNUMBER($H33),'Order Form'!#REF!*100,""),""),"")))</f>
        <v>#REF!</v>
      </c>
      <c r="M33" s="89" t="e">
        <f>IF('Order Form'!#REF!&gt;0,"",IF('Order Form'!$K$17=0,"",IF('Order Form'!$K$17=0,"",IF('Order Form'!$K$10&lt;&gt;"GR - Gratis",IF('Order Form'!$K$12="Yes",IF(ISNUMBER($H33),'Order Form'!$K$17*100,""),""),""))))</f>
        <v>#REF!</v>
      </c>
      <c r="N33" s="38"/>
      <c r="O33" s="88" t="str">
        <f>IF('Order Form'!$B$8="Name / Attent Of","",IF(ISNUMBER($H33),IF('Order Form'!$K$14="Yes",'Order Form'!$B$8,""),""))</f>
        <v/>
      </c>
      <c r="P33" s="96" t="str">
        <f>IF('Order Form'!$B$9="Company / Department","",IF(ISNUMBER($H33),IF('Order Form'!$K$14="Yes",'Order Form'!$B$9,""),""))</f>
        <v/>
      </c>
      <c r="Q33" s="88" t="str">
        <f>IF('Order Form'!$B$10="Address 1","",IF(ISNUMBER($H33),IF('Order Form'!$K$14="Yes",'Order Form'!$B$10,""),""))</f>
        <v/>
      </c>
      <c r="R33" s="88" t="str">
        <f>IF('Order Form'!$B$11="Address 2","",IF(ISNUMBER($H33),IF('Order Form'!$K$14="Yes",'Order Form'!$B$11,""),""))</f>
        <v/>
      </c>
      <c r="S33" s="96" t="str">
        <f>IF('Order Form'!$B$12="Address 3","",IF(ISNUMBER($H33),IF('Order Form'!$K$14="Yes",'Order Form'!$B$12,""),""))</f>
        <v/>
      </c>
      <c r="T33" s="88" t="str">
        <f>IF('Order Form'!$B$13="Town","",IF(ISNUMBER($H33),IF('Order Form'!$K$14="Yes",'Order Form'!$B$13,""),""))</f>
        <v/>
      </c>
      <c r="U33" s="34"/>
      <c r="V33" s="103" t="str">
        <f>IF('Order Form'!$B$14="Post Code","",IF(ISNUMBER($H33),IF('Order Form'!$K$14="Yes",'Order Form'!$B$14,""),""))</f>
        <v/>
      </c>
      <c r="W33" s="98" t="str">
        <f>IF('Order Form'!$B$15="Country","",IF(ISNUMBER($H33),IF('Order Form'!$K$14="Yes",VLOOKUP('Order Form'!$B$15,Lists!N:O,2,0),""),""))</f>
        <v/>
      </c>
      <c r="X33" s="100"/>
      <c r="Y33" s="99" t="str">
        <f>IF('Order Form'!$F$8="Phone","",IF(ISNUMBER($H33),IF('Order Form'!$K$14="Yes",'Order Form'!$F$8,""),""))</f>
        <v/>
      </c>
      <c r="Z33" s="97" t="str">
        <f>IF('Order Form'!$F$9="Email","",IF(ISNUMBER($H33),IF('Order Form'!$K$14="Yes",'Order Form'!$F$9,""),""))</f>
        <v/>
      </c>
      <c r="AA33" s="38"/>
      <c r="AC33" s="86" t="str">
        <f>IF(ISNUMBER(($H33)),LEFT('Order Form'!$K$10,2),"")</f>
        <v/>
      </c>
      <c r="AD33" s="34"/>
      <c r="AE33" s="86" t="str">
        <f>IF(AC33="GR",LEFT('Order Form'!$K$11,2),"")</f>
        <v/>
      </c>
      <c r="AF33" s="34"/>
      <c r="AG33" s="38"/>
      <c r="AH33" s="38"/>
      <c r="AI33" s="86" t="str">
        <f>IF(ISNUMBER(($H33)),IF('Order Form'!$K$16="Yes","P",""),"")</f>
        <v/>
      </c>
      <c r="AJ33" s="34"/>
      <c r="AK33" s="106"/>
      <c r="AL33" s="106"/>
      <c r="AM33" s="34"/>
      <c r="AN33" s="34"/>
      <c r="AO33" s="38"/>
      <c r="AP33" s="34"/>
      <c r="AQ33" s="38"/>
      <c r="AR33" s="38"/>
      <c r="AS33" s="38"/>
      <c r="AZ33" s="86" t="str">
        <f>IF(ISNUMBER(($H33)),IF('Order Form'!$K$15="Yes","Y",""),"")</f>
        <v/>
      </c>
      <c r="BD33" s="87" t="e">
        <f>IF('Order Form'!#REF!&gt;0,"OF"," ")</f>
        <v>#REF!</v>
      </c>
      <c r="BE33" s="86" t="e">
        <f>IF('Order Form'!#REF!&gt;0,"Y"," ")</f>
        <v>#REF!</v>
      </c>
      <c r="BF33" s="86" t="e">
        <f>IF('Order Form'!#REF!&gt;0,"STANDARD"," ")</f>
        <v>#REF!</v>
      </c>
    </row>
    <row r="34" spans="1:58">
      <c r="A34" s="34"/>
      <c r="B34" s="93" t="str">
        <f>IF(ISNUMBER(($H34)),'Order Form'!$D$5,"")</f>
        <v/>
      </c>
      <c r="C34" s="92" t="str">
        <f>IF(ISNUMBER(($H34)),'Order Form'!$G$5,"")</f>
        <v/>
      </c>
      <c r="D34" s="92" t="str">
        <f>IF('Order Form'!F87="","",IF(ISNUMBER(($H34)),'Order Form'!F87,""))</f>
        <v/>
      </c>
      <c r="E34" s="35"/>
      <c r="F34" s="91" t="str">
        <f>IF(ISNUMBER((H34)),SUBSTITUTE(SUBSTITUTE('Order Form'!#REF!,"-","")," ",""),"")</f>
        <v/>
      </c>
      <c r="G34" s="36"/>
      <c r="H34" s="90" t="str">
        <f>IF('Order Form'!H87&gt;0,'Order Form'!H87," ")</f>
        <v xml:space="preserve"> </v>
      </c>
      <c r="I34" s="89" t="str">
        <f>IF('Order Form'!$K$13="Yes",(IF('Order Form'!#REF!&gt;0,"",IF('Order Form'!$K$10&lt;&gt;"GR - Gratis",IF('Order Form'!#REF!=0,"",IF(ISNUMBER($H34),'Order Form'!#REF!,"")),""))),"")</f>
        <v/>
      </c>
      <c r="J34" s="89" t="str">
        <f>IF('Order Form'!$K$13="Yes",(IF('Order Form'!#REF!=0,"",IF('Order Form'!$K$10&lt;&gt;"GR - Gratis",IF(ISNUMBER($H34),'Order Form'!#REF!,""),""))),"")</f>
        <v/>
      </c>
      <c r="K34" s="37"/>
      <c r="L34" s="89" t="str">
        <f>IF('Order Form'!J87&gt;0,"",IF('Order Form'!G87=0,"",IF('Order Form'!$K$10&lt;&gt;"GR - Gratis",IF('Order Form'!$K$12="Yes",IF(ISNUMBER($H34),'Order Form'!G87*100,""),""),"")))</f>
        <v/>
      </c>
      <c r="M34" s="89" t="str">
        <f>IF('Order Form'!J87&gt;0,"",IF('Order Form'!$K$17=0,"",IF('Order Form'!$K$17=0,"",IF('Order Form'!$K$10&lt;&gt;"GR - Gratis",IF('Order Form'!$K$12="Yes",IF(ISNUMBER($H34),'Order Form'!$K$17*100,""),""),""))))</f>
        <v/>
      </c>
      <c r="N34" s="38"/>
      <c r="O34" s="88" t="str">
        <f>IF('Order Form'!$B$8="Name / Attent Of","",IF(ISNUMBER($H34),IF('Order Form'!$K$14="Yes",'Order Form'!$B$8,""),""))</f>
        <v/>
      </c>
      <c r="P34" s="96" t="str">
        <f>IF('Order Form'!$B$9="Company / Department","",IF(ISNUMBER($H34),IF('Order Form'!$K$14="Yes",'Order Form'!$B$9,""),""))</f>
        <v/>
      </c>
      <c r="Q34" s="88" t="str">
        <f>IF('Order Form'!$B$10="Address 1","",IF(ISNUMBER($H34),IF('Order Form'!$K$14="Yes",'Order Form'!$B$10,""),""))</f>
        <v/>
      </c>
      <c r="R34" s="88" t="str">
        <f>IF('Order Form'!$B$11="Address 2","",IF(ISNUMBER($H34),IF('Order Form'!$K$14="Yes",'Order Form'!$B$11,""),""))</f>
        <v/>
      </c>
      <c r="S34" s="96" t="str">
        <f>IF('Order Form'!$B$12="Address 3","",IF(ISNUMBER($H34),IF('Order Form'!$K$14="Yes",'Order Form'!$B$12,""),""))</f>
        <v/>
      </c>
      <c r="T34" s="88" t="str">
        <f>IF('Order Form'!$B$13="Town","",IF(ISNUMBER($H34),IF('Order Form'!$K$14="Yes",'Order Form'!$B$13,""),""))</f>
        <v/>
      </c>
      <c r="U34" s="34"/>
      <c r="V34" s="103" t="str">
        <f>IF('Order Form'!$B$14="Post Code","",IF(ISNUMBER($H34),IF('Order Form'!$K$14="Yes",'Order Form'!$B$14,""),""))</f>
        <v/>
      </c>
      <c r="W34" s="98" t="str">
        <f>IF('Order Form'!$B$15="Country","",IF(ISNUMBER($H34),IF('Order Form'!$K$14="Yes",VLOOKUP('Order Form'!$B$15,Lists!N:O,2,0),""),""))</f>
        <v/>
      </c>
      <c r="X34" s="100"/>
      <c r="Y34" s="99" t="str">
        <f>IF('Order Form'!$F$8="Phone","",IF(ISNUMBER($H34),IF('Order Form'!$K$14="Yes",'Order Form'!$F$8,""),""))</f>
        <v/>
      </c>
      <c r="Z34" s="97" t="str">
        <f>IF('Order Form'!$F$9="Email","",IF(ISNUMBER($H34),IF('Order Form'!$K$14="Yes",'Order Form'!$F$9,""),""))</f>
        <v/>
      </c>
      <c r="AA34" s="38"/>
      <c r="AC34" s="86" t="str">
        <f>IF(ISNUMBER(($H34)),LEFT('Order Form'!$K$10,2),"")</f>
        <v/>
      </c>
      <c r="AD34" s="34"/>
      <c r="AE34" s="86" t="str">
        <f>IF(AC34="GR",LEFT('Order Form'!$K$11,2),"")</f>
        <v/>
      </c>
      <c r="AF34" s="34"/>
      <c r="AG34" s="38"/>
      <c r="AH34" s="38"/>
      <c r="AI34" s="86" t="str">
        <f>IF(ISNUMBER(($H34)),IF('Order Form'!$K$16="Yes","P",""),"")</f>
        <v/>
      </c>
      <c r="AJ34" s="34"/>
      <c r="AK34" s="106"/>
      <c r="AL34" s="106"/>
      <c r="AM34" s="34"/>
      <c r="AN34" s="34"/>
      <c r="AO34" s="38"/>
      <c r="AP34" s="34"/>
      <c r="AQ34" s="38"/>
      <c r="AR34" s="38"/>
      <c r="AS34" s="38"/>
      <c r="AZ34" s="86" t="str">
        <f>IF(ISNUMBER(($H34)),IF('Order Form'!$K$15="Yes","Y",""),"")</f>
        <v/>
      </c>
      <c r="BD34" s="87" t="e">
        <f>IF('Order Form'!#REF!&gt;0,"OF"," ")</f>
        <v>#REF!</v>
      </c>
      <c r="BE34" s="86" t="e">
        <f>IF('Order Form'!#REF!&gt;0,"Y"," ")</f>
        <v>#REF!</v>
      </c>
      <c r="BF34" s="86" t="e">
        <f>IF('Order Form'!#REF!&gt;0,"STANDARD"," ")</f>
        <v>#REF!</v>
      </c>
    </row>
    <row r="35" spans="1:58">
      <c r="A35" s="34"/>
      <c r="B35" s="93" t="str">
        <f>IF(ISNUMBER(($H35)),'Order Form'!$D$5,"")</f>
        <v/>
      </c>
      <c r="C35" s="92" t="str">
        <f>IF(ISNUMBER(($H35)),'Order Form'!$G$5,"")</f>
        <v/>
      </c>
      <c r="D35" s="92" t="str">
        <f>IF('Order Form'!F88="","",IF(ISNUMBER(($H35)),'Order Form'!F88,""))</f>
        <v/>
      </c>
      <c r="E35" s="35"/>
      <c r="F35" s="91" t="str">
        <f>IF(ISNUMBER((H35)),SUBSTITUTE(SUBSTITUTE('Order Form'!#REF!,"-","")," ",""),"")</f>
        <v/>
      </c>
      <c r="G35" s="36"/>
      <c r="H35" s="90" t="str">
        <f>IF('Order Form'!H88&gt;0,'Order Form'!H88," ")</f>
        <v xml:space="preserve"> </v>
      </c>
      <c r="I35" s="89" t="str">
        <f>IF('Order Form'!$K$13="Yes",(IF('Order Form'!#REF!&gt;0,"",IF('Order Form'!$K$10&lt;&gt;"GR - Gratis",IF('Order Form'!#REF!=0,"",IF(ISNUMBER($H35),'Order Form'!#REF!,"")),""))),"")</f>
        <v/>
      </c>
      <c r="J35" s="89" t="str">
        <f>IF('Order Form'!$K$13="Yes",(IF('Order Form'!#REF!=0,"",IF('Order Form'!$K$10&lt;&gt;"GR - Gratis",IF(ISNUMBER($H35),'Order Form'!#REF!,""),""))),"")</f>
        <v/>
      </c>
      <c r="K35" s="37"/>
      <c r="L35" s="89" t="str">
        <f>IF('Order Form'!J88&gt;0,"",IF('Order Form'!G88=0,"",IF('Order Form'!$K$10&lt;&gt;"GR - Gratis",IF('Order Form'!$K$12="Yes",IF(ISNUMBER($H35),'Order Form'!G88*100,""),""),"")))</f>
        <v/>
      </c>
      <c r="M35" s="89" t="str">
        <f>IF('Order Form'!J88&gt;0,"",IF('Order Form'!$K$17=0,"",IF('Order Form'!$K$17=0,"",IF('Order Form'!$K$10&lt;&gt;"GR - Gratis",IF('Order Form'!$K$12="Yes",IF(ISNUMBER($H35),'Order Form'!$K$17*100,""),""),""))))</f>
        <v/>
      </c>
      <c r="N35" s="38"/>
      <c r="O35" s="88" t="str">
        <f>IF('Order Form'!$B$8="Name / Attent Of","",IF(ISNUMBER($H35),IF('Order Form'!$K$14="Yes",'Order Form'!$B$8,""),""))</f>
        <v/>
      </c>
      <c r="P35" s="96" t="str">
        <f>IF('Order Form'!$B$9="Company / Department","",IF(ISNUMBER($H35),IF('Order Form'!$K$14="Yes",'Order Form'!$B$9,""),""))</f>
        <v/>
      </c>
      <c r="Q35" s="88" t="str">
        <f>IF('Order Form'!$B$10="Address 1","",IF(ISNUMBER($H35),IF('Order Form'!$K$14="Yes",'Order Form'!$B$10,""),""))</f>
        <v/>
      </c>
      <c r="R35" s="88" t="str">
        <f>IF('Order Form'!$B$11="Address 2","",IF(ISNUMBER($H35),IF('Order Form'!$K$14="Yes",'Order Form'!$B$11,""),""))</f>
        <v/>
      </c>
      <c r="S35" s="96" t="str">
        <f>IF('Order Form'!$B$12="Address 3","",IF(ISNUMBER($H35),IF('Order Form'!$K$14="Yes",'Order Form'!$B$12,""),""))</f>
        <v/>
      </c>
      <c r="T35" s="88" t="str">
        <f>IF('Order Form'!$B$13="Town","",IF(ISNUMBER($H35),IF('Order Form'!$K$14="Yes",'Order Form'!$B$13,""),""))</f>
        <v/>
      </c>
      <c r="U35" s="34"/>
      <c r="V35" s="103" t="str">
        <f>IF('Order Form'!$B$14="Post Code","",IF(ISNUMBER($H35),IF('Order Form'!$K$14="Yes",'Order Form'!$B$14,""),""))</f>
        <v/>
      </c>
      <c r="W35" s="98" t="str">
        <f>IF('Order Form'!$B$15="Country","",IF(ISNUMBER($H35),IF('Order Form'!$K$14="Yes",VLOOKUP('Order Form'!$B$15,Lists!N:O,2,0),""),""))</f>
        <v/>
      </c>
      <c r="X35" s="100"/>
      <c r="Y35" s="99" t="str">
        <f>IF('Order Form'!$F$8="Phone","",IF(ISNUMBER($H35),IF('Order Form'!$K$14="Yes",'Order Form'!$F$8,""),""))</f>
        <v/>
      </c>
      <c r="Z35" s="97" t="str">
        <f>IF('Order Form'!$F$9="Email","",IF(ISNUMBER($H35),IF('Order Form'!$K$14="Yes",'Order Form'!$F$9,""),""))</f>
        <v/>
      </c>
      <c r="AA35" s="38"/>
      <c r="AC35" s="86" t="str">
        <f>IF(ISNUMBER(($H35)),LEFT('Order Form'!$K$10,2),"")</f>
        <v/>
      </c>
      <c r="AD35" s="34"/>
      <c r="AE35" s="86" t="str">
        <f>IF(AC35="GR",LEFT('Order Form'!$K$11,2),"")</f>
        <v/>
      </c>
      <c r="AF35" s="34"/>
      <c r="AG35" s="38"/>
      <c r="AH35" s="38"/>
      <c r="AI35" s="86" t="str">
        <f>IF(ISNUMBER(($H35)),IF('Order Form'!$K$16="Yes","P",""),"")</f>
        <v/>
      </c>
      <c r="AJ35" s="34"/>
      <c r="AK35" s="106"/>
      <c r="AL35" s="106"/>
      <c r="AM35" s="34"/>
      <c r="AN35" s="34"/>
      <c r="AO35" s="38"/>
      <c r="AP35" s="34"/>
      <c r="AQ35" s="38"/>
      <c r="AR35" s="38"/>
      <c r="AS35" s="38"/>
      <c r="AZ35" s="86" t="str">
        <f>IF(ISNUMBER(($H35)),IF('Order Form'!$K$15="Yes","Y",""),"")</f>
        <v/>
      </c>
      <c r="BD35" s="87" t="e">
        <f>IF('Order Form'!#REF!&gt;0,"OF"," ")</f>
        <v>#REF!</v>
      </c>
      <c r="BE35" s="86" t="e">
        <f>IF('Order Form'!#REF!&gt;0,"Y"," ")</f>
        <v>#REF!</v>
      </c>
      <c r="BF35" s="86" t="e">
        <f>IF('Order Form'!#REF!&gt;0,"STANDARD"," ")</f>
        <v>#REF!</v>
      </c>
    </row>
    <row r="36" spans="1:58">
      <c r="A36" s="34"/>
      <c r="B36" s="93" t="str">
        <f>IF(ISNUMBER(($H36)),'Order Form'!$D$5,"")</f>
        <v/>
      </c>
      <c r="C36" s="92" t="str">
        <f>IF(ISNUMBER(($H36)),'Order Form'!$G$5,"")</f>
        <v/>
      </c>
      <c r="D36" s="92" t="str">
        <f>IF('Order Form'!F89="","",IF(ISNUMBER(($H36)),'Order Form'!F89,""))</f>
        <v/>
      </c>
      <c r="E36" s="35"/>
      <c r="F36" s="91" t="str">
        <f>IF(ISNUMBER((H36)),SUBSTITUTE(SUBSTITUTE('Order Form'!#REF!,"-","")," ",""),"")</f>
        <v/>
      </c>
      <c r="G36" s="36"/>
      <c r="H36" s="90" t="str">
        <f>IF('Order Form'!H89&gt;0,'Order Form'!H89," ")</f>
        <v xml:space="preserve"> </v>
      </c>
      <c r="I36" s="89" t="str">
        <f>IF('Order Form'!$K$13="Yes",(IF('Order Form'!#REF!&gt;0,"",IF('Order Form'!$K$10&lt;&gt;"GR - Gratis",IF('Order Form'!#REF!=0,"",IF(ISNUMBER($H36),'Order Form'!#REF!,"")),""))),"")</f>
        <v/>
      </c>
      <c r="J36" s="89" t="str">
        <f>IF('Order Form'!$K$13="Yes",(IF('Order Form'!#REF!=0,"",IF('Order Form'!$K$10&lt;&gt;"GR - Gratis",IF(ISNUMBER($H36),'Order Form'!#REF!,""),""))),"")</f>
        <v/>
      </c>
      <c r="K36" s="37"/>
      <c r="L36" s="89" t="str">
        <f>IF('Order Form'!J89&gt;0,"",IF('Order Form'!G89=0,"",IF('Order Form'!$K$10&lt;&gt;"GR - Gratis",IF('Order Form'!$K$12="Yes",IF(ISNUMBER($H36),'Order Form'!G89*100,""),""),"")))</f>
        <v/>
      </c>
      <c r="M36" s="89" t="str">
        <f>IF('Order Form'!J89&gt;0,"",IF('Order Form'!$K$17=0,"",IF('Order Form'!$K$17=0,"",IF('Order Form'!$K$10&lt;&gt;"GR - Gratis",IF('Order Form'!$K$12="Yes",IF(ISNUMBER($H36),'Order Form'!$K$17*100,""),""),""))))</f>
        <v/>
      </c>
      <c r="N36" s="38"/>
      <c r="O36" s="88" t="str">
        <f>IF('Order Form'!$B$8="Name / Attent Of","",IF(ISNUMBER($H36),IF('Order Form'!$K$14="Yes",'Order Form'!$B$8,""),""))</f>
        <v/>
      </c>
      <c r="P36" s="96" t="str">
        <f>IF('Order Form'!$B$9="Company / Department","",IF(ISNUMBER($H36),IF('Order Form'!$K$14="Yes",'Order Form'!$B$9,""),""))</f>
        <v/>
      </c>
      <c r="Q36" s="88" t="str">
        <f>IF('Order Form'!$B$10="Address 1","",IF(ISNUMBER($H36),IF('Order Form'!$K$14="Yes",'Order Form'!$B$10,""),""))</f>
        <v/>
      </c>
      <c r="R36" s="88" t="str">
        <f>IF('Order Form'!$B$11="Address 2","",IF(ISNUMBER($H36),IF('Order Form'!$K$14="Yes",'Order Form'!$B$11,""),""))</f>
        <v/>
      </c>
      <c r="S36" s="96" t="str">
        <f>IF('Order Form'!$B$12="Address 3","",IF(ISNUMBER($H36),IF('Order Form'!$K$14="Yes",'Order Form'!$B$12,""),""))</f>
        <v/>
      </c>
      <c r="T36" s="88" t="str">
        <f>IF('Order Form'!$B$13="Town","",IF(ISNUMBER($H36),IF('Order Form'!$K$14="Yes",'Order Form'!$B$13,""),""))</f>
        <v/>
      </c>
      <c r="U36" s="34"/>
      <c r="V36" s="103" t="str">
        <f>IF('Order Form'!$B$14="Post Code","",IF(ISNUMBER($H36),IF('Order Form'!$K$14="Yes",'Order Form'!$B$14,""),""))</f>
        <v/>
      </c>
      <c r="W36" s="98" t="str">
        <f>IF('Order Form'!$B$15="Country","",IF(ISNUMBER($H36),IF('Order Form'!$K$14="Yes",VLOOKUP('Order Form'!$B$15,Lists!N:O,2,0),""),""))</f>
        <v/>
      </c>
      <c r="X36" s="100"/>
      <c r="Y36" s="99" t="str">
        <f>IF('Order Form'!$F$8="Phone","",IF(ISNUMBER($H36),IF('Order Form'!$K$14="Yes",'Order Form'!$F$8,""),""))</f>
        <v/>
      </c>
      <c r="Z36" s="97" t="str">
        <f>IF('Order Form'!$F$9="Email","",IF(ISNUMBER($H36),IF('Order Form'!$K$14="Yes",'Order Form'!$F$9,""),""))</f>
        <v/>
      </c>
      <c r="AA36" s="38"/>
      <c r="AC36" s="86" t="str">
        <f>IF(ISNUMBER(($H36)),LEFT('Order Form'!$K$10,2),"")</f>
        <v/>
      </c>
      <c r="AD36" s="34"/>
      <c r="AE36" s="86" t="str">
        <f>IF(AC36="GR",LEFT('Order Form'!$K$11,2),"")</f>
        <v/>
      </c>
      <c r="AF36" s="34"/>
      <c r="AG36" s="38"/>
      <c r="AH36" s="38"/>
      <c r="AI36" s="86" t="str">
        <f>IF(ISNUMBER(($H36)),IF('Order Form'!$K$16="Yes","P",""),"")</f>
        <v/>
      </c>
      <c r="AJ36" s="34"/>
      <c r="AK36" s="106"/>
      <c r="AL36" s="106"/>
      <c r="AM36" s="34"/>
      <c r="AN36" s="34"/>
      <c r="AO36" s="38"/>
      <c r="AP36" s="34"/>
      <c r="AQ36" s="38"/>
      <c r="AR36" s="38"/>
      <c r="AS36" s="38"/>
      <c r="AZ36" s="86" t="str">
        <f>IF(ISNUMBER(($H36)),IF('Order Form'!$K$15="Yes","Y",""),"")</f>
        <v/>
      </c>
      <c r="BD36" s="87" t="e">
        <f>IF('Order Form'!#REF!&gt;0,"OF"," ")</f>
        <v>#REF!</v>
      </c>
      <c r="BE36" s="86" t="e">
        <f>IF('Order Form'!#REF!&gt;0,"Y"," ")</f>
        <v>#REF!</v>
      </c>
      <c r="BF36" s="86" t="e">
        <f>IF('Order Form'!#REF!&gt;0,"STANDARD"," ")</f>
        <v>#REF!</v>
      </c>
    </row>
    <row r="37" spans="1:58">
      <c r="A37" s="34"/>
      <c r="B37" s="93" t="str">
        <f>IF(ISNUMBER(($H37)),'Order Form'!$D$5,"")</f>
        <v/>
      </c>
      <c r="C37" s="92" t="str">
        <f>IF(ISNUMBER(($H37)),'Order Form'!$G$5,"")</f>
        <v/>
      </c>
      <c r="D37" s="92" t="str">
        <f>IF('Order Form'!F90="","",IF(ISNUMBER(($H37)),'Order Form'!F90,""))</f>
        <v/>
      </c>
      <c r="E37" s="35"/>
      <c r="F37" s="91" t="str">
        <f>IF(ISNUMBER((H37)),SUBSTITUTE(SUBSTITUTE('Order Form'!#REF!,"-","")," ",""),"")</f>
        <v/>
      </c>
      <c r="G37" s="36"/>
      <c r="H37" s="90" t="str">
        <f>IF('Order Form'!H90&gt;0,'Order Form'!H90," ")</f>
        <v xml:space="preserve"> </v>
      </c>
      <c r="I37" s="89" t="str">
        <f>IF('Order Form'!$K$13="Yes",(IF('Order Form'!#REF!&gt;0,"",IF('Order Form'!$K$10&lt;&gt;"GR - Gratis",IF('Order Form'!#REF!=0,"",IF(ISNUMBER($H37),'Order Form'!#REF!,"")),""))),"")</f>
        <v/>
      </c>
      <c r="J37" s="89" t="str">
        <f>IF('Order Form'!$K$13="Yes",(IF('Order Form'!#REF!=0,"",IF('Order Form'!$K$10&lt;&gt;"GR - Gratis",IF(ISNUMBER($H37),'Order Form'!#REF!,""),""))),"")</f>
        <v/>
      </c>
      <c r="K37" s="37"/>
      <c r="L37" s="89" t="str">
        <f>IF('Order Form'!J90&gt;0,"",IF('Order Form'!G90=0,"",IF('Order Form'!$K$10&lt;&gt;"GR - Gratis",IF('Order Form'!$K$12="Yes",IF(ISNUMBER($H37),'Order Form'!G90*100,""),""),"")))</f>
        <v/>
      </c>
      <c r="M37" s="89" t="str">
        <f>IF('Order Form'!J90&gt;0,"",IF('Order Form'!$K$17=0,"",IF('Order Form'!$K$17=0,"",IF('Order Form'!$K$10&lt;&gt;"GR - Gratis",IF('Order Form'!$K$12="Yes",IF(ISNUMBER($H37),'Order Form'!$K$17*100,""),""),""))))</f>
        <v/>
      </c>
      <c r="N37" s="38"/>
      <c r="O37" s="88" t="str">
        <f>IF('Order Form'!$B$8="Name / Attent Of","",IF(ISNUMBER($H37),IF('Order Form'!$K$14="Yes",'Order Form'!$B$8,""),""))</f>
        <v/>
      </c>
      <c r="P37" s="96" t="str">
        <f>IF('Order Form'!$B$9="Company / Department","",IF(ISNUMBER($H37),IF('Order Form'!$K$14="Yes",'Order Form'!$B$9,""),""))</f>
        <v/>
      </c>
      <c r="Q37" s="88" t="str">
        <f>IF('Order Form'!$B$10="Address 1","",IF(ISNUMBER($H37),IF('Order Form'!$K$14="Yes",'Order Form'!$B$10,""),""))</f>
        <v/>
      </c>
      <c r="R37" s="88" t="str">
        <f>IF('Order Form'!$B$11="Address 2","",IF(ISNUMBER($H37),IF('Order Form'!$K$14="Yes",'Order Form'!$B$11,""),""))</f>
        <v/>
      </c>
      <c r="S37" s="96" t="str">
        <f>IF('Order Form'!$B$12="Address 3","",IF(ISNUMBER($H37),IF('Order Form'!$K$14="Yes",'Order Form'!$B$12,""),""))</f>
        <v/>
      </c>
      <c r="T37" s="88" t="str">
        <f>IF('Order Form'!$B$13="Town","",IF(ISNUMBER($H37),IF('Order Form'!$K$14="Yes",'Order Form'!$B$13,""),""))</f>
        <v/>
      </c>
      <c r="U37" s="34"/>
      <c r="V37" s="103" t="str">
        <f>IF('Order Form'!$B$14="Post Code","",IF(ISNUMBER($H37),IF('Order Form'!$K$14="Yes",'Order Form'!$B$14,""),""))</f>
        <v/>
      </c>
      <c r="W37" s="98" t="str">
        <f>IF('Order Form'!$B$15="Country","",IF(ISNUMBER($H37),IF('Order Form'!$K$14="Yes",VLOOKUP('Order Form'!$B$15,Lists!N:O,2,0),""),""))</f>
        <v/>
      </c>
      <c r="X37" s="100"/>
      <c r="Y37" s="99" t="str">
        <f>IF('Order Form'!$F$8="Phone","",IF(ISNUMBER($H37),IF('Order Form'!$K$14="Yes",'Order Form'!$F$8,""),""))</f>
        <v/>
      </c>
      <c r="Z37" s="97" t="str">
        <f>IF('Order Form'!$F$9="Email","",IF(ISNUMBER($H37),IF('Order Form'!$K$14="Yes",'Order Form'!$F$9,""),""))</f>
        <v/>
      </c>
      <c r="AA37" s="38"/>
      <c r="AC37" s="86" t="str">
        <f>IF(ISNUMBER(($H37)),LEFT('Order Form'!$K$10,2),"")</f>
        <v/>
      </c>
      <c r="AD37" s="34"/>
      <c r="AE37" s="86" t="str">
        <f>IF(AC37="GR",LEFT('Order Form'!$K$11,2),"")</f>
        <v/>
      </c>
      <c r="AF37" s="34"/>
      <c r="AG37" s="38"/>
      <c r="AH37" s="38"/>
      <c r="AI37" s="86" t="str">
        <f>IF(ISNUMBER(($H37)),IF('Order Form'!$K$16="Yes","P",""),"")</f>
        <v/>
      </c>
      <c r="AJ37" s="34"/>
      <c r="AK37" s="106"/>
      <c r="AL37" s="106"/>
      <c r="AM37" s="34"/>
      <c r="AN37" s="34"/>
      <c r="AO37" s="38"/>
      <c r="AP37" s="34"/>
      <c r="AQ37" s="38"/>
      <c r="AR37" s="38"/>
      <c r="AS37" s="38"/>
      <c r="AZ37" s="86" t="str">
        <f>IF(ISNUMBER(($H37)),IF('Order Form'!$K$15="Yes","Y",""),"")</f>
        <v/>
      </c>
      <c r="BD37" s="87" t="e">
        <f>IF('Order Form'!#REF!&gt;0,"OF"," ")</f>
        <v>#REF!</v>
      </c>
      <c r="BE37" s="86" t="e">
        <f>IF('Order Form'!#REF!&gt;0,"Y"," ")</f>
        <v>#REF!</v>
      </c>
      <c r="BF37" s="86" t="e">
        <f>IF('Order Form'!#REF!&gt;0,"STANDARD"," ")</f>
        <v>#REF!</v>
      </c>
    </row>
    <row r="38" spans="1:58">
      <c r="A38" s="34"/>
      <c r="B38" s="93" t="str">
        <f>IF(ISNUMBER(($H38)),'Order Form'!$D$5,"")</f>
        <v/>
      </c>
      <c r="C38" s="92" t="str">
        <f>IF(ISNUMBER(($H38)),'Order Form'!$G$5,"")</f>
        <v/>
      </c>
      <c r="D38" s="92" t="str">
        <f>IF('Order Form'!F91="","",IF(ISNUMBER(($H38)),'Order Form'!F91,""))</f>
        <v/>
      </c>
      <c r="E38" s="35"/>
      <c r="F38" s="91" t="str">
        <f>IF(ISNUMBER((H38)),SUBSTITUTE(SUBSTITUTE('Order Form'!#REF!,"-","")," ",""),"")</f>
        <v/>
      </c>
      <c r="G38" s="36"/>
      <c r="H38" s="90" t="str">
        <f>IF('Order Form'!H91&gt;0,'Order Form'!H91," ")</f>
        <v xml:space="preserve"> </v>
      </c>
      <c r="I38" s="89" t="str">
        <f>IF('Order Form'!$K$13="Yes",(IF('Order Form'!#REF!&gt;0,"",IF('Order Form'!$K$10&lt;&gt;"GR - Gratis",IF('Order Form'!#REF!=0,"",IF(ISNUMBER($H38),'Order Form'!#REF!,"")),""))),"")</f>
        <v/>
      </c>
      <c r="J38" s="89" t="str">
        <f>IF('Order Form'!$K$13="Yes",(IF('Order Form'!#REF!=0,"",IF('Order Form'!$K$10&lt;&gt;"GR - Gratis",IF(ISNUMBER($H38),'Order Form'!#REF!,""),""))),"")</f>
        <v/>
      </c>
      <c r="K38" s="37"/>
      <c r="L38" s="89" t="str">
        <f>IF('Order Form'!J91&gt;0,"",IF('Order Form'!G91=0,"",IF('Order Form'!$K$10&lt;&gt;"GR - Gratis",IF('Order Form'!$K$12="Yes",IF(ISNUMBER($H38),'Order Form'!G91*100,""),""),"")))</f>
        <v/>
      </c>
      <c r="M38" s="89" t="str">
        <f>IF('Order Form'!J91&gt;0,"",IF('Order Form'!$K$17=0,"",IF('Order Form'!$K$17=0,"",IF('Order Form'!$K$10&lt;&gt;"GR - Gratis",IF('Order Form'!$K$12="Yes",IF(ISNUMBER($H38),'Order Form'!$K$17*100,""),""),""))))</f>
        <v/>
      </c>
      <c r="N38" s="38"/>
      <c r="O38" s="88" t="str">
        <f>IF('Order Form'!$B$8="Name / Attent Of","",IF(ISNUMBER($H38),IF('Order Form'!$K$14="Yes",'Order Form'!$B$8,""),""))</f>
        <v/>
      </c>
      <c r="P38" s="96" t="str">
        <f>IF('Order Form'!$B$9="Company / Department","",IF(ISNUMBER($H38),IF('Order Form'!$K$14="Yes",'Order Form'!$B$9,""),""))</f>
        <v/>
      </c>
      <c r="Q38" s="88" t="str">
        <f>IF('Order Form'!$B$10="Address 1","",IF(ISNUMBER($H38),IF('Order Form'!$K$14="Yes",'Order Form'!$B$10,""),""))</f>
        <v/>
      </c>
      <c r="R38" s="88" t="str">
        <f>IF('Order Form'!$B$11="Address 2","",IF(ISNUMBER($H38),IF('Order Form'!$K$14="Yes",'Order Form'!$B$11,""),""))</f>
        <v/>
      </c>
      <c r="S38" s="96" t="str">
        <f>IF('Order Form'!$B$12="Address 3","",IF(ISNUMBER($H38),IF('Order Form'!$K$14="Yes",'Order Form'!$B$12,""),""))</f>
        <v/>
      </c>
      <c r="T38" s="88" t="str">
        <f>IF('Order Form'!$B$13="Town","",IF(ISNUMBER($H38),IF('Order Form'!$K$14="Yes",'Order Form'!$B$13,""),""))</f>
        <v/>
      </c>
      <c r="U38" s="34"/>
      <c r="V38" s="103" t="str">
        <f>IF('Order Form'!$B$14="Post Code","",IF(ISNUMBER($H38),IF('Order Form'!$K$14="Yes",'Order Form'!$B$14,""),""))</f>
        <v/>
      </c>
      <c r="W38" s="98" t="str">
        <f>IF('Order Form'!$B$15="Country","",IF(ISNUMBER($H38),IF('Order Form'!$K$14="Yes",VLOOKUP('Order Form'!$B$15,Lists!N:O,2,0),""),""))</f>
        <v/>
      </c>
      <c r="X38" s="100"/>
      <c r="Y38" s="99" t="str">
        <f>IF('Order Form'!$F$8="Phone","",IF(ISNUMBER($H38),IF('Order Form'!$K$14="Yes",'Order Form'!$F$8,""),""))</f>
        <v/>
      </c>
      <c r="Z38" s="97" t="str">
        <f>IF('Order Form'!$F$9="Email","",IF(ISNUMBER($H38),IF('Order Form'!$K$14="Yes",'Order Form'!$F$9,""),""))</f>
        <v/>
      </c>
      <c r="AA38" s="38"/>
      <c r="AC38" s="86" t="str">
        <f>IF(ISNUMBER(($H38)),LEFT('Order Form'!$K$10,2),"")</f>
        <v/>
      </c>
      <c r="AD38" s="34"/>
      <c r="AE38" s="86" t="str">
        <f>IF(AC38="GR",LEFT('Order Form'!$K$11,2),"")</f>
        <v/>
      </c>
      <c r="AF38" s="34"/>
      <c r="AG38" s="38"/>
      <c r="AH38" s="38"/>
      <c r="AI38" s="86" t="str">
        <f>IF(ISNUMBER(($H38)),IF('Order Form'!$K$16="Yes","P",""),"")</f>
        <v/>
      </c>
      <c r="AJ38" s="34"/>
      <c r="AK38" s="106"/>
      <c r="AL38" s="106"/>
      <c r="AM38" s="34"/>
      <c r="AN38" s="34"/>
      <c r="AO38" s="38"/>
      <c r="AP38" s="34"/>
      <c r="AQ38" s="38"/>
      <c r="AR38" s="38"/>
      <c r="AS38" s="38"/>
      <c r="AZ38" s="86" t="str">
        <f>IF(ISNUMBER(($H38)),IF('Order Form'!$K$15="Yes","Y",""),"")</f>
        <v/>
      </c>
      <c r="BD38" s="87" t="e">
        <f>IF('Order Form'!#REF!&gt;0,"OF"," ")</f>
        <v>#REF!</v>
      </c>
      <c r="BE38" s="86" t="e">
        <f>IF('Order Form'!#REF!&gt;0,"Y"," ")</f>
        <v>#REF!</v>
      </c>
      <c r="BF38" s="86" t="e">
        <f>IF('Order Form'!#REF!&gt;0,"STANDARD"," ")</f>
        <v>#REF!</v>
      </c>
    </row>
    <row r="39" spans="1:58">
      <c r="A39" s="34"/>
      <c r="B39" s="93" t="str">
        <f>IF(ISNUMBER(($H39)),'Order Form'!$D$5,"")</f>
        <v/>
      </c>
      <c r="C39" s="92" t="str">
        <f>IF(ISNUMBER(($H39)),'Order Form'!$G$5,"")</f>
        <v/>
      </c>
      <c r="D39" s="92" t="str">
        <f>IF('Order Form'!F92="","",IF(ISNUMBER(($H39)),'Order Form'!F92,""))</f>
        <v/>
      </c>
      <c r="E39" s="35"/>
      <c r="F39" s="91" t="str">
        <f>IF(ISNUMBER((H39)),SUBSTITUTE(SUBSTITUTE('Order Form'!#REF!,"-","")," ",""),"")</f>
        <v/>
      </c>
      <c r="G39" s="36"/>
      <c r="H39" s="90" t="str">
        <f>IF('Order Form'!H92&gt;0,'Order Form'!H92," ")</f>
        <v xml:space="preserve"> </v>
      </c>
      <c r="I39" s="89" t="str">
        <f>IF('Order Form'!$K$13="Yes",(IF('Order Form'!#REF!&gt;0,"",IF('Order Form'!$K$10&lt;&gt;"GR - Gratis",IF('Order Form'!#REF!=0,"",IF(ISNUMBER($H39),'Order Form'!#REF!,"")),""))),"")</f>
        <v/>
      </c>
      <c r="J39" s="89" t="str">
        <f>IF('Order Form'!$K$13="Yes",(IF('Order Form'!#REF!=0,"",IF('Order Form'!$K$10&lt;&gt;"GR - Gratis",IF(ISNUMBER($H39),'Order Form'!#REF!,""),""))),"")</f>
        <v/>
      </c>
      <c r="K39" s="37"/>
      <c r="L39" s="89" t="str">
        <f>IF('Order Form'!J92&gt;0,"",IF('Order Form'!G92=0,"",IF('Order Form'!$K$10&lt;&gt;"GR - Gratis",IF('Order Form'!$K$12="Yes",IF(ISNUMBER($H39),'Order Form'!G92*100,""),""),"")))</f>
        <v/>
      </c>
      <c r="M39" s="89" t="str">
        <f>IF('Order Form'!J92&gt;0,"",IF('Order Form'!$K$17=0,"",IF('Order Form'!$K$17=0,"",IF('Order Form'!$K$10&lt;&gt;"GR - Gratis",IF('Order Form'!$K$12="Yes",IF(ISNUMBER($H39),'Order Form'!$K$17*100,""),""),""))))</f>
        <v/>
      </c>
      <c r="N39" s="38"/>
      <c r="O39" s="88" t="str">
        <f>IF('Order Form'!$B$8="Name / Attent Of","",IF(ISNUMBER($H39),IF('Order Form'!$K$14="Yes",'Order Form'!$B$8,""),""))</f>
        <v/>
      </c>
      <c r="P39" s="96" t="str">
        <f>IF('Order Form'!$B$9="Company / Department","",IF(ISNUMBER($H39),IF('Order Form'!$K$14="Yes",'Order Form'!$B$9,""),""))</f>
        <v/>
      </c>
      <c r="Q39" s="88" t="str">
        <f>IF('Order Form'!$B$10="Address 1","",IF(ISNUMBER($H39),IF('Order Form'!$K$14="Yes",'Order Form'!$B$10,""),""))</f>
        <v/>
      </c>
      <c r="R39" s="88" t="str">
        <f>IF('Order Form'!$B$11="Address 2","",IF(ISNUMBER($H39),IF('Order Form'!$K$14="Yes",'Order Form'!$B$11,""),""))</f>
        <v/>
      </c>
      <c r="S39" s="96" t="str">
        <f>IF('Order Form'!$B$12="Address 3","",IF(ISNUMBER($H39),IF('Order Form'!$K$14="Yes",'Order Form'!$B$12,""),""))</f>
        <v/>
      </c>
      <c r="T39" s="88" t="str">
        <f>IF('Order Form'!$B$13="Town","",IF(ISNUMBER($H39),IF('Order Form'!$K$14="Yes",'Order Form'!$B$13,""),""))</f>
        <v/>
      </c>
      <c r="U39" s="34"/>
      <c r="V39" s="103" t="str">
        <f>IF('Order Form'!$B$14="Post Code","",IF(ISNUMBER($H39),IF('Order Form'!$K$14="Yes",'Order Form'!$B$14,""),""))</f>
        <v/>
      </c>
      <c r="W39" s="98" t="str">
        <f>IF('Order Form'!$B$15="Country","",IF(ISNUMBER($H39),IF('Order Form'!$K$14="Yes",VLOOKUP('Order Form'!$B$15,Lists!N:O,2,0),""),""))</f>
        <v/>
      </c>
      <c r="X39" s="100"/>
      <c r="Y39" s="99" t="str">
        <f>IF('Order Form'!$F$8="Phone","",IF(ISNUMBER($H39),IF('Order Form'!$K$14="Yes",'Order Form'!$F$8,""),""))</f>
        <v/>
      </c>
      <c r="Z39" s="97" t="str">
        <f>IF('Order Form'!$F$9="Email","",IF(ISNUMBER($H39),IF('Order Form'!$K$14="Yes",'Order Form'!$F$9,""),""))</f>
        <v/>
      </c>
      <c r="AA39" s="38"/>
      <c r="AC39" s="86" t="str">
        <f>IF(ISNUMBER(($H39)),LEFT('Order Form'!$K$10,2),"")</f>
        <v/>
      </c>
      <c r="AD39" s="34"/>
      <c r="AE39" s="86" t="str">
        <f>IF(AC39="GR",LEFT('Order Form'!$K$11,2),"")</f>
        <v/>
      </c>
      <c r="AF39" s="34"/>
      <c r="AG39" s="38"/>
      <c r="AH39" s="38"/>
      <c r="AI39" s="86" t="str">
        <f>IF(ISNUMBER(($H39)),IF('Order Form'!$K$16="Yes","P",""),"")</f>
        <v/>
      </c>
      <c r="AJ39" s="34"/>
      <c r="AK39" s="106"/>
      <c r="AL39" s="106"/>
      <c r="AM39" s="34"/>
      <c r="AN39" s="34"/>
      <c r="AO39" s="38"/>
      <c r="AP39" s="34"/>
      <c r="AQ39" s="38"/>
      <c r="AR39" s="38"/>
      <c r="AS39" s="38"/>
      <c r="AZ39" s="86" t="str">
        <f>IF(ISNUMBER(($H39)),IF('Order Form'!$K$15="Yes","Y",""),"")</f>
        <v/>
      </c>
      <c r="BD39" s="87" t="e">
        <f>IF('Order Form'!#REF!&gt;0,"OF"," ")</f>
        <v>#REF!</v>
      </c>
      <c r="BE39" s="86" t="e">
        <f>IF('Order Form'!#REF!&gt;0,"Y"," ")</f>
        <v>#REF!</v>
      </c>
      <c r="BF39" s="86" t="e">
        <f>IF('Order Form'!#REF!&gt;0,"STANDARD"," ")</f>
        <v>#REF!</v>
      </c>
    </row>
    <row r="40" spans="1:58">
      <c r="A40" s="34"/>
      <c r="B40" s="93" t="str">
        <f>IF(ISNUMBER(($H40)),'Order Form'!$D$5,"")</f>
        <v/>
      </c>
      <c r="C40" s="92" t="str">
        <f>IF(ISNUMBER(($H40)),'Order Form'!$G$5,"")</f>
        <v/>
      </c>
      <c r="D40" s="92" t="str">
        <f>IF('Order Form'!F93="","",IF(ISNUMBER(($H40)),'Order Form'!F93,""))</f>
        <v/>
      </c>
      <c r="E40" s="35"/>
      <c r="F40" s="91" t="str">
        <f>IF(ISNUMBER((H40)),SUBSTITUTE(SUBSTITUTE('Order Form'!#REF!,"-","")," ",""),"")</f>
        <v/>
      </c>
      <c r="G40" s="36"/>
      <c r="H40" s="90" t="str">
        <f>IF('Order Form'!H93&gt;0,'Order Form'!H93," ")</f>
        <v xml:space="preserve"> </v>
      </c>
      <c r="I40" s="89" t="str">
        <f>IF('Order Form'!$K$13="Yes",(IF('Order Form'!#REF!&gt;0,"",IF('Order Form'!$K$10&lt;&gt;"GR - Gratis",IF('Order Form'!#REF!=0,"",IF(ISNUMBER($H40),'Order Form'!#REF!,"")),""))),"")</f>
        <v/>
      </c>
      <c r="J40" s="89" t="str">
        <f>IF('Order Form'!$K$13="Yes",(IF('Order Form'!#REF!=0,"",IF('Order Form'!$K$10&lt;&gt;"GR - Gratis",IF(ISNUMBER($H40),'Order Form'!#REF!,""),""))),"")</f>
        <v/>
      </c>
      <c r="K40" s="37"/>
      <c r="L40" s="89" t="str">
        <f>IF('Order Form'!J93&gt;0,"",IF('Order Form'!G93=0,"",IF('Order Form'!$K$10&lt;&gt;"GR - Gratis",IF('Order Form'!$K$12="Yes",IF(ISNUMBER($H40),'Order Form'!G93*100,""),""),"")))</f>
        <v/>
      </c>
      <c r="M40" s="89" t="str">
        <f>IF('Order Form'!J93&gt;0,"",IF('Order Form'!$K$17=0,"",IF('Order Form'!$K$17=0,"",IF('Order Form'!$K$10&lt;&gt;"GR - Gratis",IF('Order Form'!$K$12="Yes",IF(ISNUMBER($H40),'Order Form'!$K$17*100,""),""),""))))</f>
        <v/>
      </c>
      <c r="N40" s="38"/>
      <c r="O40" s="88" t="str">
        <f>IF('Order Form'!$B$8="Name / Attent Of","",IF(ISNUMBER($H40),IF('Order Form'!$K$14="Yes",'Order Form'!$B$8,""),""))</f>
        <v/>
      </c>
      <c r="P40" s="96" t="str">
        <f>IF('Order Form'!$B$9="Company / Department","",IF(ISNUMBER($H40),IF('Order Form'!$K$14="Yes",'Order Form'!$B$9,""),""))</f>
        <v/>
      </c>
      <c r="Q40" s="88" t="str">
        <f>IF('Order Form'!$B$10="Address 1","",IF(ISNUMBER($H40),IF('Order Form'!$K$14="Yes",'Order Form'!$B$10,""),""))</f>
        <v/>
      </c>
      <c r="R40" s="88" t="str">
        <f>IF('Order Form'!$B$11="Address 2","",IF(ISNUMBER($H40),IF('Order Form'!$K$14="Yes",'Order Form'!$B$11,""),""))</f>
        <v/>
      </c>
      <c r="S40" s="96" t="str">
        <f>IF('Order Form'!$B$12="Address 3","",IF(ISNUMBER($H40),IF('Order Form'!$K$14="Yes",'Order Form'!$B$12,""),""))</f>
        <v/>
      </c>
      <c r="T40" s="88" t="str">
        <f>IF('Order Form'!$B$13="Town","",IF(ISNUMBER($H40),IF('Order Form'!$K$14="Yes",'Order Form'!$B$13,""),""))</f>
        <v/>
      </c>
      <c r="U40" s="34"/>
      <c r="V40" s="103" t="str">
        <f>IF('Order Form'!$B$14="Post Code","",IF(ISNUMBER($H40),IF('Order Form'!$K$14="Yes",'Order Form'!$B$14,""),""))</f>
        <v/>
      </c>
      <c r="W40" s="98" t="str">
        <f>IF('Order Form'!$B$15="Country","",IF(ISNUMBER($H40),IF('Order Form'!$K$14="Yes",VLOOKUP('Order Form'!$B$15,Lists!N:O,2,0),""),""))</f>
        <v/>
      </c>
      <c r="X40" s="100"/>
      <c r="Y40" s="99" t="str">
        <f>IF('Order Form'!$F$8="Phone","",IF(ISNUMBER($H40),IF('Order Form'!$K$14="Yes",'Order Form'!$F$8,""),""))</f>
        <v/>
      </c>
      <c r="Z40" s="97" t="str">
        <f>IF('Order Form'!$F$9="Email","",IF(ISNUMBER($H40),IF('Order Form'!$K$14="Yes",'Order Form'!$F$9,""),""))</f>
        <v/>
      </c>
      <c r="AA40" s="38"/>
      <c r="AC40" s="86" t="str">
        <f>IF(ISNUMBER(($H40)),LEFT('Order Form'!$K$10,2),"")</f>
        <v/>
      </c>
      <c r="AD40" s="34"/>
      <c r="AE40" s="86" t="str">
        <f>IF(AC40="GR",LEFT('Order Form'!$K$11,2),"")</f>
        <v/>
      </c>
      <c r="AF40" s="34"/>
      <c r="AG40" s="38"/>
      <c r="AH40" s="38"/>
      <c r="AI40" s="86" t="str">
        <f>IF(ISNUMBER(($H40)),IF('Order Form'!$K$16="Yes","P",""),"")</f>
        <v/>
      </c>
      <c r="AJ40" s="34"/>
      <c r="AK40" s="106"/>
      <c r="AL40" s="106"/>
      <c r="AM40" s="34"/>
      <c r="AN40" s="34"/>
      <c r="AO40" s="38"/>
      <c r="AP40" s="34"/>
      <c r="AQ40" s="38"/>
      <c r="AR40" s="38"/>
      <c r="AS40" s="38"/>
      <c r="AZ40" s="86" t="str">
        <f>IF(ISNUMBER(($H40)),IF('Order Form'!$K$15="Yes","Y",""),"")</f>
        <v/>
      </c>
      <c r="BD40" s="87" t="e">
        <f>IF('Order Form'!#REF!&gt;0,"OF"," ")</f>
        <v>#REF!</v>
      </c>
      <c r="BE40" s="86" t="e">
        <f>IF('Order Form'!#REF!&gt;0,"Y"," ")</f>
        <v>#REF!</v>
      </c>
      <c r="BF40" s="86" t="e">
        <f>IF('Order Form'!#REF!&gt;0,"STANDARD"," ")</f>
        <v>#REF!</v>
      </c>
    </row>
    <row r="41" spans="1:58">
      <c r="A41" s="34"/>
      <c r="B41" s="93" t="str">
        <f>IF(ISNUMBER(($H41)),'Order Form'!$D$5,"")</f>
        <v/>
      </c>
      <c r="C41" s="92" t="str">
        <f>IF(ISNUMBER(($H41)),'Order Form'!$G$5,"")</f>
        <v/>
      </c>
      <c r="D41" s="92" t="str">
        <f>IF('Order Form'!F94="","",IF(ISNUMBER(($H41)),'Order Form'!F94,""))</f>
        <v/>
      </c>
      <c r="E41" s="35"/>
      <c r="F41" s="91" t="str">
        <f>IF(ISNUMBER((H41)),SUBSTITUTE(SUBSTITUTE('Order Form'!#REF!,"-","")," ",""),"")</f>
        <v/>
      </c>
      <c r="G41" s="36"/>
      <c r="H41" s="90" t="str">
        <f>IF('Order Form'!H94&gt;0,'Order Form'!H94," ")</f>
        <v xml:space="preserve"> </v>
      </c>
      <c r="I41" s="89" t="str">
        <f>IF('Order Form'!$K$13="Yes",(IF('Order Form'!#REF!&gt;0,"",IF('Order Form'!$K$10&lt;&gt;"GR - Gratis",IF('Order Form'!#REF!=0,"",IF(ISNUMBER($H41),'Order Form'!#REF!,"")),""))),"")</f>
        <v/>
      </c>
      <c r="J41" s="89" t="str">
        <f>IF('Order Form'!$K$13="Yes",(IF('Order Form'!#REF!=0,"",IF('Order Form'!$K$10&lt;&gt;"GR - Gratis",IF(ISNUMBER($H41),'Order Form'!#REF!,""),""))),"")</f>
        <v/>
      </c>
      <c r="K41" s="37"/>
      <c r="L41" s="89" t="str">
        <f>IF('Order Form'!J94&gt;0,"",IF('Order Form'!G94=0,"",IF('Order Form'!$K$10&lt;&gt;"GR - Gratis",IF('Order Form'!$K$12="Yes",IF(ISNUMBER($H41),'Order Form'!G94*100,""),""),"")))</f>
        <v/>
      </c>
      <c r="M41" s="89" t="str">
        <f>IF('Order Form'!J94&gt;0,"",IF('Order Form'!$K$17=0,"",IF('Order Form'!$K$17=0,"",IF('Order Form'!$K$10&lt;&gt;"GR - Gratis",IF('Order Form'!$K$12="Yes",IF(ISNUMBER($H41),'Order Form'!$K$17*100,""),""),""))))</f>
        <v/>
      </c>
      <c r="N41" s="38"/>
      <c r="O41" s="88" t="str">
        <f>IF('Order Form'!$B$8="Name / Attent Of","",IF(ISNUMBER($H41),IF('Order Form'!$K$14="Yes",'Order Form'!$B$8,""),""))</f>
        <v/>
      </c>
      <c r="P41" s="96" t="str">
        <f>IF('Order Form'!$B$9="Company / Department","",IF(ISNUMBER($H41),IF('Order Form'!$K$14="Yes",'Order Form'!$B$9,""),""))</f>
        <v/>
      </c>
      <c r="Q41" s="88" t="str">
        <f>IF('Order Form'!$B$10="Address 1","",IF(ISNUMBER($H41),IF('Order Form'!$K$14="Yes",'Order Form'!$B$10,""),""))</f>
        <v/>
      </c>
      <c r="R41" s="88" t="str">
        <f>IF('Order Form'!$B$11="Address 2","",IF(ISNUMBER($H41),IF('Order Form'!$K$14="Yes",'Order Form'!$B$11,""),""))</f>
        <v/>
      </c>
      <c r="S41" s="96" t="str">
        <f>IF('Order Form'!$B$12="Address 3","",IF(ISNUMBER($H41),IF('Order Form'!$K$14="Yes",'Order Form'!$B$12,""),""))</f>
        <v/>
      </c>
      <c r="T41" s="88" t="str">
        <f>IF('Order Form'!$B$13="Town","",IF(ISNUMBER($H41),IF('Order Form'!$K$14="Yes",'Order Form'!$B$13,""),""))</f>
        <v/>
      </c>
      <c r="U41" s="34"/>
      <c r="V41" s="103" t="str">
        <f>IF('Order Form'!$B$14="Post Code","",IF(ISNUMBER($H41),IF('Order Form'!$K$14="Yes",'Order Form'!$B$14,""),""))</f>
        <v/>
      </c>
      <c r="W41" s="98" t="str">
        <f>IF('Order Form'!$B$15="Country","",IF(ISNUMBER($H41),IF('Order Form'!$K$14="Yes",VLOOKUP('Order Form'!$B$15,Lists!N:O,2,0),""),""))</f>
        <v/>
      </c>
      <c r="X41" s="100"/>
      <c r="Y41" s="99" t="str">
        <f>IF('Order Form'!$F$8="Phone","",IF(ISNUMBER($H41),IF('Order Form'!$K$14="Yes",'Order Form'!$F$8,""),""))</f>
        <v/>
      </c>
      <c r="Z41" s="97" t="str">
        <f>IF('Order Form'!$F$9="Email","",IF(ISNUMBER($H41),IF('Order Form'!$K$14="Yes",'Order Form'!$F$9,""),""))</f>
        <v/>
      </c>
      <c r="AA41" s="38"/>
      <c r="AC41" s="86" t="str">
        <f>IF(ISNUMBER(($H41)),LEFT('Order Form'!$K$10,2),"")</f>
        <v/>
      </c>
      <c r="AD41" s="34"/>
      <c r="AE41" s="86" t="str">
        <f>IF(AC41="GR",LEFT('Order Form'!$K$11,2),"")</f>
        <v/>
      </c>
      <c r="AF41" s="34"/>
      <c r="AG41" s="38"/>
      <c r="AH41" s="38"/>
      <c r="AI41" s="86" t="str">
        <f>IF(ISNUMBER(($H41)),IF('Order Form'!$K$16="Yes","P",""),"")</f>
        <v/>
      </c>
      <c r="AJ41" s="34"/>
      <c r="AK41" s="106"/>
      <c r="AL41" s="106"/>
      <c r="AM41" s="34"/>
      <c r="AN41" s="34"/>
      <c r="AO41" s="38"/>
      <c r="AP41" s="34"/>
      <c r="AQ41" s="38"/>
      <c r="AR41" s="38"/>
      <c r="AS41" s="38"/>
      <c r="AZ41" s="86" t="str">
        <f>IF(ISNUMBER(($H41)),IF('Order Form'!$K$15="Yes","Y",""),"")</f>
        <v/>
      </c>
      <c r="BD41" s="87" t="e">
        <f>IF('Order Form'!#REF!&gt;0,"OF"," ")</f>
        <v>#REF!</v>
      </c>
      <c r="BE41" s="86" t="e">
        <f>IF('Order Form'!#REF!&gt;0,"Y"," ")</f>
        <v>#REF!</v>
      </c>
      <c r="BF41" s="86" t="e">
        <f>IF('Order Form'!#REF!&gt;0,"STANDARD"," ")</f>
        <v>#REF!</v>
      </c>
    </row>
    <row r="42" spans="1:58">
      <c r="A42" s="34"/>
      <c r="B42" s="93" t="str">
        <f>IF(ISNUMBER(($H42)),'Order Form'!$D$5,"")</f>
        <v/>
      </c>
      <c r="C42" s="92" t="str">
        <f>IF(ISNUMBER(($H42)),'Order Form'!$G$5,"")</f>
        <v/>
      </c>
      <c r="D42" s="92" t="str">
        <f>IF('Order Form'!F95="","",IF(ISNUMBER(($H42)),'Order Form'!F95,""))</f>
        <v/>
      </c>
      <c r="E42" s="35"/>
      <c r="F42" s="91" t="str">
        <f>IF(ISNUMBER((H42)),SUBSTITUTE(SUBSTITUTE('Order Form'!#REF!,"-","")," ",""),"")</f>
        <v/>
      </c>
      <c r="G42" s="36"/>
      <c r="H42" s="90" t="str">
        <f>IF('Order Form'!H95&gt;0,'Order Form'!H95," ")</f>
        <v xml:space="preserve"> </v>
      </c>
      <c r="I42" s="89" t="str">
        <f>IF('Order Form'!$K$13="Yes",(IF('Order Form'!#REF!&gt;0,"",IF('Order Form'!$K$10&lt;&gt;"GR - Gratis",IF('Order Form'!#REF!=0,"",IF(ISNUMBER($H42),'Order Form'!#REF!,"")),""))),"")</f>
        <v/>
      </c>
      <c r="J42" s="89" t="str">
        <f>IF('Order Form'!$K$13="Yes",(IF('Order Form'!#REF!=0,"",IF('Order Form'!$K$10&lt;&gt;"GR - Gratis",IF(ISNUMBER($H42),'Order Form'!#REF!,""),""))),"")</f>
        <v/>
      </c>
      <c r="K42" s="37"/>
      <c r="L42" s="89" t="str">
        <f>IF('Order Form'!J95&gt;0,"",IF('Order Form'!G95=0,"",IF('Order Form'!$K$10&lt;&gt;"GR - Gratis",IF('Order Form'!$K$12="Yes",IF(ISNUMBER($H42),'Order Form'!G95*100,""),""),"")))</f>
        <v/>
      </c>
      <c r="M42" s="89" t="str">
        <f>IF('Order Form'!J95&gt;0,"",IF('Order Form'!$K$17=0,"",IF('Order Form'!$K$17=0,"",IF('Order Form'!$K$10&lt;&gt;"GR - Gratis",IF('Order Form'!$K$12="Yes",IF(ISNUMBER($H42),'Order Form'!$K$17*100,""),""),""))))</f>
        <v/>
      </c>
      <c r="N42" s="38"/>
      <c r="O42" s="88" t="str">
        <f>IF('Order Form'!$B$8="Name / Attent Of","",IF(ISNUMBER($H42),IF('Order Form'!$K$14="Yes",'Order Form'!$B$8,""),""))</f>
        <v/>
      </c>
      <c r="P42" s="96" t="str">
        <f>IF('Order Form'!$B$9="Company / Department","",IF(ISNUMBER($H42),IF('Order Form'!$K$14="Yes",'Order Form'!$B$9,""),""))</f>
        <v/>
      </c>
      <c r="Q42" s="88" t="str">
        <f>IF('Order Form'!$B$10="Address 1","",IF(ISNUMBER($H42),IF('Order Form'!$K$14="Yes",'Order Form'!$B$10,""),""))</f>
        <v/>
      </c>
      <c r="R42" s="88" t="str">
        <f>IF('Order Form'!$B$11="Address 2","",IF(ISNUMBER($H42),IF('Order Form'!$K$14="Yes",'Order Form'!$B$11,""),""))</f>
        <v/>
      </c>
      <c r="S42" s="96" t="str">
        <f>IF('Order Form'!$B$12="Address 3","",IF(ISNUMBER($H42),IF('Order Form'!$K$14="Yes",'Order Form'!$B$12,""),""))</f>
        <v/>
      </c>
      <c r="T42" s="88" t="str">
        <f>IF('Order Form'!$B$13="Town","",IF(ISNUMBER($H42),IF('Order Form'!$K$14="Yes",'Order Form'!$B$13,""),""))</f>
        <v/>
      </c>
      <c r="U42" s="34"/>
      <c r="V42" s="103" t="str">
        <f>IF('Order Form'!$B$14="Post Code","",IF(ISNUMBER($H42),IF('Order Form'!$K$14="Yes",'Order Form'!$B$14,""),""))</f>
        <v/>
      </c>
      <c r="W42" s="98" t="str">
        <f>IF('Order Form'!$B$15="Country","",IF(ISNUMBER($H42),IF('Order Form'!$K$14="Yes",VLOOKUP('Order Form'!$B$15,Lists!N:O,2,0),""),""))</f>
        <v/>
      </c>
      <c r="X42" s="100"/>
      <c r="Y42" s="99" t="str">
        <f>IF('Order Form'!$F$8="Phone","",IF(ISNUMBER($H42),IF('Order Form'!$K$14="Yes",'Order Form'!$F$8,""),""))</f>
        <v/>
      </c>
      <c r="Z42" s="97" t="str">
        <f>IF('Order Form'!$F$9="Email","",IF(ISNUMBER($H42),IF('Order Form'!$K$14="Yes",'Order Form'!$F$9,""),""))</f>
        <v/>
      </c>
      <c r="AA42" s="38"/>
      <c r="AC42" s="86" t="str">
        <f>IF(ISNUMBER(($H42)),LEFT('Order Form'!$K$10,2),"")</f>
        <v/>
      </c>
      <c r="AD42" s="34"/>
      <c r="AE42" s="86" t="str">
        <f>IF(AC42="GR",LEFT('Order Form'!$K$11,2),"")</f>
        <v/>
      </c>
      <c r="AF42" s="34"/>
      <c r="AG42" s="38"/>
      <c r="AH42" s="38"/>
      <c r="AI42" s="86" t="str">
        <f>IF(ISNUMBER(($H42)),IF('Order Form'!$K$16="Yes","P",""),"")</f>
        <v/>
      </c>
      <c r="AJ42" s="34"/>
      <c r="AK42" s="106"/>
      <c r="AL42" s="106"/>
      <c r="AM42" s="34"/>
      <c r="AN42" s="34"/>
      <c r="AO42" s="38"/>
      <c r="AP42" s="34"/>
      <c r="AQ42" s="38"/>
      <c r="AR42" s="38"/>
      <c r="AS42" s="38"/>
      <c r="AZ42" s="86" t="str">
        <f>IF(ISNUMBER(($H42)),IF('Order Form'!$K$15="Yes","Y",""),"")</f>
        <v/>
      </c>
      <c r="BD42" s="87" t="e">
        <f>IF('Order Form'!#REF!&gt;0,"OF"," ")</f>
        <v>#REF!</v>
      </c>
      <c r="BE42" s="86" t="e">
        <f>IF('Order Form'!#REF!&gt;0,"Y"," ")</f>
        <v>#REF!</v>
      </c>
      <c r="BF42" s="86" t="e">
        <f>IF('Order Form'!#REF!&gt;0,"STANDARD"," ")</f>
        <v>#REF!</v>
      </c>
    </row>
    <row r="43" spans="1:58">
      <c r="A43" s="34"/>
      <c r="B43" s="93" t="str">
        <f>IF(ISNUMBER(($H43)),'Order Form'!$D$5,"")</f>
        <v/>
      </c>
      <c r="C43" s="92" t="str">
        <f>IF(ISNUMBER(($H43)),'Order Form'!$G$5,"")</f>
        <v/>
      </c>
      <c r="D43" s="92" t="str">
        <f>IF('Order Form'!F96="","",IF(ISNUMBER(($H43)),'Order Form'!F96,""))</f>
        <v/>
      </c>
      <c r="E43" s="35"/>
      <c r="F43" s="91" t="str">
        <f>IF(ISNUMBER((H43)),SUBSTITUTE(SUBSTITUTE('Order Form'!#REF!,"-","")," ",""),"")</f>
        <v/>
      </c>
      <c r="G43" s="36"/>
      <c r="H43" s="90" t="str">
        <f>IF('Order Form'!H96&gt;0,'Order Form'!H96," ")</f>
        <v xml:space="preserve"> </v>
      </c>
      <c r="I43" s="89" t="str">
        <f>IF('Order Form'!$K$13="Yes",(IF('Order Form'!#REF!&gt;0,"",IF('Order Form'!$K$10&lt;&gt;"GR - Gratis",IF('Order Form'!#REF!=0,"",IF(ISNUMBER($H43),'Order Form'!#REF!,"")),""))),"")</f>
        <v/>
      </c>
      <c r="J43" s="89" t="str">
        <f>IF('Order Form'!$K$13="Yes",(IF('Order Form'!#REF!=0,"",IF('Order Form'!$K$10&lt;&gt;"GR - Gratis",IF(ISNUMBER($H43),'Order Form'!#REF!,""),""))),"")</f>
        <v/>
      </c>
      <c r="K43" s="37"/>
      <c r="L43" s="89" t="str">
        <f>IF('Order Form'!J96&gt;0,"",IF('Order Form'!G96=0,"",IF('Order Form'!$K$10&lt;&gt;"GR - Gratis",IF('Order Form'!$K$12="Yes",IF(ISNUMBER($H43),'Order Form'!G96*100,""),""),"")))</f>
        <v/>
      </c>
      <c r="M43" s="89" t="str">
        <f>IF('Order Form'!J96&gt;0,"",IF('Order Form'!$K$17=0,"",IF('Order Form'!$K$17=0,"",IF('Order Form'!$K$10&lt;&gt;"GR - Gratis",IF('Order Form'!$K$12="Yes",IF(ISNUMBER($H43),'Order Form'!$K$17*100,""),""),""))))</f>
        <v/>
      </c>
      <c r="N43" s="38"/>
      <c r="O43" s="88" t="str">
        <f>IF('Order Form'!$B$8="Name / Attent Of","",IF(ISNUMBER($H43),IF('Order Form'!$K$14="Yes",'Order Form'!$B$8,""),""))</f>
        <v/>
      </c>
      <c r="P43" s="96" t="str">
        <f>IF('Order Form'!$B$9="Company / Department","",IF(ISNUMBER($H43),IF('Order Form'!$K$14="Yes",'Order Form'!$B$9,""),""))</f>
        <v/>
      </c>
      <c r="Q43" s="88" t="str">
        <f>IF('Order Form'!$B$10="Address 1","",IF(ISNUMBER($H43),IF('Order Form'!$K$14="Yes",'Order Form'!$B$10,""),""))</f>
        <v/>
      </c>
      <c r="R43" s="88" t="str">
        <f>IF('Order Form'!$B$11="Address 2","",IF(ISNUMBER($H43),IF('Order Form'!$K$14="Yes",'Order Form'!$B$11,""),""))</f>
        <v/>
      </c>
      <c r="S43" s="96" t="str">
        <f>IF('Order Form'!$B$12="Address 3","",IF(ISNUMBER($H43),IF('Order Form'!$K$14="Yes",'Order Form'!$B$12,""),""))</f>
        <v/>
      </c>
      <c r="T43" s="88" t="str">
        <f>IF('Order Form'!$B$13="Town","",IF(ISNUMBER($H43),IF('Order Form'!$K$14="Yes",'Order Form'!$B$13,""),""))</f>
        <v/>
      </c>
      <c r="U43" s="34"/>
      <c r="V43" s="103" t="str">
        <f>IF('Order Form'!$B$14="Post Code","",IF(ISNUMBER($H43),IF('Order Form'!$K$14="Yes",'Order Form'!$B$14,""),""))</f>
        <v/>
      </c>
      <c r="W43" s="98" t="str">
        <f>IF('Order Form'!$B$15="Country","",IF(ISNUMBER($H43),IF('Order Form'!$K$14="Yes",VLOOKUP('Order Form'!$B$15,Lists!N:O,2,0),""),""))</f>
        <v/>
      </c>
      <c r="X43" s="100"/>
      <c r="Y43" s="99" t="str">
        <f>IF('Order Form'!$F$8="Phone","",IF(ISNUMBER($H43),IF('Order Form'!$K$14="Yes",'Order Form'!$F$8,""),""))</f>
        <v/>
      </c>
      <c r="Z43" s="97" t="str">
        <f>IF('Order Form'!$F$9="Email","",IF(ISNUMBER($H43),IF('Order Form'!$K$14="Yes",'Order Form'!$F$9,""),""))</f>
        <v/>
      </c>
      <c r="AA43" s="38"/>
      <c r="AC43" s="86" t="str">
        <f>IF(ISNUMBER(($H43)),LEFT('Order Form'!$K$10,2),"")</f>
        <v/>
      </c>
      <c r="AD43" s="34"/>
      <c r="AE43" s="86" t="str">
        <f>IF(AC43="GR",LEFT('Order Form'!$K$11,2),"")</f>
        <v/>
      </c>
      <c r="AF43" s="34"/>
      <c r="AG43" s="38"/>
      <c r="AH43" s="38"/>
      <c r="AI43" s="86" t="str">
        <f>IF(ISNUMBER(($H43)),IF('Order Form'!$K$16="Yes","P",""),"")</f>
        <v/>
      </c>
      <c r="AJ43" s="34"/>
      <c r="AK43" s="106"/>
      <c r="AL43" s="106"/>
      <c r="AM43" s="34"/>
      <c r="AN43" s="34"/>
      <c r="AO43" s="38"/>
      <c r="AP43" s="34"/>
      <c r="AQ43" s="38"/>
      <c r="AR43" s="38"/>
      <c r="AS43" s="38"/>
      <c r="AZ43" s="86" t="str">
        <f>IF(ISNUMBER(($H43)),IF('Order Form'!$K$15="Yes","Y",""),"")</f>
        <v/>
      </c>
      <c r="BD43" s="87" t="e">
        <f>IF('Order Form'!#REF!&gt;0,"OF"," ")</f>
        <v>#REF!</v>
      </c>
      <c r="BE43" s="86" t="e">
        <f>IF('Order Form'!#REF!&gt;0,"Y"," ")</f>
        <v>#REF!</v>
      </c>
      <c r="BF43" s="86" t="e">
        <f>IF('Order Form'!#REF!&gt;0,"STANDARD"," ")</f>
        <v>#REF!</v>
      </c>
    </row>
    <row r="44" spans="1:58">
      <c r="A44" s="34"/>
      <c r="B44" s="93" t="str">
        <f>IF(ISNUMBER(($H44)),'Order Form'!$D$5,"")</f>
        <v/>
      </c>
      <c r="C44" s="92" t="str">
        <f>IF(ISNUMBER(($H44)),'Order Form'!$G$5,"")</f>
        <v/>
      </c>
      <c r="D44" s="92" t="str">
        <f>IF('Order Form'!F97="","",IF(ISNUMBER(($H44)),'Order Form'!F97,""))</f>
        <v/>
      </c>
      <c r="E44" s="35"/>
      <c r="F44" s="91" t="str">
        <f>IF(ISNUMBER((H44)),SUBSTITUTE(SUBSTITUTE('Order Form'!#REF!,"-","")," ",""),"")</f>
        <v/>
      </c>
      <c r="G44" s="36"/>
      <c r="H44" s="90" t="str">
        <f>IF('Order Form'!H97&gt;0,'Order Form'!H97," ")</f>
        <v xml:space="preserve"> </v>
      </c>
      <c r="I44" s="89" t="str">
        <f>IF('Order Form'!$K$13="Yes",(IF('Order Form'!#REF!&gt;0,"",IF('Order Form'!$K$10&lt;&gt;"GR - Gratis",IF('Order Form'!#REF!=0,"",IF(ISNUMBER($H44),'Order Form'!#REF!,"")),""))),"")</f>
        <v/>
      </c>
      <c r="J44" s="89" t="str">
        <f>IF('Order Form'!$K$13="Yes",(IF('Order Form'!#REF!=0,"",IF('Order Form'!$K$10&lt;&gt;"GR - Gratis",IF(ISNUMBER($H44),'Order Form'!#REF!,""),""))),"")</f>
        <v/>
      </c>
      <c r="K44" s="37"/>
      <c r="L44" s="89" t="str">
        <f>IF('Order Form'!J97&gt;0,"",IF('Order Form'!G97=0,"",IF('Order Form'!$K$10&lt;&gt;"GR - Gratis",IF('Order Form'!$K$12="Yes",IF(ISNUMBER($H44),'Order Form'!G97*100,""),""),"")))</f>
        <v/>
      </c>
      <c r="M44" s="89" t="str">
        <f>IF('Order Form'!J97&gt;0,"",IF('Order Form'!$K$17=0,"",IF('Order Form'!$K$17=0,"",IF('Order Form'!$K$10&lt;&gt;"GR - Gratis",IF('Order Form'!$K$12="Yes",IF(ISNUMBER($H44),'Order Form'!$K$17*100,""),""),""))))</f>
        <v/>
      </c>
      <c r="N44" s="38"/>
      <c r="O44" s="88" t="str">
        <f>IF('Order Form'!$B$8="Name / Attent Of","",IF(ISNUMBER($H44),IF('Order Form'!$K$14="Yes",'Order Form'!$B$8,""),""))</f>
        <v/>
      </c>
      <c r="P44" s="96" t="str">
        <f>IF('Order Form'!$B$9="Company / Department","",IF(ISNUMBER($H44),IF('Order Form'!$K$14="Yes",'Order Form'!$B$9,""),""))</f>
        <v/>
      </c>
      <c r="Q44" s="88" t="str">
        <f>IF('Order Form'!$B$10="Address 1","",IF(ISNUMBER($H44),IF('Order Form'!$K$14="Yes",'Order Form'!$B$10,""),""))</f>
        <v/>
      </c>
      <c r="R44" s="88" t="str">
        <f>IF('Order Form'!$B$11="Address 2","",IF(ISNUMBER($H44),IF('Order Form'!$K$14="Yes",'Order Form'!$B$11,""),""))</f>
        <v/>
      </c>
      <c r="S44" s="96" t="str">
        <f>IF('Order Form'!$B$12="Address 3","",IF(ISNUMBER($H44),IF('Order Form'!$K$14="Yes",'Order Form'!$B$12,""),""))</f>
        <v/>
      </c>
      <c r="T44" s="88" t="str">
        <f>IF('Order Form'!$B$13="Town","",IF(ISNUMBER($H44),IF('Order Form'!$K$14="Yes",'Order Form'!$B$13,""),""))</f>
        <v/>
      </c>
      <c r="U44" s="34"/>
      <c r="V44" s="103" t="str">
        <f>IF('Order Form'!$B$14="Post Code","",IF(ISNUMBER($H44),IF('Order Form'!$K$14="Yes",'Order Form'!$B$14,""),""))</f>
        <v/>
      </c>
      <c r="W44" s="98" t="str">
        <f>IF('Order Form'!$B$15="Country","",IF(ISNUMBER($H44),IF('Order Form'!$K$14="Yes",VLOOKUP('Order Form'!$B$15,Lists!N:O,2,0),""),""))</f>
        <v/>
      </c>
      <c r="X44" s="100"/>
      <c r="Y44" s="99" t="str">
        <f>IF('Order Form'!$F$8="Phone","",IF(ISNUMBER($H44),IF('Order Form'!$K$14="Yes",'Order Form'!$F$8,""),""))</f>
        <v/>
      </c>
      <c r="Z44" s="97" t="str">
        <f>IF('Order Form'!$F$9="Email","",IF(ISNUMBER($H44),IF('Order Form'!$K$14="Yes",'Order Form'!$F$9,""),""))</f>
        <v/>
      </c>
      <c r="AA44" s="38"/>
      <c r="AC44" s="86" t="str">
        <f>IF(ISNUMBER(($H44)),LEFT('Order Form'!$K$10,2),"")</f>
        <v/>
      </c>
      <c r="AD44" s="34"/>
      <c r="AE44" s="86" t="str">
        <f>IF(AC44="GR",LEFT('Order Form'!$K$11,2),"")</f>
        <v/>
      </c>
      <c r="AF44" s="34"/>
      <c r="AG44" s="38"/>
      <c r="AH44" s="38"/>
      <c r="AI44" s="86" t="str">
        <f>IF(ISNUMBER(($H44)),IF('Order Form'!$K$16="Yes","P",""),"")</f>
        <v/>
      </c>
      <c r="AJ44" s="34"/>
      <c r="AK44" s="106"/>
      <c r="AL44" s="106"/>
      <c r="AM44" s="34"/>
      <c r="AN44" s="34"/>
      <c r="AO44" s="38"/>
      <c r="AP44" s="34"/>
      <c r="AQ44" s="38"/>
      <c r="AR44" s="38"/>
      <c r="AS44" s="38"/>
      <c r="AZ44" s="86" t="str">
        <f>IF(ISNUMBER(($H44)),IF('Order Form'!$K$15="Yes","Y",""),"")</f>
        <v/>
      </c>
      <c r="BD44" s="87" t="e">
        <f>IF('Order Form'!#REF!&gt;0,"OF"," ")</f>
        <v>#REF!</v>
      </c>
      <c r="BE44" s="86" t="e">
        <f>IF('Order Form'!#REF!&gt;0,"Y"," ")</f>
        <v>#REF!</v>
      </c>
      <c r="BF44" s="86" t="e">
        <f>IF('Order Form'!#REF!&gt;0,"STANDARD"," ")</f>
        <v>#REF!</v>
      </c>
    </row>
    <row r="45" spans="1:58">
      <c r="A45" s="34"/>
      <c r="B45" s="93" t="str">
        <f>IF(ISNUMBER(($H45)),'Order Form'!$D$5,"")</f>
        <v/>
      </c>
      <c r="C45" s="92" t="str">
        <f>IF(ISNUMBER(($H45)),'Order Form'!$G$5,"")</f>
        <v/>
      </c>
      <c r="D45" s="92" t="str">
        <f>IF('Order Form'!F98="","",IF(ISNUMBER(($H45)),'Order Form'!F98,""))</f>
        <v/>
      </c>
      <c r="E45" s="35"/>
      <c r="F45" s="91" t="str">
        <f>IF(ISNUMBER((H45)),SUBSTITUTE(SUBSTITUTE('Order Form'!#REF!,"-","")," ",""),"")</f>
        <v/>
      </c>
      <c r="G45" s="36"/>
      <c r="H45" s="90" t="str">
        <f>IF('Order Form'!H98&gt;0,'Order Form'!H98," ")</f>
        <v xml:space="preserve"> </v>
      </c>
      <c r="I45" s="89" t="str">
        <f>IF('Order Form'!$K$13="Yes",(IF('Order Form'!#REF!&gt;0,"",IF('Order Form'!$K$10&lt;&gt;"GR - Gratis",IF('Order Form'!#REF!=0,"",IF(ISNUMBER($H45),'Order Form'!#REF!,"")),""))),"")</f>
        <v/>
      </c>
      <c r="J45" s="89" t="str">
        <f>IF('Order Form'!$K$13="Yes",(IF('Order Form'!#REF!=0,"",IF('Order Form'!$K$10&lt;&gt;"GR - Gratis",IF(ISNUMBER($H45),'Order Form'!#REF!,""),""))),"")</f>
        <v/>
      </c>
      <c r="K45" s="37"/>
      <c r="L45" s="89" t="str">
        <f>IF('Order Form'!J98&gt;0,"",IF('Order Form'!G98=0,"",IF('Order Form'!$K$10&lt;&gt;"GR - Gratis",IF('Order Form'!$K$12="Yes",IF(ISNUMBER($H45),'Order Form'!G98*100,""),""),"")))</f>
        <v/>
      </c>
      <c r="M45" s="89" t="str">
        <f>IF('Order Form'!J98&gt;0,"",IF('Order Form'!$K$17=0,"",IF('Order Form'!$K$17=0,"",IF('Order Form'!$K$10&lt;&gt;"GR - Gratis",IF('Order Form'!$K$12="Yes",IF(ISNUMBER($H45),'Order Form'!$K$17*100,""),""),""))))</f>
        <v/>
      </c>
      <c r="N45" s="38"/>
      <c r="O45" s="88" t="str">
        <f>IF('Order Form'!$B$8="Name / Attent Of","",IF(ISNUMBER($H45),IF('Order Form'!$K$14="Yes",'Order Form'!$B$8,""),""))</f>
        <v/>
      </c>
      <c r="P45" s="96" t="str">
        <f>IF('Order Form'!$B$9="Company / Department","",IF(ISNUMBER($H45),IF('Order Form'!$K$14="Yes",'Order Form'!$B$9,""),""))</f>
        <v/>
      </c>
      <c r="Q45" s="88" t="str">
        <f>IF('Order Form'!$B$10="Address 1","",IF(ISNUMBER($H45),IF('Order Form'!$K$14="Yes",'Order Form'!$B$10,""),""))</f>
        <v/>
      </c>
      <c r="R45" s="88" t="str">
        <f>IF('Order Form'!$B$11="Address 2","",IF(ISNUMBER($H45),IF('Order Form'!$K$14="Yes",'Order Form'!$B$11,""),""))</f>
        <v/>
      </c>
      <c r="S45" s="96" t="str">
        <f>IF('Order Form'!$B$12="Address 3","",IF(ISNUMBER($H45),IF('Order Form'!$K$14="Yes",'Order Form'!$B$12,""),""))</f>
        <v/>
      </c>
      <c r="T45" s="88" t="str">
        <f>IF('Order Form'!$B$13="Town","",IF(ISNUMBER($H45),IF('Order Form'!$K$14="Yes",'Order Form'!$B$13,""),""))</f>
        <v/>
      </c>
      <c r="U45" s="34"/>
      <c r="V45" s="103" t="str">
        <f>IF('Order Form'!$B$14="Post Code","",IF(ISNUMBER($H45),IF('Order Form'!$K$14="Yes",'Order Form'!$B$14,""),""))</f>
        <v/>
      </c>
      <c r="W45" s="98" t="str">
        <f>IF('Order Form'!$B$15="Country","",IF(ISNUMBER($H45),IF('Order Form'!$K$14="Yes",VLOOKUP('Order Form'!$B$15,Lists!N:O,2,0),""),""))</f>
        <v/>
      </c>
      <c r="X45" s="100"/>
      <c r="Y45" s="99" t="str">
        <f>IF('Order Form'!$F$8="Phone","",IF(ISNUMBER($H45),IF('Order Form'!$K$14="Yes",'Order Form'!$F$8,""),""))</f>
        <v/>
      </c>
      <c r="Z45" s="97" t="str">
        <f>IF('Order Form'!$F$9="Email","",IF(ISNUMBER($H45),IF('Order Form'!$K$14="Yes",'Order Form'!$F$9,""),""))</f>
        <v/>
      </c>
      <c r="AA45" s="38"/>
      <c r="AC45" s="86" t="str">
        <f>IF(ISNUMBER(($H45)),LEFT('Order Form'!$K$10,2),"")</f>
        <v/>
      </c>
      <c r="AD45" s="34"/>
      <c r="AE45" s="86" t="str">
        <f>IF(AC45="GR",LEFT('Order Form'!$K$11,2),"")</f>
        <v/>
      </c>
      <c r="AF45" s="34"/>
      <c r="AG45" s="38"/>
      <c r="AH45" s="38"/>
      <c r="AI45" s="86" t="str">
        <f>IF(ISNUMBER(($H45)),IF('Order Form'!$K$16="Yes","P",""),"")</f>
        <v/>
      </c>
      <c r="AJ45" s="34"/>
      <c r="AK45" s="106"/>
      <c r="AL45" s="106"/>
      <c r="AM45" s="34"/>
      <c r="AN45" s="34"/>
      <c r="AO45" s="38"/>
      <c r="AP45" s="34"/>
      <c r="AQ45" s="38"/>
      <c r="AR45" s="38"/>
      <c r="AS45" s="38"/>
      <c r="AZ45" s="86" t="str">
        <f>IF(ISNUMBER(($H45)),IF('Order Form'!$K$15="Yes","Y",""),"")</f>
        <v/>
      </c>
      <c r="BD45" s="87" t="e">
        <f>IF('Order Form'!#REF!&gt;0,"OF"," ")</f>
        <v>#REF!</v>
      </c>
      <c r="BE45" s="86" t="e">
        <f>IF('Order Form'!#REF!&gt;0,"Y"," ")</f>
        <v>#REF!</v>
      </c>
      <c r="BF45" s="86" t="e">
        <f>IF('Order Form'!#REF!&gt;0,"STANDARD"," ")</f>
        <v>#REF!</v>
      </c>
    </row>
    <row r="46" spans="1:58">
      <c r="A46" s="34"/>
      <c r="B46" s="93" t="str">
        <f>IF(ISNUMBER(($H46)),'Order Form'!$D$5,"")</f>
        <v/>
      </c>
      <c r="C46" s="92" t="str">
        <f>IF(ISNUMBER(($H46)),'Order Form'!$G$5,"")</f>
        <v/>
      </c>
      <c r="D46" s="92" t="str">
        <f>IF('Order Form'!F99="","",IF(ISNUMBER(($H46)),'Order Form'!F99,""))</f>
        <v/>
      </c>
      <c r="E46" s="35"/>
      <c r="F46" s="91" t="str">
        <f>IF(ISNUMBER((H46)),SUBSTITUTE(SUBSTITUTE('Order Form'!#REF!,"-","")," ",""),"")</f>
        <v/>
      </c>
      <c r="G46" s="36"/>
      <c r="H46" s="90" t="str">
        <f>IF('Order Form'!H99&gt;0,'Order Form'!H99," ")</f>
        <v xml:space="preserve"> </v>
      </c>
      <c r="I46" s="89" t="str">
        <f>IF('Order Form'!$K$13="Yes",(IF('Order Form'!#REF!&gt;0,"",IF('Order Form'!$K$10&lt;&gt;"GR - Gratis",IF('Order Form'!#REF!=0,"",IF(ISNUMBER($H46),'Order Form'!#REF!,"")),""))),"")</f>
        <v/>
      </c>
      <c r="J46" s="89" t="str">
        <f>IF('Order Form'!$K$13="Yes",(IF('Order Form'!#REF!=0,"",IF('Order Form'!$K$10&lt;&gt;"GR - Gratis",IF(ISNUMBER($H46),'Order Form'!#REF!,""),""))),"")</f>
        <v/>
      </c>
      <c r="K46" s="37"/>
      <c r="L46" s="89" t="str">
        <f>IF('Order Form'!J99&gt;0,"",IF('Order Form'!G99=0,"",IF('Order Form'!$K$10&lt;&gt;"GR - Gratis",IF('Order Form'!$K$12="Yes",IF(ISNUMBER($H46),'Order Form'!G99*100,""),""),"")))</f>
        <v/>
      </c>
      <c r="M46" s="89" t="str">
        <f>IF('Order Form'!J99&gt;0,"",IF('Order Form'!$K$17=0,"",IF('Order Form'!$K$17=0,"",IF('Order Form'!$K$10&lt;&gt;"GR - Gratis",IF('Order Form'!$K$12="Yes",IF(ISNUMBER($H46),'Order Form'!$K$17*100,""),""),""))))</f>
        <v/>
      </c>
      <c r="N46" s="38"/>
      <c r="O46" s="88" t="str">
        <f>IF('Order Form'!$B$8="Name / Attent Of","",IF(ISNUMBER($H46),IF('Order Form'!$K$14="Yes",'Order Form'!$B$8,""),""))</f>
        <v/>
      </c>
      <c r="P46" s="96" t="str">
        <f>IF('Order Form'!$B$9="Company / Department","",IF(ISNUMBER($H46),IF('Order Form'!$K$14="Yes",'Order Form'!$B$9,""),""))</f>
        <v/>
      </c>
      <c r="Q46" s="88" t="str">
        <f>IF('Order Form'!$B$10="Address 1","",IF(ISNUMBER($H46),IF('Order Form'!$K$14="Yes",'Order Form'!$B$10,""),""))</f>
        <v/>
      </c>
      <c r="R46" s="88" t="str">
        <f>IF('Order Form'!$B$11="Address 2","",IF(ISNUMBER($H46),IF('Order Form'!$K$14="Yes",'Order Form'!$B$11,""),""))</f>
        <v/>
      </c>
      <c r="S46" s="96" t="str">
        <f>IF('Order Form'!$B$12="Address 3","",IF(ISNUMBER($H46),IF('Order Form'!$K$14="Yes",'Order Form'!$B$12,""),""))</f>
        <v/>
      </c>
      <c r="T46" s="88" t="str">
        <f>IF('Order Form'!$B$13="Town","",IF(ISNUMBER($H46),IF('Order Form'!$K$14="Yes",'Order Form'!$B$13,""),""))</f>
        <v/>
      </c>
      <c r="U46" s="34"/>
      <c r="V46" s="103" t="str">
        <f>IF('Order Form'!$B$14="Post Code","",IF(ISNUMBER($H46),IF('Order Form'!$K$14="Yes",'Order Form'!$B$14,""),""))</f>
        <v/>
      </c>
      <c r="W46" s="98" t="str">
        <f>IF('Order Form'!$B$15="Country","",IF(ISNUMBER($H46),IF('Order Form'!$K$14="Yes",VLOOKUP('Order Form'!$B$15,Lists!N:O,2,0),""),""))</f>
        <v/>
      </c>
      <c r="X46" s="100"/>
      <c r="Y46" s="99" t="str">
        <f>IF('Order Form'!$F$8="Phone","",IF(ISNUMBER($H46),IF('Order Form'!$K$14="Yes",'Order Form'!$F$8,""),""))</f>
        <v/>
      </c>
      <c r="Z46" s="97" t="str">
        <f>IF('Order Form'!$F$9="Email","",IF(ISNUMBER($H46),IF('Order Form'!$K$14="Yes",'Order Form'!$F$9,""),""))</f>
        <v/>
      </c>
      <c r="AA46" s="38"/>
      <c r="AC46" s="86" t="str">
        <f>IF(ISNUMBER(($H46)),LEFT('Order Form'!$K$10,2),"")</f>
        <v/>
      </c>
      <c r="AD46" s="34"/>
      <c r="AE46" s="86" t="str">
        <f>IF(AC46="GR",LEFT('Order Form'!$K$11,2),"")</f>
        <v/>
      </c>
      <c r="AF46" s="34"/>
      <c r="AG46" s="38"/>
      <c r="AH46" s="38"/>
      <c r="AI46" s="86" t="str">
        <f>IF(ISNUMBER(($H46)),IF('Order Form'!$K$16="Yes","P",""),"")</f>
        <v/>
      </c>
      <c r="AJ46" s="34"/>
      <c r="AK46" s="106"/>
      <c r="AL46" s="106"/>
      <c r="AM46" s="34"/>
      <c r="AN46" s="34"/>
      <c r="AO46" s="38"/>
      <c r="AP46" s="34"/>
      <c r="AQ46" s="38"/>
      <c r="AR46" s="38"/>
      <c r="AS46" s="38"/>
      <c r="AZ46" s="86" t="str">
        <f>IF(ISNUMBER(($H46)),IF('Order Form'!$K$15="Yes","Y",""),"")</f>
        <v/>
      </c>
      <c r="BD46" s="87" t="e">
        <f>IF('Order Form'!#REF!&gt;0,"OF"," ")</f>
        <v>#REF!</v>
      </c>
      <c r="BE46" s="86" t="e">
        <f>IF('Order Form'!#REF!&gt;0,"Y"," ")</f>
        <v>#REF!</v>
      </c>
      <c r="BF46" s="86" t="e">
        <f>IF('Order Form'!#REF!&gt;0,"STANDARD"," ")</f>
        <v>#REF!</v>
      </c>
    </row>
    <row r="47" spans="1:58">
      <c r="A47" s="34"/>
      <c r="B47" s="93" t="str">
        <f>IF(ISNUMBER(($H47)),'Order Form'!$D$5,"")</f>
        <v/>
      </c>
      <c r="C47" s="92" t="str">
        <f>IF(ISNUMBER(($H47)),'Order Form'!$G$5,"")</f>
        <v/>
      </c>
      <c r="D47" s="92" t="str">
        <f>IF('Order Form'!F100="","",IF(ISNUMBER(($H47)),'Order Form'!F100,""))</f>
        <v/>
      </c>
      <c r="E47" s="35"/>
      <c r="F47" s="91" t="str">
        <f>IF(ISNUMBER((H47)),SUBSTITUTE(SUBSTITUTE('Order Form'!#REF!,"-","")," ",""),"")</f>
        <v/>
      </c>
      <c r="G47" s="36"/>
      <c r="H47" s="90" t="str">
        <f>IF('Order Form'!H100&gt;0,'Order Form'!H100," ")</f>
        <v xml:space="preserve"> </v>
      </c>
      <c r="I47" s="89" t="str">
        <f>IF('Order Form'!$K$13="Yes",(IF('Order Form'!#REF!&gt;0,"",IF('Order Form'!$K$10&lt;&gt;"GR - Gratis",IF('Order Form'!#REF!=0,"",IF(ISNUMBER($H47),'Order Form'!#REF!,"")),""))),"")</f>
        <v/>
      </c>
      <c r="J47" s="89" t="str">
        <f>IF('Order Form'!$K$13="Yes",(IF('Order Form'!#REF!=0,"",IF('Order Form'!$K$10&lt;&gt;"GR - Gratis",IF(ISNUMBER($H47),'Order Form'!#REF!,""),""))),"")</f>
        <v/>
      </c>
      <c r="K47" s="37"/>
      <c r="L47" s="89" t="str">
        <f>IF('Order Form'!J100&gt;0,"",IF('Order Form'!G100=0,"",IF('Order Form'!$K$10&lt;&gt;"GR - Gratis",IF('Order Form'!$K$12="Yes",IF(ISNUMBER($H47),'Order Form'!G100*100,""),""),"")))</f>
        <v/>
      </c>
      <c r="M47" s="89" t="str">
        <f>IF('Order Form'!J100&gt;0,"",IF('Order Form'!$K$17=0,"",IF('Order Form'!$K$17=0,"",IF('Order Form'!$K$10&lt;&gt;"GR - Gratis",IF('Order Form'!$K$12="Yes",IF(ISNUMBER($H47),'Order Form'!$K$17*100,""),""),""))))</f>
        <v/>
      </c>
      <c r="N47" s="38"/>
      <c r="O47" s="88" t="str">
        <f>IF('Order Form'!$B$8="Name / Attent Of","",IF(ISNUMBER($H47),IF('Order Form'!$K$14="Yes",'Order Form'!$B$8,""),""))</f>
        <v/>
      </c>
      <c r="P47" s="96" t="str">
        <f>IF('Order Form'!$B$9="Company / Department","",IF(ISNUMBER($H47),IF('Order Form'!$K$14="Yes",'Order Form'!$B$9,""),""))</f>
        <v/>
      </c>
      <c r="Q47" s="88" t="str">
        <f>IF('Order Form'!$B$10="Address 1","",IF(ISNUMBER($H47),IF('Order Form'!$K$14="Yes",'Order Form'!$B$10,""),""))</f>
        <v/>
      </c>
      <c r="R47" s="88" t="str">
        <f>IF('Order Form'!$B$11="Address 2","",IF(ISNUMBER($H47),IF('Order Form'!$K$14="Yes",'Order Form'!$B$11,""),""))</f>
        <v/>
      </c>
      <c r="S47" s="96" t="str">
        <f>IF('Order Form'!$B$12="Address 3","",IF(ISNUMBER($H47),IF('Order Form'!$K$14="Yes",'Order Form'!$B$12,""),""))</f>
        <v/>
      </c>
      <c r="T47" s="88" t="str">
        <f>IF('Order Form'!$B$13="Town","",IF(ISNUMBER($H47),IF('Order Form'!$K$14="Yes",'Order Form'!$B$13,""),""))</f>
        <v/>
      </c>
      <c r="U47" s="34"/>
      <c r="V47" s="103" t="str">
        <f>IF('Order Form'!$B$14="Post Code","",IF(ISNUMBER($H47),IF('Order Form'!$K$14="Yes",'Order Form'!$B$14,""),""))</f>
        <v/>
      </c>
      <c r="W47" s="98" t="str">
        <f>IF('Order Form'!$B$15="Country","",IF(ISNUMBER($H47),IF('Order Form'!$K$14="Yes",VLOOKUP('Order Form'!$B$15,Lists!N:O,2,0),""),""))</f>
        <v/>
      </c>
      <c r="X47" s="100"/>
      <c r="Y47" s="99" t="str">
        <f>IF('Order Form'!$F$8="Phone","",IF(ISNUMBER($H47),IF('Order Form'!$K$14="Yes",'Order Form'!$F$8,""),""))</f>
        <v/>
      </c>
      <c r="Z47" s="97" t="str">
        <f>IF('Order Form'!$F$9="Email","",IF(ISNUMBER($H47),IF('Order Form'!$K$14="Yes",'Order Form'!$F$9,""),""))</f>
        <v/>
      </c>
      <c r="AA47" s="38"/>
      <c r="AC47" s="86" t="str">
        <f>IF(ISNUMBER(($H47)),LEFT('Order Form'!$K$10,2),"")</f>
        <v/>
      </c>
      <c r="AD47" s="34"/>
      <c r="AE47" s="86" t="str">
        <f>IF(AC47="GR",LEFT('Order Form'!$K$11,2),"")</f>
        <v/>
      </c>
      <c r="AF47" s="34"/>
      <c r="AG47" s="38"/>
      <c r="AH47" s="38"/>
      <c r="AI47" s="86" t="str">
        <f>IF(ISNUMBER(($H47)),IF('Order Form'!$K$16="Yes","P",""),"")</f>
        <v/>
      </c>
      <c r="AJ47" s="34"/>
      <c r="AK47" s="106"/>
      <c r="AL47" s="106"/>
      <c r="AM47" s="34"/>
      <c r="AN47" s="34"/>
      <c r="AO47" s="38"/>
      <c r="AP47" s="34"/>
      <c r="AQ47" s="38"/>
      <c r="AR47" s="38"/>
      <c r="AS47" s="38"/>
      <c r="AZ47" s="86" t="str">
        <f>IF(ISNUMBER(($H47)),IF('Order Form'!$K$15="Yes","Y",""),"")</f>
        <v/>
      </c>
      <c r="BD47" s="87" t="e">
        <f>IF('Order Form'!#REF!&gt;0,"OF"," ")</f>
        <v>#REF!</v>
      </c>
      <c r="BE47" s="86" t="e">
        <f>IF('Order Form'!#REF!&gt;0,"Y"," ")</f>
        <v>#REF!</v>
      </c>
      <c r="BF47" s="86" t="e">
        <f>IF('Order Form'!#REF!&gt;0,"STANDARD"," ")</f>
        <v>#REF!</v>
      </c>
    </row>
    <row r="48" spans="1:58">
      <c r="A48" s="34"/>
      <c r="B48" s="93" t="str">
        <f>IF(ISNUMBER(($H48)),'Order Form'!$D$5,"")</f>
        <v/>
      </c>
      <c r="C48" s="92" t="str">
        <f>IF(ISNUMBER(($H48)),'Order Form'!$G$5,"")</f>
        <v/>
      </c>
      <c r="D48" s="92" t="str">
        <f>IF('Order Form'!F101="","",IF(ISNUMBER(($H48)),'Order Form'!F101,""))</f>
        <v/>
      </c>
      <c r="E48" s="35"/>
      <c r="F48" s="91" t="str">
        <f>IF(ISNUMBER((H48)),SUBSTITUTE(SUBSTITUTE('Order Form'!#REF!,"-","")," ",""),"")</f>
        <v/>
      </c>
      <c r="G48" s="36"/>
      <c r="H48" s="90" t="str">
        <f>IF('Order Form'!H101&gt;0,'Order Form'!H101," ")</f>
        <v xml:space="preserve"> </v>
      </c>
      <c r="I48" s="89" t="str">
        <f>IF('Order Form'!$K$13="Yes",(IF('Order Form'!#REF!&gt;0,"",IF('Order Form'!$K$10&lt;&gt;"GR - Gratis",IF('Order Form'!#REF!=0,"",IF(ISNUMBER($H48),'Order Form'!#REF!,"")),""))),"")</f>
        <v/>
      </c>
      <c r="J48" s="89" t="str">
        <f>IF('Order Form'!$K$13="Yes",(IF('Order Form'!#REF!=0,"",IF('Order Form'!$K$10&lt;&gt;"GR - Gratis",IF(ISNUMBER($H48),'Order Form'!#REF!,""),""))),"")</f>
        <v/>
      </c>
      <c r="K48" s="37"/>
      <c r="L48" s="89" t="str">
        <f>IF('Order Form'!J101&gt;0,"",IF('Order Form'!G101=0,"",IF('Order Form'!$K$10&lt;&gt;"GR - Gratis",IF('Order Form'!$K$12="Yes",IF(ISNUMBER($H48),'Order Form'!G101*100,""),""),"")))</f>
        <v/>
      </c>
      <c r="M48" s="89" t="str">
        <f>IF('Order Form'!J101&gt;0,"",IF('Order Form'!$K$17=0,"",IF('Order Form'!$K$17=0,"",IF('Order Form'!$K$10&lt;&gt;"GR - Gratis",IF('Order Form'!$K$12="Yes",IF(ISNUMBER($H48),'Order Form'!$K$17*100,""),""),""))))</f>
        <v/>
      </c>
      <c r="N48" s="38"/>
      <c r="O48" s="88" t="str">
        <f>IF('Order Form'!$B$8="Name / Attent Of","",IF(ISNUMBER($H48),IF('Order Form'!$K$14="Yes",'Order Form'!$B$8,""),""))</f>
        <v/>
      </c>
      <c r="P48" s="96" t="str">
        <f>IF('Order Form'!$B$9="Company / Department","",IF(ISNUMBER($H48),IF('Order Form'!$K$14="Yes",'Order Form'!$B$9,""),""))</f>
        <v/>
      </c>
      <c r="Q48" s="88" t="str">
        <f>IF('Order Form'!$B$10="Address 1","",IF(ISNUMBER($H48),IF('Order Form'!$K$14="Yes",'Order Form'!$B$10,""),""))</f>
        <v/>
      </c>
      <c r="R48" s="88" t="str">
        <f>IF('Order Form'!$B$11="Address 2","",IF(ISNUMBER($H48),IF('Order Form'!$K$14="Yes",'Order Form'!$B$11,""),""))</f>
        <v/>
      </c>
      <c r="S48" s="96" t="str">
        <f>IF('Order Form'!$B$12="Address 3","",IF(ISNUMBER($H48),IF('Order Form'!$K$14="Yes",'Order Form'!$B$12,""),""))</f>
        <v/>
      </c>
      <c r="T48" s="88" t="str">
        <f>IF('Order Form'!$B$13="Town","",IF(ISNUMBER($H48),IF('Order Form'!$K$14="Yes",'Order Form'!$B$13,""),""))</f>
        <v/>
      </c>
      <c r="U48" s="34"/>
      <c r="V48" s="103" t="str">
        <f>IF('Order Form'!$B$14="Post Code","",IF(ISNUMBER($H48),IF('Order Form'!$K$14="Yes",'Order Form'!$B$14,""),""))</f>
        <v/>
      </c>
      <c r="W48" s="98" t="str">
        <f>IF('Order Form'!$B$15="Country","",IF(ISNUMBER($H48),IF('Order Form'!$K$14="Yes",VLOOKUP('Order Form'!$B$15,Lists!N:O,2,0),""),""))</f>
        <v/>
      </c>
      <c r="X48" s="100"/>
      <c r="Y48" s="99" t="str">
        <f>IF('Order Form'!$F$8="Phone","",IF(ISNUMBER($H48),IF('Order Form'!$K$14="Yes",'Order Form'!$F$8,""),""))</f>
        <v/>
      </c>
      <c r="Z48" s="97" t="str">
        <f>IF('Order Form'!$F$9="Email","",IF(ISNUMBER($H48),IF('Order Form'!$K$14="Yes",'Order Form'!$F$9,""),""))</f>
        <v/>
      </c>
      <c r="AA48" s="38"/>
      <c r="AC48" s="86" t="str">
        <f>IF(ISNUMBER(($H48)),LEFT('Order Form'!$K$10,2),"")</f>
        <v/>
      </c>
      <c r="AD48" s="34"/>
      <c r="AE48" s="86" t="str">
        <f>IF(AC48="GR",LEFT('Order Form'!$K$11,2),"")</f>
        <v/>
      </c>
      <c r="AF48" s="34"/>
      <c r="AG48" s="38"/>
      <c r="AH48" s="38"/>
      <c r="AI48" s="86" t="str">
        <f>IF(ISNUMBER(($H48)),IF('Order Form'!$K$16="Yes","P",""),"")</f>
        <v/>
      </c>
      <c r="AJ48" s="34"/>
      <c r="AK48" s="106"/>
      <c r="AL48" s="106"/>
      <c r="AM48" s="34"/>
      <c r="AN48" s="34"/>
      <c r="AO48" s="38"/>
      <c r="AP48" s="34"/>
      <c r="AQ48" s="38"/>
      <c r="AR48" s="38"/>
      <c r="AS48" s="38"/>
      <c r="AZ48" s="86" t="str">
        <f>IF(ISNUMBER(($H48)),IF('Order Form'!$K$15="Yes","Y",""),"")</f>
        <v/>
      </c>
      <c r="BD48" s="87" t="e">
        <f>IF('Order Form'!#REF!&gt;0,"OF"," ")</f>
        <v>#REF!</v>
      </c>
      <c r="BE48" s="86" t="e">
        <f>IF('Order Form'!#REF!&gt;0,"Y"," ")</f>
        <v>#REF!</v>
      </c>
      <c r="BF48" s="86" t="e">
        <f>IF('Order Form'!#REF!&gt;0,"STANDARD"," ")</f>
        <v>#REF!</v>
      </c>
    </row>
    <row r="49" spans="1:58">
      <c r="A49" s="34"/>
      <c r="B49" s="93" t="str">
        <f>IF(ISNUMBER(($H49)),'Order Form'!$D$5,"")</f>
        <v/>
      </c>
      <c r="C49" s="92" t="str">
        <f>IF(ISNUMBER(($H49)),'Order Form'!$G$5,"")</f>
        <v/>
      </c>
      <c r="D49" s="92" t="str">
        <f>IF('Order Form'!F102="","",IF(ISNUMBER(($H49)),'Order Form'!F102,""))</f>
        <v/>
      </c>
      <c r="E49" s="35"/>
      <c r="F49" s="91" t="str">
        <f>IF(ISNUMBER((H49)),SUBSTITUTE(SUBSTITUTE('Order Form'!#REF!,"-","")," ",""),"")</f>
        <v/>
      </c>
      <c r="G49" s="36"/>
      <c r="H49" s="90" t="str">
        <f>IF('Order Form'!H102&gt;0,'Order Form'!H102," ")</f>
        <v xml:space="preserve"> </v>
      </c>
      <c r="I49" s="89" t="str">
        <f>IF('Order Form'!$K$13="Yes",(IF('Order Form'!#REF!&gt;0,"",IF('Order Form'!$K$10&lt;&gt;"GR - Gratis",IF('Order Form'!#REF!=0,"",IF(ISNUMBER($H49),'Order Form'!#REF!,"")),""))),"")</f>
        <v/>
      </c>
      <c r="J49" s="89" t="str">
        <f>IF('Order Form'!$K$13="Yes",(IF('Order Form'!#REF!=0,"",IF('Order Form'!$K$10&lt;&gt;"GR - Gratis",IF(ISNUMBER($H49),'Order Form'!#REF!,""),""))),"")</f>
        <v/>
      </c>
      <c r="K49" s="37"/>
      <c r="L49" s="89" t="str">
        <f>IF('Order Form'!J102&gt;0,"",IF('Order Form'!G102=0,"",IF('Order Form'!$K$10&lt;&gt;"GR - Gratis",IF('Order Form'!$K$12="Yes",IF(ISNUMBER($H49),'Order Form'!G102*100,""),""),"")))</f>
        <v/>
      </c>
      <c r="M49" s="89" t="str">
        <f>IF('Order Form'!J102&gt;0,"",IF('Order Form'!$K$17=0,"",IF('Order Form'!$K$17=0,"",IF('Order Form'!$K$10&lt;&gt;"GR - Gratis",IF('Order Form'!$K$12="Yes",IF(ISNUMBER($H49),'Order Form'!$K$17*100,""),""),""))))</f>
        <v/>
      </c>
      <c r="N49" s="38"/>
      <c r="O49" s="88" t="str">
        <f>IF('Order Form'!$B$8="Name / Attent Of","",IF(ISNUMBER($H49),IF('Order Form'!$K$14="Yes",'Order Form'!$B$8,""),""))</f>
        <v/>
      </c>
      <c r="P49" s="96" t="str">
        <f>IF('Order Form'!$B$9="Company / Department","",IF(ISNUMBER($H49),IF('Order Form'!$K$14="Yes",'Order Form'!$B$9,""),""))</f>
        <v/>
      </c>
      <c r="Q49" s="88" t="str">
        <f>IF('Order Form'!$B$10="Address 1","",IF(ISNUMBER($H49),IF('Order Form'!$K$14="Yes",'Order Form'!$B$10,""),""))</f>
        <v/>
      </c>
      <c r="R49" s="88" t="str">
        <f>IF('Order Form'!$B$11="Address 2","",IF(ISNUMBER($H49),IF('Order Form'!$K$14="Yes",'Order Form'!$B$11,""),""))</f>
        <v/>
      </c>
      <c r="S49" s="96" t="str">
        <f>IF('Order Form'!$B$12="Address 3","",IF(ISNUMBER($H49),IF('Order Form'!$K$14="Yes",'Order Form'!$B$12,""),""))</f>
        <v/>
      </c>
      <c r="T49" s="88" t="str">
        <f>IF('Order Form'!$B$13="Town","",IF(ISNUMBER($H49),IF('Order Form'!$K$14="Yes",'Order Form'!$B$13,""),""))</f>
        <v/>
      </c>
      <c r="U49" s="34"/>
      <c r="V49" s="103" t="str">
        <f>IF('Order Form'!$B$14="Post Code","",IF(ISNUMBER($H49),IF('Order Form'!$K$14="Yes",'Order Form'!$B$14,""),""))</f>
        <v/>
      </c>
      <c r="W49" s="98" t="str">
        <f>IF('Order Form'!$B$15="Country","",IF(ISNUMBER($H49),IF('Order Form'!$K$14="Yes",VLOOKUP('Order Form'!$B$15,Lists!N:O,2,0),""),""))</f>
        <v/>
      </c>
      <c r="X49" s="100"/>
      <c r="Y49" s="99" t="str">
        <f>IF('Order Form'!$F$8="Phone","",IF(ISNUMBER($H49),IF('Order Form'!$K$14="Yes",'Order Form'!$F$8,""),""))</f>
        <v/>
      </c>
      <c r="Z49" s="97" t="str">
        <f>IF('Order Form'!$F$9="Email","",IF(ISNUMBER($H49),IF('Order Form'!$K$14="Yes",'Order Form'!$F$9,""),""))</f>
        <v/>
      </c>
      <c r="AA49" s="38"/>
      <c r="AC49" s="86" t="str">
        <f>IF(ISNUMBER(($H49)),LEFT('Order Form'!$K$10,2),"")</f>
        <v/>
      </c>
      <c r="AD49" s="34"/>
      <c r="AE49" s="86" t="str">
        <f>IF(AC49="GR",LEFT('Order Form'!$K$11,2),"")</f>
        <v/>
      </c>
      <c r="AF49" s="34"/>
      <c r="AG49" s="38"/>
      <c r="AH49" s="38"/>
      <c r="AI49" s="86" t="str">
        <f>IF(ISNUMBER(($H49)),IF('Order Form'!$K$16="Yes","P",""),"")</f>
        <v/>
      </c>
      <c r="AJ49" s="34"/>
      <c r="AK49" s="106"/>
      <c r="AL49" s="106"/>
      <c r="AM49" s="34"/>
      <c r="AN49" s="34"/>
      <c r="AO49" s="38"/>
      <c r="AP49" s="34"/>
      <c r="AQ49" s="38"/>
      <c r="AR49" s="38"/>
      <c r="AS49" s="38"/>
      <c r="AZ49" s="86" t="str">
        <f>IF(ISNUMBER(($H49)),IF('Order Form'!$K$15="Yes","Y",""),"")</f>
        <v/>
      </c>
      <c r="BD49" s="87" t="e">
        <f>IF('Order Form'!#REF!&gt;0,"OF"," ")</f>
        <v>#REF!</v>
      </c>
      <c r="BE49" s="86" t="e">
        <f>IF('Order Form'!#REF!&gt;0,"Y"," ")</f>
        <v>#REF!</v>
      </c>
      <c r="BF49" s="86" t="e">
        <f>IF('Order Form'!#REF!&gt;0,"STANDARD"," ")</f>
        <v>#REF!</v>
      </c>
    </row>
    <row r="50" spans="1:58">
      <c r="A50" s="34"/>
      <c r="B50" s="93" t="str">
        <f>IF(ISNUMBER(($H50)),'Order Form'!$D$5,"")</f>
        <v/>
      </c>
      <c r="C50" s="92" t="str">
        <f>IF(ISNUMBER(($H50)),'Order Form'!$G$5,"")</f>
        <v/>
      </c>
      <c r="D50" s="92" t="str">
        <f>IF('Order Form'!F103="","",IF(ISNUMBER(($H50)),'Order Form'!F103,""))</f>
        <v/>
      </c>
      <c r="E50" s="35"/>
      <c r="F50" s="91" t="str">
        <f>IF(ISNUMBER((H50)),SUBSTITUTE(SUBSTITUTE('Order Form'!#REF!,"-","")," ",""),"")</f>
        <v/>
      </c>
      <c r="G50" s="36"/>
      <c r="H50" s="90" t="str">
        <f>IF('Order Form'!H103&gt;0,'Order Form'!H103," ")</f>
        <v xml:space="preserve"> </v>
      </c>
      <c r="I50" s="89" t="str">
        <f>IF('Order Form'!$K$13="Yes",(IF('Order Form'!#REF!&gt;0,"",IF('Order Form'!$K$10&lt;&gt;"GR - Gratis",IF('Order Form'!#REF!=0,"",IF(ISNUMBER($H50),'Order Form'!#REF!,"")),""))),"")</f>
        <v/>
      </c>
      <c r="J50" s="89" t="str">
        <f>IF('Order Form'!$K$13="Yes",(IF('Order Form'!#REF!=0,"",IF('Order Form'!$K$10&lt;&gt;"GR - Gratis",IF(ISNUMBER($H50),'Order Form'!#REF!,""),""))),"")</f>
        <v/>
      </c>
      <c r="K50" s="37"/>
      <c r="L50" s="89" t="str">
        <f>IF('Order Form'!J103&gt;0,"",IF('Order Form'!G103=0,"",IF('Order Form'!$K$10&lt;&gt;"GR - Gratis",IF('Order Form'!$K$12="Yes",IF(ISNUMBER($H50),'Order Form'!G103*100,""),""),"")))</f>
        <v/>
      </c>
      <c r="M50" s="89" t="str">
        <f>IF('Order Form'!J103&gt;0,"",IF('Order Form'!$K$17=0,"",IF('Order Form'!$K$17=0,"",IF('Order Form'!$K$10&lt;&gt;"GR - Gratis",IF('Order Form'!$K$12="Yes",IF(ISNUMBER($H50),'Order Form'!$K$17*100,""),""),""))))</f>
        <v/>
      </c>
      <c r="N50" s="38"/>
      <c r="O50" s="88" t="str">
        <f>IF('Order Form'!$B$8="Name / Attent Of","",IF(ISNUMBER($H50),IF('Order Form'!$K$14="Yes",'Order Form'!$B$8,""),""))</f>
        <v/>
      </c>
      <c r="P50" s="96" t="str">
        <f>IF('Order Form'!$B$9="Company / Department","",IF(ISNUMBER($H50),IF('Order Form'!$K$14="Yes",'Order Form'!$B$9,""),""))</f>
        <v/>
      </c>
      <c r="Q50" s="88" t="str">
        <f>IF('Order Form'!$B$10="Address 1","",IF(ISNUMBER($H50),IF('Order Form'!$K$14="Yes",'Order Form'!$B$10,""),""))</f>
        <v/>
      </c>
      <c r="R50" s="88" t="str">
        <f>IF('Order Form'!$B$11="Address 2","",IF(ISNUMBER($H50),IF('Order Form'!$K$14="Yes",'Order Form'!$B$11,""),""))</f>
        <v/>
      </c>
      <c r="S50" s="96" t="str">
        <f>IF('Order Form'!$B$12="Address 3","",IF(ISNUMBER($H50),IF('Order Form'!$K$14="Yes",'Order Form'!$B$12,""),""))</f>
        <v/>
      </c>
      <c r="T50" s="88" t="str">
        <f>IF('Order Form'!$B$13="Town","",IF(ISNUMBER($H50),IF('Order Form'!$K$14="Yes",'Order Form'!$B$13,""),""))</f>
        <v/>
      </c>
      <c r="U50" s="34"/>
      <c r="V50" s="103" t="str">
        <f>IF('Order Form'!$B$14="Post Code","",IF(ISNUMBER($H50),IF('Order Form'!$K$14="Yes",'Order Form'!$B$14,""),""))</f>
        <v/>
      </c>
      <c r="W50" s="98" t="str">
        <f>IF('Order Form'!$B$15="Country","",IF(ISNUMBER($H50),IF('Order Form'!$K$14="Yes",VLOOKUP('Order Form'!$B$15,Lists!N:O,2,0),""),""))</f>
        <v/>
      </c>
      <c r="X50" s="100"/>
      <c r="Y50" s="99" t="str">
        <f>IF('Order Form'!$F$8="Phone","",IF(ISNUMBER($H50),IF('Order Form'!$K$14="Yes",'Order Form'!$F$8,""),""))</f>
        <v/>
      </c>
      <c r="Z50" s="97" t="str">
        <f>IF('Order Form'!$F$9="Email","",IF(ISNUMBER($H50),IF('Order Form'!$K$14="Yes",'Order Form'!$F$9,""),""))</f>
        <v/>
      </c>
      <c r="AA50" s="38"/>
      <c r="AC50" s="86" t="str">
        <f>IF(ISNUMBER(($H50)),LEFT('Order Form'!$K$10,2),"")</f>
        <v/>
      </c>
      <c r="AD50" s="34"/>
      <c r="AE50" s="86" t="str">
        <f>IF(AC50="GR",LEFT('Order Form'!$K$11,2),"")</f>
        <v/>
      </c>
      <c r="AF50" s="34"/>
      <c r="AG50" s="38"/>
      <c r="AH50" s="38"/>
      <c r="AI50" s="86" t="str">
        <f>IF(ISNUMBER(($H50)),IF('Order Form'!$K$16="Yes","P",""),"")</f>
        <v/>
      </c>
      <c r="AJ50" s="34"/>
      <c r="AK50" s="106"/>
      <c r="AL50" s="106"/>
      <c r="AM50" s="34"/>
      <c r="AN50" s="34"/>
      <c r="AO50" s="38"/>
      <c r="AP50" s="34"/>
      <c r="AQ50" s="38"/>
      <c r="AR50" s="38"/>
      <c r="AS50" s="38"/>
      <c r="AZ50" s="86" t="str">
        <f>IF(ISNUMBER(($H50)),IF('Order Form'!$K$15="Yes","Y",""),"")</f>
        <v/>
      </c>
      <c r="BD50" s="87" t="e">
        <f>IF('Order Form'!#REF!&gt;0,"OF"," ")</f>
        <v>#REF!</v>
      </c>
      <c r="BE50" s="86" t="e">
        <f>IF('Order Form'!#REF!&gt;0,"Y"," ")</f>
        <v>#REF!</v>
      </c>
      <c r="BF50" s="86" t="e">
        <f>IF('Order Form'!#REF!&gt;0,"STANDARD"," ")</f>
        <v>#REF!</v>
      </c>
    </row>
    <row r="51" spans="1:58">
      <c r="A51" s="34"/>
      <c r="B51" s="93" t="str">
        <f>IF(ISNUMBER(($H51)),'Order Form'!$D$5,"")</f>
        <v/>
      </c>
      <c r="C51" s="92" t="str">
        <f>IF(ISNUMBER(($H51)),'Order Form'!$G$5,"")</f>
        <v/>
      </c>
      <c r="D51" s="92" t="str">
        <f>IF('Order Form'!F104="","",IF(ISNUMBER(($H51)),'Order Form'!F104,""))</f>
        <v/>
      </c>
      <c r="E51" s="35"/>
      <c r="F51" s="91" t="str">
        <f>IF(ISNUMBER((H51)),SUBSTITUTE(SUBSTITUTE('Order Form'!#REF!,"-","")," ",""),"")</f>
        <v/>
      </c>
      <c r="G51" s="36"/>
      <c r="H51" s="90" t="str">
        <f>IF('Order Form'!H104&gt;0,'Order Form'!H104," ")</f>
        <v xml:space="preserve"> </v>
      </c>
      <c r="I51" s="89" t="str">
        <f>IF('Order Form'!$K$13="Yes",(IF('Order Form'!#REF!&gt;0,"",IF('Order Form'!$K$10&lt;&gt;"GR - Gratis",IF('Order Form'!#REF!=0,"",IF(ISNUMBER($H51),'Order Form'!#REF!,"")),""))),"")</f>
        <v/>
      </c>
      <c r="J51" s="89" t="str">
        <f>IF('Order Form'!$K$13="Yes",(IF('Order Form'!#REF!=0,"",IF('Order Form'!$K$10&lt;&gt;"GR - Gratis",IF(ISNUMBER($H51),'Order Form'!#REF!,""),""))),"")</f>
        <v/>
      </c>
      <c r="K51" s="37"/>
      <c r="L51" s="89" t="str">
        <f>IF('Order Form'!J104&gt;0,"",IF('Order Form'!G104=0,"",IF('Order Form'!$K$10&lt;&gt;"GR - Gratis",IF('Order Form'!$K$12="Yes",IF(ISNUMBER($H51),'Order Form'!G104*100,""),""),"")))</f>
        <v/>
      </c>
      <c r="M51" s="89" t="str">
        <f>IF('Order Form'!J104&gt;0,"",IF('Order Form'!$K$17=0,"",IF('Order Form'!$K$17=0,"",IF('Order Form'!$K$10&lt;&gt;"GR - Gratis",IF('Order Form'!$K$12="Yes",IF(ISNUMBER($H51),'Order Form'!$K$17*100,""),""),""))))</f>
        <v/>
      </c>
      <c r="N51" s="38"/>
      <c r="O51" s="88" t="str">
        <f>IF('Order Form'!$B$8="Name / Attent Of","",IF(ISNUMBER($H51),IF('Order Form'!$K$14="Yes",'Order Form'!$B$8,""),""))</f>
        <v/>
      </c>
      <c r="P51" s="96" t="str">
        <f>IF('Order Form'!$B$9="Company / Department","",IF(ISNUMBER($H51),IF('Order Form'!$K$14="Yes",'Order Form'!$B$9,""),""))</f>
        <v/>
      </c>
      <c r="Q51" s="88" t="str">
        <f>IF('Order Form'!$B$10="Address 1","",IF(ISNUMBER($H51),IF('Order Form'!$K$14="Yes",'Order Form'!$B$10,""),""))</f>
        <v/>
      </c>
      <c r="R51" s="88" t="str">
        <f>IF('Order Form'!$B$11="Address 2","",IF(ISNUMBER($H51),IF('Order Form'!$K$14="Yes",'Order Form'!$B$11,""),""))</f>
        <v/>
      </c>
      <c r="S51" s="96" t="str">
        <f>IF('Order Form'!$B$12="Address 3","",IF(ISNUMBER($H51),IF('Order Form'!$K$14="Yes",'Order Form'!$B$12,""),""))</f>
        <v/>
      </c>
      <c r="T51" s="88" t="str">
        <f>IF('Order Form'!$B$13="Town","",IF(ISNUMBER($H51),IF('Order Form'!$K$14="Yes",'Order Form'!$B$13,""),""))</f>
        <v/>
      </c>
      <c r="U51" s="34"/>
      <c r="V51" s="103" t="str">
        <f>IF('Order Form'!$B$14="Post Code","",IF(ISNUMBER($H51),IF('Order Form'!$K$14="Yes",'Order Form'!$B$14,""),""))</f>
        <v/>
      </c>
      <c r="W51" s="98" t="str">
        <f>IF('Order Form'!$B$15="Country","",IF(ISNUMBER($H51),IF('Order Form'!$K$14="Yes",VLOOKUP('Order Form'!$B$15,Lists!N:O,2,0),""),""))</f>
        <v/>
      </c>
      <c r="X51" s="100"/>
      <c r="Y51" s="99" t="str">
        <f>IF('Order Form'!$F$8="Phone","",IF(ISNUMBER($H51),IF('Order Form'!$K$14="Yes",'Order Form'!$F$8,""),""))</f>
        <v/>
      </c>
      <c r="Z51" s="97" t="str">
        <f>IF('Order Form'!$F$9="Email","",IF(ISNUMBER($H51),IF('Order Form'!$K$14="Yes",'Order Form'!$F$9,""),""))</f>
        <v/>
      </c>
      <c r="AA51" s="38"/>
      <c r="AC51" s="86" t="str">
        <f>IF(ISNUMBER(($H51)),LEFT('Order Form'!$K$10,2),"")</f>
        <v/>
      </c>
      <c r="AD51" s="34"/>
      <c r="AE51" s="86" t="str">
        <f>IF(AC51="GR",LEFT('Order Form'!$K$11,2),"")</f>
        <v/>
      </c>
      <c r="AF51" s="34"/>
      <c r="AG51" s="38"/>
      <c r="AH51" s="38"/>
      <c r="AI51" s="86" t="str">
        <f>IF(ISNUMBER(($H51)),IF('Order Form'!$K$16="Yes","P",""),"")</f>
        <v/>
      </c>
      <c r="AJ51" s="34"/>
      <c r="AK51" s="106"/>
      <c r="AL51" s="106"/>
      <c r="AM51" s="34"/>
      <c r="AN51" s="34"/>
      <c r="AO51" s="38"/>
      <c r="AP51" s="34"/>
      <c r="AQ51" s="38"/>
      <c r="AR51" s="38"/>
      <c r="AS51" s="38"/>
      <c r="AZ51" s="86" t="str">
        <f>IF(ISNUMBER(($H51)),IF('Order Form'!$K$15="Yes","Y",""),"")</f>
        <v/>
      </c>
      <c r="BD51" s="87" t="e">
        <f>IF('Order Form'!#REF!&gt;0,"OF"," ")</f>
        <v>#REF!</v>
      </c>
      <c r="BE51" s="86" t="e">
        <f>IF('Order Form'!#REF!&gt;0,"Y"," ")</f>
        <v>#REF!</v>
      </c>
      <c r="BF51" s="86" t="e">
        <f>IF('Order Form'!#REF!&gt;0,"STANDARD"," ")</f>
        <v>#REF!</v>
      </c>
    </row>
    <row r="52" spans="1:58">
      <c r="A52" s="34"/>
      <c r="B52" s="93" t="str">
        <f>IF(ISNUMBER(($H52)),'Order Form'!$D$5,"")</f>
        <v/>
      </c>
      <c r="C52" s="92" t="str">
        <f>IF(ISNUMBER(($H52)),'Order Form'!$G$5,"")</f>
        <v/>
      </c>
      <c r="D52" s="92" t="str">
        <f>IF('Order Form'!F105="","",IF(ISNUMBER(($H52)),'Order Form'!F105,""))</f>
        <v/>
      </c>
      <c r="E52" s="35"/>
      <c r="F52" s="91" t="str">
        <f>IF(ISNUMBER((H52)),SUBSTITUTE(SUBSTITUTE('Order Form'!#REF!,"-","")," ",""),"")</f>
        <v/>
      </c>
      <c r="G52" s="36"/>
      <c r="H52" s="90" t="str">
        <f>IF('Order Form'!H105&gt;0,'Order Form'!H105," ")</f>
        <v xml:space="preserve"> </v>
      </c>
      <c r="I52" s="89" t="str">
        <f>IF('Order Form'!$K$13="Yes",(IF('Order Form'!#REF!&gt;0,"",IF('Order Form'!$K$10&lt;&gt;"GR - Gratis",IF('Order Form'!#REF!=0,"",IF(ISNUMBER($H52),'Order Form'!#REF!,"")),""))),"")</f>
        <v/>
      </c>
      <c r="J52" s="89" t="str">
        <f>IF('Order Form'!$K$13="Yes",(IF('Order Form'!#REF!=0,"",IF('Order Form'!$K$10&lt;&gt;"GR - Gratis",IF(ISNUMBER($H52),'Order Form'!#REF!,""),""))),"")</f>
        <v/>
      </c>
      <c r="K52" s="37"/>
      <c r="L52" s="89" t="str">
        <f>IF('Order Form'!J105&gt;0,"",IF('Order Form'!G105=0,"",IF('Order Form'!$K$10&lt;&gt;"GR - Gratis",IF('Order Form'!$K$12="Yes",IF(ISNUMBER($H52),'Order Form'!G105*100,""),""),"")))</f>
        <v/>
      </c>
      <c r="M52" s="89" t="str">
        <f>IF('Order Form'!J105&gt;0,"",IF('Order Form'!$K$17=0,"",IF('Order Form'!$K$17=0,"",IF('Order Form'!$K$10&lt;&gt;"GR - Gratis",IF('Order Form'!$K$12="Yes",IF(ISNUMBER($H52),'Order Form'!$K$17*100,""),""),""))))</f>
        <v/>
      </c>
      <c r="N52" s="38"/>
      <c r="O52" s="88" t="str">
        <f>IF('Order Form'!$B$8="Name / Attent Of","",IF(ISNUMBER($H52),IF('Order Form'!$K$14="Yes",'Order Form'!$B$8,""),""))</f>
        <v/>
      </c>
      <c r="P52" s="96" t="str">
        <f>IF('Order Form'!$B$9="Company / Department","",IF(ISNUMBER($H52),IF('Order Form'!$K$14="Yes",'Order Form'!$B$9,""),""))</f>
        <v/>
      </c>
      <c r="Q52" s="88" t="str">
        <f>IF('Order Form'!$B$10="Address 1","",IF(ISNUMBER($H52),IF('Order Form'!$K$14="Yes",'Order Form'!$B$10,""),""))</f>
        <v/>
      </c>
      <c r="R52" s="88" t="str">
        <f>IF('Order Form'!$B$11="Address 2","",IF(ISNUMBER($H52),IF('Order Form'!$K$14="Yes",'Order Form'!$B$11,""),""))</f>
        <v/>
      </c>
      <c r="S52" s="96" t="str">
        <f>IF('Order Form'!$B$12="Address 3","",IF(ISNUMBER($H52),IF('Order Form'!$K$14="Yes",'Order Form'!$B$12,""),""))</f>
        <v/>
      </c>
      <c r="T52" s="88" t="str">
        <f>IF('Order Form'!$B$13="Town","",IF(ISNUMBER($H52),IF('Order Form'!$K$14="Yes",'Order Form'!$B$13,""),""))</f>
        <v/>
      </c>
      <c r="U52" s="34"/>
      <c r="V52" s="103" t="str">
        <f>IF('Order Form'!$B$14="Post Code","",IF(ISNUMBER($H52),IF('Order Form'!$K$14="Yes",'Order Form'!$B$14,""),""))</f>
        <v/>
      </c>
      <c r="W52" s="98" t="str">
        <f>IF('Order Form'!$B$15="Country","",IF(ISNUMBER($H52),IF('Order Form'!$K$14="Yes",VLOOKUP('Order Form'!$B$15,Lists!N:O,2,0),""),""))</f>
        <v/>
      </c>
      <c r="X52" s="100"/>
      <c r="Y52" s="99" t="str">
        <f>IF('Order Form'!$F$8="Phone","",IF(ISNUMBER($H52),IF('Order Form'!$K$14="Yes",'Order Form'!$F$8,""),""))</f>
        <v/>
      </c>
      <c r="Z52" s="97" t="str">
        <f>IF('Order Form'!$F$9="Email","",IF(ISNUMBER($H52),IF('Order Form'!$K$14="Yes",'Order Form'!$F$9,""),""))</f>
        <v/>
      </c>
      <c r="AA52" s="38"/>
      <c r="AC52" s="86" t="str">
        <f>IF(ISNUMBER(($H52)),LEFT('Order Form'!$K$10,2),"")</f>
        <v/>
      </c>
      <c r="AD52" s="34"/>
      <c r="AE52" s="86" t="str">
        <f>IF(AC52="GR",LEFT('Order Form'!$K$11,2),"")</f>
        <v/>
      </c>
      <c r="AF52" s="34"/>
      <c r="AG52" s="38"/>
      <c r="AH52" s="38"/>
      <c r="AI52" s="86" t="str">
        <f>IF(ISNUMBER(($H52)),IF('Order Form'!$K$16="Yes","P",""),"")</f>
        <v/>
      </c>
      <c r="AJ52" s="34"/>
      <c r="AK52" s="106"/>
      <c r="AL52" s="106"/>
      <c r="AM52" s="34"/>
      <c r="AN52" s="34"/>
      <c r="AO52" s="38"/>
      <c r="AP52" s="34"/>
      <c r="AQ52" s="38"/>
      <c r="AR52" s="38"/>
      <c r="AS52" s="38"/>
      <c r="AZ52" s="86" t="str">
        <f>IF(ISNUMBER(($H52)),IF('Order Form'!$K$15="Yes","Y",""),"")</f>
        <v/>
      </c>
      <c r="BD52" s="87" t="e">
        <f>IF('Order Form'!#REF!&gt;0,"OF"," ")</f>
        <v>#REF!</v>
      </c>
      <c r="BE52" s="86" t="e">
        <f>IF('Order Form'!#REF!&gt;0,"Y"," ")</f>
        <v>#REF!</v>
      </c>
      <c r="BF52" s="86" t="e">
        <f>IF('Order Form'!#REF!&gt;0,"STANDARD"," ")</f>
        <v>#REF!</v>
      </c>
    </row>
    <row r="53" spans="1:58">
      <c r="A53" s="34"/>
      <c r="B53" s="93" t="str">
        <f>IF(ISNUMBER(($H53)),'Order Form'!$D$5,"")</f>
        <v/>
      </c>
      <c r="C53" s="92" t="str">
        <f>IF(ISNUMBER(($H53)),'Order Form'!$G$5,"")</f>
        <v/>
      </c>
      <c r="D53" s="92" t="str">
        <f>IF('Order Form'!F106="","",IF(ISNUMBER(($H53)),'Order Form'!F106,""))</f>
        <v/>
      </c>
      <c r="E53" s="35"/>
      <c r="F53" s="91" t="str">
        <f>IF(ISNUMBER((H53)),SUBSTITUTE(SUBSTITUTE('Order Form'!#REF!,"-","")," ",""),"")</f>
        <v/>
      </c>
      <c r="G53" s="36"/>
      <c r="H53" s="90" t="str">
        <f>IF('Order Form'!H106&gt;0,'Order Form'!H106," ")</f>
        <v xml:space="preserve"> </v>
      </c>
      <c r="I53" s="89" t="str">
        <f>IF('Order Form'!$K$13="Yes",(IF('Order Form'!#REF!&gt;0,"",IF('Order Form'!$K$10&lt;&gt;"GR - Gratis",IF('Order Form'!#REF!=0,"",IF(ISNUMBER($H53),'Order Form'!#REF!,"")),""))),"")</f>
        <v/>
      </c>
      <c r="J53" s="89" t="str">
        <f>IF('Order Form'!$K$13="Yes",(IF('Order Form'!#REF!=0,"",IF('Order Form'!$K$10&lt;&gt;"GR - Gratis",IF(ISNUMBER($H53),'Order Form'!#REF!,""),""))),"")</f>
        <v/>
      </c>
      <c r="K53" s="37"/>
      <c r="L53" s="89" t="str">
        <f>IF('Order Form'!J106&gt;0,"",IF('Order Form'!G106=0,"",IF('Order Form'!$K$10&lt;&gt;"GR - Gratis",IF('Order Form'!$K$12="Yes",IF(ISNUMBER($H53),'Order Form'!G106*100,""),""),"")))</f>
        <v/>
      </c>
      <c r="M53" s="89" t="str">
        <f>IF('Order Form'!J106&gt;0,"",IF('Order Form'!$K$17=0,"",IF('Order Form'!$K$17=0,"",IF('Order Form'!$K$10&lt;&gt;"GR - Gratis",IF('Order Form'!$K$12="Yes",IF(ISNUMBER($H53),'Order Form'!$K$17*100,""),""),""))))</f>
        <v/>
      </c>
      <c r="N53" s="38"/>
      <c r="O53" s="88" t="str">
        <f>IF('Order Form'!$B$8="Name / Attent Of","",IF(ISNUMBER($H53),IF('Order Form'!$K$14="Yes",'Order Form'!$B$8,""),""))</f>
        <v/>
      </c>
      <c r="P53" s="96" t="str">
        <f>IF('Order Form'!$B$9="Company / Department","",IF(ISNUMBER($H53),IF('Order Form'!$K$14="Yes",'Order Form'!$B$9,""),""))</f>
        <v/>
      </c>
      <c r="Q53" s="88" t="str">
        <f>IF('Order Form'!$B$10="Address 1","",IF(ISNUMBER($H53),IF('Order Form'!$K$14="Yes",'Order Form'!$B$10,""),""))</f>
        <v/>
      </c>
      <c r="R53" s="88" t="str">
        <f>IF('Order Form'!$B$11="Address 2","",IF(ISNUMBER($H53),IF('Order Form'!$K$14="Yes",'Order Form'!$B$11,""),""))</f>
        <v/>
      </c>
      <c r="S53" s="96" t="str">
        <f>IF('Order Form'!$B$12="Address 3","",IF(ISNUMBER($H53),IF('Order Form'!$K$14="Yes",'Order Form'!$B$12,""),""))</f>
        <v/>
      </c>
      <c r="T53" s="88" t="str">
        <f>IF('Order Form'!$B$13="Town","",IF(ISNUMBER($H53),IF('Order Form'!$K$14="Yes",'Order Form'!$B$13,""),""))</f>
        <v/>
      </c>
      <c r="U53" s="34"/>
      <c r="V53" s="103" t="str">
        <f>IF('Order Form'!$B$14="Post Code","",IF(ISNUMBER($H53),IF('Order Form'!$K$14="Yes",'Order Form'!$B$14,""),""))</f>
        <v/>
      </c>
      <c r="W53" s="98" t="str">
        <f>IF('Order Form'!$B$15="Country","",IF(ISNUMBER($H53),IF('Order Form'!$K$14="Yes",VLOOKUP('Order Form'!$B$15,Lists!N:O,2,0),""),""))</f>
        <v/>
      </c>
      <c r="X53" s="100"/>
      <c r="Y53" s="99" t="str">
        <f>IF('Order Form'!$F$8="Phone","",IF(ISNUMBER($H53),IF('Order Form'!$K$14="Yes",'Order Form'!$F$8,""),""))</f>
        <v/>
      </c>
      <c r="Z53" s="97" t="str">
        <f>IF('Order Form'!$F$9="Email","",IF(ISNUMBER($H53),IF('Order Form'!$K$14="Yes",'Order Form'!$F$9,""),""))</f>
        <v/>
      </c>
      <c r="AA53" s="38"/>
      <c r="AC53" s="86" t="str">
        <f>IF(ISNUMBER(($H53)),LEFT('Order Form'!$K$10,2),"")</f>
        <v/>
      </c>
      <c r="AD53" s="34"/>
      <c r="AE53" s="86" t="str">
        <f>IF(AC53="GR",LEFT('Order Form'!$K$11,2),"")</f>
        <v/>
      </c>
      <c r="AF53" s="34"/>
      <c r="AG53" s="38"/>
      <c r="AH53" s="38"/>
      <c r="AI53" s="86" t="str">
        <f>IF(ISNUMBER(($H53)),IF('Order Form'!$K$16="Yes","P",""),"")</f>
        <v/>
      </c>
      <c r="AJ53" s="34"/>
      <c r="AK53" s="106"/>
      <c r="AL53" s="106"/>
      <c r="AM53" s="34"/>
      <c r="AN53" s="34"/>
      <c r="AO53" s="38"/>
      <c r="AP53" s="34"/>
      <c r="AQ53" s="38"/>
      <c r="AR53" s="38"/>
      <c r="AS53" s="38"/>
      <c r="AZ53" s="86" t="str">
        <f>IF(ISNUMBER(($H53)),IF('Order Form'!$K$15="Yes","Y",""),"")</f>
        <v/>
      </c>
      <c r="BD53" s="87" t="e">
        <f>IF('Order Form'!#REF!&gt;0,"OF"," ")</f>
        <v>#REF!</v>
      </c>
      <c r="BE53" s="86" t="e">
        <f>IF('Order Form'!#REF!&gt;0,"Y"," ")</f>
        <v>#REF!</v>
      </c>
      <c r="BF53" s="86" t="e">
        <f>IF('Order Form'!#REF!&gt;0,"STANDARD"," ")</f>
        <v>#REF!</v>
      </c>
    </row>
    <row r="54" spans="1:58">
      <c r="A54" s="34"/>
      <c r="B54" s="93" t="str">
        <f>IF(ISNUMBER(($H54)),'Order Form'!$D$5,"")</f>
        <v/>
      </c>
      <c r="C54" s="92" t="str">
        <f>IF(ISNUMBER(($H54)),'Order Form'!$G$5,"")</f>
        <v/>
      </c>
      <c r="D54" s="92" t="str">
        <f>IF('Order Form'!F107="","",IF(ISNUMBER(($H54)),'Order Form'!F107,""))</f>
        <v/>
      </c>
      <c r="E54" s="35"/>
      <c r="F54" s="91" t="str">
        <f>IF(ISNUMBER((H54)),SUBSTITUTE(SUBSTITUTE('Order Form'!#REF!,"-","")," ",""),"")</f>
        <v/>
      </c>
      <c r="G54" s="36"/>
      <c r="H54" s="90" t="str">
        <f>IF('Order Form'!H107&gt;0,'Order Form'!H107," ")</f>
        <v xml:space="preserve"> </v>
      </c>
      <c r="I54" s="89" t="str">
        <f>IF('Order Form'!$K$13="Yes",(IF('Order Form'!#REF!&gt;0,"",IF('Order Form'!$K$10&lt;&gt;"GR - Gratis",IF('Order Form'!#REF!=0,"",IF(ISNUMBER($H54),'Order Form'!#REF!,"")),""))),"")</f>
        <v/>
      </c>
      <c r="J54" s="89" t="str">
        <f>IF('Order Form'!$K$13="Yes",(IF('Order Form'!#REF!=0,"",IF('Order Form'!$K$10&lt;&gt;"GR - Gratis",IF(ISNUMBER($H54),'Order Form'!#REF!,""),""))),"")</f>
        <v/>
      </c>
      <c r="K54" s="37"/>
      <c r="L54" s="89" t="str">
        <f>IF('Order Form'!J107&gt;0,"",IF('Order Form'!G107=0,"",IF('Order Form'!$K$10&lt;&gt;"GR - Gratis",IF('Order Form'!$K$12="Yes",IF(ISNUMBER($H54),'Order Form'!G107*100,""),""),"")))</f>
        <v/>
      </c>
      <c r="M54" s="89" t="str">
        <f>IF('Order Form'!J107&gt;0,"",IF('Order Form'!$K$17=0,"",IF('Order Form'!$K$17=0,"",IF('Order Form'!$K$10&lt;&gt;"GR - Gratis",IF('Order Form'!$K$12="Yes",IF(ISNUMBER($H54),'Order Form'!$K$17*100,""),""),""))))</f>
        <v/>
      </c>
      <c r="N54" s="38"/>
      <c r="O54" s="88" t="str">
        <f>IF('Order Form'!$B$8="Name / Attent Of","",IF(ISNUMBER($H54),IF('Order Form'!$K$14="Yes",'Order Form'!$B$8,""),""))</f>
        <v/>
      </c>
      <c r="P54" s="96" t="str">
        <f>IF('Order Form'!$B$9="Company / Department","",IF(ISNUMBER($H54),IF('Order Form'!$K$14="Yes",'Order Form'!$B$9,""),""))</f>
        <v/>
      </c>
      <c r="Q54" s="88" t="str">
        <f>IF('Order Form'!$B$10="Address 1","",IF(ISNUMBER($H54),IF('Order Form'!$K$14="Yes",'Order Form'!$B$10,""),""))</f>
        <v/>
      </c>
      <c r="R54" s="88" t="str">
        <f>IF('Order Form'!$B$11="Address 2","",IF(ISNUMBER($H54),IF('Order Form'!$K$14="Yes",'Order Form'!$B$11,""),""))</f>
        <v/>
      </c>
      <c r="S54" s="96" t="str">
        <f>IF('Order Form'!$B$12="Address 3","",IF(ISNUMBER($H54),IF('Order Form'!$K$14="Yes",'Order Form'!$B$12,""),""))</f>
        <v/>
      </c>
      <c r="T54" s="88" t="str">
        <f>IF('Order Form'!$B$13="Town","",IF(ISNUMBER($H54),IF('Order Form'!$K$14="Yes",'Order Form'!$B$13,""),""))</f>
        <v/>
      </c>
      <c r="U54" s="34"/>
      <c r="V54" s="103" t="str">
        <f>IF('Order Form'!$B$14="Post Code","",IF(ISNUMBER($H54),IF('Order Form'!$K$14="Yes",'Order Form'!$B$14,""),""))</f>
        <v/>
      </c>
      <c r="W54" s="98" t="str">
        <f>IF('Order Form'!$B$15="Country","",IF(ISNUMBER($H54),IF('Order Form'!$K$14="Yes",VLOOKUP('Order Form'!$B$15,Lists!N:O,2,0),""),""))</f>
        <v/>
      </c>
      <c r="X54" s="100"/>
      <c r="Y54" s="99" t="str">
        <f>IF('Order Form'!$F$8="Phone","",IF(ISNUMBER($H54),IF('Order Form'!$K$14="Yes",'Order Form'!$F$8,""),""))</f>
        <v/>
      </c>
      <c r="Z54" s="97" t="str">
        <f>IF('Order Form'!$F$9="Email","",IF(ISNUMBER($H54),IF('Order Form'!$K$14="Yes",'Order Form'!$F$9,""),""))</f>
        <v/>
      </c>
      <c r="AA54" s="38"/>
      <c r="AC54" s="86" t="str">
        <f>IF(ISNUMBER(($H54)),LEFT('Order Form'!$K$10,2),"")</f>
        <v/>
      </c>
      <c r="AD54" s="34"/>
      <c r="AE54" s="86" t="str">
        <f>IF(AC54="GR",LEFT('Order Form'!$K$11,2),"")</f>
        <v/>
      </c>
      <c r="AF54" s="34"/>
      <c r="AG54" s="38"/>
      <c r="AH54" s="38"/>
      <c r="AI54" s="86" t="str">
        <f>IF(ISNUMBER(($H54)),IF('Order Form'!$K$16="Yes","P",""),"")</f>
        <v/>
      </c>
      <c r="AJ54" s="34"/>
      <c r="AK54" s="106"/>
      <c r="AL54" s="106"/>
      <c r="AM54" s="34"/>
      <c r="AN54" s="34"/>
      <c r="AO54" s="38"/>
      <c r="AP54" s="34"/>
      <c r="AQ54" s="38"/>
      <c r="AR54" s="38"/>
      <c r="AS54" s="38"/>
      <c r="AZ54" s="86" t="str">
        <f>IF(ISNUMBER(($H54)),IF('Order Form'!$K$15="Yes","Y",""),"")</f>
        <v/>
      </c>
      <c r="BD54" s="87" t="e">
        <f>IF('Order Form'!#REF!&gt;0,"OF"," ")</f>
        <v>#REF!</v>
      </c>
      <c r="BE54" s="86" t="e">
        <f>IF('Order Form'!#REF!&gt;0,"Y"," ")</f>
        <v>#REF!</v>
      </c>
      <c r="BF54" s="86" t="e">
        <f>IF('Order Form'!#REF!&gt;0,"STANDARD"," ")</f>
        <v>#REF!</v>
      </c>
    </row>
    <row r="55" spans="1:58">
      <c r="A55" s="34"/>
      <c r="B55" s="93" t="str">
        <f>IF(ISNUMBER(($H55)),'Order Form'!$D$5,"")</f>
        <v/>
      </c>
      <c r="C55" s="92" t="str">
        <f>IF(ISNUMBER(($H55)),'Order Form'!$G$5,"")</f>
        <v/>
      </c>
      <c r="D55" s="92" t="str">
        <f>IF('Order Form'!F108="","",IF(ISNUMBER(($H55)),'Order Form'!F108,""))</f>
        <v/>
      </c>
      <c r="E55" s="35"/>
      <c r="F55" s="91" t="str">
        <f>IF(ISNUMBER((H55)),SUBSTITUTE(SUBSTITUTE('Order Form'!#REF!,"-","")," ",""),"")</f>
        <v/>
      </c>
      <c r="G55" s="36"/>
      <c r="H55" s="90" t="str">
        <f>IF('Order Form'!H108&gt;0,'Order Form'!H108," ")</f>
        <v xml:space="preserve"> </v>
      </c>
      <c r="I55" s="89" t="str">
        <f>IF('Order Form'!$K$13="Yes",(IF('Order Form'!#REF!&gt;0,"",IF('Order Form'!$K$10&lt;&gt;"GR - Gratis",IF('Order Form'!#REF!=0,"",IF(ISNUMBER($H55),'Order Form'!#REF!,"")),""))),"")</f>
        <v/>
      </c>
      <c r="J55" s="89" t="str">
        <f>IF('Order Form'!$K$13="Yes",(IF('Order Form'!#REF!=0,"",IF('Order Form'!$K$10&lt;&gt;"GR - Gratis",IF(ISNUMBER($H55),'Order Form'!#REF!,""),""))),"")</f>
        <v/>
      </c>
      <c r="K55" s="37"/>
      <c r="L55" s="89" t="str">
        <f>IF('Order Form'!J108&gt;0,"",IF('Order Form'!G108=0,"",IF('Order Form'!$K$10&lt;&gt;"GR - Gratis",IF('Order Form'!$K$12="Yes",IF(ISNUMBER($H55),'Order Form'!G108*100,""),""),"")))</f>
        <v/>
      </c>
      <c r="M55" s="89" t="str">
        <f>IF('Order Form'!J108&gt;0,"",IF('Order Form'!$K$17=0,"",IF('Order Form'!$K$17=0,"",IF('Order Form'!$K$10&lt;&gt;"GR - Gratis",IF('Order Form'!$K$12="Yes",IF(ISNUMBER($H55),'Order Form'!$K$17*100,""),""),""))))</f>
        <v/>
      </c>
      <c r="N55" s="38"/>
      <c r="O55" s="88" t="str">
        <f>IF('Order Form'!$B$8="Name / Attent Of","",IF(ISNUMBER($H55),IF('Order Form'!$K$14="Yes",'Order Form'!$B$8,""),""))</f>
        <v/>
      </c>
      <c r="P55" s="96" t="str">
        <f>IF('Order Form'!$B$9="Company / Department","",IF(ISNUMBER($H55),IF('Order Form'!$K$14="Yes",'Order Form'!$B$9,""),""))</f>
        <v/>
      </c>
      <c r="Q55" s="88" t="str">
        <f>IF('Order Form'!$B$10="Address 1","",IF(ISNUMBER($H55),IF('Order Form'!$K$14="Yes",'Order Form'!$B$10,""),""))</f>
        <v/>
      </c>
      <c r="R55" s="88" t="str">
        <f>IF('Order Form'!$B$11="Address 2","",IF(ISNUMBER($H55),IF('Order Form'!$K$14="Yes",'Order Form'!$B$11,""),""))</f>
        <v/>
      </c>
      <c r="S55" s="96" t="str">
        <f>IF('Order Form'!$B$12="Address 3","",IF(ISNUMBER($H55),IF('Order Form'!$K$14="Yes",'Order Form'!$B$12,""),""))</f>
        <v/>
      </c>
      <c r="T55" s="88" t="str">
        <f>IF('Order Form'!$B$13="Town","",IF(ISNUMBER($H55),IF('Order Form'!$K$14="Yes",'Order Form'!$B$13,""),""))</f>
        <v/>
      </c>
      <c r="U55" s="34"/>
      <c r="V55" s="103" t="str">
        <f>IF('Order Form'!$B$14="Post Code","",IF(ISNUMBER($H55),IF('Order Form'!$K$14="Yes",'Order Form'!$B$14,""),""))</f>
        <v/>
      </c>
      <c r="W55" s="98" t="str">
        <f>IF('Order Form'!$B$15="Country","",IF(ISNUMBER($H55),IF('Order Form'!$K$14="Yes",VLOOKUP('Order Form'!$B$15,Lists!N:O,2,0),""),""))</f>
        <v/>
      </c>
      <c r="X55" s="100"/>
      <c r="Y55" s="99" t="str">
        <f>IF('Order Form'!$F$8="Phone","",IF(ISNUMBER($H55),IF('Order Form'!$K$14="Yes",'Order Form'!$F$8,""),""))</f>
        <v/>
      </c>
      <c r="Z55" s="97" t="str">
        <f>IF('Order Form'!$F$9="Email","",IF(ISNUMBER($H55),IF('Order Form'!$K$14="Yes",'Order Form'!$F$9,""),""))</f>
        <v/>
      </c>
      <c r="AA55" s="38"/>
      <c r="AC55" s="86" t="str">
        <f>IF(ISNUMBER(($H55)),LEFT('Order Form'!$K$10,2),"")</f>
        <v/>
      </c>
      <c r="AD55" s="34"/>
      <c r="AE55" s="86" t="str">
        <f>IF(AC55="GR",LEFT('Order Form'!$K$11,2),"")</f>
        <v/>
      </c>
      <c r="AF55" s="34"/>
      <c r="AG55" s="38"/>
      <c r="AH55" s="38"/>
      <c r="AI55" s="86" t="str">
        <f>IF(ISNUMBER(($H55)),IF('Order Form'!$K$16="Yes","P",""),"")</f>
        <v/>
      </c>
      <c r="AJ55" s="34"/>
      <c r="AK55" s="106"/>
      <c r="AL55" s="106"/>
      <c r="AM55" s="34"/>
      <c r="AN55" s="34"/>
      <c r="AO55" s="38"/>
      <c r="AP55" s="34"/>
      <c r="AQ55" s="38"/>
      <c r="AR55" s="38"/>
      <c r="AS55" s="38"/>
      <c r="AZ55" s="86" t="str">
        <f>IF(ISNUMBER(($H55)),IF('Order Form'!$K$15="Yes","Y",""),"")</f>
        <v/>
      </c>
      <c r="BD55" s="87" t="e">
        <f>IF('Order Form'!#REF!&gt;0,"OF"," ")</f>
        <v>#REF!</v>
      </c>
      <c r="BE55" s="86" t="e">
        <f>IF('Order Form'!#REF!&gt;0,"Y"," ")</f>
        <v>#REF!</v>
      </c>
      <c r="BF55" s="86" t="e">
        <f>IF('Order Form'!#REF!&gt;0,"STANDARD"," ")</f>
        <v>#REF!</v>
      </c>
    </row>
    <row r="56" spans="1:58">
      <c r="A56" s="34"/>
      <c r="B56" s="93" t="str">
        <f>IF(ISNUMBER(($H56)),'Order Form'!$D$5,"")</f>
        <v/>
      </c>
      <c r="C56" s="92" t="str">
        <f>IF(ISNUMBER(($H56)),'Order Form'!$G$5,"")</f>
        <v/>
      </c>
      <c r="D56" s="92" t="str">
        <f>IF('Order Form'!F109="","",IF(ISNUMBER(($H56)),'Order Form'!F109,""))</f>
        <v/>
      </c>
      <c r="E56" s="35"/>
      <c r="F56" s="91" t="str">
        <f>IF(ISNUMBER((H56)),SUBSTITUTE(SUBSTITUTE('Order Form'!#REF!,"-","")," ",""),"")</f>
        <v/>
      </c>
      <c r="G56" s="36"/>
      <c r="H56" s="90" t="str">
        <f>IF('Order Form'!H109&gt;0,'Order Form'!H109," ")</f>
        <v xml:space="preserve"> </v>
      </c>
      <c r="I56" s="89" t="str">
        <f>IF('Order Form'!$K$13="Yes",(IF('Order Form'!#REF!&gt;0,"",IF('Order Form'!$K$10&lt;&gt;"GR - Gratis",IF('Order Form'!#REF!=0,"",IF(ISNUMBER($H56),'Order Form'!#REF!,"")),""))),"")</f>
        <v/>
      </c>
      <c r="J56" s="89" t="str">
        <f>IF('Order Form'!$K$13="Yes",(IF('Order Form'!#REF!=0,"",IF('Order Form'!$K$10&lt;&gt;"GR - Gratis",IF(ISNUMBER($H56),'Order Form'!#REF!,""),""))),"")</f>
        <v/>
      </c>
      <c r="K56" s="37"/>
      <c r="L56" s="89" t="str">
        <f>IF('Order Form'!J109&gt;0,"",IF('Order Form'!G109=0,"",IF('Order Form'!$K$10&lt;&gt;"GR - Gratis",IF('Order Form'!$K$12="Yes",IF(ISNUMBER($H56),'Order Form'!G109*100,""),""),"")))</f>
        <v/>
      </c>
      <c r="M56" s="89" t="str">
        <f>IF('Order Form'!J109&gt;0,"",IF('Order Form'!$K$17=0,"",IF('Order Form'!$K$17=0,"",IF('Order Form'!$K$10&lt;&gt;"GR - Gratis",IF('Order Form'!$K$12="Yes",IF(ISNUMBER($H56),'Order Form'!$K$17*100,""),""),""))))</f>
        <v/>
      </c>
      <c r="N56" s="38"/>
      <c r="O56" s="88" t="str">
        <f>IF('Order Form'!$B$8="Name / Attent Of","",IF(ISNUMBER($H56),IF('Order Form'!$K$14="Yes",'Order Form'!$B$8,""),""))</f>
        <v/>
      </c>
      <c r="P56" s="96" t="str">
        <f>IF('Order Form'!$B$9="Company / Department","",IF(ISNUMBER($H56),IF('Order Form'!$K$14="Yes",'Order Form'!$B$9,""),""))</f>
        <v/>
      </c>
      <c r="Q56" s="88" t="str">
        <f>IF('Order Form'!$B$10="Address 1","",IF(ISNUMBER($H56),IF('Order Form'!$K$14="Yes",'Order Form'!$B$10,""),""))</f>
        <v/>
      </c>
      <c r="R56" s="88" t="str">
        <f>IF('Order Form'!$B$11="Address 2","",IF(ISNUMBER($H56),IF('Order Form'!$K$14="Yes",'Order Form'!$B$11,""),""))</f>
        <v/>
      </c>
      <c r="S56" s="96" t="str">
        <f>IF('Order Form'!$B$12="Address 3","",IF(ISNUMBER($H56),IF('Order Form'!$K$14="Yes",'Order Form'!$B$12,""),""))</f>
        <v/>
      </c>
      <c r="T56" s="88" t="str">
        <f>IF('Order Form'!$B$13="Town","",IF(ISNUMBER($H56),IF('Order Form'!$K$14="Yes",'Order Form'!$B$13,""),""))</f>
        <v/>
      </c>
      <c r="U56" s="34"/>
      <c r="V56" s="103" t="str">
        <f>IF('Order Form'!$B$14="Post Code","",IF(ISNUMBER($H56),IF('Order Form'!$K$14="Yes",'Order Form'!$B$14,""),""))</f>
        <v/>
      </c>
      <c r="W56" s="98" t="str">
        <f>IF('Order Form'!$B$15="Country","",IF(ISNUMBER($H56),IF('Order Form'!$K$14="Yes",VLOOKUP('Order Form'!$B$15,Lists!N:O,2,0),""),""))</f>
        <v/>
      </c>
      <c r="X56" s="100"/>
      <c r="Y56" s="99" t="str">
        <f>IF('Order Form'!$F$8="Phone","",IF(ISNUMBER($H56),IF('Order Form'!$K$14="Yes",'Order Form'!$F$8,""),""))</f>
        <v/>
      </c>
      <c r="Z56" s="97" t="str">
        <f>IF('Order Form'!$F$9="Email","",IF(ISNUMBER($H56),IF('Order Form'!$K$14="Yes",'Order Form'!$F$9,""),""))</f>
        <v/>
      </c>
      <c r="AA56" s="38"/>
      <c r="AC56" s="86" t="str">
        <f>IF(ISNUMBER(($H56)),LEFT('Order Form'!$K$10,2),"")</f>
        <v/>
      </c>
      <c r="AD56" s="34"/>
      <c r="AE56" s="86" t="str">
        <f>IF(AC56="GR",LEFT('Order Form'!$K$11,2),"")</f>
        <v/>
      </c>
      <c r="AF56" s="34"/>
      <c r="AG56" s="38"/>
      <c r="AH56" s="38"/>
      <c r="AI56" s="86" t="str">
        <f>IF(ISNUMBER(($H56)),IF('Order Form'!$K$16="Yes","P",""),"")</f>
        <v/>
      </c>
      <c r="AJ56" s="34"/>
      <c r="AK56" s="106"/>
      <c r="AL56" s="106"/>
      <c r="AM56" s="34"/>
      <c r="AN56" s="34"/>
      <c r="AO56" s="38"/>
      <c r="AP56" s="34"/>
      <c r="AQ56" s="38"/>
      <c r="AR56" s="38"/>
      <c r="AS56" s="38"/>
      <c r="AZ56" s="86" t="str">
        <f>IF(ISNUMBER(($H56)),IF('Order Form'!$K$15="Yes","Y",""),"")</f>
        <v/>
      </c>
      <c r="BD56" s="87" t="e">
        <f>IF('Order Form'!#REF!&gt;0,"OF"," ")</f>
        <v>#REF!</v>
      </c>
      <c r="BE56" s="86" t="e">
        <f>IF('Order Form'!#REF!&gt;0,"Y"," ")</f>
        <v>#REF!</v>
      </c>
      <c r="BF56" s="86" t="e">
        <f>IF('Order Form'!#REF!&gt;0,"STANDARD"," ")</f>
        <v>#REF!</v>
      </c>
    </row>
    <row r="57" spans="1:58">
      <c r="A57" s="34"/>
      <c r="B57" s="93" t="str">
        <f>IF(ISNUMBER(($H57)),'Order Form'!$D$5,"")</f>
        <v/>
      </c>
      <c r="C57" s="92" t="str">
        <f>IF(ISNUMBER(($H57)),'Order Form'!$G$5,"")</f>
        <v/>
      </c>
      <c r="D57" s="92" t="str">
        <f>IF('Order Form'!F110="","",IF(ISNUMBER(($H57)),'Order Form'!F110,""))</f>
        <v/>
      </c>
      <c r="E57" s="35"/>
      <c r="F57" s="91" t="str">
        <f>IF(ISNUMBER((H57)),SUBSTITUTE(SUBSTITUTE('Order Form'!#REF!,"-","")," ",""),"")</f>
        <v/>
      </c>
      <c r="G57" s="36"/>
      <c r="H57" s="90" t="str">
        <f>IF('Order Form'!H110&gt;0,'Order Form'!H110," ")</f>
        <v xml:space="preserve"> </v>
      </c>
      <c r="I57" s="89" t="str">
        <f>IF('Order Form'!$K$13="Yes",(IF('Order Form'!#REF!&gt;0,"",IF('Order Form'!$K$10&lt;&gt;"GR - Gratis",IF('Order Form'!#REF!=0,"",IF(ISNUMBER($H57),'Order Form'!#REF!,"")),""))),"")</f>
        <v/>
      </c>
      <c r="J57" s="89" t="str">
        <f>IF('Order Form'!$K$13="Yes",(IF('Order Form'!#REF!=0,"",IF('Order Form'!$K$10&lt;&gt;"GR - Gratis",IF(ISNUMBER($H57),'Order Form'!#REF!,""),""))),"")</f>
        <v/>
      </c>
      <c r="K57" s="37"/>
      <c r="L57" s="89" t="str">
        <f>IF('Order Form'!J110&gt;0,"",IF('Order Form'!G110=0,"",IF('Order Form'!$K$10&lt;&gt;"GR - Gratis",IF('Order Form'!$K$12="Yes",IF(ISNUMBER($H57),'Order Form'!G110*100,""),""),"")))</f>
        <v/>
      </c>
      <c r="M57" s="89" t="str">
        <f>IF('Order Form'!J110&gt;0,"",IF('Order Form'!$K$17=0,"",IF('Order Form'!$K$17=0,"",IF('Order Form'!$K$10&lt;&gt;"GR - Gratis",IF('Order Form'!$K$12="Yes",IF(ISNUMBER($H57),'Order Form'!$K$17*100,""),""),""))))</f>
        <v/>
      </c>
      <c r="N57" s="38"/>
      <c r="O57" s="88" t="str">
        <f>IF('Order Form'!$B$8="Name / Attent Of","",IF(ISNUMBER($H57),IF('Order Form'!$K$14="Yes",'Order Form'!$B$8,""),""))</f>
        <v/>
      </c>
      <c r="P57" s="96" t="str">
        <f>IF('Order Form'!$B$9="Company / Department","",IF(ISNUMBER($H57),IF('Order Form'!$K$14="Yes",'Order Form'!$B$9,""),""))</f>
        <v/>
      </c>
      <c r="Q57" s="88" t="str">
        <f>IF('Order Form'!$B$10="Address 1","",IF(ISNUMBER($H57),IF('Order Form'!$K$14="Yes",'Order Form'!$B$10,""),""))</f>
        <v/>
      </c>
      <c r="R57" s="88" t="str">
        <f>IF('Order Form'!$B$11="Address 2","",IF(ISNUMBER($H57),IF('Order Form'!$K$14="Yes",'Order Form'!$B$11,""),""))</f>
        <v/>
      </c>
      <c r="S57" s="96" t="str">
        <f>IF('Order Form'!$B$12="Address 3","",IF(ISNUMBER($H57),IF('Order Form'!$K$14="Yes",'Order Form'!$B$12,""),""))</f>
        <v/>
      </c>
      <c r="T57" s="88" t="str">
        <f>IF('Order Form'!$B$13="Town","",IF(ISNUMBER($H57),IF('Order Form'!$K$14="Yes",'Order Form'!$B$13,""),""))</f>
        <v/>
      </c>
      <c r="U57" s="34"/>
      <c r="V57" s="103" t="str">
        <f>IF('Order Form'!$B$14="Post Code","",IF(ISNUMBER($H57),IF('Order Form'!$K$14="Yes",'Order Form'!$B$14,""),""))</f>
        <v/>
      </c>
      <c r="W57" s="98" t="str">
        <f>IF('Order Form'!$B$15="Country","",IF(ISNUMBER($H57),IF('Order Form'!$K$14="Yes",VLOOKUP('Order Form'!$B$15,Lists!N:O,2,0),""),""))</f>
        <v/>
      </c>
      <c r="X57" s="100"/>
      <c r="Y57" s="99" t="str">
        <f>IF('Order Form'!$F$8="Phone","",IF(ISNUMBER($H57),IF('Order Form'!$K$14="Yes",'Order Form'!$F$8,""),""))</f>
        <v/>
      </c>
      <c r="Z57" s="97" t="str">
        <f>IF('Order Form'!$F$9="Email","",IF(ISNUMBER($H57),IF('Order Form'!$K$14="Yes",'Order Form'!$F$9,""),""))</f>
        <v/>
      </c>
      <c r="AA57" s="38"/>
      <c r="AC57" s="86" t="str">
        <f>IF(ISNUMBER(($H57)),LEFT('Order Form'!$K$10,2),"")</f>
        <v/>
      </c>
      <c r="AD57" s="34"/>
      <c r="AE57" s="86" t="str">
        <f>IF(AC57="GR",LEFT('Order Form'!$K$11,2),"")</f>
        <v/>
      </c>
      <c r="AF57" s="34"/>
      <c r="AG57" s="38"/>
      <c r="AH57" s="38"/>
      <c r="AI57" s="86" t="str">
        <f>IF(ISNUMBER(($H57)),IF('Order Form'!$K$16="Yes","P",""),"")</f>
        <v/>
      </c>
      <c r="AJ57" s="34"/>
      <c r="AK57" s="106"/>
      <c r="AL57" s="106"/>
      <c r="AM57" s="34"/>
      <c r="AN57" s="34"/>
      <c r="AO57" s="38"/>
      <c r="AP57" s="34"/>
      <c r="AQ57" s="38"/>
      <c r="AR57" s="38"/>
      <c r="AS57" s="38"/>
      <c r="AZ57" s="86" t="str">
        <f>IF(ISNUMBER(($H57)),IF('Order Form'!$K$15="Yes","Y",""),"")</f>
        <v/>
      </c>
      <c r="BD57" s="87" t="e">
        <f>IF('Order Form'!#REF!&gt;0,"OF"," ")</f>
        <v>#REF!</v>
      </c>
      <c r="BE57" s="86" t="e">
        <f>IF('Order Form'!#REF!&gt;0,"Y"," ")</f>
        <v>#REF!</v>
      </c>
      <c r="BF57" s="86" t="e">
        <f>IF('Order Form'!#REF!&gt;0,"STANDARD"," ")</f>
        <v>#REF!</v>
      </c>
    </row>
    <row r="58" spans="1:58">
      <c r="A58" s="34"/>
      <c r="B58" s="93" t="str">
        <f>IF(ISNUMBER(($H58)),'Order Form'!$D$5,"")</f>
        <v/>
      </c>
      <c r="C58" s="92" t="str">
        <f>IF(ISNUMBER(($H58)),'Order Form'!$G$5,"")</f>
        <v/>
      </c>
      <c r="D58" s="92" t="str">
        <f>IF('Order Form'!F111="","",IF(ISNUMBER(($H58)),'Order Form'!F111,""))</f>
        <v/>
      </c>
      <c r="E58" s="35"/>
      <c r="F58" s="91" t="str">
        <f>IF(ISNUMBER((H58)),SUBSTITUTE(SUBSTITUTE('Order Form'!#REF!,"-","")," ",""),"")</f>
        <v/>
      </c>
      <c r="G58" s="36"/>
      <c r="H58" s="90" t="str">
        <f>IF('Order Form'!H111&gt;0,'Order Form'!H111," ")</f>
        <v xml:space="preserve"> </v>
      </c>
      <c r="I58" s="89" t="str">
        <f>IF('Order Form'!$K$13="Yes",(IF('Order Form'!#REF!&gt;0,"",IF('Order Form'!$K$10&lt;&gt;"GR - Gratis",IF('Order Form'!#REF!=0,"",IF(ISNUMBER($H58),'Order Form'!#REF!,"")),""))),"")</f>
        <v/>
      </c>
      <c r="J58" s="89" t="str">
        <f>IF('Order Form'!$K$13="Yes",(IF('Order Form'!#REF!=0,"",IF('Order Form'!$K$10&lt;&gt;"GR - Gratis",IF(ISNUMBER($H58),'Order Form'!#REF!,""),""))),"")</f>
        <v/>
      </c>
      <c r="K58" s="37"/>
      <c r="L58" s="89" t="str">
        <f>IF('Order Form'!J111&gt;0,"",IF('Order Form'!G111=0,"",IF('Order Form'!$K$10&lt;&gt;"GR - Gratis",IF('Order Form'!$K$12="Yes",IF(ISNUMBER($H58),'Order Form'!G111*100,""),""),"")))</f>
        <v/>
      </c>
      <c r="M58" s="89" t="str">
        <f>IF('Order Form'!J111&gt;0,"",IF('Order Form'!$K$17=0,"",IF('Order Form'!$K$17=0,"",IF('Order Form'!$K$10&lt;&gt;"GR - Gratis",IF('Order Form'!$K$12="Yes",IF(ISNUMBER($H58),'Order Form'!$K$17*100,""),""),""))))</f>
        <v/>
      </c>
      <c r="N58" s="38"/>
      <c r="O58" s="88" t="str">
        <f>IF('Order Form'!$B$8="Name / Attent Of","",IF(ISNUMBER($H58),IF('Order Form'!$K$14="Yes",'Order Form'!$B$8,""),""))</f>
        <v/>
      </c>
      <c r="P58" s="96" t="str">
        <f>IF('Order Form'!$B$9="Company / Department","",IF(ISNUMBER($H58),IF('Order Form'!$K$14="Yes",'Order Form'!$B$9,""),""))</f>
        <v/>
      </c>
      <c r="Q58" s="88" t="str">
        <f>IF('Order Form'!$B$10="Address 1","",IF(ISNUMBER($H58),IF('Order Form'!$K$14="Yes",'Order Form'!$B$10,""),""))</f>
        <v/>
      </c>
      <c r="R58" s="88" t="str">
        <f>IF('Order Form'!$B$11="Address 2","",IF(ISNUMBER($H58),IF('Order Form'!$K$14="Yes",'Order Form'!$B$11,""),""))</f>
        <v/>
      </c>
      <c r="S58" s="96" t="str">
        <f>IF('Order Form'!$B$12="Address 3","",IF(ISNUMBER($H58),IF('Order Form'!$K$14="Yes",'Order Form'!$B$12,""),""))</f>
        <v/>
      </c>
      <c r="T58" s="88" t="str">
        <f>IF('Order Form'!$B$13="Town","",IF(ISNUMBER($H58),IF('Order Form'!$K$14="Yes",'Order Form'!$B$13,""),""))</f>
        <v/>
      </c>
      <c r="U58" s="34"/>
      <c r="V58" s="103" t="str">
        <f>IF('Order Form'!$B$14="Post Code","",IF(ISNUMBER($H58),IF('Order Form'!$K$14="Yes",'Order Form'!$B$14,""),""))</f>
        <v/>
      </c>
      <c r="W58" s="98" t="str">
        <f>IF('Order Form'!$B$15="Country","",IF(ISNUMBER($H58),IF('Order Form'!$K$14="Yes",VLOOKUP('Order Form'!$B$15,Lists!N:O,2,0),""),""))</f>
        <v/>
      </c>
      <c r="X58" s="100"/>
      <c r="Y58" s="99" t="str">
        <f>IF('Order Form'!$F$8="Phone","",IF(ISNUMBER($H58),IF('Order Form'!$K$14="Yes",'Order Form'!$F$8,""),""))</f>
        <v/>
      </c>
      <c r="Z58" s="97" t="str">
        <f>IF('Order Form'!$F$9="Email","",IF(ISNUMBER($H58),IF('Order Form'!$K$14="Yes",'Order Form'!$F$9,""),""))</f>
        <v/>
      </c>
      <c r="AA58" s="38"/>
      <c r="AC58" s="86" t="str">
        <f>IF(ISNUMBER(($H58)),LEFT('Order Form'!$K$10,2),"")</f>
        <v/>
      </c>
      <c r="AD58" s="34"/>
      <c r="AE58" s="86" t="str">
        <f>IF(AC58="GR",LEFT('Order Form'!$K$11,2),"")</f>
        <v/>
      </c>
      <c r="AF58" s="34"/>
      <c r="AG58" s="38"/>
      <c r="AH58" s="38"/>
      <c r="AI58" s="86" t="str">
        <f>IF(ISNUMBER(($H58)),IF('Order Form'!$K$16="Yes","P",""),"")</f>
        <v/>
      </c>
      <c r="AJ58" s="34"/>
      <c r="AK58" s="106"/>
      <c r="AL58" s="106"/>
      <c r="AM58" s="34"/>
      <c r="AN58" s="34"/>
      <c r="AO58" s="38"/>
      <c r="AP58" s="34"/>
      <c r="AQ58" s="38"/>
      <c r="AR58" s="38"/>
      <c r="AS58" s="38"/>
      <c r="AZ58" s="86" t="str">
        <f>IF(ISNUMBER(($H58)),IF('Order Form'!$K$15="Yes","Y",""),"")</f>
        <v/>
      </c>
      <c r="BD58" s="87" t="e">
        <f>IF('Order Form'!#REF!&gt;0,"OF"," ")</f>
        <v>#REF!</v>
      </c>
      <c r="BE58" s="86" t="e">
        <f>IF('Order Form'!#REF!&gt;0,"Y"," ")</f>
        <v>#REF!</v>
      </c>
      <c r="BF58" s="86" t="e">
        <f>IF('Order Form'!#REF!&gt;0,"STANDARD"," ")</f>
        <v>#REF!</v>
      </c>
    </row>
    <row r="59" spans="1:58">
      <c r="A59" s="34"/>
      <c r="B59" s="93" t="str">
        <f>IF(ISNUMBER(($H59)),'Order Form'!$D$5,"")</f>
        <v/>
      </c>
      <c r="C59" s="92" t="str">
        <f>IF(ISNUMBER(($H59)),'Order Form'!$G$5,"")</f>
        <v/>
      </c>
      <c r="D59" s="92" t="str">
        <f>IF('Order Form'!F112="","",IF(ISNUMBER(($H59)),'Order Form'!F112,""))</f>
        <v/>
      </c>
      <c r="E59" s="35"/>
      <c r="F59" s="91" t="str">
        <f>IF(ISNUMBER((H59)),SUBSTITUTE(SUBSTITUTE('Order Form'!#REF!,"-","")," ",""),"")</f>
        <v/>
      </c>
      <c r="G59" s="36"/>
      <c r="H59" s="90" t="str">
        <f>IF('Order Form'!H112&gt;0,'Order Form'!H112," ")</f>
        <v xml:space="preserve"> </v>
      </c>
      <c r="I59" s="89" t="str">
        <f>IF('Order Form'!$K$13="Yes",(IF('Order Form'!#REF!&gt;0,"",IF('Order Form'!$K$10&lt;&gt;"GR - Gratis",IF('Order Form'!#REF!=0,"",IF(ISNUMBER($H59),'Order Form'!#REF!,"")),""))),"")</f>
        <v/>
      </c>
      <c r="J59" s="89" t="str">
        <f>IF('Order Form'!$K$13="Yes",(IF('Order Form'!#REF!=0,"",IF('Order Form'!$K$10&lt;&gt;"GR - Gratis",IF(ISNUMBER($H59),'Order Form'!#REF!,""),""))),"")</f>
        <v/>
      </c>
      <c r="K59" s="37"/>
      <c r="L59" s="89" t="str">
        <f>IF('Order Form'!J112&gt;0,"",IF('Order Form'!G112=0,"",IF('Order Form'!$K$10&lt;&gt;"GR - Gratis",IF('Order Form'!$K$12="Yes",IF(ISNUMBER($H59),'Order Form'!G112*100,""),""),"")))</f>
        <v/>
      </c>
      <c r="M59" s="89" t="str">
        <f>IF('Order Form'!J112&gt;0,"",IF('Order Form'!$K$17=0,"",IF('Order Form'!$K$17=0,"",IF('Order Form'!$K$10&lt;&gt;"GR - Gratis",IF('Order Form'!$K$12="Yes",IF(ISNUMBER($H59),'Order Form'!$K$17*100,""),""),""))))</f>
        <v/>
      </c>
      <c r="N59" s="38"/>
      <c r="O59" s="88" t="str">
        <f>IF('Order Form'!$B$8="Name / Attent Of","",IF(ISNUMBER($H59),IF('Order Form'!$K$14="Yes",'Order Form'!$B$8,""),""))</f>
        <v/>
      </c>
      <c r="P59" s="96" t="str">
        <f>IF('Order Form'!$B$9="Company / Department","",IF(ISNUMBER($H59),IF('Order Form'!$K$14="Yes",'Order Form'!$B$9,""),""))</f>
        <v/>
      </c>
      <c r="Q59" s="88" t="str">
        <f>IF('Order Form'!$B$10="Address 1","",IF(ISNUMBER($H59),IF('Order Form'!$K$14="Yes",'Order Form'!$B$10,""),""))</f>
        <v/>
      </c>
      <c r="R59" s="88" t="str">
        <f>IF('Order Form'!$B$11="Address 2","",IF(ISNUMBER($H59),IF('Order Form'!$K$14="Yes",'Order Form'!$B$11,""),""))</f>
        <v/>
      </c>
      <c r="S59" s="96" t="str">
        <f>IF('Order Form'!$B$12="Address 3","",IF(ISNUMBER($H59),IF('Order Form'!$K$14="Yes",'Order Form'!$B$12,""),""))</f>
        <v/>
      </c>
      <c r="T59" s="88" t="str">
        <f>IF('Order Form'!$B$13="Town","",IF(ISNUMBER($H59),IF('Order Form'!$K$14="Yes",'Order Form'!$B$13,""),""))</f>
        <v/>
      </c>
      <c r="U59" s="34"/>
      <c r="V59" s="103" t="str">
        <f>IF('Order Form'!$B$14="Post Code","",IF(ISNUMBER($H59),IF('Order Form'!$K$14="Yes",'Order Form'!$B$14,""),""))</f>
        <v/>
      </c>
      <c r="W59" s="98" t="str">
        <f>IF('Order Form'!$B$15="Country","",IF(ISNUMBER($H59),IF('Order Form'!$K$14="Yes",VLOOKUP('Order Form'!$B$15,Lists!N:O,2,0),""),""))</f>
        <v/>
      </c>
      <c r="X59" s="100"/>
      <c r="Y59" s="99" t="str">
        <f>IF('Order Form'!$F$8="Phone","",IF(ISNUMBER($H59),IF('Order Form'!$K$14="Yes",'Order Form'!$F$8,""),""))</f>
        <v/>
      </c>
      <c r="Z59" s="97" t="str">
        <f>IF('Order Form'!$F$9="Email","",IF(ISNUMBER($H59),IF('Order Form'!$K$14="Yes",'Order Form'!$F$9,""),""))</f>
        <v/>
      </c>
      <c r="AA59" s="38"/>
      <c r="AC59" s="86" t="str">
        <f>IF(ISNUMBER(($H59)),LEFT('Order Form'!$K$10,2),"")</f>
        <v/>
      </c>
      <c r="AD59" s="34"/>
      <c r="AE59" s="86" t="str">
        <f>IF(AC59="GR",LEFT('Order Form'!$K$11,2),"")</f>
        <v/>
      </c>
      <c r="AF59" s="34"/>
      <c r="AG59" s="38"/>
      <c r="AH59" s="38"/>
      <c r="AI59" s="86" t="str">
        <f>IF(ISNUMBER(($H59)),IF('Order Form'!$K$16="Yes","P",""),"")</f>
        <v/>
      </c>
      <c r="AJ59" s="34"/>
      <c r="AK59" s="106"/>
      <c r="AL59" s="106"/>
      <c r="AM59" s="34"/>
      <c r="AN59" s="34"/>
      <c r="AO59" s="38"/>
      <c r="AP59" s="34"/>
      <c r="AQ59" s="38"/>
      <c r="AR59" s="38"/>
      <c r="AS59" s="38"/>
      <c r="AZ59" s="86" t="str">
        <f>IF(ISNUMBER(($H59)),IF('Order Form'!$K$15="Yes","Y",""),"")</f>
        <v/>
      </c>
      <c r="BD59" s="87" t="e">
        <f>IF('Order Form'!#REF!&gt;0,"OF"," ")</f>
        <v>#REF!</v>
      </c>
      <c r="BE59" s="86" t="e">
        <f>IF('Order Form'!#REF!&gt;0,"Y"," ")</f>
        <v>#REF!</v>
      </c>
      <c r="BF59" s="86" t="e">
        <f>IF('Order Form'!#REF!&gt;0,"STANDARD"," ")</f>
        <v>#REF!</v>
      </c>
    </row>
    <row r="60" spans="1:58">
      <c r="A60" s="34"/>
      <c r="B60" s="93" t="str">
        <f>IF(ISNUMBER(($H60)),'Order Form'!$D$5,"")</f>
        <v/>
      </c>
      <c r="C60" s="92" t="str">
        <f>IF(ISNUMBER(($H60)),'Order Form'!$G$5,"")</f>
        <v/>
      </c>
      <c r="D60" s="92" t="str">
        <f>IF('Order Form'!F113="","",IF(ISNUMBER(($H60)),'Order Form'!F113,""))</f>
        <v/>
      </c>
      <c r="E60" s="35"/>
      <c r="F60" s="91" t="str">
        <f>IF(ISNUMBER((H60)),SUBSTITUTE(SUBSTITUTE('Order Form'!#REF!,"-","")," ",""),"")</f>
        <v/>
      </c>
      <c r="G60" s="36"/>
      <c r="H60" s="90" t="str">
        <f>IF('Order Form'!H113&gt;0,'Order Form'!H113," ")</f>
        <v xml:space="preserve"> </v>
      </c>
      <c r="I60" s="89" t="str">
        <f>IF('Order Form'!$K$13="Yes",(IF('Order Form'!#REF!&gt;0,"",IF('Order Form'!$K$10&lt;&gt;"GR - Gratis",IF('Order Form'!#REF!=0,"",IF(ISNUMBER($H60),'Order Form'!#REF!,"")),""))),"")</f>
        <v/>
      </c>
      <c r="J60" s="89" t="str">
        <f>IF('Order Form'!$K$13="Yes",(IF('Order Form'!#REF!=0,"",IF('Order Form'!$K$10&lt;&gt;"GR - Gratis",IF(ISNUMBER($H60),'Order Form'!#REF!,""),""))),"")</f>
        <v/>
      </c>
      <c r="K60" s="37"/>
      <c r="L60" s="89" t="str">
        <f>IF('Order Form'!J113&gt;0,"",IF('Order Form'!G113=0,"",IF('Order Form'!$K$10&lt;&gt;"GR - Gratis",IF('Order Form'!$K$12="Yes",IF(ISNUMBER($H60),'Order Form'!G113*100,""),""),"")))</f>
        <v/>
      </c>
      <c r="M60" s="89" t="str">
        <f>IF('Order Form'!J113&gt;0,"",IF('Order Form'!$K$17=0,"",IF('Order Form'!$K$17=0,"",IF('Order Form'!$K$10&lt;&gt;"GR - Gratis",IF('Order Form'!$K$12="Yes",IF(ISNUMBER($H60),'Order Form'!$K$17*100,""),""),""))))</f>
        <v/>
      </c>
      <c r="N60" s="38"/>
      <c r="O60" s="88" t="str">
        <f>IF('Order Form'!$B$8="Name / Attent Of","",IF(ISNUMBER($H60),IF('Order Form'!$K$14="Yes",'Order Form'!$B$8,""),""))</f>
        <v/>
      </c>
      <c r="P60" s="96" t="str">
        <f>IF('Order Form'!$B$9="Company / Department","",IF(ISNUMBER($H60),IF('Order Form'!$K$14="Yes",'Order Form'!$B$9,""),""))</f>
        <v/>
      </c>
      <c r="Q60" s="88" t="str">
        <f>IF('Order Form'!$B$10="Address 1","",IF(ISNUMBER($H60),IF('Order Form'!$K$14="Yes",'Order Form'!$B$10,""),""))</f>
        <v/>
      </c>
      <c r="R60" s="88" t="str">
        <f>IF('Order Form'!$B$11="Address 2","",IF(ISNUMBER($H60),IF('Order Form'!$K$14="Yes",'Order Form'!$B$11,""),""))</f>
        <v/>
      </c>
      <c r="S60" s="96" t="str">
        <f>IF('Order Form'!$B$12="Address 3","",IF(ISNUMBER($H60),IF('Order Form'!$K$14="Yes",'Order Form'!$B$12,""),""))</f>
        <v/>
      </c>
      <c r="T60" s="88" t="str">
        <f>IF('Order Form'!$B$13="Town","",IF(ISNUMBER($H60),IF('Order Form'!$K$14="Yes",'Order Form'!$B$13,""),""))</f>
        <v/>
      </c>
      <c r="U60" s="34"/>
      <c r="V60" s="103" t="str">
        <f>IF('Order Form'!$B$14="Post Code","",IF(ISNUMBER($H60),IF('Order Form'!$K$14="Yes",'Order Form'!$B$14,""),""))</f>
        <v/>
      </c>
      <c r="W60" s="98" t="str">
        <f>IF('Order Form'!$B$15="Country","",IF(ISNUMBER($H60),IF('Order Form'!$K$14="Yes",VLOOKUP('Order Form'!$B$15,Lists!N:O,2,0),""),""))</f>
        <v/>
      </c>
      <c r="X60" s="100"/>
      <c r="Y60" s="99" t="str">
        <f>IF('Order Form'!$F$8="Phone","",IF(ISNUMBER($H60),IF('Order Form'!$K$14="Yes",'Order Form'!$F$8,""),""))</f>
        <v/>
      </c>
      <c r="Z60" s="97" t="str">
        <f>IF('Order Form'!$F$9="Email","",IF(ISNUMBER($H60),IF('Order Form'!$K$14="Yes",'Order Form'!$F$9,""),""))</f>
        <v/>
      </c>
      <c r="AA60" s="38"/>
      <c r="AC60" s="86" t="str">
        <f>IF(ISNUMBER(($H60)),LEFT('Order Form'!$K$10,2),"")</f>
        <v/>
      </c>
      <c r="AD60" s="34"/>
      <c r="AE60" s="86" t="str">
        <f>IF(AC60="GR",LEFT('Order Form'!$K$11,2),"")</f>
        <v/>
      </c>
      <c r="AF60" s="34"/>
      <c r="AG60" s="38"/>
      <c r="AH60" s="38"/>
      <c r="AI60" s="86" t="str">
        <f>IF(ISNUMBER(($H60)),IF('Order Form'!$K$16="Yes","P",""),"")</f>
        <v/>
      </c>
      <c r="AJ60" s="34"/>
      <c r="AK60" s="106"/>
      <c r="AL60" s="106"/>
      <c r="AM60" s="34"/>
      <c r="AN60" s="34"/>
      <c r="AO60" s="38"/>
      <c r="AP60" s="34"/>
      <c r="AQ60" s="38"/>
      <c r="AR60" s="38"/>
      <c r="AS60" s="38"/>
      <c r="AZ60" s="86" t="str">
        <f>IF(ISNUMBER(($H60)),IF('Order Form'!$K$15="Yes","Y",""),"")</f>
        <v/>
      </c>
      <c r="BD60" s="87" t="e">
        <f>IF('Order Form'!#REF!&gt;0,"OF"," ")</f>
        <v>#REF!</v>
      </c>
      <c r="BE60" s="86" t="e">
        <f>IF('Order Form'!#REF!&gt;0,"Y"," ")</f>
        <v>#REF!</v>
      </c>
      <c r="BF60" s="86" t="e">
        <f>IF('Order Form'!#REF!&gt;0,"STANDARD"," ")</f>
        <v>#REF!</v>
      </c>
    </row>
    <row r="61" spans="1:58">
      <c r="A61" s="34"/>
      <c r="B61" s="93" t="str">
        <f>IF(ISNUMBER(($H61)),'Order Form'!$D$5,"")</f>
        <v/>
      </c>
      <c r="C61" s="92" t="str">
        <f>IF(ISNUMBER(($H61)),'Order Form'!$G$5,"")</f>
        <v/>
      </c>
      <c r="D61" s="92" t="str">
        <f>IF('Order Form'!F114="","",IF(ISNUMBER(($H61)),'Order Form'!F114,""))</f>
        <v/>
      </c>
      <c r="E61" s="35"/>
      <c r="F61" s="91" t="str">
        <f>IF(ISNUMBER((H61)),SUBSTITUTE(SUBSTITUTE('Order Form'!#REF!,"-","")," ",""),"")</f>
        <v/>
      </c>
      <c r="G61" s="36"/>
      <c r="H61" s="90" t="str">
        <f>IF('Order Form'!H114&gt;0,'Order Form'!H114," ")</f>
        <v xml:space="preserve"> </v>
      </c>
      <c r="I61" s="89" t="str">
        <f>IF('Order Form'!$K$13="Yes",(IF('Order Form'!#REF!&gt;0,"",IF('Order Form'!$K$10&lt;&gt;"GR - Gratis",IF('Order Form'!#REF!=0,"",IF(ISNUMBER($H61),'Order Form'!#REF!,"")),""))),"")</f>
        <v/>
      </c>
      <c r="J61" s="89" t="str">
        <f>IF('Order Form'!$K$13="Yes",(IF('Order Form'!#REF!=0,"",IF('Order Form'!$K$10&lt;&gt;"GR - Gratis",IF(ISNUMBER($H61),'Order Form'!#REF!,""),""))),"")</f>
        <v/>
      </c>
      <c r="K61" s="37"/>
      <c r="L61" s="89" t="str">
        <f>IF('Order Form'!J114&gt;0,"",IF('Order Form'!G114=0,"",IF('Order Form'!$K$10&lt;&gt;"GR - Gratis",IF('Order Form'!$K$12="Yes",IF(ISNUMBER($H61),'Order Form'!G114*100,""),""),"")))</f>
        <v/>
      </c>
      <c r="M61" s="89" t="str">
        <f>IF('Order Form'!J114&gt;0,"",IF('Order Form'!$K$17=0,"",IF('Order Form'!$K$17=0,"",IF('Order Form'!$K$10&lt;&gt;"GR - Gratis",IF('Order Form'!$K$12="Yes",IF(ISNUMBER($H61),'Order Form'!$K$17*100,""),""),""))))</f>
        <v/>
      </c>
      <c r="N61" s="38"/>
      <c r="O61" s="88" t="str">
        <f>IF('Order Form'!$B$8="Name / Attent Of","",IF(ISNUMBER($H61),IF('Order Form'!$K$14="Yes",'Order Form'!$B$8,""),""))</f>
        <v/>
      </c>
      <c r="P61" s="96" t="str">
        <f>IF('Order Form'!$B$9="Company / Department","",IF(ISNUMBER($H61),IF('Order Form'!$K$14="Yes",'Order Form'!$B$9,""),""))</f>
        <v/>
      </c>
      <c r="Q61" s="88" t="str">
        <f>IF('Order Form'!$B$10="Address 1","",IF(ISNUMBER($H61),IF('Order Form'!$K$14="Yes",'Order Form'!$B$10,""),""))</f>
        <v/>
      </c>
      <c r="R61" s="88" t="str">
        <f>IF('Order Form'!$B$11="Address 2","",IF(ISNUMBER($H61),IF('Order Form'!$K$14="Yes",'Order Form'!$B$11,""),""))</f>
        <v/>
      </c>
      <c r="S61" s="96" t="str">
        <f>IF('Order Form'!$B$12="Address 3","",IF(ISNUMBER($H61),IF('Order Form'!$K$14="Yes",'Order Form'!$B$12,""),""))</f>
        <v/>
      </c>
      <c r="T61" s="88" t="str">
        <f>IF('Order Form'!$B$13="Town","",IF(ISNUMBER($H61),IF('Order Form'!$K$14="Yes",'Order Form'!$B$13,""),""))</f>
        <v/>
      </c>
      <c r="U61" s="34"/>
      <c r="V61" s="103" t="str">
        <f>IF('Order Form'!$B$14="Post Code","",IF(ISNUMBER($H61),IF('Order Form'!$K$14="Yes",'Order Form'!$B$14,""),""))</f>
        <v/>
      </c>
      <c r="W61" s="98" t="str">
        <f>IF('Order Form'!$B$15="Country","",IF(ISNUMBER($H61),IF('Order Form'!$K$14="Yes",VLOOKUP('Order Form'!$B$15,Lists!N:O,2,0),""),""))</f>
        <v/>
      </c>
      <c r="X61" s="100"/>
      <c r="Y61" s="99" t="str">
        <f>IF('Order Form'!$F$8="Phone","",IF(ISNUMBER($H61),IF('Order Form'!$K$14="Yes",'Order Form'!$F$8,""),""))</f>
        <v/>
      </c>
      <c r="Z61" s="97" t="str">
        <f>IF('Order Form'!$F$9="Email","",IF(ISNUMBER($H61),IF('Order Form'!$K$14="Yes",'Order Form'!$F$9,""),""))</f>
        <v/>
      </c>
      <c r="AA61" s="38"/>
      <c r="AC61" s="86" t="str">
        <f>IF(ISNUMBER(($H61)),LEFT('Order Form'!$K$10,2),"")</f>
        <v/>
      </c>
      <c r="AD61" s="34"/>
      <c r="AE61" s="86" t="str">
        <f>IF(AC61="GR",LEFT('Order Form'!$K$11,2),"")</f>
        <v/>
      </c>
      <c r="AF61" s="34"/>
      <c r="AG61" s="38"/>
      <c r="AH61" s="38"/>
      <c r="AI61" s="86" t="str">
        <f>IF(ISNUMBER(($H61)),IF('Order Form'!$K$16="Yes","P",""),"")</f>
        <v/>
      </c>
      <c r="AJ61" s="34"/>
      <c r="AK61" s="106"/>
      <c r="AL61" s="106"/>
      <c r="AM61" s="34"/>
      <c r="AN61" s="34"/>
      <c r="AO61" s="38"/>
      <c r="AP61" s="34"/>
      <c r="AQ61" s="38"/>
      <c r="AR61" s="38"/>
      <c r="AS61" s="38"/>
      <c r="AZ61" s="86" t="str">
        <f>IF(ISNUMBER(($H61)),IF('Order Form'!$K$15="Yes","Y",""),"")</f>
        <v/>
      </c>
      <c r="BD61" s="87" t="e">
        <f>IF('Order Form'!#REF!&gt;0,"OF"," ")</f>
        <v>#REF!</v>
      </c>
      <c r="BE61" s="86" t="e">
        <f>IF('Order Form'!#REF!&gt;0,"Y"," ")</f>
        <v>#REF!</v>
      </c>
      <c r="BF61" s="86" t="e">
        <f>IF('Order Form'!#REF!&gt;0,"STANDARD"," ")</f>
        <v>#REF!</v>
      </c>
    </row>
    <row r="62" spans="1:58">
      <c r="A62" s="34"/>
      <c r="B62" s="93" t="str">
        <f>IF(ISNUMBER(($H62)),'Order Form'!$D$5,"")</f>
        <v/>
      </c>
      <c r="C62" s="92" t="str">
        <f>IF(ISNUMBER(($H62)),'Order Form'!$G$5,"")</f>
        <v/>
      </c>
      <c r="D62" s="92" t="str">
        <f>IF('Order Form'!F115="","",IF(ISNUMBER(($H62)),'Order Form'!F115,""))</f>
        <v/>
      </c>
      <c r="E62" s="35"/>
      <c r="F62" s="91" t="str">
        <f>IF(ISNUMBER((H62)),SUBSTITUTE(SUBSTITUTE('Order Form'!#REF!,"-","")," ",""),"")</f>
        <v/>
      </c>
      <c r="G62" s="36"/>
      <c r="H62" s="90" t="str">
        <f>IF('Order Form'!H115&gt;0,'Order Form'!H115," ")</f>
        <v xml:space="preserve"> </v>
      </c>
      <c r="I62" s="89" t="str">
        <f>IF('Order Form'!$K$13="Yes",(IF('Order Form'!#REF!&gt;0,"",IF('Order Form'!$K$10&lt;&gt;"GR - Gratis",IF('Order Form'!#REF!=0,"",IF(ISNUMBER($H62),'Order Form'!#REF!,"")),""))),"")</f>
        <v/>
      </c>
      <c r="J62" s="89" t="str">
        <f>IF('Order Form'!$K$13="Yes",(IF('Order Form'!#REF!=0,"",IF('Order Form'!$K$10&lt;&gt;"GR - Gratis",IF(ISNUMBER($H62),'Order Form'!#REF!,""),""))),"")</f>
        <v/>
      </c>
      <c r="K62" s="37"/>
      <c r="L62" s="89" t="str">
        <f>IF('Order Form'!J115&gt;0,"",IF('Order Form'!G115=0,"",IF('Order Form'!$K$10&lt;&gt;"GR - Gratis",IF('Order Form'!$K$12="Yes",IF(ISNUMBER($H62),'Order Form'!G115*100,""),""),"")))</f>
        <v/>
      </c>
      <c r="M62" s="89" t="str">
        <f>IF('Order Form'!J115&gt;0,"",IF('Order Form'!$K$17=0,"",IF('Order Form'!$K$17=0,"",IF('Order Form'!$K$10&lt;&gt;"GR - Gratis",IF('Order Form'!$K$12="Yes",IF(ISNUMBER($H62),'Order Form'!$K$17*100,""),""),""))))</f>
        <v/>
      </c>
      <c r="N62" s="38"/>
      <c r="O62" s="88" t="str">
        <f>IF('Order Form'!$B$8="Name / Attent Of","",IF(ISNUMBER($H62),IF('Order Form'!$K$14="Yes",'Order Form'!$B$8,""),""))</f>
        <v/>
      </c>
      <c r="P62" s="96" t="str">
        <f>IF('Order Form'!$B$9="Company / Department","",IF(ISNUMBER($H62),IF('Order Form'!$K$14="Yes",'Order Form'!$B$9,""),""))</f>
        <v/>
      </c>
      <c r="Q62" s="88" t="str">
        <f>IF('Order Form'!$B$10="Address 1","",IF(ISNUMBER($H62),IF('Order Form'!$K$14="Yes",'Order Form'!$B$10,""),""))</f>
        <v/>
      </c>
      <c r="R62" s="88" t="str">
        <f>IF('Order Form'!$B$11="Address 2","",IF(ISNUMBER($H62),IF('Order Form'!$K$14="Yes",'Order Form'!$B$11,""),""))</f>
        <v/>
      </c>
      <c r="S62" s="96" t="str">
        <f>IF('Order Form'!$B$12="Address 3","",IF(ISNUMBER($H62),IF('Order Form'!$K$14="Yes",'Order Form'!$B$12,""),""))</f>
        <v/>
      </c>
      <c r="T62" s="88" t="str">
        <f>IF('Order Form'!$B$13="Town","",IF(ISNUMBER($H62),IF('Order Form'!$K$14="Yes",'Order Form'!$B$13,""),""))</f>
        <v/>
      </c>
      <c r="U62" s="34"/>
      <c r="V62" s="103" t="str">
        <f>IF('Order Form'!$B$14="Post Code","",IF(ISNUMBER($H62),IF('Order Form'!$K$14="Yes",'Order Form'!$B$14,""),""))</f>
        <v/>
      </c>
      <c r="W62" s="98" t="str">
        <f>IF('Order Form'!$B$15="Country","",IF(ISNUMBER($H62),IF('Order Form'!$K$14="Yes",VLOOKUP('Order Form'!$B$15,Lists!N:O,2,0),""),""))</f>
        <v/>
      </c>
      <c r="X62" s="100"/>
      <c r="Y62" s="99" t="str">
        <f>IF('Order Form'!$F$8="Phone","",IF(ISNUMBER($H62),IF('Order Form'!$K$14="Yes",'Order Form'!$F$8,""),""))</f>
        <v/>
      </c>
      <c r="Z62" s="97" t="str">
        <f>IF('Order Form'!$F$9="Email","",IF(ISNUMBER($H62),IF('Order Form'!$K$14="Yes",'Order Form'!$F$9,""),""))</f>
        <v/>
      </c>
      <c r="AA62" s="38"/>
      <c r="AC62" s="86" t="str">
        <f>IF(ISNUMBER(($H62)),LEFT('Order Form'!$K$10,2),"")</f>
        <v/>
      </c>
      <c r="AD62" s="34"/>
      <c r="AE62" s="86" t="str">
        <f>IF(AC62="GR",LEFT('Order Form'!$K$11,2),"")</f>
        <v/>
      </c>
      <c r="AF62" s="34"/>
      <c r="AG62" s="38"/>
      <c r="AH62" s="38"/>
      <c r="AI62" s="86" t="str">
        <f>IF(ISNUMBER(($H62)),IF('Order Form'!$K$16="Yes","P",""),"")</f>
        <v/>
      </c>
      <c r="AJ62" s="34"/>
      <c r="AK62" s="106"/>
      <c r="AL62" s="106"/>
      <c r="AM62" s="34"/>
      <c r="AN62" s="34"/>
      <c r="AO62" s="38"/>
      <c r="AP62" s="34"/>
      <c r="AQ62" s="38"/>
      <c r="AR62" s="38"/>
      <c r="AS62" s="38"/>
      <c r="AZ62" s="86" t="str">
        <f>IF(ISNUMBER(($H62)),IF('Order Form'!$K$15="Yes","Y",""),"")</f>
        <v/>
      </c>
      <c r="BD62" s="87" t="e">
        <f>IF('Order Form'!#REF!&gt;0,"OF"," ")</f>
        <v>#REF!</v>
      </c>
      <c r="BE62" s="86" t="e">
        <f>IF('Order Form'!#REF!&gt;0,"Y"," ")</f>
        <v>#REF!</v>
      </c>
      <c r="BF62" s="86" t="e">
        <f>IF('Order Form'!#REF!&gt;0,"STANDARD"," ")</f>
        <v>#REF!</v>
      </c>
    </row>
    <row r="63" spans="1:58">
      <c r="A63" s="34"/>
      <c r="B63" s="93" t="str">
        <f>IF(ISNUMBER(($H63)),'Order Form'!$D$5,"")</f>
        <v/>
      </c>
      <c r="C63" s="92" t="str">
        <f>IF(ISNUMBER(($H63)),'Order Form'!$G$5,"")</f>
        <v/>
      </c>
      <c r="D63" s="92" t="str">
        <f>IF('Order Form'!F116="","",IF(ISNUMBER(($H63)),'Order Form'!F116,""))</f>
        <v/>
      </c>
      <c r="E63" s="35"/>
      <c r="F63" s="91" t="str">
        <f>IF(ISNUMBER((H63)),SUBSTITUTE(SUBSTITUTE('Order Form'!#REF!,"-","")," ",""),"")</f>
        <v/>
      </c>
      <c r="G63" s="36"/>
      <c r="H63" s="90" t="str">
        <f>IF('Order Form'!H116&gt;0,'Order Form'!H116," ")</f>
        <v xml:space="preserve"> </v>
      </c>
      <c r="I63" s="89" t="str">
        <f>IF('Order Form'!$K$13="Yes",(IF('Order Form'!#REF!&gt;0,"",IF('Order Form'!$K$10&lt;&gt;"GR - Gratis",IF('Order Form'!#REF!=0,"",IF(ISNUMBER($H63),'Order Form'!#REF!,"")),""))),"")</f>
        <v/>
      </c>
      <c r="J63" s="89" t="str">
        <f>IF('Order Form'!$K$13="Yes",(IF('Order Form'!#REF!=0,"",IF('Order Form'!$K$10&lt;&gt;"GR - Gratis",IF(ISNUMBER($H63),'Order Form'!#REF!,""),""))),"")</f>
        <v/>
      </c>
      <c r="K63" s="37"/>
      <c r="L63" s="89" t="str">
        <f>IF('Order Form'!J116&gt;0,"",IF('Order Form'!G116=0,"",IF('Order Form'!$K$10&lt;&gt;"GR - Gratis",IF('Order Form'!$K$12="Yes",IF(ISNUMBER($H63),'Order Form'!G116*100,""),""),"")))</f>
        <v/>
      </c>
      <c r="M63" s="89" t="str">
        <f>IF('Order Form'!J116&gt;0,"",IF('Order Form'!$K$17=0,"",IF('Order Form'!$K$17=0,"",IF('Order Form'!$K$10&lt;&gt;"GR - Gratis",IF('Order Form'!$K$12="Yes",IF(ISNUMBER($H63),'Order Form'!$K$17*100,""),""),""))))</f>
        <v/>
      </c>
      <c r="N63" s="38"/>
      <c r="O63" s="88" t="str">
        <f>IF('Order Form'!$B$8="Name / Attent Of","",IF(ISNUMBER($H63),IF('Order Form'!$K$14="Yes",'Order Form'!$B$8,""),""))</f>
        <v/>
      </c>
      <c r="P63" s="96" t="str">
        <f>IF('Order Form'!$B$9="Company / Department","",IF(ISNUMBER($H63),IF('Order Form'!$K$14="Yes",'Order Form'!$B$9,""),""))</f>
        <v/>
      </c>
      <c r="Q63" s="88" t="str">
        <f>IF('Order Form'!$B$10="Address 1","",IF(ISNUMBER($H63),IF('Order Form'!$K$14="Yes",'Order Form'!$B$10,""),""))</f>
        <v/>
      </c>
      <c r="R63" s="88" t="str">
        <f>IF('Order Form'!$B$11="Address 2","",IF(ISNUMBER($H63),IF('Order Form'!$K$14="Yes",'Order Form'!$B$11,""),""))</f>
        <v/>
      </c>
      <c r="S63" s="96" t="str">
        <f>IF('Order Form'!$B$12="Address 3","",IF(ISNUMBER($H63),IF('Order Form'!$K$14="Yes",'Order Form'!$B$12,""),""))</f>
        <v/>
      </c>
      <c r="T63" s="88" t="str">
        <f>IF('Order Form'!$B$13="Town","",IF(ISNUMBER($H63),IF('Order Form'!$K$14="Yes",'Order Form'!$B$13,""),""))</f>
        <v/>
      </c>
      <c r="U63" s="34"/>
      <c r="V63" s="103" t="str">
        <f>IF('Order Form'!$B$14="Post Code","",IF(ISNUMBER($H63),IF('Order Form'!$K$14="Yes",'Order Form'!$B$14,""),""))</f>
        <v/>
      </c>
      <c r="W63" s="98" t="str">
        <f>IF('Order Form'!$B$15="Country","",IF(ISNUMBER($H63),IF('Order Form'!$K$14="Yes",VLOOKUP('Order Form'!$B$15,Lists!N:O,2,0),""),""))</f>
        <v/>
      </c>
      <c r="X63" s="100"/>
      <c r="Y63" s="99" t="str">
        <f>IF('Order Form'!$F$8="Phone","",IF(ISNUMBER($H63),IF('Order Form'!$K$14="Yes",'Order Form'!$F$8,""),""))</f>
        <v/>
      </c>
      <c r="Z63" s="97" t="str">
        <f>IF('Order Form'!$F$9="Email","",IF(ISNUMBER($H63),IF('Order Form'!$K$14="Yes",'Order Form'!$F$9,""),""))</f>
        <v/>
      </c>
      <c r="AA63" s="38"/>
      <c r="AC63" s="86" t="str">
        <f>IF(ISNUMBER(($H63)),LEFT('Order Form'!$K$10,2),"")</f>
        <v/>
      </c>
      <c r="AD63" s="34"/>
      <c r="AE63" s="86" t="str">
        <f>IF(AC63="GR",LEFT('Order Form'!$K$11,2),"")</f>
        <v/>
      </c>
      <c r="AF63" s="34"/>
      <c r="AG63" s="38"/>
      <c r="AH63" s="38"/>
      <c r="AI63" s="86" t="str">
        <f>IF(ISNUMBER(($H63)),IF('Order Form'!$K$16="Yes","P",""),"")</f>
        <v/>
      </c>
      <c r="AJ63" s="34"/>
      <c r="AK63" s="106"/>
      <c r="AL63" s="106"/>
      <c r="AM63" s="34"/>
      <c r="AN63" s="34"/>
      <c r="AO63" s="38"/>
      <c r="AP63" s="34"/>
      <c r="AQ63" s="38"/>
      <c r="AR63" s="38"/>
      <c r="AS63" s="38"/>
      <c r="AZ63" s="86" t="str">
        <f>IF(ISNUMBER(($H63)),IF('Order Form'!$K$15="Yes","Y",""),"")</f>
        <v/>
      </c>
      <c r="BD63" s="87" t="e">
        <f>IF('Order Form'!#REF!&gt;0,"OF"," ")</f>
        <v>#REF!</v>
      </c>
      <c r="BE63" s="86" t="e">
        <f>IF('Order Form'!#REF!&gt;0,"Y"," ")</f>
        <v>#REF!</v>
      </c>
      <c r="BF63" s="86" t="e">
        <f>IF('Order Form'!#REF!&gt;0,"STANDARD"," ")</f>
        <v>#REF!</v>
      </c>
    </row>
    <row r="64" spans="1:58">
      <c r="A64" s="34"/>
      <c r="B64" s="93" t="str">
        <f>IF(ISNUMBER(($H64)),'Order Form'!$D$5,"")</f>
        <v/>
      </c>
      <c r="C64" s="92" t="str">
        <f>IF(ISNUMBER(($H64)),'Order Form'!$G$5,"")</f>
        <v/>
      </c>
      <c r="D64" s="92" t="str">
        <f>IF('Order Form'!F117="","",IF(ISNUMBER(($H64)),'Order Form'!F117,""))</f>
        <v/>
      </c>
      <c r="E64" s="35"/>
      <c r="F64" s="91" t="str">
        <f>IF(ISNUMBER((H64)),SUBSTITUTE(SUBSTITUTE('Order Form'!#REF!,"-","")," ",""),"")</f>
        <v/>
      </c>
      <c r="G64" s="36"/>
      <c r="H64" s="90" t="str">
        <f>IF('Order Form'!H117&gt;0,'Order Form'!H117," ")</f>
        <v xml:space="preserve"> </v>
      </c>
      <c r="I64" s="89" t="str">
        <f>IF('Order Form'!$K$13="Yes",(IF('Order Form'!#REF!&gt;0,"",IF('Order Form'!$K$10&lt;&gt;"GR - Gratis",IF('Order Form'!#REF!=0,"",IF(ISNUMBER($H64),'Order Form'!#REF!,"")),""))),"")</f>
        <v/>
      </c>
      <c r="J64" s="89" t="str">
        <f>IF('Order Form'!$K$13="Yes",(IF('Order Form'!#REF!=0,"",IF('Order Form'!$K$10&lt;&gt;"GR - Gratis",IF(ISNUMBER($H64),'Order Form'!#REF!,""),""))),"")</f>
        <v/>
      </c>
      <c r="K64" s="37"/>
      <c r="L64" s="89" t="str">
        <f>IF('Order Form'!J117&gt;0,"",IF('Order Form'!G117=0,"",IF('Order Form'!$K$10&lt;&gt;"GR - Gratis",IF('Order Form'!$K$12="Yes",IF(ISNUMBER($H64),'Order Form'!G117*100,""),""),"")))</f>
        <v/>
      </c>
      <c r="M64" s="89" t="str">
        <f>IF('Order Form'!J117&gt;0,"",IF('Order Form'!$K$17=0,"",IF('Order Form'!$K$17=0,"",IF('Order Form'!$K$10&lt;&gt;"GR - Gratis",IF('Order Form'!$K$12="Yes",IF(ISNUMBER($H64),'Order Form'!$K$17*100,""),""),""))))</f>
        <v/>
      </c>
      <c r="N64" s="38"/>
      <c r="O64" s="88" t="str">
        <f>IF('Order Form'!$B$8="Name / Attent Of","",IF(ISNUMBER($H64),IF('Order Form'!$K$14="Yes",'Order Form'!$B$8,""),""))</f>
        <v/>
      </c>
      <c r="P64" s="96" t="str">
        <f>IF('Order Form'!$B$9="Company / Department","",IF(ISNUMBER($H64),IF('Order Form'!$K$14="Yes",'Order Form'!$B$9,""),""))</f>
        <v/>
      </c>
      <c r="Q64" s="88" t="str">
        <f>IF('Order Form'!$B$10="Address 1","",IF(ISNUMBER($H64),IF('Order Form'!$K$14="Yes",'Order Form'!$B$10,""),""))</f>
        <v/>
      </c>
      <c r="R64" s="88" t="str">
        <f>IF('Order Form'!$B$11="Address 2","",IF(ISNUMBER($H64),IF('Order Form'!$K$14="Yes",'Order Form'!$B$11,""),""))</f>
        <v/>
      </c>
      <c r="S64" s="96" t="str">
        <f>IF('Order Form'!$B$12="Address 3","",IF(ISNUMBER($H64),IF('Order Form'!$K$14="Yes",'Order Form'!$B$12,""),""))</f>
        <v/>
      </c>
      <c r="T64" s="88" t="str">
        <f>IF('Order Form'!$B$13="Town","",IF(ISNUMBER($H64),IF('Order Form'!$K$14="Yes",'Order Form'!$B$13,""),""))</f>
        <v/>
      </c>
      <c r="U64" s="34"/>
      <c r="V64" s="103" t="str">
        <f>IF('Order Form'!$B$14="Post Code","",IF(ISNUMBER($H64),IF('Order Form'!$K$14="Yes",'Order Form'!$B$14,""),""))</f>
        <v/>
      </c>
      <c r="W64" s="98" t="str">
        <f>IF('Order Form'!$B$15="Country","",IF(ISNUMBER($H64),IF('Order Form'!$K$14="Yes",VLOOKUP('Order Form'!$B$15,Lists!N:O,2,0),""),""))</f>
        <v/>
      </c>
      <c r="X64" s="100"/>
      <c r="Y64" s="99" t="str">
        <f>IF('Order Form'!$F$8="Phone","",IF(ISNUMBER($H64),IF('Order Form'!$K$14="Yes",'Order Form'!$F$8,""),""))</f>
        <v/>
      </c>
      <c r="Z64" s="97" t="str">
        <f>IF('Order Form'!$F$9="Email","",IF(ISNUMBER($H64),IF('Order Form'!$K$14="Yes",'Order Form'!$F$9,""),""))</f>
        <v/>
      </c>
      <c r="AA64" s="38"/>
      <c r="AC64" s="86" t="str">
        <f>IF(ISNUMBER(($H64)),LEFT('Order Form'!$K$10,2),"")</f>
        <v/>
      </c>
      <c r="AD64" s="34"/>
      <c r="AE64" s="86" t="str">
        <f>IF(AC64="GR",LEFT('Order Form'!$K$11,2),"")</f>
        <v/>
      </c>
      <c r="AF64" s="34"/>
      <c r="AG64" s="38"/>
      <c r="AH64" s="38"/>
      <c r="AI64" s="86" t="str">
        <f>IF(ISNUMBER(($H64)),IF('Order Form'!$K$16="Yes","P",""),"")</f>
        <v/>
      </c>
      <c r="AJ64" s="34"/>
      <c r="AK64" s="106"/>
      <c r="AL64" s="106"/>
      <c r="AM64" s="34"/>
      <c r="AN64" s="34"/>
      <c r="AO64" s="38"/>
      <c r="AP64" s="34"/>
      <c r="AQ64" s="38"/>
      <c r="AR64" s="38"/>
      <c r="AS64" s="38"/>
      <c r="AZ64" s="86" t="str">
        <f>IF(ISNUMBER(($H64)),IF('Order Form'!$K$15="Yes","Y",""),"")</f>
        <v/>
      </c>
      <c r="BD64" s="87" t="e">
        <f>IF('Order Form'!#REF!&gt;0,"OF"," ")</f>
        <v>#REF!</v>
      </c>
      <c r="BE64" s="86" t="e">
        <f>IF('Order Form'!#REF!&gt;0,"Y"," ")</f>
        <v>#REF!</v>
      </c>
      <c r="BF64" s="86" t="e">
        <f>IF('Order Form'!#REF!&gt;0,"STANDARD"," ")</f>
        <v>#REF!</v>
      </c>
    </row>
    <row r="65" spans="1:58">
      <c r="A65" s="34"/>
      <c r="B65" s="93" t="str">
        <f>IF(ISNUMBER(($H65)),'Order Form'!$D$5,"")</f>
        <v/>
      </c>
      <c r="C65" s="92" t="str">
        <f>IF(ISNUMBER(($H65)),'Order Form'!$G$5,"")</f>
        <v/>
      </c>
      <c r="D65" s="92" t="str">
        <f>IF('Order Form'!F118="","",IF(ISNUMBER(($H65)),'Order Form'!F118,""))</f>
        <v/>
      </c>
      <c r="E65" s="35"/>
      <c r="F65" s="91" t="str">
        <f>IF(ISNUMBER((H65)),SUBSTITUTE(SUBSTITUTE('Order Form'!#REF!,"-","")," ",""),"")</f>
        <v/>
      </c>
      <c r="G65" s="36"/>
      <c r="H65" s="90" t="str">
        <f>IF('Order Form'!H118&gt;0,'Order Form'!H118," ")</f>
        <v xml:space="preserve"> </v>
      </c>
      <c r="I65" s="89" t="str">
        <f>IF('Order Form'!$K$13="Yes",(IF('Order Form'!#REF!&gt;0,"",IF('Order Form'!$K$10&lt;&gt;"GR - Gratis",IF('Order Form'!#REF!=0,"",IF(ISNUMBER($H65),'Order Form'!#REF!,"")),""))),"")</f>
        <v/>
      </c>
      <c r="J65" s="89" t="str">
        <f>IF('Order Form'!$K$13="Yes",(IF('Order Form'!#REF!=0,"",IF('Order Form'!$K$10&lt;&gt;"GR - Gratis",IF(ISNUMBER($H65),'Order Form'!#REF!,""),""))),"")</f>
        <v/>
      </c>
      <c r="K65" s="37"/>
      <c r="L65" s="89" t="str">
        <f>IF('Order Form'!J118&gt;0,"",IF('Order Form'!G118=0,"",IF('Order Form'!$K$10&lt;&gt;"GR - Gratis",IF('Order Form'!$K$12="Yes",IF(ISNUMBER($H65),'Order Form'!G118*100,""),""),"")))</f>
        <v/>
      </c>
      <c r="M65" s="89" t="str">
        <f>IF('Order Form'!J118&gt;0,"",IF('Order Form'!$K$17=0,"",IF('Order Form'!$K$17=0,"",IF('Order Form'!$K$10&lt;&gt;"GR - Gratis",IF('Order Form'!$K$12="Yes",IF(ISNUMBER($H65),'Order Form'!$K$17*100,""),""),""))))</f>
        <v/>
      </c>
      <c r="N65" s="38"/>
      <c r="O65" s="88" t="str">
        <f>IF('Order Form'!$B$8="Name / Attent Of","",IF(ISNUMBER($H65),IF('Order Form'!$K$14="Yes",'Order Form'!$B$8,""),""))</f>
        <v/>
      </c>
      <c r="P65" s="96" t="str">
        <f>IF('Order Form'!$B$9="Company / Department","",IF(ISNUMBER($H65),IF('Order Form'!$K$14="Yes",'Order Form'!$B$9,""),""))</f>
        <v/>
      </c>
      <c r="Q65" s="88" t="str">
        <f>IF('Order Form'!$B$10="Address 1","",IF(ISNUMBER($H65),IF('Order Form'!$K$14="Yes",'Order Form'!$B$10,""),""))</f>
        <v/>
      </c>
      <c r="R65" s="88" t="str">
        <f>IF('Order Form'!$B$11="Address 2","",IF(ISNUMBER($H65),IF('Order Form'!$K$14="Yes",'Order Form'!$B$11,""),""))</f>
        <v/>
      </c>
      <c r="S65" s="96" t="str">
        <f>IF('Order Form'!$B$12="Address 3","",IF(ISNUMBER($H65),IF('Order Form'!$K$14="Yes",'Order Form'!$B$12,""),""))</f>
        <v/>
      </c>
      <c r="T65" s="88" t="str">
        <f>IF('Order Form'!$B$13="Town","",IF(ISNUMBER($H65),IF('Order Form'!$K$14="Yes",'Order Form'!$B$13,""),""))</f>
        <v/>
      </c>
      <c r="U65" s="34"/>
      <c r="V65" s="103" t="str">
        <f>IF('Order Form'!$B$14="Post Code","",IF(ISNUMBER($H65),IF('Order Form'!$K$14="Yes",'Order Form'!$B$14,""),""))</f>
        <v/>
      </c>
      <c r="W65" s="98" t="str">
        <f>IF('Order Form'!$B$15="Country","",IF(ISNUMBER($H65),IF('Order Form'!$K$14="Yes",VLOOKUP('Order Form'!$B$15,Lists!N:O,2,0),""),""))</f>
        <v/>
      </c>
      <c r="X65" s="100"/>
      <c r="Y65" s="99" t="str">
        <f>IF('Order Form'!$F$8="Phone","",IF(ISNUMBER($H65),IF('Order Form'!$K$14="Yes",'Order Form'!$F$8,""),""))</f>
        <v/>
      </c>
      <c r="Z65" s="97" t="str">
        <f>IF('Order Form'!$F$9="Email","",IF(ISNUMBER($H65),IF('Order Form'!$K$14="Yes",'Order Form'!$F$9,""),""))</f>
        <v/>
      </c>
      <c r="AA65" s="38"/>
      <c r="AC65" s="86" t="str">
        <f>IF(ISNUMBER(($H65)),LEFT('Order Form'!$K$10,2),"")</f>
        <v/>
      </c>
      <c r="AD65" s="34"/>
      <c r="AE65" s="86" t="str">
        <f>IF(AC65="GR",LEFT('Order Form'!$K$11,2),"")</f>
        <v/>
      </c>
      <c r="AF65" s="34"/>
      <c r="AG65" s="38"/>
      <c r="AH65" s="38"/>
      <c r="AI65" s="86" t="str">
        <f>IF(ISNUMBER(($H65)),IF('Order Form'!$K$16="Yes","P",""),"")</f>
        <v/>
      </c>
      <c r="AJ65" s="34"/>
      <c r="AK65" s="106"/>
      <c r="AL65" s="106"/>
      <c r="AM65" s="34"/>
      <c r="AN65" s="34"/>
      <c r="AO65" s="38"/>
      <c r="AP65" s="34"/>
      <c r="AQ65" s="38"/>
      <c r="AR65" s="38"/>
      <c r="AS65" s="38"/>
      <c r="AZ65" s="86" t="str">
        <f>IF(ISNUMBER(($H65)),IF('Order Form'!$K$15="Yes","Y",""),"")</f>
        <v/>
      </c>
      <c r="BD65" s="87" t="e">
        <f>IF('Order Form'!#REF!&gt;0,"OF"," ")</f>
        <v>#REF!</v>
      </c>
      <c r="BE65" s="86" t="e">
        <f>IF('Order Form'!#REF!&gt;0,"Y"," ")</f>
        <v>#REF!</v>
      </c>
      <c r="BF65" s="86" t="e">
        <f>IF('Order Form'!#REF!&gt;0,"STANDARD"," ")</f>
        <v>#REF!</v>
      </c>
    </row>
    <row r="66" spans="1:58">
      <c r="A66" s="34"/>
      <c r="B66" s="93" t="str">
        <f>IF(ISNUMBER(($H66)),'Order Form'!$D$5,"")</f>
        <v/>
      </c>
      <c r="C66" s="92" t="str">
        <f>IF(ISNUMBER(($H66)),'Order Form'!$G$5,"")</f>
        <v/>
      </c>
      <c r="D66" s="92" t="str">
        <f>IF('Order Form'!F119="","",IF(ISNUMBER(($H66)),'Order Form'!F119,""))</f>
        <v/>
      </c>
      <c r="E66" s="35"/>
      <c r="F66" s="91" t="str">
        <f>IF(ISNUMBER((H66)),SUBSTITUTE(SUBSTITUTE('Order Form'!#REF!,"-","")," ",""),"")</f>
        <v/>
      </c>
      <c r="G66" s="36"/>
      <c r="H66" s="90" t="str">
        <f>IF('Order Form'!H119&gt;0,'Order Form'!H119," ")</f>
        <v xml:space="preserve"> </v>
      </c>
      <c r="I66" s="89" t="str">
        <f>IF('Order Form'!$K$13="Yes",(IF('Order Form'!#REF!&gt;0,"",IF('Order Form'!$K$10&lt;&gt;"GR - Gratis",IF('Order Form'!#REF!=0,"",IF(ISNUMBER($H66),'Order Form'!#REF!,"")),""))),"")</f>
        <v/>
      </c>
      <c r="J66" s="89" t="str">
        <f>IF('Order Form'!$K$13="Yes",(IF('Order Form'!#REF!=0,"",IF('Order Form'!$K$10&lt;&gt;"GR - Gratis",IF(ISNUMBER($H66),'Order Form'!#REF!,""),""))),"")</f>
        <v/>
      </c>
      <c r="K66" s="37"/>
      <c r="L66" s="89" t="str">
        <f>IF('Order Form'!J119&gt;0,"",IF('Order Form'!G119=0,"",IF('Order Form'!$K$10&lt;&gt;"GR - Gratis",IF('Order Form'!$K$12="Yes",IF(ISNUMBER($H66),'Order Form'!G119*100,""),""),"")))</f>
        <v/>
      </c>
      <c r="M66" s="89" t="str">
        <f>IF('Order Form'!J119&gt;0,"",IF('Order Form'!$K$17=0,"",IF('Order Form'!$K$17=0,"",IF('Order Form'!$K$10&lt;&gt;"GR - Gratis",IF('Order Form'!$K$12="Yes",IF(ISNUMBER($H66),'Order Form'!$K$17*100,""),""),""))))</f>
        <v/>
      </c>
      <c r="N66" s="38"/>
      <c r="O66" s="88" t="str">
        <f>IF('Order Form'!$B$8="Name / Attent Of","",IF(ISNUMBER($H66),IF('Order Form'!$K$14="Yes",'Order Form'!$B$8,""),""))</f>
        <v/>
      </c>
      <c r="P66" s="96" t="str">
        <f>IF('Order Form'!$B$9="Company / Department","",IF(ISNUMBER($H66),IF('Order Form'!$K$14="Yes",'Order Form'!$B$9,""),""))</f>
        <v/>
      </c>
      <c r="Q66" s="88" t="str">
        <f>IF('Order Form'!$B$10="Address 1","",IF(ISNUMBER($H66),IF('Order Form'!$K$14="Yes",'Order Form'!$B$10,""),""))</f>
        <v/>
      </c>
      <c r="R66" s="88" t="str">
        <f>IF('Order Form'!$B$11="Address 2","",IF(ISNUMBER($H66),IF('Order Form'!$K$14="Yes",'Order Form'!$B$11,""),""))</f>
        <v/>
      </c>
      <c r="S66" s="96" t="str">
        <f>IF('Order Form'!$B$12="Address 3","",IF(ISNUMBER($H66),IF('Order Form'!$K$14="Yes",'Order Form'!$B$12,""),""))</f>
        <v/>
      </c>
      <c r="T66" s="88" t="str">
        <f>IF('Order Form'!$B$13="Town","",IF(ISNUMBER($H66),IF('Order Form'!$K$14="Yes",'Order Form'!$B$13,""),""))</f>
        <v/>
      </c>
      <c r="U66" s="34"/>
      <c r="V66" s="103" t="str">
        <f>IF('Order Form'!$B$14="Post Code","",IF(ISNUMBER($H66),IF('Order Form'!$K$14="Yes",'Order Form'!$B$14,""),""))</f>
        <v/>
      </c>
      <c r="W66" s="98" t="str">
        <f>IF('Order Form'!$B$15="Country","",IF(ISNUMBER($H66),IF('Order Form'!$K$14="Yes",VLOOKUP('Order Form'!$B$15,Lists!N:O,2,0),""),""))</f>
        <v/>
      </c>
      <c r="X66" s="100"/>
      <c r="Y66" s="99" t="str">
        <f>IF('Order Form'!$F$8="Phone","",IF(ISNUMBER($H66),IF('Order Form'!$K$14="Yes",'Order Form'!$F$8,""),""))</f>
        <v/>
      </c>
      <c r="Z66" s="97" t="str">
        <f>IF('Order Form'!$F$9="Email","",IF(ISNUMBER($H66),IF('Order Form'!$K$14="Yes",'Order Form'!$F$9,""),""))</f>
        <v/>
      </c>
      <c r="AA66" s="38"/>
      <c r="AC66" s="86" t="str">
        <f>IF(ISNUMBER(($H66)),LEFT('Order Form'!$K$10,2),"")</f>
        <v/>
      </c>
      <c r="AD66" s="34"/>
      <c r="AE66" s="86" t="str">
        <f>IF(AC66="GR",LEFT('Order Form'!$K$11,2),"")</f>
        <v/>
      </c>
      <c r="AF66" s="34"/>
      <c r="AG66" s="38"/>
      <c r="AH66" s="38"/>
      <c r="AI66" s="86" t="str">
        <f>IF(ISNUMBER(($H66)),IF('Order Form'!$K$16="Yes","P",""),"")</f>
        <v/>
      </c>
      <c r="AJ66" s="34"/>
      <c r="AK66" s="106"/>
      <c r="AL66" s="106"/>
      <c r="AM66" s="34"/>
      <c r="AN66" s="34"/>
      <c r="AO66" s="38"/>
      <c r="AP66" s="34"/>
      <c r="AQ66" s="38"/>
      <c r="AR66" s="38"/>
      <c r="AS66" s="38"/>
      <c r="AZ66" s="86" t="str">
        <f>IF(ISNUMBER(($H66)),IF('Order Form'!$K$15="Yes","Y",""),"")</f>
        <v/>
      </c>
      <c r="BD66" s="87" t="e">
        <f>IF('Order Form'!#REF!&gt;0,"OF"," ")</f>
        <v>#REF!</v>
      </c>
      <c r="BE66" s="86" t="e">
        <f>IF('Order Form'!#REF!&gt;0,"Y"," ")</f>
        <v>#REF!</v>
      </c>
      <c r="BF66" s="86" t="e">
        <f>IF('Order Form'!#REF!&gt;0,"STANDARD"," ")</f>
        <v>#REF!</v>
      </c>
    </row>
    <row r="67" spans="1:58">
      <c r="A67" s="34"/>
      <c r="B67" s="93" t="str">
        <f>IF(ISNUMBER(($H67)),'Order Form'!$D$5,"")</f>
        <v/>
      </c>
      <c r="C67" s="92" t="str">
        <f>IF(ISNUMBER(($H67)),'Order Form'!$G$5,"")</f>
        <v/>
      </c>
      <c r="D67" s="92" t="str">
        <f>IF('Order Form'!F120="","",IF(ISNUMBER(($H67)),'Order Form'!F120,""))</f>
        <v/>
      </c>
      <c r="E67" s="35"/>
      <c r="F67" s="91" t="str">
        <f>IF(ISNUMBER((H67)),SUBSTITUTE(SUBSTITUTE('Order Form'!#REF!,"-","")," ",""),"")</f>
        <v/>
      </c>
      <c r="G67" s="36"/>
      <c r="H67" s="90" t="str">
        <f>IF('Order Form'!H120&gt;0,'Order Form'!H120," ")</f>
        <v xml:space="preserve"> </v>
      </c>
      <c r="I67" s="89" t="str">
        <f>IF('Order Form'!$K$13="Yes",(IF('Order Form'!#REF!&gt;0,"",IF('Order Form'!$K$10&lt;&gt;"GR - Gratis",IF('Order Form'!#REF!=0,"",IF(ISNUMBER($H67),'Order Form'!#REF!,"")),""))),"")</f>
        <v/>
      </c>
      <c r="J67" s="89" t="str">
        <f>IF('Order Form'!$K$13="Yes",(IF('Order Form'!#REF!=0,"",IF('Order Form'!$K$10&lt;&gt;"GR - Gratis",IF(ISNUMBER($H67),'Order Form'!#REF!,""),""))),"")</f>
        <v/>
      </c>
      <c r="K67" s="37"/>
      <c r="L67" s="89" t="str">
        <f>IF('Order Form'!J120&gt;0,"",IF('Order Form'!G120=0,"",IF('Order Form'!$K$10&lt;&gt;"GR - Gratis",IF('Order Form'!$K$12="Yes",IF(ISNUMBER($H67),'Order Form'!G120*100,""),""),"")))</f>
        <v/>
      </c>
      <c r="M67" s="89" t="str">
        <f>IF('Order Form'!J120&gt;0,"",IF('Order Form'!$K$17=0,"",IF('Order Form'!$K$17=0,"",IF('Order Form'!$K$10&lt;&gt;"GR - Gratis",IF('Order Form'!$K$12="Yes",IF(ISNUMBER($H67),'Order Form'!$K$17*100,""),""),""))))</f>
        <v/>
      </c>
      <c r="N67" s="38"/>
      <c r="O67" s="88" t="str">
        <f>IF('Order Form'!$B$8="Name / Attent Of","",IF(ISNUMBER($H67),IF('Order Form'!$K$14="Yes",'Order Form'!$B$8,""),""))</f>
        <v/>
      </c>
      <c r="P67" s="96" t="str">
        <f>IF('Order Form'!$B$9="Company / Department","",IF(ISNUMBER($H67),IF('Order Form'!$K$14="Yes",'Order Form'!$B$9,""),""))</f>
        <v/>
      </c>
      <c r="Q67" s="88" t="str">
        <f>IF('Order Form'!$B$10="Address 1","",IF(ISNUMBER($H67),IF('Order Form'!$K$14="Yes",'Order Form'!$B$10,""),""))</f>
        <v/>
      </c>
      <c r="R67" s="88" t="str">
        <f>IF('Order Form'!$B$11="Address 2","",IF(ISNUMBER($H67),IF('Order Form'!$K$14="Yes",'Order Form'!$B$11,""),""))</f>
        <v/>
      </c>
      <c r="S67" s="96" t="str">
        <f>IF('Order Form'!$B$12="Address 3","",IF(ISNUMBER($H67),IF('Order Form'!$K$14="Yes",'Order Form'!$B$12,""),""))</f>
        <v/>
      </c>
      <c r="T67" s="88" t="str">
        <f>IF('Order Form'!$B$13="Town","",IF(ISNUMBER($H67),IF('Order Form'!$K$14="Yes",'Order Form'!$B$13,""),""))</f>
        <v/>
      </c>
      <c r="U67" s="34"/>
      <c r="V67" s="103" t="str">
        <f>IF('Order Form'!$B$14="Post Code","",IF(ISNUMBER($H67),IF('Order Form'!$K$14="Yes",'Order Form'!$B$14,""),""))</f>
        <v/>
      </c>
      <c r="W67" s="98" t="str">
        <f>IF('Order Form'!$B$15="Country","",IF(ISNUMBER($H67),IF('Order Form'!$K$14="Yes",VLOOKUP('Order Form'!$B$15,Lists!N:O,2,0),""),""))</f>
        <v/>
      </c>
      <c r="X67" s="100"/>
      <c r="Y67" s="99" t="str">
        <f>IF('Order Form'!$F$8="Phone","",IF(ISNUMBER($H67),IF('Order Form'!$K$14="Yes",'Order Form'!$F$8,""),""))</f>
        <v/>
      </c>
      <c r="Z67" s="97" t="str">
        <f>IF('Order Form'!$F$9="Email","",IF(ISNUMBER($H67),IF('Order Form'!$K$14="Yes",'Order Form'!$F$9,""),""))</f>
        <v/>
      </c>
      <c r="AA67" s="38"/>
      <c r="AC67" s="86" t="str">
        <f>IF(ISNUMBER(($H67)),LEFT('Order Form'!$K$10,2),"")</f>
        <v/>
      </c>
      <c r="AD67" s="34"/>
      <c r="AE67" s="86" t="str">
        <f>IF(AC67="GR",LEFT('Order Form'!$K$11,2),"")</f>
        <v/>
      </c>
      <c r="AF67" s="34"/>
      <c r="AG67" s="38"/>
      <c r="AH67" s="38"/>
      <c r="AI67" s="86" t="str">
        <f>IF(ISNUMBER(($H67)),IF('Order Form'!$K$16="Yes","P",""),"")</f>
        <v/>
      </c>
      <c r="AJ67" s="34"/>
      <c r="AK67" s="106"/>
      <c r="AL67" s="106"/>
      <c r="AM67" s="34"/>
      <c r="AN67" s="34"/>
      <c r="AO67" s="38"/>
      <c r="AP67" s="34"/>
      <c r="AQ67" s="38"/>
      <c r="AR67" s="38"/>
      <c r="AS67" s="38"/>
      <c r="AZ67" s="86" t="str">
        <f>IF(ISNUMBER(($H67)),IF('Order Form'!$K$15="Yes","Y",""),"")</f>
        <v/>
      </c>
      <c r="BD67" s="87" t="e">
        <f>IF('Order Form'!#REF!&gt;0,"OF"," ")</f>
        <v>#REF!</v>
      </c>
      <c r="BE67" s="86" t="e">
        <f>IF('Order Form'!#REF!&gt;0,"Y"," ")</f>
        <v>#REF!</v>
      </c>
      <c r="BF67" s="86" t="e">
        <f>IF('Order Form'!#REF!&gt;0,"STANDARD"," ")</f>
        <v>#REF!</v>
      </c>
    </row>
    <row r="68" spans="1:58">
      <c r="A68" s="34"/>
      <c r="B68" s="93" t="str">
        <f>IF(ISNUMBER(($H68)),'Order Form'!$D$5,"")</f>
        <v/>
      </c>
      <c r="C68" s="92" t="str">
        <f>IF(ISNUMBER(($H68)),'Order Form'!$G$5,"")</f>
        <v/>
      </c>
      <c r="D68" s="92" t="str">
        <f>IF('Order Form'!F121="","",IF(ISNUMBER(($H68)),'Order Form'!F121,""))</f>
        <v/>
      </c>
      <c r="E68" s="35"/>
      <c r="F68" s="91" t="str">
        <f>IF(ISNUMBER((H68)),SUBSTITUTE(SUBSTITUTE('Order Form'!#REF!,"-","")," ",""),"")</f>
        <v/>
      </c>
      <c r="G68" s="36"/>
      <c r="H68" s="90" t="str">
        <f>IF('Order Form'!H121&gt;0,'Order Form'!H121," ")</f>
        <v xml:space="preserve"> </v>
      </c>
      <c r="I68" s="89" t="str">
        <f>IF('Order Form'!$K$13="Yes",(IF('Order Form'!#REF!&gt;0,"",IF('Order Form'!$K$10&lt;&gt;"GR - Gratis",IF('Order Form'!#REF!=0,"",IF(ISNUMBER($H68),'Order Form'!#REF!,"")),""))),"")</f>
        <v/>
      </c>
      <c r="J68" s="89" t="str">
        <f>IF('Order Form'!$K$13="Yes",(IF('Order Form'!#REF!=0,"",IF('Order Form'!$K$10&lt;&gt;"GR - Gratis",IF(ISNUMBER($H68),'Order Form'!#REF!,""),""))),"")</f>
        <v/>
      </c>
      <c r="K68" s="37"/>
      <c r="L68" s="89" t="str">
        <f>IF('Order Form'!J121&gt;0,"",IF('Order Form'!G121=0,"",IF('Order Form'!$K$10&lt;&gt;"GR - Gratis",IF('Order Form'!$K$12="Yes",IF(ISNUMBER($H68),'Order Form'!G121*100,""),""),"")))</f>
        <v/>
      </c>
      <c r="M68" s="89" t="str">
        <f>IF('Order Form'!J121&gt;0,"",IF('Order Form'!$K$17=0,"",IF('Order Form'!$K$17=0,"",IF('Order Form'!$K$10&lt;&gt;"GR - Gratis",IF('Order Form'!$K$12="Yes",IF(ISNUMBER($H68),'Order Form'!$K$17*100,""),""),""))))</f>
        <v/>
      </c>
      <c r="N68" s="38"/>
      <c r="O68" s="88" t="str">
        <f>IF('Order Form'!$B$8="Name / Attent Of","",IF(ISNUMBER($H68),IF('Order Form'!$K$14="Yes",'Order Form'!$B$8,""),""))</f>
        <v/>
      </c>
      <c r="P68" s="96" t="str">
        <f>IF('Order Form'!$B$9="Company / Department","",IF(ISNUMBER($H68),IF('Order Form'!$K$14="Yes",'Order Form'!$B$9,""),""))</f>
        <v/>
      </c>
      <c r="Q68" s="88" t="str">
        <f>IF('Order Form'!$B$10="Address 1","",IF(ISNUMBER($H68),IF('Order Form'!$K$14="Yes",'Order Form'!$B$10,""),""))</f>
        <v/>
      </c>
      <c r="R68" s="88" t="str">
        <f>IF('Order Form'!$B$11="Address 2","",IF(ISNUMBER($H68),IF('Order Form'!$K$14="Yes",'Order Form'!$B$11,""),""))</f>
        <v/>
      </c>
      <c r="S68" s="96" t="str">
        <f>IF('Order Form'!$B$12="Address 3","",IF(ISNUMBER($H68),IF('Order Form'!$K$14="Yes",'Order Form'!$B$12,""),""))</f>
        <v/>
      </c>
      <c r="T68" s="88" t="str">
        <f>IF('Order Form'!$B$13="Town","",IF(ISNUMBER($H68),IF('Order Form'!$K$14="Yes",'Order Form'!$B$13,""),""))</f>
        <v/>
      </c>
      <c r="U68" s="34"/>
      <c r="V68" s="103" t="str">
        <f>IF('Order Form'!$B$14="Post Code","",IF(ISNUMBER($H68),IF('Order Form'!$K$14="Yes",'Order Form'!$B$14,""),""))</f>
        <v/>
      </c>
      <c r="W68" s="98" t="str">
        <f>IF('Order Form'!$B$15="Country","",IF(ISNUMBER($H68),IF('Order Form'!$K$14="Yes",VLOOKUP('Order Form'!$B$15,Lists!N:O,2,0),""),""))</f>
        <v/>
      </c>
      <c r="X68" s="100"/>
      <c r="Y68" s="99" t="str">
        <f>IF('Order Form'!$F$8="Phone","",IF(ISNUMBER($H68),IF('Order Form'!$K$14="Yes",'Order Form'!$F$8,""),""))</f>
        <v/>
      </c>
      <c r="Z68" s="97" t="str">
        <f>IF('Order Form'!$F$9="Email","",IF(ISNUMBER($H68),IF('Order Form'!$K$14="Yes",'Order Form'!$F$9,""),""))</f>
        <v/>
      </c>
      <c r="AA68" s="38"/>
      <c r="AC68" s="86" t="str">
        <f>IF(ISNUMBER(($H68)),LEFT('Order Form'!$K$10,2),"")</f>
        <v/>
      </c>
      <c r="AD68" s="34"/>
      <c r="AE68" s="86" t="str">
        <f>IF(AC68="GR",LEFT('Order Form'!$K$11,2),"")</f>
        <v/>
      </c>
      <c r="AF68" s="34"/>
      <c r="AG68" s="38"/>
      <c r="AH68" s="38"/>
      <c r="AI68" s="86" t="str">
        <f>IF(ISNUMBER(($H68)),IF('Order Form'!$K$16="Yes","P",""),"")</f>
        <v/>
      </c>
      <c r="AJ68" s="34"/>
      <c r="AK68" s="106"/>
      <c r="AL68" s="106"/>
      <c r="AM68" s="34"/>
      <c r="AN68" s="34"/>
      <c r="AO68" s="38"/>
      <c r="AP68" s="34"/>
      <c r="AQ68" s="38"/>
      <c r="AR68" s="38"/>
      <c r="AS68" s="38"/>
      <c r="AZ68" s="86" t="str">
        <f>IF(ISNUMBER(($H68)),IF('Order Form'!$K$15="Yes","Y",""),"")</f>
        <v/>
      </c>
      <c r="BD68" s="87" t="e">
        <f>IF('Order Form'!#REF!&gt;0,"OF"," ")</f>
        <v>#REF!</v>
      </c>
      <c r="BE68" s="86" t="e">
        <f>IF('Order Form'!#REF!&gt;0,"Y"," ")</f>
        <v>#REF!</v>
      </c>
      <c r="BF68" s="86" t="e">
        <f>IF('Order Form'!#REF!&gt;0,"STANDARD"," ")</f>
        <v>#REF!</v>
      </c>
    </row>
    <row r="69" spans="1:58">
      <c r="A69" s="34"/>
      <c r="B69" s="93" t="str">
        <f>IF(ISNUMBER(($H69)),'Order Form'!$D$5,"")</f>
        <v/>
      </c>
      <c r="C69" s="92" t="str">
        <f>IF(ISNUMBER(($H69)),'Order Form'!$G$5,"")</f>
        <v/>
      </c>
      <c r="D69" s="92" t="str">
        <f>IF('Order Form'!F122="","",IF(ISNUMBER(($H69)),'Order Form'!F122,""))</f>
        <v/>
      </c>
      <c r="E69" s="35"/>
      <c r="F69" s="91" t="str">
        <f>IF(ISNUMBER((H69)),SUBSTITUTE(SUBSTITUTE('Order Form'!#REF!,"-","")," ",""),"")</f>
        <v/>
      </c>
      <c r="G69" s="36"/>
      <c r="H69" s="90" t="str">
        <f>IF('Order Form'!H122&gt;0,'Order Form'!H122," ")</f>
        <v xml:space="preserve"> </v>
      </c>
      <c r="I69" s="89" t="str">
        <f>IF('Order Form'!$K$13="Yes",(IF('Order Form'!#REF!&gt;0,"",IF('Order Form'!$K$10&lt;&gt;"GR - Gratis",IF('Order Form'!#REF!=0,"",IF(ISNUMBER($H69),'Order Form'!#REF!,"")),""))),"")</f>
        <v/>
      </c>
      <c r="J69" s="89" t="str">
        <f>IF('Order Form'!$K$13="Yes",(IF('Order Form'!#REF!=0,"",IF('Order Form'!$K$10&lt;&gt;"GR - Gratis",IF(ISNUMBER($H69),'Order Form'!#REF!,""),""))),"")</f>
        <v/>
      </c>
      <c r="K69" s="37"/>
      <c r="L69" s="89" t="str">
        <f>IF('Order Form'!J122&gt;0,"",IF('Order Form'!G122=0,"",IF('Order Form'!$K$10&lt;&gt;"GR - Gratis",IF('Order Form'!$K$12="Yes",IF(ISNUMBER($H69),'Order Form'!G122*100,""),""),"")))</f>
        <v/>
      </c>
      <c r="M69" s="89" t="str">
        <f>IF('Order Form'!J122&gt;0,"",IF('Order Form'!$K$17=0,"",IF('Order Form'!$K$17=0,"",IF('Order Form'!$K$10&lt;&gt;"GR - Gratis",IF('Order Form'!$K$12="Yes",IF(ISNUMBER($H69),'Order Form'!$K$17*100,""),""),""))))</f>
        <v/>
      </c>
      <c r="N69" s="38"/>
      <c r="O69" s="88" t="str">
        <f>IF('Order Form'!$B$8="Name / Attent Of","",IF(ISNUMBER($H69),IF('Order Form'!$K$14="Yes",'Order Form'!$B$8,""),""))</f>
        <v/>
      </c>
      <c r="P69" s="96" t="str">
        <f>IF('Order Form'!$B$9="Company / Department","",IF(ISNUMBER($H69),IF('Order Form'!$K$14="Yes",'Order Form'!$B$9,""),""))</f>
        <v/>
      </c>
      <c r="Q69" s="88" t="str">
        <f>IF('Order Form'!$B$10="Address 1","",IF(ISNUMBER($H69),IF('Order Form'!$K$14="Yes",'Order Form'!$B$10,""),""))</f>
        <v/>
      </c>
      <c r="R69" s="88" t="str">
        <f>IF('Order Form'!$B$11="Address 2","",IF(ISNUMBER($H69),IF('Order Form'!$K$14="Yes",'Order Form'!$B$11,""),""))</f>
        <v/>
      </c>
      <c r="S69" s="96" t="str">
        <f>IF('Order Form'!$B$12="Address 3","",IF(ISNUMBER($H69),IF('Order Form'!$K$14="Yes",'Order Form'!$B$12,""),""))</f>
        <v/>
      </c>
      <c r="T69" s="88" t="str">
        <f>IF('Order Form'!$B$13="Town","",IF(ISNUMBER($H69),IF('Order Form'!$K$14="Yes",'Order Form'!$B$13,""),""))</f>
        <v/>
      </c>
      <c r="U69" s="34"/>
      <c r="V69" s="103" t="str">
        <f>IF('Order Form'!$B$14="Post Code","",IF(ISNUMBER($H69),IF('Order Form'!$K$14="Yes",'Order Form'!$B$14,""),""))</f>
        <v/>
      </c>
      <c r="W69" s="98" t="str">
        <f>IF('Order Form'!$B$15="Country","",IF(ISNUMBER($H69),IF('Order Form'!$K$14="Yes",VLOOKUP('Order Form'!$B$15,Lists!N:O,2,0),""),""))</f>
        <v/>
      </c>
      <c r="X69" s="100"/>
      <c r="Y69" s="99" t="str">
        <f>IF('Order Form'!$F$8="Phone","",IF(ISNUMBER($H69),IF('Order Form'!$K$14="Yes",'Order Form'!$F$8,""),""))</f>
        <v/>
      </c>
      <c r="Z69" s="97" t="str">
        <f>IF('Order Form'!$F$9="Email","",IF(ISNUMBER($H69),IF('Order Form'!$K$14="Yes",'Order Form'!$F$9,""),""))</f>
        <v/>
      </c>
      <c r="AA69" s="38"/>
      <c r="AC69" s="86" t="str">
        <f>IF(ISNUMBER(($H69)),LEFT('Order Form'!$K$10,2),"")</f>
        <v/>
      </c>
      <c r="AD69" s="34"/>
      <c r="AE69" s="86" t="str">
        <f>IF(AC69="GR",LEFT('Order Form'!$K$11,2),"")</f>
        <v/>
      </c>
      <c r="AF69" s="34"/>
      <c r="AG69" s="38"/>
      <c r="AH69" s="38"/>
      <c r="AI69" s="86" t="str">
        <f>IF(ISNUMBER(($H69)),IF('Order Form'!$K$16="Yes","P",""),"")</f>
        <v/>
      </c>
      <c r="AJ69" s="34"/>
      <c r="AK69" s="106"/>
      <c r="AL69" s="106"/>
      <c r="AM69" s="34"/>
      <c r="AN69" s="34"/>
      <c r="AO69" s="38"/>
      <c r="AP69" s="34"/>
      <c r="AQ69" s="38"/>
      <c r="AR69" s="38"/>
      <c r="AS69" s="38"/>
      <c r="AZ69" s="86" t="str">
        <f>IF(ISNUMBER(($H69)),IF('Order Form'!$K$15="Yes","Y",""),"")</f>
        <v/>
      </c>
      <c r="BD69" s="87" t="e">
        <f>IF('Order Form'!#REF!&gt;0,"OF"," ")</f>
        <v>#REF!</v>
      </c>
      <c r="BE69" s="86" t="e">
        <f>IF('Order Form'!#REF!&gt;0,"Y"," ")</f>
        <v>#REF!</v>
      </c>
      <c r="BF69" s="86" t="e">
        <f>IF('Order Form'!#REF!&gt;0,"STANDARD"," ")</f>
        <v>#REF!</v>
      </c>
    </row>
    <row r="70" spans="1:58">
      <c r="A70" s="34"/>
      <c r="B70" s="93" t="str">
        <f>IF(ISNUMBER(($H70)),'Order Form'!$D$5,"")</f>
        <v/>
      </c>
      <c r="C70" s="92" t="str">
        <f>IF(ISNUMBER(($H70)),'Order Form'!$G$5,"")</f>
        <v/>
      </c>
      <c r="D70" s="92" t="str">
        <f>IF('Order Form'!F123="","",IF(ISNUMBER(($H70)),'Order Form'!F123,""))</f>
        <v/>
      </c>
      <c r="E70" s="35"/>
      <c r="F70" s="91" t="str">
        <f>IF(ISNUMBER((H70)),SUBSTITUTE(SUBSTITUTE('Order Form'!#REF!,"-","")," ",""),"")</f>
        <v/>
      </c>
      <c r="G70" s="36"/>
      <c r="H70" s="90" t="str">
        <f>IF('Order Form'!H123&gt;0,'Order Form'!H123," ")</f>
        <v xml:space="preserve"> </v>
      </c>
      <c r="I70" s="89" t="str">
        <f>IF('Order Form'!$K$13="Yes",(IF('Order Form'!#REF!&gt;0,"",IF('Order Form'!$K$10&lt;&gt;"GR - Gratis",IF('Order Form'!#REF!=0,"",IF(ISNUMBER($H70),'Order Form'!#REF!,"")),""))),"")</f>
        <v/>
      </c>
      <c r="J70" s="89" t="str">
        <f>IF('Order Form'!$K$13="Yes",(IF('Order Form'!#REF!=0,"",IF('Order Form'!$K$10&lt;&gt;"GR - Gratis",IF(ISNUMBER($H70),'Order Form'!#REF!,""),""))),"")</f>
        <v/>
      </c>
      <c r="K70" s="37"/>
      <c r="L70" s="89" t="str">
        <f>IF('Order Form'!J123&gt;0,"",IF('Order Form'!G123=0,"",IF('Order Form'!$K$10&lt;&gt;"GR - Gratis",IF('Order Form'!$K$12="Yes",IF(ISNUMBER($H70),'Order Form'!G123*100,""),""),"")))</f>
        <v/>
      </c>
      <c r="M70" s="89" t="str">
        <f>IF('Order Form'!J123&gt;0,"",IF('Order Form'!$K$17=0,"",IF('Order Form'!$K$17=0,"",IF('Order Form'!$K$10&lt;&gt;"GR - Gratis",IF('Order Form'!$K$12="Yes",IF(ISNUMBER($H70),'Order Form'!$K$17*100,""),""),""))))</f>
        <v/>
      </c>
      <c r="N70" s="38"/>
      <c r="O70" s="88" t="str">
        <f>IF('Order Form'!$B$8="Name / Attent Of","",IF(ISNUMBER($H70),IF('Order Form'!$K$14="Yes",'Order Form'!$B$8,""),""))</f>
        <v/>
      </c>
      <c r="P70" s="96" t="str">
        <f>IF('Order Form'!$B$9="Company / Department","",IF(ISNUMBER($H70),IF('Order Form'!$K$14="Yes",'Order Form'!$B$9,""),""))</f>
        <v/>
      </c>
      <c r="Q70" s="88" t="str">
        <f>IF('Order Form'!$B$10="Address 1","",IF(ISNUMBER($H70),IF('Order Form'!$K$14="Yes",'Order Form'!$B$10,""),""))</f>
        <v/>
      </c>
      <c r="R70" s="88" t="str">
        <f>IF('Order Form'!$B$11="Address 2","",IF(ISNUMBER($H70),IF('Order Form'!$K$14="Yes",'Order Form'!$B$11,""),""))</f>
        <v/>
      </c>
      <c r="S70" s="96" t="str">
        <f>IF('Order Form'!$B$12="Address 3","",IF(ISNUMBER($H70),IF('Order Form'!$K$14="Yes",'Order Form'!$B$12,""),""))</f>
        <v/>
      </c>
      <c r="T70" s="88" t="str">
        <f>IF('Order Form'!$B$13="Town","",IF(ISNUMBER($H70),IF('Order Form'!$K$14="Yes",'Order Form'!$B$13,""),""))</f>
        <v/>
      </c>
      <c r="U70" s="34"/>
      <c r="V70" s="103" t="str">
        <f>IF('Order Form'!$B$14="Post Code","",IF(ISNUMBER($H70),IF('Order Form'!$K$14="Yes",'Order Form'!$B$14,""),""))</f>
        <v/>
      </c>
      <c r="W70" s="98" t="str">
        <f>IF('Order Form'!$B$15="Country","",IF(ISNUMBER($H70),IF('Order Form'!$K$14="Yes",VLOOKUP('Order Form'!$B$15,Lists!N:O,2,0),""),""))</f>
        <v/>
      </c>
      <c r="X70" s="100"/>
      <c r="Y70" s="99" t="str">
        <f>IF('Order Form'!$F$8="Phone","",IF(ISNUMBER($H70),IF('Order Form'!$K$14="Yes",'Order Form'!$F$8,""),""))</f>
        <v/>
      </c>
      <c r="Z70" s="97" t="str">
        <f>IF('Order Form'!$F$9="Email","",IF(ISNUMBER($H70),IF('Order Form'!$K$14="Yes",'Order Form'!$F$9,""),""))</f>
        <v/>
      </c>
      <c r="AA70" s="38"/>
      <c r="AC70" s="86" t="str">
        <f>IF(ISNUMBER(($H70)),LEFT('Order Form'!$K$10,2),"")</f>
        <v/>
      </c>
      <c r="AD70" s="34"/>
      <c r="AE70" s="86" t="str">
        <f>IF(AC70="GR",LEFT('Order Form'!$K$11,2),"")</f>
        <v/>
      </c>
      <c r="AF70" s="34"/>
      <c r="AG70" s="38"/>
      <c r="AH70" s="38"/>
      <c r="AI70" s="86" t="str">
        <f>IF(ISNUMBER(($H70)),IF('Order Form'!$K$16="Yes","P",""),"")</f>
        <v/>
      </c>
      <c r="AJ70" s="34"/>
      <c r="AK70" s="106"/>
      <c r="AL70" s="106"/>
      <c r="AM70" s="34"/>
      <c r="AN70" s="34"/>
      <c r="AO70" s="38"/>
      <c r="AP70" s="34"/>
      <c r="AQ70" s="38"/>
      <c r="AR70" s="38"/>
      <c r="AS70" s="38"/>
      <c r="AZ70" s="86" t="str">
        <f>IF(ISNUMBER(($H70)),IF('Order Form'!$K$15="Yes","Y",""),"")</f>
        <v/>
      </c>
      <c r="BD70" s="87" t="e">
        <f>IF('Order Form'!#REF!&gt;0,"OF"," ")</f>
        <v>#REF!</v>
      </c>
      <c r="BE70" s="86" t="e">
        <f>IF('Order Form'!#REF!&gt;0,"Y"," ")</f>
        <v>#REF!</v>
      </c>
      <c r="BF70" s="86" t="e">
        <f>IF('Order Form'!#REF!&gt;0,"STANDARD"," ")</f>
        <v>#REF!</v>
      </c>
    </row>
    <row r="71" spans="1:58">
      <c r="A71" s="34"/>
      <c r="B71" s="93" t="str">
        <f>IF(ISNUMBER(($H71)),'Order Form'!$D$5,"")</f>
        <v/>
      </c>
      <c r="C71" s="92" t="str">
        <f>IF(ISNUMBER(($H71)),'Order Form'!$G$5,"")</f>
        <v/>
      </c>
      <c r="D71" s="92" t="str">
        <f>IF('Order Form'!F124="","",IF(ISNUMBER(($H71)),'Order Form'!F124,""))</f>
        <v/>
      </c>
      <c r="E71" s="35"/>
      <c r="F71" s="91" t="str">
        <f>IF(ISNUMBER((H71)),SUBSTITUTE(SUBSTITUTE('Order Form'!#REF!,"-","")," ",""),"")</f>
        <v/>
      </c>
      <c r="G71" s="36"/>
      <c r="H71" s="90" t="str">
        <f>IF('Order Form'!H124&gt;0,'Order Form'!H124," ")</f>
        <v xml:space="preserve"> </v>
      </c>
      <c r="I71" s="89" t="str">
        <f>IF('Order Form'!$K$13="Yes",(IF('Order Form'!#REF!&gt;0,"",IF('Order Form'!$K$10&lt;&gt;"GR - Gratis",IF('Order Form'!#REF!=0,"",IF(ISNUMBER($H71),'Order Form'!#REF!,"")),""))),"")</f>
        <v/>
      </c>
      <c r="J71" s="89" t="str">
        <f>IF('Order Form'!$K$13="Yes",(IF('Order Form'!#REF!=0,"",IF('Order Form'!$K$10&lt;&gt;"GR - Gratis",IF(ISNUMBER($H71),'Order Form'!#REF!,""),""))),"")</f>
        <v/>
      </c>
      <c r="K71" s="37"/>
      <c r="L71" s="89" t="str">
        <f>IF('Order Form'!J124&gt;0,"",IF('Order Form'!G124=0,"",IF('Order Form'!$K$10&lt;&gt;"GR - Gratis",IF('Order Form'!$K$12="Yes",IF(ISNUMBER($H71),'Order Form'!G124*100,""),""),"")))</f>
        <v/>
      </c>
      <c r="M71" s="89" t="str">
        <f>IF('Order Form'!J124&gt;0,"",IF('Order Form'!$K$17=0,"",IF('Order Form'!$K$17=0,"",IF('Order Form'!$K$10&lt;&gt;"GR - Gratis",IF('Order Form'!$K$12="Yes",IF(ISNUMBER($H71),'Order Form'!$K$17*100,""),""),""))))</f>
        <v/>
      </c>
      <c r="N71" s="38"/>
      <c r="O71" s="88" t="str">
        <f>IF('Order Form'!$B$8="Name / Attent Of","",IF(ISNUMBER($H71),IF('Order Form'!$K$14="Yes",'Order Form'!$B$8,""),""))</f>
        <v/>
      </c>
      <c r="P71" s="96" t="str">
        <f>IF('Order Form'!$B$9="Company / Department","",IF(ISNUMBER($H71),IF('Order Form'!$K$14="Yes",'Order Form'!$B$9,""),""))</f>
        <v/>
      </c>
      <c r="Q71" s="88" t="str">
        <f>IF('Order Form'!$B$10="Address 1","",IF(ISNUMBER($H71),IF('Order Form'!$K$14="Yes",'Order Form'!$B$10,""),""))</f>
        <v/>
      </c>
      <c r="R71" s="88" t="str">
        <f>IF('Order Form'!$B$11="Address 2","",IF(ISNUMBER($H71),IF('Order Form'!$K$14="Yes",'Order Form'!$B$11,""),""))</f>
        <v/>
      </c>
      <c r="S71" s="96" t="str">
        <f>IF('Order Form'!$B$12="Address 3","",IF(ISNUMBER($H71),IF('Order Form'!$K$14="Yes",'Order Form'!$B$12,""),""))</f>
        <v/>
      </c>
      <c r="T71" s="88" t="str">
        <f>IF('Order Form'!$B$13="Town","",IF(ISNUMBER($H71),IF('Order Form'!$K$14="Yes",'Order Form'!$B$13,""),""))</f>
        <v/>
      </c>
      <c r="U71" s="34"/>
      <c r="V71" s="103" t="str">
        <f>IF('Order Form'!$B$14="Post Code","",IF(ISNUMBER($H71),IF('Order Form'!$K$14="Yes",'Order Form'!$B$14,""),""))</f>
        <v/>
      </c>
      <c r="W71" s="98" t="str">
        <f>IF('Order Form'!$B$15="Country","",IF(ISNUMBER($H71),IF('Order Form'!$K$14="Yes",VLOOKUP('Order Form'!$B$15,Lists!N:O,2,0),""),""))</f>
        <v/>
      </c>
      <c r="X71" s="100"/>
      <c r="Y71" s="99" t="str">
        <f>IF('Order Form'!$F$8="Phone","",IF(ISNUMBER($H71),IF('Order Form'!$K$14="Yes",'Order Form'!$F$8,""),""))</f>
        <v/>
      </c>
      <c r="Z71" s="97" t="str">
        <f>IF('Order Form'!$F$9="Email","",IF(ISNUMBER($H71),IF('Order Form'!$K$14="Yes",'Order Form'!$F$9,""),""))</f>
        <v/>
      </c>
      <c r="AA71" s="38"/>
      <c r="AC71" s="86" t="str">
        <f>IF(ISNUMBER(($H71)),LEFT('Order Form'!$K$10,2),"")</f>
        <v/>
      </c>
      <c r="AD71" s="34"/>
      <c r="AE71" s="86" t="str">
        <f>IF(AC71="GR",LEFT('Order Form'!$K$11,2),"")</f>
        <v/>
      </c>
      <c r="AF71" s="34"/>
      <c r="AG71" s="38"/>
      <c r="AH71" s="38"/>
      <c r="AI71" s="86" t="str">
        <f>IF(ISNUMBER(($H71)),IF('Order Form'!$K$16="Yes","P",""),"")</f>
        <v/>
      </c>
      <c r="AJ71" s="34"/>
      <c r="AK71" s="106"/>
      <c r="AL71" s="106"/>
      <c r="AM71" s="34"/>
      <c r="AN71" s="34"/>
      <c r="AO71" s="38"/>
      <c r="AP71" s="34"/>
      <c r="AQ71" s="38"/>
      <c r="AR71" s="38"/>
      <c r="AS71" s="38"/>
      <c r="AZ71" s="86" t="str">
        <f>IF(ISNUMBER(($H71)),IF('Order Form'!$K$15="Yes","Y",""),"")</f>
        <v/>
      </c>
      <c r="BD71" s="87" t="e">
        <f>IF('Order Form'!#REF!&gt;0,"OF"," ")</f>
        <v>#REF!</v>
      </c>
      <c r="BE71" s="86" t="e">
        <f>IF('Order Form'!#REF!&gt;0,"Y"," ")</f>
        <v>#REF!</v>
      </c>
      <c r="BF71" s="86" t="e">
        <f>IF('Order Form'!#REF!&gt;0,"STANDARD"," ")</f>
        <v>#REF!</v>
      </c>
    </row>
    <row r="72" spans="1:58">
      <c r="A72" s="34"/>
      <c r="B72" s="93" t="str">
        <f>IF(ISNUMBER(($H72)),'Order Form'!$D$5,"")</f>
        <v/>
      </c>
      <c r="C72" s="92" t="str">
        <f>IF(ISNUMBER(($H72)),'Order Form'!$G$5,"")</f>
        <v/>
      </c>
      <c r="D72" s="92" t="str">
        <f>IF('Order Form'!F125="","",IF(ISNUMBER(($H72)),'Order Form'!F125,""))</f>
        <v/>
      </c>
      <c r="E72" s="35"/>
      <c r="F72" s="91" t="str">
        <f>IF(ISNUMBER((H72)),SUBSTITUTE(SUBSTITUTE('Order Form'!#REF!,"-","")," ",""),"")</f>
        <v/>
      </c>
      <c r="G72" s="36"/>
      <c r="H72" s="90" t="str">
        <f>IF('Order Form'!H125&gt;0,'Order Form'!H125," ")</f>
        <v xml:space="preserve"> </v>
      </c>
      <c r="I72" s="89" t="str">
        <f>IF('Order Form'!$K$13="Yes",(IF('Order Form'!#REF!&gt;0,"",IF('Order Form'!$K$10&lt;&gt;"GR - Gratis",IF('Order Form'!#REF!=0,"",IF(ISNUMBER($H72),'Order Form'!#REF!,"")),""))),"")</f>
        <v/>
      </c>
      <c r="J72" s="89" t="str">
        <f>IF('Order Form'!$K$13="Yes",(IF('Order Form'!#REF!=0,"",IF('Order Form'!$K$10&lt;&gt;"GR - Gratis",IF(ISNUMBER($H72),'Order Form'!#REF!,""),""))),"")</f>
        <v/>
      </c>
      <c r="K72" s="37"/>
      <c r="L72" s="89" t="str">
        <f>IF('Order Form'!J125&gt;0,"",IF('Order Form'!G125=0,"",IF('Order Form'!$K$10&lt;&gt;"GR - Gratis",IF('Order Form'!$K$12="Yes",IF(ISNUMBER($H72),'Order Form'!G125*100,""),""),"")))</f>
        <v/>
      </c>
      <c r="M72" s="89" t="str">
        <f>IF('Order Form'!J125&gt;0,"",IF('Order Form'!$K$17=0,"",IF('Order Form'!$K$17=0,"",IF('Order Form'!$K$10&lt;&gt;"GR - Gratis",IF('Order Form'!$K$12="Yes",IF(ISNUMBER($H72),'Order Form'!$K$17*100,""),""),""))))</f>
        <v/>
      </c>
      <c r="N72" s="38"/>
      <c r="O72" s="88" t="str">
        <f>IF('Order Form'!$B$8="Name / Attent Of","",IF(ISNUMBER($H72),IF('Order Form'!$K$14="Yes",'Order Form'!$B$8,""),""))</f>
        <v/>
      </c>
      <c r="P72" s="96" t="str">
        <f>IF('Order Form'!$B$9="Company / Department","",IF(ISNUMBER($H72),IF('Order Form'!$K$14="Yes",'Order Form'!$B$9,""),""))</f>
        <v/>
      </c>
      <c r="Q72" s="88" t="str">
        <f>IF('Order Form'!$B$10="Address 1","",IF(ISNUMBER($H72),IF('Order Form'!$K$14="Yes",'Order Form'!$B$10,""),""))</f>
        <v/>
      </c>
      <c r="R72" s="88" t="str">
        <f>IF('Order Form'!$B$11="Address 2","",IF(ISNUMBER($H72),IF('Order Form'!$K$14="Yes",'Order Form'!$B$11,""),""))</f>
        <v/>
      </c>
      <c r="S72" s="96" t="str">
        <f>IF('Order Form'!$B$12="Address 3","",IF(ISNUMBER($H72),IF('Order Form'!$K$14="Yes",'Order Form'!$B$12,""),""))</f>
        <v/>
      </c>
      <c r="T72" s="88" t="str">
        <f>IF('Order Form'!$B$13="Town","",IF(ISNUMBER($H72),IF('Order Form'!$K$14="Yes",'Order Form'!$B$13,""),""))</f>
        <v/>
      </c>
      <c r="U72" s="34"/>
      <c r="V72" s="103" t="str">
        <f>IF('Order Form'!$B$14="Post Code","",IF(ISNUMBER($H72),IF('Order Form'!$K$14="Yes",'Order Form'!$B$14,""),""))</f>
        <v/>
      </c>
      <c r="W72" s="98" t="str">
        <f>IF('Order Form'!$B$15="Country","",IF(ISNUMBER($H72),IF('Order Form'!$K$14="Yes",VLOOKUP('Order Form'!$B$15,Lists!N:O,2,0),""),""))</f>
        <v/>
      </c>
      <c r="X72" s="100"/>
      <c r="Y72" s="99" t="str">
        <f>IF('Order Form'!$F$8="Phone","",IF(ISNUMBER($H72),IF('Order Form'!$K$14="Yes",'Order Form'!$F$8,""),""))</f>
        <v/>
      </c>
      <c r="Z72" s="97" t="str">
        <f>IF('Order Form'!$F$9="Email","",IF(ISNUMBER($H72),IF('Order Form'!$K$14="Yes",'Order Form'!$F$9,""),""))</f>
        <v/>
      </c>
      <c r="AA72" s="38"/>
      <c r="AC72" s="86" t="str">
        <f>IF(ISNUMBER(($H72)),LEFT('Order Form'!$K$10,2),"")</f>
        <v/>
      </c>
      <c r="AD72" s="34"/>
      <c r="AE72" s="86" t="str">
        <f>IF(AC72="GR",LEFT('Order Form'!$K$11,2),"")</f>
        <v/>
      </c>
      <c r="AF72" s="34"/>
      <c r="AG72" s="38"/>
      <c r="AH72" s="38"/>
      <c r="AI72" s="86" t="str">
        <f>IF(ISNUMBER(($H72)),IF('Order Form'!$K$16="Yes","P",""),"")</f>
        <v/>
      </c>
      <c r="AJ72" s="34"/>
      <c r="AK72" s="106"/>
      <c r="AL72" s="106"/>
      <c r="AM72" s="34"/>
      <c r="AN72" s="34"/>
      <c r="AO72" s="38"/>
      <c r="AP72" s="34"/>
      <c r="AQ72" s="38"/>
      <c r="AR72" s="38"/>
      <c r="AS72" s="38"/>
      <c r="AZ72" s="86" t="str">
        <f>IF(ISNUMBER(($H72)),IF('Order Form'!$K$15="Yes","Y",""),"")</f>
        <v/>
      </c>
      <c r="BD72" s="87" t="e">
        <f>IF('Order Form'!#REF!&gt;0,"OF"," ")</f>
        <v>#REF!</v>
      </c>
      <c r="BE72" s="86" t="e">
        <f>IF('Order Form'!#REF!&gt;0,"Y"," ")</f>
        <v>#REF!</v>
      </c>
      <c r="BF72" s="86" t="e">
        <f>IF('Order Form'!#REF!&gt;0,"STANDARD"," ")</f>
        <v>#REF!</v>
      </c>
    </row>
    <row r="73" spans="1:58">
      <c r="A73" s="34"/>
      <c r="B73" s="93" t="str">
        <f>IF(ISNUMBER(($H73)),'Order Form'!$D$5,"")</f>
        <v/>
      </c>
      <c r="C73" s="92" t="str">
        <f>IF(ISNUMBER(($H73)),'Order Form'!$G$5,"")</f>
        <v/>
      </c>
      <c r="D73" s="92" t="str">
        <f>IF('Order Form'!F126="","",IF(ISNUMBER(($H73)),'Order Form'!F126,""))</f>
        <v/>
      </c>
      <c r="E73" s="35"/>
      <c r="F73" s="91" t="str">
        <f>IF(ISNUMBER((H73)),SUBSTITUTE(SUBSTITUTE('Order Form'!#REF!,"-","")," ",""),"")</f>
        <v/>
      </c>
      <c r="G73" s="36"/>
      <c r="H73" s="90" t="str">
        <f>IF('Order Form'!H126&gt;0,'Order Form'!H126," ")</f>
        <v xml:space="preserve"> </v>
      </c>
      <c r="I73" s="89" t="str">
        <f>IF('Order Form'!$K$13="Yes",(IF('Order Form'!#REF!&gt;0,"",IF('Order Form'!$K$10&lt;&gt;"GR - Gratis",IF('Order Form'!#REF!=0,"",IF(ISNUMBER($H73),'Order Form'!#REF!,"")),""))),"")</f>
        <v/>
      </c>
      <c r="J73" s="89" t="str">
        <f>IF('Order Form'!$K$13="Yes",(IF('Order Form'!#REF!=0,"",IF('Order Form'!$K$10&lt;&gt;"GR - Gratis",IF(ISNUMBER($H73),'Order Form'!#REF!,""),""))),"")</f>
        <v/>
      </c>
      <c r="K73" s="37"/>
      <c r="L73" s="89" t="str">
        <f>IF('Order Form'!J126&gt;0,"",IF('Order Form'!G126=0,"",IF('Order Form'!$K$10&lt;&gt;"GR - Gratis",IF('Order Form'!$K$12="Yes",IF(ISNUMBER($H73),'Order Form'!G126*100,""),""),"")))</f>
        <v/>
      </c>
      <c r="M73" s="89" t="str">
        <f>IF('Order Form'!J126&gt;0,"",IF('Order Form'!$K$17=0,"",IF('Order Form'!$K$17=0,"",IF('Order Form'!$K$10&lt;&gt;"GR - Gratis",IF('Order Form'!$K$12="Yes",IF(ISNUMBER($H73),'Order Form'!$K$17*100,""),""),""))))</f>
        <v/>
      </c>
      <c r="N73" s="38"/>
      <c r="O73" s="88" t="str">
        <f>IF('Order Form'!$B$8="Name / Attent Of","",IF(ISNUMBER($H73),IF('Order Form'!$K$14="Yes",'Order Form'!$B$8,""),""))</f>
        <v/>
      </c>
      <c r="P73" s="96" t="str">
        <f>IF('Order Form'!$B$9="Company / Department","",IF(ISNUMBER($H73),IF('Order Form'!$K$14="Yes",'Order Form'!$B$9,""),""))</f>
        <v/>
      </c>
      <c r="Q73" s="88" t="str">
        <f>IF('Order Form'!$B$10="Address 1","",IF(ISNUMBER($H73),IF('Order Form'!$K$14="Yes",'Order Form'!$B$10,""),""))</f>
        <v/>
      </c>
      <c r="R73" s="88" t="str">
        <f>IF('Order Form'!$B$11="Address 2","",IF(ISNUMBER($H73),IF('Order Form'!$K$14="Yes",'Order Form'!$B$11,""),""))</f>
        <v/>
      </c>
      <c r="S73" s="96" t="str">
        <f>IF('Order Form'!$B$12="Address 3","",IF(ISNUMBER($H73),IF('Order Form'!$K$14="Yes",'Order Form'!$B$12,""),""))</f>
        <v/>
      </c>
      <c r="T73" s="88" t="str">
        <f>IF('Order Form'!$B$13="Town","",IF(ISNUMBER($H73),IF('Order Form'!$K$14="Yes",'Order Form'!$B$13,""),""))</f>
        <v/>
      </c>
      <c r="U73" s="34"/>
      <c r="V73" s="103" t="str">
        <f>IF('Order Form'!$B$14="Post Code","",IF(ISNUMBER($H73),IF('Order Form'!$K$14="Yes",'Order Form'!$B$14,""),""))</f>
        <v/>
      </c>
      <c r="W73" s="98" t="str">
        <f>IF('Order Form'!$B$15="Country","",IF(ISNUMBER($H73),IF('Order Form'!$K$14="Yes",VLOOKUP('Order Form'!$B$15,Lists!N:O,2,0),""),""))</f>
        <v/>
      </c>
      <c r="X73" s="100"/>
      <c r="Y73" s="99" t="str">
        <f>IF('Order Form'!$F$8="Phone","",IF(ISNUMBER($H73),IF('Order Form'!$K$14="Yes",'Order Form'!$F$8,""),""))</f>
        <v/>
      </c>
      <c r="Z73" s="97" t="str">
        <f>IF('Order Form'!$F$9="Email","",IF(ISNUMBER($H73),IF('Order Form'!$K$14="Yes",'Order Form'!$F$9,""),""))</f>
        <v/>
      </c>
      <c r="AA73" s="38"/>
      <c r="AC73" s="86" t="str">
        <f>IF(ISNUMBER(($H73)),LEFT('Order Form'!$K$10,2),"")</f>
        <v/>
      </c>
      <c r="AD73" s="34"/>
      <c r="AE73" s="86" t="str">
        <f>IF(AC73="GR",LEFT('Order Form'!$K$11,2),"")</f>
        <v/>
      </c>
      <c r="AF73" s="34"/>
      <c r="AG73" s="38"/>
      <c r="AH73" s="38"/>
      <c r="AI73" s="86" t="str">
        <f>IF(ISNUMBER(($H73)),IF('Order Form'!$K$16="Yes","P",""),"")</f>
        <v/>
      </c>
      <c r="AJ73" s="34"/>
      <c r="AK73" s="106"/>
      <c r="AL73" s="106"/>
      <c r="AM73" s="34"/>
      <c r="AN73" s="34"/>
      <c r="AO73" s="38"/>
      <c r="AP73" s="34"/>
      <c r="AQ73" s="38"/>
      <c r="AR73" s="38"/>
      <c r="AS73" s="38"/>
      <c r="AZ73" s="86" t="str">
        <f>IF(ISNUMBER(($H73)),IF('Order Form'!$K$15="Yes","Y",""),"")</f>
        <v/>
      </c>
      <c r="BD73" s="87" t="e">
        <f>IF('Order Form'!#REF!&gt;0,"OF"," ")</f>
        <v>#REF!</v>
      </c>
      <c r="BE73" s="86" t="e">
        <f>IF('Order Form'!#REF!&gt;0,"Y"," ")</f>
        <v>#REF!</v>
      </c>
      <c r="BF73" s="86" t="e">
        <f>IF('Order Form'!#REF!&gt;0,"STANDARD"," ")</f>
        <v>#REF!</v>
      </c>
    </row>
    <row r="74" spans="1:58">
      <c r="A74" s="34"/>
      <c r="B74" s="93" t="str">
        <f>IF(ISNUMBER(($H74)),'Order Form'!$D$5,"")</f>
        <v/>
      </c>
      <c r="C74" s="92" t="str">
        <f>IF(ISNUMBER(($H74)),'Order Form'!$G$5,"")</f>
        <v/>
      </c>
      <c r="D74" s="92" t="str">
        <f>IF('Order Form'!F127="","",IF(ISNUMBER(($H74)),'Order Form'!F127,""))</f>
        <v/>
      </c>
      <c r="E74" s="35"/>
      <c r="F74" s="91" t="str">
        <f>IF(ISNUMBER((H74)),SUBSTITUTE(SUBSTITUTE('Order Form'!#REF!,"-","")," ",""),"")</f>
        <v/>
      </c>
      <c r="G74" s="36"/>
      <c r="H74" s="90" t="str">
        <f>IF('Order Form'!H127&gt;0,'Order Form'!H127," ")</f>
        <v xml:space="preserve"> </v>
      </c>
      <c r="I74" s="89" t="str">
        <f>IF('Order Form'!$K$13="Yes",(IF('Order Form'!#REF!&gt;0,"",IF('Order Form'!$K$10&lt;&gt;"GR - Gratis",IF('Order Form'!#REF!=0,"",IF(ISNUMBER($H74),'Order Form'!#REF!,"")),""))),"")</f>
        <v/>
      </c>
      <c r="J74" s="89" t="str">
        <f>IF('Order Form'!$K$13="Yes",(IF('Order Form'!#REF!=0,"",IF('Order Form'!$K$10&lt;&gt;"GR - Gratis",IF(ISNUMBER($H74),'Order Form'!#REF!,""),""))),"")</f>
        <v/>
      </c>
      <c r="K74" s="37"/>
      <c r="L74" s="89" t="str">
        <f>IF('Order Form'!J127&gt;0,"",IF('Order Form'!G127=0,"",IF('Order Form'!$K$10&lt;&gt;"GR - Gratis",IF('Order Form'!$K$12="Yes",IF(ISNUMBER($H74),'Order Form'!G127*100,""),""),"")))</f>
        <v/>
      </c>
      <c r="M74" s="89" t="str">
        <f>IF('Order Form'!J127&gt;0,"",IF('Order Form'!$K$17=0,"",IF('Order Form'!$K$17=0,"",IF('Order Form'!$K$10&lt;&gt;"GR - Gratis",IF('Order Form'!$K$12="Yes",IF(ISNUMBER($H74),'Order Form'!$K$17*100,""),""),""))))</f>
        <v/>
      </c>
      <c r="N74" s="38"/>
      <c r="O74" s="88" t="str">
        <f>IF('Order Form'!$B$8="Name / Attent Of","",IF(ISNUMBER($H74),IF('Order Form'!$K$14="Yes",'Order Form'!$B$8,""),""))</f>
        <v/>
      </c>
      <c r="P74" s="96" t="str">
        <f>IF('Order Form'!$B$9="Company / Department","",IF(ISNUMBER($H74),IF('Order Form'!$K$14="Yes",'Order Form'!$B$9,""),""))</f>
        <v/>
      </c>
      <c r="Q74" s="88" t="str">
        <f>IF('Order Form'!$B$10="Address 1","",IF(ISNUMBER($H74),IF('Order Form'!$K$14="Yes",'Order Form'!$B$10,""),""))</f>
        <v/>
      </c>
      <c r="R74" s="88" t="str">
        <f>IF('Order Form'!$B$11="Address 2","",IF(ISNUMBER($H74),IF('Order Form'!$K$14="Yes",'Order Form'!$B$11,""),""))</f>
        <v/>
      </c>
      <c r="S74" s="96" t="str">
        <f>IF('Order Form'!$B$12="Address 3","",IF(ISNUMBER($H74),IF('Order Form'!$K$14="Yes",'Order Form'!$B$12,""),""))</f>
        <v/>
      </c>
      <c r="T74" s="88" t="str">
        <f>IF('Order Form'!$B$13="Town","",IF(ISNUMBER($H74),IF('Order Form'!$K$14="Yes",'Order Form'!$B$13,""),""))</f>
        <v/>
      </c>
      <c r="U74" s="34"/>
      <c r="V74" s="103" t="str">
        <f>IF('Order Form'!$B$14="Post Code","",IF(ISNUMBER($H74),IF('Order Form'!$K$14="Yes",'Order Form'!$B$14,""),""))</f>
        <v/>
      </c>
      <c r="W74" s="98" t="str">
        <f>IF('Order Form'!$B$15="Country","",IF(ISNUMBER($H74),IF('Order Form'!$K$14="Yes",VLOOKUP('Order Form'!$B$15,Lists!N:O,2,0),""),""))</f>
        <v/>
      </c>
      <c r="X74" s="100"/>
      <c r="Y74" s="99" t="str">
        <f>IF('Order Form'!$F$8="Phone","",IF(ISNUMBER($H74),IF('Order Form'!$K$14="Yes",'Order Form'!$F$8,""),""))</f>
        <v/>
      </c>
      <c r="Z74" s="97" t="str">
        <f>IF('Order Form'!$F$9="Email","",IF(ISNUMBER($H74),IF('Order Form'!$K$14="Yes",'Order Form'!$F$9,""),""))</f>
        <v/>
      </c>
      <c r="AA74" s="38"/>
      <c r="AC74" s="86" t="str">
        <f>IF(ISNUMBER(($H74)),LEFT('Order Form'!$K$10,2),"")</f>
        <v/>
      </c>
      <c r="AD74" s="34"/>
      <c r="AE74" s="86" t="str">
        <f>IF(AC74="GR",LEFT('Order Form'!$K$11,2),"")</f>
        <v/>
      </c>
      <c r="AF74" s="34"/>
      <c r="AG74" s="38"/>
      <c r="AH74" s="38"/>
      <c r="AI74" s="86" t="str">
        <f>IF(ISNUMBER(($H74)),IF('Order Form'!$K$16="Yes","P",""),"")</f>
        <v/>
      </c>
      <c r="AJ74" s="34"/>
      <c r="AK74" s="106"/>
      <c r="AL74" s="106"/>
      <c r="AM74" s="34"/>
      <c r="AN74" s="34"/>
      <c r="AO74" s="38"/>
      <c r="AP74" s="34"/>
      <c r="AQ74" s="38"/>
      <c r="AR74" s="38"/>
      <c r="AS74" s="38"/>
      <c r="AZ74" s="86" t="str">
        <f>IF(ISNUMBER(($H74)),IF('Order Form'!$K$15="Yes","Y",""),"")</f>
        <v/>
      </c>
      <c r="BD74" s="87" t="e">
        <f>IF('Order Form'!#REF!&gt;0,"OF"," ")</f>
        <v>#REF!</v>
      </c>
      <c r="BE74" s="86" t="e">
        <f>IF('Order Form'!#REF!&gt;0,"Y"," ")</f>
        <v>#REF!</v>
      </c>
      <c r="BF74" s="86" t="e">
        <f>IF('Order Form'!#REF!&gt;0,"STANDARD"," ")</f>
        <v>#REF!</v>
      </c>
    </row>
    <row r="75" spans="1:58">
      <c r="A75" s="34"/>
      <c r="B75" s="93" t="str">
        <f>IF(ISNUMBER(($H75)),'Order Form'!$D$5,"")</f>
        <v/>
      </c>
      <c r="C75" s="92" t="str">
        <f>IF(ISNUMBER(($H75)),'Order Form'!$G$5,"")</f>
        <v/>
      </c>
      <c r="D75" s="92" t="str">
        <f>IF('Order Form'!F128="","",IF(ISNUMBER(($H75)),'Order Form'!F128,""))</f>
        <v/>
      </c>
      <c r="E75" s="35"/>
      <c r="F75" s="91" t="str">
        <f>IF(ISNUMBER((H75)),SUBSTITUTE(SUBSTITUTE('Order Form'!#REF!,"-","")," ",""),"")</f>
        <v/>
      </c>
      <c r="G75" s="36"/>
      <c r="H75" s="90" t="str">
        <f>IF('Order Form'!H128&gt;0,'Order Form'!H128," ")</f>
        <v xml:space="preserve"> </v>
      </c>
      <c r="I75" s="89" t="str">
        <f>IF('Order Form'!$K$13="Yes",(IF('Order Form'!#REF!&gt;0,"",IF('Order Form'!$K$10&lt;&gt;"GR - Gratis",IF('Order Form'!#REF!=0,"",IF(ISNUMBER($H75),'Order Form'!#REF!,"")),""))),"")</f>
        <v/>
      </c>
      <c r="J75" s="89" t="str">
        <f>IF('Order Form'!$K$13="Yes",(IF('Order Form'!#REF!=0,"",IF('Order Form'!$K$10&lt;&gt;"GR - Gratis",IF(ISNUMBER($H75),'Order Form'!#REF!,""),""))),"")</f>
        <v/>
      </c>
      <c r="K75" s="37"/>
      <c r="L75" s="89" t="str">
        <f>IF('Order Form'!J128&gt;0,"",IF('Order Form'!G128=0,"",IF('Order Form'!$K$10&lt;&gt;"GR - Gratis",IF('Order Form'!$K$12="Yes",IF(ISNUMBER($H75),'Order Form'!G128*100,""),""),"")))</f>
        <v/>
      </c>
      <c r="M75" s="89" t="str">
        <f>IF('Order Form'!J128&gt;0,"",IF('Order Form'!$K$17=0,"",IF('Order Form'!$K$17=0,"",IF('Order Form'!$K$10&lt;&gt;"GR - Gratis",IF('Order Form'!$K$12="Yes",IF(ISNUMBER($H75),'Order Form'!$K$17*100,""),""),""))))</f>
        <v/>
      </c>
      <c r="N75" s="38"/>
      <c r="O75" s="88" t="str">
        <f>IF('Order Form'!$B$8="Name / Attent Of","",IF(ISNUMBER($H75),IF('Order Form'!$K$14="Yes",'Order Form'!$B$8,""),""))</f>
        <v/>
      </c>
      <c r="P75" s="96" t="str">
        <f>IF('Order Form'!$B$9="Company / Department","",IF(ISNUMBER($H75),IF('Order Form'!$K$14="Yes",'Order Form'!$B$9,""),""))</f>
        <v/>
      </c>
      <c r="Q75" s="88" t="str">
        <f>IF('Order Form'!$B$10="Address 1","",IF(ISNUMBER($H75),IF('Order Form'!$K$14="Yes",'Order Form'!$B$10,""),""))</f>
        <v/>
      </c>
      <c r="R75" s="88" t="str">
        <f>IF('Order Form'!$B$11="Address 2","",IF(ISNUMBER($H75),IF('Order Form'!$K$14="Yes",'Order Form'!$B$11,""),""))</f>
        <v/>
      </c>
      <c r="S75" s="96" t="str">
        <f>IF('Order Form'!$B$12="Address 3","",IF(ISNUMBER($H75),IF('Order Form'!$K$14="Yes",'Order Form'!$B$12,""),""))</f>
        <v/>
      </c>
      <c r="T75" s="88" t="str">
        <f>IF('Order Form'!$B$13="Town","",IF(ISNUMBER($H75),IF('Order Form'!$K$14="Yes",'Order Form'!$B$13,""),""))</f>
        <v/>
      </c>
      <c r="U75" s="34"/>
      <c r="V75" s="103" t="str">
        <f>IF('Order Form'!$B$14="Post Code","",IF(ISNUMBER($H75),IF('Order Form'!$K$14="Yes",'Order Form'!$B$14,""),""))</f>
        <v/>
      </c>
      <c r="W75" s="98" t="str">
        <f>IF('Order Form'!$B$15="Country","",IF(ISNUMBER($H75),IF('Order Form'!$K$14="Yes",VLOOKUP('Order Form'!$B$15,Lists!N:O,2,0),""),""))</f>
        <v/>
      </c>
      <c r="X75" s="100"/>
      <c r="Y75" s="99" t="str">
        <f>IF('Order Form'!$F$8="Phone","",IF(ISNUMBER($H75),IF('Order Form'!$K$14="Yes",'Order Form'!$F$8,""),""))</f>
        <v/>
      </c>
      <c r="Z75" s="97" t="str">
        <f>IF('Order Form'!$F$9="Email","",IF(ISNUMBER($H75),IF('Order Form'!$K$14="Yes",'Order Form'!$F$9,""),""))</f>
        <v/>
      </c>
      <c r="AA75" s="38"/>
      <c r="AC75" s="86" t="str">
        <f>IF(ISNUMBER(($H75)),LEFT('Order Form'!$K$10,2),"")</f>
        <v/>
      </c>
      <c r="AD75" s="34"/>
      <c r="AE75" s="86" t="str">
        <f>IF(AC75="GR",LEFT('Order Form'!$K$11,2),"")</f>
        <v/>
      </c>
      <c r="AF75" s="34"/>
      <c r="AG75" s="38"/>
      <c r="AH75" s="38"/>
      <c r="AI75" s="86" t="str">
        <f>IF(ISNUMBER(($H75)),IF('Order Form'!$K$16="Yes","P",""),"")</f>
        <v/>
      </c>
      <c r="AJ75" s="34"/>
      <c r="AK75" s="106"/>
      <c r="AL75" s="106"/>
      <c r="AM75" s="34"/>
      <c r="AN75" s="34"/>
      <c r="AO75" s="38"/>
      <c r="AP75" s="34"/>
      <c r="AQ75" s="38"/>
      <c r="AR75" s="38"/>
      <c r="AS75" s="38"/>
      <c r="AZ75" s="86" t="str">
        <f>IF(ISNUMBER(($H75)),IF('Order Form'!$K$15="Yes","Y",""),"")</f>
        <v/>
      </c>
      <c r="BD75" s="87" t="e">
        <f>IF('Order Form'!#REF!&gt;0,"OF"," ")</f>
        <v>#REF!</v>
      </c>
      <c r="BE75" s="86" t="e">
        <f>IF('Order Form'!#REF!&gt;0,"Y"," ")</f>
        <v>#REF!</v>
      </c>
      <c r="BF75" s="86" t="e">
        <f>IF('Order Form'!#REF!&gt;0,"STANDARD"," ")</f>
        <v>#REF!</v>
      </c>
    </row>
    <row r="76" spans="1:58">
      <c r="A76" s="34"/>
      <c r="B76" s="93" t="str">
        <f>IF(ISNUMBER(($H76)),'Order Form'!$D$5,"")</f>
        <v/>
      </c>
      <c r="C76" s="92" t="str">
        <f>IF(ISNUMBER(($H76)),'Order Form'!$G$5,"")</f>
        <v/>
      </c>
      <c r="D76" s="92" t="str">
        <f>IF('Order Form'!F129="","",IF(ISNUMBER(($H76)),'Order Form'!F129,""))</f>
        <v/>
      </c>
      <c r="E76" s="35"/>
      <c r="F76" s="91" t="str">
        <f>IF(ISNUMBER((H76)),SUBSTITUTE(SUBSTITUTE('Order Form'!#REF!,"-","")," ",""),"")</f>
        <v/>
      </c>
      <c r="G76" s="36"/>
      <c r="H76" s="90" t="str">
        <f>IF('Order Form'!H129&gt;0,'Order Form'!H129," ")</f>
        <v xml:space="preserve"> </v>
      </c>
      <c r="I76" s="89" t="str">
        <f>IF('Order Form'!$K$13="Yes",(IF('Order Form'!#REF!&gt;0,"",IF('Order Form'!$K$10&lt;&gt;"GR - Gratis",IF('Order Form'!#REF!=0,"",IF(ISNUMBER($H76),'Order Form'!#REF!,"")),""))),"")</f>
        <v/>
      </c>
      <c r="J76" s="89" t="str">
        <f>IF('Order Form'!$K$13="Yes",(IF('Order Form'!#REF!=0,"",IF('Order Form'!$K$10&lt;&gt;"GR - Gratis",IF(ISNUMBER($H76),'Order Form'!#REF!,""),""))),"")</f>
        <v/>
      </c>
      <c r="K76" s="37"/>
      <c r="L76" s="89" t="str">
        <f>IF('Order Form'!J129&gt;0,"",IF('Order Form'!G129=0,"",IF('Order Form'!$K$10&lt;&gt;"GR - Gratis",IF('Order Form'!$K$12="Yes",IF(ISNUMBER($H76),'Order Form'!G129*100,""),""),"")))</f>
        <v/>
      </c>
      <c r="M76" s="89" t="str">
        <f>IF('Order Form'!J129&gt;0,"",IF('Order Form'!$K$17=0,"",IF('Order Form'!$K$17=0,"",IF('Order Form'!$K$10&lt;&gt;"GR - Gratis",IF('Order Form'!$K$12="Yes",IF(ISNUMBER($H76),'Order Form'!$K$17*100,""),""),""))))</f>
        <v/>
      </c>
      <c r="N76" s="38"/>
      <c r="O76" s="88" t="str">
        <f>IF('Order Form'!$B$8="Name / Attent Of","",IF(ISNUMBER($H76),IF('Order Form'!$K$14="Yes",'Order Form'!$B$8,""),""))</f>
        <v/>
      </c>
      <c r="P76" s="96" t="str">
        <f>IF('Order Form'!$B$9="Company / Department","",IF(ISNUMBER($H76),IF('Order Form'!$K$14="Yes",'Order Form'!$B$9,""),""))</f>
        <v/>
      </c>
      <c r="Q76" s="88" t="str">
        <f>IF('Order Form'!$B$10="Address 1","",IF(ISNUMBER($H76),IF('Order Form'!$K$14="Yes",'Order Form'!$B$10,""),""))</f>
        <v/>
      </c>
      <c r="R76" s="88" t="str">
        <f>IF('Order Form'!$B$11="Address 2","",IF(ISNUMBER($H76),IF('Order Form'!$K$14="Yes",'Order Form'!$B$11,""),""))</f>
        <v/>
      </c>
      <c r="S76" s="96" t="str">
        <f>IF('Order Form'!$B$12="Address 3","",IF(ISNUMBER($H76),IF('Order Form'!$K$14="Yes",'Order Form'!$B$12,""),""))</f>
        <v/>
      </c>
      <c r="T76" s="88" t="str">
        <f>IF('Order Form'!$B$13="Town","",IF(ISNUMBER($H76),IF('Order Form'!$K$14="Yes",'Order Form'!$B$13,""),""))</f>
        <v/>
      </c>
      <c r="U76" s="34"/>
      <c r="V76" s="103" t="str">
        <f>IF('Order Form'!$B$14="Post Code","",IF(ISNUMBER($H76),IF('Order Form'!$K$14="Yes",'Order Form'!$B$14,""),""))</f>
        <v/>
      </c>
      <c r="W76" s="98" t="str">
        <f>IF('Order Form'!$B$15="Country","",IF(ISNUMBER($H76),IF('Order Form'!$K$14="Yes",VLOOKUP('Order Form'!$B$15,Lists!N:O,2,0),""),""))</f>
        <v/>
      </c>
      <c r="X76" s="100"/>
      <c r="Y76" s="99" t="str">
        <f>IF('Order Form'!$F$8="Phone","",IF(ISNUMBER($H76),IF('Order Form'!$K$14="Yes",'Order Form'!$F$8,""),""))</f>
        <v/>
      </c>
      <c r="Z76" s="97" t="str">
        <f>IF('Order Form'!$F$9="Email","",IF(ISNUMBER($H76),IF('Order Form'!$K$14="Yes",'Order Form'!$F$9,""),""))</f>
        <v/>
      </c>
      <c r="AA76" s="38"/>
      <c r="AC76" s="86" t="str">
        <f>IF(ISNUMBER(($H76)),LEFT('Order Form'!$K$10,2),"")</f>
        <v/>
      </c>
      <c r="AD76" s="34"/>
      <c r="AE76" s="86" t="str">
        <f>IF(AC76="GR",LEFT('Order Form'!$K$11,2),"")</f>
        <v/>
      </c>
      <c r="AF76" s="34"/>
      <c r="AG76" s="38"/>
      <c r="AH76" s="38"/>
      <c r="AI76" s="86" t="str">
        <f>IF(ISNUMBER(($H76)),IF('Order Form'!$K$16="Yes","P",""),"")</f>
        <v/>
      </c>
      <c r="AJ76" s="34"/>
      <c r="AK76" s="106"/>
      <c r="AL76" s="106"/>
      <c r="AM76" s="34"/>
      <c r="AN76" s="34"/>
      <c r="AO76" s="38"/>
      <c r="AP76" s="34"/>
      <c r="AQ76" s="38"/>
      <c r="AR76" s="38"/>
      <c r="AS76" s="38"/>
      <c r="AZ76" s="86" t="str">
        <f>IF(ISNUMBER(($H76)),IF('Order Form'!$K$15="Yes","Y",""),"")</f>
        <v/>
      </c>
      <c r="BD76" s="87" t="e">
        <f>IF('Order Form'!#REF!&gt;0,"OF"," ")</f>
        <v>#REF!</v>
      </c>
      <c r="BE76" s="86" t="e">
        <f>IF('Order Form'!#REF!&gt;0,"Y"," ")</f>
        <v>#REF!</v>
      </c>
      <c r="BF76" s="86" t="e">
        <f>IF('Order Form'!#REF!&gt;0,"STANDARD"," ")</f>
        <v>#REF!</v>
      </c>
    </row>
    <row r="77" spans="1:58">
      <c r="A77" s="34"/>
      <c r="B77" s="93" t="str">
        <f>IF(ISNUMBER(($H77)),'Order Form'!$D$5,"")</f>
        <v/>
      </c>
      <c r="C77" s="92" t="str">
        <f>IF(ISNUMBER(($H77)),'Order Form'!$G$5,"")</f>
        <v/>
      </c>
      <c r="D77" s="92" t="str">
        <f>IF('Order Form'!F130="","",IF(ISNUMBER(($H77)),'Order Form'!F130,""))</f>
        <v/>
      </c>
      <c r="E77" s="35"/>
      <c r="F77" s="91" t="str">
        <f>IF(ISNUMBER((H77)),SUBSTITUTE(SUBSTITUTE('Order Form'!#REF!,"-","")," ",""),"")</f>
        <v/>
      </c>
      <c r="G77" s="36"/>
      <c r="H77" s="90" t="str">
        <f>IF('Order Form'!H130&gt;0,'Order Form'!H130," ")</f>
        <v xml:space="preserve"> </v>
      </c>
      <c r="I77" s="89" t="str">
        <f>IF('Order Form'!$K$13="Yes",(IF('Order Form'!#REF!&gt;0,"",IF('Order Form'!$K$10&lt;&gt;"GR - Gratis",IF('Order Form'!#REF!=0,"",IF(ISNUMBER($H77),'Order Form'!#REF!,"")),""))),"")</f>
        <v/>
      </c>
      <c r="J77" s="89" t="str">
        <f>IF('Order Form'!$K$13="Yes",(IF('Order Form'!#REF!=0,"",IF('Order Form'!$K$10&lt;&gt;"GR - Gratis",IF(ISNUMBER($H77),'Order Form'!#REF!,""),""))),"")</f>
        <v/>
      </c>
      <c r="K77" s="37"/>
      <c r="L77" s="89" t="str">
        <f>IF('Order Form'!J130&gt;0,"",IF('Order Form'!G130=0,"",IF('Order Form'!$K$10&lt;&gt;"GR - Gratis",IF('Order Form'!$K$12="Yes",IF(ISNUMBER($H77),'Order Form'!G130*100,""),""),"")))</f>
        <v/>
      </c>
      <c r="M77" s="89" t="str">
        <f>IF('Order Form'!J130&gt;0,"",IF('Order Form'!$K$17=0,"",IF('Order Form'!$K$17=0,"",IF('Order Form'!$K$10&lt;&gt;"GR - Gratis",IF('Order Form'!$K$12="Yes",IF(ISNUMBER($H77),'Order Form'!$K$17*100,""),""),""))))</f>
        <v/>
      </c>
      <c r="N77" s="38"/>
      <c r="O77" s="88" t="str">
        <f>IF('Order Form'!$B$8="Name / Attent Of","",IF(ISNUMBER($H77),IF('Order Form'!$K$14="Yes",'Order Form'!$B$8,""),""))</f>
        <v/>
      </c>
      <c r="P77" s="96" t="str">
        <f>IF('Order Form'!$B$9="Company / Department","",IF(ISNUMBER($H77),IF('Order Form'!$K$14="Yes",'Order Form'!$B$9,""),""))</f>
        <v/>
      </c>
      <c r="Q77" s="88" t="str">
        <f>IF('Order Form'!$B$10="Address 1","",IF(ISNUMBER($H77),IF('Order Form'!$K$14="Yes",'Order Form'!$B$10,""),""))</f>
        <v/>
      </c>
      <c r="R77" s="88" t="str">
        <f>IF('Order Form'!$B$11="Address 2","",IF(ISNUMBER($H77),IF('Order Form'!$K$14="Yes",'Order Form'!$B$11,""),""))</f>
        <v/>
      </c>
      <c r="S77" s="96" t="str">
        <f>IF('Order Form'!$B$12="Address 3","",IF(ISNUMBER($H77),IF('Order Form'!$K$14="Yes",'Order Form'!$B$12,""),""))</f>
        <v/>
      </c>
      <c r="T77" s="88" t="str">
        <f>IF('Order Form'!$B$13="Town","",IF(ISNUMBER($H77),IF('Order Form'!$K$14="Yes",'Order Form'!$B$13,""),""))</f>
        <v/>
      </c>
      <c r="U77" s="34"/>
      <c r="V77" s="103" t="str">
        <f>IF('Order Form'!$B$14="Post Code","",IF(ISNUMBER($H77),IF('Order Form'!$K$14="Yes",'Order Form'!$B$14,""),""))</f>
        <v/>
      </c>
      <c r="W77" s="98" t="str">
        <f>IF('Order Form'!$B$15="Country","",IF(ISNUMBER($H77),IF('Order Form'!$K$14="Yes",VLOOKUP('Order Form'!$B$15,Lists!N:O,2,0),""),""))</f>
        <v/>
      </c>
      <c r="X77" s="100"/>
      <c r="Y77" s="99" t="str">
        <f>IF('Order Form'!$F$8="Phone","",IF(ISNUMBER($H77),IF('Order Form'!$K$14="Yes",'Order Form'!$F$8,""),""))</f>
        <v/>
      </c>
      <c r="Z77" s="97" t="str">
        <f>IF('Order Form'!$F$9="Email","",IF(ISNUMBER($H77),IF('Order Form'!$K$14="Yes",'Order Form'!$F$9,""),""))</f>
        <v/>
      </c>
      <c r="AA77" s="38"/>
      <c r="AC77" s="86" t="str">
        <f>IF(ISNUMBER(($H77)),LEFT('Order Form'!$K$10,2),"")</f>
        <v/>
      </c>
      <c r="AD77" s="34"/>
      <c r="AE77" s="86" t="str">
        <f>IF(AC77="GR",LEFT('Order Form'!$K$11,2),"")</f>
        <v/>
      </c>
      <c r="AF77" s="34"/>
      <c r="AG77" s="38"/>
      <c r="AH77" s="38"/>
      <c r="AI77" s="86" t="str">
        <f>IF(ISNUMBER(($H77)),IF('Order Form'!$K$16="Yes","P",""),"")</f>
        <v/>
      </c>
      <c r="AJ77" s="34"/>
      <c r="AK77" s="106"/>
      <c r="AL77" s="106"/>
      <c r="AM77" s="34"/>
      <c r="AN77" s="34"/>
      <c r="AO77" s="38"/>
      <c r="AP77" s="34"/>
      <c r="AQ77" s="38"/>
      <c r="AR77" s="38"/>
      <c r="AS77" s="38"/>
      <c r="AZ77" s="86" t="str">
        <f>IF(ISNUMBER(($H77)),IF('Order Form'!$K$15="Yes","Y",""),"")</f>
        <v/>
      </c>
      <c r="BD77" s="87" t="e">
        <f>IF('Order Form'!#REF!&gt;0,"OF"," ")</f>
        <v>#REF!</v>
      </c>
      <c r="BE77" s="86" t="e">
        <f>IF('Order Form'!#REF!&gt;0,"Y"," ")</f>
        <v>#REF!</v>
      </c>
      <c r="BF77" s="86" t="e">
        <f>IF('Order Form'!#REF!&gt;0,"STANDARD"," ")</f>
        <v>#REF!</v>
      </c>
    </row>
    <row r="78" spans="1:58">
      <c r="A78" s="34"/>
      <c r="B78" s="93" t="str">
        <f>IF(ISNUMBER(($H78)),'Order Form'!$D$5,"")</f>
        <v/>
      </c>
      <c r="C78" s="92" t="str">
        <f>IF(ISNUMBER(($H78)),'Order Form'!$G$5,"")</f>
        <v/>
      </c>
      <c r="D78" s="92" t="str">
        <f>IF('Order Form'!F131="","",IF(ISNUMBER(($H78)),'Order Form'!F131,""))</f>
        <v/>
      </c>
      <c r="E78" s="35"/>
      <c r="F78" s="91" t="str">
        <f>IF(ISNUMBER((H78)),SUBSTITUTE(SUBSTITUTE('Order Form'!#REF!,"-","")," ",""),"")</f>
        <v/>
      </c>
      <c r="G78" s="36"/>
      <c r="H78" s="90" t="str">
        <f>IF('Order Form'!H131&gt;0,'Order Form'!H131," ")</f>
        <v xml:space="preserve"> </v>
      </c>
      <c r="I78" s="89" t="str">
        <f>IF('Order Form'!$K$13="Yes",(IF('Order Form'!#REF!&gt;0,"",IF('Order Form'!$K$10&lt;&gt;"GR - Gratis",IF('Order Form'!#REF!=0,"",IF(ISNUMBER($H78),'Order Form'!#REF!,"")),""))),"")</f>
        <v/>
      </c>
      <c r="J78" s="89" t="str">
        <f>IF('Order Form'!$K$13="Yes",(IF('Order Form'!#REF!=0,"",IF('Order Form'!$K$10&lt;&gt;"GR - Gratis",IF(ISNUMBER($H78),'Order Form'!#REF!,""),""))),"")</f>
        <v/>
      </c>
      <c r="K78" s="37"/>
      <c r="L78" s="89" t="str">
        <f>IF('Order Form'!J131&gt;0,"",IF('Order Form'!G131=0,"",IF('Order Form'!$K$10&lt;&gt;"GR - Gratis",IF('Order Form'!$K$12="Yes",IF(ISNUMBER($H78),'Order Form'!G131*100,""),""),"")))</f>
        <v/>
      </c>
      <c r="M78" s="89" t="str">
        <f>IF('Order Form'!J131&gt;0,"",IF('Order Form'!$K$17=0,"",IF('Order Form'!$K$17=0,"",IF('Order Form'!$K$10&lt;&gt;"GR - Gratis",IF('Order Form'!$K$12="Yes",IF(ISNUMBER($H78),'Order Form'!$K$17*100,""),""),""))))</f>
        <v/>
      </c>
      <c r="N78" s="38"/>
      <c r="O78" s="88" t="str">
        <f>IF('Order Form'!$B$8="Name / Attent Of","",IF(ISNUMBER($H78),IF('Order Form'!$K$14="Yes",'Order Form'!$B$8,""),""))</f>
        <v/>
      </c>
      <c r="P78" s="96" t="str">
        <f>IF('Order Form'!$B$9="Company / Department","",IF(ISNUMBER($H78),IF('Order Form'!$K$14="Yes",'Order Form'!$B$9,""),""))</f>
        <v/>
      </c>
      <c r="Q78" s="88" t="str">
        <f>IF('Order Form'!$B$10="Address 1","",IF(ISNUMBER($H78),IF('Order Form'!$K$14="Yes",'Order Form'!$B$10,""),""))</f>
        <v/>
      </c>
      <c r="R78" s="88" t="str">
        <f>IF('Order Form'!$B$11="Address 2","",IF(ISNUMBER($H78),IF('Order Form'!$K$14="Yes",'Order Form'!$B$11,""),""))</f>
        <v/>
      </c>
      <c r="S78" s="96" t="str">
        <f>IF('Order Form'!$B$12="Address 3","",IF(ISNUMBER($H78),IF('Order Form'!$K$14="Yes",'Order Form'!$B$12,""),""))</f>
        <v/>
      </c>
      <c r="T78" s="88" t="str">
        <f>IF('Order Form'!$B$13="Town","",IF(ISNUMBER($H78),IF('Order Form'!$K$14="Yes",'Order Form'!$B$13,""),""))</f>
        <v/>
      </c>
      <c r="U78" s="34"/>
      <c r="V78" s="103" t="str">
        <f>IF('Order Form'!$B$14="Post Code","",IF(ISNUMBER($H78),IF('Order Form'!$K$14="Yes",'Order Form'!$B$14,""),""))</f>
        <v/>
      </c>
      <c r="W78" s="98" t="str">
        <f>IF('Order Form'!$B$15="Country","",IF(ISNUMBER($H78),IF('Order Form'!$K$14="Yes",VLOOKUP('Order Form'!$B$15,Lists!N:O,2,0),""),""))</f>
        <v/>
      </c>
      <c r="X78" s="100"/>
      <c r="Y78" s="99" t="str">
        <f>IF('Order Form'!$F$8="Phone","",IF(ISNUMBER($H78),IF('Order Form'!$K$14="Yes",'Order Form'!$F$8,""),""))</f>
        <v/>
      </c>
      <c r="Z78" s="97" t="str">
        <f>IF('Order Form'!$F$9="Email","",IF(ISNUMBER($H78),IF('Order Form'!$K$14="Yes",'Order Form'!$F$9,""),""))</f>
        <v/>
      </c>
      <c r="AA78" s="38"/>
      <c r="AC78" s="86" t="str">
        <f>IF(ISNUMBER(($H78)),LEFT('Order Form'!$K$10,2),"")</f>
        <v/>
      </c>
      <c r="AD78" s="34"/>
      <c r="AE78" s="86" t="str">
        <f>IF(AC78="GR",LEFT('Order Form'!$K$11,2),"")</f>
        <v/>
      </c>
      <c r="AF78" s="34"/>
      <c r="AG78" s="38"/>
      <c r="AH78" s="38"/>
      <c r="AI78" s="86" t="str">
        <f>IF(ISNUMBER(($H78)),IF('Order Form'!$K$16="Yes","P",""),"")</f>
        <v/>
      </c>
      <c r="AJ78" s="34"/>
      <c r="AK78" s="106"/>
      <c r="AL78" s="106"/>
      <c r="AM78" s="34"/>
      <c r="AN78" s="34"/>
      <c r="AO78" s="38"/>
      <c r="AP78" s="34"/>
      <c r="AQ78" s="38"/>
      <c r="AR78" s="38"/>
      <c r="AS78" s="38"/>
      <c r="AZ78" s="86" t="str">
        <f>IF(ISNUMBER(($H78)),IF('Order Form'!$K$15="Yes","Y",""),"")</f>
        <v/>
      </c>
      <c r="BD78" s="87" t="e">
        <f>IF('Order Form'!#REF!&gt;0,"OF"," ")</f>
        <v>#REF!</v>
      </c>
      <c r="BE78" s="86" t="e">
        <f>IF('Order Form'!#REF!&gt;0,"Y"," ")</f>
        <v>#REF!</v>
      </c>
      <c r="BF78" s="86" t="e">
        <f>IF('Order Form'!#REF!&gt;0,"STANDARD"," ")</f>
        <v>#REF!</v>
      </c>
    </row>
    <row r="79" spans="1:58">
      <c r="A79" s="34"/>
      <c r="B79" s="93" t="str">
        <f>IF(ISNUMBER(($H79)),'Order Form'!$D$5,"")</f>
        <v/>
      </c>
      <c r="C79" s="92" t="str">
        <f>IF(ISNUMBER(($H79)),'Order Form'!$G$5,"")</f>
        <v/>
      </c>
      <c r="D79" s="92" t="str">
        <f>IF('Order Form'!F132="","",IF(ISNUMBER(($H79)),'Order Form'!F132,""))</f>
        <v/>
      </c>
      <c r="E79" s="35"/>
      <c r="F79" s="91" t="str">
        <f>IF(ISNUMBER((H79)),SUBSTITUTE(SUBSTITUTE('Order Form'!#REF!,"-","")," ",""),"")</f>
        <v/>
      </c>
      <c r="G79" s="36"/>
      <c r="H79" s="90" t="str">
        <f>IF('Order Form'!H132&gt;0,'Order Form'!H132," ")</f>
        <v xml:space="preserve"> </v>
      </c>
      <c r="I79" s="89" t="str">
        <f>IF('Order Form'!$K$13="Yes",(IF('Order Form'!#REF!&gt;0,"",IF('Order Form'!$K$10&lt;&gt;"GR - Gratis",IF('Order Form'!#REF!=0,"",IF(ISNUMBER($H79),'Order Form'!#REF!,"")),""))),"")</f>
        <v/>
      </c>
      <c r="J79" s="89" t="str">
        <f>IF('Order Form'!$K$13="Yes",(IF('Order Form'!#REF!=0,"",IF('Order Form'!$K$10&lt;&gt;"GR - Gratis",IF(ISNUMBER($H79),'Order Form'!#REF!,""),""))),"")</f>
        <v/>
      </c>
      <c r="K79" s="37"/>
      <c r="L79" s="89" t="str">
        <f>IF('Order Form'!J132&gt;0,"",IF('Order Form'!G132=0,"",IF('Order Form'!$K$10&lt;&gt;"GR - Gratis",IF('Order Form'!$K$12="Yes",IF(ISNUMBER($H79),'Order Form'!G132*100,""),""),"")))</f>
        <v/>
      </c>
      <c r="M79" s="89" t="str">
        <f>IF('Order Form'!J132&gt;0,"",IF('Order Form'!$K$17=0,"",IF('Order Form'!$K$17=0,"",IF('Order Form'!$K$10&lt;&gt;"GR - Gratis",IF('Order Form'!$K$12="Yes",IF(ISNUMBER($H79),'Order Form'!$K$17*100,""),""),""))))</f>
        <v/>
      </c>
      <c r="N79" s="38"/>
      <c r="O79" s="88" t="str">
        <f>IF('Order Form'!$B$8="Name / Attent Of","",IF(ISNUMBER($H79),IF('Order Form'!$K$14="Yes",'Order Form'!$B$8,""),""))</f>
        <v/>
      </c>
      <c r="P79" s="96" t="str">
        <f>IF('Order Form'!$B$9="Company / Department","",IF(ISNUMBER($H79),IF('Order Form'!$K$14="Yes",'Order Form'!$B$9,""),""))</f>
        <v/>
      </c>
      <c r="Q79" s="88" t="str">
        <f>IF('Order Form'!$B$10="Address 1","",IF(ISNUMBER($H79),IF('Order Form'!$K$14="Yes",'Order Form'!$B$10,""),""))</f>
        <v/>
      </c>
      <c r="R79" s="88" t="str">
        <f>IF('Order Form'!$B$11="Address 2","",IF(ISNUMBER($H79),IF('Order Form'!$K$14="Yes",'Order Form'!$B$11,""),""))</f>
        <v/>
      </c>
      <c r="S79" s="96" t="str">
        <f>IF('Order Form'!$B$12="Address 3","",IF(ISNUMBER($H79),IF('Order Form'!$K$14="Yes",'Order Form'!$B$12,""),""))</f>
        <v/>
      </c>
      <c r="T79" s="88" t="str">
        <f>IF('Order Form'!$B$13="Town","",IF(ISNUMBER($H79),IF('Order Form'!$K$14="Yes",'Order Form'!$B$13,""),""))</f>
        <v/>
      </c>
      <c r="U79" s="34"/>
      <c r="V79" s="103" t="str">
        <f>IF('Order Form'!$B$14="Post Code","",IF(ISNUMBER($H79),IF('Order Form'!$K$14="Yes",'Order Form'!$B$14,""),""))</f>
        <v/>
      </c>
      <c r="W79" s="98" t="str">
        <f>IF('Order Form'!$B$15="Country","",IF(ISNUMBER($H79),IF('Order Form'!$K$14="Yes",VLOOKUP('Order Form'!$B$15,Lists!N:O,2,0),""),""))</f>
        <v/>
      </c>
      <c r="X79" s="100"/>
      <c r="Y79" s="99" t="str">
        <f>IF('Order Form'!$F$8="Phone","",IF(ISNUMBER($H79),IF('Order Form'!$K$14="Yes",'Order Form'!$F$8,""),""))</f>
        <v/>
      </c>
      <c r="Z79" s="97" t="str">
        <f>IF('Order Form'!$F$9="Email","",IF(ISNUMBER($H79),IF('Order Form'!$K$14="Yes",'Order Form'!$F$9,""),""))</f>
        <v/>
      </c>
      <c r="AA79" s="38"/>
      <c r="AC79" s="86" t="str">
        <f>IF(ISNUMBER(($H79)),LEFT('Order Form'!$K$10,2),"")</f>
        <v/>
      </c>
      <c r="AD79" s="34"/>
      <c r="AE79" s="86" t="str">
        <f>IF(AC79="GR",LEFT('Order Form'!$K$11,2),"")</f>
        <v/>
      </c>
      <c r="AF79" s="34"/>
      <c r="AG79" s="38"/>
      <c r="AH79" s="38"/>
      <c r="AI79" s="86" t="str">
        <f>IF(ISNUMBER(($H79)),IF('Order Form'!$K$16="Yes","P",""),"")</f>
        <v/>
      </c>
      <c r="AJ79" s="34"/>
      <c r="AK79" s="106"/>
      <c r="AL79" s="106"/>
      <c r="AM79" s="34"/>
      <c r="AN79" s="34"/>
      <c r="AO79" s="38"/>
      <c r="AP79" s="34"/>
      <c r="AQ79" s="38"/>
      <c r="AR79" s="38"/>
      <c r="AS79" s="38"/>
      <c r="AZ79" s="86" t="str">
        <f>IF(ISNUMBER(($H79)),IF('Order Form'!$K$15="Yes","Y",""),"")</f>
        <v/>
      </c>
      <c r="BD79" s="87" t="e">
        <f>IF('Order Form'!#REF!&gt;0,"OF"," ")</f>
        <v>#REF!</v>
      </c>
      <c r="BE79" s="86" t="e">
        <f>IF('Order Form'!#REF!&gt;0,"Y"," ")</f>
        <v>#REF!</v>
      </c>
      <c r="BF79" s="86" t="e">
        <f>IF('Order Form'!#REF!&gt;0,"STANDARD"," ")</f>
        <v>#REF!</v>
      </c>
    </row>
    <row r="80" spans="1:58">
      <c r="A80" s="34"/>
      <c r="B80" s="93" t="str">
        <f>IF(ISNUMBER(($H80)),'Order Form'!$D$5,"")</f>
        <v/>
      </c>
      <c r="C80" s="92" t="str">
        <f>IF(ISNUMBER(($H80)),'Order Form'!$G$5,"")</f>
        <v/>
      </c>
      <c r="D80" s="92" t="str">
        <f>IF('Order Form'!F133="","",IF(ISNUMBER(($H80)),'Order Form'!F133,""))</f>
        <v/>
      </c>
      <c r="E80" s="35"/>
      <c r="F80" s="91" t="str">
        <f>IF(ISNUMBER((H80)),SUBSTITUTE(SUBSTITUTE('Order Form'!#REF!,"-","")," ",""),"")</f>
        <v/>
      </c>
      <c r="G80" s="36"/>
      <c r="H80" s="90" t="str">
        <f>IF('Order Form'!H133&gt;0,'Order Form'!H133," ")</f>
        <v xml:space="preserve"> </v>
      </c>
      <c r="I80" s="89" t="str">
        <f>IF('Order Form'!$K$13="Yes",(IF('Order Form'!#REF!&gt;0,"",IF('Order Form'!$K$10&lt;&gt;"GR - Gratis",IF('Order Form'!#REF!=0,"",IF(ISNUMBER($H80),'Order Form'!#REF!,"")),""))),"")</f>
        <v/>
      </c>
      <c r="J80" s="89" t="str">
        <f>IF('Order Form'!$K$13="Yes",(IF('Order Form'!#REF!=0,"",IF('Order Form'!$K$10&lt;&gt;"GR - Gratis",IF(ISNUMBER($H80),'Order Form'!#REF!,""),""))),"")</f>
        <v/>
      </c>
      <c r="K80" s="37"/>
      <c r="L80" s="89" t="str">
        <f>IF('Order Form'!J133&gt;0,"",IF('Order Form'!G133=0,"",IF('Order Form'!$K$10&lt;&gt;"GR - Gratis",IF('Order Form'!$K$12="Yes",IF(ISNUMBER($H80),'Order Form'!G133*100,""),""),"")))</f>
        <v/>
      </c>
      <c r="M80" s="89" t="str">
        <f>IF('Order Form'!J133&gt;0,"",IF('Order Form'!$K$17=0,"",IF('Order Form'!$K$17=0,"",IF('Order Form'!$K$10&lt;&gt;"GR - Gratis",IF('Order Form'!$K$12="Yes",IF(ISNUMBER($H80),'Order Form'!$K$17*100,""),""),""))))</f>
        <v/>
      </c>
      <c r="N80" s="38"/>
      <c r="O80" s="88" t="str">
        <f>IF('Order Form'!$B$8="Name / Attent Of","",IF(ISNUMBER($H80),IF('Order Form'!$K$14="Yes",'Order Form'!$B$8,""),""))</f>
        <v/>
      </c>
      <c r="P80" s="96" t="str">
        <f>IF('Order Form'!$B$9="Company / Department","",IF(ISNUMBER($H80),IF('Order Form'!$K$14="Yes",'Order Form'!$B$9,""),""))</f>
        <v/>
      </c>
      <c r="Q80" s="88" t="str">
        <f>IF('Order Form'!$B$10="Address 1","",IF(ISNUMBER($H80),IF('Order Form'!$K$14="Yes",'Order Form'!$B$10,""),""))</f>
        <v/>
      </c>
      <c r="R80" s="88" t="str">
        <f>IF('Order Form'!$B$11="Address 2","",IF(ISNUMBER($H80),IF('Order Form'!$K$14="Yes",'Order Form'!$B$11,""),""))</f>
        <v/>
      </c>
      <c r="S80" s="96" t="str">
        <f>IF('Order Form'!$B$12="Address 3","",IF(ISNUMBER($H80),IF('Order Form'!$K$14="Yes",'Order Form'!$B$12,""),""))</f>
        <v/>
      </c>
      <c r="T80" s="88" t="str">
        <f>IF('Order Form'!$B$13="Town","",IF(ISNUMBER($H80),IF('Order Form'!$K$14="Yes",'Order Form'!$B$13,""),""))</f>
        <v/>
      </c>
      <c r="U80" s="34"/>
      <c r="V80" s="103" t="str">
        <f>IF('Order Form'!$B$14="Post Code","",IF(ISNUMBER($H80),IF('Order Form'!$K$14="Yes",'Order Form'!$B$14,""),""))</f>
        <v/>
      </c>
      <c r="W80" s="98" t="str">
        <f>IF('Order Form'!$B$15="Country","",IF(ISNUMBER($H80),IF('Order Form'!$K$14="Yes",VLOOKUP('Order Form'!$B$15,Lists!N:O,2,0),""),""))</f>
        <v/>
      </c>
      <c r="X80" s="100"/>
      <c r="Y80" s="99" t="str">
        <f>IF('Order Form'!$F$8="Phone","",IF(ISNUMBER($H80),IF('Order Form'!$K$14="Yes",'Order Form'!$F$8,""),""))</f>
        <v/>
      </c>
      <c r="Z80" s="97" t="str">
        <f>IF('Order Form'!$F$9="Email","",IF(ISNUMBER($H80),IF('Order Form'!$K$14="Yes",'Order Form'!$F$9,""),""))</f>
        <v/>
      </c>
      <c r="AA80" s="38"/>
      <c r="AC80" s="86" t="str">
        <f>IF(ISNUMBER(($H80)),LEFT('Order Form'!$K$10,2),"")</f>
        <v/>
      </c>
      <c r="AD80" s="34"/>
      <c r="AE80" s="86" t="str">
        <f>IF(AC80="GR",LEFT('Order Form'!$K$11,2),"")</f>
        <v/>
      </c>
      <c r="AF80" s="34"/>
      <c r="AG80" s="38"/>
      <c r="AH80" s="38"/>
      <c r="AI80" s="86" t="str">
        <f>IF(ISNUMBER(($H80)),IF('Order Form'!$K$16="Yes","P",""),"")</f>
        <v/>
      </c>
      <c r="AJ80" s="34"/>
      <c r="AK80" s="106"/>
      <c r="AL80" s="106"/>
      <c r="AM80" s="34"/>
      <c r="AN80" s="34"/>
      <c r="AO80" s="38"/>
      <c r="AP80" s="34"/>
      <c r="AQ80" s="38"/>
      <c r="AR80" s="38"/>
      <c r="AS80" s="38"/>
      <c r="AZ80" s="86" t="str">
        <f>IF(ISNUMBER(($H80)),IF('Order Form'!$K$15="Yes","Y",""),"")</f>
        <v/>
      </c>
      <c r="BD80" s="87" t="e">
        <f>IF('Order Form'!#REF!&gt;0,"OF"," ")</f>
        <v>#REF!</v>
      </c>
      <c r="BE80" s="86" t="e">
        <f>IF('Order Form'!#REF!&gt;0,"Y"," ")</f>
        <v>#REF!</v>
      </c>
      <c r="BF80" s="86" t="e">
        <f>IF('Order Form'!#REF!&gt;0,"STANDARD"," ")</f>
        <v>#REF!</v>
      </c>
    </row>
    <row r="81" spans="1:58">
      <c r="A81" s="34"/>
      <c r="B81" s="93" t="str">
        <f>IF(ISNUMBER(($H81)),'Order Form'!$D$5,"")</f>
        <v/>
      </c>
      <c r="C81" s="92" t="str">
        <f>IF(ISNUMBER(($H81)),'Order Form'!$G$5,"")</f>
        <v/>
      </c>
      <c r="D81" s="92" t="str">
        <f>IF('Order Form'!F134="","",IF(ISNUMBER(($H81)),'Order Form'!F134,""))</f>
        <v/>
      </c>
      <c r="E81" s="35"/>
      <c r="F81" s="91" t="str">
        <f>IF(ISNUMBER((H81)),SUBSTITUTE(SUBSTITUTE('Order Form'!#REF!,"-","")," ",""),"")</f>
        <v/>
      </c>
      <c r="G81" s="36"/>
      <c r="H81" s="90" t="str">
        <f>IF('Order Form'!H134&gt;0,'Order Form'!H134," ")</f>
        <v xml:space="preserve"> </v>
      </c>
      <c r="I81" s="89" t="str">
        <f>IF('Order Form'!$K$13="Yes",(IF('Order Form'!#REF!&gt;0,"",IF('Order Form'!$K$10&lt;&gt;"GR - Gratis",IF('Order Form'!#REF!=0,"",IF(ISNUMBER($H81),'Order Form'!#REF!,"")),""))),"")</f>
        <v/>
      </c>
      <c r="J81" s="89" t="str">
        <f>IF('Order Form'!$K$13="Yes",(IF('Order Form'!#REF!=0,"",IF('Order Form'!$K$10&lt;&gt;"GR - Gratis",IF(ISNUMBER($H81),'Order Form'!#REF!,""),""))),"")</f>
        <v/>
      </c>
      <c r="K81" s="37"/>
      <c r="L81" s="89" t="str">
        <f>IF('Order Form'!J134&gt;0,"",IF('Order Form'!G134=0,"",IF('Order Form'!$K$10&lt;&gt;"GR - Gratis",IF('Order Form'!$K$12="Yes",IF(ISNUMBER($H81),'Order Form'!G134*100,""),""),"")))</f>
        <v/>
      </c>
      <c r="M81" s="89" t="str">
        <f>IF('Order Form'!J134&gt;0,"",IF('Order Form'!$K$17=0,"",IF('Order Form'!$K$17=0,"",IF('Order Form'!$K$10&lt;&gt;"GR - Gratis",IF('Order Form'!$K$12="Yes",IF(ISNUMBER($H81),'Order Form'!$K$17*100,""),""),""))))</f>
        <v/>
      </c>
      <c r="N81" s="38"/>
      <c r="O81" s="88" t="str">
        <f>IF('Order Form'!$B$8="Name / Attent Of","",IF(ISNUMBER($H81),IF('Order Form'!$K$14="Yes",'Order Form'!$B$8,""),""))</f>
        <v/>
      </c>
      <c r="P81" s="96" t="str">
        <f>IF('Order Form'!$B$9="Company / Department","",IF(ISNUMBER($H81),IF('Order Form'!$K$14="Yes",'Order Form'!$B$9,""),""))</f>
        <v/>
      </c>
      <c r="Q81" s="88" t="str">
        <f>IF('Order Form'!$B$10="Address 1","",IF(ISNUMBER($H81),IF('Order Form'!$K$14="Yes",'Order Form'!$B$10,""),""))</f>
        <v/>
      </c>
      <c r="R81" s="88" t="str">
        <f>IF('Order Form'!$B$11="Address 2","",IF(ISNUMBER($H81),IF('Order Form'!$K$14="Yes",'Order Form'!$B$11,""),""))</f>
        <v/>
      </c>
      <c r="S81" s="96" t="str">
        <f>IF('Order Form'!$B$12="Address 3","",IF(ISNUMBER($H81),IF('Order Form'!$K$14="Yes",'Order Form'!$B$12,""),""))</f>
        <v/>
      </c>
      <c r="T81" s="88" t="str">
        <f>IF('Order Form'!$B$13="Town","",IF(ISNUMBER($H81),IF('Order Form'!$K$14="Yes",'Order Form'!$B$13,""),""))</f>
        <v/>
      </c>
      <c r="U81" s="34"/>
      <c r="V81" s="103" t="str">
        <f>IF('Order Form'!$B$14="Post Code","",IF(ISNUMBER($H81),IF('Order Form'!$K$14="Yes",'Order Form'!$B$14,""),""))</f>
        <v/>
      </c>
      <c r="W81" s="98" t="str">
        <f>IF('Order Form'!$B$15="Country","",IF(ISNUMBER($H81),IF('Order Form'!$K$14="Yes",VLOOKUP('Order Form'!$B$15,Lists!N:O,2,0),""),""))</f>
        <v/>
      </c>
      <c r="X81" s="100"/>
      <c r="Y81" s="99" t="str">
        <f>IF('Order Form'!$F$8="Phone","",IF(ISNUMBER($H81),IF('Order Form'!$K$14="Yes",'Order Form'!$F$8,""),""))</f>
        <v/>
      </c>
      <c r="Z81" s="97" t="str">
        <f>IF('Order Form'!$F$9="Email","",IF(ISNUMBER($H81),IF('Order Form'!$K$14="Yes",'Order Form'!$F$9,""),""))</f>
        <v/>
      </c>
      <c r="AA81" s="38"/>
      <c r="AC81" s="86" t="str">
        <f>IF(ISNUMBER(($H81)),LEFT('Order Form'!$K$10,2),"")</f>
        <v/>
      </c>
      <c r="AD81" s="34"/>
      <c r="AE81" s="86" t="str">
        <f>IF(AC81="GR",LEFT('Order Form'!$K$11,2),"")</f>
        <v/>
      </c>
      <c r="AF81" s="34"/>
      <c r="AG81" s="38"/>
      <c r="AH81" s="38"/>
      <c r="AI81" s="86" t="str">
        <f>IF(ISNUMBER(($H81)),IF('Order Form'!$K$16="Yes","P",""),"")</f>
        <v/>
      </c>
      <c r="AJ81" s="34"/>
      <c r="AK81" s="106"/>
      <c r="AL81" s="106"/>
      <c r="AM81" s="34"/>
      <c r="AN81" s="34"/>
      <c r="AO81" s="38"/>
      <c r="AP81" s="34"/>
      <c r="AQ81" s="38"/>
      <c r="AR81" s="38"/>
      <c r="AS81" s="38"/>
      <c r="AZ81" s="86" t="str">
        <f>IF(ISNUMBER(($H81)),IF('Order Form'!$K$15="Yes","Y",""),"")</f>
        <v/>
      </c>
      <c r="BD81" s="87" t="e">
        <f>IF('Order Form'!#REF!&gt;0,"OF"," ")</f>
        <v>#REF!</v>
      </c>
      <c r="BE81" s="86" t="e">
        <f>IF('Order Form'!#REF!&gt;0,"Y"," ")</f>
        <v>#REF!</v>
      </c>
      <c r="BF81" s="86" t="e">
        <f>IF('Order Form'!#REF!&gt;0,"STANDARD"," ")</f>
        <v>#REF!</v>
      </c>
    </row>
    <row r="82" spans="1:58">
      <c r="A82" s="34"/>
      <c r="B82" s="93" t="str">
        <f>IF(ISNUMBER(($H82)),'Order Form'!$D$5,"")</f>
        <v/>
      </c>
      <c r="C82" s="92" t="str">
        <f>IF(ISNUMBER(($H82)),'Order Form'!$G$5,"")</f>
        <v/>
      </c>
      <c r="D82" s="92" t="str">
        <f>IF('Order Form'!F135="","",IF(ISNUMBER(($H82)),'Order Form'!F135,""))</f>
        <v/>
      </c>
      <c r="E82" s="35"/>
      <c r="F82" s="91" t="str">
        <f>IF(ISNUMBER((H82)),SUBSTITUTE(SUBSTITUTE('Order Form'!#REF!,"-","")," ",""),"")</f>
        <v/>
      </c>
      <c r="G82" s="36"/>
      <c r="H82" s="90" t="str">
        <f>IF('Order Form'!H135&gt;0,'Order Form'!H135," ")</f>
        <v xml:space="preserve"> </v>
      </c>
      <c r="I82" s="89" t="str">
        <f>IF('Order Form'!$K$13="Yes",(IF('Order Form'!#REF!&gt;0,"",IF('Order Form'!$K$10&lt;&gt;"GR - Gratis",IF('Order Form'!#REF!=0,"",IF(ISNUMBER($H82),'Order Form'!#REF!,"")),""))),"")</f>
        <v/>
      </c>
      <c r="J82" s="89" t="str">
        <f>IF('Order Form'!$K$13="Yes",(IF('Order Form'!#REF!=0,"",IF('Order Form'!$K$10&lt;&gt;"GR - Gratis",IF(ISNUMBER($H82),'Order Form'!#REF!,""),""))),"")</f>
        <v/>
      </c>
      <c r="K82" s="37"/>
      <c r="L82" s="89" t="str">
        <f>IF('Order Form'!J135&gt;0,"",IF('Order Form'!G135=0,"",IF('Order Form'!$K$10&lt;&gt;"GR - Gratis",IF('Order Form'!$K$12="Yes",IF(ISNUMBER($H82),'Order Form'!G135*100,""),""),"")))</f>
        <v/>
      </c>
      <c r="M82" s="89" t="str">
        <f>IF('Order Form'!J135&gt;0,"",IF('Order Form'!$K$17=0,"",IF('Order Form'!$K$17=0,"",IF('Order Form'!$K$10&lt;&gt;"GR - Gratis",IF('Order Form'!$K$12="Yes",IF(ISNUMBER($H82),'Order Form'!$K$17*100,""),""),""))))</f>
        <v/>
      </c>
      <c r="N82" s="38"/>
      <c r="O82" s="88" t="str">
        <f>IF('Order Form'!$B$8="Name / Attent Of","",IF(ISNUMBER($H82),IF('Order Form'!$K$14="Yes",'Order Form'!$B$8,""),""))</f>
        <v/>
      </c>
      <c r="P82" s="96" t="str">
        <f>IF('Order Form'!$B$9="Company / Department","",IF(ISNUMBER($H82),IF('Order Form'!$K$14="Yes",'Order Form'!$B$9,""),""))</f>
        <v/>
      </c>
      <c r="Q82" s="88" t="str">
        <f>IF('Order Form'!$B$10="Address 1","",IF(ISNUMBER($H82),IF('Order Form'!$K$14="Yes",'Order Form'!$B$10,""),""))</f>
        <v/>
      </c>
      <c r="R82" s="88" t="str">
        <f>IF('Order Form'!$B$11="Address 2","",IF(ISNUMBER($H82),IF('Order Form'!$K$14="Yes",'Order Form'!$B$11,""),""))</f>
        <v/>
      </c>
      <c r="S82" s="96" t="str">
        <f>IF('Order Form'!$B$12="Address 3","",IF(ISNUMBER($H82),IF('Order Form'!$K$14="Yes",'Order Form'!$B$12,""),""))</f>
        <v/>
      </c>
      <c r="T82" s="88" t="str">
        <f>IF('Order Form'!$B$13="Town","",IF(ISNUMBER($H82),IF('Order Form'!$K$14="Yes",'Order Form'!$B$13,""),""))</f>
        <v/>
      </c>
      <c r="U82" s="34"/>
      <c r="V82" s="103" t="str">
        <f>IF('Order Form'!$B$14="Post Code","",IF(ISNUMBER($H82),IF('Order Form'!$K$14="Yes",'Order Form'!$B$14,""),""))</f>
        <v/>
      </c>
      <c r="W82" s="98" t="str">
        <f>IF('Order Form'!$B$15="Country","",IF(ISNUMBER($H82),IF('Order Form'!$K$14="Yes",VLOOKUP('Order Form'!$B$15,Lists!N:O,2,0),""),""))</f>
        <v/>
      </c>
      <c r="X82" s="100"/>
      <c r="Y82" s="99" t="str">
        <f>IF('Order Form'!$F$8="Phone","",IF(ISNUMBER($H82),IF('Order Form'!$K$14="Yes",'Order Form'!$F$8,""),""))</f>
        <v/>
      </c>
      <c r="Z82" s="97" t="str">
        <f>IF('Order Form'!$F$9="Email","",IF(ISNUMBER($H82),IF('Order Form'!$K$14="Yes",'Order Form'!$F$9,""),""))</f>
        <v/>
      </c>
      <c r="AA82" s="38"/>
      <c r="AC82" s="86" t="str">
        <f>IF(ISNUMBER(($H82)),LEFT('Order Form'!$K$10,2),"")</f>
        <v/>
      </c>
      <c r="AD82" s="34"/>
      <c r="AE82" s="86" t="str">
        <f>IF(AC82="GR",LEFT('Order Form'!$K$11,2),"")</f>
        <v/>
      </c>
      <c r="AF82" s="34"/>
      <c r="AG82" s="38"/>
      <c r="AH82" s="38"/>
      <c r="AI82" s="86" t="str">
        <f>IF(ISNUMBER(($H82)),IF('Order Form'!$K$16="Yes","P",""),"")</f>
        <v/>
      </c>
      <c r="AJ82" s="34"/>
      <c r="AK82" s="106"/>
      <c r="AL82" s="106"/>
      <c r="AM82" s="34"/>
      <c r="AN82" s="34"/>
      <c r="AO82" s="38"/>
      <c r="AP82" s="34"/>
      <c r="AQ82" s="38"/>
      <c r="AR82" s="38"/>
      <c r="AS82" s="38"/>
      <c r="AZ82" s="86" t="str">
        <f>IF(ISNUMBER(($H82)),IF('Order Form'!$K$15="Yes","Y",""),"")</f>
        <v/>
      </c>
      <c r="BD82" s="87" t="e">
        <f>IF('Order Form'!#REF!&gt;0,"OF"," ")</f>
        <v>#REF!</v>
      </c>
      <c r="BE82" s="86" t="e">
        <f>IF('Order Form'!#REF!&gt;0,"Y"," ")</f>
        <v>#REF!</v>
      </c>
      <c r="BF82" s="86" t="e">
        <f>IF('Order Form'!#REF!&gt;0,"STANDARD"," ")</f>
        <v>#REF!</v>
      </c>
    </row>
    <row r="83" spans="1:58">
      <c r="A83" s="34"/>
      <c r="B83" s="93" t="str">
        <f>IF(ISNUMBER(($H83)),'Order Form'!$D$5,"")</f>
        <v/>
      </c>
      <c r="C83" s="92" t="str">
        <f>IF(ISNUMBER(($H83)),'Order Form'!$G$5,"")</f>
        <v/>
      </c>
      <c r="D83" s="92" t="str">
        <f>IF('Order Form'!F136="","",IF(ISNUMBER(($H83)),'Order Form'!F136,""))</f>
        <v/>
      </c>
      <c r="E83" s="35"/>
      <c r="F83" s="91" t="str">
        <f>IF(ISNUMBER((H83)),SUBSTITUTE(SUBSTITUTE('Order Form'!#REF!,"-","")," ",""),"")</f>
        <v/>
      </c>
      <c r="G83" s="36"/>
      <c r="H83" s="90" t="str">
        <f>IF('Order Form'!H136&gt;0,'Order Form'!H136," ")</f>
        <v xml:space="preserve"> </v>
      </c>
      <c r="I83" s="89" t="str">
        <f>IF('Order Form'!$K$13="Yes",(IF('Order Form'!#REF!&gt;0,"",IF('Order Form'!$K$10&lt;&gt;"GR - Gratis",IF('Order Form'!#REF!=0,"",IF(ISNUMBER($H83),'Order Form'!#REF!,"")),""))),"")</f>
        <v/>
      </c>
      <c r="J83" s="89" t="str">
        <f>IF('Order Form'!$K$13="Yes",(IF('Order Form'!#REF!=0,"",IF('Order Form'!$K$10&lt;&gt;"GR - Gratis",IF(ISNUMBER($H83),'Order Form'!#REF!,""),""))),"")</f>
        <v/>
      </c>
      <c r="K83" s="37"/>
      <c r="L83" s="89" t="str">
        <f>IF('Order Form'!J136&gt;0,"",IF('Order Form'!G136=0,"",IF('Order Form'!$K$10&lt;&gt;"GR - Gratis",IF('Order Form'!$K$12="Yes",IF(ISNUMBER($H83),'Order Form'!G136*100,""),""),"")))</f>
        <v/>
      </c>
      <c r="M83" s="89" t="str">
        <f>IF('Order Form'!J136&gt;0,"",IF('Order Form'!$K$17=0,"",IF('Order Form'!$K$17=0,"",IF('Order Form'!$K$10&lt;&gt;"GR - Gratis",IF('Order Form'!$K$12="Yes",IF(ISNUMBER($H83),'Order Form'!$K$17*100,""),""),""))))</f>
        <v/>
      </c>
      <c r="N83" s="38"/>
      <c r="O83" s="88" t="str">
        <f>IF('Order Form'!$B$8="Name / Attent Of","",IF(ISNUMBER($H83),IF('Order Form'!$K$14="Yes",'Order Form'!$B$8,""),""))</f>
        <v/>
      </c>
      <c r="P83" s="96" t="str">
        <f>IF('Order Form'!$B$9="Company / Department","",IF(ISNUMBER($H83),IF('Order Form'!$K$14="Yes",'Order Form'!$B$9,""),""))</f>
        <v/>
      </c>
      <c r="Q83" s="88" t="str">
        <f>IF('Order Form'!$B$10="Address 1","",IF(ISNUMBER($H83),IF('Order Form'!$K$14="Yes",'Order Form'!$B$10,""),""))</f>
        <v/>
      </c>
      <c r="R83" s="88" t="str">
        <f>IF('Order Form'!$B$11="Address 2","",IF(ISNUMBER($H83),IF('Order Form'!$K$14="Yes",'Order Form'!$B$11,""),""))</f>
        <v/>
      </c>
      <c r="S83" s="96" t="str">
        <f>IF('Order Form'!$B$12="Address 3","",IF(ISNUMBER($H83),IF('Order Form'!$K$14="Yes",'Order Form'!$B$12,""),""))</f>
        <v/>
      </c>
      <c r="T83" s="88" t="str">
        <f>IF('Order Form'!$B$13="Town","",IF(ISNUMBER($H83),IF('Order Form'!$K$14="Yes",'Order Form'!$B$13,""),""))</f>
        <v/>
      </c>
      <c r="U83" s="34"/>
      <c r="V83" s="103" t="str">
        <f>IF('Order Form'!$B$14="Post Code","",IF(ISNUMBER($H83),IF('Order Form'!$K$14="Yes",'Order Form'!$B$14,""),""))</f>
        <v/>
      </c>
      <c r="W83" s="98" t="str">
        <f>IF('Order Form'!$B$15="Country","",IF(ISNUMBER($H83),IF('Order Form'!$K$14="Yes",VLOOKUP('Order Form'!$B$15,Lists!N:O,2,0),""),""))</f>
        <v/>
      </c>
      <c r="X83" s="100"/>
      <c r="Y83" s="99" t="str">
        <f>IF('Order Form'!$F$8="Phone","",IF(ISNUMBER($H83),IF('Order Form'!$K$14="Yes",'Order Form'!$F$8,""),""))</f>
        <v/>
      </c>
      <c r="Z83" s="97" t="str">
        <f>IF('Order Form'!$F$9="Email","",IF(ISNUMBER($H83),IF('Order Form'!$K$14="Yes",'Order Form'!$F$9,""),""))</f>
        <v/>
      </c>
      <c r="AA83" s="38"/>
      <c r="AC83" s="86" t="str">
        <f>IF(ISNUMBER(($H83)),LEFT('Order Form'!$K$10,2),"")</f>
        <v/>
      </c>
      <c r="AD83" s="34"/>
      <c r="AE83" s="86" t="str">
        <f>IF(AC83="GR",LEFT('Order Form'!$K$11,2),"")</f>
        <v/>
      </c>
      <c r="AF83" s="34"/>
      <c r="AG83" s="38"/>
      <c r="AH83" s="38"/>
      <c r="AI83" s="86" t="str">
        <f>IF(ISNUMBER(($H83)),IF('Order Form'!$K$16="Yes","P",""),"")</f>
        <v/>
      </c>
      <c r="AJ83" s="34"/>
      <c r="AK83" s="106"/>
      <c r="AL83" s="106"/>
      <c r="AM83" s="34"/>
      <c r="AN83" s="34"/>
      <c r="AO83" s="38"/>
      <c r="AP83" s="34"/>
      <c r="AQ83" s="38"/>
      <c r="AR83" s="38"/>
      <c r="AS83" s="38"/>
      <c r="AZ83" s="86" t="str">
        <f>IF(ISNUMBER(($H83)),IF('Order Form'!$K$15="Yes","Y",""),"")</f>
        <v/>
      </c>
      <c r="BD83" s="87" t="e">
        <f>IF('Order Form'!#REF!&gt;0,"OF"," ")</f>
        <v>#REF!</v>
      </c>
      <c r="BE83" s="86" t="e">
        <f>IF('Order Form'!#REF!&gt;0,"Y"," ")</f>
        <v>#REF!</v>
      </c>
      <c r="BF83" s="86" t="e">
        <f>IF('Order Form'!#REF!&gt;0,"STANDARD"," ")</f>
        <v>#REF!</v>
      </c>
    </row>
    <row r="84" spans="1:58">
      <c r="A84" s="34"/>
      <c r="B84" s="93" t="str">
        <f>IF(ISNUMBER(($H84)),'Order Form'!$D$5,"")</f>
        <v/>
      </c>
      <c r="C84" s="92" t="str">
        <f>IF(ISNUMBER(($H84)),'Order Form'!$G$5,"")</f>
        <v/>
      </c>
      <c r="D84" s="92" t="str">
        <f>IF('Order Form'!F137="","",IF(ISNUMBER(($H84)),'Order Form'!F137,""))</f>
        <v/>
      </c>
      <c r="E84" s="35"/>
      <c r="F84" s="91" t="str">
        <f>IF(ISNUMBER((H84)),SUBSTITUTE(SUBSTITUTE('Order Form'!#REF!,"-","")," ",""),"")</f>
        <v/>
      </c>
      <c r="G84" s="36"/>
      <c r="H84" s="90" t="str">
        <f>IF('Order Form'!H137&gt;0,'Order Form'!H137," ")</f>
        <v xml:space="preserve"> </v>
      </c>
      <c r="I84" s="89" t="str">
        <f>IF('Order Form'!$K$13="Yes",(IF('Order Form'!#REF!&gt;0,"",IF('Order Form'!$K$10&lt;&gt;"GR - Gratis",IF('Order Form'!#REF!=0,"",IF(ISNUMBER($H84),'Order Form'!#REF!,"")),""))),"")</f>
        <v/>
      </c>
      <c r="J84" s="89" t="str">
        <f>IF('Order Form'!$K$13="Yes",(IF('Order Form'!#REF!=0,"",IF('Order Form'!$K$10&lt;&gt;"GR - Gratis",IF(ISNUMBER($H84),'Order Form'!#REF!,""),""))),"")</f>
        <v/>
      </c>
      <c r="K84" s="37"/>
      <c r="L84" s="89" t="str">
        <f>IF('Order Form'!J137&gt;0,"",IF('Order Form'!G137=0,"",IF('Order Form'!$K$10&lt;&gt;"GR - Gratis",IF('Order Form'!$K$12="Yes",IF(ISNUMBER($H84),'Order Form'!G137*100,""),""),"")))</f>
        <v/>
      </c>
      <c r="M84" s="89" t="str">
        <f>IF('Order Form'!J137&gt;0,"",IF('Order Form'!$K$17=0,"",IF('Order Form'!$K$17=0,"",IF('Order Form'!$K$10&lt;&gt;"GR - Gratis",IF('Order Form'!$K$12="Yes",IF(ISNUMBER($H84),'Order Form'!$K$17*100,""),""),""))))</f>
        <v/>
      </c>
      <c r="N84" s="38"/>
      <c r="O84" s="88" t="str">
        <f>IF('Order Form'!$B$8="Name / Attent Of","",IF(ISNUMBER($H84),IF('Order Form'!$K$14="Yes",'Order Form'!$B$8,""),""))</f>
        <v/>
      </c>
      <c r="P84" s="96" t="str">
        <f>IF('Order Form'!$B$9="Company / Department","",IF(ISNUMBER($H84),IF('Order Form'!$K$14="Yes",'Order Form'!$B$9,""),""))</f>
        <v/>
      </c>
      <c r="Q84" s="88" t="str">
        <f>IF('Order Form'!$B$10="Address 1","",IF(ISNUMBER($H84),IF('Order Form'!$K$14="Yes",'Order Form'!$B$10,""),""))</f>
        <v/>
      </c>
      <c r="R84" s="88" t="str">
        <f>IF('Order Form'!$B$11="Address 2","",IF(ISNUMBER($H84),IF('Order Form'!$K$14="Yes",'Order Form'!$B$11,""),""))</f>
        <v/>
      </c>
      <c r="S84" s="96" t="str">
        <f>IF('Order Form'!$B$12="Address 3","",IF(ISNUMBER($H84),IF('Order Form'!$K$14="Yes",'Order Form'!$B$12,""),""))</f>
        <v/>
      </c>
      <c r="T84" s="88" t="str">
        <f>IF('Order Form'!$B$13="Town","",IF(ISNUMBER($H84),IF('Order Form'!$K$14="Yes",'Order Form'!$B$13,""),""))</f>
        <v/>
      </c>
      <c r="U84" s="34"/>
      <c r="V84" s="103" t="str">
        <f>IF('Order Form'!$B$14="Post Code","",IF(ISNUMBER($H84),IF('Order Form'!$K$14="Yes",'Order Form'!$B$14,""),""))</f>
        <v/>
      </c>
      <c r="W84" s="98" t="str">
        <f>IF('Order Form'!$B$15="Country","",IF(ISNUMBER($H84),IF('Order Form'!$K$14="Yes",VLOOKUP('Order Form'!$B$15,Lists!N:O,2,0),""),""))</f>
        <v/>
      </c>
      <c r="X84" s="100"/>
      <c r="Y84" s="99" t="str">
        <f>IF('Order Form'!$F$8="Phone","",IF(ISNUMBER($H84),IF('Order Form'!$K$14="Yes",'Order Form'!$F$8,""),""))</f>
        <v/>
      </c>
      <c r="Z84" s="97" t="str">
        <f>IF('Order Form'!$F$9="Email","",IF(ISNUMBER($H84),IF('Order Form'!$K$14="Yes",'Order Form'!$F$9,""),""))</f>
        <v/>
      </c>
      <c r="AA84" s="38"/>
      <c r="AC84" s="86" t="str">
        <f>IF(ISNUMBER(($H84)),LEFT('Order Form'!$K$10,2),"")</f>
        <v/>
      </c>
      <c r="AD84" s="34"/>
      <c r="AE84" s="86" t="str">
        <f>IF(AC84="GR",LEFT('Order Form'!$K$11,2),"")</f>
        <v/>
      </c>
      <c r="AF84" s="34"/>
      <c r="AG84" s="38"/>
      <c r="AH84" s="38"/>
      <c r="AI84" s="86" t="str">
        <f>IF(ISNUMBER(($H84)),IF('Order Form'!$K$16="Yes","P",""),"")</f>
        <v/>
      </c>
      <c r="AJ84" s="34"/>
      <c r="AK84" s="106"/>
      <c r="AL84" s="106"/>
      <c r="AM84" s="34"/>
      <c r="AN84" s="34"/>
      <c r="AO84" s="38"/>
      <c r="AP84" s="34"/>
      <c r="AQ84" s="38"/>
      <c r="AR84" s="38"/>
      <c r="AS84" s="38"/>
      <c r="AZ84" s="86" t="str">
        <f>IF(ISNUMBER(($H84)),IF('Order Form'!$K$15="Yes","Y",""),"")</f>
        <v/>
      </c>
      <c r="BD84" s="87" t="e">
        <f>IF('Order Form'!#REF!&gt;0,"OF"," ")</f>
        <v>#REF!</v>
      </c>
      <c r="BE84" s="86" t="e">
        <f>IF('Order Form'!#REF!&gt;0,"Y"," ")</f>
        <v>#REF!</v>
      </c>
      <c r="BF84" s="86" t="e">
        <f>IF('Order Form'!#REF!&gt;0,"STANDARD"," ")</f>
        <v>#REF!</v>
      </c>
    </row>
    <row r="85" spans="1:58">
      <c r="A85" s="34"/>
      <c r="B85" s="93" t="str">
        <f>IF(ISNUMBER(($H85)),'Order Form'!$D$5,"")</f>
        <v/>
      </c>
      <c r="C85" s="92" t="str">
        <f>IF(ISNUMBER(($H85)),'Order Form'!$G$5,"")</f>
        <v/>
      </c>
      <c r="D85" s="92" t="str">
        <f>IF('Order Form'!F138="","",IF(ISNUMBER(($H85)),'Order Form'!F138,""))</f>
        <v/>
      </c>
      <c r="E85" s="35"/>
      <c r="F85" s="91" t="str">
        <f>IF(ISNUMBER((H85)),SUBSTITUTE(SUBSTITUTE('Order Form'!#REF!,"-","")," ",""),"")</f>
        <v/>
      </c>
      <c r="G85" s="36"/>
      <c r="H85" s="90" t="str">
        <f>IF('Order Form'!H138&gt;0,'Order Form'!H138," ")</f>
        <v xml:space="preserve"> </v>
      </c>
      <c r="I85" s="89" t="str">
        <f>IF('Order Form'!$K$13="Yes",(IF('Order Form'!#REF!&gt;0,"",IF('Order Form'!$K$10&lt;&gt;"GR - Gratis",IF('Order Form'!#REF!=0,"",IF(ISNUMBER($H85),'Order Form'!#REF!,"")),""))),"")</f>
        <v/>
      </c>
      <c r="J85" s="89" t="str">
        <f>IF('Order Form'!$K$13="Yes",(IF('Order Form'!#REF!=0,"",IF('Order Form'!$K$10&lt;&gt;"GR - Gratis",IF(ISNUMBER($H85),'Order Form'!#REF!,""),""))),"")</f>
        <v/>
      </c>
      <c r="K85" s="37"/>
      <c r="L85" s="89" t="str">
        <f>IF('Order Form'!J138&gt;0,"",IF('Order Form'!G138=0,"",IF('Order Form'!$K$10&lt;&gt;"GR - Gratis",IF('Order Form'!$K$12="Yes",IF(ISNUMBER($H85),'Order Form'!G138*100,""),""),"")))</f>
        <v/>
      </c>
      <c r="M85" s="89" t="str">
        <f>IF('Order Form'!J138&gt;0,"",IF('Order Form'!$K$17=0,"",IF('Order Form'!$K$17=0,"",IF('Order Form'!$K$10&lt;&gt;"GR - Gratis",IF('Order Form'!$K$12="Yes",IF(ISNUMBER($H85),'Order Form'!$K$17*100,""),""),""))))</f>
        <v/>
      </c>
      <c r="N85" s="38"/>
      <c r="O85" s="88" t="str">
        <f>IF('Order Form'!$B$8="Name / Attent Of","",IF(ISNUMBER($H85),IF('Order Form'!$K$14="Yes",'Order Form'!$B$8,""),""))</f>
        <v/>
      </c>
      <c r="P85" s="96" t="str">
        <f>IF('Order Form'!$B$9="Company / Department","",IF(ISNUMBER($H85),IF('Order Form'!$K$14="Yes",'Order Form'!$B$9,""),""))</f>
        <v/>
      </c>
      <c r="Q85" s="88" t="str">
        <f>IF('Order Form'!$B$10="Address 1","",IF(ISNUMBER($H85),IF('Order Form'!$K$14="Yes",'Order Form'!$B$10,""),""))</f>
        <v/>
      </c>
      <c r="R85" s="88" t="str">
        <f>IF('Order Form'!$B$11="Address 2","",IF(ISNUMBER($H85),IF('Order Form'!$K$14="Yes",'Order Form'!$B$11,""),""))</f>
        <v/>
      </c>
      <c r="S85" s="96" t="str">
        <f>IF('Order Form'!$B$12="Address 3","",IF(ISNUMBER($H85),IF('Order Form'!$K$14="Yes",'Order Form'!$B$12,""),""))</f>
        <v/>
      </c>
      <c r="T85" s="88" t="str">
        <f>IF('Order Form'!$B$13="Town","",IF(ISNUMBER($H85),IF('Order Form'!$K$14="Yes",'Order Form'!$B$13,""),""))</f>
        <v/>
      </c>
      <c r="U85" s="34"/>
      <c r="V85" s="103" t="str">
        <f>IF('Order Form'!$B$14="Post Code","",IF(ISNUMBER($H85),IF('Order Form'!$K$14="Yes",'Order Form'!$B$14,""),""))</f>
        <v/>
      </c>
      <c r="W85" s="98" t="str">
        <f>IF('Order Form'!$B$15="Country","",IF(ISNUMBER($H85),IF('Order Form'!$K$14="Yes",VLOOKUP('Order Form'!$B$15,Lists!N:O,2,0),""),""))</f>
        <v/>
      </c>
      <c r="X85" s="100"/>
      <c r="Y85" s="99" t="str">
        <f>IF('Order Form'!$F$8="Phone","",IF(ISNUMBER($H85),IF('Order Form'!$K$14="Yes",'Order Form'!$F$8,""),""))</f>
        <v/>
      </c>
      <c r="Z85" s="97" t="str">
        <f>IF('Order Form'!$F$9="Email","",IF(ISNUMBER($H85),IF('Order Form'!$K$14="Yes",'Order Form'!$F$9,""),""))</f>
        <v/>
      </c>
      <c r="AA85" s="38"/>
      <c r="AC85" s="86" t="str">
        <f>IF(ISNUMBER(($H85)),LEFT('Order Form'!$K$10,2),"")</f>
        <v/>
      </c>
      <c r="AD85" s="34"/>
      <c r="AE85" s="86" t="str">
        <f>IF(AC85="GR",LEFT('Order Form'!$K$11,2),"")</f>
        <v/>
      </c>
      <c r="AF85" s="34"/>
      <c r="AG85" s="38"/>
      <c r="AH85" s="38"/>
      <c r="AI85" s="86" t="str">
        <f>IF(ISNUMBER(($H85)),IF('Order Form'!$K$16="Yes","P",""),"")</f>
        <v/>
      </c>
      <c r="AJ85" s="34"/>
      <c r="AK85" s="106"/>
      <c r="AL85" s="106"/>
      <c r="AM85" s="34"/>
      <c r="AN85" s="34"/>
      <c r="AO85" s="38"/>
      <c r="AP85" s="34"/>
      <c r="AQ85" s="38"/>
      <c r="AR85" s="38"/>
      <c r="AS85" s="38"/>
      <c r="AZ85" s="86" t="str">
        <f>IF(ISNUMBER(($H85)),IF('Order Form'!$K$15="Yes","Y",""),"")</f>
        <v/>
      </c>
      <c r="BD85" s="87" t="e">
        <f>IF('Order Form'!#REF!&gt;0,"OF"," ")</f>
        <v>#REF!</v>
      </c>
      <c r="BE85" s="86" t="e">
        <f>IF('Order Form'!#REF!&gt;0,"Y"," ")</f>
        <v>#REF!</v>
      </c>
      <c r="BF85" s="86" t="e">
        <f>IF('Order Form'!#REF!&gt;0,"STANDARD"," ")</f>
        <v>#REF!</v>
      </c>
    </row>
    <row r="86" spans="1:58">
      <c r="A86" s="34"/>
      <c r="B86" s="93" t="str">
        <f>IF(ISNUMBER(($H86)),'Order Form'!$D$5,"")</f>
        <v/>
      </c>
      <c r="C86" s="92" t="str">
        <f>IF(ISNUMBER(($H86)),'Order Form'!$G$5,"")</f>
        <v/>
      </c>
      <c r="D86" s="92" t="str">
        <f>IF('Order Form'!F139="","",IF(ISNUMBER(($H86)),'Order Form'!F139,""))</f>
        <v/>
      </c>
      <c r="E86" s="35"/>
      <c r="F86" s="91" t="str">
        <f>IF(ISNUMBER((H86)),SUBSTITUTE(SUBSTITUTE('Order Form'!#REF!,"-","")," ",""),"")</f>
        <v/>
      </c>
      <c r="G86" s="36"/>
      <c r="H86" s="90" t="str">
        <f>IF('Order Form'!H139&gt;0,'Order Form'!H139," ")</f>
        <v xml:space="preserve"> </v>
      </c>
      <c r="I86" s="89" t="str">
        <f>IF('Order Form'!$K$13="Yes",(IF('Order Form'!#REF!&gt;0,"",IF('Order Form'!$K$10&lt;&gt;"GR - Gratis",IF('Order Form'!#REF!=0,"",IF(ISNUMBER($H86),'Order Form'!#REF!,"")),""))),"")</f>
        <v/>
      </c>
      <c r="J86" s="89" t="str">
        <f>IF('Order Form'!$K$13="Yes",(IF('Order Form'!#REF!=0,"",IF('Order Form'!$K$10&lt;&gt;"GR - Gratis",IF(ISNUMBER($H86),'Order Form'!#REF!,""),""))),"")</f>
        <v/>
      </c>
      <c r="K86" s="37"/>
      <c r="L86" s="89" t="str">
        <f>IF('Order Form'!J139&gt;0,"",IF('Order Form'!G139=0,"",IF('Order Form'!$K$10&lt;&gt;"GR - Gratis",IF('Order Form'!$K$12="Yes",IF(ISNUMBER($H86),'Order Form'!G139*100,""),""),"")))</f>
        <v/>
      </c>
      <c r="M86" s="89" t="str">
        <f>IF('Order Form'!J139&gt;0,"",IF('Order Form'!$K$17=0,"",IF('Order Form'!$K$17=0,"",IF('Order Form'!$K$10&lt;&gt;"GR - Gratis",IF('Order Form'!$K$12="Yes",IF(ISNUMBER($H86),'Order Form'!$K$17*100,""),""),""))))</f>
        <v/>
      </c>
      <c r="N86" s="38"/>
      <c r="O86" s="88" t="str">
        <f>IF('Order Form'!$B$8="Name / Attent Of","",IF(ISNUMBER($H86),IF('Order Form'!$K$14="Yes",'Order Form'!$B$8,""),""))</f>
        <v/>
      </c>
      <c r="P86" s="96" t="str">
        <f>IF('Order Form'!$B$9="Company / Department","",IF(ISNUMBER($H86),IF('Order Form'!$K$14="Yes",'Order Form'!$B$9,""),""))</f>
        <v/>
      </c>
      <c r="Q86" s="88" t="str">
        <f>IF('Order Form'!$B$10="Address 1","",IF(ISNUMBER($H86),IF('Order Form'!$K$14="Yes",'Order Form'!$B$10,""),""))</f>
        <v/>
      </c>
      <c r="R86" s="88" t="str">
        <f>IF('Order Form'!$B$11="Address 2","",IF(ISNUMBER($H86),IF('Order Form'!$K$14="Yes",'Order Form'!$B$11,""),""))</f>
        <v/>
      </c>
      <c r="S86" s="96" t="str">
        <f>IF('Order Form'!$B$12="Address 3","",IF(ISNUMBER($H86),IF('Order Form'!$K$14="Yes",'Order Form'!$B$12,""),""))</f>
        <v/>
      </c>
      <c r="T86" s="88" t="str">
        <f>IF('Order Form'!$B$13="Town","",IF(ISNUMBER($H86),IF('Order Form'!$K$14="Yes",'Order Form'!$B$13,""),""))</f>
        <v/>
      </c>
      <c r="U86" s="34"/>
      <c r="V86" s="103" t="str">
        <f>IF('Order Form'!$B$14="Post Code","",IF(ISNUMBER($H86),IF('Order Form'!$K$14="Yes",'Order Form'!$B$14,""),""))</f>
        <v/>
      </c>
      <c r="W86" s="98" t="str">
        <f>IF('Order Form'!$B$15="Country","",IF(ISNUMBER($H86),IF('Order Form'!$K$14="Yes",VLOOKUP('Order Form'!$B$15,Lists!N:O,2,0),""),""))</f>
        <v/>
      </c>
      <c r="X86" s="100"/>
      <c r="Y86" s="99" t="str">
        <f>IF('Order Form'!$F$8="Phone","",IF(ISNUMBER($H86),IF('Order Form'!$K$14="Yes",'Order Form'!$F$8,""),""))</f>
        <v/>
      </c>
      <c r="Z86" s="97" t="str">
        <f>IF('Order Form'!$F$9="Email","",IF(ISNUMBER($H86),IF('Order Form'!$K$14="Yes",'Order Form'!$F$9,""),""))</f>
        <v/>
      </c>
      <c r="AA86" s="38"/>
      <c r="AC86" s="86" t="str">
        <f>IF(ISNUMBER(($H86)),LEFT('Order Form'!$K$10,2),"")</f>
        <v/>
      </c>
      <c r="AD86" s="34"/>
      <c r="AE86" s="86" t="str">
        <f>IF(AC86="GR",LEFT('Order Form'!$K$11,2),"")</f>
        <v/>
      </c>
      <c r="AF86" s="34"/>
      <c r="AG86" s="38"/>
      <c r="AH86" s="38"/>
      <c r="AI86" s="86" t="str">
        <f>IF(ISNUMBER(($H86)),IF('Order Form'!$K$16="Yes","P",""),"")</f>
        <v/>
      </c>
      <c r="AJ86" s="34"/>
      <c r="AK86" s="106"/>
      <c r="AL86" s="106"/>
      <c r="AM86" s="34"/>
      <c r="AN86" s="34"/>
      <c r="AO86" s="38"/>
      <c r="AP86" s="34"/>
      <c r="AQ86" s="38"/>
      <c r="AR86" s="38"/>
      <c r="AS86" s="38"/>
      <c r="AZ86" s="86" t="str">
        <f>IF(ISNUMBER(($H86)),IF('Order Form'!$K$15="Yes","Y",""),"")</f>
        <v/>
      </c>
      <c r="BD86" s="87" t="e">
        <f>IF('Order Form'!#REF!&gt;0,"OF"," ")</f>
        <v>#REF!</v>
      </c>
      <c r="BE86" s="86" t="e">
        <f>IF('Order Form'!#REF!&gt;0,"Y"," ")</f>
        <v>#REF!</v>
      </c>
      <c r="BF86" s="86" t="e">
        <f>IF('Order Form'!#REF!&gt;0,"STANDARD"," ")</f>
        <v>#REF!</v>
      </c>
    </row>
    <row r="87" spans="1:58">
      <c r="A87" s="34"/>
      <c r="B87" s="93" t="str">
        <f>IF(ISNUMBER(($H87)),'Order Form'!$D$5,"")</f>
        <v/>
      </c>
      <c r="C87" s="92" t="str">
        <f>IF(ISNUMBER(($H87)),'Order Form'!$G$5,"")</f>
        <v/>
      </c>
      <c r="D87" s="92" t="str">
        <f>IF('Order Form'!F140="","",IF(ISNUMBER(($H87)),'Order Form'!F140,""))</f>
        <v/>
      </c>
      <c r="E87" s="35"/>
      <c r="F87" s="91" t="str">
        <f>IF(ISNUMBER((H87)),SUBSTITUTE(SUBSTITUTE('Order Form'!#REF!,"-","")," ",""),"")</f>
        <v/>
      </c>
      <c r="G87" s="36"/>
      <c r="H87" s="90" t="str">
        <f>IF('Order Form'!H140&gt;0,'Order Form'!H140," ")</f>
        <v xml:space="preserve"> </v>
      </c>
      <c r="I87" s="89" t="str">
        <f>IF('Order Form'!$K$13="Yes",(IF('Order Form'!#REF!&gt;0,"",IF('Order Form'!$K$10&lt;&gt;"GR - Gratis",IF('Order Form'!#REF!=0,"",IF(ISNUMBER($H87),'Order Form'!#REF!,"")),""))),"")</f>
        <v/>
      </c>
      <c r="J87" s="89" t="str">
        <f>IF('Order Form'!$K$13="Yes",(IF('Order Form'!#REF!=0,"",IF('Order Form'!$K$10&lt;&gt;"GR - Gratis",IF(ISNUMBER($H87),'Order Form'!#REF!,""),""))),"")</f>
        <v/>
      </c>
      <c r="K87" s="37"/>
      <c r="L87" s="89" t="str">
        <f>IF('Order Form'!J140&gt;0,"",IF('Order Form'!G140=0,"",IF('Order Form'!$K$10&lt;&gt;"GR - Gratis",IF('Order Form'!$K$12="Yes",IF(ISNUMBER($H87),'Order Form'!G140*100,""),""),"")))</f>
        <v/>
      </c>
      <c r="M87" s="89" t="str">
        <f>IF('Order Form'!J140&gt;0,"",IF('Order Form'!$K$17=0,"",IF('Order Form'!$K$17=0,"",IF('Order Form'!$K$10&lt;&gt;"GR - Gratis",IF('Order Form'!$K$12="Yes",IF(ISNUMBER($H87),'Order Form'!$K$17*100,""),""),""))))</f>
        <v/>
      </c>
      <c r="N87" s="38"/>
      <c r="O87" s="88" t="str">
        <f>IF('Order Form'!$B$8="Name / Attent Of","",IF(ISNUMBER($H87),IF('Order Form'!$K$14="Yes",'Order Form'!$B$8,""),""))</f>
        <v/>
      </c>
      <c r="P87" s="96" t="str">
        <f>IF('Order Form'!$B$9="Company / Department","",IF(ISNUMBER($H87),IF('Order Form'!$K$14="Yes",'Order Form'!$B$9,""),""))</f>
        <v/>
      </c>
      <c r="Q87" s="88" t="str">
        <f>IF('Order Form'!$B$10="Address 1","",IF(ISNUMBER($H87),IF('Order Form'!$K$14="Yes",'Order Form'!$B$10,""),""))</f>
        <v/>
      </c>
      <c r="R87" s="88" t="str">
        <f>IF('Order Form'!$B$11="Address 2","",IF(ISNUMBER($H87),IF('Order Form'!$K$14="Yes",'Order Form'!$B$11,""),""))</f>
        <v/>
      </c>
      <c r="S87" s="96" t="str">
        <f>IF('Order Form'!$B$12="Address 3","",IF(ISNUMBER($H87),IF('Order Form'!$K$14="Yes",'Order Form'!$B$12,""),""))</f>
        <v/>
      </c>
      <c r="T87" s="88" t="str">
        <f>IF('Order Form'!$B$13="Town","",IF(ISNUMBER($H87),IF('Order Form'!$K$14="Yes",'Order Form'!$B$13,""),""))</f>
        <v/>
      </c>
      <c r="U87" s="34"/>
      <c r="V87" s="103" t="str">
        <f>IF('Order Form'!$B$14="Post Code","",IF(ISNUMBER($H87),IF('Order Form'!$K$14="Yes",'Order Form'!$B$14,""),""))</f>
        <v/>
      </c>
      <c r="W87" s="98" t="str">
        <f>IF('Order Form'!$B$15="Country","",IF(ISNUMBER($H87),IF('Order Form'!$K$14="Yes",VLOOKUP('Order Form'!$B$15,Lists!N:O,2,0),""),""))</f>
        <v/>
      </c>
      <c r="X87" s="100"/>
      <c r="Y87" s="99" t="str">
        <f>IF('Order Form'!$F$8="Phone","",IF(ISNUMBER($H87),IF('Order Form'!$K$14="Yes",'Order Form'!$F$8,""),""))</f>
        <v/>
      </c>
      <c r="Z87" s="97" t="str">
        <f>IF('Order Form'!$F$9="Email","",IF(ISNUMBER($H87),IF('Order Form'!$K$14="Yes",'Order Form'!$F$9,""),""))</f>
        <v/>
      </c>
      <c r="AA87" s="38"/>
      <c r="AC87" s="86" t="str">
        <f>IF(ISNUMBER(($H87)),LEFT('Order Form'!$K$10,2),"")</f>
        <v/>
      </c>
      <c r="AD87" s="34"/>
      <c r="AE87" s="86" t="str">
        <f>IF(AC87="GR",LEFT('Order Form'!$K$11,2),"")</f>
        <v/>
      </c>
      <c r="AF87" s="34"/>
      <c r="AG87" s="38"/>
      <c r="AH87" s="38"/>
      <c r="AI87" s="86" t="str">
        <f>IF(ISNUMBER(($H87)),IF('Order Form'!$K$16="Yes","P",""),"")</f>
        <v/>
      </c>
      <c r="AJ87" s="34"/>
      <c r="AK87" s="106"/>
      <c r="AL87" s="106"/>
      <c r="AM87" s="34"/>
      <c r="AN87" s="34"/>
      <c r="AO87" s="38"/>
      <c r="AP87" s="34"/>
      <c r="AQ87" s="38"/>
      <c r="AR87" s="38"/>
      <c r="AS87" s="38"/>
      <c r="AZ87" s="86" t="str">
        <f>IF(ISNUMBER(($H87)),IF('Order Form'!$K$15="Yes","Y",""),"")</f>
        <v/>
      </c>
      <c r="BD87" s="87" t="e">
        <f>IF('Order Form'!#REF!&gt;0,"OF"," ")</f>
        <v>#REF!</v>
      </c>
      <c r="BE87" s="86" t="e">
        <f>IF('Order Form'!#REF!&gt;0,"Y"," ")</f>
        <v>#REF!</v>
      </c>
      <c r="BF87" s="86" t="e">
        <f>IF('Order Form'!#REF!&gt;0,"STANDARD"," ")</f>
        <v>#REF!</v>
      </c>
    </row>
    <row r="88" spans="1:58">
      <c r="A88" s="34"/>
      <c r="B88" s="93" t="str">
        <f>IF(ISNUMBER(($H88)),'Order Form'!$D$5,"")</f>
        <v/>
      </c>
      <c r="C88" s="92" t="str">
        <f>IF(ISNUMBER(($H88)),'Order Form'!$G$5,"")</f>
        <v/>
      </c>
      <c r="D88" s="92" t="str">
        <f>IF('Order Form'!F141="","",IF(ISNUMBER(($H88)),'Order Form'!F141,""))</f>
        <v/>
      </c>
      <c r="E88" s="35"/>
      <c r="F88" s="91" t="str">
        <f>IF(ISNUMBER((H88)),SUBSTITUTE(SUBSTITUTE('Order Form'!#REF!,"-","")," ",""),"")</f>
        <v/>
      </c>
      <c r="G88" s="36"/>
      <c r="H88" s="90" t="str">
        <f>IF('Order Form'!H141&gt;0,'Order Form'!H141," ")</f>
        <v xml:space="preserve"> </v>
      </c>
      <c r="I88" s="89" t="str">
        <f>IF('Order Form'!$K$13="Yes",(IF('Order Form'!#REF!&gt;0,"",IF('Order Form'!$K$10&lt;&gt;"GR - Gratis",IF('Order Form'!#REF!=0,"",IF(ISNUMBER($H88),'Order Form'!#REF!,"")),""))),"")</f>
        <v/>
      </c>
      <c r="J88" s="89" t="str">
        <f>IF('Order Form'!$K$13="Yes",(IF('Order Form'!#REF!=0,"",IF('Order Form'!$K$10&lt;&gt;"GR - Gratis",IF(ISNUMBER($H88),'Order Form'!#REF!,""),""))),"")</f>
        <v/>
      </c>
      <c r="K88" s="37"/>
      <c r="L88" s="89" t="str">
        <f>IF('Order Form'!J141&gt;0,"",IF('Order Form'!G141=0,"",IF('Order Form'!$K$10&lt;&gt;"GR - Gratis",IF('Order Form'!$K$12="Yes",IF(ISNUMBER($H88),'Order Form'!G141*100,""),""),"")))</f>
        <v/>
      </c>
      <c r="M88" s="89" t="str">
        <f>IF('Order Form'!J141&gt;0,"",IF('Order Form'!$K$17=0,"",IF('Order Form'!$K$17=0,"",IF('Order Form'!$K$10&lt;&gt;"GR - Gratis",IF('Order Form'!$K$12="Yes",IF(ISNUMBER($H88),'Order Form'!$K$17*100,""),""),""))))</f>
        <v/>
      </c>
      <c r="N88" s="38"/>
      <c r="O88" s="88" t="str">
        <f>IF('Order Form'!$B$8="Name / Attent Of","",IF(ISNUMBER($H88),IF('Order Form'!$K$14="Yes",'Order Form'!$B$8,""),""))</f>
        <v/>
      </c>
      <c r="P88" s="96" t="str">
        <f>IF('Order Form'!$B$9="Company / Department","",IF(ISNUMBER($H88),IF('Order Form'!$K$14="Yes",'Order Form'!$B$9,""),""))</f>
        <v/>
      </c>
      <c r="Q88" s="88" t="str">
        <f>IF('Order Form'!$B$10="Address 1","",IF(ISNUMBER($H88),IF('Order Form'!$K$14="Yes",'Order Form'!$B$10,""),""))</f>
        <v/>
      </c>
      <c r="R88" s="88" t="str">
        <f>IF('Order Form'!$B$11="Address 2","",IF(ISNUMBER($H88),IF('Order Form'!$K$14="Yes",'Order Form'!$B$11,""),""))</f>
        <v/>
      </c>
      <c r="S88" s="96" t="str">
        <f>IF('Order Form'!$B$12="Address 3","",IF(ISNUMBER($H88),IF('Order Form'!$K$14="Yes",'Order Form'!$B$12,""),""))</f>
        <v/>
      </c>
      <c r="T88" s="88" t="str">
        <f>IF('Order Form'!$B$13="Town","",IF(ISNUMBER($H88),IF('Order Form'!$K$14="Yes",'Order Form'!$B$13,""),""))</f>
        <v/>
      </c>
      <c r="U88" s="34"/>
      <c r="V88" s="103" t="str">
        <f>IF('Order Form'!$B$14="Post Code","",IF(ISNUMBER($H88),IF('Order Form'!$K$14="Yes",'Order Form'!$B$14,""),""))</f>
        <v/>
      </c>
      <c r="W88" s="98" t="str">
        <f>IF('Order Form'!$B$15="Country","",IF(ISNUMBER($H88),IF('Order Form'!$K$14="Yes",VLOOKUP('Order Form'!$B$15,Lists!N:O,2,0),""),""))</f>
        <v/>
      </c>
      <c r="X88" s="100"/>
      <c r="Y88" s="99" t="str">
        <f>IF('Order Form'!$F$8="Phone","",IF(ISNUMBER($H88),IF('Order Form'!$K$14="Yes",'Order Form'!$F$8,""),""))</f>
        <v/>
      </c>
      <c r="Z88" s="97" t="str">
        <f>IF('Order Form'!$F$9="Email","",IF(ISNUMBER($H88),IF('Order Form'!$K$14="Yes",'Order Form'!$F$9,""),""))</f>
        <v/>
      </c>
      <c r="AA88" s="38"/>
      <c r="AC88" s="86" t="str">
        <f>IF(ISNUMBER(($H88)),LEFT('Order Form'!$K$10,2),"")</f>
        <v/>
      </c>
      <c r="AD88" s="34"/>
      <c r="AE88" s="86" t="str">
        <f>IF(AC88="GR",LEFT('Order Form'!$K$11,2),"")</f>
        <v/>
      </c>
      <c r="AF88" s="34"/>
      <c r="AG88" s="38"/>
      <c r="AH88" s="38"/>
      <c r="AI88" s="86" t="str">
        <f>IF(ISNUMBER(($H88)),IF('Order Form'!$K$16="Yes","P",""),"")</f>
        <v/>
      </c>
      <c r="AJ88" s="34"/>
      <c r="AK88" s="106"/>
      <c r="AL88" s="106"/>
      <c r="AM88" s="34"/>
      <c r="AN88" s="34"/>
      <c r="AO88" s="38"/>
      <c r="AP88" s="34"/>
      <c r="AQ88" s="38"/>
      <c r="AR88" s="38"/>
      <c r="AS88" s="38"/>
      <c r="AZ88" s="86" t="str">
        <f>IF(ISNUMBER(($H88)),IF('Order Form'!$K$15="Yes","Y",""),"")</f>
        <v/>
      </c>
      <c r="BD88" s="87" t="e">
        <f>IF('Order Form'!#REF!&gt;0,"OF"," ")</f>
        <v>#REF!</v>
      </c>
      <c r="BE88" s="86" t="e">
        <f>IF('Order Form'!#REF!&gt;0,"Y"," ")</f>
        <v>#REF!</v>
      </c>
      <c r="BF88" s="86" t="e">
        <f>IF('Order Form'!#REF!&gt;0,"STANDARD"," ")</f>
        <v>#REF!</v>
      </c>
    </row>
    <row r="89" spans="1:58">
      <c r="A89" s="34"/>
      <c r="B89" s="93" t="str">
        <f>IF(ISNUMBER(($H89)),'Order Form'!$D$5,"")</f>
        <v/>
      </c>
      <c r="C89" s="92" t="str">
        <f>IF(ISNUMBER(($H89)),'Order Form'!$G$5,"")</f>
        <v/>
      </c>
      <c r="D89" s="92" t="str">
        <f>IF('Order Form'!F142="","",IF(ISNUMBER(($H89)),'Order Form'!F142,""))</f>
        <v/>
      </c>
      <c r="E89" s="35"/>
      <c r="F89" s="91" t="str">
        <f>IF(ISNUMBER((H89)),SUBSTITUTE(SUBSTITUTE('Order Form'!#REF!,"-","")," ",""),"")</f>
        <v/>
      </c>
      <c r="G89" s="36"/>
      <c r="H89" s="90" t="str">
        <f>IF('Order Form'!H142&gt;0,'Order Form'!H142," ")</f>
        <v xml:space="preserve"> </v>
      </c>
      <c r="I89" s="89" t="str">
        <f>IF('Order Form'!$K$13="Yes",(IF('Order Form'!#REF!&gt;0,"",IF('Order Form'!$K$10&lt;&gt;"GR - Gratis",IF('Order Form'!#REF!=0,"",IF(ISNUMBER($H89),'Order Form'!#REF!,"")),""))),"")</f>
        <v/>
      </c>
      <c r="J89" s="89" t="str">
        <f>IF('Order Form'!$K$13="Yes",(IF('Order Form'!#REF!=0,"",IF('Order Form'!$K$10&lt;&gt;"GR - Gratis",IF(ISNUMBER($H89),'Order Form'!#REF!,""),""))),"")</f>
        <v/>
      </c>
      <c r="K89" s="37"/>
      <c r="L89" s="89" t="str">
        <f>IF('Order Form'!J142&gt;0,"",IF('Order Form'!G142=0,"",IF('Order Form'!$K$10&lt;&gt;"GR - Gratis",IF('Order Form'!$K$12="Yes",IF(ISNUMBER($H89),'Order Form'!G142*100,""),""),"")))</f>
        <v/>
      </c>
      <c r="M89" s="89" t="str">
        <f>IF('Order Form'!J142&gt;0,"",IF('Order Form'!$K$17=0,"",IF('Order Form'!$K$17=0,"",IF('Order Form'!$K$10&lt;&gt;"GR - Gratis",IF('Order Form'!$K$12="Yes",IF(ISNUMBER($H89),'Order Form'!$K$17*100,""),""),""))))</f>
        <v/>
      </c>
      <c r="N89" s="38"/>
      <c r="O89" s="88" t="str">
        <f>IF('Order Form'!$B$8="Name / Attent Of","",IF(ISNUMBER($H89),IF('Order Form'!$K$14="Yes",'Order Form'!$B$8,""),""))</f>
        <v/>
      </c>
      <c r="P89" s="96" t="str">
        <f>IF('Order Form'!$B$9="Company / Department","",IF(ISNUMBER($H89),IF('Order Form'!$K$14="Yes",'Order Form'!$B$9,""),""))</f>
        <v/>
      </c>
      <c r="Q89" s="88" t="str">
        <f>IF('Order Form'!$B$10="Address 1","",IF(ISNUMBER($H89),IF('Order Form'!$K$14="Yes",'Order Form'!$B$10,""),""))</f>
        <v/>
      </c>
      <c r="R89" s="88" t="str">
        <f>IF('Order Form'!$B$11="Address 2","",IF(ISNUMBER($H89),IF('Order Form'!$K$14="Yes",'Order Form'!$B$11,""),""))</f>
        <v/>
      </c>
      <c r="S89" s="96" t="str">
        <f>IF('Order Form'!$B$12="Address 3","",IF(ISNUMBER($H89),IF('Order Form'!$K$14="Yes",'Order Form'!$B$12,""),""))</f>
        <v/>
      </c>
      <c r="T89" s="88" t="str">
        <f>IF('Order Form'!$B$13="Town","",IF(ISNUMBER($H89),IF('Order Form'!$K$14="Yes",'Order Form'!$B$13,""),""))</f>
        <v/>
      </c>
      <c r="U89" s="34"/>
      <c r="V89" s="103" t="str">
        <f>IF('Order Form'!$B$14="Post Code","",IF(ISNUMBER($H89),IF('Order Form'!$K$14="Yes",'Order Form'!$B$14,""),""))</f>
        <v/>
      </c>
      <c r="W89" s="98" t="str">
        <f>IF('Order Form'!$B$15="Country","",IF(ISNUMBER($H89),IF('Order Form'!$K$14="Yes",VLOOKUP('Order Form'!$B$15,Lists!N:O,2,0),""),""))</f>
        <v/>
      </c>
      <c r="X89" s="100"/>
      <c r="Y89" s="99" t="str">
        <f>IF('Order Form'!$F$8="Phone","",IF(ISNUMBER($H89),IF('Order Form'!$K$14="Yes",'Order Form'!$F$8,""),""))</f>
        <v/>
      </c>
      <c r="Z89" s="97" t="str">
        <f>IF('Order Form'!$F$9="Email","",IF(ISNUMBER($H89),IF('Order Form'!$K$14="Yes",'Order Form'!$F$9,""),""))</f>
        <v/>
      </c>
      <c r="AA89" s="38"/>
      <c r="AC89" s="86" t="str">
        <f>IF(ISNUMBER(($H89)),LEFT('Order Form'!$K$10,2),"")</f>
        <v/>
      </c>
      <c r="AD89" s="34"/>
      <c r="AE89" s="86" t="str">
        <f>IF(AC89="GR",LEFT('Order Form'!$K$11,2),"")</f>
        <v/>
      </c>
      <c r="AF89" s="34"/>
      <c r="AG89" s="38"/>
      <c r="AH89" s="38"/>
      <c r="AI89" s="86" t="str">
        <f>IF(ISNUMBER(($H89)),IF('Order Form'!$K$16="Yes","P",""),"")</f>
        <v/>
      </c>
      <c r="AJ89" s="34"/>
      <c r="AK89" s="106"/>
      <c r="AL89" s="106"/>
      <c r="AM89" s="34"/>
      <c r="AN89" s="34"/>
      <c r="AO89" s="38"/>
      <c r="AP89" s="34"/>
      <c r="AQ89" s="38"/>
      <c r="AR89" s="38"/>
      <c r="AS89" s="38"/>
      <c r="AZ89" s="86" t="str">
        <f>IF(ISNUMBER(($H89)),IF('Order Form'!$K$15="Yes","Y",""),"")</f>
        <v/>
      </c>
      <c r="BD89" s="87" t="e">
        <f>IF('Order Form'!#REF!&gt;0,"OF"," ")</f>
        <v>#REF!</v>
      </c>
      <c r="BE89" s="86" t="e">
        <f>IF('Order Form'!#REF!&gt;0,"Y"," ")</f>
        <v>#REF!</v>
      </c>
      <c r="BF89" s="86" t="e">
        <f>IF('Order Form'!#REF!&gt;0,"STANDARD"," ")</f>
        <v>#REF!</v>
      </c>
    </row>
    <row r="90" spans="1:58">
      <c r="A90" s="34"/>
      <c r="B90" s="93" t="str">
        <f>IF(ISNUMBER(($H90)),'Order Form'!$D$5,"")</f>
        <v/>
      </c>
      <c r="C90" s="92" t="str">
        <f>IF(ISNUMBER(($H90)),'Order Form'!$G$5,"")</f>
        <v/>
      </c>
      <c r="D90" s="92" t="str">
        <f>IF('Order Form'!F143="","",IF(ISNUMBER(($H90)),'Order Form'!F143,""))</f>
        <v/>
      </c>
      <c r="E90" s="35"/>
      <c r="F90" s="91" t="str">
        <f>IF(ISNUMBER((H90)),SUBSTITUTE(SUBSTITUTE('Order Form'!#REF!,"-","")," ",""),"")</f>
        <v/>
      </c>
      <c r="G90" s="36"/>
      <c r="H90" s="90" t="str">
        <f>IF('Order Form'!H143&gt;0,'Order Form'!H143," ")</f>
        <v xml:space="preserve"> </v>
      </c>
      <c r="I90" s="89" t="str">
        <f>IF('Order Form'!$K$13="Yes",(IF('Order Form'!#REF!&gt;0,"",IF('Order Form'!$K$10&lt;&gt;"GR - Gratis",IF('Order Form'!#REF!=0,"",IF(ISNUMBER($H90),'Order Form'!#REF!,"")),""))),"")</f>
        <v/>
      </c>
      <c r="J90" s="89" t="str">
        <f>IF('Order Form'!$K$13="Yes",(IF('Order Form'!#REF!=0,"",IF('Order Form'!$K$10&lt;&gt;"GR - Gratis",IF(ISNUMBER($H90),'Order Form'!#REF!,""),""))),"")</f>
        <v/>
      </c>
      <c r="K90" s="37"/>
      <c r="L90" s="89" t="str">
        <f>IF('Order Form'!J143&gt;0,"",IF('Order Form'!G143=0,"",IF('Order Form'!$K$10&lt;&gt;"GR - Gratis",IF('Order Form'!$K$12="Yes",IF(ISNUMBER($H90),'Order Form'!G143*100,""),""),"")))</f>
        <v/>
      </c>
      <c r="M90" s="89" t="str">
        <f>IF('Order Form'!J143&gt;0,"",IF('Order Form'!$K$17=0,"",IF('Order Form'!$K$17=0,"",IF('Order Form'!$K$10&lt;&gt;"GR - Gratis",IF('Order Form'!$K$12="Yes",IF(ISNUMBER($H90),'Order Form'!$K$17*100,""),""),""))))</f>
        <v/>
      </c>
      <c r="N90" s="38"/>
      <c r="O90" s="88" t="str">
        <f>IF('Order Form'!$B$8="Name / Attent Of","",IF(ISNUMBER($H90),IF('Order Form'!$K$14="Yes",'Order Form'!$B$8,""),""))</f>
        <v/>
      </c>
      <c r="P90" s="96" t="str">
        <f>IF('Order Form'!$B$9="Company / Department","",IF(ISNUMBER($H90),IF('Order Form'!$K$14="Yes",'Order Form'!$B$9,""),""))</f>
        <v/>
      </c>
      <c r="Q90" s="88" t="str">
        <f>IF('Order Form'!$B$10="Address 1","",IF(ISNUMBER($H90),IF('Order Form'!$K$14="Yes",'Order Form'!$B$10,""),""))</f>
        <v/>
      </c>
      <c r="R90" s="88" t="str">
        <f>IF('Order Form'!$B$11="Address 2","",IF(ISNUMBER($H90),IF('Order Form'!$K$14="Yes",'Order Form'!$B$11,""),""))</f>
        <v/>
      </c>
      <c r="S90" s="96" t="str">
        <f>IF('Order Form'!$B$12="Address 3","",IF(ISNUMBER($H90),IF('Order Form'!$K$14="Yes",'Order Form'!$B$12,""),""))</f>
        <v/>
      </c>
      <c r="T90" s="88" t="str">
        <f>IF('Order Form'!$B$13="Town","",IF(ISNUMBER($H90),IF('Order Form'!$K$14="Yes",'Order Form'!$B$13,""),""))</f>
        <v/>
      </c>
      <c r="U90" s="34"/>
      <c r="V90" s="103" t="str">
        <f>IF('Order Form'!$B$14="Post Code","",IF(ISNUMBER($H90),IF('Order Form'!$K$14="Yes",'Order Form'!$B$14,""),""))</f>
        <v/>
      </c>
      <c r="W90" s="98" t="str">
        <f>IF('Order Form'!$B$15="Country","",IF(ISNUMBER($H90),IF('Order Form'!$K$14="Yes",VLOOKUP('Order Form'!$B$15,Lists!N:O,2,0),""),""))</f>
        <v/>
      </c>
      <c r="X90" s="100"/>
      <c r="Y90" s="99" t="str">
        <f>IF('Order Form'!$F$8="Phone","",IF(ISNUMBER($H90),IF('Order Form'!$K$14="Yes",'Order Form'!$F$8,""),""))</f>
        <v/>
      </c>
      <c r="Z90" s="97" t="str">
        <f>IF('Order Form'!$F$9="Email","",IF(ISNUMBER($H90),IF('Order Form'!$K$14="Yes",'Order Form'!$F$9,""),""))</f>
        <v/>
      </c>
      <c r="AA90" s="38"/>
      <c r="AC90" s="86" t="str">
        <f>IF(ISNUMBER(($H90)),LEFT('Order Form'!$K$10,2),"")</f>
        <v/>
      </c>
      <c r="AD90" s="34"/>
      <c r="AE90" s="86" t="str">
        <f>IF(AC90="GR",LEFT('Order Form'!$K$11,2),"")</f>
        <v/>
      </c>
      <c r="AF90" s="34"/>
      <c r="AG90" s="38"/>
      <c r="AH90" s="38"/>
      <c r="AI90" s="86" t="str">
        <f>IF(ISNUMBER(($H90)),IF('Order Form'!$K$16="Yes","P",""),"")</f>
        <v/>
      </c>
      <c r="AJ90" s="34"/>
      <c r="AK90" s="106"/>
      <c r="AL90" s="106"/>
      <c r="AM90" s="34"/>
      <c r="AN90" s="34"/>
      <c r="AO90" s="38"/>
      <c r="AP90" s="34"/>
      <c r="AQ90" s="38"/>
      <c r="AR90" s="38"/>
      <c r="AS90" s="38"/>
      <c r="AZ90" s="86" t="str">
        <f>IF(ISNUMBER(($H90)),IF('Order Form'!$K$15="Yes","Y",""),"")</f>
        <v/>
      </c>
      <c r="BD90" s="87" t="e">
        <f>IF('Order Form'!#REF!&gt;0,"OF"," ")</f>
        <v>#REF!</v>
      </c>
      <c r="BE90" s="86" t="e">
        <f>IF('Order Form'!#REF!&gt;0,"Y"," ")</f>
        <v>#REF!</v>
      </c>
      <c r="BF90" s="86" t="e">
        <f>IF('Order Form'!#REF!&gt;0,"STANDARD"," ")</f>
        <v>#REF!</v>
      </c>
    </row>
    <row r="91" spans="1:58">
      <c r="A91" s="34"/>
      <c r="B91" s="93" t="str">
        <f>IF(ISNUMBER(($H91)),'Order Form'!$D$5,"")</f>
        <v/>
      </c>
      <c r="C91" s="92" t="str">
        <f>IF(ISNUMBER(($H91)),'Order Form'!$G$5,"")</f>
        <v/>
      </c>
      <c r="D91" s="92" t="str">
        <f>IF('Order Form'!F144="","",IF(ISNUMBER(($H91)),'Order Form'!F144,""))</f>
        <v/>
      </c>
      <c r="E91" s="35"/>
      <c r="F91" s="91" t="str">
        <f>IF(ISNUMBER((H91)),SUBSTITUTE(SUBSTITUTE('Order Form'!#REF!,"-","")," ",""),"")</f>
        <v/>
      </c>
      <c r="G91" s="36"/>
      <c r="H91" s="90" t="str">
        <f>IF('Order Form'!H144&gt;0,'Order Form'!H144," ")</f>
        <v xml:space="preserve"> </v>
      </c>
      <c r="I91" s="89" t="str">
        <f>IF('Order Form'!$K$13="Yes",(IF('Order Form'!#REF!&gt;0,"",IF('Order Form'!$K$10&lt;&gt;"GR - Gratis",IF('Order Form'!#REF!=0,"",IF(ISNUMBER($H91),'Order Form'!#REF!,"")),""))),"")</f>
        <v/>
      </c>
      <c r="J91" s="89" t="str">
        <f>IF('Order Form'!$K$13="Yes",(IF('Order Form'!#REF!=0,"",IF('Order Form'!$K$10&lt;&gt;"GR - Gratis",IF(ISNUMBER($H91),'Order Form'!#REF!,""),""))),"")</f>
        <v/>
      </c>
      <c r="K91" s="37"/>
      <c r="L91" s="89" t="str">
        <f>IF('Order Form'!J144&gt;0,"",IF('Order Form'!G144=0,"",IF('Order Form'!$K$10&lt;&gt;"GR - Gratis",IF('Order Form'!$K$12="Yes",IF(ISNUMBER($H91),'Order Form'!G144*100,""),""),"")))</f>
        <v/>
      </c>
      <c r="M91" s="89" t="str">
        <f>IF('Order Form'!J144&gt;0,"",IF('Order Form'!$K$17=0,"",IF('Order Form'!$K$17=0,"",IF('Order Form'!$K$10&lt;&gt;"GR - Gratis",IF('Order Form'!$K$12="Yes",IF(ISNUMBER($H91),'Order Form'!$K$17*100,""),""),""))))</f>
        <v/>
      </c>
      <c r="N91" s="38"/>
      <c r="O91" s="88" t="str">
        <f>IF('Order Form'!$B$8="Name / Attent Of","",IF(ISNUMBER($H91),IF('Order Form'!$K$14="Yes",'Order Form'!$B$8,""),""))</f>
        <v/>
      </c>
      <c r="P91" s="96" t="str">
        <f>IF('Order Form'!$B$9="Company / Department","",IF(ISNUMBER($H91),IF('Order Form'!$K$14="Yes",'Order Form'!$B$9,""),""))</f>
        <v/>
      </c>
      <c r="Q91" s="88" t="str">
        <f>IF('Order Form'!$B$10="Address 1","",IF(ISNUMBER($H91),IF('Order Form'!$K$14="Yes",'Order Form'!$B$10,""),""))</f>
        <v/>
      </c>
      <c r="R91" s="88" t="str">
        <f>IF('Order Form'!$B$11="Address 2","",IF(ISNUMBER($H91),IF('Order Form'!$K$14="Yes",'Order Form'!$B$11,""),""))</f>
        <v/>
      </c>
      <c r="S91" s="96" t="str">
        <f>IF('Order Form'!$B$12="Address 3","",IF(ISNUMBER($H91),IF('Order Form'!$K$14="Yes",'Order Form'!$B$12,""),""))</f>
        <v/>
      </c>
      <c r="T91" s="88" t="str">
        <f>IF('Order Form'!$B$13="Town","",IF(ISNUMBER($H91),IF('Order Form'!$K$14="Yes",'Order Form'!$B$13,""),""))</f>
        <v/>
      </c>
      <c r="U91" s="34"/>
      <c r="V91" s="103" t="str">
        <f>IF('Order Form'!$B$14="Post Code","",IF(ISNUMBER($H91),IF('Order Form'!$K$14="Yes",'Order Form'!$B$14,""),""))</f>
        <v/>
      </c>
      <c r="W91" s="98" t="str">
        <f>IF('Order Form'!$B$15="Country","",IF(ISNUMBER($H91),IF('Order Form'!$K$14="Yes",VLOOKUP('Order Form'!$B$15,Lists!N:O,2,0),""),""))</f>
        <v/>
      </c>
      <c r="X91" s="100"/>
      <c r="Y91" s="99" t="str">
        <f>IF('Order Form'!$F$8="Phone","",IF(ISNUMBER($H91),IF('Order Form'!$K$14="Yes",'Order Form'!$F$8,""),""))</f>
        <v/>
      </c>
      <c r="Z91" s="97" t="str">
        <f>IF('Order Form'!$F$9="Email","",IF(ISNUMBER($H91),IF('Order Form'!$K$14="Yes",'Order Form'!$F$9,""),""))</f>
        <v/>
      </c>
      <c r="AA91" s="38"/>
      <c r="AC91" s="86" t="str">
        <f>IF(ISNUMBER(($H91)),LEFT('Order Form'!$K$10,2),"")</f>
        <v/>
      </c>
      <c r="AD91" s="34"/>
      <c r="AE91" s="86" t="str">
        <f>IF(AC91="GR",LEFT('Order Form'!$K$11,2),"")</f>
        <v/>
      </c>
      <c r="AF91" s="34"/>
      <c r="AG91" s="38"/>
      <c r="AH91" s="38"/>
      <c r="AI91" s="86" t="str">
        <f>IF(ISNUMBER(($H91)),IF('Order Form'!$K$16="Yes","P",""),"")</f>
        <v/>
      </c>
      <c r="AJ91" s="34"/>
      <c r="AK91" s="106"/>
      <c r="AL91" s="106"/>
      <c r="AM91" s="34"/>
      <c r="AN91" s="34"/>
      <c r="AO91" s="38"/>
      <c r="AP91" s="34"/>
      <c r="AQ91" s="38"/>
      <c r="AR91" s="38"/>
      <c r="AS91" s="38"/>
      <c r="AZ91" s="86" t="str">
        <f>IF(ISNUMBER(($H91)),IF('Order Form'!$K$15="Yes","Y",""),"")</f>
        <v/>
      </c>
      <c r="BD91" s="87" t="e">
        <f>IF('Order Form'!#REF!&gt;0,"OF"," ")</f>
        <v>#REF!</v>
      </c>
      <c r="BE91" s="86" t="e">
        <f>IF('Order Form'!#REF!&gt;0,"Y"," ")</f>
        <v>#REF!</v>
      </c>
      <c r="BF91" s="86" t="e">
        <f>IF('Order Form'!#REF!&gt;0,"STANDARD"," ")</f>
        <v>#REF!</v>
      </c>
    </row>
    <row r="92" spans="1:58">
      <c r="A92" s="34"/>
      <c r="B92" s="93" t="str">
        <f>IF(ISNUMBER(($H92)),'Order Form'!$D$5,"")</f>
        <v/>
      </c>
      <c r="C92" s="92" t="str">
        <f>IF(ISNUMBER(($H92)),'Order Form'!$G$5,"")</f>
        <v/>
      </c>
      <c r="D92" s="92" t="str">
        <f>IF('Order Form'!F145="","",IF(ISNUMBER(($H92)),'Order Form'!F145,""))</f>
        <v/>
      </c>
      <c r="E92" s="35"/>
      <c r="F92" s="91" t="str">
        <f>IF(ISNUMBER((H92)),SUBSTITUTE(SUBSTITUTE('Order Form'!#REF!,"-","")," ",""),"")</f>
        <v/>
      </c>
      <c r="G92" s="36"/>
      <c r="H92" s="90" t="str">
        <f>IF('Order Form'!H145&gt;0,'Order Form'!H145," ")</f>
        <v xml:space="preserve"> </v>
      </c>
      <c r="I92" s="89" t="str">
        <f>IF('Order Form'!$K$13="Yes",(IF('Order Form'!#REF!&gt;0,"",IF('Order Form'!$K$10&lt;&gt;"GR - Gratis",IF('Order Form'!#REF!=0,"",IF(ISNUMBER($H92),'Order Form'!#REF!,"")),""))),"")</f>
        <v/>
      </c>
      <c r="J92" s="89" t="str">
        <f>IF('Order Form'!$K$13="Yes",(IF('Order Form'!#REF!=0,"",IF('Order Form'!$K$10&lt;&gt;"GR - Gratis",IF(ISNUMBER($H92),'Order Form'!#REF!,""),""))),"")</f>
        <v/>
      </c>
      <c r="K92" s="37"/>
      <c r="L92" s="89" t="str">
        <f>IF('Order Form'!J145&gt;0,"",IF('Order Form'!G145=0,"",IF('Order Form'!$K$10&lt;&gt;"GR - Gratis",IF('Order Form'!$K$12="Yes",IF(ISNUMBER($H92),'Order Form'!G145*100,""),""),"")))</f>
        <v/>
      </c>
      <c r="M92" s="89" t="str">
        <f>IF('Order Form'!J145&gt;0,"",IF('Order Form'!$K$17=0,"",IF('Order Form'!$K$17=0,"",IF('Order Form'!$K$10&lt;&gt;"GR - Gratis",IF('Order Form'!$K$12="Yes",IF(ISNUMBER($H92),'Order Form'!$K$17*100,""),""),""))))</f>
        <v/>
      </c>
      <c r="N92" s="38"/>
      <c r="O92" s="88" t="str">
        <f>IF('Order Form'!$B$8="Name / Attent Of","",IF(ISNUMBER($H92),IF('Order Form'!$K$14="Yes",'Order Form'!$B$8,""),""))</f>
        <v/>
      </c>
      <c r="P92" s="96" t="str">
        <f>IF('Order Form'!$B$9="Company / Department","",IF(ISNUMBER($H92),IF('Order Form'!$K$14="Yes",'Order Form'!$B$9,""),""))</f>
        <v/>
      </c>
      <c r="Q92" s="88" t="str">
        <f>IF('Order Form'!$B$10="Address 1","",IF(ISNUMBER($H92),IF('Order Form'!$K$14="Yes",'Order Form'!$B$10,""),""))</f>
        <v/>
      </c>
      <c r="R92" s="88" t="str">
        <f>IF('Order Form'!$B$11="Address 2","",IF(ISNUMBER($H92),IF('Order Form'!$K$14="Yes",'Order Form'!$B$11,""),""))</f>
        <v/>
      </c>
      <c r="S92" s="96" t="str">
        <f>IF('Order Form'!$B$12="Address 3","",IF(ISNUMBER($H92),IF('Order Form'!$K$14="Yes",'Order Form'!$B$12,""),""))</f>
        <v/>
      </c>
      <c r="T92" s="88" t="str">
        <f>IF('Order Form'!$B$13="Town","",IF(ISNUMBER($H92),IF('Order Form'!$K$14="Yes",'Order Form'!$B$13,""),""))</f>
        <v/>
      </c>
      <c r="U92" s="34"/>
      <c r="V92" s="103" t="str">
        <f>IF('Order Form'!$B$14="Post Code","",IF(ISNUMBER($H92),IF('Order Form'!$K$14="Yes",'Order Form'!$B$14,""),""))</f>
        <v/>
      </c>
      <c r="W92" s="98" t="str">
        <f>IF('Order Form'!$B$15="Country","",IF(ISNUMBER($H92),IF('Order Form'!$K$14="Yes",VLOOKUP('Order Form'!$B$15,Lists!N:O,2,0),""),""))</f>
        <v/>
      </c>
      <c r="X92" s="100"/>
      <c r="Y92" s="99" t="str">
        <f>IF('Order Form'!$F$8="Phone","",IF(ISNUMBER($H92),IF('Order Form'!$K$14="Yes",'Order Form'!$F$8,""),""))</f>
        <v/>
      </c>
      <c r="Z92" s="97" t="str">
        <f>IF('Order Form'!$F$9="Email","",IF(ISNUMBER($H92),IF('Order Form'!$K$14="Yes",'Order Form'!$F$9,""),""))</f>
        <v/>
      </c>
      <c r="AA92" s="38"/>
      <c r="AC92" s="86" t="str">
        <f>IF(ISNUMBER(($H92)),LEFT('Order Form'!$K$10,2),"")</f>
        <v/>
      </c>
      <c r="AD92" s="34"/>
      <c r="AE92" s="86" t="str">
        <f>IF(AC92="GR",LEFT('Order Form'!$K$11,2),"")</f>
        <v/>
      </c>
      <c r="AF92" s="34"/>
      <c r="AG92" s="38"/>
      <c r="AH92" s="38"/>
      <c r="AI92" s="86" t="str">
        <f>IF(ISNUMBER(($H92)),IF('Order Form'!$K$16="Yes","P",""),"")</f>
        <v/>
      </c>
      <c r="AJ92" s="34"/>
      <c r="AK92" s="106"/>
      <c r="AL92" s="106"/>
      <c r="AM92" s="34"/>
      <c r="AN92" s="34"/>
      <c r="AO92" s="38"/>
      <c r="AP92" s="34"/>
      <c r="AQ92" s="38"/>
      <c r="AR92" s="38"/>
      <c r="AS92" s="38"/>
      <c r="AZ92" s="86" t="str">
        <f>IF(ISNUMBER(($H92)),IF('Order Form'!$K$15="Yes","Y",""),"")</f>
        <v/>
      </c>
      <c r="BD92" s="87" t="e">
        <f>IF('Order Form'!#REF!&gt;0,"OF"," ")</f>
        <v>#REF!</v>
      </c>
      <c r="BE92" s="86" t="e">
        <f>IF('Order Form'!#REF!&gt;0,"Y"," ")</f>
        <v>#REF!</v>
      </c>
      <c r="BF92" s="86" t="e">
        <f>IF('Order Form'!#REF!&gt;0,"STANDARD"," ")</f>
        <v>#REF!</v>
      </c>
    </row>
    <row r="93" spans="1:58">
      <c r="A93" s="34"/>
      <c r="B93" s="93" t="str">
        <f>IF(ISNUMBER(($H93)),'Order Form'!$D$5,"")</f>
        <v/>
      </c>
      <c r="C93" s="92" t="str">
        <f>IF(ISNUMBER(($H93)),'Order Form'!$G$5,"")</f>
        <v/>
      </c>
      <c r="D93" s="92" t="str">
        <f>IF('Order Form'!F146="","",IF(ISNUMBER(($H93)),'Order Form'!F146,""))</f>
        <v/>
      </c>
      <c r="E93" s="35"/>
      <c r="F93" s="91" t="str">
        <f>IF(ISNUMBER((H93)),SUBSTITUTE(SUBSTITUTE('Order Form'!#REF!,"-","")," ",""),"")</f>
        <v/>
      </c>
      <c r="G93" s="36"/>
      <c r="H93" s="90" t="str">
        <f>IF('Order Form'!H146&gt;0,'Order Form'!H146," ")</f>
        <v xml:space="preserve"> </v>
      </c>
      <c r="I93" s="89" t="str">
        <f>IF('Order Form'!$K$13="Yes",(IF('Order Form'!#REF!&gt;0,"",IF('Order Form'!$K$10&lt;&gt;"GR - Gratis",IF('Order Form'!#REF!=0,"",IF(ISNUMBER($H93),'Order Form'!#REF!,"")),""))),"")</f>
        <v/>
      </c>
      <c r="J93" s="89" t="str">
        <f>IF('Order Form'!$K$13="Yes",(IF('Order Form'!#REF!=0,"",IF('Order Form'!$K$10&lt;&gt;"GR - Gratis",IF(ISNUMBER($H93),'Order Form'!#REF!,""),""))),"")</f>
        <v/>
      </c>
      <c r="K93" s="37"/>
      <c r="L93" s="89" t="str">
        <f>IF('Order Form'!J146&gt;0,"",IF('Order Form'!G146=0,"",IF('Order Form'!$K$10&lt;&gt;"GR - Gratis",IF('Order Form'!$K$12="Yes",IF(ISNUMBER($H93),'Order Form'!G146*100,""),""),"")))</f>
        <v/>
      </c>
      <c r="M93" s="89" t="str">
        <f>IF('Order Form'!J146&gt;0,"",IF('Order Form'!$K$17=0,"",IF('Order Form'!$K$17=0,"",IF('Order Form'!$K$10&lt;&gt;"GR - Gratis",IF('Order Form'!$K$12="Yes",IF(ISNUMBER($H93),'Order Form'!$K$17*100,""),""),""))))</f>
        <v/>
      </c>
      <c r="N93" s="38"/>
      <c r="O93" s="88" t="str">
        <f>IF('Order Form'!$B$8="Name / Attent Of","",IF(ISNUMBER($H93),IF('Order Form'!$K$14="Yes",'Order Form'!$B$8,""),""))</f>
        <v/>
      </c>
      <c r="P93" s="96" t="str">
        <f>IF('Order Form'!$B$9="Company / Department","",IF(ISNUMBER($H93),IF('Order Form'!$K$14="Yes",'Order Form'!$B$9,""),""))</f>
        <v/>
      </c>
      <c r="Q93" s="88" t="str">
        <f>IF('Order Form'!$B$10="Address 1","",IF(ISNUMBER($H93),IF('Order Form'!$K$14="Yes",'Order Form'!$B$10,""),""))</f>
        <v/>
      </c>
      <c r="R93" s="88" t="str">
        <f>IF('Order Form'!$B$11="Address 2","",IF(ISNUMBER($H93),IF('Order Form'!$K$14="Yes",'Order Form'!$B$11,""),""))</f>
        <v/>
      </c>
      <c r="S93" s="96" t="str">
        <f>IF('Order Form'!$B$12="Address 3","",IF(ISNUMBER($H93),IF('Order Form'!$K$14="Yes",'Order Form'!$B$12,""),""))</f>
        <v/>
      </c>
      <c r="T93" s="88" t="str">
        <f>IF('Order Form'!$B$13="Town","",IF(ISNUMBER($H93),IF('Order Form'!$K$14="Yes",'Order Form'!$B$13,""),""))</f>
        <v/>
      </c>
      <c r="U93" s="34"/>
      <c r="V93" s="103" t="str">
        <f>IF('Order Form'!$B$14="Post Code","",IF(ISNUMBER($H93),IF('Order Form'!$K$14="Yes",'Order Form'!$B$14,""),""))</f>
        <v/>
      </c>
      <c r="W93" s="98" t="str">
        <f>IF('Order Form'!$B$15="Country","",IF(ISNUMBER($H93),IF('Order Form'!$K$14="Yes",VLOOKUP('Order Form'!$B$15,Lists!N:O,2,0),""),""))</f>
        <v/>
      </c>
      <c r="X93" s="100"/>
      <c r="Y93" s="99" t="str">
        <f>IF('Order Form'!$F$8="Phone","",IF(ISNUMBER($H93),IF('Order Form'!$K$14="Yes",'Order Form'!$F$8,""),""))</f>
        <v/>
      </c>
      <c r="Z93" s="97" t="str">
        <f>IF('Order Form'!$F$9="Email","",IF(ISNUMBER($H93),IF('Order Form'!$K$14="Yes",'Order Form'!$F$9,""),""))</f>
        <v/>
      </c>
      <c r="AA93" s="38"/>
      <c r="AC93" s="86" t="str">
        <f>IF(ISNUMBER(($H93)),LEFT('Order Form'!$K$10,2),"")</f>
        <v/>
      </c>
      <c r="AD93" s="34"/>
      <c r="AE93" s="86" t="str">
        <f>IF(AC93="GR",LEFT('Order Form'!$K$11,2),"")</f>
        <v/>
      </c>
      <c r="AF93" s="34"/>
      <c r="AG93" s="38"/>
      <c r="AH93" s="38"/>
      <c r="AI93" s="86" t="str">
        <f>IF(ISNUMBER(($H93)),IF('Order Form'!$K$16="Yes","P",""),"")</f>
        <v/>
      </c>
      <c r="AJ93" s="34"/>
      <c r="AK93" s="106"/>
      <c r="AL93" s="106"/>
      <c r="AM93" s="34"/>
      <c r="AN93" s="34"/>
      <c r="AO93" s="38"/>
      <c r="AP93" s="34"/>
      <c r="AQ93" s="38"/>
      <c r="AR93" s="38"/>
      <c r="AS93" s="38"/>
      <c r="AZ93" s="86" t="str">
        <f>IF(ISNUMBER(($H93)),IF('Order Form'!$K$15="Yes","Y",""),"")</f>
        <v/>
      </c>
      <c r="BD93" s="87" t="e">
        <f>IF('Order Form'!#REF!&gt;0,"OF"," ")</f>
        <v>#REF!</v>
      </c>
      <c r="BE93" s="86" t="e">
        <f>IF('Order Form'!#REF!&gt;0,"Y"," ")</f>
        <v>#REF!</v>
      </c>
      <c r="BF93" s="86" t="e">
        <f>IF('Order Form'!#REF!&gt;0,"STANDARD"," ")</f>
        <v>#REF!</v>
      </c>
    </row>
    <row r="94" spans="1:58">
      <c r="A94" s="34"/>
      <c r="B94" s="93" t="str">
        <f>IF(ISNUMBER(($H94)),'Order Form'!$D$5,"")</f>
        <v/>
      </c>
      <c r="C94" s="92" t="str">
        <f>IF(ISNUMBER(($H94)),'Order Form'!$G$5,"")</f>
        <v/>
      </c>
      <c r="D94" s="92" t="str">
        <f>IF('Order Form'!F147="","",IF(ISNUMBER(($H94)),'Order Form'!F147,""))</f>
        <v/>
      </c>
      <c r="E94" s="35"/>
      <c r="F94" s="91" t="str">
        <f>IF(ISNUMBER((H94)),SUBSTITUTE(SUBSTITUTE('Order Form'!#REF!,"-","")," ",""),"")</f>
        <v/>
      </c>
      <c r="G94" s="36"/>
      <c r="H94" s="90" t="str">
        <f>IF('Order Form'!H147&gt;0,'Order Form'!H147," ")</f>
        <v xml:space="preserve"> </v>
      </c>
      <c r="I94" s="89" t="str">
        <f>IF('Order Form'!$K$13="Yes",(IF('Order Form'!#REF!&gt;0,"",IF('Order Form'!$K$10&lt;&gt;"GR - Gratis",IF('Order Form'!#REF!=0,"",IF(ISNUMBER($H94),'Order Form'!#REF!,"")),""))),"")</f>
        <v/>
      </c>
      <c r="J94" s="89" t="str">
        <f>IF('Order Form'!$K$13="Yes",(IF('Order Form'!#REF!=0,"",IF('Order Form'!$K$10&lt;&gt;"GR - Gratis",IF(ISNUMBER($H94),'Order Form'!#REF!,""),""))),"")</f>
        <v/>
      </c>
      <c r="K94" s="37"/>
      <c r="L94" s="89" t="str">
        <f>IF('Order Form'!J147&gt;0,"",IF('Order Form'!G147=0,"",IF('Order Form'!$K$10&lt;&gt;"GR - Gratis",IF('Order Form'!$K$12="Yes",IF(ISNUMBER($H94),'Order Form'!G147*100,""),""),"")))</f>
        <v/>
      </c>
      <c r="M94" s="89" t="str">
        <f>IF('Order Form'!J147&gt;0,"",IF('Order Form'!$K$17=0,"",IF('Order Form'!$K$17=0,"",IF('Order Form'!$K$10&lt;&gt;"GR - Gratis",IF('Order Form'!$K$12="Yes",IF(ISNUMBER($H94),'Order Form'!$K$17*100,""),""),""))))</f>
        <v/>
      </c>
      <c r="N94" s="38"/>
      <c r="O94" s="88" t="str">
        <f>IF('Order Form'!$B$8="Name / Attent Of","",IF(ISNUMBER($H94),IF('Order Form'!$K$14="Yes",'Order Form'!$B$8,""),""))</f>
        <v/>
      </c>
      <c r="P94" s="96" t="str">
        <f>IF('Order Form'!$B$9="Company / Department","",IF(ISNUMBER($H94),IF('Order Form'!$K$14="Yes",'Order Form'!$B$9,""),""))</f>
        <v/>
      </c>
      <c r="Q94" s="88" t="str">
        <f>IF('Order Form'!$B$10="Address 1","",IF(ISNUMBER($H94),IF('Order Form'!$K$14="Yes",'Order Form'!$B$10,""),""))</f>
        <v/>
      </c>
      <c r="R94" s="88" t="str">
        <f>IF('Order Form'!$B$11="Address 2","",IF(ISNUMBER($H94),IF('Order Form'!$K$14="Yes",'Order Form'!$B$11,""),""))</f>
        <v/>
      </c>
      <c r="S94" s="96" t="str">
        <f>IF('Order Form'!$B$12="Address 3","",IF(ISNUMBER($H94),IF('Order Form'!$K$14="Yes",'Order Form'!$B$12,""),""))</f>
        <v/>
      </c>
      <c r="T94" s="88" t="str">
        <f>IF('Order Form'!$B$13="Town","",IF(ISNUMBER($H94),IF('Order Form'!$K$14="Yes",'Order Form'!$B$13,""),""))</f>
        <v/>
      </c>
      <c r="U94" s="34"/>
      <c r="V94" s="103" t="str">
        <f>IF('Order Form'!$B$14="Post Code","",IF(ISNUMBER($H94),IF('Order Form'!$K$14="Yes",'Order Form'!$B$14,""),""))</f>
        <v/>
      </c>
      <c r="W94" s="98" t="str">
        <f>IF('Order Form'!$B$15="Country","",IF(ISNUMBER($H94),IF('Order Form'!$K$14="Yes",VLOOKUP('Order Form'!$B$15,Lists!N:O,2,0),""),""))</f>
        <v/>
      </c>
      <c r="X94" s="100"/>
      <c r="Y94" s="99" t="str">
        <f>IF('Order Form'!$F$8="Phone","",IF(ISNUMBER($H94),IF('Order Form'!$K$14="Yes",'Order Form'!$F$8,""),""))</f>
        <v/>
      </c>
      <c r="Z94" s="97" t="str">
        <f>IF('Order Form'!$F$9="Email","",IF(ISNUMBER($H94),IF('Order Form'!$K$14="Yes",'Order Form'!$F$9,""),""))</f>
        <v/>
      </c>
      <c r="AA94" s="38"/>
      <c r="AC94" s="86" t="str">
        <f>IF(ISNUMBER(($H94)),LEFT('Order Form'!$K$10,2),"")</f>
        <v/>
      </c>
      <c r="AD94" s="34"/>
      <c r="AE94" s="86" t="str">
        <f>IF(AC94="GR",LEFT('Order Form'!$K$11,2),"")</f>
        <v/>
      </c>
      <c r="AF94" s="34"/>
      <c r="AG94" s="38"/>
      <c r="AH94" s="38"/>
      <c r="AI94" s="86" t="str">
        <f>IF(ISNUMBER(($H94)),IF('Order Form'!$K$16="Yes","P",""),"")</f>
        <v/>
      </c>
      <c r="AJ94" s="34"/>
      <c r="AK94" s="106"/>
      <c r="AL94" s="106"/>
      <c r="AM94" s="34"/>
      <c r="AN94" s="34"/>
      <c r="AO94" s="38"/>
      <c r="AP94" s="34"/>
      <c r="AQ94" s="38"/>
      <c r="AR94" s="38"/>
      <c r="AS94" s="38"/>
      <c r="AZ94" s="86" t="str">
        <f>IF(ISNUMBER(($H94)),IF('Order Form'!$K$15="Yes","Y",""),"")</f>
        <v/>
      </c>
      <c r="BD94" s="87" t="e">
        <f>IF('Order Form'!#REF!&gt;0,"OF"," ")</f>
        <v>#REF!</v>
      </c>
      <c r="BE94" s="86" t="e">
        <f>IF('Order Form'!#REF!&gt;0,"Y"," ")</f>
        <v>#REF!</v>
      </c>
      <c r="BF94" s="86" t="e">
        <f>IF('Order Form'!#REF!&gt;0,"STANDARD"," ")</f>
        <v>#REF!</v>
      </c>
    </row>
    <row r="95" spans="1:58">
      <c r="A95" s="34"/>
      <c r="B95" s="93" t="str">
        <f>IF(ISNUMBER(($H95)),'Order Form'!$D$5,"")</f>
        <v/>
      </c>
      <c r="C95" s="92" t="str">
        <f>IF(ISNUMBER(($H95)),'Order Form'!$G$5,"")</f>
        <v/>
      </c>
      <c r="D95" s="92" t="str">
        <f>IF('Order Form'!F148="","",IF(ISNUMBER(($H95)),'Order Form'!F148,""))</f>
        <v/>
      </c>
      <c r="E95" s="35"/>
      <c r="F95" s="91" t="str">
        <f>IF(ISNUMBER((H95)),SUBSTITUTE(SUBSTITUTE('Order Form'!#REF!,"-","")," ",""),"")</f>
        <v/>
      </c>
      <c r="G95" s="36"/>
      <c r="H95" s="90" t="str">
        <f>IF('Order Form'!H148&gt;0,'Order Form'!H148," ")</f>
        <v xml:space="preserve"> </v>
      </c>
      <c r="I95" s="89" t="str">
        <f>IF('Order Form'!$K$13="Yes",(IF('Order Form'!#REF!&gt;0,"",IF('Order Form'!$K$10&lt;&gt;"GR - Gratis",IF('Order Form'!#REF!=0,"",IF(ISNUMBER($H95),'Order Form'!#REF!,"")),""))),"")</f>
        <v/>
      </c>
      <c r="J95" s="89" t="str">
        <f>IF('Order Form'!$K$13="Yes",(IF('Order Form'!#REF!=0,"",IF('Order Form'!$K$10&lt;&gt;"GR - Gratis",IF(ISNUMBER($H95),'Order Form'!#REF!,""),""))),"")</f>
        <v/>
      </c>
      <c r="K95" s="37"/>
      <c r="L95" s="89" t="str">
        <f>IF('Order Form'!J148&gt;0,"",IF('Order Form'!G148=0,"",IF('Order Form'!$K$10&lt;&gt;"GR - Gratis",IF('Order Form'!$K$12="Yes",IF(ISNUMBER($H95),'Order Form'!G148*100,""),""),"")))</f>
        <v/>
      </c>
      <c r="M95" s="89" t="str">
        <f>IF('Order Form'!J148&gt;0,"",IF('Order Form'!$K$17=0,"",IF('Order Form'!$K$17=0,"",IF('Order Form'!$K$10&lt;&gt;"GR - Gratis",IF('Order Form'!$K$12="Yes",IF(ISNUMBER($H95),'Order Form'!$K$17*100,""),""),""))))</f>
        <v/>
      </c>
      <c r="N95" s="38"/>
      <c r="O95" s="88" t="str">
        <f>IF('Order Form'!$B$8="Name / Attent Of","",IF(ISNUMBER($H95),IF('Order Form'!$K$14="Yes",'Order Form'!$B$8,""),""))</f>
        <v/>
      </c>
      <c r="P95" s="96" t="str">
        <f>IF('Order Form'!$B$9="Company / Department","",IF(ISNUMBER($H95),IF('Order Form'!$K$14="Yes",'Order Form'!$B$9,""),""))</f>
        <v/>
      </c>
      <c r="Q95" s="88" t="str">
        <f>IF('Order Form'!$B$10="Address 1","",IF(ISNUMBER($H95),IF('Order Form'!$K$14="Yes",'Order Form'!$B$10,""),""))</f>
        <v/>
      </c>
      <c r="R95" s="88" t="str">
        <f>IF('Order Form'!$B$11="Address 2","",IF(ISNUMBER($H95),IF('Order Form'!$K$14="Yes",'Order Form'!$B$11,""),""))</f>
        <v/>
      </c>
      <c r="S95" s="96" t="str">
        <f>IF('Order Form'!$B$12="Address 3","",IF(ISNUMBER($H95),IF('Order Form'!$K$14="Yes",'Order Form'!$B$12,""),""))</f>
        <v/>
      </c>
      <c r="T95" s="88" t="str">
        <f>IF('Order Form'!$B$13="Town","",IF(ISNUMBER($H95),IF('Order Form'!$K$14="Yes",'Order Form'!$B$13,""),""))</f>
        <v/>
      </c>
      <c r="U95" s="34"/>
      <c r="V95" s="103" t="str">
        <f>IF('Order Form'!$B$14="Post Code","",IF(ISNUMBER($H95),IF('Order Form'!$K$14="Yes",'Order Form'!$B$14,""),""))</f>
        <v/>
      </c>
      <c r="W95" s="98" t="str">
        <f>IF('Order Form'!$B$15="Country","",IF(ISNUMBER($H95),IF('Order Form'!$K$14="Yes",VLOOKUP('Order Form'!$B$15,Lists!N:O,2,0),""),""))</f>
        <v/>
      </c>
      <c r="X95" s="100"/>
      <c r="Y95" s="99" t="str">
        <f>IF('Order Form'!$F$8="Phone","",IF(ISNUMBER($H95),IF('Order Form'!$K$14="Yes",'Order Form'!$F$8,""),""))</f>
        <v/>
      </c>
      <c r="Z95" s="97" t="str">
        <f>IF('Order Form'!$F$9="Email","",IF(ISNUMBER($H95),IF('Order Form'!$K$14="Yes",'Order Form'!$F$9,""),""))</f>
        <v/>
      </c>
      <c r="AA95" s="38"/>
      <c r="AC95" s="86" t="str">
        <f>IF(ISNUMBER(($H95)),LEFT('Order Form'!$K$10,2),"")</f>
        <v/>
      </c>
      <c r="AD95" s="34"/>
      <c r="AE95" s="86" t="str">
        <f>IF(AC95="GR",LEFT('Order Form'!$K$11,2),"")</f>
        <v/>
      </c>
      <c r="AF95" s="34"/>
      <c r="AG95" s="38"/>
      <c r="AH95" s="38"/>
      <c r="AI95" s="86" t="str">
        <f>IF(ISNUMBER(($H95)),IF('Order Form'!$K$16="Yes","P",""),"")</f>
        <v/>
      </c>
      <c r="AJ95" s="34"/>
      <c r="AK95" s="106"/>
      <c r="AL95" s="106"/>
      <c r="AM95" s="34"/>
      <c r="AN95" s="34"/>
      <c r="AO95" s="38"/>
      <c r="AP95" s="34"/>
      <c r="AQ95" s="38"/>
      <c r="AR95" s="38"/>
      <c r="AS95" s="38"/>
      <c r="AZ95" s="86" t="str">
        <f>IF(ISNUMBER(($H95)),IF('Order Form'!$K$15="Yes","Y",""),"")</f>
        <v/>
      </c>
      <c r="BD95" s="87" t="e">
        <f>IF('Order Form'!#REF!&gt;0,"OF"," ")</f>
        <v>#REF!</v>
      </c>
      <c r="BE95" s="86" t="e">
        <f>IF('Order Form'!#REF!&gt;0,"Y"," ")</f>
        <v>#REF!</v>
      </c>
      <c r="BF95" s="86" t="e">
        <f>IF('Order Form'!#REF!&gt;0,"STANDARD"," ")</f>
        <v>#REF!</v>
      </c>
    </row>
    <row r="96" spans="1:58">
      <c r="A96" s="34"/>
      <c r="B96" s="93" t="str">
        <f>IF(ISNUMBER(($H96)),'Order Form'!$D$5,"")</f>
        <v/>
      </c>
      <c r="C96" s="92" t="str">
        <f>IF(ISNUMBER(($H96)),'Order Form'!$G$5,"")</f>
        <v/>
      </c>
      <c r="D96" s="92" t="str">
        <f>IF('Order Form'!F149="","",IF(ISNUMBER(($H96)),'Order Form'!F149,""))</f>
        <v/>
      </c>
      <c r="E96" s="35"/>
      <c r="F96" s="91" t="str">
        <f>IF(ISNUMBER((H96)),SUBSTITUTE(SUBSTITUTE('Order Form'!#REF!,"-","")," ",""),"")</f>
        <v/>
      </c>
      <c r="G96" s="36"/>
      <c r="H96" s="90" t="str">
        <f>IF('Order Form'!H149&gt;0,'Order Form'!H149," ")</f>
        <v xml:space="preserve"> </v>
      </c>
      <c r="I96" s="89" t="str">
        <f>IF('Order Form'!$K$13="Yes",(IF('Order Form'!#REF!&gt;0,"",IF('Order Form'!$K$10&lt;&gt;"GR - Gratis",IF('Order Form'!#REF!=0,"",IF(ISNUMBER($H96),'Order Form'!#REF!,"")),""))),"")</f>
        <v/>
      </c>
      <c r="J96" s="89" t="str">
        <f>IF('Order Form'!$K$13="Yes",(IF('Order Form'!#REF!=0,"",IF('Order Form'!$K$10&lt;&gt;"GR - Gratis",IF(ISNUMBER($H96),'Order Form'!#REF!,""),""))),"")</f>
        <v/>
      </c>
      <c r="K96" s="37"/>
      <c r="L96" s="89" t="str">
        <f>IF('Order Form'!J149&gt;0,"",IF('Order Form'!G149=0,"",IF('Order Form'!$K$10&lt;&gt;"GR - Gratis",IF('Order Form'!$K$12="Yes",IF(ISNUMBER($H96),'Order Form'!G149*100,""),""),"")))</f>
        <v/>
      </c>
      <c r="M96" s="89" t="str">
        <f>IF('Order Form'!J149&gt;0,"",IF('Order Form'!$K$17=0,"",IF('Order Form'!$K$17=0,"",IF('Order Form'!$K$10&lt;&gt;"GR - Gratis",IF('Order Form'!$K$12="Yes",IF(ISNUMBER($H96),'Order Form'!$K$17*100,""),""),""))))</f>
        <v/>
      </c>
      <c r="N96" s="38"/>
      <c r="O96" s="88" t="str">
        <f>IF('Order Form'!$B$8="Name / Attent Of","",IF(ISNUMBER($H96),IF('Order Form'!$K$14="Yes",'Order Form'!$B$8,""),""))</f>
        <v/>
      </c>
      <c r="P96" s="96" t="str">
        <f>IF('Order Form'!$B$9="Company / Department","",IF(ISNUMBER($H96),IF('Order Form'!$K$14="Yes",'Order Form'!$B$9,""),""))</f>
        <v/>
      </c>
      <c r="Q96" s="88" t="str">
        <f>IF('Order Form'!$B$10="Address 1","",IF(ISNUMBER($H96),IF('Order Form'!$K$14="Yes",'Order Form'!$B$10,""),""))</f>
        <v/>
      </c>
      <c r="R96" s="88" t="str">
        <f>IF('Order Form'!$B$11="Address 2","",IF(ISNUMBER($H96),IF('Order Form'!$K$14="Yes",'Order Form'!$B$11,""),""))</f>
        <v/>
      </c>
      <c r="S96" s="96" t="str">
        <f>IF('Order Form'!$B$12="Address 3","",IF(ISNUMBER($H96),IF('Order Form'!$K$14="Yes",'Order Form'!$B$12,""),""))</f>
        <v/>
      </c>
      <c r="T96" s="88" t="str">
        <f>IF('Order Form'!$B$13="Town","",IF(ISNUMBER($H96),IF('Order Form'!$K$14="Yes",'Order Form'!$B$13,""),""))</f>
        <v/>
      </c>
      <c r="U96" s="34"/>
      <c r="V96" s="103" t="str">
        <f>IF('Order Form'!$B$14="Post Code","",IF(ISNUMBER($H96),IF('Order Form'!$K$14="Yes",'Order Form'!$B$14,""),""))</f>
        <v/>
      </c>
      <c r="W96" s="98" t="str">
        <f>IF('Order Form'!$B$15="Country","",IF(ISNUMBER($H96),IF('Order Form'!$K$14="Yes",VLOOKUP('Order Form'!$B$15,Lists!N:O,2,0),""),""))</f>
        <v/>
      </c>
      <c r="X96" s="100"/>
      <c r="Y96" s="99" t="str">
        <f>IF('Order Form'!$F$8="Phone","",IF(ISNUMBER($H96),IF('Order Form'!$K$14="Yes",'Order Form'!$F$8,""),""))</f>
        <v/>
      </c>
      <c r="Z96" s="97" t="str">
        <f>IF('Order Form'!$F$9="Email","",IF(ISNUMBER($H96),IF('Order Form'!$K$14="Yes",'Order Form'!$F$9,""),""))</f>
        <v/>
      </c>
      <c r="AA96" s="38"/>
      <c r="AC96" s="86" t="str">
        <f>IF(ISNUMBER(($H96)),LEFT('Order Form'!$K$10,2),"")</f>
        <v/>
      </c>
      <c r="AD96" s="34"/>
      <c r="AE96" s="86" t="str">
        <f>IF(AC96="GR",LEFT('Order Form'!$K$11,2),"")</f>
        <v/>
      </c>
      <c r="AF96" s="34"/>
      <c r="AG96" s="38"/>
      <c r="AH96" s="38"/>
      <c r="AI96" s="86" t="str">
        <f>IF(ISNUMBER(($H96)),IF('Order Form'!$K$16="Yes","P",""),"")</f>
        <v/>
      </c>
      <c r="AJ96" s="34"/>
      <c r="AK96" s="106"/>
      <c r="AL96" s="106"/>
      <c r="AM96" s="34"/>
      <c r="AN96" s="34"/>
      <c r="AO96" s="38"/>
      <c r="AP96" s="34"/>
      <c r="AQ96" s="38"/>
      <c r="AR96" s="38"/>
      <c r="AS96" s="38"/>
      <c r="AZ96" s="86" t="str">
        <f>IF(ISNUMBER(($H96)),IF('Order Form'!$K$15="Yes","Y",""),"")</f>
        <v/>
      </c>
      <c r="BD96" s="87" t="e">
        <f>IF('Order Form'!#REF!&gt;0,"OF"," ")</f>
        <v>#REF!</v>
      </c>
      <c r="BE96" s="86" t="e">
        <f>IF('Order Form'!#REF!&gt;0,"Y"," ")</f>
        <v>#REF!</v>
      </c>
      <c r="BF96" s="86" t="e">
        <f>IF('Order Form'!#REF!&gt;0,"STANDARD"," ")</f>
        <v>#REF!</v>
      </c>
    </row>
    <row r="97" spans="1:58">
      <c r="A97" s="34"/>
      <c r="B97" s="93" t="str">
        <f>IF(ISNUMBER(($H97)),'Order Form'!$D$5,"")</f>
        <v/>
      </c>
      <c r="C97" s="92" t="str">
        <f>IF(ISNUMBER(($H97)),'Order Form'!$G$5,"")</f>
        <v/>
      </c>
      <c r="D97" s="92" t="str">
        <f>IF('Order Form'!F150="","",IF(ISNUMBER(($H97)),'Order Form'!F150,""))</f>
        <v/>
      </c>
      <c r="E97" s="35"/>
      <c r="F97" s="91" t="str">
        <f>IF(ISNUMBER((H97)),SUBSTITUTE(SUBSTITUTE('Order Form'!#REF!,"-","")," ",""),"")</f>
        <v/>
      </c>
      <c r="G97" s="36"/>
      <c r="H97" s="90" t="str">
        <f>IF('Order Form'!H150&gt;0,'Order Form'!H150," ")</f>
        <v xml:space="preserve"> </v>
      </c>
      <c r="I97" s="89" t="str">
        <f>IF('Order Form'!$K$13="Yes",(IF('Order Form'!#REF!&gt;0,"",IF('Order Form'!$K$10&lt;&gt;"GR - Gratis",IF('Order Form'!#REF!=0,"",IF(ISNUMBER($H97),'Order Form'!#REF!,"")),""))),"")</f>
        <v/>
      </c>
      <c r="J97" s="89" t="str">
        <f>IF('Order Form'!$K$13="Yes",(IF('Order Form'!#REF!=0,"",IF('Order Form'!$K$10&lt;&gt;"GR - Gratis",IF(ISNUMBER($H97),'Order Form'!#REF!,""),""))),"")</f>
        <v/>
      </c>
      <c r="K97" s="37"/>
      <c r="L97" s="89" t="str">
        <f>IF('Order Form'!J150&gt;0,"",IF('Order Form'!G150=0,"",IF('Order Form'!$K$10&lt;&gt;"GR - Gratis",IF('Order Form'!$K$12="Yes",IF(ISNUMBER($H97),'Order Form'!G150*100,""),""),"")))</f>
        <v/>
      </c>
      <c r="M97" s="89" t="str">
        <f>IF('Order Form'!J150&gt;0,"",IF('Order Form'!$K$17=0,"",IF('Order Form'!$K$17=0,"",IF('Order Form'!$K$10&lt;&gt;"GR - Gratis",IF('Order Form'!$K$12="Yes",IF(ISNUMBER($H97),'Order Form'!$K$17*100,""),""),""))))</f>
        <v/>
      </c>
      <c r="N97" s="38"/>
      <c r="O97" s="88" t="str">
        <f>IF('Order Form'!$B$8="Name / Attent Of","",IF(ISNUMBER($H97),IF('Order Form'!$K$14="Yes",'Order Form'!$B$8,""),""))</f>
        <v/>
      </c>
      <c r="P97" s="96" t="str">
        <f>IF('Order Form'!$B$9="Company / Department","",IF(ISNUMBER($H97),IF('Order Form'!$K$14="Yes",'Order Form'!$B$9,""),""))</f>
        <v/>
      </c>
      <c r="Q97" s="88" t="str">
        <f>IF('Order Form'!$B$10="Address 1","",IF(ISNUMBER($H97),IF('Order Form'!$K$14="Yes",'Order Form'!$B$10,""),""))</f>
        <v/>
      </c>
      <c r="R97" s="88" t="str">
        <f>IF('Order Form'!$B$11="Address 2","",IF(ISNUMBER($H97),IF('Order Form'!$K$14="Yes",'Order Form'!$B$11,""),""))</f>
        <v/>
      </c>
      <c r="S97" s="96" t="str">
        <f>IF('Order Form'!$B$12="Address 3","",IF(ISNUMBER($H97),IF('Order Form'!$K$14="Yes",'Order Form'!$B$12,""),""))</f>
        <v/>
      </c>
      <c r="T97" s="88" t="str">
        <f>IF('Order Form'!$B$13="Town","",IF(ISNUMBER($H97),IF('Order Form'!$K$14="Yes",'Order Form'!$B$13,""),""))</f>
        <v/>
      </c>
      <c r="U97" s="34"/>
      <c r="V97" s="103" t="str">
        <f>IF('Order Form'!$B$14="Post Code","",IF(ISNUMBER($H97),IF('Order Form'!$K$14="Yes",'Order Form'!$B$14,""),""))</f>
        <v/>
      </c>
      <c r="W97" s="98" t="str">
        <f>IF('Order Form'!$B$15="Country","",IF(ISNUMBER($H97),IF('Order Form'!$K$14="Yes",VLOOKUP('Order Form'!$B$15,Lists!N:O,2,0),""),""))</f>
        <v/>
      </c>
      <c r="X97" s="100"/>
      <c r="Y97" s="99" t="str">
        <f>IF('Order Form'!$F$8="Phone","",IF(ISNUMBER($H97),IF('Order Form'!$K$14="Yes",'Order Form'!$F$8,""),""))</f>
        <v/>
      </c>
      <c r="Z97" s="97" t="str">
        <f>IF('Order Form'!$F$9="Email","",IF(ISNUMBER($H97),IF('Order Form'!$K$14="Yes",'Order Form'!$F$9,""),""))</f>
        <v/>
      </c>
      <c r="AA97" s="38"/>
      <c r="AC97" s="86" t="str">
        <f>IF(ISNUMBER(($H97)),LEFT('Order Form'!$K$10,2),"")</f>
        <v/>
      </c>
      <c r="AD97" s="34"/>
      <c r="AE97" s="86" t="str">
        <f>IF(AC97="GR",LEFT('Order Form'!$K$11,2),"")</f>
        <v/>
      </c>
      <c r="AF97" s="34"/>
      <c r="AG97" s="38"/>
      <c r="AH97" s="38"/>
      <c r="AI97" s="86" t="str">
        <f>IF(ISNUMBER(($H97)),IF('Order Form'!$K$16="Yes","P",""),"")</f>
        <v/>
      </c>
      <c r="AJ97" s="34"/>
      <c r="AK97" s="106"/>
      <c r="AL97" s="106"/>
      <c r="AM97" s="34"/>
      <c r="AN97" s="34"/>
      <c r="AO97" s="38"/>
      <c r="AP97" s="34"/>
      <c r="AQ97" s="38"/>
      <c r="AR97" s="38"/>
      <c r="AS97" s="38"/>
      <c r="AZ97" s="86" t="str">
        <f>IF(ISNUMBER(($H97)),IF('Order Form'!$K$15="Yes","Y",""),"")</f>
        <v/>
      </c>
      <c r="BD97" s="87" t="e">
        <f>IF('Order Form'!#REF!&gt;0,"OF"," ")</f>
        <v>#REF!</v>
      </c>
      <c r="BE97" s="86" t="e">
        <f>IF('Order Form'!#REF!&gt;0,"Y"," ")</f>
        <v>#REF!</v>
      </c>
      <c r="BF97" s="86" t="e">
        <f>IF('Order Form'!#REF!&gt;0,"STANDARD"," ")</f>
        <v>#REF!</v>
      </c>
    </row>
    <row r="98" spans="1:58">
      <c r="A98" s="34"/>
      <c r="B98" s="93" t="str">
        <f>IF(ISNUMBER(($H98)),'Order Form'!$D$5,"")</f>
        <v/>
      </c>
      <c r="C98" s="92" t="str">
        <f>IF(ISNUMBER(($H98)),'Order Form'!$G$5,"")</f>
        <v/>
      </c>
      <c r="D98" s="92" t="str">
        <f>IF('Order Form'!F151="","",IF(ISNUMBER(($H98)),'Order Form'!F151,""))</f>
        <v/>
      </c>
      <c r="E98" s="35"/>
      <c r="F98" s="91" t="str">
        <f>IF(ISNUMBER((H98)),SUBSTITUTE(SUBSTITUTE('Order Form'!#REF!,"-","")," ",""),"")</f>
        <v/>
      </c>
      <c r="G98" s="36"/>
      <c r="H98" s="90" t="str">
        <f>IF('Order Form'!H151&gt;0,'Order Form'!H151," ")</f>
        <v xml:space="preserve"> </v>
      </c>
      <c r="I98" s="89" t="str">
        <f>IF('Order Form'!$K$13="Yes",(IF('Order Form'!#REF!&gt;0,"",IF('Order Form'!$K$10&lt;&gt;"GR - Gratis",IF('Order Form'!#REF!=0,"",IF(ISNUMBER($H98),'Order Form'!#REF!,"")),""))),"")</f>
        <v/>
      </c>
      <c r="J98" s="89" t="str">
        <f>IF('Order Form'!$K$13="Yes",(IF('Order Form'!#REF!=0,"",IF('Order Form'!$K$10&lt;&gt;"GR - Gratis",IF(ISNUMBER($H98),'Order Form'!#REF!,""),""))),"")</f>
        <v/>
      </c>
      <c r="K98" s="37"/>
      <c r="L98" s="89" t="str">
        <f>IF('Order Form'!J151&gt;0,"",IF('Order Form'!G151=0,"",IF('Order Form'!$K$10&lt;&gt;"GR - Gratis",IF('Order Form'!$K$12="Yes",IF(ISNUMBER($H98),'Order Form'!G151*100,""),""),"")))</f>
        <v/>
      </c>
      <c r="M98" s="89" t="str">
        <f>IF('Order Form'!J151&gt;0,"",IF('Order Form'!$K$17=0,"",IF('Order Form'!$K$17=0,"",IF('Order Form'!$K$10&lt;&gt;"GR - Gratis",IF('Order Form'!$K$12="Yes",IF(ISNUMBER($H98),'Order Form'!$K$17*100,""),""),""))))</f>
        <v/>
      </c>
      <c r="N98" s="38"/>
      <c r="O98" s="88" t="str">
        <f>IF('Order Form'!$B$8="Name / Attent Of","",IF(ISNUMBER($H98),IF('Order Form'!$K$14="Yes",'Order Form'!$B$8,""),""))</f>
        <v/>
      </c>
      <c r="P98" s="96" t="str">
        <f>IF('Order Form'!$B$9="Company / Department","",IF(ISNUMBER($H98),IF('Order Form'!$K$14="Yes",'Order Form'!$B$9,""),""))</f>
        <v/>
      </c>
      <c r="Q98" s="88" t="str">
        <f>IF('Order Form'!$B$10="Address 1","",IF(ISNUMBER($H98),IF('Order Form'!$K$14="Yes",'Order Form'!$B$10,""),""))</f>
        <v/>
      </c>
      <c r="R98" s="88" t="str">
        <f>IF('Order Form'!$B$11="Address 2","",IF(ISNUMBER($H98),IF('Order Form'!$K$14="Yes",'Order Form'!$B$11,""),""))</f>
        <v/>
      </c>
      <c r="S98" s="96" t="str">
        <f>IF('Order Form'!$B$12="Address 3","",IF(ISNUMBER($H98),IF('Order Form'!$K$14="Yes",'Order Form'!$B$12,""),""))</f>
        <v/>
      </c>
      <c r="T98" s="88" t="str">
        <f>IF('Order Form'!$B$13="Town","",IF(ISNUMBER($H98),IF('Order Form'!$K$14="Yes",'Order Form'!$B$13,""),""))</f>
        <v/>
      </c>
      <c r="U98" s="34"/>
      <c r="V98" s="103" t="str">
        <f>IF('Order Form'!$B$14="Post Code","",IF(ISNUMBER($H98),IF('Order Form'!$K$14="Yes",'Order Form'!$B$14,""),""))</f>
        <v/>
      </c>
      <c r="W98" s="98" t="str">
        <f>IF('Order Form'!$B$15="Country","",IF(ISNUMBER($H98),IF('Order Form'!$K$14="Yes",VLOOKUP('Order Form'!$B$15,Lists!N:O,2,0),""),""))</f>
        <v/>
      </c>
      <c r="X98" s="100"/>
      <c r="Y98" s="99" t="str">
        <f>IF('Order Form'!$F$8="Phone","",IF(ISNUMBER($H98),IF('Order Form'!$K$14="Yes",'Order Form'!$F$8,""),""))</f>
        <v/>
      </c>
      <c r="Z98" s="97" t="str">
        <f>IF('Order Form'!$F$9="Email","",IF(ISNUMBER($H98),IF('Order Form'!$K$14="Yes",'Order Form'!$F$9,""),""))</f>
        <v/>
      </c>
      <c r="AA98" s="38"/>
      <c r="AC98" s="86" t="str">
        <f>IF(ISNUMBER(($H98)),LEFT('Order Form'!$K$10,2),"")</f>
        <v/>
      </c>
      <c r="AD98" s="34"/>
      <c r="AE98" s="86" t="str">
        <f>IF(AC98="GR",LEFT('Order Form'!$K$11,2),"")</f>
        <v/>
      </c>
      <c r="AF98" s="34"/>
      <c r="AG98" s="38"/>
      <c r="AH98" s="38"/>
      <c r="AI98" s="86" t="str">
        <f>IF(ISNUMBER(($H98)),IF('Order Form'!$K$16="Yes","P",""),"")</f>
        <v/>
      </c>
      <c r="AJ98" s="34"/>
      <c r="AK98" s="106"/>
      <c r="AL98" s="106"/>
      <c r="AM98" s="34"/>
      <c r="AN98" s="34"/>
      <c r="AO98" s="38"/>
      <c r="AP98" s="34"/>
      <c r="AQ98" s="38"/>
      <c r="AR98" s="38"/>
      <c r="AS98" s="38"/>
      <c r="AZ98" s="86" t="str">
        <f>IF(ISNUMBER(($H98)),IF('Order Form'!$K$15="Yes","Y",""),"")</f>
        <v/>
      </c>
      <c r="BD98" s="87" t="e">
        <f>IF('Order Form'!#REF!&gt;0,"OF"," ")</f>
        <v>#REF!</v>
      </c>
      <c r="BE98" s="86" t="e">
        <f>IF('Order Form'!#REF!&gt;0,"Y"," ")</f>
        <v>#REF!</v>
      </c>
      <c r="BF98" s="86" t="e">
        <f>IF('Order Form'!#REF!&gt;0,"STANDARD"," ")</f>
        <v>#REF!</v>
      </c>
    </row>
    <row r="99" spans="1:58">
      <c r="A99" s="34"/>
      <c r="B99" s="93" t="str">
        <f>IF(ISNUMBER(($H99)),'Order Form'!$D$5,"")</f>
        <v/>
      </c>
      <c r="C99" s="92" t="str">
        <f>IF(ISNUMBER(($H99)),'Order Form'!$G$5,"")</f>
        <v/>
      </c>
      <c r="D99" s="92" t="str">
        <f>IF('Order Form'!F152="","",IF(ISNUMBER(($H99)),'Order Form'!F152,""))</f>
        <v/>
      </c>
      <c r="E99" s="35"/>
      <c r="F99" s="91" t="str">
        <f>IF(ISNUMBER((H99)),SUBSTITUTE(SUBSTITUTE('Order Form'!#REF!,"-","")," ",""),"")</f>
        <v/>
      </c>
      <c r="G99" s="36"/>
      <c r="H99" s="90" t="str">
        <f>IF('Order Form'!H152&gt;0,'Order Form'!H152," ")</f>
        <v xml:space="preserve"> </v>
      </c>
      <c r="I99" s="89" t="str">
        <f>IF('Order Form'!$K$13="Yes",(IF('Order Form'!#REF!&gt;0,"",IF('Order Form'!$K$10&lt;&gt;"GR - Gratis",IF('Order Form'!#REF!=0,"",IF(ISNUMBER($H99),'Order Form'!#REF!,"")),""))),"")</f>
        <v/>
      </c>
      <c r="J99" s="89" t="str">
        <f>IF('Order Form'!$K$13="Yes",(IF('Order Form'!#REF!=0,"",IF('Order Form'!$K$10&lt;&gt;"GR - Gratis",IF(ISNUMBER($H99),'Order Form'!#REF!,""),""))),"")</f>
        <v/>
      </c>
      <c r="K99" s="37"/>
      <c r="L99" s="89" t="str">
        <f>IF('Order Form'!J152&gt;0,"",IF('Order Form'!G152=0,"",IF('Order Form'!$K$10&lt;&gt;"GR - Gratis",IF('Order Form'!$K$12="Yes",IF(ISNUMBER($H99),'Order Form'!G152*100,""),""),"")))</f>
        <v/>
      </c>
      <c r="M99" s="89" t="str">
        <f>IF('Order Form'!J152&gt;0,"",IF('Order Form'!$K$17=0,"",IF('Order Form'!$K$17=0,"",IF('Order Form'!$K$10&lt;&gt;"GR - Gratis",IF('Order Form'!$K$12="Yes",IF(ISNUMBER($H99),'Order Form'!$K$17*100,""),""),""))))</f>
        <v/>
      </c>
      <c r="N99" s="38"/>
      <c r="O99" s="88" t="str">
        <f>IF('Order Form'!$B$8="Name / Attent Of","",IF(ISNUMBER($H99),IF('Order Form'!$K$14="Yes",'Order Form'!$B$8,""),""))</f>
        <v/>
      </c>
      <c r="P99" s="96" t="str">
        <f>IF('Order Form'!$B$9="Company / Department","",IF(ISNUMBER($H99),IF('Order Form'!$K$14="Yes",'Order Form'!$B$9,""),""))</f>
        <v/>
      </c>
      <c r="Q99" s="88" t="str">
        <f>IF('Order Form'!$B$10="Address 1","",IF(ISNUMBER($H99),IF('Order Form'!$K$14="Yes",'Order Form'!$B$10,""),""))</f>
        <v/>
      </c>
      <c r="R99" s="88" t="str">
        <f>IF('Order Form'!$B$11="Address 2","",IF(ISNUMBER($H99),IF('Order Form'!$K$14="Yes",'Order Form'!$B$11,""),""))</f>
        <v/>
      </c>
      <c r="S99" s="96" t="str">
        <f>IF('Order Form'!$B$12="Address 3","",IF(ISNUMBER($H99),IF('Order Form'!$K$14="Yes",'Order Form'!$B$12,""),""))</f>
        <v/>
      </c>
      <c r="T99" s="88" t="str">
        <f>IF('Order Form'!$B$13="Town","",IF(ISNUMBER($H99),IF('Order Form'!$K$14="Yes",'Order Form'!$B$13,""),""))</f>
        <v/>
      </c>
      <c r="U99" s="34"/>
      <c r="V99" s="103" t="str">
        <f>IF('Order Form'!$B$14="Post Code","",IF(ISNUMBER($H99),IF('Order Form'!$K$14="Yes",'Order Form'!$B$14,""),""))</f>
        <v/>
      </c>
      <c r="W99" s="98" t="str">
        <f>IF('Order Form'!$B$15="Country","",IF(ISNUMBER($H99),IF('Order Form'!$K$14="Yes",VLOOKUP('Order Form'!$B$15,Lists!N:O,2,0),""),""))</f>
        <v/>
      </c>
      <c r="X99" s="100"/>
      <c r="Y99" s="99" t="str">
        <f>IF('Order Form'!$F$8="Phone","",IF(ISNUMBER($H99),IF('Order Form'!$K$14="Yes",'Order Form'!$F$8,""),""))</f>
        <v/>
      </c>
      <c r="Z99" s="97" t="str">
        <f>IF('Order Form'!$F$9="Email","",IF(ISNUMBER($H99),IF('Order Form'!$K$14="Yes",'Order Form'!$F$9,""),""))</f>
        <v/>
      </c>
      <c r="AA99" s="38"/>
      <c r="AC99" s="86" t="str">
        <f>IF(ISNUMBER(($H99)),LEFT('Order Form'!$K$10,2),"")</f>
        <v/>
      </c>
      <c r="AD99" s="34"/>
      <c r="AE99" s="86" t="str">
        <f>IF(AC99="GR",LEFT('Order Form'!$K$11,2),"")</f>
        <v/>
      </c>
      <c r="AF99" s="34"/>
      <c r="AG99" s="38"/>
      <c r="AH99" s="38"/>
      <c r="AI99" s="86" t="str">
        <f>IF(ISNUMBER(($H99)),IF('Order Form'!$K$16="Yes","P",""),"")</f>
        <v/>
      </c>
      <c r="AJ99" s="34"/>
      <c r="AK99" s="106"/>
      <c r="AL99" s="106"/>
      <c r="AM99" s="34"/>
      <c r="AN99" s="34"/>
      <c r="AO99" s="38"/>
      <c r="AP99" s="34"/>
      <c r="AQ99" s="38"/>
      <c r="AR99" s="38"/>
      <c r="AS99" s="38"/>
      <c r="AZ99" s="86" t="str">
        <f>IF(ISNUMBER(($H99)),IF('Order Form'!$K$15="Yes","Y",""),"")</f>
        <v/>
      </c>
      <c r="BD99" s="87" t="e">
        <f>IF('Order Form'!#REF!&gt;0,"OF"," ")</f>
        <v>#REF!</v>
      </c>
      <c r="BE99" s="86" t="e">
        <f>IF('Order Form'!#REF!&gt;0,"Y"," ")</f>
        <v>#REF!</v>
      </c>
      <c r="BF99" s="86" t="e">
        <f>IF('Order Form'!#REF!&gt;0,"STANDARD"," ")</f>
        <v>#REF!</v>
      </c>
    </row>
    <row r="100" spans="1:58">
      <c r="A100" s="34"/>
      <c r="B100" s="93" t="str">
        <f>IF(ISNUMBER(($H100)),'Order Form'!$D$5,"")</f>
        <v/>
      </c>
      <c r="C100" s="92" t="str">
        <f>IF(ISNUMBER(($H100)),'Order Form'!$G$5,"")</f>
        <v/>
      </c>
      <c r="D100" s="92" t="str">
        <f>IF('Order Form'!F153="","",IF(ISNUMBER(($H100)),'Order Form'!F153,""))</f>
        <v/>
      </c>
      <c r="E100" s="35"/>
      <c r="F100" s="91" t="str">
        <f>IF(ISNUMBER((H100)),SUBSTITUTE(SUBSTITUTE('Order Form'!#REF!,"-","")," ",""),"")</f>
        <v/>
      </c>
      <c r="G100" s="36"/>
      <c r="H100" s="90" t="str">
        <f>IF('Order Form'!H153&gt;0,'Order Form'!H153," ")</f>
        <v xml:space="preserve"> </v>
      </c>
      <c r="I100" s="89" t="str">
        <f>IF('Order Form'!$K$13="Yes",(IF('Order Form'!#REF!&gt;0,"",IF('Order Form'!$K$10&lt;&gt;"GR - Gratis",IF('Order Form'!#REF!=0,"",IF(ISNUMBER($H100),'Order Form'!#REF!,"")),""))),"")</f>
        <v/>
      </c>
      <c r="J100" s="89" t="str">
        <f>IF('Order Form'!$K$13="Yes",(IF('Order Form'!#REF!=0,"",IF('Order Form'!$K$10&lt;&gt;"GR - Gratis",IF(ISNUMBER($H100),'Order Form'!#REF!,""),""))),"")</f>
        <v/>
      </c>
      <c r="K100" s="37"/>
      <c r="L100" s="89" t="str">
        <f>IF('Order Form'!J153&gt;0,"",IF('Order Form'!G153=0,"",IF('Order Form'!$K$10&lt;&gt;"GR - Gratis",IF('Order Form'!$K$12="Yes",IF(ISNUMBER($H100),'Order Form'!G153*100,""),""),"")))</f>
        <v/>
      </c>
      <c r="M100" s="89" t="str">
        <f>IF('Order Form'!J153&gt;0,"",IF('Order Form'!$K$17=0,"",IF('Order Form'!$K$17=0,"",IF('Order Form'!$K$10&lt;&gt;"GR - Gratis",IF('Order Form'!$K$12="Yes",IF(ISNUMBER($H100),'Order Form'!$K$17*100,""),""),""))))</f>
        <v/>
      </c>
      <c r="N100" s="38"/>
      <c r="O100" s="88" t="str">
        <f>IF('Order Form'!$B$8="Name / Attent Of","",IF(ISNUMBER($H100),IF('Order Form'!$K$14="Yes",'Order Form'!$B$8,""),""))</f>
        <v/>
      </c>
      <c r="P100" s="96" t="str">
        <f>IF('Order Form'!$B$9="Company / Department","",IF(ISNUMBER($H100),IF('Order Form'!$K$14="Yes",'Order Form'!$B$9,""),""))</f>
        <v/>
      </c>
      <c r="Q100" s="88" t="str">
        <f>IF('Order Form'!$B$10="Address 1","",IF(ISNUMBER($H100),IF('Order Form'!$K$14="Yes",'Order Form'!$B$10,""),""))</f>
        <v/>
      </c>
      <c r="R100" s="88" t="str">
        <f>IF('Order Form'!$B$11="Address 2","",IF(ISNUMBER($H100),IF('Order Form'!$K$14="Yes",'Order Form'!$B$11,""),""))</f>
        <v/>
      </c>
      <c r="S100" s="96" t="str">
        <f>IF('Order Form'!$B$12="Address 3","",IF(ISNUMBER($H100),IF('Order Form'!$K$14="Yes",'Order Form'!$B$12,""),""))</f>
        <v/>
      </c>
      <c r="T100" s="88" t="str">
        <f>IF('Order Form'!$B$13="Town","",IF(ISNUMBER($H100),IF('Order Form'!$K$14="Yes",'Order Form'!$B$13,""),""))</f>
        <v/>
      </c>
      <c r="U100" s="34"/>
      <c r="V100" s="103" t="str">
        <f>IF('Order Form'!$B$14="Post Code","",IF(ISNUMBER($H100),IF('Order Form'!$K$14="Yes",'Order Form'!$B$14,""),""))</f>
        <v/>
      </c>
      <c r="W100" s="98" t="str">
        <f>IF('Order Form'!$B$15="Country","",IF(ISNUMBER($H100),IF('Order Form'!$K$14="Yes",VLOOKUP('Order Form'!$B$15,Lists!N:O,2,0),""),""))</f>
        <v/>
      </c>
      <c r="X100" s="100"/>
      <c r="Y100" s="99" t="str">
        <f>IF('Order Form'!$F$8="Phone","",IF(ISNUMBER($H100),IF('Order Form'!$K$14="Yes",'Order Form'!$F$8,""),""))</f>
        <v/>
      </c>
      <c r="Z100" s="97" t="str">
        <f>IF('Order Form'!$F$9="Email","",IF(ISNUMBER($H100),IF('Order Form'!$K$14="Yes",'Order Form'!$F$9,""),""))</f>
        <v/>
      </c>
      <c r="AA100" s="38"/>
      <c r="AC100" s="86" t="str">
        <f>IF(ISNUMBER(($H100)),LEFT('Order Form'!$K$10,2),"")</f>
        <v/>
      </c>
      <c r="AD100" s="34"/>
      <c r="AE100" s="86" t="str">
        <f>IF(AC100="GR",LEFT('Order Form'!$K$11,2),"")</f>
        <v/>
      </c>
      <c r="AF100" s="34"/>
      <c r="AG100" s="38"/>
      <c r="AH100" s="38"/>
      <c r="AI100" s="86" t="str">
        <f>IF(ISNUMBER(($H100)),IF('Order Form'!$K$16="Yes","P",""),"")</f>
        <v/>
      </c>
      <c r="AJ100" s="34"/>
      <c r="AK100" s="106"/>
      <c r="AL100" s="106"/>
      <c r="AM100" s="34"/>
      <c r="AN100" s="34"/>
      <c r="AO100" s="38"/>
      <c r="AP100" s="34"/>
      <c r="AQ100" s="38"/>
      <c r="AR100" s="38"/>
      <c r="AS100" s="38"/>
      <c r="AZ100" s="86" t="str">
        <f>IF(ISNUMBER(($H100)),IF('Order Form'!$K$15="Yes","Y",""),"")</f>
        <v/>
      </c>
      <c r="BD100" s="87" t="e">
        <f>IF('Order Form'!#REF!&gt;0,"OF"," ")</f>
        <v>#REF!</v>
      </c>
      <c r="BE100" s="86" t="e">
        <f>IF('Order Form'!#REF!&gt;0,"Y"," ")</f>
        <v>#REF!</v>
      </c>
      <c r="BF100" s="86" t="e">
        <f>IF('Order Form'!#REF!&gt;0,"STANDARD"," ")</f>
        <v>#REF!</v>
      </c>
    </row>
    <row r="101" spans="1:58">
      <c r="A101" s="34"/>
      <c r="B101" s="93" t="str">
        <f>IF(ISNUMBER(($H101)),'Order Form'!$D$5,"")</f>
        <v/>
      </c>
      <c r="C101" s="92" t="str">
        <f>IF(ISNUMBER(($H101)),'Order Form'!$G$5,"")</f>
        <v/>
      </c>
      <c r="D101" s="92" t="str">
        <f>IF('Order Form'!F154="","",IF(ISNUMBER(($H101)),'Order Form'!F154,""))</f>
        <v/>
      </c>
      <c r="E101" s="35"/>
      <c r="F101" s="91" t="str">
        <f>IF(ISNUMBER((H101)),SUBSTITUTE(SUBSTITUTE('Order Form'!#REF!,"-","")," ",""),"")</f>
        <v/>
      </c>
      <c r="G101" s="36"/>
      <c r="H101" s="90" t="str">
        <f>IF('Order Form'!H154&gt;0,'Order Form'!H154," ")</f>
        <v xml:space="preserve"> </v>
      </c>
      <c r="I101" s="89" t="str">
        <f>IF('Order Form'!$K$13="Yes",(IF('Order Form'!#REF!&gt;0,"",IF('Order Form'!$K$10&lt;&gt;"GR - Gratis",IF('Order Form'!#REF!=0,"",IF(ISNUMBER($H101),'Order Form'!#REF!,"")),""))),"")</f>
        <v/>
      </c>
      <c r="J101" s="89" t="str">
        <f>IF('Order Form'!$K$13="Yes",(IF('Order Form'!#REF!=0,"",IF('Order Form'!$K$10&lt;&gt;"GR - Gratis",IF(ISNUMBER($H101),'Order Form'!#REF!,""),""))),"")</f>
        <v/>
      </c>
      <c r="K101" s="37"/>
      <c r="L101" s="89" t="str">
        <f>IF('Order Form'!J154&gt;0,"",IF('Order Form'!G154=0,"",IF('Order Form'!$K$10&lt;&gt;"GR - Gratis",IF('Order Form'!$K$12="Yes",IF(ISNUMBER($H101),'Order Form'!G154*100,""),""),"")))</f>
        <v/>
      </c>
      <c r="M101" s="89" t="str">
        <f>IF('Order Form'!J154&gt;0,"",IF('Order Form'!$K$17=0,"",IF('Order Form'!$K$17=0,"",IF('Order Form'!$K$10&lt;&gt;"GR - Gratis",IF('Order Form'!$K$12="Yes",IF(ISNUMBER($H101),'Order Form'!$K$17*100,""),""),""))))</f>
        <v/>
      </c>
      <c r="N101" s="38"/>
      <c r="O101" s="88" t="str">
        <f>IF('Order Form'!$B$8="Name / Attent Of","",IF(ISNUMBER($H101),IF('Order Form'!$K$14="Yes",'Order Form'!$B$8,""),""))</f>
        <v/>
      </c>
      <c r="P101" s="96" t="str">
        <f>IF('Order Form'!$B$9="Company / Department","",IF(ISNUMBER($H101),IF('Order Form'!$K$14="Yes",'Order Form'!$B$9,""),""))</f>
        <v/>
      </c>
      <c r="Q101" s="88" t="str">
        <f>IF('Order Form'!$B$10="Address 1","",IF(ISNUMBER($H101),IF('Order Form'!$K$14="Yes",'Order Form'!$B$10,""),""))</f>
        <v/>
      </c>
      <c r="R101" s="88" t="str">
        <f>IF('Order Form'!$B$11="Address 2","",IF(ISNUMBER($H101),IF('Order Form'!$K$14="Yes",'Order Form'!$B$11,""),""))</f>
        <v/>
      </c>
      <c r="S101" s="96" t="str">
        <f>IF('Order Form'!$B$12="Address 3","",IF(ISNUMBER($H101),IF('Order Form'!$K$14="Yes",'Order Form'!$B$12,""),""))</f>
        <v/>
      </c>
      <c r="T101" s="88" t="str">
        <f>IF('Order Form'!$B$13="Town","",IF(ISNUMBER($H101),IF('Order Form'!$K$14="Yes",'Order Form'!$B$13,""),""))</f>
        <v/>
      </c>
      <c r="U101" s="34"/>
      <c r="V101" s="103" t="str">
        <f>IF('Order Form'!$B$14="Post Code","",IF(ISNUMBER($H101),IF('Order Form'!$K$14="Yes",'Order Form'!$B$14,""),""))</f>
        <v/>
      </c>
      <c r="W101" s="98" t="str">
        <f>IF('Order Form'!$B$15="Country","",IF(ISNUMBER($H101),IF('Order Form'!$K$14="Yes",VLOOKUP('Order Form'!$B$15,Lists!N:O,2,0),""),""))</f>
        <v/>
      </c>
      <c r="X101" s="100"/>
      <c r="Y101" s="99" t="str">
        <f>IF('Order Form'!$F$8="Phone","",IF(ISNUMBER($H101),IF('Order Form'!$K$14="Yes",'Order Form'!$F$8,""),""))</f>
        <v/>
      </c>
      <c r="Z101" s="97" t="str">
        <f>IF('Order Form'!$F$9="Email","",IF(ISNUMBER($H101),IF('Order Form'!$K$14="Yes",'Order Form'!$F$9,""),""))</f>
        <v/>
      </c>
      <c r="AA101" s="38"/>
      <c r="AC101" s="86" t="str">
        <f>IF(ISNUMBER(($H101)),LEFT('Order Form'!$K$10,2),"")</f>
        <v/>
      </c>
      <c r="AD101" s="34"/>
      <c r="AE101" s="86" t="str">
        <f>IF(AC101="GR",LEFT('Order Form'!$K$11,2),"")</f>
        <v/>
      </c>
      <c r="AF101" s="34"/>
      <c r="AG101" s="38"/>
      <c r="AH101" s="38"/>
      <c r="AI101" s="86" t="str">
        <f>IF(ISNUMBER(($H101)),IF('Order Form'!$K$16="Yes","P",""),"")</f>
        <v/>
      </c>
      <c r="AJ101" s="34"/>
      <c r="AK101" s="106"/>
      <c r="AL101" s="106"/>
      <c r="AM101" s="34"/>
      <c r="AN101" s="34"/>
      <c r="AO101" s="38"/>
      <c r="AP101" s="34"/>
      <c r="AQ101" s="38"/>
      <c r="AR101" s="38"/>
      <c r="AS101" s="38"/>
      <c r="AZ101" s="86" t="str">
        <f>IF(ISNUMBER(($H101)),IF('Order Form'!$K$15="Yes","Y",""),"")</f>
        <v/>
      </c>
      <c r="BD101" s="87" t="e">
        <f>IF('Order Form'!#REF!&gt;0,"OF"," ")</f>
        <v>#REF!</v>
      </c>
      <c r="BE101" s="86" t="e">
        <f>IF('Order Form'!#REF!&gt;0,"Y"," ")</f>
        <v>#REF!</v>
      </c>
      <c r="BF101" s="86" t="e">
        <f>IF('Order Form'!#REF!&gt;0,"STANDARD"," ")</f>
        <v>#REF!</v>
      </c>
    </row>
    <row r="102" spans="1:58">
      <c r="A102" s="34"/>
      <c r="B102" s="93" t="str">
        <f>IF(ISNUMBER(($H102)),'Order Form'!$D$5,"")</f>
        <v/>
      </c>
      <c r="C102" s="92" t="str">
        <f>IF(ISNUMBER(($H102)),'Order Form'!$G$5,"")</f>
        <v/>
      </c>
      <c r="D102" s="92" t="str">
        <f>IF('Order Form'!F155="","",IF(ISNUMBER(($H102)),'Order Form'!F155,""))</f>
        <v/>
      </c>
      <c r="E102" s="35"/>
      <c r="F102" s="91" t="str">
        <f>IF(ISNUMBER((H102)),SUBSTITUTE(SUBSTITUTE('Order Form'!#REF!,"-","")," ",""),"")</f>
        <v/>
      </c>
      <c r="G102" s="36"/>
      <c r="H102" s="90" t="str">
        <f>IF('Order Form'!H155&gt;0,'Order Form'!H155," ")</f>
        <v xml:space="preserve"> </v>
      </c>
      <c r="I102" s="89" t="str">
        <f>IF('Order Form'!$K$13="Yes",(IF('Order Form'!#REF!&gt;0,"",IF('Order Form'!$K$10&lt;&gt;"GR - Gratis",IF('Order Form'!#REF!=0,"",IF(ISNUMBER($H102),'Order Form'!#REF!,"")),""))),"")</f>
        <v/>
      </c>
      <c r="J102" s="89" t="str">
        <f>IF('Order Form'!$K$13="Yes",(IF('Order Form'!#REF!=0,"",IF('Order Form'!$K$10&lt;&gt;"GR - Gratis",IF(ISNUMBER($H102),'Order Form'!#REF!,""),""))),"")</f>
        <v/>
      </c>
      <c r="K102" s="37"/>
      <c r="L102" s="89" t="str">
        <f>IF('Order Form'!J155&gt;0,"",IF('Order Form'!G155=0,"",IF('Order Form'!$K$10&lt;&gt;"GR - Gratis",IF('Order Form'!$K$12="Yes",IF(ISNUMBER($H102),'Order Form'!G155*100,""),""),"")))</f>
        <v/>
      </c>
      <c r="M102" s="89" t="str">
        <f>IF('Order Form'!J155&gt;0,"",IF('Order Form'!$K$17=0,"",IF('Order Form'!$K$17=0,"",IF('Order Form'!$K$10&lt;&gt;"GR - Gratis",IF('Order Form'!$K$12="Yes",IF(ISNUMBER($H102),'Order Form'!$K$17*100,""),""),""))))</f>
        <v/>
      </c>
      <c r="N102" s="38"/>
      <c r="O102" s="88" t="str">
        <f>IF('Order Form'!$B$8="Name / Attent Of","",IF(ISNUMBER($H102),IF('Order Form'!$K$14="Yes",'Order Form'!$B$8,""),""))</f>
        <v/>
      </c>
      <c r="P102" s="96" t="str">
        <f>IF('Order Form'!$B$9="Company / Department","",IF(ISNUMBER($H102),IF('Order Form'!$K$14="Yes",'Order Form'!$B$9,""),""))</f>
        <v/>
      </c>
      <c r="Q102" s="88" t="str">
        <f>IF('Order Form'!$B$10="Address 1","",IF(ISNUMBER($H102),IF('Order Form'!$K$14="Yes",'Order Form'!$B$10,""),""))</f>
        <v/>
      </c>
      <c r="R102" s="88" t="str">
        <f>IF('Order Form'!$B$11="Address 2","",IF(ISNUMBER($H102),IF('Order Form'!$K$14="Yes",'Order Form'!$B$11,""),""))</f>
        <v/>
      </c>
      <c r="S102" s="96" t="str">
        <f>IF('Order Form'!$B$12="Address 3","",IF(ISNUMBER($H102),IF('Order Form'!$K$14="Yes",'Order Form'!$B$12,""),""))</f>
        <v/>
      </c>
      <c r="T102" s="88" t="str">
        <f>IF('Order Form'!$B$13="Town","",IF(ISNUMBER($H102),IF('Order Form'!$K$14="Yes",'Order Form'!$B$13,""),""))</f>
        <v/>
      </c>
      <c r="U102" s="34"/>
      <c r="V102" s="103" t="str">
        <f>IF('Order Form'!$B$14="Post Code","",IF(ISNUMBER($H102),IF('Order Form'!$K$14="Yes",'Order Form'!$B$14,""),""))</f>
        <v/>
      </c>
      <c r="W102" s="98" t="str">
        <f>IF('Order Form'!$B$15="Country","",IF(ISNUMBER($H102),IF('Order Form'!$K$14="Yes",VLOOKUP('Order Form'!$B$15,Lists!N:O,2,0),""),""))</f>
        <v/>
      </c>
      <c r="X102" s="100"/>
      <c r="Y102" s="99" t="str">
        <f>IF('Order Form'!$F$8="Phone","",IF(ISNUMBER($H102),IF('Order Form'!$K$14="Yes",'Order Form'!$F$8,""),""))</f>
        <v/>
      </c>
      <c r="Z102" s="97" t="str">
        <f>IF('Order Form'!$F$9="Email","",IF(ISNUMBER($H102),IF('Order Form'!$K$14="Yes",'Order Form'!$F$9,""),""))</f>
        <v/>
      </c>
      <c r="AA102" s="38"/>
      <c r="AC102" s="86" t="str">
        <f>IF(ISNUMBER(($H102)),LEFT('Order Form'!$K$10,2),"")</f>
        <v/>
      </c>
      <c r="AD102" s="34"/>
      <c r="AE102" s="86" t="str">
        <f>IF(AC102="GR",LEFT('Order Form'!$K$11,2),"")</f>
        <v/>
      </c>
      <c r="AF102" s="34"/>
      <c r="AG102" s="38"/>
      <c r="AH102" s="38"/>
      <c r="AI102" s="86" t="str">
        <f>IF(ISNUMBER(($H102)),IF('Order Form'!$K$16="Yes","P",""),"")</f>
        <v/>
      </c>
      <c r="AJ102" s="34"/>
      <c r="AK102" s="106"/>
      <c r="AL102" s="106"/>
      <c r="AM102" s="34"/>
      <c r="AN102" s="34"/>
      <c r="AO102" s="38"/>
      <c r="AP102" s="34"/>
      <c r="AQ102" s="38"/>
      <c r="AR102" s="38"/>
      <c r="AS102" s="38"/>
      <c r="AZ102" s="86" t="str">
        <f>IF(ISNUMBER(($H102)),IF('Order Form'!$K$15="Yes","Y",""),"")</f>
        <v/>
      </c>
      <c r="BD102" s="87" t="e">
        <f>IF('Order Form'!#REF!&gt;0,"OF"," ")</f>
        <v>#REF!</v>
      </c>
      <c r="BE102" s="86" t="e">
        <f>IF('Order Form'!#REF!&gt;0,"Y"," ")</f>
        <v>#REF!</v>
      </c>
      <c r="BF102" s="86" t="e">
        <f>IF('Order Form'!#REF!&gt;0,"STANDARD"," ")</f>
        <v>#REF!</v>
      </c>
    </row>
    <row r="103" spans="1:58">
      <c r="A103" s="34"/>
      <c r="B103" s="93" t="str">
        <f>IF(ISNUMBER(($H103)),'Order Form'!$D$5,"")</f>
        <v/>
      </c>
      <c r="C103" s="92" t="str">
        <f>IF(ISNUMBER(($H103)),'Order Form'!$G$5,"")</f>
        <v/>
      </c>
      <c r="D103" s="92" t="str">
        <f>IF('Order Form'!F156="","",IF(ISNUMBER(($H103)),'Order Form'!F156,""))</f>
        <v/>
      </c>
      <c r="E103" s="35"/>
      <c r="F103" s="91" t="str">
        <f>IF(ISNUMBER((H103)),SUBSTITUTE(SUBSTITUTE('Order Form'!#REF!,"-","")," ",""),"")</f>
        <v/>
      </c>
      <c r="G103" s="36"/>
      <c r="H103" s="90" t="str">
        <f>IF('Order Form'!H156&gt;0,'Order Form'!H156," ")</f>
        <v xml:space="preserve"> </v>
      </c>
      <c r="I103" s="89" t="str">
        <f>IF('Order Form'!$K$13="Yes",(IF('Order Form'!#REF!&gt;0,"",IF('Order Form'!$K$10&lt;&gt;"GR - Gratis",IF('Order Form'!#REF!=0,"",IF(ISNUMBER($H103),'Order Form'!#REF!,"")),""))),"")</f>
        <v/>
      </c>
      <c r="J103" s="89" t="str">
        <f>IF('Order Form'!$K$13="Yes",(IF('Order Form'!#REF!=0,"",IF('Order Form'!$K$10&lt;&gt;"GR - Gratis",IF(ISNUMBER($H103),'Order Form'!#REF!,""),""))),"")</f>
        <v/>
      </c>
      <c r="K103" s="37"/>
      <c r="L103" s="89" t="str">
        <f>IF('Order Form'!J156&gt;0,"",IF('Order Form'!G156=0,"",IF('Order Form'!$K$10&lt;&gt;"GR - Gratis",IF('Order Form'!$K$12="Yes",IF(ISNUMBER($H103),'Order Form'!G156*100,""),""),"")))</f>
        <v/>
      </c>
      <c r="M103" s="89" t="str">
        <f>IF('Order Form'!J156&gt;0,"",IF('Order Form'!$K$17=0,"",IF('Order Form'!$K$17=0,"",IF('Order Form'!$K$10&lt;&gt;"GR - Gratis",IF('Order Form'!$K$12="Yes",IF(ISNUMBER($H103),'Order Form'!$K$17*100,""),""),""))))</f>
        <v/>
      </c>
      <c r="N103" s="38"/>
      <c r="O103" s="88" t="str">
        <f>IF('Order Form'!$B$8="Name / Attent Of","",IF(ISNUMBER($H103),IF('Order Form'!$K$14="Yes",'Order Form'!$B$8,""),""))</f>
        <v/>
      </c>
      <c r="P103" s="96" t="str">
        <f>IF('Order Form'!$B$9="Company / Department","",IF(ISNUMBER($H103),IF('Order Form'!$K$14="Yes",'Order Form'!$B$9,""),""))</f>
        <v/>
      </c>
      <c r="Q103" s="88" t="str">
        <f>IF('Order Form'!$B$10="Address 1","",IF(ISNUMBER($H103),IF('Order Form'!$K$14="Yes",'Order Form'!$B$10,""),""))</f>
        <v/>
      </c>
      <c r="R103" s="88" t="str">
        <f>IF('Order Form'!$B$11="Address 2","",IF(ISNUMBER($H103),IF('Order Form'!$K$14="Yes",'Order Form'!$B$11,""),""))</f>
        <v/>
      </c>
      <c r="S103" s="96" t="str">
        <f>IF('Order Form'!$B$12="Address 3","",IF(ISNUMBER($H103),IF('Order Form'!$K$14="Yes",'Order Form'!$B$12,""),""))</f>
        <v/>
      </c>
      <c r="T103" s="88" t="str">
        <f>IF('Order Form'!$B$13="Town","",IF(ISNUMBER($H103),IF('Order Form'!$K$14="Yes",'Order Form'!$B$13,""),""))</f>
        <v/>
      </c>
      <c r="U103" s="34"/>
      <c r="V103" s="103" t="str">
        <f>IF('Order Form'!$B$14="Post Code","",IF(ISNUMBER($H103),IF('Order Form'!$K$14="Yes",'Order Form'!$B$14,""),""))</f>
        <v/>
      </c>
      <c r="W103" s="98" t="str">
        <f>IF('Order Form'!$B$15="Country","",IF(ISNUMBER($H103),IF('Order Form'!$K$14="Yes",VLOOKUP('Order Form'!$B$15,Lists!N:O,2,0),""),""))</f>
        <v/>
      </c>
      <c r="X103" s="100"/>
      <c r="Y103" s="99" t="str">
        <f>IF('Order Form'!$F$8="Phone","",IF(ISNUMBER($H103),IF('Order Form'!$K$14="Yes",'Order Form'!$F$8,""),""))</f>
        <v/>
      </c>
      <c r="Z103" s="97" t="str">
        <f>IF('Order Form'!$F$9="Email","",IF(ISNUMBER($H103),IF('Order Form'!$K$14="Yes",'Order Form'!$F$9,""),""))</f>
        <v/>
      </c>
      <c r="AA103" s="38"/>
      <c r="AC103" s="86" t="str">
        <f>IF(ISNUMBER(($H103)),LEFT('Order Form'!$K$10,2),"")</f>
        <v/>
      </c>
      <c r="AD103" s="34"/>
      <c r="AE103" s="86" t="str">
        <f>IF(AC103="GR",LEFT('Order Form'!$K$11,2),"")</f>
        <v/>
      </c>
      <c r="AF103" s="34"/>
      <c r="AG103" s="38"/>
      <c r="AH103" s="38"/>
      <c r="AI103" s="86" t="str">
        <f>IF(ISNUMBER(($H103)),IF('Order Form'!$K$16="Yes","P",""),"")</f>
        <v/>
      </c>
      <c r="AJ103" s="34"/>
      <c r="AK103" s="106"/>
      <c r="AL103" s="106"/>
      <c r="AM103" s="34"/>
      <c r="AN103" s="34"/>
      <c r="AO103" s="38"/>
      <c r="AP103" s="34"/>
      <c r="AQ103" s="38"/>
      <c r="AR103" s="38"/>
      <c r="AS103" s="38"/>
      <c r="AZ103" s="86" t="str">
        <f>IF(ISNUMBER(($H103)),IF('Order Form'!$K$15="Yes","Y",""),"")</f>
        <v/>
      </c>
      <c r="BD103" s="87" t="e">
        <f>IF('Order Form'!#REF!&gt;0,"OF"," ")</f>
        <v>#REF!</v>
      </c>
      <c r="BE103" s="86" t="e">
        <f>IF('Order Form'!#REF!&gt;0,"Y"," ")</f>
        <v>#REF!</v>
      </c>
      <c r="BF103" s="86" t="e">
        <f>IF('Order Form'!#REF!&gt;0,"STANDARD"," ")</f>
        <v>#REF!</v>
      </c>
    </row>
    <row r="104" spans="1:58">
      <c r="A104" s="34"/>
      <c r="B104" s="93" t="str">
        <f>IF(ISNUMBER(($H104)),'Order Form'!$D$5,"")</f>
        <v/>
      </c>
      <c r="C104" s="92" t="str">
        <f>IF(ISNUMBER(($H104)),'Order Form'!$G$5,"")</f>
        <v/>
      </c>
      <c r="D104" s="92" t="str">
        <f>IF('Order Form'!F157="","",IF(ISNUMBER(($H104)),'Order Form'!F157,""))</f>
        <v/>
      </c>
      <c r="E104" s="35"/>
      <c r="F104" s="91" t="str">
        <f>IF(ISNUMBER((H104)),SUBSTITUTE(SUBSTITUTE('Order Form'!#REF!,"-","")," ",""),"")</f>
        <v/>
      </c>
      <c r="G104" s="36"/>
      <c r="H104" s="90" t="str">
        <f>IF('Order Form'!H157&gt;0,'Order Form'!H157," ")</f>
        <v xml:space="preserve"> </v>
      </c>
      <c r="I104" s="89" t="str">
        <f>IF('Order Form'!$K$13="Yes",(IF('Order Form'!#REF!&gt;0,"",IF('Order Form'!$K$10&lt;&gt;"GR - Gratis",IF('Order Form'!#REF!=0,"",IF(ISNUMBER($H104),'Order Form'!#REF!,"")),""))),"")</f>
        <v/>
      </c>
      <c r="J104" s="89" t="str">
        <f>IF('Order Form'!$K$13="Yes",(IF('Order Form'!#REF!=0,"",IF('Order Form'!$K$10&lt;&gt;"GR - Gratis",IF(ISNUMBER($H104),'Order Form'!#REF!,""),""))),"")</f>
        <v/>
      </c>
      <c r="K104" s="37"/>
      <c r="L104" s="89" t="str">
        <f>IF('Order Form'!J157&gt;0,"",IF('Order Form'!G157=0,"",IF('Order Form'!$K$10&lt;&gt;"GR - Gratis",IF('Order Form'!$K$12="Yes",IF(ISNUMBER($H104),'Order Form'!G157*100,""),""),"")))</f>
        <v/>
      </c>
      <c r="M104" s="89" t="str">
        <f>IF('Order Form'!J157&gt;0,"",IF('Order Form'!$K$17=0,"",IF('Order Form'!$K$17=0,"",IF('Order Form'!$K$10&lt;&gt;"GR - Gratis",IF('Order Form'!$K$12="Yes",IF(ISNUMBER($H104),'Order Form'!$K$17*100,""),""),""))))</f>
        <v/>
      </c>
      <c r="N104" s="38"/>
      <c r="O104" s="88" t="str">
        <f>IF('Order Form'!$B$8="Name / Attent Of","",IF(ISNUMBER($H104),IF('Order Form'!$K$14="Yes",'Order Form'!$B$8,""),""))</f>
        <v/>
      </c>
      <c r="P104" s="96" t="str">
        <f>IF('Order Form'!$B$9="Company / Department","",IF(ISNUMBER($H104),IF('Order Form'!$K$14="Yes",'Order Form'!$B$9,""),""))</f>
        <v/>
      </c>
      <c r="Q104" s="88" t="str">
        <f>IF('Order Form'!$B$10="Address 1","",IF(ISNUMBER($H104),IF('Order Form'!$K$14="Yes",'Order Form'!$B$10,""),""))</f>
        <v/>
      </c>
      <c r="R104" s="88" t="str">
        <f>IF('Order Form'!$B$11="Address 2","",IF(ISNUMBER($H104),IF('Order Form'!$K$14="Yes",'Order Form'!$B$11,""),""))</f>
        <v/>
      </c>
      <c r="S104" s="96" t="str">
        <f>IF('Order Form'!$B$12="Address 3","",IF(ISNUMBER($H104),IF('Order Form'!$K$14="Yes",'Order Form'!$B$12,""),""))</f>
        <v/>
      </c>
      <c r="T104" s="88" t="str">
        <f>IF('Order Form'!$B$13="Town","",IF(ISNUMBER($H104),IF('Order Form'!$K$14="Yes",'Order Form'!$B$13,""),""))</f>
        <v/>
      </c>
      <c r="U104" s="34"/>
      <c r="V104" s="103" t="str">
        <f>IF('Order Form'!$B$14="Post Code","",IF(ISNUMBER($H104),IF('Order Form'!$K$14="Yes",'Order Form'!$B$14,""),""))</f>
        <v/>
      </c>
      <c r="W104" s="98" t="str">
        <f>IF('Order Form'!$B$15="Country","",IF(ISNUMBER($H104),IF('Order Form'!$K$14="Yes",VLOOKUP('Order Form'!$B$15,Lists!N:O,2,0),""),""))</f>
        <v/>
      </c>
      <c r="X104" s="100"/>
      <c r="Y104" s="99" t="str">
        <f>IF('Order Form'!$F$8="Phone","",IF(ISNUMBER($H104),IF('Order Form'!$K$14="Yes",'Order Form'!$F$8,""),""))</f>
        <v/>
      </c>
      <c r="Z104" s="97" t="str">
        <f>IF('Order Form'!$F$9="Email","",IF(ISNUMBER($H104),IF('Order Form'!$K$14="Yes",'Order Form'!$F$9,""),""))</f>
        <v/>
      </c>
      <c r="AA104" s="38"/>
      <c r="AC104" s="86" t="str">
        <f>IF(ISNUMBER(($H104)),LEFT('Order Form'!$K$10,2),"")</f>
        <v/>
      </c>
      <c r="AD104" s="34"/>
      <c r="AE104" s="86" t="str">
        <f>IF(AC104="GR",LEFT('Order Form'!$K$11,2),"")</f>
        <v/>
      </c>
      <c r="AF104" s="34"/>
      <c r="AG104" s="38"/>
      <c r="AH104" s="38"/>
      <c r="AI104" s="86" t="str">
        <f>IF(ISNUMBER(($H104)),IF('Order Form'!$K$16="Yes","P",""),"")</f>
        <v/>
      </c>
      <c r="AJ104" s="34"/>
      <c r="AK104" s="106"/>
      <c r="AL104" s="106"/>
      <c r="AM104" s="34"/>
      <c r="AN104" s="34"/>
      <c r="AO104" s="38"/>
      <c r="AP104" s="34"/>
      <c r="AQ104" s="38"/>
      <c r="AR104" s="38"/>
      <c r="AS104" s="38"/>
      <c r="AZ104" s="86" t="str">
        <f>IF(ISNUMBER(($H104)),IF('Order Form'!$K$15="Yes","Y",""),"")</f>
        <v/>
      </c>
      <c r="BD104" s="87" t="e">
        <f>IF('Order Form'!#REF!&gt;0,"OF"," ")</f>
        <v>#REF!</v>
      </c>
      <c r="BE104" s="86" t="e">
        <f>IF('Order Form'!#REF!&gt;0,"Y"," ")</f>
        <v>#REF!</v>
      </c>
      <c r="BF104" s="86" t="e">
        <f>IF('Order Form'!#REF!&gt;0,"STANDARD"," ")</f>
        <v>#REF!</v>
      </c>
    </row>
    <row r="105" spans="1:58">
      <c r="A105" s="34"/>
      <c r="B105" s="93" t="str">
        <f>IF(ISNUMBER(($H105)),'Order Form'!$D$5,"")</f>
        <v/>
      </c>
      <c r="C105" s="92" t="str">
        <f>IF(ISNUMBER(($H105)),'Order Form'!$G$5,"")</f>
        <v/>
      </c>
      <c r="D105" s="92" t="str">
        <f>IF('Order Form'!F158="","",IF(ISNUMBER(($H105)),'Order Form'!F158,""))</f>
        <v/>
      </c>
      <c r="E105" s="35"/>
      <c r="F105" s="91" t="str">
        <f>IF(ISNUMBER((H105)),SUBSTITUTE(SUBSTITUTE('Order Form'!#REF!,"-","")," ",""),"")</f>
        <v/>
      </c>
      <c r="G105" s="36"/>
      <c r="H105" s="90" t="str">
        <f>IF('Order Form'!H158&gt;0,'Order Form'!H158," ")</f>
        <v xml:space="preserve"> </v>
      </c>
      <c r="I105" s="89" t="str">
        <f>IF('Order Form'!$K$13="Yes",(IF('Order Form'!#REF!&gt;0,"",IF('Order Form'!$K$10&lt;&gt;"GR - Gratis",IF('Order Form'!#REF!=0,"",IF(ISNUMBER($H105),'Order Form'!#REF!,"")),""))),"")</f>
        <v/>
      </c>
      <c r="J105" s="89" t="str">
        <f>IF('Order Form'!$K$13="Yes",(IF('Order Form'!#REF!=0,"",IF('Order Form'!$K$10&lt;&gt;"GR - Gratis",IF(ISNUMBER($H105),'Order Form'!#REF!,""),""))),"")</f>
        <v/>
      </c>
      <c r="K105" s="37"/>
      <c r="L105" s="89" t="str">
        <f>IF('Order Form'!J158&gt;0,"",IF('Order Form'!G158=0,"",IF('Order Form'!$K$10&lt;&gt;"GR - Gratis",IF('Order Form'!$K$12="Yes",IF(ISNUMBER($H105),'Order Form'!G158*100,""),""),"")))</f>
        <v/>
      </c>
      <c r="M105" s="89" t="str">
        <f>IF('Order Form'!J158&gt;0,"",IF('Order Form'!$K$17=0,"",IF('Order Form'!$K$17=0,"",IF('Order Form'!$K$10&lt;&gt;"GR - Gratis",IF('Order Form'!$K$12="Yes",IF(ISNUMBER($H105),'Order Form'!$K$17*100,""),""),""))))</f>
        <v/>
      </c>
      <c r="N105" s="38"/>
      <c r="O105" s="88" t="str">
        <f>IF('Order Form'!$B$8="Name / Attent Of","",IF(ISNUMBER($H105),IF('Order Form'!$K$14="Yes",'Order Form'!$B$8,""),""))</f>
        <v/>
      </c>
      <c r="P105" s="96" t="str">
        <f>IF('Order Form'!$B$9="Company / Department","",IF(ISNUMBER($H105),IF('Order Form'!$K$14="Yes",'Order Form'!$B$9,""),""))</f>
        <v/>
      </c>
      <c r="Q105" s="88" t="str">
        <f>IF('Order Form'!$B$10="Address 1","",IF(ISNUMBER($H105),IF('Order Form'!$K$14="Yes",'Order Form'!$B$10,""),""))</f>
        <v/>
      </c>
      <c r="R105" s="88" t="str">
        <f>IF('Order Form'!$B$11="Address 2","",IF(ISNUMBER($H105),IF('Order Form'!$K$14="Yes",'Order Form'!$B$11,""),""))</f>
        <v/>
      </c>
      <c r="S105" s="96" t="str">
        <f>IF('Order Form'!$B$12="Address 3","",IF(ISNUMBER($H105),IF('Order Form'!$K$14="Yes",'Order Form'!$B$12,""),""))</f>
        <v/>
      </c>
      <c r="T105" s="88" t="str">
        <f>IF('Order Form'!$B$13="Town","",IF(ISNUMBER($H105),IF('Order Form'!$K$14="Yes",'Order Form'!$B$13,""),""))</f>
        <v/>
      </c>
      <c r="U105" s="34"/>
      <c r="V105" s="103" t="str">
        <f>IF('Order Form'!$B$14="Post Code","",IF(ISNUMBER($H105),IF('Order Form'!$K$14="Yes",'Order Form'!$B$14,""),""))</f>
        <v/>
      </c>
      <c r="W105" s="98" t="str">
        <f>IF('Order Form'!$B$15="Country","",IF(ISNUMBER($H105),IF('Order Form'!$K$14="Yes",VLOOKUP('Order Form'!$B$15,Lists!N:O,2,0),""),""))</f>
        <v/>
      </c>
      <c r="X105" s="100"/>
      <c r="Y105" s="99" t="str">
        <f>IF('Order Form'!$F$8="Phone","",IF(ISNUMBER($H105),IF('Order Form'!$K$14="Yes",'Order Form'!$F$8,""),""))</f>
        <v/>
      </c>
      <c r="Z105" s="97" t="str">
        <f>IF('Order Form'!$F$9="Email","",IF(ISNUMBER($H105),IF('Order Form'!$K$14="Yes",'Order Form'!$F$9,""),""))</f>
        <v/>
      </c>
      <c r="AA105" s="38"/>
      <c r="AC105" s="86" t="str">
        <f>IF(ISNUMBER(($H105)),LEFT('Order Form'!$K$10,2),"")</f>
        <v/>
      </c>
      <c r="AD105" s="34"/>
      <c r="AE105" s="86" t="str">
        <f>IF(AC105="GR",LEFT('Order Form'!$K$11,2),"")</f>
        <v/>
      </c>
      <c r="AF105" s="34"/>
      <c r="AG105" s="38"/>
      <c r="AH105" s="38"/>
      <c r="AI105" s="86" t="str">
        <f>IF(ISNUMBER(($H105)),IF('Order Form'!$K$16="Yes","P",""),"")</f>
        <v/>
      </c>
      <c r="AJ105" s="34"/>
      <c r="AK105" s="106"/>
      <c r="AL105" s="106"/>
      <c r="AM105" s="34"/>
      <c r="AN105" s="34"/>
      <c r="AO105" s="38"/>
      <c r="AP105" s="34"/>
      <c r="AQ105" s="38"/>
      <c r="AR105" s="38"/>
      <c r="AS105" s="38"/>
      <c r="AZ105" s="86" t="str">
        <f>IF(ISNUMBER(($H105)),IF('Order Form'!$K$15="Yes","Y",""),"")</f>
        <v/>
      </c>
      <c r="BD105" s="87" t="e">
        <f>IF('Order Form'!#REF!&gt;0,"OF"," ")</f>
        <v>#REF!</v>
      </c>
      <c r="BE105" s="86" t="e">
        <f>IF('Order Form'!#REF!&gt;0,"Y"," ")</f>
        <v>#REF!</v>
      </c>
      <c r="BF105" s="86" t="e">
        <f>IF('Order Form'!#REF!&gt;0,"STANDARD"," ")</f>
        <v>#REF!</v>
      </c>
    </row>
    <row r="106" spans="1:58">
      <c r="A106" s="34"/>
      <c r="B106" s="93" t="str">
        <f>IF(ISNUMBER(($H106)),'Order Form'!$D$5,"")</f>
        <v/>
      </c>
      <c r="C106" s="92" t="str">
        <f>IF(ISNUMBER(($H106)),'Order Form'!$G$5,"")</f>
        <v/>
      </c>
      <c r="D106" s="92" t="str">
        <f>IF('Order Form'!F159="","",IF(ISNUMBER(($H106)),'Order Form'!F159,""))</f>
        <v/>
      </c>
      <c r="E106" s="35"/>
      <c r="F106" s="91" t="str">
        <f>IF(ISNUMBER((H106)),SUBSTITUTE(SUBSTITUTE('Order Form'!#REF!,"-","")," ",""),"")</f>
        <v/>
      </c>
      <c r="G106" s="36"/>
      <c r="H106" s="90" t="str">
        <f>IF('Order Form'!H159&gt;0,'Order Form'!H159," ")</f>
        <v xml:space="preserve"> </v>
      </c>
      <c r="I106" s="89" t="str">
        <f>IF('Order Form'!$K$13="Yes",(IF('Order Form'!#REF!&gt;0,"",IF('Order Form'!$K$10&lt;&gt;"GR - Gratis",IF('Order Form'!#REF!=0,"",IF(ISNUMBER($H106),'Order Form'!#REF!,"")),""))),"")</f>
        <v/>
      </c>
      <c r="J106" s="89" t="str">
        <f>IF('Order Form'!$K$13="Yes",(IF('Order Form'!#REF!=0,"",IF('Order Form'!$K$10&lt;&gt;"GR - Gratis",IF(ISNUMBER($H106),'Order Form'!#REF!,""),""))),"")</f>
        <v/>
      </c>
      <c r="K106" s="37"/>
      <c r="L106" s="89" t="str">
        <f>IF('Order Form'!J159&gt;0,"",IF('Order Form'!G159=0,"",IF('Order Form'!$K$10&lt;&gt;"GR - Gratis",IF('Order Form'!$K$12="Yes",IF(ISNUMBER($H106),'Order Form'!G159*100,""),""),"")))</f>
        <v/>
      </c>
      <c r="M106" s="89" t="str">
        <f>IF('Order Form'!J159&gt;0,"",IF('Order Form'!$K$17=0,"",IF('Order Form'!$K$17=0,"",IF('Order Form'!$K$10&lt;&gt;"GR - Gratis",IF('Order Form'!$K$12="Yes",IF(ISNUMBER($H106),'Order Form'!$K$17*100,""),""),""))))</f>
        <v/>
      </c>
      <c r="N106" s="38"/>
      <c r="O106" s="88" t="str">
        <f>IF('Order Form'!$B$8="Name / Attent Of","",IF(ISNUMBER($H106),IF('Order Form'!$K$14="Yes",'Order Form'!$B$8,""),""))</f>
        <v/>
      </c>
      <c r="P106" s="96" t="str">
        <f>IF('Order Form'!$B$9="Company / Department","",IF(ISNUMBER($H106),IF('Order Form'!$K$14="Yes",'Order Form'!$B$9,""),""))</f>
        <v/>
      </c>
      <c r="Q106" s="88" t="str">
        <f>IF('Order Form'!$B$10="Address 1","",IF(ISNUMBER($H106),IF('Order Form'!$K$14="Yes",'Order Form'!$B$10,""),""))</f>
        <v/>
      </c>
      <c r="R106" s="88" t="str">
        <f>IF('Order Form'!$B$11="Address 2","",IF(ISNUMBER($H106),IF('Order Form'!$K$14="Yes",'Order Form'!$B$11,""),""))</f>
        <v/>
      </c>
      <c r="S106" s="96" t="str">
        <f>IF('Order Form'!$B$12="Address 3","",IF(ISNUMBER($H106),IF('Order Form'!$K$14="Yes",'Order Form'!$B$12,""),""))</f>
        <v/>
      </c>
      <c r="T106" s="88" t="str">
        <f>IF('Order Form'!$B$13="Town","",IF(ISNUMBER($H106),IF('Order Form'!$K$14="Yes",'Order Form'!$B$13,""),""))</f>
        <v/>
      </c>
      <c r="U106" s="34"/>
      <c r="V106" s="103" t="str">
        <f>IF('Order Form'!$B$14="Post Code","",IF(ISNUMBER($H106),IF('Order Form'!$K$14="Yes",'Order Form'!$B$14,""),""))</f>
        <v/>
      </c>
      <c r="W106" s="98" t="str">
        <f>IF('Order Form'!$B$15="Country","",IF(ISNUMBER($H106),IF('Order Form'!$K$14="Yes",VLOOKUP('Order Form'!$B$15,Lists!N:O,2,0),""),""))</f>
        <v/>
      </c>
      <c r="X106" s="100"/>
      <c r="Y106" s="99" t="str">
        <f>IF('Order Form'!$F$8="Phone","",IF(ISNUMBER($H106),IF('Order Form'!$K$14="Yes",'Order Form'!$F$8,""),""))</f>
        <v/>
      </c>
      <c r="Z106" s="97" t="str">
        <f>IF('Order Form'!$F$9="Email","",IF(ISNUMBER($H106),IF('Order Form'!$K$14="Yes",'Order Form'!$F$9,""),""))</f>
        <v/>
      </c>
      <c r="AA106" s="38"/>
      <c r="AC106" s="86" t="str">
        <f>IF(ISNUMBER(($H106)),LEFT('Order Form'!$K$10,2),"")</f>
        <v/>
      </c>
      <c r="AD106" s="34"/>
      <c r="AE106" s="86" t="str">
        <f>IF(AC106="GR",LEFT('Order Form'!$K$11,2),"")</f>
        <v/>
      </c>
      <c r="AF106" s="34"/>
      <c r="AG106" s="38"/>
      <c r="AH106" s="38"/>
      <c r="AI106" s="86" t="str">
        <f>IF(ISNUMBER(($H106)),IF('Order Form'!$K$16="Yes","P",""),"")</f>
        <v/>
      </c>
      <c r="AJ106" s="34"/>
      <c r="AK106" s="106"/>
      <c r="AL106" s="106"/>
      <c r="AM106" s="34"/>
      <c r="AN106" s="34"/>
      <c r="AO106" s="38"/>
      <c r="AP106" s="34"/>
      <c r="AQ106" s="38"/>
      <c r="AR106" s="38"/>
      <c r="AS106" s="38"/>
      <c r="AZ106" s="86" t="str">
        <f>IF(ISNUMBER(($H106)),IF('Order Form'!$K$15="Yes","Y",""),"")</f>
        <v/>
      </c>
      <c r="BD106" s="87" t="e">
        <f>IF('Order Form'!#REF!&gt;0,"OF"," ")</f>
        <v>#REF!</v>
      </c>
      <c r="BE106" s="86" t="e">
        <f>IF('Order Form'!#REF!&gt;0,"Y"," ")</f>
        <v>#REF!</v>
      </c>
      <c r="BF106" s="86" t="e">
        <f>IF('Order Form'!#REF!&gt;0,"STANDARD"," ")</f>
        <v>#REF!</v>
      </c>
    </row>
    <row r="107" spans="1:58">
      <c r="A107" s="34"/>
      <c r="B107" s="93" t="str">
        <f>IF(ISNUMBER(($H107)),'Order Form'!$D$5,"")</f>
        <v/>
      </c>
      <c r="C107" s="92" t="str">
        <f>IF(ISNUMBER(($H107)),'Order Form'!$G$5,"")</f>
        <v/>
      </c>
      <c r="D107" s="92" t="str">
        <f>IF('Order Form'!F160="","",IF(ISNUMBER(($H107)),'Order Form'!F160,""))</f>
        <v/>
      </c>
      <c r="E107" s="35"/>
      <c r="F107" s="91" t="str">
        <f>IF(ISNUMBER((H107)),SUBSTITUTE(SUBSTITUTE('Order Form'!#REF!,"-","")," ",""),"")</f>
        <v/>
      </c>
      <c r="G107" s="36"/>
      <c r="H107" s="90" t="str">
        <f>IF('Order Form'!H160&gt;0,'Order Form'!H160," ")</f>
        <v xml:space="preserve"> </v>
      </c>
      <c r="I107" s="89" t="str">
        <f>IF('Order Form'!$K$13="Yes",(IF('Order Form'!#REF!&gt;0,"",IF('Order Form'!$K$10&lt;&gt;"GR - Gratis",IF('Order Form'!#REF!=0,"",IF(ISNUMBER($H107),'Order Form'!#REF!,"")),""))),"")</f>
        <v/>
      </c>
      <c r="J107" s="89" t="str">
        <f>IF('Order Form'!$K$13="Yes",(IF('Order Form'!#REF!=0,"",IF('Order Form'!$K$10&lt;&gt;"GR - Gratis",IF(ISNUMBER($H107),'Order Form'!#REF!,""),""))),"")</f>
        <v/>
      </c>
      <c r="K107" s="37"/>
      <c r="L107" s="89" t="str">
        <f>IF('Order Form'!J160&gt;0,"",IF('Order Form'!G160=0,"",IF('Order Form'!$K$10&lt;&gt;"GR - Gratis",IF('Order Form'!$K$12="Yes",IF(ISNUMBER($H107),'Order Form'!G160*100,""),""),"")))</f>
        <v/>
      </c>
      <c r="M107" s="89" t="str">
        <f>IF('Order Form'!J160&gt;0,"",IF('Order Form'!$K$17=0,"",IF('Order Form'!$K$17=0,"",IF('Order Form'!$K$10&lt;&gt;"GR - Gratis",IF('Order Form'!$K$12="Yes",IF(ISNUMBER($H107),'Order Form'!$K$17*100,""),""),""))))</f>
        <v/>
      </c>
      <c r="N107" s="38"/>
      <c r="O107" s="88" t="str">
        <f>IF('Order Form'!$B$8="Name / Attent Of","",IF(ISNUMBER($H107),IF('Order Form'!$K$14="Yes",'Order Form'!$B$8,""),""))</f>
        <v/>
      </c>
      <c r="P107" s="96" t="str">
        <f>IF('Order Form'!$B$9="Company / Department","",IF(ISNUMBER($H107),IF('Order Form'!$K$14="Yes",'Order Form'!$B$9,""),""))</f>
        <v/>
      </c>
      <c r="Q107" s="88" t="str">
        <f>IF('Order Form'!$B$10="Address 1","",IF(ISNUMBER($H107),IF('Order Form'!$K$14="Yes",'Order Form'!$B$10,""),""))</f>
        <v/>
      </c>
      <c r="R107" s="88" t="str">
        <f>IF('Order Form'!$B$11="Address 2","",IF(ISNUMBER($H107),IF('Order Form'!$K$14="Yes",'Order Form'!$B$11,""),""))</f>
        <v/>
      </c>
      <c r="S107" s="96" t="str">
        <f>IF('Order Form'!$B$12="Address 3","",IF(ISNUMBER($H107),IF('Order Form'!$K$14="Yes",'Order Form'!$B$12,""),""))</f>
        <v/>
      </c>
      <c r="T107" s="88" t="str">
        <f>IF('Order Form'!$B$13="Town","",IF(ISNUMBER($H107),IF('Order Form'!$K$14="Yes",'Order Form'!$B$13,""),""))</f>
        <v/>
      </c>
      <c r="U107" s="34"/>
      <c r="V107" s="103" t="str">
        <f>IF('Order Form'!$B$14="Post Code","",IF(ISNUMBER($H107),IF('Order Form'!$K$14="Yes",'Order Form'!$B$14,""),""))</f>
        <v/>
      </c>
      <c r="W107" s="98" t="str">
        <f>IF('Order Form'!$B$15="Country","",IF(ISNUMBER($H107),IF('Order Form'!$K$14="Yes",VLOOKUP('Order Form'!$B$15,Lists!N:O,2,0),""),""))</f>
        <v/>
      </c>
      <c r="X107" s="100"/>
      <c r="Y107" s="99" t="str">
        <f>IF('Order Form'!$F$8="Phone","",IF(ISNUMBER($H107),IF('Order Form'!$K$14="Yes",'Order Form'!$F$8,""),""))</f>
        <v/>
      </c>
      <c r="Z107" s="97" t="str">
        <f>IF('Order Form'!$F$9="Email","",IF(ISNUMBER($H107),IF('Order Form'!$K$14="Yes",'Order Form'!$F$9,""),""))</f>
        <v/>
      </c>
      <c r="AA107" s="38"/>
      <c r="AC107" s="86" t="str">
        <f>IF(ISNUMBER(($H107)),LEFT('Order Form'!$K$10,2),"")</f>
        <v/>
      </c>
      <c r="AD107" s="34"/>
      <c r="AE107" s="86" t="str">
        <f>IF(AC107="GR",LEFT('Order Form'!$K$11,2),"")</f>
        <v/>
      </c>
      <c r="AF107" s="34"/>
      <c r="AG107" s="38"/>
      <c r="AH107" s="38"/>
      <c r="AI107" s="86" t="str">
        <f>IF(ISNUMBER(($H107)),IF('Order Form'!$K$16="Yes","P",""),"")</f>
        <v/>
      </c>
      <c r="AJ107" s="34"/>
      <c r="AK107" s="106"/>
      <c r="AL107" s="106"/>
      <c r="AM107" s="34"/>
      <c r="AN107" s="34"/>
      <c r="AO107" s="38"/>
      <c r="AP107" s="34"/>
      <c r="AQ107" s="38"/>
      <c r="AR107" s="38"/>
      <c r="AS107" s="38"/>
      <c r="AZ107" s="86" t="str">
        <f>IF(ISNUMBER(($H107)),IF('Order Form'!$K$15="Yes","Y",""),"")</f>
        <v/>
      </c>
      <c r="BD107" s="87" t="e">
        <f>IF('Order Form'!#REF!&gt;0,"OF"," ")</f>
        <v>#REF!</v>
      </c>
      <c r="BE107" s="86" t="e">
        <f>IF('Order Form'!#REF!&gt;0,"Y"," ")</f>
        <v>#REF!</v>
      </c>
      <c r="BF107" s="86" t="e">
        <f>IF('Order Form'!#REF!&gt;0,"STANDARD"," ")</f>
        <v>#REF!</v>
      </c>
    </row>
    <row r="108" spans="1:58">
      <c r="A108" s="34"/>
      <c r="B108" s="93" t="str">
        <f>IF(ISNUMBER(($H108)),'Order Form'!$D$5,"")</f>
        <v/>
      </c>
      <c r="C108" s="92" t="str">
        <f>IF(ISNUMBER(($H108)),'Order Form'!$G$5,"")</f>
        <v/>
      </c>
      <c r="D108" s="92" t="str">
        <f>IF('Order Form'!F161="","",IF(ISNUMBER(($H108)),'Order Form'!F161,""))</f>
        <v/>
      </c>
      <c r="E108" s="35"/>
      <c r="F108" s="91" t="str">
        <f>IF(ISNUMBER((H108)),SUBSTITUTE(SUBSTITUTE('Order Form'!#REF!,"-","")," ",""),"")</f>
        <v/>
      </c>
      <c r="G108" s="36"/>
      <c r="H108" s="90" t="str">
        <f>IF('Order Form'!H161&gt;0,'Order Form'!H161," ")</f>
        <v xml:space="preserve"> </v>
      </c>
      <c r="I108" s="89" t="str">
        <f>IF('Order Form'!$K$13="Yes",(IF('Order Form'!#REF!&gt;0,"",IF('Order Form'!$K$10&lt;&gt;"GR - Gratis",IF('Order Form'!#REF!=0,"",IF(ISNUMBER($H108),'Order Form'!#REF!,"")),""))),"")</f>
        <v/>
      </c>
      <c r="J108" s="89" t="str">
        <f>IF('Order Form'!$K$13="Yes",(IF('Order Form'!#REF!=0,"",IF('Order Form'!$K$10&lt;&gt;"GR - Gratis",IF(ISNUMBER($H108),'Order Form'!#REF!,""),""))),"")</f>
        <v/>
      </c>
      <c r="K108" s="37"/>
      <c r="L108" s="89" t="str">
        <f>IF('Order Form'!J161&gt;0,"",IF('Order Form'!G161=0,"",IF('Order Form'!$K$10&lt;&gt;"GR - Gratis",IF('Order Form'!$K$12="Yes",IF(ISNUMBER($H108),'Order Form'!G161*100,""),""),"")))</f>
        <v/>
      </c>
      <c r="M108" s="89" t="str">
        <f>IF('Order Form'!J161&gt;0,"",IF('Order Form'!$K$17=0,"",IF('Order Form'!$K$17=0,"",IF('Order Form'!$K$10&lt;&gt;"GR - Gratis",IF('Order Form'!$K$12="Yes",IF(ISNUMBER($H108),'Order Form'!$K$17*100,""),""),""))))</f>
        <v/>
      </c>
      <c r="N108" s="38"/>
      <c r="O108" s="88" t="str">
        <f>IF('Order Form'!$B$8="Name / Attent Of","",IF(ISNUMBER($H108),IF('Order Form'!$K$14="Yes",'Order Form'!$B$8,""),""))</f>
        <v/>
      </c>
      <c r="P108" s="96" t="str">
        <f>IF('Order Form'!$B$9="Company / Department","",IF(ISNUMBER($H108),IF('Order Form'!$K$14="Yes",'Order Form'!$B$9,""),""))</f>
        <v/>
      </c>
      <c r="Q108" s="88" t="str">
        <f>IF('Order Form'!$B$10="Address 1","",IF(ISNUMBER($H108),IF('Order Form'!$K$14="Yes",'Order Form'!$B$10,""),""))</f>
        <v/>
      </c>
      <c r="R108" s="88" t="str">
        <f>IF('Order Form'!$B$11="Address 2","",IF(ISNUMBER($H108),IF('Order Form'!$K$14="Yes",'Order Form'!$B$11,""),""))</f>
        <v/>
      </c>
      <c r="S108" s="96" t="str">
        <f>IF('Order Form'!$B$12="Address 3","",IF(ISNUMBER($H108),IF('Order Form'!$K$14="Yes",'Order Form'!$B$12,""),""))</f>
        <v/>
      </c>
      <c r="T108" s="88" t="str">
        <f>IF('Order Form'!$B$13="Town","",IF(ISNUMBER($H108),IF('Order Form'!$K$14="Yes",'Order Form'!$B$13,""),""))</f>
        <v/>
      </c>
      <c r="U108" s="34"/>
      <c r="V108" s="103" t="str">
        <f>IF('Order Form'!$B$14="Post Code","",IF(ISNUMBER($H108),IF('Order Form'!$K$14="Yes",'Order Form'!$B$14,""),""))</f>
        <v/>
      </c>
      <c r="W108" s="98" t="str">
        <f>IF('Order Form'!$B$15="Country","",IF(ISNUMBER($H108),IF('Order Form'!$K$14="Yes",VLOOKUP('Order Form'!$B$15,Lists!N:O,2,0),""),""))</f>
        <v/>
      </c>
      <c r="X108" s="100"/>
      <c r="Y108" s="99" t="str">
        <f>IF('Order Form'!$F$8="Phone","",IF(ISNUMBER($H108),IF('Order Form'!$K$14="Yes",'Order Form'!$F$8,""),""))</f>
        <v/>
      </c>
      <c r="Z108" s="97" t="str">
        <f>IF('Order Form'!$F$9="Email","",IF(ISNUMBER($H108),IF('Order Form'!$K$14="Yes",'Order Form'!$F$9,""),""))</f>
        <v/>
      </c>
      <c r="AA108" s="38"/>
      <c r="AC108" s="86" t="str">
        <f>IF(ISNUMBER(($H108)),LEFT('Order Form'!$K$10,2),"")</f>
        <v/>
      </c>
      <c r="AD108" s="34"/>
      <c r="AE108" s="86" t="str">
        <f>IF(AC108="GR",LEFT('Order Form'!$K$11,2),"")</f>
        <v/>
      </c>
      <c r="AF108" s="34"/>
      <c r="AG108" s="38"/>
      <c r="AH108" s="38"/>
      <c r="AI108" s="86" t="str">
        <f>IF(ISNUMBER(($H108)),IF('Order Form'!$K$16="Yes","P",""),"")</f>
        <v/>
      </c>
      <c r="AJ108" s="34"/>
      <c r="AK108" s="106"/>
      <c r="AL108" s="106"/>
      <c r="AM108" s="34"/>
      <c r="AN108" s="34"/>
      <c r="AO108" s="38"/>
      <c r="AP108" s="34"/>
      <c r="AQ108" s="38"/>
      <c r="AR108" s="38"/>
      <c r="AS108" s="38"/>
      <c r="AZ108" s="86" t="str">
        <f>IF(ISNUMBER(($H108)),IF('Order Form'!$K$15="Yes","Y",""),"")</f>
        <v/>
      </c>
      <c r="BD108" s="87" t="e">
        <f>IF('Order Form'!#REF!&gt;0,"OF"," ")</f>
        <v>#REF!</v>
      </c>
      <c r="BE108" s="86" t="e">
        <f>IF('Order Form'!#REF!&gt;0,"Y"," ")</f>
        <v>#REF!</v>
      </c>
      <c r="BF108" s="86" t="e">
        <f>IF('Order Form'!#REF!&gt;0,"STANDARD"," ")</f>
        <v>#REF!</v>
      </c>
    </row>
    <row r="109" spans="1:58">
      <c r="A109" s="34"/>
      <c r="B109" s="93" t="str">
        <f>IF(ISNUMBER(($H109)),'Order Form'!$D$5,"")</f>
        <v/>
      </c>
      <c r="C109" s="92" t="str">
        <f>IF(ISNUMBER(($H109)),'Order Form'!$G$5,"")</f>
        <v/>
      </c>
      <c r="D109" s="92" t="str">
        <f>IF('Order Form'!F162="","",IF(ISNUMBER(($H109)),'Order Form'!F162,""))</f>
        <v/>
      </c>
      <c r="E109" s="35"/>
      <c r="F109" s="91" t="str">
        <f>IF(ISNUMBER((H109)),SUBSTITUTE(SUBSTITUTE('Order Form'!#REF!,"-","")," ",""),"")</f>
        <v/>
      </c>
      <c r="G109" s="36"/>
      <c r="H109" s="90" t="str">
        <f>IF('Order Form'!H162&gt;0,'Order Form'!H162," ")</f>
        <v xml:space="preserve"> </v>
      </c>
      <c r="I109" s="89" t="str">
        <f>IF('Order Form'!$K$13="Yes",(IF('Order Form'!#REF!&gt;0,"",IF('Order Form'!$K$10&lt;&gt;"GR - Gratis",IF('Order Form'!#REF!=0,"",IF(ISNUMBER($H109),'Order Form'!#REF!,"")),""))),"")</f>
        <v/>
      </c>
      <c r="J109" s="89" t="str">
        <f>IF('Order Form'!$K$13="Yes",(IF('Order Form'!#REF!=0,"",IF('Order Form'!$K$10&lt;&gt;"GR - Gratis",IF(ISNUMBER($H109),'Order Form'!#REF!,""),""))),"")</f>
        <v/>
      </c>
      <c r="K109" s="37"/>
      <c r="L109" s="89" t="str">
        <f>IF('Order Form'!J162&gt;0,"",IF('Order Form'!G162=0,"",IF('Order Form'!$K$10&lt;&gt;"GR - Gratis",IF('Order Form'!$K$12="Yes",IF(ISNUMBER($H109),'Order Form'!G162*100,""),""),"")))</f>
        <v/>
      </c>
      <c r="M109" s="89" t="str">
        <f>IF('Order Form'!J162&gt;0,"",IF('Order Form'!$K$17=0,"",IF('Order Form'!$K$17=0,"",IF('Order Form'!$K$10&lt;&gt;"GR - Gratis",IF('Order Form'!$K$12="Yes",IF(ISNUMBER($H109),'Order Form'!$K$17*100,""),""),""))))</f>
        <v/>
      </c>
      <c r="N109" s="38"/>
      <c r="O109" s="88" t="str">
        <f>IF('Order Form'!$B$8="Name / Attent Of","",IF(ISNUMBER($H109),IF('Order Form'!$K$14="Yes",'Order Form'!$B$8,""),""))</f>
        <v/>
      </c>
      <c r="P109" s="96" t="str">
        <f>IF('Order Form'!$B$9="Company / Department","",IF(ISNUMBER($H109),IF('Order Form'!$K$14="Yes",'Order Form'!$B$9,""),""))</f>
        <v/>
      </c>
      <c r="Q109" s="88" t="str">
        <f>IF('Order Form'!$B$10="Address 1","",IF(ISNUMBER($H109),IF('Order Form'!$K$14="Yes",'Order Form'!$B$10,""),""))</f>
        <v/>
      </c>
      <c r="R109" s="88" t="str">
        <f>IF('Order Form'!$B$11="Address 2","",IF(ISNUMBER($H109),IF('Order Form'!$K$14="Yes",'Order Form'!$B$11,""),""))</f>
        <v/>
      </c>
      <c r="S109" s="96" t="str">
        <f>IF('Order Form'!$B$12="Address 3","",IF(ISNUMBER($H109),IF('Order Form'!$K$14="Yes",'Order Form'!$B$12,""),""))</f>
        <v/>
      </c>
      <c r="T109" s="88" t="str">
        <f>IF('Order Form'!$B$13="Town","",IF(ISNUMBER($H109),IF('Order Form'!$K$14="Yes",'Order Form'!$B$13,""),""))</f>
        <v/>
      </c>
      <c r="U109" s="34"/>
      <c r="V109" s="103" t="str">
        <f>IF('Order Form'!$B$14="Post Code","",IF(ISNUMBER($H109),IF('Order Form'!$K$14="Yes",'Order Form'!$B$14,""),""))</f>
        <v/>
      </c>
      <c r="W109" s="98" t="str">
        <f>IF('Order Form'!$B$15="Country","",IF(ISNUMBER($H109),IF('Order Form'!$K$14="Yes",VLOOKUP('Order Form'!$B$15,Lists!N:O,2,0),""),""))</f>
        <v/>
      </c>
      <c r="X109" s="100"/>
      <c r="Y109" s="99" t="str">
        <f>IF('Order Form'!$F$8="Phone","",IF(ISNUMBER($H109),IF('Order Form'!$K$14="Yes",'Order Form'!$F$8,""),""))</f>
        <v/>
      </c>
      <c r="Z109" s="97" t="str">
        <f>IF('Order Form'!$F$9="Email","",IF(ISNUMBER($H109),IF('Order Form'!$K$14="Yes",'Order Form'!$F$9,""),""))</f>
        <v/>
      </c>
      <c r="AA109" s="38"/>
      <c r="AC109" s="86" t="str">
        <f>IF(ISNUMBER(($H109)),LEFT('Order Form'!$K$10,2),"")</f>
        <v/>
      </c>
      <c r="AD109" s="34"/>
      <c r="AE109" s="86" t="str">
        <f>IF(AC109="GR",LEFT('Order Form'!$K$11,2),"")</f>
        <v/>
      </c>
      <c r="AF109" s="34"/>
      <c r="AG109" s="38"/>
      <c r="AH109" s="38"/>
      <c r="AI109" s="86" t="str">
        <f>IF(ISNUMBER(($H109)),IF('Order Form'!$K$16="Yes","P",""),"")</f>
        <v/>
      </c>
      <c r="AJ109" s="34"/>
      <c r="AK109" s="106"/>
      <c r="AL109" s="106"/>
      <c r="AM109" s="34"/>
      <c r="AN109" s="34"/>
      <c r="AO109" s="38"/>
      <c r="AP109" s="34"/>
      <c r="AQ109" s="38"/>
      <c r="AR109" s="38"/>
      <c r="AS109" s="38"/>
      <c r="AZ109" s="86" t="str">
        <f>IF(ISNUMBER(($H109)),IF('Order Form'!$K$15="Yes","Y",""),"")</f>
        <v/>
      </c>
      <c r="BD109" s="87" t="e">
        <f>IF('Order Form'!#REF!&gt;0,"OF"," ")</f>
        <v>#REF!</v>
      </c>
      <c r="BE109" s="86" t="e">
        <f>IF('Order Form'!#REF!&gt;0,"Y"," ")</f>
        <v>#REF!</v>
      </c>
      <c r="BF109" s="86" t="e">
        <f>IF('Order Form'!#REF!&gt;0,"STANDARD"," ")</f>
        <v>#REF!</v>
      </c>
    </row>
    <row r="110" spans="1:58">
      <c r="A110" s="34"/>
      <c r="B110" s="93" t="str">
        <f>IF(ISNUMBER(($H110)),'Order Form'!$D$5,"")</f>
        <v/>
      </c>
      <c r="C110" s="92" t="str">
        <f>IF(ISNUMBER(($H110)),'Order Form'!$G$5,"")</f>
        <v/>
      </c>
      <c r="D110" s="92" t="str">
        <f>IF('Order Form'!F163="","",IF(ISNUMBER(($H110)),'Order Form'!F163,""))</f>
        <v/>
      </c>
      <c r="E110" s="35"/>
      <c r="F110" s="91" t="str">
        <f>IF(ISNUMBER((H110)),SUBSTITUTE(SUBSTITUTE('Order Form'!#REF!,"-","")," ",""),"")</f>
        <v/>
      </c>
      <c r="G110" s="36"/>
      <c r="H110" s="90" t="str">
        <f>IF('Order Form'!H163&gt;0,'Order Form'!H163," ")</f>
        <v xml:space="preserve"> </v>
      </c>
      <c r="I110" s="89" t="str">
        <f>IF('Order Form'!$K$13="Yes",(IF('Order Form'!#REF!&gt;0,"",IF('Order Form'!$K$10&lt;&gt;"GR - Gratis",IF('Order Form'!#REF!=0,"",IF(ISNUMBER($H110),'Order Form'!#REF!,"")),""))),"")</f>
        <v/>
      </c>
      <c r="J110" s="89" t="str">
        <f>IF('Order Form'!$K$13="Yes",(IF('Order Form'!#REF!=0,"",IF('Order Form'!$K$10&lt;&gt;"GR - Gratis",IF(ISNUMBER($H110),'Order Form'!#REF!,""),""))),"")</f>
        <v/>
      </c>
      <c r="K110" s="37"/>
      <c r="L110" s="89" t="str">
        <f>IF('Order Form'!J163&gt;0,"",IF('Order Form'!G163=0,"",IF('Order Form'!$K$10&lt;&gt;"GR - Gratis",IF('Order Form'!$K$12="Yes",IF(ISNUMBER($H110),'Order Form'!G163*100,""),""),"")))</f>
        <v/>
      </c>
      <c r="M110" s="89" t="str">
        <f>IF('Order Form'!J163&gt;0,"",IF('Order Form'!$K$17=0,"",IF('Order Form'!$K$17=0,"",IF('Order Form'!$K$10&lt;&gt;"GR - Gratis",IF('Order Form'!$K$12="Yes",IF(ISNUMBER($H110),'Order Form'!$K$17*100,""),""),""))))</f>
        <v/>
      </c>
      <c r="N110" s="38"/>
      <c r="O110" s="88" t="str">
        <f>IF('Order Form'!$B$8="Name / Attent Of","",IF(ISNUMBER($H110),IF('Order Form'!$K$14="Yes",'Order Form'!$B$8,""),""))</f>
        <v/>
      </c>
      <c r="P110" s="96" t="str">
        <f>IF('Order Form'!$B$9="Company / Department","",IF(ISNUMBER($H110),IF('Order Form'!$K$14="Yes",'Order Form'!$B$9,""),""))</f>
        <v/>
      </c>
      <c r="Q110" s="88" t="str">
        <f>IF('Order Form'!$B$10="Address 1","",IF(ISNUMBER($H110),IF('Order Form'!$K$14="Yes",'Order Form'!$B$10,""),""))</f>
        <v/>
      </c>
      <c r="R110" s="88" t="str">
        <f>IF('Order Form'!$B$11="Address 2","",IF(ISNUMBER($H110),IF('Order Form'!$K$14="Yes",'Order Form'!$B$11,""),""))</f>
        <v/>
      </c>
      <c r="S110" s="96" t="str">
        <f>IF('Order Form'!$B$12="Address 3","",IF(ISNUMBER($H110),IF('Order Form'!$K$14="Yes",'Order Form'!$B$12,""),""))</f>
        <v/>
      </c>
      <c r="T110" s="88" t="str">
        <f>IF('Order Form'!$B$13="Town","",IF(ISNUMBER($H110),IF('Order Form'!$K$14="Yes",'Order Form'!$B$13,""),""))</f>
        <v/>
      </c>
      <c r="U110" s="34"/>
      <c r="V110" s="103" t="str">
        <f>IF('Order Form'!$B$14="Post Code","",IF(ISNUMBER($H110),IF('Order Form'!$K$14="Yes",'Order Form'!$B$14,""),""))</f>
        <v/>
      </c>
      <c r="W110" s="98" t="str">
        <f>IF('Order Form'!$B$15="Country","",IF(ISNUMBER($H110),IF('Order Form'!$K$14="Yes",VLOOKUP('Order Form'!$B$15,Lists!N:O,2,0),""),""))</f>
        <v/>
      </c>
      <c r="X110" s="100"/>
      <c r="Y110" s="99" t="str">
        <f>IF('Order Form'!$F$8="Phone","",IF(ISNUMBER($H110),IF('Order Form'!$K$14="Yes",'Order Form'!$F$8,""),""))</f>
        <v/>
      </c>
      <c r="Z110" s="97" t="str">
        <f>IF('Order Form'!$F$9="Email","",IF(ISNUMBER($H110),IF('Order Form'!$K$14="Yes",'Order Form'!$F$9,""),""))</f>
        <v/>
      </c>
      <c r="AA110" s="38"/>
      <c r="AC110" s="86" t="str">
        <f>IF(ISNUMBER(($H110)),LEFT('Order Form'!$K$10,2),"")</f>
        <v/>
      </c>
      <c r="AD110" s="34"/>
      <c r="AE110" s="86" t="str">
        <f>IF(AC110="GR",LEFT('Order Form'!$K$11,2),"")</f>
        <v/>
      </c>
      <c r="AF110" s="34"/>
      <c r="AG110" s="38"/>
      <c r="AH110" s="38"/>
      <c r="AI110" s="86" t="str">
        <f>IF(ISNUMBER(($H110)),IF('Order Form'!$K$16="Yes","P",""),"")</f>
        <v/>
      </c>
      <c r="AJ110" s="34"/>
      <c r="AK110" s="106"/>
      <c r="AL110" s="106"/>
      <c r="AM110" s="34"/>
      <c r="AN110" s="34"/>
      <c r="AO110" s="38"/>
      <c r="AP110" s="34"/>
      <c r="AQ110" s="38"/>
      <c r="AR110" s="38"/>
      <c r="AS110" s="38"/>
      <c r="AZ110" s="86" t="str">
        <f>IF(ISNUMBER(($H110)),IF('Order Form'!$K$15="Yes","Y",""),"")</f>
        <v/>
      </c>
      <c r="BD110" s="87" t="e">
        <f>IF('Order Form'!#REF!&gt;0,"OF"," ")</f>
        <v>#REF!</v>
      </c>
      <c r="BE110" s="86" t="e">
        <f>IF('Order Form'!#REF!&gt;0,"Y"," ")</f>
        <v>#REF!</v>
      </c>
      <c r="BF110" s="86" t="e">
        <f>IF('Order Form'!#REF!&gt;0,"STANDARD"," ")</f>
        <v>#REF!</v>
      </c>
    </row>
    <row r="111" spans="1:58">
      <c r="A111" s="34"/>
      <c r="B111" s="93" t="str">
        <f>IF(ISNUMBER(($H111)),'Order Form'!$D$5,"")</f>
        <v/>
      </c>
      <c r="C111" s="92" t="str">
        <f>IF(ISNUMBER(($H111)),'Order Form'!$G$5,"")</f>
        <v/>
      </c>
      <c r="D111" s="92" t="str">
        <f>IF('Order Form'!F164="","",IF(ISNUMBER(($H111)),'Order Form'!F164,""))</f>
        <v/>
      </c>
      <c r="E111" s="35"/>
      <c r="F111" s="91" t="str">
        <f>IF(ISNUMBER((H111)),SUBSTITUTE(SUBSTITUTE('Order Form'!#REF!,"-","")," ",""),"")</f>
        <v/>
      </c>
      <c r="G111" s="36"/>
      <c r="H111" s="90" t="str">
        <f>IF('Order Form'!H164&gt;0,'Order Form'!H164," ")</f>
        <v xml:space="preserve"> </v>
      </c>
      <c r="I111" s="89" t="str">
        <f>IF('Order Form'!$K$13="Yes",(IF('Order Form'!#REF!&gt;0,"",IF('Order Form'!$K$10&lt;&gt;"GR - Gratis",IF('Order Form'!#REF!=0,"",IF(ISNUMBER($H111),'Order Form'!#REF!,"")),""))),"")</f>
        <v/>
      </c>
      <c r="J111" s="89" t="str">
        <f>IF('Order Form'!$K$13="Yes",(IF('Order Form'!#REF!=0,"",IF('Order Form'!$K$10&lt;&gt;"GR - Gratis",IF(ISNUMBER($H111),'Order Form'!#REF!,""),""))),"")</f>
        <v/>
      </c>
      <c r="K111" s="37"/>
      <c r="L111" s="89" t="str">
        <f>IF('Order Form'!J164&gt;0,"",IF('Order Form'!G164=0,"",IF('Order Form'!$K$10&lt;&gt;"GR - Gratis",IF('Order Form'!$K$12="Yes",IF(ISNUMBER($H111),'Order Form'!G164*100,""),""),"")))</f>
        <v/>
      </c>
      <c r="M111" s="89" t="str">
        <f>IF('Order Form'!J164&gt;0,"",IF('Order Form'!$K$17=0,"",IF('Order Form'!$K$17=0,"",IF('Order Form'!$K$10&lt;&gt;"GR - Gratis",IF('Order Form'!$K$12="Yes",IF(ISNUMBER($H111),'Order Form'!$K$17*100,""),""),""))))</f>
        <v/>
      </c>
      <c r="N111" s="38"/>
      <c r="O111" s="88" t="str">
        <f>IF('Order Form'!$B$8="Name / Attent Of","",IF(ISNUMBER($H111),IF('Order Form'!$K$14="Yes",'Order Form'!$B$8,""),""))</f>
        <v/>
      </c>
      <c r="P111" s="96" t="str">
        <f>IF('Order Form'!$B$9="Company / Department","",IF(ISNUMBER($H111),IF('Order Form'!$K$14="Yes",'Order Form'!$B$9,""),""))</f>
        <v/>
      </c>
      <c r="Q111" s="88" t="str">
        <f>IF('Order Form'!$B$10="Address 1","",IF(ISNUMBER($H111),IF('Order Form'!$K$14="Yes",'Order Form'!$B$10,""),""))</f>
        <v/>
      </c>
      <c r="R111" s="88" t="str">
        <f>IF('Order Form'!$B$11="Address 2","",IF(ISNUMBER($H111),IF('Order Form'!$K$14="Yes",'Order Form'!$B$11,""),""))</f>
        <v/>
      </c>
      <c r="S111" s="96" t="str">
        <f>IF('Order Form'!$B$12="Address 3","",IF(ISNUMBER($H111),IF('Order Form'!$K$14="Yes",'Order Form'!$B$12,""),""))</f>
        <v/>
      </c>
      <c r="T111" s="88" t="str">
        <f>IF('Order Form'!$B$13="Town","",IF(ISNUMBER($H111),IF('Order Form'!$K$14="Yes",'Order Form'!$B$13,""),""))</f>
        <v/>
      </c>
      <c r="U111" s="34"/>
      <c r="V111" s="103" t="str">
        <f>IF('Order Form'!$B$14="Post Code","",IF(ISNUMBER($H111),IF('Order Form'!$K$14="Yes",'Order Form'!$B$14,""),""))</f>
        <v/>
      </c>
      <c r="W111" s="98" t="str">
        <f>IF('Order Form'!$B$15="Country","",IF(ISNUMBER($H111),IF('Order Form'!$K$14="Yes",VLOOKUP('Order Form'!$B$15,Lists!N:O,2,0),""),""))</f>
        <v/>
      </c>
      <c r="X111" s="100"/>
      <c r="Y111" s="99" t="str">
        <f>IF('Order Form'!$F$8="Phone","",IF(ISNUMBER($H111),IF('Order Form'!$K$14="Yes",'Order Form'!$F$8,""),""))</f>
        <v/>
      </c>
      <c r="Z111" s="97" t="str">
        <f>IF('Order Form'!$F$9="Email","",IF(ISNUMBER($H111),IF('Order Form'!$K$14="Yes",'Order Form'!$F$9,""),""))</f>
        <v/>
      </c>
      <c r="AA111" s="38"/>
      <c r="AC111" s="86" t="str">
        <f>IF(ISNUMBER(($H111)),LEFT('Order Form'!$K$10,2),"")</f>
        <v/>
      </c>
      <c r="AD111" s="34"/>
      <c r="AE111" s="86" t="str">
        <f>IF(AC111="GR",LEFT('Order Form'!$K$11,2),"")</f>
        <v/>
      </c>
      <c r="AF111" s="34"/>
      <c r="AG111" s="38"/>
      <c r="AH111" s="38"/>
      <c r="AI111" s="86" t="str">
        <f>IF(ISNUMBER(($H111)),IF('Order Form'!$K$16="Yes","P",""),"")</f>
        <v/>
      </c>
      <c r="AJ111" s="34"/>
      <c r="AK111" s="106"/>
      <c r="AL111" s="106"/>
      <c r="AM111" s="34"/>
      <c r="AN111" s="34"/>
      <c r="AO111" s="38"/>
      <c r="AP111" s="34"/>
      <c r="AQ111" s="38"/>
      <c r="AR111" s="38"/>
      <c r="AS111" s="38"/>
      <c r="AZ111" s="86" t="str">
        <f>IF(ISNUMBER(($H111)),IF('Order Form'!$K$15="Yes","Y",""),"")</f>
        <v/>
      </c>
      <c r="BD111" s="87" t="e">
        <f>IF('Order Form'!#REF!&gt;0,"OF"," ")</f>
        <v>#REF!</v>
      </c>
      <c r="BE111" s="86" t="e">
        <f>IF('Order Form'!#REF!&gt;0,"Y"," ")</f>
        <v>#REF!</v>
      </c>
      <c r="BF111" s="86" t="e">
        <f>IF('Order Form'!#REF!&gt;0,"STANDARD"," ")</f>
        <v>#REF!</v>
      </c>
    </row>
    <row r="112" spans="1:58">
      <c r="A112" s="34"/>
      <c r="B112" s="93" t="str">
        <f>IF(ISNUMBER(($H112)),'Order Form'!$D$5,"")</f>
        <v/>
      </c>
      <c r="C112" s="92" t="str">
        <f>IF(ISNUMBER(($H112)),'Order Form'!$G$5,"")</f>
        <v/>
      </c>
      <c r="D112" s="92" t="str">
        <f>IF('Order Form'!F165="","",IF(ISNUMBER(($H112)),'Order Form'!F165,""))</f>
        <v/>
      </c>
      <c r="E112" s="35"/>
      <c r="F112" s="91" t="str">
        <f>IF(ISNUMBER((H112)),SUBSTITUTE(SUBSTITUTE('Order Form'!#REF!,"-","")," ",""),"")</f>
        <v/>
      </c>
      <c r="G112" s="36"/>
      <c r="H112" s="90" t="str">
        <f>IF('Order Form'!H165&gt;0,'Order Form'!H165," ")</f>
        <v xml:space="preserve"> </v>
      </c>
      <c r="I112" s="89" t="str">
        <f>IF('Order Form'!$K$13="Yes",(IF('Order Form'!#REF!&gt;0,"",IF('Order Form'!$K$10&lt;&gt;"GR - Gratis",IF('Order Form'!#REF!=0,"",IF(ISNUMBER($H112),'Order Form'!#REF!,"")),""))),"")</f>
        <v/>
      </c>
      <c r="J112" s="89" t="str">
        <f>IF('Order Form'!$K$13="Yes",(IF('Order Form'!#REF!=0,"",IF('Order Form'!$K$10&lt;&gt;"GR - Gratis",IF(ISNUMBER($H112),'Order Form'!#REF!,""),""))),"")</f>
        <v/>
      </c>
      <c r="K112" s="37"/>
      <c r="L112" s="89" t="str">
        <f>IF('Order Form'!J165&gt;0,"",IF('Order Form'!G165=0,"",IF('Order Form'!$K$10&lt;&gt;"GR - Gratis",IF('Order Form'!$K$12="Yes",IF(ISNUMBER($H112),'Order Form'!G165*100,""),""),"")))</f>
        <v/>
      </c>
      <c r="M112" s="89" t="str">
        <f>IF('Order Form'!J165&gt;0,"",IF('Order Form'!$K$17=0,"",IF('Order Form'!$K$17=0,"",IF('Order Form'!$K$10&lt;&gt;"GR - Gratis",IF('Order Form'!$K$12="Yes",IF(ISNUMBER($H112),'Order Form'!$K$17*100,""),""),""))))</f>
        <v/>
      </c>
      <c r="N112" s="38"/>
      <c r="O112" s="88" t="str">
        <f>IF('Order Form'!$B$8="Name / Attent Of","",IF(ISNUMBER($H112),IF('Order Form'!$K$14="Yes",'Order Form'!$B$8,""),""))</f>
        <v/>
      </c>
      <c r="P112" s="96" t="str">
        <f>IF('Order Form'!$B$9="Company / Department","",IF(ISNUMBER($H112),IF('Order Form'!$K$14="Yes",'Order Form'!$B$9,""),""))</f>
        <v/>
      </c>
      <c r="Q112" s="88" t="str">
        <f>IF('Order Form'!$B$10="Address 1","",IF(ISNUMBER($H112),IF('Order Form'!$K$14="Yes",'Order Form'!$B$10,""),""))</f>
        <v/>
      </c>
      <c r="R112" s="88" t="str">
        <f>IF('Order Form'!$B$11="Address 2","",IF(ISNUMBER($H112),IF('Order Form'!$K$14="Yes",'Order Form'!$B$11,""),""))</f>
        <v/>
      </c>
      <c r="S112" s="96" t="str">
        <f>IF('Order Form'!$B$12="Address 3","",IF(ISNUMBER($H112),IF('Order Form'!$K$14="Yes",'Order Form'!$B$12,""),""))</f>
        <v/>
      </c>
      <c r="T112" s="88" t="str">
        <f>IF('Order Form'!$B$13="Town","",IF(ISNUMBER($H112),IF('Order Form'!$K$14="Yes",'Order Form'!$B$13,""),""))</f>
        <v/>
      </c>
      <c r="U112" s="34"/>
      <c r="V112" s="103" t="str">
        <f>IF('Order Form'!$B$14="Post Code","",IF(ISNUMBER($H112),IF('Order Form'!$K$14="Yes",'Order Form'!$B$14,""),""))</f>
        <v/>
      </c>
      <c r="W112" s="98" t="str">
        <f>IF('Order Form'!$B$15="Country","",IF(ISNUMBER($H112),IF('Order Form'!$K$14="Yes",VLOOKUP('Order Form'!$B$15,Lists!N:O,2,0),""),""))</f>
        <v/>
      </c>
      <c r="X112" s="100"/>
      <c r="Y112" s="99" t="str">
        <f>IF('Order Form'!$F$8="Phone","",IF(ISNUMBER($H112),IF('Order Form'!$K$14="Yes",'Order Form'!$F$8,""),""))</f>
        <v/>
      </c>
      <c r="Z112" s="97" t="str">
        <f>IF('Order Form'!$F$9="Email","",IF(ISNUMBER($H112),IF('Order Form'!$K$14="Yes",'Order Form'!$F$9,""),""))</f>
        <v/>
      </c>
      <c r="AA112" s="38"/>
      <c r="AC112" s="86" t="str">
        <f>IF(ISNUMBER(($H112)),LEFT('Order Form'!$K$10,2),"")</f>
        <v/>
      </c>
      <c r="AD112" s="34"/>
      <c r="AE112" s="86" t="str">
        <f>IF(AC112="GR",LEFT('Order Form'!$K$11,2),"")</f>
        <v/>
      </c>
      <c r="AF112" s="34"/>
      <c r="AG112" s="38"/>
      <c r="AH112" s="38"/>
      <c r="AI112" s="86" t="str">
        <f>IF(ISNUMBER(($H112)),IF('Order Form'!$K$16="Yes","P",""),"")</f>
        <v/>
      </c>
      <c r="AJ112" s="34"/>
      <c r="AK112" s="106"/>
      <c r="AL112" s="106"/>
      <c r="AM112" s="34"/>
      <c r="AN112" s="34"/>
      <c r="AO112" s="38"/>
      <c r="AP112" s="34"/>
      <c r="AQ112" s="38"/>
      <c r="AR112" s="38"/>
      <c r="AS112" s="38"/>
      <c r="AZ112" s="86" t="str">
        <f>IF(ISNUMBER(($H112)),IF('Order Form'!$K$15="Yes","Y",""),"")</f>
        <v/>
      </c>
      <c r="BD112" s="87" t="e">
        <f>IF('Order Form'!#REF!&gt;0,"OF"," ")</f>
        <v>#REF!</v>
      </c>
      <c r="BE112" s="86" t="e">
        <f>IF('Order Form'!#REF!&gt;0,"Y"," ")</f>
        <v>#REF!</v>
      </c>
      <c r="BF112" s="86" t="e">
        <f>IF('Order Form'!#REF!&gt;0,"STANDARD"," ")</f>
        <v>#REF!</v>
      </c>
    </row>
    <row r="113" spans="1:58">
      <c r="A113" s="34"/>
      <c r="B113" s="93" t="str">
        <f>IF(ISNUMBER(($H113)),'Order Form'!$D$5,"")</f>
        <v/>
      </c>
      <c r="C113" s="92" t="str">
        <f>IF(ISNUMBER(($H113)),'Order Form'!$G$5,"")</f>
        <v/>
      </c>
      <c r="D113" s="92" t="str">
        <f>IF('Order Form'!F166="","",IF(ISNUMBER(($H113)),'Order Form'!F166,""))</f>
        <v/>
      </c>
      <c r="E113" s="35"/>
      <c r="F113" s="91" t="str">
        <f>IF(ISNUMBER((H113)),SUBSTITUTE(SUBSTITUTE('Order Form'!#REF!,"-","")," ",""),"")</f>
        <v/>
      </c>
      <c r="G113" s="36"/>
      <c r="H113" s="90" t="str">
        <f>IF('Order Form'!H166&gt;0,'Order Form'!H166," ")</f>
        <v xml:space="preserve"> </v>
      </c>
      <c r="I113" s="89" t="str">
        <f>IF('Order Form'!$K$13="Yes",(IF('Order Form'!#REF!&gt;0,"",IF('Order Form'!$K$10&lt;&gt;"GR - Gratis",IF('Order Form'!#REF!=0,"",IF(ISNUMBER($H113),'Order Form'!#REF!,"")),""))),"")</f>
        <v/>
      </c>
      <c r="J113" s="89" t="str">
        <f>IF('Order Form'!$K$13="Yes",(IF('Order Form'!#REF!=0,"",IF('Order Form'!$K$10&lt;&gt;"GR - Gratis",IF(ISNUMBER($H113),'Order Form'!#REF!,""),""))),"")</f>
        <v/>
      </c>
      <c r="K113" s="37"/>
      <c r="L113" s="89" t="str">
        <f>IF('Order Form'!J166&gt;0,"",IF('Order Form'!G166=0,"",IF('Order Form'!$K$10&lt;&gt;"GR - Gratis",IF('Order Form'!$K$12="Yes",IF(ISNUMBER($H113),'Order Form'!G166*100,""),""),"")))</f>
        <v/>
      </c>
      <c r="M113" s="89" t="str">
        <f>IF('Order Form'!J166&gt;0,"",IF('Order Form'!$K$17=0,"",IF('Order Form'!$K$17=0,"",IF('Order Form'!$K$10&lt;&gt;"GR - Gratis",IF('Order Form'!$K$12="Yes",IF(ISNUMBER($H113),'Order Form'!$K$17*100,""),""),""))))</f>
        <v/>
      </c>
      <c r="N113" s="38"/>
      <c r="O113" s="88" t="str">
        <f>IF('Order Form'!$B$8="Name / Attent Of","",IF(ISNUMBER($H113),IF('Order Form'!$K$14="Yes",'Order Form'!$B$8,""),""))</f>
        <v/>
      </c>
      <c r="P113" s="96" t="str">
        <f>IF('Order Form'!$B$9="Company / Department","",IF(ISNUMBER($H113),IF('Order Form'!$K$14="Yes",'Order Form'!$B$9,""),""))</f>
        <v/>
      </c>
      <c r="Q113" s="88" t="str">
        <f>IF('Order Form'!$B$10="Address 1","",IF(ISNUMBER($H113),IF('Order Form'!$K$14="Yes",'Order Form'!$B$10,""),""))</f>
        <v/>
      </c>
      <c r="R113" s="88" t="str">
        <f>IF('Order Form'!$B$11="Address 2","",IF(ISNUMBER($H113),IF('Order Form'!$K$14="Yes",'Order Form'!$B$11,""),""))</f>
        <v/>
      </c>
      <c r="S113" s="96" t="str">
        <f>IF('Order Form'!$B$12="Address 3","",IF(ISNUMBER($H113),IF('Order Form'!$K$14="Yes",'Order Form'!$B$12,""),""))</f>
        <v/>
      </c>
      <c r="T113" s="88" t="str">
        <f>IF('Order Form'!$B$13="Town","",IF(ISNUMBER($H113),IF('Order Form'!$K$14="Yes",'Order Form'!$B$13,""),""))</f>
        <v/>
      </c>
      <c r="U113" s="34"/>
      <c r="V113" s="103" t="str">
        <f>IF('Order Form'!$B$14="Post Code","",IF(ISNUMBER($H113),IF('Order Form'!$K$14="Yes",'Order Form'!$B$14,""),""))</f>
        <v/>
      </c>
      <c r="W113" s="98" t="str">
        <f>IF('Order Form'!$B$15="Country","",IF(ISNUMBER($H113),IF('Order Form'!$K$14="Yes",VLOOKUP('Order Form'!$B$15,Lists!N:O,2,0),""),""))</f>
        <v/>
      </c>
      <c r="X113" s="100"/>
      <c r="Y113" s="99" t="str">
        <f>IF('Order Form'!$F$8="Phone","",IF(ISNUMBER($H113),IF('Order Form'!$K$14="Yes",'Order Form'!$F$8,""),""))</f>
        <v/>
      </c>
      <c r="Z113" s="97" t="str">
        <f>IF('Order Form'!$F$9="Email","",IF(ISNUMBER($H113),IF('Order Form'!$K$14="Yes",'Order Form'!$F$9,""),""))</f>
        <v/>
      </c>
      <c r="AA113" s="38"/>
      <c r="AC113" s="86" t="str">
        <f>IF(ISNUMBER(($H113)),LEFT('Order Form'!$K$10,2),"")</f>
        <v/>
      </c>
      <c r="AD113" s="34"/>
      <c r="AE113" s="86" t="str">
        <f>IF(AC113="GR",LEFT('Order Form'!$K$11,2),"")</f>
        <v/>
      </c>
      <c r="AF113" s="34"/>
      <c r="AG113" s="38"/>
      <c r="AH113" s="38"/>
      <c r="AI113" s="86" t="str">
        <f>IF(ISNUMBER(($H113)),IF('Order Form'!$K$16="Yes","P",""),"")</f>
        <v/>
      </c>
      <c r="AJ113" s="34"/>
      <c r="AK113" s="106"/>
      <c r="AL113" s="106"/>
      <c r="AM113" s="34"/>
      <c r="AN113" s="34"/>
      <c r="AO113" s="38"/>
      <c r="AP113" s="34"/>
      <c r="AQ113" s="38"/>
      <c r="AR113" s="38"/>
      <c r="AS113" s="38"/>
      <c r="AZ113" s="86" t="str">
        <f>IF(ISNUMBER(($H113)),IF('Order Form'!$K$15="Yes","Y",""),"")</f>
        <v/>
      </c>
      <c r="BD113" s="87" t="e">
        <f>IF('Order Form'!#REF!&gt;0,"OF"," ")</f>
        <v>#REF!</v>
      </c>
      <c r="BE113" s="86" t="e">
        <f>IF('Order Form'!#REF!&gt;0,"Y"," ")</f>
        <v>#REF!</v>
      </c>
      <c r="BF113" s="86" t="e">
        <f>IF('Order Form'!#REF!&gt;0,"STANDARD"," ")</f>
        <v>#REF!</v>
      </c>
    </row>
    <row r="114" spans="1:58">
      <c r="A114" s="34"/>
      <c r="B114" s="93" t="str">
        <f>IF(ISNUMBER(($H114)),'Order Form'!$D$5,"")</f>
        <v/>
      </c>
      <c r="C114" s="92" t="str">
        <f>IF(ISNUMBER(($H114)),'Order Form'!$G$5,"")</f>
        <v/>
      </c>
      <c r="D114" s="92" t="str">
        <f>IF('Order Form'!F167="","",IF(ISNUMBER(($H114)),'Order Form'!F167,""))</f>
        <v/>
      </c>
      <c r="E114" s="35"/>
      <c r="F114" s="91" t="str">
        <f>IF(ISNUMBER((H114)),SUBSTITUTE(SUBSTITUTE('Order Form'!#REF!,"-","")," ",""),"")</f>
        <v/>
      </c>
      <c r="G114" s="36"/>
      <c r="H114" s="90" t="str">
        <f>IF('Order Form'!H167&gt;0,'Order Form'!H167," ")</f>
        <v xml:space="preserve"> </v>
      </c>
      <c r="I114" s="89" t="str">
        <f>IF('Order Form'!$K$13="Yes",(IF('Order Form'!#REF!&gt;0,"",IF('Order Form'!$K$10&lt;&gt;"GR - Gratis",IF('Order Form'!#REF!=0,"",IF(ISNUMBER($H114),'Order Form'!#REF!,"")),""))),"")</f>
        <v/>
      </c>
      <c r="J114" s="89" t="str">
        <f>IF('Order Form'!$K$13="Yes",(IF('Order Form'!#REF!=0,"",IF('Order Form'!$K$10&lt;&gt;"GR - Gratis",IF(ISNUMBER($H114),'Order Form'!#REF!,""),""))),"")</f>
        <v/>
      </c>
      <c r="K114" s="37"/>
      <c r="L114" s="89" t="str">
        <f>IF('Order Form'!J167&gt;0,"",IF('Order Form'!G167=0,"",IF('Order Form'!$K$10&lt;&gt;"GR - Gratis",IF('Order Form'!$K$12="Yes",IF(ISNUMBER($H114),'Order Form'!G167*100,""),""),"")))</f>
        <v/>
      </c>
      <c r="M114" s="89" t="str">
        <f>IF('Order Form'!J167&gt;0,"",IF('Order Form'!$K$17=0,"",IF('Order Form'!$K$17=0,"",IF('Order Form'!$K$10&lt;&gt;"GR - Gratis",IF('Order Form'!$K$12="Yes",IF(ISNUMBER($H114),'Order Form'!$K$17*100,""),""),""))))</f>
        <v/>
      </c>
      <c r="N114" s="38"/>
      <c r="O114" s="88" t="str">
        <f>IF('Order Form'!$B$8="Name / Attent Of","",IF(ISNUMBER($H114),IF('Order Form'!$K$14="Yes",'Order Form'!$B$8,""),""))</f>
        <v/>
      </c>
      <c r="P114" s="96" t="str">
        <f>IF('Order Form'!$B$9="Company / Department","",IF(ISNUMBER($H114),IF('Order Form'!$K$14="Yes",'Order Form'!$B$9,""),""))</f>
        <v/>
      </c>
      <c r="Q114" s="88" t="str">
        <f>IF('Order Form'!$B$10="Address 1","",IF(ISNUMBER($H114),IF('Order Form'!$K$14="Yes",'Order Form'!$B$10,""),""))</f>
        <v/>
      </c>
      <c r="R114" s="88" t="str">
        <f>IF('Order Form'!$B$11="Address 2","",IF(ISNUMBER($H114),IF('Order Form'!$K$14="Yes",'Order Form'!$B$11,""),""))</f>
        <v/>
      </c>
      <c r="S114" s="96" t="str">
        <f>IF('Order Form'!$B$12="Address 3","",IF(ISNUMBER($H114),IF('Order Form'!$K$14="Yes",'Order Form'!$B$12,""),""))</f>
        <v/>
      </c>
      <c r="T114" s="88" t="str">
        <f>IF('Order Form'!$B$13="Town","",IF(ISNUMBER($H114),IF('Order Form'!$K$14="Yes",'Order Form'!$B$13,""),""))</f>
        <v/>
      </c>
      <c r="U114" s="34"/>
      <c r="V114" s="103" t="str">
        <f>IF('Order Form'!$B$14="Post Code","",IF(ISNUMBER($H114),IF('Order Form'!$K$14="Yes",'Order Form'!$B$14,""),""))</f>
        <v/>
      </c>
      <c r="W114" s="98" t="str">
        <f>IF('Order Form'!$B$15="Country","",IF(ISNUMBER($H114),IF('Order Form'!$K$14="Yes",VLOOKUP('Order Form'!$B$15,Lists!N:O,2,0),""),""))</f>
        <v/>
      </c>
      <c r="X114" s="100"/>
      <c r="Y114" s="99" t="str">
        <f>IF('Order Form'!$F$8="Phone","",IF(ISNUMBER($H114),IF('Order Form'!$K$14="Yes",'Order Form'!$F$8,""),""))</f>
        <v/>
      </c>
      <c r="Z114" s="97" t="str">
        <f>IF('Order Form'!$F$9="Email","",IF(ISNUMBER($H114),IF('Order Form'!$K$14="Yes",'Order Form'!$F$9,""),""))</f>
        <v/>
      </c>
      <c r="AA114" s="38"/>
      <c r="AC114" s="86" t="str">
        <f>IF(ISNUMBER(($H114)),LEFT('Order Form'!$K$10,2),"")</f>
        <v/>
      </c>
      <c r="AD114" s="34"/>
      <c r="AE114" s="86" t="str">
        <f>IF(AC114="GR",LEFT('Order Form'!$K$11,2),"")</f>
        <v/>
      </c>
      <c r="AF114" s="34"/>
      <c r="AG114" s="38"/>
      <c r="AH114" s="38"/>
      <c r="AI114" s="86" t="str">
        <f>IF(ISNUMBER(($H114)),IF('Order Form'!$K$16="Yes","P",""),"")</f>
        <v/>
      </c>
      <c r="AJ114" s="34"/>
      <c r="AK114" s="106"/>
      <c r="AL114" s="106"/>
      <c r="AM114" s="34"/>
      <c r="AN114" s="34"/>
      <c r="AO114" s="38"/>
      <c r="AP114" s="34"/>
      <c r="AQ114" s="38"/>
      <c r="AR114" s="38"/>
      <c r="AS114" s="38"/>
      <c r="AZ114" s="86" t="str">
        <f>IF(ISNUMBER(($H114)),IF('Order Form'!$K$15="Yes","Y",""),"")</f>
        <v/>
      </c>
      <c r="BD114" s="87" t="e">
        <f>IF('Order Form'!#REF!&gt;0,"OF"," ")</f>
        <v>#REF!</v>
      </c>
      <c r="BE114" s="86" t="e">
        <f>IF('Order Form'!#REF!&gt;0,"Y"," ")</f>
        <v>#REF!</v>
      </c>
      <c r="BF114" s="86" t="e">
        <f>IF('Order Form'!#REF!&gt;0,"STANDARD"," ")</f>
        <v>#REF!</v>
      </c>
    </row>
    <row r="115" spans="1:58">
      <c r="A115" s="34"/>
      <c r="B115" s="93" t="str">
        <f>IF(ISNUMBER(($H115)),'Order Form'!$D$5,"")</f>
        <v/>
      </c>
      <c r="C115" s="92" t="str">
        <f>IF(ISNUMBER(($H115)),'Order Form'!$G$5,"")</f>
        <v/>
      </c>
      <c r="D115" s="92" t="str">
        <f>IF('Order Form'!F168="","",IF(ISNUMBER(($H115)),'Order Form'!F168,""))</f>
        <v/>
      </c>
      <c r="E115" s="35"/>
      <c r="F115" s="91" t="str">
        <f>IF(ISNUMBER((H115)),SUBSTITUTE(SUBSTITUTE('Order Form'!#REF!,"-","")," ",""),"")</f>
        <v/>
      </c>
      <c r="G115" s="36"/>
      <c r="H115" s="90" t="str">
        <f>IF('Order Form'!H168&gt;0,'Order Form'!H168," ")</f>
        <v xml:space="preserve"> </v>
      </c>
      <c r="I115" s="89" t="str">
        <f>IF('Order Form'!$K$13="Yes",(IF('Order Form'!#REF!&gt;0,"",IF('Order Form'!$K$10&lt;&gt;"GR - Gratis",IF('Order Form'!#REF!=0,"",IF(ISNUMBER($H115),'Order Form'!#REF!,"")),""))),"")</f>
        <v/>
      </c>
      <c r="J115" s="89" t="str">
        <f>IF('Order Form'!$K$13="Yes",(IF('Order Form'!#REF!=0,"",IF('Order Form'!$K$10&lt;&gt;"GR - Gratis",IF(ISNUMBER($H115),'Order Form'!#REF!,""),""))),"")</f>
        <v/>
      </c>
      <c r="K115" s="37"/>
      <c r="L115" s="89" t="str">
        <f>IF('Order Form'!J168&gt;0,"",IF('Order Form'!G168=0,"",IF('Order Form'!$K$10&lt;&gt;"GR - Gratis",IF('Order Form'!$K$12="Yes",IF(ISNUMBER($H115),'Order Form'!G168*100,""),""),"")))</f>
        <v/>
      </c>
      <c r="M115" s="89" t="str">
        <f>IF('Order Form'!J168&gt;0,"",IF('Order Form'!$K$17=0,"",IF('Order Form'!$K$17=0,"",IF('Order Form'!$K$10&lt;&gt;"GR - Gratis",IF('Order Form'!$K$12="Yes",IF(ISNUMBER($H115),'Order Form'!$K$17*100,""),""),""))))</f>
        <v/>
      </c>
      <c r="N115" s="38"/>
      <c r="O115" s="88" t="str">
        <f>IF('Order Form'!$B$8="Name / Attent Of","",IF(ISNUMBER($H115),IF('Order Form'!$K$14="Yes",'Order Form'!$B$8,""),""))</f>
        <v/>
      </c>
      <c r="P115" s="96" t="str">
        <f>IF('Order Form'!$B$9="Company / Department","",IF(ISNUMBER($H115),IF('Order Form'!$K$14="Yes",'Order Form'!$B$9,""),""))</f>
        <v/>
      </c>
      <c r="Q115" s="88" t="str">
        <f>IF('Order Form'!$B$10="Address 1","",IF(ISNUMBER($H115),IF('Order Form'!$K$14="Yes",'Order Form'!$B$10,""),""))</f>
        <v/>
      </c>
      <c r="R115" s="88" t="str">
        <f>IF('Order Form'!$B$11="Address 2","",IF(ISNUMBER($H115),IF('Order Form'!$K$14="Yes",'Order Form'!$B$11,""),""))</f>
        <v/>
      </c>
      <c r="S115" s="96" t="str">
        <f>IF('Order Form'!$B$12="Address 3","",IF(ISNUMBER($H115),IF('Order Form'!$K$14="Yes",'Order Form'!$B$12,""),""))</f>
        <v/>
      </c>
      <c r="T115" s="88" t="str">
        <f>IF('Order Form'!$B$13="Town","",IF(ISNUMBER($H115),IF('Order Form'!$K$14="Yes",'Order Form'!$B$13,""),""))</f>
        <v/>
      </c>
      <c r="U115" s="34"/>
      <c r="V115" s="103" t="str">
        <f>IF('Order Form'!$B$14="Post Code","",IF(ISNUMBER($H115),IF('Order Form'!$K$14="Yes",'Order Form'!$B$14,""),""))</f>
        <v/>
      </c>
      <c r="W115" s="98" t="str">
        <f>IF('Order Form'!$B$15="Country","",IF(ISNUMBER($H115),IF('Order Form'!$K$14="Yes",VLOOKUP('Order Form'!$B$15,Lists!N:O,2,0),""),""))</f>
        <v/>
      </c>
      <c r="X115" s="100"/>
      <c r="Y115" s="99" t="str">
        <f>IF('Order Form'!$F$8="Phone","",IF(ISNUMBER($H115),IF('Order Form'!$K$14="Yes",'Order Form'!$F$8,""),""))</f>
        <v/>
      </c>
      <c r="Z115" s="97" t="str">
        <f>IF('Order Form'!$F$9="Email","",IF(ISNUMBER($H115),IF('Order Form'!$K$14="Yes",'Order Form'!$F$9,""),""))</f>
        <v/>
      </c>
      <c r="AA115" s="38"/>
      <c r="AC115" s="86" t="str">
        <f>IF(ISNUMBER(($H115)),LEFT('Order Form'!$K$10,2),"")</f>
        <v/>
      </c>
      <c r="AD115" s="34"/>
      <c r="AE115" s="86" t="str">
        <f>IF(AC115="GR",LEFT('Order Form'!$K$11,2),"")</f>
        <v/>
      </c>
      <c r="AF115" s="34"/>
      <c r="AG115" s="38"/>
      <c r="AH115" s="38"/>
      <c r="AI115" s="86" t="str">
        <f>IF(ISNUMBER(($H115)),IF('Order Form'!$K$16="Yes","P",""),"")</f>
        <v/>
      </c>
      <c r="AJ115" s="34"/>
      <c r="AK115" s="106"/>
      <c r="AL115" s="106"/>
      <c r="AM115" s="34"/>
      <c r="AN115" s="34"/>
      <c r="AO115" s="38"/>
      <c r="AP115" s="34"/>
      <c r="AQ115" s="38"/>
      <c r="AR115" s="38"/>
      <c r="AS115" s="38"/>
      <c r="AZ115" s="86" t="str">
        <f>IF(ISNUMBER(($H115)),IF('Order Form'!$K$15="Yes","Y",""),"")</f>
        <v/>
      </c>
      <c r="BD115" s="87" t="e">
        <f>IF('Order Form'!#REF!&gt;0,"OF"," ")</f>
        <v>#REF!</v>
      </c>
      <c r="BE115" s="86" t="e">
        <f>IF('Order Form'!#REF!&gt;0,"Y"," ")</f>
        <v>#REF!</v>
      </c>
      <c r="BF115" s="86" t="e">
        <f>IF('Order Form'!#REF!&gt;0,"STANDARD"," ")</f>
        <v>#REF!</v>
      </c>
    </row>
    <row r="116" spans="1:58">
      <c r="A116" s="34"/>
      <c r="B116" s="93" t="str">
        <f>IF(ISNUMBER(($H116)),'Order Form'!$D$5,"")</f>
        <v/>
      </c>
      <c r="C116" s="92" t="str">
        <f>IF(ISNUMBER(($H116)),'Order Form'!$G$5,"")</f>
        <v/>
      </c>
      <c r="D116" s="92" t="str">
        <f>IF('Order Form'!F169="","",IF(ISNUMBER(($H116)),'Order Form'!F169,""))</f>
        <v/>
      </c>
      <c r="E116" s="35"/>
      <c r="F116" s="91" t="str">
        <f>IF(ISNUMBER((H116)),SUBSTITUTE(SUBSTITUTE('Order Form'!#REF!,"-","")," ",""),"")</f>
        <v/>
      </c>
      <c r="G116" s="36"/>
      <c r="H116" s="90" t="str">
        <f>IF('Order Form'!H169&gt;0,'Order Form'!H169," ")</f>
        <v xml:space="preserve"> </v>
      </c>
      <c r="I116" s="89" t="str">
        <f>IF('Order Form'!$K$13="Yes",(IF('Order Form'!#REF!&gt;0,"",IF('Order Form'!$K$10&lt;&gt;"GR - Gratis",IF('Order Form'!#REF!=0,"",IF(ISNUMBER($H116),'Order Form'!#REF!,"")),""))),"")</f>
        <v/>
      </c>
      <c r="J116" s="89" t="str">
        <f>IF('Order Form'!$K$13="Yes",(IF('Order Form'!#REF!=0,"",IF('Order Form'!$K$10&lt;&gt;"GR - Gratis",IF(ISNUMBER($H116),'Order Form'!#REF!,""),""))),"")</f>
        <v/>
      </c>
      <c r="K116" s="37"/>
      <c r="L116" s="89" t="str">
        <f>IF('Order Form'!J169&gt;0,"",IF('Order Form'!G169=0,"",IF('Order Form'!$K$10&lt;&gt;"GR - Gratis",IF('Order Form'!$K$12="Yes",IF(ISNUMBER($H116),'Order Form'!G169*100,""),""),"")))</f>
        <v/>
      </c>
      <c r="M116" s="89" t="str">
        <f>IF('Order Form'!J169&gt;0,"",IF('Order Form'!$K$17=0,"",IF('Order Form'!$K$17=0,"",IF('Order Form'!$K$10&lt;&gt;"GR - Gratis",IF('Order Form'!$K$12="Yes",IF(ISNUMBER($H116),'Order Form'!$K$17*100,""),""),""))))</f>
        <v/>
      </c>
      <c r="N116" s="38"/>
      <c r="O116" s="88" t="str">
        <f>IF('Order Form'!$B$8="Name / Attent Of","",IF(ISNUMBER($H116),IF('Order Form'!$K$14="Yes",'Order Form'!$B$8,""),""))</f>
        <v/>
      </c>
      <c r="P116" s="96" t="str">
        <f>IF('Order Form'!$B$9="Company / Department","",IF(ISNUMBER($H116),IF('Order Form'!$K$14="Yes",'Order Form'!$B$9,""),""))</f>
        <v/>
      </c>
      <c r="Q116" s="88" t="str">
        <f>IF('Order Form'!$B$10="Address 1","",IF(ISNUMBER($H116),IF('Order Form'!$K$14="Yes",'Order Form'!$B$10,""),""))</f>
        <v/>
      </c>
      <c r="R116" s="88" t="str">
        <f>IF('Order Form'!$B$11="Address 2","",IF(ISNUMBER($H116),IF('Order Form'!$K$14="Yes",'Order Form'!$B$11,""),""))</f>
        <v/>
      </c>
      <c r="S116" s="96" t="str">
        <f>IF('Order Form'!$B$12="Address 3","",IF(ISNUMBER($H116),IF('Order Form'!$K$14="Yes",'Order Form'!$B$12,""),""))</f>
        <v/>
      </c>
      <c r="T116" s="88" t="str">
        <f>IF('Order Form'!$B$13="Town","",IF(ISNUMBER($H116),IF('Order Form'!$K$14="Yes",'Order Form'!$B$13,""),""))</f>
        <v/>
      </c>
      <c r="U116" s="34"/>
      <c r="V116" s="103" t="str">
        <f>IF('Order Form'!$B$14="Post Code","",IF(ISNUMBER($H116),IF('Order Form'!$K$14="Yes",'Order Form'!$B$14,""),""))</f>
        <v/>
      </c>
      <c r="W116" s="98" t="str">
        <f>IF('Order Form'!$B$15="Country","",IF(ISNUMBER($H116),IF('Order Form'!$K$14="Yes",VLOOKUP('Order Form'!$B$15,Lists!N:O,2,0),""),""))</f>
        <v/>
      </c>
      <c r="X116" s="100"/>
      <c r="Y116" s="99" t="str">
        <f>IF('Order Form'!$F$8="Phone","",IF(ISNUMBER($H116),IF('Order Form'!$K$14="Yes",'Order Form'!$F$8,""),""))</f>
        <v/>
      </c>
      <c r="Z116" s="97" t="str">
        <f>IF('Order Form'!$F$9="Email","",IF(ISNUMBER($H116),IF('Order Form'!$K$14="Yes",'Order Form'!$F$9,""),""))</f>
        <v/>
      </c>
      <c r="AA116" s="38"/>
      <c r="AC116" s="86" t="str">
        <f>IF(ISNUMBER(($H116)),LEFT('Order Form'!$K$10,2),"")</f>
        <v/>
      </c>
      <c r="AD116" s="34"/>
      <c r="AE116" s="86" t="str">
        <f>IF(AC116="GR",LEFT('Order Form'!$K$11,2),"")</f>
        <v/>
      </c>
      <c r="AF116" s="34"/>
      <c r="AG116" s="38"/>
      <c r="AH116" s="38"/>
      <c r="AI116" s="86" t="str">
        <f>IF(ISNUMBER(($H116)),IF('Order Form'!$K$16="Yes","P",""),"")</f>
        <v/>
      </c>
      <c r="AJ116" s="34"/>
      <c r="AK116" s="106"/>
      <c r="AL116" s="106"/>
      <c r="AM116" s="34"/>
      <c r="AN116" s="34"/>
      <c r="AO116" s="38"/>
      <c r="AP116" s="34"/>
      <c r="AQ116" s="38"/>
      <c r="AR116" s="38"/>
      <c r="AS116" s="38"/>
      <c r="AZ116" s="86" t="str">
        <f>IF(ISNUMBER(($H116)),IF('Order Form'!$K$15="Yes","Y",""),"")</f>
        <v/>
      </c>
      <c r="BD116" s="87" t="e">
        <f>IF('Order Form'!#REF!&gt;0,"OF"," ")</f>
        <v>#REF!</v>
      </c>
      <c r="BE116" s="86" t="e">
        <f>IF('Order Form'!#REF!&gt;0,"Y"," ")</f>
        <v>#REF!</v>
      </c>
      <c r="BF116" s="86" t="e">
        <f>IF('Order Form'!#REF!&gt;0,"STANDARD"," ")</f>
        <v>#REF!</v>
      </c>
    </row>
    <row r="117" spans="1:58">
      <c r="A117" s="34"/>
      <c r="B117" s="93" t="str">
        <f>IF(ISNUMBER(($H117)),'Order Form'!$D$5,"")</f>
        <v/>
      </c>
      <c r="C117" s="92" t="str">
        <f>IF(ISNUMBER(($H117)),'Order Form'!$G$5,"")</f>
        <v/>
      </c>
      <c r="D117" s="92" t="str">
        <f>IF('Order Form'!F170="","",IF(ISNUMBER(($H117)),'Order Form'!F170,""))</f>
        <v/>
      </c>
      <c r="E117" s="35"/>
      <c r="F117" s="91" t="str">
        <f>IF(ISNUMBER((H117)),SUBSTITUTE(SUBSTITUTE('Order Form'!#REF!,"-","")," ",""),"")</f>
        <v/>
      </c>
      <c r="G117" s="36"/>
      <c r="H117" s="90" t="str">
        <f>IF('Order Form'!H170&gt;0,'Order Form'!H170," ")</f>
        <v xml:space="preserve"> </v>
      </c>
      <c r="I117" s="89" t="str">
        <f>IF('Order Form'!$K$13="Yes",(IF('Order Form'!#REF!&gt;0,"",IF('Order Form'!$K$10&lt;&gt;"GR - Gratis",IF('Order Form'!#REF!=0,"",IF(ISNUMBER($H117),'Order Form'!#REF!,"")),""))),"")</f>
        <v/>
      </c>
      <c r="J117" s="89" t="str">
        <f>IF('Order Form'!$K$13="Yes",(IF('Order Form'!#REF!=0,"",IF('Order Form'!$K$10&lt;&gt;"GR - Gratis",IF(ISNUMBER($H117),'Order Form'!#REF!,""),""))),"")</f>
        <v/>
      </c>
      <c r="K117" s="37"/>
      <c r="L117" s="89" t="str">
        <f>IF('Order Form'!J170&gt;0,"",IF('Order Form'!G170=0,"",IF('Order Form'!$K$10&lt;&gt;"GR - Gratis",IF('Order Form'!$K$12="Yes",IF(ISNUMBER($H117),'Order Form'!G170*100,""),""),"")))</f>
        <v/>
      </c>
      <c r="M117" s="89" t="str">
        <f>IF('Order Form'!J170&gt;0,"",IF('Order Form'!$K$17=0,"",IF('Order Form'!$K$17=0,"",IF('Order Form'!$K$10&lt;&gt;"GR - Gratis",IF('Order Form'!$K$12="Yes",IF(ISNUMBER($H117),'Order Form'!$K$17*100,""),""),""))))</f>
        <v/>
      </c>
      <c r="N117" s="38"/>
      <c r="O117" s="88" t="str">
        <f>IF('Order Form'!$B$8="Name / Attent Of","",IF(ISNUMBER($H117),IF('Order Form'!$K$14="Yes",'Order Form'!$B$8,""),""))</f>
        <v/>
      </c>
      <c r="P117" s="96" t="str">
        <f>IF('Order Form'!$B$9="Company / Department","",IF(ISNUMBER($H117),IF('Order Form'!$K$14="Yes",'Order Form'!$B$9,""),""))</f>
        <v/>
      </c>
      <c r="Q117" s="88" t="str">
        <f>IF('Order Form'!$B$10="Address 1","",IF(ISNUMBER($H117),IF('Order Form'!$K$14="Yes",'Order Form'!$B$10,""),""))</f>
        <v/>
      </c>
      <c r="R117" s="88" t="str">
        <f>IF('Order Form'!$B$11="Address 2","",IF(ISNUMBER($H117),IF('Order Form'!$K$14="Yes",'Order Form'!$B$11,""),""))</f>
        <v/>
      </c>
      <c r="S117" s="96" t="str">
        <f>IF('Order Form'!$B$12="Address 3","",IF(ISNUMBER($H117),IF('Order Form'!$K$14="Yes",'Order Form'!$B$12,""),""))</f>
        <v/>
      </c>
      <c r="T117" s="88" t="str">
        <f>IF('Order Form'!$B$13="Town","",IF(ISNUMBER($H117),IF('Order Form'!$K$14="Yes",'Order Form'!$B$13,""),""))</f>
        <v/>
      </c>
      <c r="U117" s="34"/>
      <c r="V117" s="103" t="str">
        <f>IF('Order Form'!$B$14="Post Code","",IF(ISNUMBER($H117),IF('Order Form'!$K$14="Yes",'Order Form'!$B$14,""),""))</f>
        <v/>
      </c>
      <c r="W117" s="98" t="str">
        <f>IF('Order Form'!$B$15="Country","",IF(ISNUMBER($H117),IF('Order Form'!$K$14="Yes",VLOOKUP('Order Form'!$B$15,Lists!N:O,2,0),""),""))</f>
        <v/>
      </c>
      <c r="X117" s="100"/>
      <c r="Y117" s="99" t="str">
        <f>IF('Order Form'!$F$8="Phone","",IF(ISNUMBER($H117),IF('Order Form'!$K$14="Yes",'Order Form'!$F$8,""),""))</f>
        <v/>
      </c>
      <c r="Z117" s="97" t="str">
        <f>IF('Order Form'!$F$9="Email","",IF(ISNUMBER($H117),IF('Order Form'!$K$14="Yes",'Order Form'!$F$9,""),""))</f>
        <v/>
      </c>
      <c r="AA117" s="38"/>
      <c r="AC117" s="86" t="str">
        <f>IF(ISNUMBER(($H117)),LEFT('Order Form'!$K$10,2),"")</f>
        <v/>
      </c>
      <c r="AD117" s="34"/>
      <c r="AE117" s="86" t="str">
        <f>IF(AC117="GR",LEFT('Order Form'!$K$11,2),"")</f>
        <v/>
      </c>
      <c r="AF117" s="34"/>
      <c r="AG117" s="38"/>
      <c r="AH117" s="38"/>
      <c r="AI117" s="86" t="str">
        <f>IF(ISNUMBER(($H117)),IF('Order Form'!$K$16="Yes","P",""),"")</f>
        <v/>
      </c>
      <c r="AJ117" s="34"/>
      <c r="AK117" s="106"/>
      <c r="AL117" s="106"/>
      <c r="AM117" s="34"/>
      <c r="AN117" s="34"/>
      <c r="AO117" s="38"/>
      <c r="AP117" s="34"/>
      <c r="AQ117" s="38"/>
      <c r="AR117" s="38"/>
      <c r="AS117" s="38"/>
      <c r="AZ117" s="86" t="str">
        <f>IF(ISNUMBER(($H117)),IF('Order Form'!$K$15="Yes","Y",""),"")</f>
        <v/>
      </c>
      <c r="BD117" s="87" t="e">
        <f>IF('Order Form'!#REF!&gt;0,"OF"," ")</f>
        <v>#REF!</v>
      </c>
      <c r="BE117" s="86" t="e">
        <f>IF('Order Form'!#REF!&gt;0,"Y"," ")</f>
        <v>#REF!</v>
      </c>
      <c r="BF117" s="86" t="e">
        <f>IF('Order Form'!#REF!&gt;0,"STANDARD"," ")</f>
        <v>#REF!</v>
      </c>
    </row>
    <row r="118" spans="1:58">
      <c r="A118" s="34"/>
      <c r="B118" s="93" t="str">
        <f>IF(ISNUMBER(($H118)),'Order Form'!$D$5,"")</f>
        <v/>
      </c>
      <c r="C118" s="92" t="str">
        <f>IF(ISNUMBER(($H118)),'Order Form'!$G$5,"")</f>
        <v/>
      </c>
      <c r="D118" s="92" t="str">
        <f>IF('Order Form'!F171="","",IF(ISNUMBER(($H118)),'Order Form'!F171,""))</f>
        <v/>
      </c>
      <c r="E118" s="35"/>
      <c r="F118" s="91" t="str">
        <f>IF(ISNUMBER((H118)),SUBSTITUTE(SUBSTITUTE('Order Form'!#REF!,"-","")," ",""),"")</f>
        <v/>
      </c>
      <c r="G118" s="36"/>
      <c r="H118" s="90" t="str">
        <f>IF('Order Form'!H171&gt;0,'Order Form'!H171," ")</f>
        <v xml:space="preserve"> </v>
      </c>
      <c r="I118" s="89" t="str">
        <f>IF('Order Form'!$K$13="Yes",(IF('Order Form'!#REF!&gt;0,"",IF('Order Form'!$K$10&lt;&gt;"GR - Gratis",IF('Order Form'!#REF!=0,"",IF(ISNUMBER($H118),'Order Form'!#REF!,"")),""))),"")</f>
        <v/>
      </c>
      <c r="J118" s="89" t="str">
        <f>IF('Order Form'!$K$13="Yes",(IF('Order Form'!#REF!=0,"",IF('Order Form'!$K$10&lt;&gt;"GR - Gratis",IF(ISNUMBER($H118),'Order Form'!#REF!,""),""))),"")</f>
        <v/>
      </c>
      <c r="K118" s="37"/>
      <c r="L118" s="89" t="str">
        <f>IF('Order Form'!J171&gt;0,"",IF('Order Form'!G171=0,"",IF('Order Form'!$K$10&lt;&gt;"GR - Gratis",IF('Order Form'!$K$12="Yes",IF(ISNUMBER($H118),'Order Form'!G171*100,""),""),"")))</f>
        <v/>
      </c>
      <c r="M118" s="89" t="str">
        <f>IF('Order Form'!J171&gt;0,"",IF('Order Form'!$K$17=0,"",IF('Order Form'!$K$17=0,"",IF('Order Form'!$K$10&lt;&gt;"GR - Gratis",IF('Order Form'!$K$12="Yes",IF(ISNUMBER($H118),'Order Form'!$K$17*100,""),""),""))))</f>
        <v/>
      </c>
      <c r="N118" s="38"/>
      <c r="O118" s="88" t="str">
        <f>IF('Order Form'!$B$8="Name / Attent Of","",IF(ISNUMBER($H118),IF('Order Form'!$K$14="Yes",'Order Form'!$B$8,""),""))</f>
        <v/>
      </c>
      <c r="P118" s="96" t="str">
        <f>IF('Order Form'!$B$9="Company / Department","",IF(ISNUMBER($H118),IF('Order Form'!$K$14="Yes",'Order Form'!$B$9,""),""))</f>
        <v/>
      </c>
      <c r="Q118" s="88" t="str">
        <f>IF('Order Form'!$B$10="Address 1","",IF(ISNUMBER($H118),IF('Order Form'!$K$14="Yes",'Order Form'!$B$10,""),""))</f>
        <v/>
      </c>
      <c r="R118" s="88" t="str">
        <f>IF('Order Form'!$B$11="Address 2","",IF(ISNUMBER($H118),IF('Order Form'!$K$14="Yes",'Order Form'!$B$11,""),""))</f>
        <v/>
      </c>
      <c r="S118" s="96" t="str">
        <f>IF('Order Form'!$B$12="Address 3","",IF(ISNUMBER($H118),IF('Order Form'!$K$14="Yes",'Order Form'!$B$12,""),""))</f>
        <v/>
      </c>
      <c r="T118" s="88" t="str">
        <f>IF('Order Form'!$B$13="Town","",IF(ISNUMBER($H118),IF('Order Form'!$K$14="Yes",'Order Form'!$B$13,""),""))</f>
        <v/>
      </c>
      <c r="U118" s="34"/>
      <c r="V118" s="103" t="str">
        <f>IF('Order Form'!$B$14="Post Code","",IF(ISNUMBER($H118),IF('Order Form'!$K$14="Yes",'Order Form'!$B$14,""),""))</f>
        <v/>
      </c>
      <c r="W118" s="98" t="str">
        <f>IF('Order Form'!$B$15="Country","",IF(ISNUMBER($H118),IF('Order Form'!$K$14="Yes",VLOOKUP('Order Form'!$B$15,Lists!N:O,2,0),""),""))</f>
        <v/>
      </c>
      <c r="X118" s="100"/>
      <c r="Y118" s="99" t="str">
        <f>IF('Order Form'!$F$8="Phone","",IF(ISNUMBER($H118),IF('Order Form'!$K$14="Yes",'Order Form'!$F$8,""),""))</f>
        <v/>
      </c>
      <c r="Z118" s="97" t="str">
        <f>IF('Order Form'!$F$9="Email","",IF(ISNUMBER($H118),IF('Order Form'!$K$14="Yes",'Order Form'!$F$9,""),""))</f>
        <v/>
      </c>
      <c r="AA118" s="38"/>
      <c r="AC118" s="86" t="str">
        <f>IF(ISNUMBER(($H118)),LEFT('Order Form'!$K$10,2),"")</f>
        <v/>
      </c>
      <c r="AD118" s="34"/>
      <c r="AE118" s="86" t="str">
        <f>IF(AC118="GR",LEFT('Order Form'!$K$11,2),"")</f>
        <v/>
      </c>
      <c r="AF118" s="34"/>
      <c r="AG118" s="38"/>
      <c r="AH118" s="38"/>
      <c r="AI118" s="86" t="str">
        <f>IF(ISNUMBER(($H118)),IF('Order Form'!$K$16="Yes","P",""),"")</f>
        <v/>
      </c>
      <c r="AJ118" s="34"/>
      <c r="AK118" s="106"/>
      <c r="AL118" s="106"/>
      <c r="AM118" s="34"/>
      <c r="AN118" s="34"/>
      <c r="AO118" s="38"/>
      <c r="AP118" s="34"/>
      <c r="AQ118" s="38"/>
      <c r="AR118" s="38"/>
      <c r="AS118" s="38"/>
      <c r="AZ118" s="86" t="str">
        <f>IF(ISNUMBER(($H118)),IF('Order Form'!$K$15="Yes","Y",""),"")</f>
        <v/>
      </c>
      <c r="BD118" s="87" t="e">
        <f>IF('Order Form'!#REF!&gt;0,"OF"," ")</f>
        <v>#REF!</v>
      </c>
      <c r="BE118" s="86" t="e">
        <f>IF('Order Form'!#REF!&gt;0,"Y"," ")</f>
        <v>#REF!</v>
      </c>
      <c r="BF118" s="86" t="e">
        <f>IF('Order Form'!#REF!&gt;0,"STANDARD"," ")</f>
        <v>#REF!</v>
      </c>
    </row>
    <row r="119" spans="1:58">
      <c r="A119" s="34"/>
      <c r="B119" s="93" t="str">
        <f>IF(ISNUMBER(($H119)),'Order Form'!$D$5,"")</f>
        <v/>
      </c>
      <c r="C119" s="92" t="str">
        <f>IF(ISNUMBER(($H119)),'Order Form'!$G$5,"")</f>
        <v/>
      </c>
      <c r="D119" s="92" t="str">
        <f>IF('Order Form'!F172="","",IF(ISNUMBER(($H119)),'Order Form'!F172,""))</f>
        <v/>
      </c>
      <c r="E119" s="35"/>
      <c r="F119" s="91" t="str">
        <f>IF(ISNUMBER((H119)),SUBSTITUTE(SUBSTITUTE('Order Form'!#REF!,"-","")," ",""),"")</f>
        <v/>
      </c>
      <c r="G119" s="36"/>
      <c r="H119" s="90" t="str">
        <f>IF('Order Form'!H172&gt;0,'Order Form'!H172," ")</f>
        <v xml:space="preserve"> </v>
      </c>
      <c r="I119" s="89" t="str">
        <f>IF('Order Form'!$K$13="Yes",(IF('Order Form'!#REF!&gt;0,"",IF('Order Form'!$K$10&lt;&gt;"GR - Gratis",IF('Order Form'!#REF!=0,"",IF(ISNUMBER($H119),'Order Form'!#REF!,"")),""))),"")</f>
        <v/>
      </c>
      <c r="J119" s="89" t="str">
        <f>IF('Order Form'!$K$13="Yes",(IF('Order Form'!#REF!=0,"",IF('Order Form'!$K$10&lt;&gt;"GR - Gratis",IF(ISNUMBER($H119),'Order Form'!#REF!,""),""))),"")</f>
        <v/>
      </c>
      <c r="K119" s="37"/>
      <c r="L119" s="89" t="str">
        <f>IF('Order Form'!J172&gt;0,"",IF('Order Form'!G172=0,"",IF('Order Form'!$K$10&lt;&gt;"GR - Gratis",IF('Order Form'!$K$12="Yes",IF(ISNUMBER($H119),'Order Form'!G172*100,""),""),"")))</f>
        <v/>
      </c>
      <c r="M119" s="89" t="str">
        <f>IF('Order Form'!J172&gt;0,"",IF('Order Form'!$K$17=0,"",IF('Order Form'!$K$17=0,"",IF('Order Form'!$K$10&lt;&gt;"GR - Gratis",IF('Order Form'!$K$12="Yes",IF(ISNUMBER($H119),'Order Form'!$K$17*100,""),""),""))))</f>
        <v/>
      </c>
      <c r="N119" s="38"/>
      <c r="O119" s="88" t="str">
        <f>IF('Order Form'!$B$8="Name / Attent Of","",IF(ISNUMBER($H119),IF('Order Form'!$K$14="Yes",'Order Form'!$B$8,""),""))</f>
        <v/>
      </c>
      <c r="P119" s="96" t="str">
        <f>IF('Order Form'!$B$9="Company / Department","",IF(ISNUMBER($H119),IF('Order Form'!$K$14="Yes",'Order Form'!$B$9,""),""))</f>
        <v/>
      </c>
      <c r="Q119" s="88" t="str">
        <f>IF('Order Form'!$B$10="Address 1","",IF(ISNUMBER($H119),IF('Order Form'!$K$14="Yes",'Order Form'!$B$10,""),""))</f>
        <v/>
      </c>
      <c r="R119" s="88" t="str">
        <f>IF('Order Form'!$B$11="Address 2","",IF(ISNUMBER($H119),IF('Order Form'!$K$14="Yes",'Order Form'!$B$11,""),""))</f>
        <v/>
      </c>
      <c r="S119" s="96" t="str">
        <f>IF('Order Form'!$B$12="Address 3","",IF(ISNUMBER($H119),IF('Order Form'!$K$14="Yes",'Order Form'!$B$12,""),""))</f>
        <v/>
      </c>
      <c r="T119" s="88" t="str">
        <f>IF('Order Form'!$B$13="Town","",IF(ISNUMBER($H119),IF('Order Form'!$K$14="Yes",'Order Form'!$B$13,""),""))</f>
        <v/>
      </c>
      <c r="U119" s="34"/>
      <c r="V119" s="103" t="str">
        <f>IF('Order Form'!$B$14="Post Code","",IF(ISNUMBER($H119),IF('Order Form'!$K$14="Yes",'Order Form'!$B$14,""),""))</f>
        <v/>
      </c>
      <c r="W119" s="98" t="str">
        <f>IF('Order Form'!$B$15="Country","",IF(ISNUMBER($H119),IF('Order Form'!$K$14="Yes",VLOOKUP('Order Form'!$B$15,Lists!N:O,2,0),""),""))</f>
        <v/>
      </c>
      <c r="X119" s="100"/>
      <c r="Y119" s="99" t="str">
        <f>IF('Order Form'!$F$8="Phone","",IF(ISNUMBER($H119),IF('Order Form'!$K$14="Yes",'Order Form'!$F$8,""),""))</f>
        <v/>
      </c>
      <c r="Z119" s="97" t="str">
        <f>IF('Order Form'!$F$9="Email","",IF(ISNUMBER($H119),IF('Order Form'!$K$14="Yes",'Order Form'!$F$9,""),""))</f>
        <v/>
      </c>
      <c r="AA119" s="38"/>
      <c r="AC119" s="86" t="str">
        <f>IF(ISNUMBER(($H119)),LEFT('Order Form'!$K$10,2),"")</f>
        <v/>
      </c>
      <c r="AD119" s="34"/>
      <c r="AE119" s="86" t="str">
        <f>IF(AC119="GR",LEFT('Order Form'!$K$11,2),"")</f>
        <v/>
      </c>
      <c r="AF119" s="34"/>
      <c r="AG119" s="38"/>
      <c r="AH119" s="38"/>
      <c r="AI119" s="86" t="str">
        <f>IF(ISNUMBER(($H119)),IF('Order Form'!$K$16="Yes","P",""),"")</f>
        <v/>
      </c>
      <c r="AJ119" s="34"/>
      <c r="AK119" s="106"/>
      <c r="AL119" s="106"/>
      <c r="AM119" s="34"/>
      <c r="AN119" s="34"/>
      <c r="AO119" s="38"/>
      <c r="AP119" s="34"/>
      <c r="AQ119" s="38"/>
      <c r="AR119" s="38"/>
      <c r="AS119" s="38"/>
      <c r="AZ119" s="86" t="str">
        <f>IF(ISNUMBER(($H119)),IF('Order Form'!$K$15="Yes","Y",""),"")</f>
        <v/>
      </c>
      <c r="BD119" s="87" t="e">
        <f>IF('Order Form'!#REF!&gt;0,"OF"," ")</f>
        <v>#REF!</v>
      </c>
      <c r="BE119" s="86" t="e">
        <f>IF('Order Form'!#REF!&gt;0,"Y"," ")</f>
        <v>#REF!</v>
      </c>
      <c r="BF119" s="86" t="e">
        <f>IF('Order Form'!#REF!&gt;0,"STANDARD"," ")</f>
        <v>#REF!</v>
      </c>
    </row>
    <row r="120" spans="1:58">
      <c r="A120" s="34"/>
      <c r="B120" s="93" t="str">
        <f>IF(ISNUMBER(($H120)),'Order Form'!$D$5,"")</f>
        <v/>
      </c>
      <c r="C120" s="92" t="str">
        <f>IF(ISNUMBER(($H120)),'Order Form'!$G$5,"")</f>
        <v/>
      </c>
      <c r="D120" s="92" t="str">
        <f>IF('Order Form'!F173="","",IF(ISNUMBER(($H120)),'Order Form'!F173,""))</f>
        <v/>
      </c>
      <c r="E120" s="35"/>
      <c r="F120" s="91" t="str">
        <f>IF(ISNUMBER((H120)),SUBSTITUTE(SUBSTITUTE('Order Form'!#REF!,"-","")," ",""),"")</f>
        <v/>
      </c>
      <c r="G120" s="36"/>
      <c r="H120" s="90" t="str">
        <f>IF('Order Form'!H173&gt;0,'Order Form'!H173," ")</f>
        <v xml:space="preserve"> </v>
      </c>
      <c r="I120" s="89" t="str">
        <f>IF('Order Form'!$K$13="Yes",(IF('Order Form'!#REF!&gt;0,"",IF('Order Form'!$K$10&lt;&gt;"GR - Gratis",IF('Order Form'!#REF!=0,"",IF(ISNUMBER($H120),'Order Form'!#REF!,"")),""))),"")</f>
        <v/>
      </c>
      <c r="J120" s="89" t="str">
        <f>IF('Order Form'!$K$13="Yes",(IF('Order Form'!#REF!=0,"",IF('Order Form'!$K$10&lt;&gt;"GR - Gratis",IF(ISNUMBER($H120),'Order Form'!#REF!,""),""))),"")</f>
        <v/>
      </c>
      <c r="K120" s="37"/>
      <c r="L120" s="89" t="str">
        <f>IF('Order Form'!J173&gt;0,"",IF('Order Form'!G173=0,"",IF('Order Form'!$K$10&lt;&gt;"GR - Gratis",IF('Order Form'!$K$12="Yes",IF(ISNUMBER($H120),'Order Form'!G173*100,""),""),"")))</f>
        <v/>
      </c>
      <c r="M120" s="89" t="str">
        <f>IF('Order Form'!J173&gt;0,"",IF('Order Form'!$K$17=0,"",IF('Order Form'!$K$17=0,"",IF('Order Form'!$K$10&lt;&gt;"GR - Gratis",IF('Order Form'!$K$12="Yes",IF(ISNUMBER($H120),'Order Form'!$K$17*100,""),""),""))))</f>
        <v/>
      </c>
      <c r="N120" s="38"/>
      <c r="O120" s="88" t="str">
        <f>IF('Order Form'!$B$8="Name / Attent Of","",IF(ISNUMBER($H120),IF('Order Form'!$K$14="Yes",'Order Form'!$B$8,""),""))</f>
        <v/>
      </c>
      <c r="P120" s="96" t="str">
        <f>IF('Order Form'!$B$9="Company / Department","",IF(ISNUMBER($H120),IF('Order Form'!$K$14="Yes",'Order Form'!$B$9,""),""))</f>
        <v/>
      </c>
      <c r="Q120" s="88" t="str">
        <f>IF('Order Form'!$B$10="Address 1","",IF(ISNUMBER($H120),IF('Order Form'!$K$14="Yes",'Order Form'!$B$10,""),""))</f>
        <v/>
      </c>
      <c r="R120" s="88" t="str">
        <f>IF('Order Form'!$B$11="Address 2","",IF(ISNUMBER($H120),IF('Order Form'!$K$14="Yes",'Order Form'!$B$11,""),""))</f>
        <v/>
      </c>
      <c r="S120" s="96" t="str">
        <f>IF('Order Form'!$B$12="Address 3","",IF(ISNUMBER($H120),IF('Order Form'!$K$14="Yes",'Order Form'!$B$12,""),""))</f>
        <v/>
      </c>
      <c r="T120" s="88" t="str">
        <f>IF('Order Form'!$B$13="Town","",IF(ISNUMBER($H120),IF('Order Form'!$K$14="Yes",'Order Form'!$B$13,""),""))</f>
        <v/>
      </c>
      <c r="U120" s="34"/>
      <c r="V120" s="103" t="str">
        <f>IF('Order Form'!$B$14="Post Code","",IF(ISNUMBER($H120),IF('Order Form'!$K$14="Yes",'Order Form'!$B$14,""),""))</f>
        <v/>
      </c>
      <c r="W120" s="98" t="str">
        <f>IF('Order Form'!$B$15="Country","",IF(ISNUMBER($H120),IF('Order Form'!$K$14="Yes",VLOOKUP('Order Form'!$B$15,Lists!N:O,2,0),""),""))</f>
        <v/>
      </c>
      <c r="X120" s="100"/>
      <c r="Y120" s="99" t="str">
        <f>IF('Order Form'!$F$8="Phone","",IF(ISNUMBER($H120),IF('Order Form'!$K$14="Yes",'Order Form'!$F$8,""),""))</f>
        <v/>
      </c>
      <c r="Z120" s="97" t="str">
        <f>IF('Order Form'!$F$9="Email","",IF(ISNUMBER($H120),IF('Order Form'!$K$14="Yes",'Order Form'!$F$9,""),""))</f>
        <v/>
      </c>
      <c r="AA120" s="38"/>
      <c r="AC120" s="86" t="str">
        <f>IF(ISNUMBER(($H120)),LEFT('Order Form'!$K$10,2),"")</f>
        <v/>
      </c>
      <c r="AD120" s="34"/>
      <c r="AE120" s="86" t="str">
        <f>IF(AC120="GR",LEFT('Order Form'!$K$11,2),"")</f>
        <v/>
      </c>
      <c r="AF120" s="34"/>
      <c r="AG120" s="38"/>
      <c r="AH120" s="38"/>
      <c r="AI120" s="86" t="str">
        <f>IF(ISNUMBER(($H120)),IF('Order Form'!$K$16="Yes","P",""),"")</f>
        <v/>
      </c>
      <c r="AJ120" s="34"/>
      <c r="AK120" s="106"/>
      <c r="AL120" s="106"/>
      <c r="AM120" s="34"/>
      <c r="AN120" s="34"/>
      <c r="AO120" s="38"/>
      <c r="AP120" s="34"/>
      <c r="AQ120" s="38"/>
      <c r="AR120" s="38"/>
      <c r="AS120" s="38"/>
      <c r="AZ120" s="86" t="str">
        <f>IF(ISNUMBER(($H120)),IF('Order Form'!$K$15="Yes","Y",""),"")</f>
        <v/>
      </c>
      <c r="BD120" s="87" t="e">
        <f>IF('Order Form'!#REF!&gt;0,"OF"," ")</f>
        <v>#REF!</v>
      </c>
      <c r="BE120" s="86" t="e">
        <f>IF('Order Form'!#REF!&gt;0,"Y"," ")</f>
        <v>#REF!</v>
      </c>
      <c r="BF120" s="86" t="e">
        <f>IF('Order Form'!#REF!&gt;0,"STANDARD"," ")</f>
        <v>#REF!</v>
      </c>
    </row>
    <row r="121" spans="1:58">
      <c r="A121" s="34"/>
      <c r="B121" s="93" t="str">
        <f>IF(ISNUMBER(($H121)),'Order Form'!$D$5,"")</f>
        <v/>
      </c>
      <c r="C121" s="92" t="str">
        <f>IF(ISNUMBER(($H121)),'Order Form'!$G$5,"")</f>
        <v/>
      </c>
      <c r="D121" s="92" t="str">
        <f>IF('Order Form'!F174="","",IF(ISNUMBER(($H121)),'Order Form'!F174,""))</f>
        <v/>
      </c>
      <c r="E121" s="35"/>
      <c r="F121" s="91" t="str">
        <f>IF(ISNUMBER((H121)),SUBSTITUTE(SUBSTITUTE('Order Form'!#REF!,"-","")," ",""),"")</f>
        <v/>
      </c>
      <c r="G121" s="36"/>
      <c r="H121" s="90" t="str">
        <f>IF('Order Form'!H174&gt;0,'Order Form'!H174," ")</f>
        <v xml:space="preserve"> </v>
      </c>
      <c r="I121" s="89" t="str">
        <f>IF('Order Form'!$K$13="Yes",(IF('Order Form'!#REF!&gt;0,"",IF('Order Form'!$K$10&lt;&gt;"GR - Gratis",IF('Order Form'!#REF!=0,"",IF(ISNUMBER($H121),'Order Form'!#REF!,"")),""))),"")</f>
        <v/>
      </c>
      <c r="J121" s="89" t="str">
        <f>IF('Order Form'!$K$13="Yes",(IF('Order Form'!#REF!=0,"",IF('Order Form'!$K$10&lt;&gt;"GR - Gratis",IF(ISNUMBER($H121),'Order Form'!#REF!,""),""))),"")</f>
        <v/>
      </c>
      <c r="K121" s="37"/>
      <c r="L121" s="89" t="str">
        <f>IF('Order Form'!J174&gt;0,"",IF('Order Form'!G174=0,"",IF('Order Form'!$K$10&lt;&gt;"GR - Gratis",IF('Order Form'!$K$12="Yes",IF(ISNUMBER($H121),'Order Form'!G174*100,""),""),"")))</f>
        <v/>
      </c>
      <c r="M121" s="89" t="str">
        <f>IF('Order Form'!J174&gt;0,"",IF('Order Form'!$K$17=0,"",IF('Order Form'!$K$17=0,"",IF('Order Form'!$K$10&lt;&gt;"GR - Gratis",IF('Order Form'!$K$12="Yes",IF(ISNUMBER($H121),'Order Form'!$K$17*100,""),""),""))))</f>
        <v/>
      </c>
      <c r="N121" s="38"/>
      <c r="O121" s="88" t="str">
        <f>IF('Order Form'!$B$8="Name / Attent Of","",IF(ISNUMBER($H121),IF('Order Form'!$K$14="Yes",'Order Form'!$B$8,""),""))</f>
        <v/>
      </c>
      <c r="P121" s="96" t="str">
        <f>IF('Order Form'!$B$9="Company / Department","",IF(ISNUMBER($H121),IF('Order Form'!$K$14="Yes",'Order Form'!$B$9,""),""))</f>
        <v/>
      </c>
      <c r="Q121" s="88" t="str">
        <f>IF('Order Form'!$B$10="Address 1","",IF(ISNUMBER($H121),IF('Order Form'!$K$14="Yes",'Order Form'!$B$10,""),""))</f>
        <v/>
      </c>
      <c r="R121" s="88" t="str">
        <f>IF('Order Form'!$B$11="Address 2","",IF(ISNUMBER($H121),IF('Order Form'!$K$14="Yes",'Order Form'!$B$11,""),""))</f>
        <v/>
      </c>
      <c r="S121" s="96" t="str">
        <f>IF('Order Form'!$B$12="Address 3","",IF(ISNUMBER($H121),IF('Order Form'!$K$14="Yes",'Order Form'!$B$12,""),""))</f>
        <v/>
      </c>
      <c r="T121" s="88" t="str">
        <f>IF('Order Form'!$B$13="Town","",IF(ISNUMBER($H121),IF('Order Form'!$K$14="Yes",'Order Form'!$B$13,""),""))</f>
        <v/>
      </c>
      <c r="U121" s="34"/>
      <c r="V121" s="103" t="str">
        <f>IF('Order Form'!$B$14="Post Code","",IF(ISNUMBER($H121),IF('Order Form'!$K$14="Yes",'Order Form'!$B$14,""),""))</f>
        <v/>
      </c>
      <c r="W121" s="98" t="str">
        <f>IF('Order Form'!$B$15="Country","",IF(ISNUMBER($H121),IF('Order Form'!$K$14="Yes",VLOOKUP('Order Form'!$B$15,Lists!N:O,2,0),""),""))</f>
        <v/>
      </c>
      <c r="X121" s="100"/>
      <c r="Y121" s="99" t="str">
        <f>IF('Order Form'!$F$8="Phone","",IF(ISNUMBER($H121),IF('Order Form'!$K$14="Yes",'Order Form'!$F$8,""),""))</f>
        <v/>
      </c>
      <c r="Z121" s="97" t="str">
        <f>IF('Order Form'!$F$9="Email","",IF(ISNUMBER($H121),IF('Order Form'!$K$14="Yes",'Order Form'!$F$9,""),""))</f>
        <v/>
      </c>
      <c r="AA121" s="38"/>
      <c r="AC121" s="86" t="str">
        <f>IF(ISNUMBER(($H121)),LEFT('Order Form'!$K$10,2),"")</f>
        <v/>
      </c>
      <c r="AD121" s="34"/>
      <c r="AE121" s="86" t="str">
        <f>IF(AC121="GR",LEFT('Order Form'!$K$11,2),"")</f>
        <v/>
      </c>
      <c r="AF121" s="34"/>
      <c r="AG121" s="38"/>
      <c r="AH121" s="38"/>
      <c r="AI121" s="86" t="str">
        <f>IF(ISNUMBER(($H121)),IF('Order Form'!$K$16="Yes","P",""),"")</f>
        <v/>
      </c>
      <c r="AJ121" s="34"/>
      <c r="AK121" s="106"/>
      <c r="AL121" s="106"/>
      <c r="AM121" s="34"/>
      <c r="AN121" s="34"/>
      <c r="AO121" s="38"/>
      <c r="AP121" s="34"/>
      <c r="AQ121" s="38"/>
      <c r="AR121" s="38"/>
      <c r="AS121" s="38"/>
      <c r="AZ121" s="86" t="str">
        <f>IF(ISNUMBER(($H121)),IF('Order Form'!$K$15="Yes","Y",""),"")</f>
        <v/>
      </c>
      <c r="BD121" s="87" t="e">
        <f>IF('Order Form'!#REF!&gt;0,"OF"," ")</f>
        <v>#REF!</v>
      </c>
      <c r="BE121" s="86" t="e">
        <f>IF('Order Form'!#REF!&gt;0,"Y"," ")</f>
        <v>#REF!</v>
      </c>
      <c r="BF121" s="86" t="e">
        <f>IF('Order Form'!#REF!&gt;0,"STANDARD"," ")</f>
        <v>#REF!</v>
      </c>
    </row>
    <row r="122" spans="1:58">
      <c r="A122" s="34"/>
      <c r="B122" s="93" t="str">
        <f>IF(ISNUMBER(($H122)),'Order Form'!$D$5,"")</f>
        <v/>
      </c>
      <c r="C122" s="92" t="str">
        <f>IF(ISNUMBER(($H122)),'Order Form'!$G$5,"")</f>
        <v/>
      </c>
      <c r="D122" s="92" t="str">
        <f>IF('Order Form'!F175="","",IF(ISNUMBER(($H122)),'Order Form'!F175,""))</f>
        <v/>
      </c>
      <c r="E122" s="35"/>
      <c r="F122" s="91" t="str">
        <f>IF(ISNUMBER((H122)),SUBSTITUTE(SUBSTITUTE('Order Form'!#REF!,"-","")," ",""),"")</f>
        <v/>
      </c>
      <c r="G122" s="36"/>
      <c r="H122" s="90" t="str">
        <f>IF('Order Form'!H175&gt;0,'Order Form'!H175," ")</f>
        <v xml:space="preserve"> </v>
      </c>
      <c r="I122" s="89" t="str">
        <f>IF('Order Form'!$K$13="Yes",(IF('Order Form'!#REF!&gt;0,"",IF('Order Form'!$K$10&lt;&gt;"GR - Gratis",IF('Order Form'!#REF!=0,"",IF(ISNUMBER($H122),'Order Form'!#REF!,"")),""))),"")</f>
        <v/>
      </c>
      <c r="J122" s="89" t="str">
        <f>IF('Order Form'!$K$13="Yes",(IF('Order Form'!#REF!=0,"",IF('Order Form'!$K$10&lt;&gt;"GR - Gratis",IF(ISNUMBER($H122),'Order Form'!#REF!,""),""))),"")</f>
        <v/>
      </c>
      <c r="K122" s="37"/>
      <c r="L122" s="89" t="str">
        <f>IF('Order Form'!J175&gt;0,"",IF('Order Form'!G175=0,"",IF('Order Form'!$K$10&lt;&gt;"GR - Gratis",IF('Order Form'!$K$12="Yes",IF(ISNUMBER($H122),'Order Form'!G175*100,""),""),"")))</f>
        <v/>
      </c>
      <c r="M122" s="89" t="str">
        <f>IF('Order Form'!J175&gt;0,"",IF('Order Form'!$K$17=0,"",IF('Order Form'!$K$17=0,"",IF('Order Form'!$K$10&lt;&gt;"GR - Gratis",IF('Order Form'!$K$12="Yes",IF(ISNUMBER($H122),'Order Form'!$K$17*100,""),""),""))))</f>
        <v/>
      </c>
      <c r="N122" s="38"/>
      <c r="O122" s="88" t="str">
        <f>IF('Order Form'!$B$8="Name / Attent Of","",IF(ISNUMBER($H122),IF('Order Form'!$K$14="Yes",'Order Form'!$B$8,""),""))</f>
        <v/>
      </c>
      <c r="P122" s="96" t="str">
        <f>IF('Order Form'!$B$9="Company / Department","",IF(ISNUMBER($H122),IF('Order Form'!$K$14="Yes",'Order Form'!$B$9,""),""))</f>
        <v/>
      </c>
      <c r="Q122" s="88" t="str">
        <f>IF('Order Form'!$B$10="Address 1","",IF(ISNUMBER($H122),IF('Order Form'!$K$14="Yes",'Order Form'!$B$10,""),""))</f>
        <v/>
      </c>
      <c r="R122" s="88" t="str">
        <f>IF('Order Form'!$B$11="Address 2","",IF(ISNUMBER($H122),IF('Order Form'!$K$14="Yes",'Order Form'!$B$11,""),""))</f>
        <v/>
      </c>
      <c r="S122" s="96" t="str">
        <f>IF('Order Form'!$B$12="Address 3","",IF(ISNUMBER($H122),IF('Order Form'!$K$14="Yes",'Order Form'!$B$12,""),""))</f>
        <v/>
      </c>
      <c r="T122" s="88" t="str">
        <f>IF('Order Form'!$B$13="Town","",IF(ISNUMBER($H122),IF('Order Form'!$K$14="Yes",'Order Form'!$B$13,""),""))</f>
        <v/>
      </c>
      <c r="U122" s="34"/>
      <c r="V122" s="103" t="str">
        <f>IF('Order Form'!$B$14="Post Code","",IF(ISNUMBER($H122),IF('Order Form'!$K$14="Yes",'Order Form'!$B$14,""),""))</f>
        <v/>
      </c>
      <c r="W122" s="98" t="str">
        <f>IF('Order Form'!$B$15="Country","",IF(ISNUMBER($H122),IF('Order Form'!$K$14="Yes",VLOOKUP('Order Form'!$B$15,Lists!N:O,2,0),""),""))</f>
        <v/>
      </c>
      <c r="X122" s="100"/>
      <c r="Y122" s="99" t="str">
        <f>IF('Order Form'!$F$8="Phone","",IF(ISNUMBER($H122),IF('Order Form'!$K$14="Yes",'Order Form'!$F$8,""),""))</f>
        <v/>
      </c>
      <c r="Z122" s="97" t="str">
        <f>IF('Order Form'!$F$9="Email","",IF(ISNUMBER($H122),IF('Order Form'!$K$14="Yes",'Order Form'!$F$9,""),""))</f>
        <v/>
      </c>
      <c r="AA122" s="38"/>
      <c r="AC122" s="86" t="str">
        <f>IF(ISNUMBER(($H122)),LEFT('Order Form'!$K$10,2),"")</f>
        <v/>
      </c>
      <c r="AD122" s="34"/>
      <c r="AE122" s="86" t="str">
        <f>IF(AC122="GR",LEFT('Order Form'!$K$11,2),"")</f>
        <v/>
      </c>
      <c r="AF122" s="34"/>
      <c r="AG122" s="38"/>
      <c r="AH122" s="38"/>
      <c r="AI122" s="86" t="str">
        <f>IF(ISNUMBER(($H122)),IF('Order Form'!$K$16="Yes","P",""),"")</f>
        <v/>
      </c>
      <c r="AJ122" s="34"/>
      <c r="AK122" s="106"/>
      <c r="AL122" s="106"/>
      <c r="AM122" s="34"/>
      <c r="AN122" s="34"/>
      <c r="AO122" s="38"/>
      <c r="AP122" s="34"/>
      <c r="AQ122" s="38"/>
      <c r="AR122" s="38"/>
      <c r="AS122" s="38"/>
      <c r="AZ122" s="86" t="str">
        <f>IF(ISNUMBER(($H122)),IF('Order Form'!$K$15="Yes","Y",""),"")</f>
        <v/>
      </c>
      <c r="BD122" s="87" t="e">
        <f>IF('Order Form'!#REF!&gt;0,"OF"," ")</f>
        <v>#REF!</v>
      </c>
      <c r="BE122" s="86" t="e">
        <f>IF('Order Form'!#REF!&gt;0,"Y"," ")</f>
        <v>#REF!</v>
      </c>
      <c r="BF122" s="86" t="e">
        <f>IF('Order Form'!#REF!&gt;0,"STANDARD"," ")</f>
        <v>#REF!</v>
      </c>
    </row>
    <row r="123" spans="1:58">
      <c r="A123" s="34"/>
      <c r="B123" s="93" t="str">
        <f>IF(ISNUMBER(($H123)),'Order Form'!$D$5,"")</f>
        <v/>
      </c>
      <c r="C123" s="92" t="str">
        <f>IF(ISNUMBER(($H123)),'Order Form'!$G$5,"")</f>
        <v/>
      </c>
      <c r="D123" s="92" t="str">
        <f>IF('Order Form'!F176="","",IF(ISNUMBER(($H123)),'Order Form'!F176,""))</f>
        <v/>
      </c>
      <c r="E123" s="35"/>
      <c r="F123" s="91" t="str">
        <f>IF(ISNUMBER((H123)),SUBSTITUTE(SUBSTITUTE('Order Form'!#REF!,"-","")," ",""),"")</f>
        <v/>
      </c>
      <c r="G123" s="36"/>
      <c r="H123" s="90" t="str">
        <f>IF('Order Form'!H176&gt;0,'Order Form'!H176," ")</f>
        <v xml:space="preserve"> </v>
      </c>
      <c r="I123" s="89" t="str">
        <f>IF('Order Form'!$K$13="Yes",(IF('Order Form'!#REF!&gt;0,"",IF('Order Form'!$K$10&lt;&gt;"GR - Gratis",IF('Order Form'!#REF!=0,"",IF(ISNUMBER($H123),'Order Form'!#REF!,"")),""))),"")</f>
        <v/>
      </c>
      <c r="J123" s="89" t="str">
        <f>IF('Order Form'!$K$13="Yes",(IF('Order Form'!#REF!=0,"",IF('Order Form'!$K$10&lt;&gt;"GR - Gratis",IF(ISNUMBER($H123),'Order Form'!#REF!,""),""))),"")</f>
        <v/>
      </c>
      <c r="K123" s="37"/>
      <c r="L123" s="89" t="str">
        <f>IF('Order Form'!J176&gt;0,"",IF('Order Form'!G176=0,"",IF('Order Form'!$K$10&lt;&gt;"GR - Gratis",IF('Order Form'!$K$12="Yes",IF(ISNUMBER($H123),'Order Form'!G176*100,""),""),"")))</f>
        <v/>
      </c>
      <c r="M123" s="89" t="str">
        <f>IF('Order Form'!J176&gt;0,"",IF('Order Form'!$K$17=0,"",IF('Order Form'!$K$17=0,"",IF('Order Form'!$K$10&lt;&gt;"GR - Gratis",IF('Order Form'!$K$12="Yes",IF(ISNUMBER($H123),'Order Form'!$K$17*100,""),""),""))))</f>
        <v/>
      </c>
      <c r="N123" s="38"/>
      <c r="O123" s="88" t="str">
        <f>IF('Order Form'!$B$8="Name / Attent Of","",IF(ISNUMBER($H123),IF('Order Form'!$K$14="Yes",'Order Form'!$B$8,""),""))</f>
        <v/>
      </c>
      <c r="P123" s="96" t="str">
        <f>IF('Order Form'!$B$9="Company / Department","",IF(ISNUMBER($H123),IF('Order Form'!$K$14="Yes",'Order Form'!$B$9,""),""))</f>
        <v/>
      </c>
      <c r="Q123" s="88" t="str">
        <f>IF('Order Form'!$B$10="Address 1","",IF(ISNUMBER($H123),IF('Order Form'!$K$14="Yes",'Order Form'!$B$10,""),""))</f>
        <v/>
      </c>
      <c r="R123" s="88" t="str">
        <f>IF('Order Form'!$B$11="Address 2","",IF(ISNUMBER($H123),IF('Order Form'!$K$14="Yes",'Order Form'!$B$11,""),""))</f>
        <v/>
      </c>
      <c r="S123" s="96" t="str">
        <f>IF('Order Form'!$B$12="Address 3","",IF(ISNUMBER($H123),IF('Order Form'!$K$14="Yes",'Order Form'!$B$12,""),""))</f>
        <v/>
      </c>
      <c r="T123" s="88" t="str">
        <f>IF('Order Form'!$B$13="Town","",IF(ISNUMBER($H123),IF('Order Form'!$K$14="Yes",'Order Form'!$B$13,""),""))</f>
        <v/>
      </c>
      <c r="U123" s="34"/>
      <c r="V123" s="103" t="str">
        <f>IF('Order Form'!$B$14="Post Code","",IF(ISNUMBER($H123),IF('Order Form'!$K$14="Yes",'Order Form'!$B$14,""),""))</f>
        <v/>
      </c>
      <c r="W123" s="98" t="str">
        <f>IF('Order Form'!$B$15="Country","",IF(ISNUMBER($H123),IF('Order Form'!$K$14="Yes",VLOOKUP('Order Form'!$B$15,Lists!N:O,2,0),""),""))</f>
        <v/>
      </c>
      <c r="X123" s="100"/>
      <c r="Y123" s="99" t="str">
        <f>IF('Order Form'!$F$8="Phone","",IF(ISNUMBER($H123),IF('Order Form'!$K$14="Yes",'Order Form'!$F$8,""),""))</f>
        <v/>
      </c>
      <c r="Z123" s="97" t="str">
        <f>IF('Order Form'!$F$9="Email","",IF(ISNUMBER($H123),IF('Order Form'!$K$14="Yes",'Order Form'!$F$9,""),""))</f>
        <v/>
      </c>
      <c r="AA123" s="38"/>
      <c r="AC123" s="86" t="str">
        <f>IF(ISNUMBER(($H123)),LEFT('Order Form'!$K$10,2),"")</f>
        <v/>
      </c>
      <c r="AD123" s="34"/>
      <c r="AE123" s="86" t="str">
        <f>IF(AC123="GR",LEFT('Order Form'!$K$11,2),"")</f>
        <v/>
      </c>
      <c r="AF123" s="34"/>
      <c r="AG123" s="38"/>
      <c r="AH123" s="38"/>
      <c r="AI123" s="86" t="str">
        <f>IF(ISNUMBER(($H123)),IF('Order Form'!$K$16="Yes","P",""),"")</f>
        <v/>
      </c>
      <c r="AJ123" s="34"/>
      <c r="AK123" s="106"/>
      <c r="AL123" s="106"/>
      <c r="AM123" s="34"/>
      <c r="AN123" s="34"/>
      <c r="AO123" s="38"/>
      <c r="AP123" s="34"/>
      <c r="AQ123" s="38"/>
      <c r="AR123" s="38"/>
      <c r="AS123" s="38"/>
      <c r="AZ123" s="86" t="str">
        <f>IF(ISNUMBER(($H123)),IF('Order Form'!$K$15="Yes","Y",""),"")</f>
        <v/>
      </c>
      <c r="BD123" s="87" t="e">
        <f>IF('Order Form'!#REF!&gt;0,"OF"," ")</f>
        <v>#REF!</v>
      </c>
      <c r="BE123" s="86" t="e">
        <f>IF('Order Form'!#REF!&gt;0,"Y"," ")</f>
        <v>#REF!</v>
      </c>
      <c r="BF123" s="86" t="e">
        <f>IF('Order Form'!#REF!&gt;0,"STANDARD"," ")</f>
        <v>#REF!</v>
      </c>
    </row>
    <row r="124" spans="1:58">
      <c r="A124" s="34"/>
      <c r="B124" s="93" t="str">
        <f>IF(ISNUMBER(($H124)),'Order Form'!$D$5,"")</f>
        <v/>
      </c>
      <c r="C124" s="92" t="str">
        <f>IF(ISNUMBER(($H124)),'Order Form'!$G$5,"")</f>
        <v/>
      </c>
      <c r="D124" s="92" t="str">
        <f>IF('Order Form'!F177="","",IF(ISNUMBER(($H124)),'Order Form'!F177,""))</f>
        <v/>
      </c>
      <c r="E124" s="35"/>
      <c r="F124" s="91" t="str">
        <f>IF(ISNUMBER((H124)),SUBSTITUTE(SUBSTITUTE('Order Form'!#REF!,"-","")," ",""),"")</f>
        <v/>
      </c>
      <c r="G124" s="36"/>
      <c r="H124" s="90" t="str">
        <f>IF('Order Form'!H177&gt;0,'Order Form'!H177," ")</f>
        <v xml:space="preserve"> </v>
      </c>
      <c r="I124" s="89" t="str">
        <f>IF('Order Form'!$K$13="Yes",(IF('Order Form'!#REF!&gt;0,"",IF('Order Form'!$K$10&lt;&gt;"GR - Gratis",IF('Order Form'!#REF!=0,"",IF(ISNUMBER($H124),'Order Form'!#REF!,"")),""))),"")</f>
        <v/>
      </c>
      <c r="J124" s="89" t="str">
        <f>IF('Order Form'!$K$13="Yes",(IF('Order Form'!#REF!=0,"",IF('Order Form'!$K$10&lt;&gt;"GR - Gratis",IF(ISNUMBER($H124),'Order Form'!#REF!,""),""))),"")</f>
        <v/>
      </c>
      <c r="K124" s="37"/>
      <c r="L124" s="89" t="str">
        <f>IF('Order Form'!J177&gt;0,"",IF('Order Form'!G177=0,"",IF('Order Form'!$K$10&lt;&gt;"GR - Gratis",IF('Order Form'!$K$12="Yes",IF(ISNUMBER($H124),'Order Form'!G177*100,""),""),"")))</f>
        <v/>
      </c>
      <c r="M124" s="89" t="str">
        <f>IF('Order Form'!J177&gt;0,"",IF('Order Form'!$K$17=0,"",IF('Order Form'!$K$17=0,"",IF('Order Form'!$K$10&lt;&gt;"GR - Gratis",IF('Order Form'!$K$12="Yes",IF(ISNUMBER($H124),'Order Form'!$K$17*100,""),""),""))))</f>
        <v/>
      </c>
      <c r="N124" s="38"/>
      <c r="O124" s="88" t="str">
        <f>IF('Order Form'!$B$8="Name / Attent Of","",IF(ISNUMBER($H124),IF('Order Form'!$K$14="Yes",'Order Form'!$B$8,""),""))</f>
        <v/>
      </c>
      <c r="P124" s="96" t="str">
        <f>IF('Order Form'!$B$9="Company / Department","",IF(ISNUMBER($H124),IF('Order Form'!$K$14="Yes",'Order Form'!$B$9,""),""))</f>
        <v/>
      </c>
      <c r="Q124" s="88" t="str">
        <f>IF('Order Form'!$B$10="Address 1","",IF(ISNUMBER($H124),IF('Order Form'!$K$14="Yes",'Order Form'!$B$10,""),""))</f>
        <v/>
      </c>
      <c r="R124" s="88" t="str">
        <f>IF('Order Form'!$B$11="Address 2","",IF(ISNUMBER($H124),IF('Order Form'!$K$14="Yes",'Order Form'!$B$11,""),""))</f>
        <v/>
      </c>
      <c r="S124" s="96" t="str">
        <f>IF('Order Form'!$B$12="Address 3","",IF(ISNUMBER($H124),IF('Order Form'!$K$14="Yes",'Order Form'!$B$12,""),""))</f>
        <v/>
      </c>
      <c r="T124" s="88" t="str">
        <f>IF('Order Form'!$B$13="Town","",IF(ISNUMBER($H124),IF('Order Form'!$K$14="Yes",'Order Form'!$B$13,""),""))</f>
        <v/>
      </c>
      <c r="U124" s="34"/>
      <c r="V124" s="103" t="str">
        <f>IF('Order Form'!$B$14="Post Code","",IF(ISNUMBER($H124),IF('Order Form'!$K$14="Yes",'Order Form'!$B$14,""),""))</f>
        <v/>
      </c>
      <c r="W124" s="98" t="str">
        <f>IF('Order Form'!$B$15="Country","",IF(ISNUMBER($H124),IF('Order Form'!$K$14="Yes",VLOOKUP('Order Form'!$B$15,Lists!N:O,2,0),""),""))</f>
        <v/>
      </c>
      <c r="X124" s="100"/>
      <c r="Y124" s="99" t="str">
        <f>IF('Order Form'!$F$8="Phone","",IF(ISNUMBER($H124),IF('Order Form'!$K$14="Yes",'Order Form'!$F$8,""),""))</f>
        <v/>
      </c>
      <c r="Z124" s="97" t="str">
        <f>IF('Order Form'!$F$9="Email","",IF(ISNUMBER($H124),IF('Order Form'!$K$14="Yes",'Order Form'!$F$9,""),""))</f>
        <v/>
      </c>
      <c r="AA124" s="38"/>
      <c r="AC124" s="86" t="str">
        <f>IF(ISNUMBER(($H124)),LEFT('Order Form'!$K$10,2),"")</f>
        <v/>
      </c>
      <c r="AD124" s="34"/>
      <c r="AE124" s="86" t="str">
        <f>IF(AC124="GR",LEFT('Order Form'!$K$11,2),"")</f>
        <v/>
      </c>
      <c r="AF124" s="34"/>
      <c r="AG124" s="38"/>
      <c r="AH124" s="38"/>
      <c r="AI124" s="86" t="str">
        <f>IF(ISNUMBER(($H124)),IF('Order Form'!$K$16="Yes","P",""),"")</f>
        <v/>
      </c>
      <c r="AJ124" s="34"/>
      <c r="AK124" s="106"/>
      <c r="AL124" s="106"/>
      <c r="AM124" s="34"/>
      <c r="AN124" s="34"/>
      <c r="AO124" s="38"/>
      <c r="AP124" s="34"/>
      <c r="AQ124" s="38"/>
      <c r="AR124" s="38"/>
      <c r="AS124" s="38"/>
      <c r="AZ124" s="86" t="str">
        <f>IF(ISNUMBER(($H124)),IF('Order Form'!$K$15="Yes","Y",""),"")</f>
        <v/>
      </c>
      <c r="BD124" s="87" t="e">
        <f>IF('Order Form'!#REF!&gt;0,"OF"," ")</f>
        <v>#REF!</v>
      </c>
      <c r="BE124" s="86" t="e">
        <f>IF('Order Form'!#REF!&gt;0,"Y"," ")</f>
        <v>#REF!</v>
      </c>
      <c r="BF124" s="86" t="e">
        <f>IF('Order Form'!#REF!&gt;0,"STANDARD"," ")</f>
        <v>#REF!</v>
      </c>
    </row>
    <row r="125" spans="1:58">
      <c r="A125" s="34"/>
      <c r="B125" s="93" t="str">
        <f>IF(ISNUMBER(($H125)),'Order Form'!$D$5,"")</f>
        <v/>
      </c>
      <c r="C125" s="92" t="str">
        <f>IF(ISNUMBER(($H125)),'Order Form'!$G$5,"")</f>
        <v/>
      </c>
      <c r="D125" s="92" t="str">
        <f>IF('Order Form'!F178="","",IF(ISNUMBER(($H125)),'Order Form'!F178,""))</f>
        <v/>
      </c>
      <c r="E125" s="35"/>
      <c r="F125" s="91" t="str">
        <f>IF(ISNUMBER((H125)),SUBSTITUTE(SUBSTITUTE('Order Form'!#REF!,"-","")," ",""),"")</f>
        <v/>
      </c>
      <c r="G125" s="36"/>
      <c r="H125" s="90" t="str">
        <f>IF('Order Form'!H178&gt;0,'Order Form'!H178," ")</f>
        <v xml:space="preserve"> </v>
      </c>
      <c r="I125" s="89" t="str">
        <f>IF('Order Form'!$K$13="Yes",(IF('Order Form'!#REF!&gt;0,"",IF('Order Form'!$K$10&lt;&gt;"GR - Gratis",IF('Order Form'!#REF!=0,"",IF(ISNUMBER($H125),'Order Form'!#REF!,"")),""))),"")</f>
        <v/>
      </c>
      <c r="J125" s="89" t="str">
        <f>IF('Order Form'!$K$13="Yes",(IF('Order Form'!#REF!=0,"",IF('Order Form'!$K$10&lt;&gt;"GR - Gratis",IF(ISNUMBER($H125),'Order Form'!#REF!,""),""))),"")</f>
        <v/>
      </c>
      <c r="K125" s="37"/>
      <c r="L125" s="89" t="str">
        <f>IF('Order Form'!J178&gt;0,"",IF('Order Form'!G178=0,"",IF('Order Form'!$K$10&lt;&gt;"GR - Gratis",IF('Order Form'!$K$12="Yes",IF(ISNUMBER($H125),'Order Form'!G178*100,""),""),"")))</f>
        <v/>
      </c>
      <c r="M125" s="89" t="str">
        <f>IF('Order Form'!J178&gt;0,"",IF('Order Form'!$K$17=0,"",IF('Order Form'!$K$17=0,"",IF('Order Form'!$K$10&lt;&gt;"GR - Gratis",IF('Order Form'!$K$12="Yes",IF(ISNUMBER($H125),'Order Form'!$K$17*100,""),""),""))))</f>
        <v/>
      </c>
      <c r="N125" s="38"/>
      <c r="O125" s="88" t="str">
        <f>IF('Order Form'!$B$8="Name / Attent Of","",IF(ISNUMBER($H125),IF('Order Form'!$K$14="Yes",'Order Form'!$B$8,""),""))</f>
        <v/>
      </c>
      <c r="P125" s="96" t="str">
        <f>IF('Order Form'!$B$9="Company / Department","",IF(ISNUMBER($H125),IF('Order Form'!$K$14="Yes",'Order Form'!$B$9,""),""))</f>
        <v/>
      </c>
      <c r="Q125" s="88" t="str">
        <f>IF('Order Form'!$B$10="Address 1","",IF(ISNUMBER($H125),IF('Order Form'!$K$14="Yes",'Order Form'!$B$10,""),""))</f>
        <v/>
      </c>
      <c r="R125" s="88" t="str">
        <f>IF('Order Form'!$B$11="Address 2","",IF(ISNUMBER($H125),IF('Order Form'!$K$14="Yes",'Order Form'!$B$11,""),""))</f>
        <v/>
      </c>
      <c r="S125" s="96" t="str">
        <f>IF('Order Form'!$B$12="Address 3","",IF(ISNUMBER($H125),IF('Order Form'!$K$14="Yes",'Order Form'!$B$12,""),""))</f>
        <v/>
      </c>
      <c r="T125" s="88" t="str">
        <f>IF('Order Form'!$B$13="Town","",IF(ISNUMBER($H125),IF('Order Form'!$K$14="Yes",'Order Form'!$B$13,""),""))</f>
        <v/>
      </c>
      <c r="U125" s="34"/>
      <c r="V125" s="103" t="str">
        <f>IF('Order Form'!$B$14="Post Code","",IF(ISNUMBER($H125),IF('Order Form'!$K$14="Yes",'Order Form'!$B$14,""),""))</f>
        <v/>
      </c>
      <c r="W125" s="98" t="str">
        <f>IF('Order Form'!$B$15="Country","",IF(ISNUMBER($H125),IF('Order Form'!$K$14="Yes",VLOOKUP('Order Form'!$B$15,Lists!N:O,2,0),""),""))</f>
        <v/>
      </c>
      <c r="X125" s="100"/>
      <c r="Y125" s="99" t="str">
        <f>IF('Order Form'!$F$8="Phone","",IF(ISNUMBER($H125),IF('Order Form'!$K$14="Yes",'Order Form'!$F$8,""),""))</f>
        <v/>
      </c>
      <c r="Z125" s="97" t="str">
        <f>IF('Order Form'!$F$9="Email","",IF(ISNUMBER($H125),IF('Order Form'!$K$14="Yes",'Order Form'!$F$9,""),""))</f>
        <v/>
      </c>
      <c r="AA125" s="38"/>
      <c r="AC125" s="86" t="str">
        <f>IF(ISNUMBER(($H125)),LEFT('Order Form'!$K$10,2),"")</f>
        <v/>
      </c>
      <c r="AD125" s="34"/>
      <c r="AE125" s="86" t="str">
        <f>IF(AC125="GR",LEFT('Order Form'!$K$11,2),"")</f>
        <v/>
      </c>
      <c r="AF125" s="34"/>
      <c r="AG125" s="38"/>
      <c r="AH125" s="38"/>
      <c r="AI125" s="86" t="str">
        <f>IF(ISNUMBER(($H125)),IF('Order Form'!$K$16="Yes","P",""),"")</f>
        <v/>
      </c>
      <c r="AJ125" s="34"/>
      <c r="AK125" s="106"/>
      <c r="AL125" s="106"/>
      <c r="AM125" s="34"/>
      <c r="AN125" s="34"/>
      <c r="AO125" s="38"/>
      <c r="AP125" s="34"/>
      <c r="AQ125" s="38"/>
      <c r="AR125" s="38"/>
      <c r="AS125" s="38"/>
      <c r="AZ125" s="86" t="str">
        <f>IF(ISNUMBER(($H125)),IF('Order Form'!$K$15="Yes","Y",""),"")</f>
        <v/>
      </c>
      <c r="BD125" s="87" t="e">
        <f>IF('Order Form'!#REF!&gt;0,"OF"," ")</f>
        <v>#REF!</v>
      </c>
      <c r="BE125" s="86" t="e">
        <f>IF('Order Form'!#REF!&gt;0,"Y"," ")</f>
        <v>#REF!</v>
      </c>
      <c r="BF125" s="86" t="e">
        <f>IF('Order Form'!#REF!&gt;0,"STANDARD"," ")</f>
        <v>#REF!</v>
      </c>
    </row>
    <row r="126" spans="1:58">
      <c r="A126" s="34"/>
      <c r="B126" s="93" t="str">
        <f>IF(ISNUMBER(($H126)),'Order Form'!$D$5,"")</f>
        <v/>
      </c>
      <c r="C126" s="92" t="str">
        <f>IF(ISNUMBER(($H126)),'Order Form'!$G$5,"")</f>
        <v/>
      </c>
      <c r="D126" s="92" t="str">
        <f>IF('Order Form'!F179="","",IF(ISNUMBER(($H126)),'Order Form'!F179,""))</f>
        <v/>
      </c>
      <c r="E126" s="35"/>
      <c r="F126" s="91" t="str">
        <f>IF(ISNUMBER((H126)),SUBSTITUTE(SUBSTITUTE('Order Form'!#REF!,"-","")," ",""),"")</f>
        <v/>
      </c>
      <c r="G126" s="36"/>
      <c r="H126" s="90" t="str">
        <f>IF('Order Form'!H179&gt;0,'Order Form'!H179," ")</f>
        <v xml:space="preserve"> </v>
      </c>
      <c r="I126" s="89" t="str">
        <f>IF('Order Form'!$K$13="Yes",(IF('Order Form'!#REF!&gt;0,"",IF('Order Form'!$K$10&lt;&gt;"GR - Gratis",IF('Order Form'!#REF!=0,"",IF(ISNUMBER($H126),'Order Form'!#REF!,"")),""))),"")</f>
        <v/>
      </c>
      <c r="J126" s="89" t="str">
        <f>IF('Order Form'!$K$13="Yes",(IF('Order Form'!#REF!=0,"",IF('Order Form'!$K$10&lt;&gt;"GR - Gratis",IF(ISNUMBER($H126),'Order Form'!#REF!,""),""))),"")</f>
        <v/>
      </c>
      <c r="K126" s="37"/>
      <c r="L126" s="89" t="str">
        <f>IF('Order Form'!J179&gt;0,"",IF('Order Form'!G179=0,"",IF('Order Form'!$K$10&lt;&gt;"GR - Gratis",IF('Order Form'!$K$12="Yes",IF(ISNUMBER($H126),'Order Form'!G179*100,""),""),"")))</f>
        <v/>
      </c>
      <c r="M126" s="89" t="str">
        <f>IF('Order Form'!J179&gt;0,"",IF('Order Form'!$K$17=0,"",IF('Order Form'!$K$17=0,"",IF('Order Form'!$K$10&lt;&gt;"GR - Gratis",IF('Order Form'!$K$12="Yes",IF(ISNUMBER($H126),'Order Form'!$K$17*100,""),""),""))))</f>
        <v/>
      </c>
      <c r="N126" s="38"/>
      <c r="O126" s="88" t="str">
        <f>IF('Order Form'!$B$8="Name / Attent Of","",IF(ISNUMBER($H126),IF('Order Form'!$K$14="Yes",'Order Form'!$B$8,""),""))</f>
        <v/>
      </c>
      <c r="P126" s="96" t="str">
        <f>IF('Order Form'!$B$9="Company / Department","",IF(ISNUMBER($H126),IF('Order Form'!$K$14="Yes",'Order Form'!$B$9,""),""))</f>
        <v/>
      </c>
      <c r="Q126" s="88" t="str">
        <f>IF('Order Form'!$B$10="Address 1","",IF(ISNUMBER($H126),IF('Order Form'!$K$14="Yes",'Order Form'!$B$10,""),""))</f>
        <v/>
      </c>
      <c r="R126" s="88" t="str">
        <f>IF('Order Form'!$B$11="Address 2","",IF(ISNUMBER($H126),IF('Order Form'!$K$14="Yes",'Order Form'!$B$11,""),""))</f>
        <v/>
      </c>
      <c r="S126" s="96" t="str">
        <f>IF('Order Form'!$B$12="Address 3","",IF(ISNUMBER($H126),IF('Order Form'!$K$14="Yes",'Order Form'!$B$12,""),""))</f>
        <v/>
      </c>
      <c r="T126" s="88" t="str">
        <f>IF('Order Form'!$B$13="Town","",IF(ISNUMBER($H126),IF('Order Form'!$K$14="Yes",'Order Form'!$B$13,""),""))</f>
        <v/>
      </c>
      <c r="U126" s="34"/>
      <c r="V126" s="103" t="str">
        <f>IF('Order Form'!$B$14="Post Code","",IF(ISNUMBER($H126),IF('Order Form'!$K$14="Yes",'Order Form'!$B$14,""),""))</f>
        <v/>
      </c>
      <c r="W126" s="98" t="str">
        <f>IF('Order Form'!$B$15="Country","",IF(ISNUMBER($H126),IF('Order Form'!$K$14="Yes",VLOOKUP('Order Form'!$B$15,Lists!N:O,2,0),""),""))</f>
        <v/>
      </c>
      <c r="X126" s="100"/>
      <c r="Y126" s="99" t="str">
        <f>IF('Order Form'!$F$8="Phone","",IF(ISNUMBER($H126),IF('Order Form'!$K$14="Yes",'Order Form'!$F$8,""),""))</f>
        <v/>
      </c>
      <c r="Z126" s="97" t="str">
        <f>IF('Order Form'!$F$9="Email","",IF(ISNUMBER($H126),IF('Order Form'!$K$14="Yes",'Order Form'!$F$9,""),""))</f>
        <v/>
      </c>
      <c r="AA126" s="38"/>
      <c r="AC126" s="86" t="str">
        <f>IF(ISNUMBER(($H126)),LEFT('Order Form'!$K$10,2),"")</f>
        <v/>
      </c>
      <c r="AD126" s="34"/>
      <c r="AE126" s="86" t="str">
        <f>IF(AC126="GR",LEFT('Order Form'!$K$11,2),"")</f>
        <v/>
      </c>
      <c r="AF126" s="34"/>
      <c r="AG126" s="38"/>
      <c r="AH126" s="38"/>
      <c r="AI126" s="86" t="str">
        <f>IF(ISNUMBER(($H126)),IF('Order Form'!$K$16="Yes","P",""),"")</f>
        <v/>
      </c>
      <c r="AJ126" s="34"/>
      <c r="AK126" s="106"/>
      <c r="AL126" s="106"/>
      <c r="AM126" s="34"/>
      <c r="AN126" s="34"/>
      <c r="AO126" s="38"/>
      <c r="AP126" s="34"/>
      <c r="AQ126" s="38"/>
      <c r="AR126" s="38"/>
      <c r="AS126" s="38"/>
      <c r="AZ126" s="86" t="str">
        <f>IF(ISNUMBER(($H126)),IF('Order Form'!$K$15="Yes","Y",""),"")</f>
        <v/>
      </c>
      <c r="BD126" s="87" t="e">
        <f>IF('Order Form'!#REF!&gt;0,"OF"," ")</f>
        <v>#REF!</v>
      </c>
      <c r="BE126" s="86" t="e">
        <f>IF('Order Form'!#REF!&gt;0,"Y"," ")</f>
        <v>#REF!</v>
      </c>
      <c r="BF126" s="86" t="e">
        <f>IF('Order Form'!#REF!&gt;0,"STANDARD"," ")</f>
        <v>#REF!</v>
      </c>
    </row>
    <row r="127" spans="1:58">
      <c r="A127" s="34"/>
      <c r="B127" s="93" t="str">
        <f>IF(ISNUMBER(($H127)),'Order Form'!$D$5,"")</f>
        <v/>
      </c>
      <c r="C127" s="92" t="str">
        <f>IF(ISNUMBER(($H127)),'Order Form'!$G$5,"")</f>
        <v/>
      </c>
      <c r="D127" s="92" t="str">
        <f>IF('Order Form'!F180="","",IF(ISNUMBER(($H127)),'Order Form'!F180,""))</f>
        <v/>
      </c>
      <c r="E127" s="35"/>
      <c r="F127" s="91" t="str">
        <f>IF(ISNUMBER((H127)),SUBSTITUTE(SUBSTITUTE('Order Form'!#REF!,"-","")," ",""),"")</f>
        <v/>
      </c>
      <c r="G127" s="36"/>
      <c r="H127" s="90" t="str">
        <f>IF('Order Form'!H180&gt;0,'Order Form'!H180," ")</f>
        <v xml:space="preserve"> </v>
      </c>
      <c r="I127" s="89" t="str">
        <f>IF('Order Form'!$K$13="Yes",(IF('Order Form'!#REF!&gt;0,"",IF('Order Form'!$K$10&lt;&gt;"GR - Gratis",IF('Order Form'!#REF!=0,"",IF(ISNUMBER($H127),'Order Form'!#REF!,"")),""))),"")</f>
        <v/>
      </c>
      <c r="J127" s="89" t="str">
        <f>IF('Order Form'!$K$13="Yes",(IF('Order Form'!#REF!=0,"",IF('Order Form'!$K$10&lt;&gt;"GR - Gratis",IF(ISNUMBER($H127),'Order Form'!#REF!,""),""))),"")</f>
        <v/>
      </c>
      <c r="K127" s="37"/>
      <c r="L127" s="89" t="str">
        <f>IF('Order Form'!J180&gt;0,"",IF('Order Form'!G180=0,"",IF('Order Form'!$K$10&lt;&gt;"GR - Gratis",IF('Order Form'!$K$12="Yes",IF(ISNUMBER($H127),'Order Form'!G180*100,""),""),"")))</f>
        <v/>
      </c>
      <c r="M127" s="89" t="str">
        <f>IF('Order Form'!J180&gt;0,"",IF('Order Form'!$K$17=0,"",IF('Order Form'!$K$17=0,"",IF('Order Form'!$K$10&lt;&gt;"GR - Gratis",IF('Order Form'!$K$12="Yes",IF(ISNUMBER($H127),'Order Form'!$K$17*100,""),""),""))))</f>
        <v/>
      </c>
      <c r="N127" s="38"/>
      <c r="O127" s="88" t="str">
        <f>IF('Order Form'!$B$8="Name / Attent Of","",IF(ISNUMBER($H127),IF('Order Form'!$K$14="Yes",'Order Form'!$B$8,""),""))</f>
        <v/>
      </c>
      <c r="P127" s="96" t="str">
        <f>IF('Order Form'!$B$9="Company / Department","",IF(ISNUMBER($H127),IF('Order Form'!$K$14="Yes",'Order Form'!$B$9,""),""))</f>
        <v/>
      </c>
      <c r="Q127" s="88" t="str">
        <f>IF('Order Form'!$B$10="Address 1","",IF(ISNUMBER($H127),IF('Order Form'!$K$14="Yes",'Order Form'!$B$10,""),""))</f>
        <v/>
      </c>
      <c r="R127" s="88" t="str">
        <f>IF('Order Form'!$B$11="Address 2","",IF(ISNUMBER($H127),IF('Order Form'!$K$14="Yes",'Order Form'!$B$11,""),""))</f>
        <v/>
      </c>
      <c r="S127" s="96" t="str">
        <f>IF('Order Form'!$B$12="Address 3","",IF(ISNUMBER($H127),IF('Order Form'!$K$14="Yes",'Order Form'!$B$12,""),""))</f>
        <v/>
      </c>
      <c r="T127" s="88" t="str">
        <f>IF('Order Form'!$B$13="Town","",IF(ISNUMBER($H127),IF('Order Form'!$K$14="Yes",'Order Form'!$B$13,""),""))</f>
        <v/>
      </c>
      <c r="U127" s="34"/>
      <c r="V127" s="103" t="str">
        <f>IF('Order Form'!$B$14="Post Code","",IF(ISNUMBER($H127),IF('Order Form'!$K$14="Yes",'Order Form'!$B$14,""),""))</f>
        <v/>
      </c>
      <c r="W127" s="98" t="str">
        <f>IF('Order Form'!$B$15="Country","",IF(ISNUMBER($H127),IF('Order Form'!$K$14="Yes",VLOOKUP('Order Form'!$B$15,Lists!N:O,2,0),""),""))</f>
        <v/>
      </c>
      <c r="X127" s="100"/>
      <c r="Y127" s="99" t="str">
        <f>IF('Order Form'!$F$8="Phone","",IF(ISNUMBER($H127),IF('Order Form'!$K$14="Yes",'Order Form'!$F$8,""),""))</f>
        <v/>
      </c>
      <c r="Z127" s="97" t="str">
        <f>IF('Order Form'!$F$9="Email","",IF(ISNUMBER($H127),IF('Order Form'!$K$14="Yes",'Order Form'!$F$9,""),""))</f>
        <v/>
      </c>
      <c r="AA127" s="38"/>
      <c r="AC127" s="86" t="str">
        <f>IF(ISNUMBER(($H127)),LEFT('Order Form'!$K$10,2),"")</f>
        <v/>
      </c>
      <c r="AD127" s="34"/>
      <c r="AE127" s="86" t="str">
        <f>IF(AC127="GR",LEFT('Order Form'!$K$11,2),"")</f>
        <v/>
      </c>
      <c r="AF127" s="34"/>
      <c r="AG127" s="38"/>
      <c r="AH127" s="38"/>
      <c r="AI127" s="86" t="str">
        <f>IF(ISNUMBER(($H127)),IF('Order Form'!$K$16="Yes","P",""),"")</f>
        <v/>
      </c>
      <c r="AJ127" s="34"/>
      <c r="AK127" s="106"/>
      <c r="AL127" s="106"/>
      <c r="AM127" s="34"/>
      <c r="AN127" s="34"/>
      <c r="AO127" s="38"/>
      <c r="AP127" s="34"/>
      <c r="AQ127" s="38"/>
      <c r="AR127" s="38"/>
      <c r="AS127" s="38"/>
      <c r="AZ127" s="86" t="str">
        <f>IF(ISNUMBER(($H127)),IF('Order Form'!$K$15="Yes","Y",""),"")</f>
        <v/>
      </c>
      <c r="BD127" s="87" t="e">
        <f>IF('Order Form'!#REF!&gt;0,"OF"," ")</f>
        <v>#REF!</v>
      </c>
      <c r="BE127" s="86" t="e">
        <f>IF('Order Form'!#REF!&gt;0,"Y"," ")</f>
        <v>#REF!</v>
      </c>
      <c r="BF127" s="86" t="e">
        <f>IF('Order Form'!#REF!&gt;0,"STANDARD"," ")</f>
        <v>#REF!</v>
      </c>
    </row>
    <row r="128" spans="1:58">
      <c r="A128" s="34"/>
      <c r="B128" s="93" t="str">
        <f>IF(ISNUMBER(($H128)),'Order Form'!$D$5,"")</f>
        <v/>
      </c>
      <c r="C128" s="92" t="str">
        <f>IF(ISNUMBER(($H128)),'Order Form'!$G$5,"")</f>
        <v/>
      </c>
      <c r="D128" s="92" t="str">
        <f>IF('Order Form'!F181="","",IF(ISNUMBER(($H128)),'Order Form'!F181,""))</f>
        <v/>
      </c>
      <c r="E128" s="35"/>
      <c r="F128" s="91" t="str">
        <f>IF(ISNUMBER((H128)),SUBSTITUTE(SUBSTITUTE('Order Form'!#REF!,"-","")," ",""),"")</f>
        <v/>
      </c>
      <c r="G128" s="36"/>
      <c r="H128" s="90" t="str">
        <f>IF('Order Form'!H181&gt;0,'Order Form'!H181," ")</f>
        <v xml:space="preserve"> </v>
      </c>
      <c r="I128" s="89" t="str">
        <f>IF('Order Form'!$K$13="Yes",(IF('Order Form'!#REF!&gt;0,"",IF('Order Form'!$K$10&lt;&gt;"GR - Gratis",IF('Order Form'!#REF!=0,"",IF(ISNUMBER($H128),'Order Form'!#REF!,"")),""))),"")</f>
        <v/>
      </c>
      <c r="J128" s="89" t="str">
        <f>IF('Order Form'!$K$13="Yes",(IF('Order Form'!#REF!=0,"",IF('Order Form'!$K$10&lt;&gt;"GR - Gratis",IF(ISNUMBER($H128),'Order Form'!#REF!,""),""))),"")</f>
        <v/>
      </c>
      <c r="K128" s="37"/>
      <c r="L128" s="89" t="str">
        <f>IF('Order Form'!J181&gt;0,"",IF('Order Form'!G181=0,"",IF('Order Form'!$K$10&lt;&gt;"GR - Gratis",IF('Order Form'!$K$12="Yes",IF(ISNUMBER($H128),'Order Form'!G181*100,""),""),"")))</f>
        <v/>
      </c>
      <c r="M128" s="89" t="str">
        <f>IF('Order Form'!J181&gt;0,"",IF('Order Form'!$K$17=0,"",IF('Order Form'!$K$17=0,"",IF('Order Form'!$K$10&lt;&gt;"GR - Gratis",IF('Order Form'!$K$12="Yes",IF(ISNUMBER($H128),'Order Form'!$K$17*100,""),""),""))))</f>
        <v/>
      </c>
      <c r="N128" s="38"/>
      <c r="O128" s="88" t="str">
        <f>IF('Order Form'!$B$8="Name / Attent Of","",IF(ISNUMBER($H128),IF('Order Form'!$K$14="Yes",'Order Form'!$B$8,""),""))</f>
        <v/>
      </c>
      <c r="P128" s="96" t="str">
        <f>IF('Order Form'!$B$9="Company / Department","",IF(ISNUMBER($H128),IF('Order Form'!$K$14="Yes",'Order Form'!$B$9,""),""))</f>
        <v/>
      </c>
      <c r="Q128" s="88" t="str">
        <f>IF('Order Form'!$B$10="Address 1","",IF(ISNUMBER($H128),IF('Order Form'!$K$14="Yes",'Order Form'!$B$10,""),""))</f>
        <v/>
      </c>
      <c r="R128" s="88" t="str">
        <f>IF('Order Form'!$B$11="Address 2","",IF(ISNUMBER($H128),IF('Order Form'!$K$14="Yes",'Order Form'!$B$11,""),""))</f>
        <v/>
      </c>
      <c r="S128" s="96" t="str">
        <f>IF('Order Form'!$B$12="Address 3","",IF(ISNUMBER($H128),IF('Order Form'!$K$14="Yes",'Order Form'!$B$12,""),""))</f>
        <v/>
      </c>
      <c r="T128" s="88" t="str">
        <f>IF('Order Form'!$B$13="Town","",IF(ISNUMBER($H128),IF('Order Form'!$K$14="Yes",'Order Form'!$B$13,""),""))</f>
        <v/>
      </c>
      <c r="U128" s="34"/>
      <c r="V128" s="103" t="str">
        <f>IF('Order Form'!$B$14="Post Code","",IF(ISNUMBER($H128),IF('Order Form'!$K$14="Yes",'Order Form'!$B$14,""),""))</f>
        <v/>
      </c>
      <c r="W128" s="98" t="str">
        <f>IF('Order Form'!$B$15="Country","",IF(ISNUMBER($H128),IF('Order Form'!$K$14="Yes",VLOOKUP('Order Form'!$B$15,Lists!N:O,2,0),""),""))</f>
        <v/>
      </c>
      <c r="X128" s="100"/>
      <c r="Y128" s="99" t="str">
        <f>IF('Order Form'!$F$8="Phone","",IF(ISNUMBER($H128),IF('Order Form'!$K$14="Yes",'Order Form'!$F$8,""),""))</f>
        <v/>
      </c>
      <c r="Z128" s="97" t="str">
        <f>IF('Order Form'!$F$9="Email","",IF(ISNUMBER($H128),IF('Order Form'!$K$14="Yes",'Order Form'!$F$9,""),""))</f>
        <v/>
      </c>
      <c r="AA128" s="38"/>
      <c r="AC128" s="86" t="str">
        <f>IF(ISNUMBER(($H128)),LEFT('Order Form'!$K$10,2),"")</f>
        <v/>
      </c>
      <c r="AD128" s="34"/>
      <c r="AE128" s="86" t="str">
        <f>IF(AC128="GR",LEFT('Order Form'!$K$11,2),"")</f>
        <v/>
      </c>
      <c r="AF128" s="34"/>
      <c r="AG128" s="38"/>
      <c r="AH128" s="38"/>
      <c r="AI128" s="86" t="str">
        <f>IF(ISNUMBER(($H128)),IF('Order Form'!$K$16="Yes","P",""),"")</f>
        <v/>
      </c>
      <c r="AJ128" s="34"/>
      <c r="AK128" s="106"/>
      <c r="AL128" s="106"/>
      <c r="AM128" s="34"/>
      <c r="AN128" s="34"/>
      <c r="AO128" s="38"/>
      <c r="AP128" s="34"/>
      <c r="AQ128" s="38"/>
      <c r="AR128" s="38"/>
      <c r="AS128" s="38"/>
      <c r="AZ128" s="86" t="str">
        <f>IF(ISNUMBER(($H128)),IF('Order Form'!$K$15="Yes","Y",""),"")</f>
        <v/>
      </c>
      <c r="BD128" s="87" t="e">
        <f>IF('Order Form'!#REF!&gt;0,"OF"," ")</f>
        <v>#REF!</v>
      </c>
      <c r="BE128" s="86" t="e">
        <f>IF('Order Form'!#REF!&gt;0,"Y"," ")</f>
        <v>#REF!</v>
      </c>
      <c r="BF128" s="86" t="e">
        <f>IF('Order Form'!#REF!&gt;0,"STANDARD"," ")</f>
        <v>#REF!</v>
      </c>
    </row>
    <row r="129" spans="1:58">
      <c r="A129" s="34"/>
      <c r="B129" s="93" t="str">
        <f>IF(ISNUMBER(($H129)),'Order Form'!$D$5,"")</f>
        <v/>
      </c>
      <c r="C129" s="92" t="str">
        <f>IF(ISNUMBER(($H129)),'Order Form'!$G$5,"")</f>
        <v/>
      </c>
      <c r="D129" s="92" t="str">
        <f>IF('Order Form'!F182="","",IF(ISNUMBER(($H129)),'Order Form'!F182,""))</f>
        <v/>
      </c>
      <c r="E129" s="35"/>
      <c r="F129" s="91" t="str">
        <f>IF(ISNUMBER((H129)),SUBSTITUTE(SUBSTITUTE('Order Form'!#REF!,"-","")," ",""),"")</f>
        <v/>
      </c>
      <c r="G129" s="36"/>
      <c r="H129" s="90" t="str">
        <f>IF('Order Form'!H182&gt;0,'Order Form'!H182," ")</f>
        <v xml:space="preserve"> </v>
      </c>
      <c r="I129" s="89" t="str">
        <f>IF('Order Form'!$K$13="Yes",(IF('Order Form'!#REF!&gt;0,"",IF('Order Form'!$K$10&lt;&gt;"GR - Gratis",IF('Order Form'!#REF!=0,"",IF(ISNUMBER($H129),'Order Form'!#REF!,"")),""))),"")</f>
        <v/>
      </c>
      <c r="J129" s="89" t="str">
        <f>IF('Order Form'!$K$13="Yes",(IF('Order Form'!#REF!=0,"",IF('Order Form'!$K$10&lt;&gt;"GR - Gratis",IF(ISNUMBER($H129),'Order Form'!#REF!,""),""))),"")</f>
        <v/>
      </c>
      <c r="K129" s="37"/>
      <c r="L129" s="89" t="str">
        <f>IF('Order Form'!J182&gt;0,"",IF('Order Form'!G182=0,"",IF('Order Form'!$K$10&lt;&gt;"GR - Gratis",IF('Order Form'!$K$12="Yes",IF(ISNUMBER($H129),'Order Form'!G182*100,""),""),"")))</f>
        <v/>
      </c>
      <c r="M129" s="89" t="str">
        <f>IF('Order Form'!J182&gt;0,"",IF('Order Form'!$K$17=0,"",IF('Order Form'!$K$17=0,"",IF('Order Form'!$K$10&lt;&gt;"GR - Gratis",IF('Order Form'!$K$12="Yes",IF(ISNUMBER($H129),'Order Form'!$K$17*100,""),""),""))))</f>
        <v/>
      </c>
      <c r="N129" s="38"/>
      <c r="O129" s="88" t="str">
        <f>IF('Order Form'!$B$8="Name / Attent Of","",IF(ISNUMBER($H129),IF('Order Form'!$K$14="Yes",'Order Form'!$B$8,""),""))</f>
        <v/>
      </c>
      <c r="P129" s="96" t="str">
        <f>IF('Order Form'!$B$9="Company / Department","",IF(ISNUMBER($H129),IF('Order Form'!$K$14="Yes",'Order Form'!$B$9,""),""))</f>
        <v/>
      </c>
      <c r="Q129" s="88" t="str">
        <f>IF('Order Form'!$B$10="Address 1","",IF(ISNUMBER($H129),IF('Order Form'!$K$14="Yes",'Order Form'!$B$10,""),""))</f>
        <v/>
      </c>
      <c r="R129" s="88" t="str">
        <f>IF('Order Form'!$B$11="Address 2","",IF(ISNUMBER($H129),IF('Order Form'!$K$14="Yes",'Order Form'!$B$11,""),""))</f>
        <v/>
      </c>
      <c r="S129" s="96" t="str">
        <f>IF('Order Form'!$B$12="Address 3","",IF(ISNUMBER($H129),IF('Order Form'!$K$14="Yes",'Order Form'!$B$12,""),""))</f>
        <v/>
      </c>
      <c r="T129" s="88" t="str">
        <f>IF('Order Form'!$B$13="Town","",IF(ISNUMBER($H129),IF('Order Form'!$K$14="Yes",'Order Form'!$B$13,""),""))</f>
        <v/>
      </c>
      <c r="U129" s="34"/>
      <c r="V129" s="103" t="str">
        <f>IF('Order Form'!$B$14="Post Code","",IF(ISNUMBER($H129),IF('Order Form'!$K$14="Yes",'Order Form'!$B$14,""),""))</f>
        <v/>
      </c>
      <c r="W129" s="98" t="str">
        <f>IF('Order Form'!$B$15="Country","",IF(ISNUMBER($H129),IF('Order Form'!$K$14="Yes",VLOOKUP('Order Form'!$B$15,Lists!N:O,2,0),""),""))</f>
        <v/>
      </c>
      <c r="X129" s="100"/>
      <c r="Y129" s="99" t="str">
        <f>IF('Order Form'!$F$8="Phone","",IF(ISNUMBER($H129),IF('Order Form'!$K$14="Yes",'Order Form'!$F$8,""),""))</f>
        <v/>
      </c>
      <c r="Z129" s="97" t="str">
        <f>IF('Order Form'!$F$9="Email","",IF(ISNUMBER($H129),IF('Order Form'!$K$14="Yes",'Order Form'!$F$9,""),""))</f>
        <v/>
      </c>
      <c r="AA129" s="38"/>
      <c r="AC129" s="86" t="str">
        <f>IF(ISNUMBER(($H129)),LEFT('Order Form'!$K$10,2),"")</f>
        <v/>
      </c>
      <c r="AD129" s="34"/>
      <c r="AE129" s="86" t="str">
        <f>IF(AC129="GR",LEFT('Order Form'!$K$11,2),"")</f>
        <v/>
      </c>
      <c r="AF129" s="34"/>
      <c r="AG129" s="38"/>
      <c r="AH129" s="38"/>
      <c r="AI129" s="86" t="str">
        <f>IF(ISNUMBER(($H129)),IF('Order Form'!$K$16="Yes","P",""),"")</f>
        <v/>
      </c>
      <c r="AJ129" s="34"/>
      <c r="AK129" s="106"/>
      <c r="AL129" s="106"/>
      <c r="AM129" s="34"/>
      <c r="AN129" s="34"/>
      <c r="AO129" s="38"/>
      <c r="AP129" s="34"/>
      <c r="AQ129" s="38"/>
      <c r="AR129" s="38"/>
      <c r="AS129" s="38"/>
      <c r="AZ129" s="86" t="str">
        <f>IF(ISNUMBER(($H129)),IF('Order Form'!$K$15="Yes","Y",""),"")</f>
        <v/>
      </c>
      <c r="BD129" s="87" t="e">
        <f>IF('Order Form'!#REF!&gt;0,"OF"," ")</f>
        <v>#REF!</v>
      </c>
      <c r="BE129" s="86" t="e">
        <f>IF('Order Form'!#REF!&gt;0,"Y"," ")</f>
        <v>#REF!</v>
      </c>
      <c r="BF129" s="86" t="e">
        <f>IF('Order Form'!#REF!&gt;0,"STANDARD"," ")</f>
        <v>#REF!</v>
      </c>
    </row>
    <row r="130" spans="1:58">
      <c r="A130" s="34"/>
      <c r="B130" s="93" t="str">
        <f>IF(ISNUMBER(($H130)),'Order Form'!$D$5,"")</f>
        <v/>
      </c>
      <c r="C130" s="92" t="str">
        <f>IF(ISNUMBER(($H130)),'Order Form'!$G$5,"")</f>
        <v/>
      </c>
      <c r="D130" s="92" t="str">
        <f>IF('Order Form'!F183="","",IF(ISNUMBER(($H130)),'Order Form'!F183,""))</f>
        <v/>
      </c>
      <c r="E130" s="35"/>
      <c r="F130" s="91" t="str">
        <f>IF(ISNUMBER((H130)),SUBSTITUTE(SUBSTITUTE('Order Form'!#REF!,"-","")," ",""),"")</f>
        <v/>
      </c>
      <c r="G130" s="36"/>
      <c r="H130" s="90" t="str">
        <f>IF('Order Form'!H183&gt;0,'Order Form'!H183," ")</f>
        <v xml:space="preserve"> </v>
      </c>
      <c r="I130" s="89" t="str">
        <f>IF('Order Form'!$K$13="Yes",(IF('Order Form'!#REF!&gt;0,"",IF('Order Form'!$K$10&lt;&gt;"GR - Gratis",IF('Order Form'!#REF!=0,"",IF(ISNUMBER($H130),'Order Form'!#REF!,"")),""))),"")</f>
        <v/>
      </c>
      <c r="J130" s="89" t="str">
        <f>IF('Order Form'!$K$13="Yes",(IF('Order Form'!#REF!=0,"",IF('Order Form'!$K$10&lt;&gt;"GR - Gratis",IF(ISNUMBER($H130),'Order Form'!#REF!,""),""))),"")</f>
        <v/>
      </c>
      <c r="K130" s="37"/>
      <c r="L130" s="89" t="str">
        <f>IF('Order Form'!J183&gt;0,"",IF('Order Form'!G183=0,"",IF('Order Form'!$K$10&lt;&gt;"GR - Gratis",IF('Order Form'!$K$12="Yes",IF(ISNUMBER($H130),'Order Form'!G183*100,""),""),"")))</f>
        <v/>
      </c>
      <c r="M130" s="89" t="str">
        <f>IF('Order Form'!J183&gt;0,"",IF('Order Form'!$K$17=0,"",IF('Order Form'!$K$17=0,"",IF('Order Form'!$K$10&lt;&gt;"GR - Gratis",IF('Order Form'!$K$12="Yes",IF(ISNUMBER($H130),'Order Form'!$K$17*100,""),""),""))))</f>
        <v/>
      </c>
      <c r="N130" s="38"/>
      <c r="O130" s="88" t="str">
        <f>IF('Order Form'!$B$8="Name / Attent Of","",IF(ISNUMBER($H130),IF('Order Form'!$K$14="Yes",'Order Form'!$B$8,""),""))</f>
        <v/>
      </c>
      <c r="P130" s="96" t="str">
        <f>IF('Order Form'!$B$9="Company / Department","",IF(ISNUMBER($H130),IF('Order Form'!$K$14="Yes",'Order Form'!$B$9,""),""))</f>
        <v/>
      </c>
      <c r="Q130" s="88" t="str">
        <f>IF('Order Form'!$B$10="Address 1","",IF(ISNUMBER($H130),IF('Order Form'!$K$14="Yes",'Order Form'!$B$10,""),""))</f>
        <v/>
      </c>
      <c r="R130" s="88" t="str">
        <f>IF('Order Form'!$B$11="Address 2","",IF(ISNUMBER($H130),IF('Order Form'!$K$14="Yes",'Order Form'!$B$11,""),""))</f>
        <v/>
      </c>
      <c r="S130" s="96" t="str">
        <f>IF('Order Form'!$B$12="Address 3","",IF(ISNUMBER($H130),IF('Order Form'!$K$14="Yes",'Order Form'!$B$12,""),""))</f>
        <v/>
      </c>
      <c r="T130" s="88" t="str">
        <f>IF('Order Form'!$B$13="Town","",IF(ISNUMBER($H130),IF('Order Form'!$K$14="Yes",'Order Form'!$B$13,""),""))</f>
        <v/>
      </c>
      <c r="U130" s="34"/>
      <c r="V130" s="103" t="str">
        <f>IF('Order Form'!$B$14="Post Code","",IF(ISNUMBER($H130),IF('Order Form'!$K$14="Yes",'Order Form'!$B$14,""),""))</f>
        <v/>
      </c>
      <c r="W130" s="98" t="str">
        <f>IF('Order Form'!$B$15="Country","",IF(ISNUMBER($H130),IF('Order Form'!$K$14="Yes",VLOOKUP('Order Form'!$B$15,Lists!N:O,2,0),""),""))</f>
        <v/>
      </c>
      <c r="X130" s="100"/>
      <c r="Y130" s="99" t="str">
        <f>IF('Order Form'!$F$8="Phone","",IF(ISNUMBER($H130),IF('Order Form'!$K$14="Yes",'Order Form'!$F$8,""),""))</f>
        <v/>
      </c>
      <c r="Z130" s="97" t="str">
        <f>IF('Order Form'!$F$9="Email","",IF(ISNUMBER($H130),IF('Order Form'!$K$14="Yes",'Order Form'!$F$9,""),""))</f>
        <v/>
      </c>
      <c r="AA130" s="38"/>
      <c r="AC130" s="86" t="str">
        <f>IF(ISNUMBER(($H130)),LEFT('Order Form'!$K$10,2),"")</f>
        <v/>
      </c>
      <c r="AD130" s="34"/>
      <c r="AE130" s="86" t="str">
        <f>IF(AC130="GR",LEFT('Order Form'!$K$11,2),"")</f>
        <v/>
      </c>
      <c r="AF130" s="34"/>
      <c r="AG130" s="38"/>
      <c r="AH130" s="38"/>
      <c r="AI130" s="86" t="str">
        <f>IF(ISNUMBER(($H130)),IF('Order Form'!$K$16="Yes","P",""),"")</f>
        <v/>
      </c>
      <c r="AJ130" s="34"/>
      <c r="AK130" s="106"/>
      <c r="AL130" s="106"/>
      <c r="AM130" s="34"/>
      <c r="AN130" s="34"/>
      <c r="AO130" s="38"/>
      <c r="AP130" s="34"/>
      <c r="AQ130" s="38"/>
      <c r="AR130" s="38"/>
      <c r="AS130" s="38"/>
      <c r="AZ130" s="86" t="str">
        <f>IF(ISNUMBER(($H130)),IF('Order Form'!$K$15="Yes","Y",""),"")</f>
        <v/>
      </c>
      <c r="BD130" s="87" t="e">
        <f>IF('Order Form'!#REF!&gt;0,"OF"," ")</f>
        <v>#REF!</v>
      </c>
      <c r="BE130" s="86" t="e">
        <f>IF('Order Form'!#REF!&gt;0,"Y"," ")</f>
        <v>#REF!</v>
      </c>
      <c r="BF130" s="86" t="e">
        <f>IF('Order Form'!#REF!&gt;0,"STANDARD"," ")</f>
        <v>#REF!</v>
      </c>
    </row>
    <row r="131" spans="1:58">
      <c r="A131" s="34"/>
      <c r="B131" s="93" t="str">
        <f>IF(ISNUMBER(($H131)),'Order Form'!$D$5,"")</f>
        <v/>
      </c>
      <c r="C131" s="92" t="str">
        <f>IF(ISNUMBER(($H131)),'Order Form'!$G$5,"")</f>
        <v/>
      </c>
      <c r="D131" s="92" t="str">
        <f>IF('Order Form'!F184="","",IF(ISNUMBER(($H131)),'Order Form'!F184,""))</f>
        <v/>
      </c>
      <c r="E131" s="35"/>
      <c r="F131" s="91" t="str">
        <f>IF(ISNUMBER((H131)),SUBSTITUTE(SUBSTITUTE('Order Form'!#REF!,"-","")," ",""),"")</f>
        <v/>
      </c>
      <c r="G131" s="36"/>
      <c r="H131" s="90" t="str">
        <f>IF('Order Form'!H184&gt;0,'Order Form'!H184," ")</f>
        <v xml:space="preserve"> </v>
      </c>
      <c r="I131" s="89" t="str">
        <f>IF('Order Form'!$K$13="Yes",(IF('Order Form'!#REF!&gt;0,"",IF('Order Form'!$K$10&lt;&gt;"GR - Gratis",IF('Order Form'!#REF!=0,"",IF(ISNUMBER($H131),'Order Form'!#REF!,"")),""))),"")</f>
        <v/>
      </c>
      <c r="J131" s="89" t="str">
        <f>IF('Order Form'!$K$13="Yes",(IF('Order Form'!#REF!=0,"",IF('Order Form'!$K$10&lt;&gt;"GR - Gratis",IF(ISNUMBER($H131),'Order Form'!#REF!,""),""))),"")</f>
        <v/>
      </c>
      <c r="K131" s="37"/>
      <c r="L131" s="89" t="str">
        <f>IF('Order Form'!J184&gt;0,"",IF('Order Form'!G184=0,"",IF('Order Form'!$K$10&lt;&gt;"GR - Gratis",IF('Order Form'!$K$12="Yes",IF(ISNUMBER($H131),'Order Form'!G184*100,""),""),"")))</f>
        <v/>
      </c>
      <c r="M131" s="89" t="str">
        <f>IF('Order Form'!J184&gt;0,"",IF('Order Form'!$K$17=0,"",IF('Order Form'!$K$17=0,"",IF('Order Form'!$K$10&lt;&gt;"GR - Gratis",IF('Order Form'!$K$12="Yes",IF(ISNUMBER($H131),'Order Form'!$K$17*100,""),""),""))))</f>
        <v/>
      </c>
      <c r="N131" s="38"/>
      <c r="O131" s="88" t="str">
        <f>IF('Order Form'!$B$8="Name / Attent Of","",IF(ISNUMBER($H131),IF('Order Form'!$K$14="Yes",'Order Form'!$B$8,""),""))</f>
        <v/>
      </c>
      <c r="P131" s="96" t="str">
        <f>IF('Order Form'!$B$9="Company / Department","",IF(ISNUMBER($H131),IF('Order Form'!$K$14="Yes",'Order Form'!$B$9,""),""))</f>
        <v/>
      </c>
      <c r="Q131" s="88" t="str">
        <f>IF('Order Form'!$B$10="Address 1","",IF(ISNUMBER($H131),IF('Order Form'!$K$14="Yes",'Order Form'!$B$10,""),""))</f>
        <v/>
      </c>
      <c r="R131" s="88" t="str">
        <f>IF('Order Form'!$B$11="Address 2","",IF(ISNUMBER($H131),IF('Order Form'!$K$14="Yes",'Order Form'!$B$11,""),""))</f>
        <v/>
      </c>
      <c r="S131" s="96" t="str">
        <f>IF('Order Form'!$B$12="Address 3","",IF(ISNUMBER($H131),IF('Order Form'!$K$14="Yes",'Order Form'!$B$12,""),""))</f>
        <v/>
      </c>
      <c r="T131" s="88" t="str">
        <f>IF('Order Form'!$B$13="Town","",IF(ISNUMBER($H131),IF('Order Form'!$K$14="Yes",'Order Form'!$B$13,""),""))</f>
        <v/>
      </c>
      <c r="U131" s="34"/>
      <c r="V131" s="103" t="str">
        <f>IF('Order Form'!$B$14="Post Code","",IF(ISNUMBER($H131),IF('Order Form'!$K$14="Yes",'Order Form'!$B$14,""),""))</f>
        <v/>
      </c>
      <c r="W131" s="98" t="str">
        <f>IF('Order Form'!$B$15="Country","",IF(ISNUMBER($H131),IF('Order Form'!$K$14="Yes",VLOOKUP('Order Form'!$B$15,Lists!N:O,2,0),""),""))</f>
        <v/>
      </c>
      <c r="X131" s="100"/>
      <c r="Y131" s="99" t="str">
        <f>IF('Order Form'!$F$8="Phone","",IF(ISNUMBER($H131),IF('Order Form'!$K$14="Yes",'Order Form'!$F$8,""),""))</f>
        <v/>
      </c>
      <c r="Z131" s="97" t="str">
        <f>IF('Order Form'!$F$9="Email","",IF(ISNUMBER($H131),IF('Order Form'!$K$14="Yes",'Order Form'!$F$9,""),""))</f>
        <v/>
      </c>
      <c r="AA131" s="38"/>
      <c r="AC131" s="86" t="str">
        <f>IF(ISNUMBER(($H131)),LEFT('Order Form'!$K$10,2),"")</f>
        <v/>
      </c>
      <c r="AD131" s="34"/>
      <c r="AE131" s="86" t="str">
        <f>IF(AC131="GR",LEFT('Order Form'!$K$11,2),"")</f>
        <v/>
      </c>
      <c r="AF131" s="34"/>
      <c r="AG131" s="38"/>
      <c r="AH131" s="38"/>
      <c r="AI131" s="86" t="str">
        <f>IF(ISNUMBER(($H131)),IF('Order Form'!$K$16="Yes","P",""),"")</f>
        <v/>
      </c>
      <c r="AJ131" s="34"/>
      <c r="AK131" s="106"/>
      <c r="AL131" s="106"/>
      <c r="AM131" s="34"/>
      <c r="AN131" s="34"/>
      <c r="AO131" s="38"/>
      <c r="AP131" s="34"/>
      <c r="AQ131" s="38"/>
      <c r="AR131" s="38"/>
      <c r="AS131" s="38"/>
      <c r="AZ131" s="86" t="str">
        <f>IF(ISNUMBER(($H131)),IF('Order Form'!$K$15="Yes","Y",""),"")</f>
        <v/>
      </c>
      <c r="BD131" s="87" t="e">
        <f>IF('Order Form'!#REF!&gt;0,"OF"," ")</f>
        <v>#REF!</v>
      </c>
      <c r="BE131" s="86" t="e">
        <f>IF('Order Form'!#REF!&gt;0,"Y"," ")</f>
        <v>#REF!</v>
      </c>
      <c r="BF131" s="86" t="e">
        <f>IF('Order Form'!#REF!&gt;0,"STANDARD"," ")</f>
        <v>#REF!</v>
      </c>
    </row>
    <row r="132" spans="1:58">
      <c r="A132" s="34"/>
      <c r="B132" s="93" t="str">
        <f>IF(ISNUMBER(($H132)),'Order Form'!$D$5,"")</f>
        <v/>
      </c>
      <c r="C132" s="92" t="str">
        <f>IF(ISNUMBER(($H132)),'Order Form'!$G$5,"")</f>
        <v/>
      </c>
      <c r="D132" s="92" t="str">
        <f>IF('Order Form'!F185="","",IF(ISNUMBER(($H132)),'Order Form'!F185,""))</f>
        <v/>
      </c>
      <c r="E132" s="35"/>
      <c r="F132" s="91" t="str">
        <f>IF(ISNUMBER((H132)),SUBSTITUTE(SUBSTITUTE('Order Form'!#REF!,"-","")," ",""),"")</f>
        <v/>
      </c>
      <c r="G132" s="36"/>
      <c r="H132" s="90" t="str">
        <f>IF('Order Form'!H185&gt;0,'Order Form'!H185," ")</f>
        <v xml:space="preserve"> </v>
      </c>
      <c r="I132" s="89" t="str">
        <f>IF('Order Form'!$K$13="Yes",(IF('Order Form'!#REF!&gt;0,"",IF('Order Form'!$K$10&lt;&gt;"GR - Gratis",IF('Order Form'!#REF!=0,"",IF(ISNUMBER($H132),'Order Form'!#REF!,"")),""))),"")</f>
        <v/>
      </c>
      <c r="J132" s="89" t="str">
        <f>IF('Order Form'!$K$13="Yes",(IF('Order Form'!#REF!=0,"",IF('Order Form'!$K$10&lt;&gt;"GR - Gratis",IF(ISNUMBER($H132),'Order Form'!#REF!,""),""))),"")</f>
        <v/>
      </c>
      <c r="K132" s="37"/>
      <c r="L132" s="89" t="str">
        <f>IF('Order Form'!J185&gt;0,"",IF('Order Form'!G185=0,"",IF('Order Form'!$K$10&lt;&gt;"GR - Gratis",IF('Order Form'!$K$12="Yes",IF(ISNUMBER($H132),'Order Form'!G185*100,""),""),"")))</f>
        <v/>
      </c>
      <c r="M132" s="89" t="str">
        <f>IF('Order Form'!J185&gt;0,"",IF('Order Form'!$K$17=0,"",IF('Order Form'!$K$17=0,"",IF('Order Form'!$K$10&lt;&gt;"GR - Gratis",IF('Order Form'!$K$12="Yes",IF(ISNUMBER($H132),'Order Form'!$K$17*100,""),""),""))))</f>
        <v/>
      </c>
      <c r="N132" s="38"/>
      <c r="O132" s="88" t="str">
        <f>IF('Order Form'!$B$8="Name / Attent Of","",IF(ISNUMBER($H132),IF('Order Form'!$K$14="Yes",'Order Form'!$B$8,""),""))</f>
        <v/>
      </c>
      <c r="P132" s="96" t="str">
        <f>IF('Order Form'!$B$9="Company / Department","",IF(ISNUMBER($H132),IF('Order Form'!$K$14="Yes",'Order Form'!$B$9,""),""))</f>
        <v/>
      </c>
      <c r="Q132" s="88" t="str">
        <f>IF('Order Form'!$B$10="Address 1","",IF(ISNUMBER($H132),IF('Order Form'!$K$14="Yes",'Order Form'!$B$10,""),""))</f>
        <v/>
      </c>
      <c r="R132" s="88" t="str">
        <f>IF('Order Form'!$B$11="Address 2","",IF(ISNUMBER($H132),IF('Order Form'!$K$14="Yes",'Order Form'!$B$11,""),""))</f>
        <v/>
      </c>
      <c r="S132" s="96" t="str">
        <f>IF('Order Form'!$B$12="Address 3","",IF(ISNUMBER($H132),IF('Order Form'!$K$14="Yes",'Order Form'!$B$12,""),""))</f>
        <v/>
      </c>
      <c r="T132" s="88" t="str">
        <f>IF('Order Form'!$B$13="Town","",IF(ISNUMBER($H132),IF('Order Form'!$K$14="Yes",'Order Form'!$B$13,""),""))</f>
        <v/>
      </c>
      <c r="U132" s="34"/>
      <c r="V132" s="103" t="str">
        <f>IF('Order Form'!$B$14="Post Code","",IF(ISNUMBER($H132),IF('Order Form'!$K$14="Yes",'Order Form'!$B$14,""),""))</f>
        <v/>
      </c>
      <c r="W132" s="98" t="str">
        <f>IF('Order Form'!$B$15="Country","",IF(ISNUMBER($H132),IF('Order Form'!$K$14="Yes",VLOOKUP('Order Form'!$B$15,Lists!N:O,2,0),""),""))</f>
        <v/>
      </c>
      <c r="X132" s="100"/>
      <c r="Y132" s="99" t="str">
        <f>IF('Order Form'!$F$8="Phone","",IF(ISNUMBER($H132),IF('Order Form'!$K$14="Yes",'Order Form'!$F$8,""),""))</f>
        <v/>
      </c>
      <c r="Z132" s="97" t="str">
        <f>IF('Order Form'!$F$9="Email","",IF(ISNUMBER($H132),IF('Order Form'!$K$14="Yes",'Order Form'!$F$9,""),""))</f>
        <v/>
      </c>
      <c r="AA132" s="38"/>
      <c r="AC132" s="86" t="str">
        <f>IF(ISNUMBER(($H132)),LEFT('Order Form'!$K$10,2),"")</f>
        <v/>
      </c>
      <c r="AD132" s="34"/>
      <c r="AE132" s="86" t="str">
        <f>IF(AC132="GR",LEFT('Order Form'!$K$11,2),"")</f>
        <v/>
      </c>
      <c r="AF132" s="34"/>
      <c r="AG132" s="38"/>
      <c r="AH132" s="38"/>
      <c r="AI132" s="86" t="str">
        <f>IF(ISNUMBER(($H132)),IF('Order Form'!$K$16="Yes","P",""),"")</f>
        <v/>
      </c>
      <c r="AJ132" s="34"/>
      <c r="AK132" s="106"/>
      <c r="AL132" s="106"/>
      <c r="AM132" s="34"/>
      <c r="AN132" s="34"/>
      <c r="AO132" s="38"/>
      <c r="AP132" s="34"/>
      <c r="AQ132" s="38"/>
      <c r="AR132" s="38"/>
      <c r="AS132" s="38"/>
      <c r="AZ132" s="86" t="str">
        <f>IF(ISNUMBER(($H132)),IF('Order Form'!$K$15="Yes","Y",""),"")</f>
        <v/>
      </c>
      <c r="BD132" s="87" t="e">
        <f>IF('Order Form'!#REF!&gt;0,"OF"," ")</f>
        <v>#REF!</v>
      </c>
      <c r="BE132" s="86" t="e">
        <f>IF('Order Form'!#REF!&gt;0,"Y"," ")</f>
        <v>#REF!</v>
      </c>
      <c r="BF132" s="86" t="e">
        <f>IF('Order Form'!#REF!&gt;0,"STANDARD"," ")</f>
        <v>#REF!</v>
      </c>
    </row>
    <row r="133" spans="1:58">
      <c r="A133" s="34"/>
      <c r="B133" s="93" t="str">
        <f>IF(ISNUMBER(($H133)),'Order Form'!$D$5,"")</f>
        <v/>
      </c>
      <c r="C133" s="92" t="str">
        <f>IF(ISNUMBER(($H133)),'Order Form'!$G$5,"")</f>
        <v/>
      </c>
      <c r="D133" s="92" t="str">
        <f>IF('Order Form'!F186="","",IF(ISNUMBER(($H133)),'Order Form'!F186,""))</f>
        <v/>
      </c>
      <c r="E133" s="35"/>
      <c r="F133" s="91" t="str">
        <f>IF(ISNUMBER((H133)),SUBSTITUTE(SUBSTITUTE('Order Form'!#REF!,"-","")," ",""),"")</f>
        <v/>
      </c>
      <c r="G133" s="36"/>
      <c r="H133" s="90" t="str">
        <f>IF('Order Form'!H186&gt;0,'Order Form'!H186," ")</f>
        <v xml:space="preserve"> </v>
      </c>
      <c r="I133" s="89" t="str">
        <f>IF('Order Form'!$K$13="Yes",(IF('Order Form'!#REF!&gt;0,"",IF('Order Form'!$K$10&lt;&gt;"GR - Gratis",IF('Order Form'!#REF!=0,"",IF(ISNUMBER($H133),'Order Form'!#REF!,"")),""))),"")</f>
        <v/>
      </c>
      <c r="J133" s="89" t="str">
        <f>IF('Order Form'!$K$13="Yes",(IF('Order Form'!#REF!=0,"",IF('Order Form'!$K$10&lt;&gt;"GR - Gratis",IF(ISNUMBER($H133),'Order Form'!#REF!,""),""))),"")</f>
        <v/>
      </c>
      <c r="K133" s="37"/>
      <c r="L133" s="89" t="str">
        <f>IF('Order Form'!J186&gt;0,"",IF('Order Form'!G186=0,"",IF('Order Form'!$K$10&lt;&gt;"GR - Gratis",IF('Order Form'!$K$12="Yes",IF(ISNUMBER($H133),'Order Form'!G186*100,""),""),"")))</f>
        <v/>
      </c>
      <c r="M133" s="89" t="str">
        <f>IF('Order Form'!J186&gt;0,"",IF('Order Form'!$K$17=0,"",IF('Order Form'!$K$17=0,"",IF('Order Form'!$K$10&lt;&gt;"GR - Gratis",IF('Order Form'!$K$12="Yes",IF(ISNUMBER($H133),'Order Form'!$K$17*100,""),""),""))))</f>
        <v/>
      </c>
      <c r="N133" s="38"/>
      <c r="O133" s="88" t="str">
        <f>IF('Order Form'!$B$8="Name / Attent Of","",IF(ISNUMBER($H133),IF('Order Form'!$K$14="Yes",'Order Form'!$B$8,""),""))</f>
        <v/>
      </c>
      <c r="P133" s="96" t="str">
        <f>IF('Order Form'!$B$9="Company / Department","",IF(ISNUMBER($H133),IF('Order Form'!$K$14="Yes",'Order Form'!$B$9,""),""))</f>
        <v/>
      </c>
      <c r="Q133" s="88" t="str">
        <f>IF('Order Form'!$B$10="Address 1","",IF(ISNUMBER($H133),IF('Order Form'!$K$14="Yes",'Order Form'!$B$10,""),""))</f>
        <v/>
      </c>
      <c r="R133" s="88" t="str">
        <f>IF('Order Form'!$B$11="Address 2","",IF(ISNUMBER($H133),IF('Order Form'!$K$14="Yes",'Order Form'!$B$11,""),""))</f>
        <v/>
      </c>
      <c r="S133" s="96" t="str">
        <f>IF('Order Form'!$B$12="Address 3","",IF(ISNUMBER($H133),IF('Order Form'!$K$14="Yes",'Order Form'!$B$12,""),""))</f>
        <v/>
      </c>
      <c r="T133" s="88" t="str">
        <f>IF('Order Form'!$B$13="Town","",IF(ISNUMBER($H133),IF('Order Form'!$K$14="Yes",'Order Form'!$B$13,""),""))</f>
        <v/>
      </c>
      <c r="U133" s="34"/>
      <c r="V133" s="103" t="str">
        <f>IF('Order Form'!$B$14="Post Code","",IF(ISNUMBER($H133),IF('Order Form'!$K$14="Yes",'Order Form'!$B$14,""),""))</f>
        <v/>
      </c>
      <c r="W133" s="98" t="str">
        <f>IF('Order Form'!$B$15="Country","",IF(ISNUMBER($H133),IF('Order Form'!$K$14="Yes",VLOOKUP('Order Form'!$B$15,Lists!N:O,2,0),""),""))</f>
        <v/>
      </c>
      <c r="X133" s="100"/>
      <c r="Y133" s="99" t="str">
        <f>IF('Order Form'!$F$8="Phone","",IF(ISNUMBER($H133),IF('Order Form'!$K$14="Yes",'Order Form'!$F$8,""),""))</f>
        <v/>
      </c>
      <c r="Z133" s="97" t="str">
        <f>IF('Order Form'!$F$9="Email","",IF(ISNUMBER($H133),IF('Order Form'!$K$14="Yes",'Order Form'!$F$9,""),""))</f>
        <v/>
      </c>
      <c r="AA133" s="38"/>
      <c r="AC133" s="86" t="str">
        <f>IF(ISNUMBER(($H133)),LEFT('Order Form'!$K$10,2),"")</f>
        <v/>
      </c>
      <c r="AD133" s="34"/>
      <c r="AE133" s="86" t="str">
        <f>IF(AC133="GR",LEFT('Order Form'!$K$11,2),"")</f>
        <v/>
      </c>
      <c r="AF133" s="34"/>
      <c r="AG133" s="38"/>
      <c r="AH133" s="38"/>
      <c r="AI133" s="86" t="str">
        <f>IF(ISNUMBER(($H133)),IF('Order Form'!$K$16="Yes","P",""),"")</f>
        <v/>
      </c>
      <c r="AJ133" s="34"/>
      <c r="AK133" s="106"/>
      <c r="AL133" s="106"/>
      <c r="AM133" s="34"/>
      <c r="AN133" s="34"/>
      <c r="AO133" s="38"/>
      <c r="AP133" s="34"/>
      <c r="AQ133" s="38"/>
      <c r="AR133" s="38"/>
      <c r="AS133" s="38"/>
      <c r="AZ133" s="86" t="str">
        <f>IF(ISNUMBER(($H133)),IF('Order Form'!$K$15="Yes","Y",""),"")</f>
        <v/>
      </c>
      <c r="BD133" s="87" t="e">
        <f>IF('Order Form'!#REF!&gt;0,"OF"," ")</f>
        <v>#REF!</v>
      </c>
      <c r="BE133" s="86" t="e">
        <f>IF('Order Form'!#REF!&gt;0,"Y"," ")</f>
        <v>#REF!</v>
      </c>
      <c r="BF133" s="86" t="e">
        <f>IF('Order Form'!#REF!&gt;0,"STANDARD"," ")</f>
        <v>#REF!</v>
      </c>
    </row>
    <row r="134" spans="1:58">
      <c r="A134" s="34"/>
      <c r="B134" s="93" t="str">
        <f>IF(ISNUMBER(($H134)),'Order Form'!$D$5,"")</f>
        <v/>
      </c>
      <c r="C134" s="92" t="str">
        <f>IF(ISNUMBER(($H134)),'Order Form'!$G$5,"")</f>
        <v/>
      </c>
      <c r="D134" s="92" t="str">
        <f>IF('Order Form'!F187="","",IF(ISNUMBER(($H134)),'Order Form'!F187,""))</f>
        <v/>
      </c>
      <c r="E134" s="35"/>
      <c r="F134" s="91" t="str">
        <f>IF(ISNUMBER((H134)),SUBSTITUTE(SUBSTITUTE('Order Form'!#REF!,"-","")," ",""),"")</f>
        <v/>
      </c>
      <c r="G134" s="36"/>
      <c r="H134" s="90" t="str">
        <f>IF('Order Form'!H187&gt;0,'Order Form'!H187," ")</f>
        <v xml:space="preserve"> </v>
      </c>
      <c r="I134" s="89" t="str">
        <f>IF('Order Form'!$K$13="Yes",(IF('Order Form'!#REF!&gt;0,"",IF('Order Form'!$K$10&lt;&gt;"GR - Gratis",IF('Order Form'!#REF!=0,"",IF(ISNUMBER($H134),'Order Form'!#REF!,"")),""))),"")</f>
        <v/>
      </c>
      <c r="J134" s="89" t="str">
        <f>IF('Order Form'!$K$13="Yes",(IF('Order Form'!#REF!=0,"",IF('Order Form'!$K$10&lt;&gt;"GR - Gratis",IF(ISNUMBER($H134),'Order Form'!#REF!,""),""))),"")</f>
        <v/>
      </c>
      <c r="K134" s="37"/>
      <c r="L134" s="89" t="str">
        <f>IF('Order Form'!J187&gt;0,"",IF('Order Form'!G187=0,"",IF('Order Form'!$K$10&lt;&gt;"GR - Gratis",IF('Order Form'!$K$12="Yes",IF(ISNUMBER($H134),'Order Form'!G187*100,""),""),"")))</f>
        <v/>
      </c>
      <c r="M134" s="89" t="str">
        <f>IF('Order Form'!J187&gt;0,"",IF('Order Form'!$K$17=0,"",IF('Order Form'!$K$17=0,"",IF('Order Form'!$K$10&lt;&gt;"GR - Gratis",IF('Order Form'!$K$12="Yes",IF(ISNUMBER($H134),'Order Form'!$K$17*100,""),""),""))))</f>
        <v/>
      </c>
      <c r="N134" s="38"/>
      <c r="O134" s="88" t="str">
        <f>IF('Order Form'!$B$8="Name / Attent Of","",IF(ISNUMBER($H134),IF('Order Form'!$K$14="Yes",'Order Form'!$B$8,""),""))</f>
        <v/>
      </c>
      <c r="P134" s="96" t="str">
        <f>IF('Order Form'!$B$9="Company / Department","",IF(ISNUMBER($H134),IF('Order Form'!$K$14="Yes",'Order Form'!$B$9,""),""))</f>
        <v/>
      </c>
      <c r="Q134" s="88" t="str">
        <f>IF('Order Form'!$B$10="Address 1","",IF(ISNUMBER($H134),IF('Order Form'!$K$14="Yes",'Order Form'!$B$10,""),""))</f>
        <v/>
      </c>
      <c r="R134" s="88" t="str">
        <f>IF('Order Form'!$B$11="Address 2","",IF(ISNUMBER($H134),IF('Order Form'!$K$14="Yes",'Order Form'!$B$11,""),""))</f>
        <v/>
      </c>
      <c r="S134" s="96" t="str">
        <f>IF('Order Form'!$B$12="Address 3","",IF(ISNUMBER($H134),IF('Order Form'!$K$14="Yes",'Order Form'!$B$12,""),""))</f>
        <v/>
      </c>
      <c r="T134" s="88" t="str">
        <f>IF('Order Form'!$B$13="Town","",IF(ISNUMBER($H134),IF('Order Form'!$K$14="Yes",'Order Form'!$B$13,""),""))</f>
        <v/>
      </c>
      <c r="U134" s="34"/>
      <c r="V134" s="103" t="str">
        <f>IF('Order Form'!$B$14="Post Code","",IF(ISNUMBER($H134),IF('Order Form'!$K$14="Yes",'Order Form'!$B$14,""),""))</f>
        <v/>
      </c>
      <c r="W134" s="98" t="str">
        <f>IF('Order Form'!$B$15="Country","",IF(ISNUMBER($H134),IF('Order Form'!$K$14="Yes",VLOOKUP('Order Form'!$B$15,Lists!N:O,2,0),""),""))</f>
        <v/>
      </c>
      <c r="X134" s="100"/>
      <c r="Y134" s="99" t="str">
        <f>IF('Order Form'!$F$8="Phone","",IF(ISNUMBER($H134),IF('Order Form'!$K$14="Yes",'Order Form'!$F$8,""),""))</f>
        <v/>
      </c>
      <c r="Z134" s="97" t="str">
        <f>IF('Order Form'!$F$9="Email","",IF(ISNUMBER($H134),IF('Order Form'!$K$14="Yes",'Order Form'!$F$9,""),""))</f>
        <v/>
      </c>
      <c r="AA134" s="38"/>
      <c r="AC134" s="86" t="str">
        <f>IF(ISNUMBER(($H134)),LEFT('Order Form'!$K$10,2),"")</f>
        <v/>
      </c>
      <c r="AD134" s="34"/>
      <c r="AE134" s="86" t="str">
        <f>IF(AC134="GR",LEFT('Order Form'!$K$11,2),"")</f>
        <v/>
      </c>
      <c r="AF134" s="34"/>
      <c r="AG134" s="38"/>
      <c r="AH134" s="38"/>
      <c r="AI134" s="86" t="str">
        <f>IF(ISNUMBER(($H134)),IF('Order Form'!$K$16="Yes","P",""),"")</f>
        <v/>
      </c>
      <c r="AJ134" s="34"/>
      <c r="AK134" s="106"/>
      <c r="AL134" s="106"/>
      <c r="AM134" s="34"/>
      <c r="AN134" s="34"/>
      <c r="AO134" s="38"/>
      <c r="AP134" s="34"/>
      <c r="AQ134" s="38"/>
      <c r="AR134" s="38"/>
      <c r="AS134" s="38"/>
      <c r="AZ134" s="86" t="str">
        <f>IF(ISNUMBER(($H134)),IF('Order Form'!$K$15="Yes","Y",""),"")</f>
        <v/>
      </c>
      <c r="BD134" s="87" t="e">
        <f>IF('Order Form'!#REF!&gt;0,"OF"," ")</f>
        <v>#REF!</v>
      </c>
      <c r="BE134" s="86" t="e">
        <f>IF('Order Form'!#REF!&gt;0,"Y"," ")</f>
        <v>#REF!</v>
      </c>
      <c r="BF134" s="86" t="e">
        <f>IF('Order Form'!#REF!&gt;0,"STANDARD"," ")</f>
        <v>#REF!</v>
      </c>
    </row>
    <row r="135" spans="1:58">
      <c r="A135" s="34"/>
      <c r="B135" s="93" t="str">
        <f>IF(ISNUMBER(($H135)),'Order Form'!$D$5,"")</f>
        <v/>
      </c>
      <c r="C135" s="92" t="str">
        <f>IF(ISNUMBER(($H135)),'Order Form'!$G$5,"")</f>
        <v/>
      </c>
      <c r="D135" s="92" t="str">
        <f>IF('Order Form'!F188="","",IF(ISNUMBER(($H135)),'Order Form'!F188,""))</f>
        <v/>
      </c>
      <c r="E135" s="35"/>
      <c r="F135" s="91" t="str">
        <f>IF(ISNUMBER((H135)),SUBSTITUTE(SUBSTITUTE('Order Form'!#REF!,"-","")," ",""),"")</f>
        <v/>
      </c>
      <c r="G135" s="36"/>
      <c r="H135" s="90" t="str">
        <f>IF('Order Form'!H188&gt;0,'Order Form'!H188," ")</f>
        <v xml:space="preserve"> </v>
      </c>
      <c r="I135" s="89" t="str">
        <f>IF('Order Form'!$K$13="Yes",(IF('Order Form'!#REF!&gt;0,"",IF('Order Form'!$K$10&lt;&gt;"GR - Gratis",IF('Order Form'!#REF!=0,"",IF(ISNUMBER($H135),'Order Form'!#REF!,"")),""))),"")</f>
        <v/>
      </c>
      <c r="J135" s="89" t="str">
        <f>IF('Order Form'!$K$13="Yes",(IF('Order Form'!#REF!=0,"",IF('Order Form'!$K$10&lt;&gt;"GR - Gratis",IF(ISNUMBER($H135),'Order Form'!#REF!,""),""))),"")</f>
        <v/>
      </c>
      <c r="K135" s="37"/>
      <c r="L135" s="89" t="str">
        <f>IF('Order Form'!J188&gt;0,"",IF('Order Form'!G188=0,"",IF('Order Form'!$K$10&lt;&gt;"GR - Gratis",IF('Order Form'!$K$12="Yes",IF(ISNUMBER($H135),'Order Form'!G188*100,""),""),"")))</f>
        <v/>
      </c>
      <c r="M135" s="89" t="str">
        <f>IF('Order Form'!J188&gt;0,"",IF('Order Form'!$K$17=0,"",IF('Order Form'!$K$17=0,"",IF('Order Form'!$K$10&lt;&gt;"GR - Gratis",IF('Order Form'!$K$12="Yes",IF(ISNUMBER($H135),'Order Form'!$K$17*100,""),""),""))))</f>
        <v/>
      </c>
      <c r="N135" s="38"/>
      <c r="O135" s="88" t="str">
        <f>IF('Order Form'!$B$8="Name / Attent Of","",IF(ISNUMBER($H135),IF('Order Form'!$K$14="Yes",'Order Form'!$B$8,""),""))</f>
        <v/>
      </c>
      <c r="P135" s="96" t="str">
        <f>IF('Order Form'!$B$9="Company / Department","",IF(ISNUMBER($H135),IF('Order Form'!$K$14="Yes",'Order Form'!$B$9,""),""))</f>
        <v/>
      </c>
      <c r="Q135" s="88" t="str">
        <f>IF('Order Form'!$B$10="Address 1","",IF(ISNUMBER($H135),IF('Order Form'!$K$14="Yes",'Order Form'!$B$10,""),""))</f>
        <v/>
      </c>
      <c r="R135" s="88" t="str">
        <f>IF('Order Form'!$B$11="Address 2","",IF(ISNUMBER($H135),IF('Order Form'!$K$14="Yes",'Order Form'!$B$11,""),""))</f>
        <v/>
      </c>
      <c r="S135" s="96" t="str">
        <f>IF('Order Form'!$B$12="Address 3","",IF(ISNUMBER($H135),IF('Order Form'!$K$14="Yes",'Order Form'!$B$12,""),""))</f>
        <v/>
      </c>
      <c r="T135" s="88" t="str">
        <f>IF('Order Form'!$B$13="Town","",IF(ISNUMBER($H135),IF('Order Form'!$K$14="Yes",'Order Form'!$B$13,""),""))</f>
        <v/>
      </c>
      <c r="U135" s="34"/>
      <c r="V135" s="103" t="str">
        <f>IF('Order Form'!$B$14="Post Code","",IF(ISNUMBER($H135),IF('Order Form'!$K$14="Yes",'Order Form'!$B$14,""),""))</f>
        <v/>
      </c>
      <c r="W135" s="98" t="str">
        <f>IF('Order Form'!$B$15="Country","",IF(ISNUMBER($H135),IF('Order Form'!$K$14="Yes",VLOOKUP('Order Form'!$B$15,Lists!N:O,2,0),""),""))</f>
        <v/>
      </c>
      <c r="X135" s="100"/>
      <c r="Y135" s="99" t="str">
        <f>IF('Order Form'!$F$8="Phone","",IF(ISNUMBER($H135),IF('Order Form'!$K$14="Yes",'Order Form'!$F$8,""),""))</f>
        <v/>
      </c>
      <c r="Z135" s="97" t="str">
        <f>IF('Order Form'!$F$9="Email","",IF(ISNUMBER($H135),IF('Order Form'!$K$14="Yes",'Order Form'!$F$9,""),""))</f>
        <v/>
      </c>
      <c r="AA135" s="38"/>
      <c r="AC135" s="86" t="str">
        <f>IF(ISNUMBER(($H135)),LEFT('Order Form'!$K$10,2),"")</f>
        <v/>
      </c>
      <c r="AD135" s="34"/>
      <c r="AE135" s="86" t="str">
        <f>IF(AC135="GR",LEFT('Order Form'!$K$11,2),"")</f>
        <v/>
      </c>
      <c r="AF135" s="34"/>
      <c r="AG135" s="38"/>
      <c r="AH135" s="38"/>
      <c r="AI135" s="86" t="str">
        <f>IF(ISNUMBER(($H135)),IF('Order Form'!$K$16="Yes","P",""),"")</f>
        <v/>
      </c>
      <c r="AJ135" s="34"/>
      <c r="AK135" s="106"/>
      <c r="AL135" s="106"/>
      <c r="AM135" s="34"/>
      <c r="AN135" s="34"/>
      <c r="AO135" s="38"/>
      <c r="AP135" s="34"/>
      <c r="AQ135" s="38"/>
      <c r="AR135" s="38"/>
      <c r="AS135" s="38"/>
      <c r="AZ135" s="86" t="str">
        <f>IF(ISNUMBER(($H135)),IF('Order Form'!$K$15="Yes","Y",""),"")</f>
        <v/>
      </c>
      <c r="BD135" s="87" t="e">
        <f>IF('Order Form'!#REF!&gt;0,"OF"," ")</f>
        <v>#REF!</v>
      </c>
      <c r="BE135" s="86" t="e">
        <f>IF('Order Form'!#REF!&gt;0,"Y"," ")</f>
        <v>#REF!</v>
      </c>
      <c r="BF135" s="86" t="e">
        <f>IF('Order Form'!#REF!&gt;0,"STANDARD"," ")</f>
        <v>#REF!</v>
      </c>
    </row>
    <row r="136" spans="1:58">
      <c r="A136" s="34"/>
      <c r="B136" s="93" t="str">
        <f>IF(ISNUMBER(($H136)),'Order Form'!$D$5,"")</f>
        <v/>
      </c>
      <c r="C136" s="92" t="str">
        <f>IF(ISNUMBER(($H136)),'Order Form'!$G$5,"")</f>
        <v/>
      </c>
      <c r="D136" s="92" t="str">
        <f>IF('Order Form'!F189="","",IF(ISNUMBER(($H136)),'Order Form'!F189,""))</f>
        <v/>
      </c>
      <c r="E136" s="35"/>
      <c r="F136" s="91" t="str">
        <f>IF(ISNUMBER((H136)),SUBSTITUTE(SUBSTITUTE('Order Form'!#REF!,"-","")," ",""),"")</f>
        <v/>
      </c>
      <c r="G136" s="36"/>
      <c r="H136" s="90" t="str">
        <f>IF('Order Form'!H189&gt;0,'Order Form'!H189," ")</f>
        <v xml:space="preserve"> </v>
      </c>
      <c r="I136" s="89" t="str">
        <f>IF('Order Form'!$K$13="Yes",(IF('Order Form'!#REF!&gt;0,"",IF('Order Form'!$K$10&lt;&gt;"GR - Gratis",IF('Order Form'!#REF!=0,"",IF(ISNUMBER($H136),'Order Form'!#REF!,"")),""))),"")</f>
        <v/>
      </c>
      <c r="J136" s="89" t="str">
        <f>IF('Order Form'!$K$13="Yes",(IF('Order Form'!#REF!=0,"",IF('Order Form'!$K$10&lt;&gt;"GR - Gratis",IF(ISNUMBER($H136),'Order Form'!#REF!,""),""))),"")</f>
        <v/>
      </c>
      <c r="K136" s="37"/>
      <c r="L136" s="89" t="str">
        <f>IF('Order Form'!J189&gt;0,"",IF('Order Form'!G189=0,"",IF('Order Form'!$K$10&lt;&gt;"GR - Gratis",IF('Order Form'!$K$12="Yes",IF(ISNUMBER($H136),'Order Form'!G189*100,""),""),"")))</f>
        <v/>
      </c>
      <c r="M136" s="89" t="str">
        <f>IF('Order Form'!J189&gt;0,"",IF('Order Form'!$K$17=0,"",IF('Order Form'!$K$17=0,"",IF('Order Form'!$K$10&lt;&gt;"GR - Gratis",IF('Order Form'!$K$12="Yes",IF(ISNUMBER($H136),'Order Form'!$K$17*100,""),""),""))))</f>
        <v/>
      </c>
      <c r="N136" s="38"/>
      <c r="O136" s="88" t="str">
        <f>IF('Order Form'!$B$8="Name / Attent Of","",IF(ISNUMBER($H136),IF('Order Form'!$K$14="Yes",'Order Form'!$B$8,""),""))</f>
        <v/>
      </c>
      <c r="P136" s="96" t="str">
        <f>IF('Order Form'!$B$9="Company / Department","",IF(ISNUMBER($H136),IF('Order Form'!$K$14="Yes",'Order Form'!$B$9,""),""))</f>
        <v/>
      </c>
      <c r="Q136" s="88" t="str">
        <f>IF('Order Form'!$B$10="Address 1","",IF(ISNUMBER($H136),IF('Order Form'!$K$14="Yes",'Order Form'!$B$10,""),""))</f>
        <v/>
      </c>
      <c r="R136" s="88" t="str">
        <f>IF('Order Form'!$B$11="Address 2","",IF(ISNUMBER($H136),IF('Order Form'!$K$14="Yes",'Order Form'!$B$11,""),""))</f>
        <v/>
      </c>
      <c r="S136" s="96" t="str">
        <f>IF('Order Form'!$B$12="Address 3","",IF(ISNUMBER($H136),IF('Order Form'!$K$14="Yes",'Order Form'!$B$12,""),""))</f>
        <v/>
      </c>
      <c r="T136" s="88" t="str">
        <f>IF('Order Form'!$B$13="Town","",IF(ISNUMBER($H136),IF('Order Form'!$K$14="Yes",'Order Form'!$B$13,""),""))</f>
        <v/>
      </c>
      <c r="U136" s="34"/>
      <c r="V136" s="103" t="str">
        <f>IF('Order Form'!$B$14="Post Code","",IF(ISNUMBER($H136),IF('Order Form'!$K$14="Yes",'Order Form'!$B$14,""),""))</f>
        <v/>
      </c>
      <c r="W136" s="98" t="str">
        <f>IF('Order Form'!$B$15="Country","",IF(ISNUMBER($H136),IF('Order Form'!$K$14="Yes",VLOOKUP('Order Form'!$B$15,Lists!N:O,2,0),""),""))</f>
        <v/>
      </c>
      <c r="X136" s="100"/>
      <c r="Y136" s="99" t="str">
        <f>IF('Order Form'!$F$8="Phone","",IF(ISNUMBER($H136),IF('Order Form'!$K$14="Yes",'Order Form'!$F$8,""),""))</f>
        <v/>
      </c>
      <c r="Z136" s="97" t="str">
        <f>IF('Order Form'!$F$9="Email","",IF(ISNUMBER($H136),IF('Order Form'!$K$14="Yes",'Order Form'!$F$9,""),""))</f>
        <v/>
      </c>
      <c r="AA136" s="38"/>
      <c r="AC136" s="86" t="str">
        <f>IF(ISNUMBER(($H136)),LEFT('Order Form'!$K$10,2),"")</f>
        <v/>
      </c>
      <c r="AD136" s="34"/>
      <c r="AE136" s="86" t="str">
        <f>IF(AC136="GR",LEFT('Order Form'!$K$11,2),"")</f>
        <v/>
      </c>
      <c r="AF136" s="34"/>
      <c r="AG136" s="38"/>
      <c r="AH136" s="38"/>
      <c r="AI136" s="86" t="str">
        <f>IF(ISNUMBER(($H136)),IF('Order Form'!$K$16="Yes","P",""),"")</f>
        <v/>
      </c>
      <c r="AJ136" s="34"/>
      <c r="AK136" s="106"/>
      <c r="AL136" s="106"/>
      <c r="AM136" s="34"/>
      <c r="AN136" s="34"/>
      <c r="AO136" s="38"/>
      <c r="AP136" s="34"/>
      <c r="AQ136" s="38"/>
      <c r="AR136" s="38"/>
      <c r="AS136" s="38"/>
      <c r="AZ136" s="86" t="str">
        <f>IF(ISNUMBER(($H136)),IF('Order Form'!$K$15="Yes","Y",""),"")</f>
        <v/>
      </c>
      <c r="BD136" s="87" t="e">
        <f>IF('Order Form'!#REF!&gt;0,"OF"," ")</f>
        <v>#REF!</v>
      </c>
      <c r="BE136" s="86" t="e">
        <f>IF('Order Form'!#REF!&gt;0,"Y"," ")</f>
        <v>#REF!</v>
      </c>
      <c r="BF136" s="86" t="e">
        <f>IF('Order Form'!#REF!&gt;0,"STANDARD"," ")</f>
        <v>#REF!</v>
      </c>
    </row>
    <row r="137" spans="1:58">
      <c r="A137" s="34"/>
      <c r="B137" s="93" t="str">
        <f>IF(ISNUMBER(($H137)),'Order Form'!$D$5,"")</f>
        <v/>
      </c>
      <c r="C137" s="92" t="str">
        <f>IF(ISNUMBER(($H137)),'Order Form'!$G$5,"")</f>
        <v/>
      </c>
      <c r="D137" s="92" t="str">
        <f>IF('Order Form'!F190="","",IF(ISNUMBER(($H137)),'Order Form'!F190,""))</f>
        <v/>
      </c>
      <c r="E137" s="35"/>
      <c r="F137" s="91" t="str">
        <f>IF(ISNUMBER((H137)),SUBSTITUTE(SUBSTITUTE('Order Form'!#REF!,"-","")," ",""),"")</f>
        <v/>
      </c>
      <c r="G137" s="36"/>
      <c r="H137" s="90" t="str">
        <f>IF('Order Form'!H190&gt;0,'Order Form'!H190," ")</f>
        <v xml:space="preserve"> </v>
      </c>
      <c r="I137" s="89" t="str">
        <f>IF('Order Form'!$K$13="Yes",(IF('Order Form'!#REF!&gt;0,"",IF('Order Form'!$K$10&lt;&gt;"GR - Gratis",IF('Order Form'!#REF!=0,"",IF(ISNUMBER($H137),'Order Form'!#REF!,"")),""))),"")</f>
        <v/>
      </c>
      <c r="J137" s="89" t="str">
        <f>IF('Order Form'!$K$13="Yes",(IF('Order Form'!#REF!=0,"",IF('Order Form'!$K$10&lt;&gt;"GR - Gratis",IF(ISNUMBER($H137),'Order Form'!#REF!,""),""))),"")</f>
        <v/>
      </c>
      <c r="K137" s="37"/>
      <c r="L137" s="89" t="str">
        <f>IF('Order Form'!J190&gt;0,"",IF('Order Form'!G190=0,"",IF('Order Form'!$K$10&lt;&gt;"GR - Gratis",IF('Order Form'!$K$12="Yes",IF(ISNUMBER($H137),'Order Form'!G190*100,""),""),"")))</f>
        <v/>
      </c>
      <c r="M137" s="89" t="str">
        <f>IF('Order Form'!J190&gt;0,"",IF('Order Form'!$K$17=0,"",IF('Order Form'!$K$17=0,"",IF('Order Form'!$K$10&lt;&gt;"GR - Gratis",IF('Order Form'!$K$12="Yes",IF(ISNUMBER($H137),'Order Form'!$K$17*100,""),""),""))))</f>
        <v/>
      </c>
      <c r="N137" s="38"/>
      <c r="O137" s="88" t="str">
        <f>IF('Order Form'!$B$8="Name / Attent Of","",IF(ISNUMBER($H137),IF('Order Form'!$K$14="Yes",'Order Form'!$B$8,""),""))</f>
        <v/>
      </c>
      <c r="P137" s="96" t="str">
        <f>IF('Order Form'!$B$9="Company / Department","",IF(ISNUMBER($H137),IF('Order Form'!$K$14="Yes",'Order Form'!$B$9,""),""))</f>
        <v/>
      </c>
      <c r="Q137" s="88" t="str">
        <f>IF('Order Form'!$B$10="Address 1","",IF(ISNUMBER($H137),IF('Order Form'!$K$14="Yes",'Order Form'!$B$10,""),""))</f>
        <v/>
      </c>
      <c r="R137" s="88" t="str">
        <f>IF('Order Form'!$B$11="Address 2","",IF(ISNUMBER($H137),IF('Order Form'!$K$14="Yes",'Order Form'!$B$11,""),""))</f>
        <v/>
      </c>
      <c r="S137" s="96" t="str">
        <f>IF('Order Form'!$B$12="Address 3","",IF(ISNUMBER($H137),IF('Order Form'!$K$14="Yes",'Order Form'!$B$12,""),""))</f>
        <v/>
      </c>
      <c r="T137" s="88" t="str">
        <f>IF('Order Form'!$B$13="Town","",IF(ISNUMBER($H137),IF('Order Form'!$K$14="Yes",'Order Form'!$B$13,""),""))</f>
        <v/>
      </c>
      <c r="U137" s="34"/>
      <c r="V137" s="103" t="str">
        <f>IF('Order Form'!$B$14="Post Code","",IF(ISNUMBER($H137),IF('Order Form'!$K$14="Yes",'Order Form'!$B$14,""),""))</f>
        <v/>
      </c>
      <c r="W137" s="98" t="str">
        <f>IF('Order Form'!$B$15="Country","",IF(ISNUMBER($H137),IF('Order Form'!$K$14="Yes",VLOOKUP('Order Form'!$B$15,Lists!N:O,2,0),""),""))</f>
        <v/>
      </c>
      <c r="X137" s="100"/>
      <c r="Y137" s="99" t="str">
        <f>IF('Order Form'!$F$8="Phone","",IF(ISNUMBER($H137),IF('Order Form'!$K$14="Yes",'Order Form'!$F$8,""),""))</f>
        <v/>
      </c>
      <c r="Z137" s="97" t="str">
        <f>IF('Order Form'!$F$9="Email","",IF(ISNUMBER($H137),IF('Order Form'!$K$14="Yes",'Order Form'!$F$9,""),""))</f>
        <v/>
      </c>
      <c r="AA137" s="38"/>
      <c r="AC137" s="86" t="str">
        <f>IF(ISNUMBER(($H137)),LEFT('Order Form'!$K$10,2),"")</f>
        <v/>
      </c>
      <c r="AD137" s="34"/>
      <c r="AE137" s="86" t="str">
        <f>IF(AC137="GR",LEFT('Order Form'!$K$11,2),"")</f>
        <v/>
      </c>
      <c r="AF137" s="34"/>
      <c r="AG137" s="38"/>
      <c r="AH137" s="38"/>
      <c r="AI137" s="86" t="str">
        <f>IF(ISNUMBER(($H137)),IF('Order Form'!$K$16="Yes","P",""),"")</f>
        <v/>
      </c>
      <c r="AJ137" s="34"/>
      <c r="AK137" s="106"/>
      <c r="AL137" s="106"/>
      <c r="AM137" s="34"/>
      <c r="AN137" s="34"/>
      <c r="AO137" s="38"/>
      <c r="AP137" s="34"/>
      <c r="AQ137" s="38"/>
      <c r="AR137" s="38"/>
      <c r="AS137" s="38"/>
      <c r="AZ137" s="86" t="str">
        <f>IF(ISNUMBER(($H137)),IF('Order Form'!$K$15="Yes","Y",""),"")</f>
        <v/>
      </c>
      <c r="BD137" s="87" t="e">
        <f>IF('Order Form'!#REF!&gt;0,"OF"," ")</f>
        <v>#REF!</v>
      </c>
      <c r="BE137" s="86" t="e">
        <f>IF('Order Form'!#REF!&gt;0,"Y"," ")</f>
        <v>#REF!</v>
      </c>
      <c r="BF137" s="86" t="e">
        <f>IF('Order Form'!#REF!&gt;0,"STANDARD"," ")</f>
        <v>#REF!</v>
      </c>
    </row>
    <row r="138" spans="1:58">
      <c r="A138" s="34"/>
      <c r="B138" s="93" t="str">
        <f>IF(ISNUMBER(($H138)),'Order Form'!$D$5,"")</f>
        <v/>
      </c>
      <c r="C138" s="92" t="str">
        <f>IF(ISNUMBER(($H138)),'Order Form'!$G$5,"")</f>
        <v/>
      </c>
      <c r="D138" s="92" t="str">
        <f>IF('Order Form'!F191="","",IF(ISNUMBER(($H138)),'Order Form'!F191,""))</f>
        <v/>
      </c>
      <c r="E138" s="35"/>
      <c r="F138" s="91" t="str">
        <f>IF(ISNUMBER((H138)),SUBSTITUTE(SUBSTITUTE('Order Form'!#REF!,"-","")," ",""),"")</f>
        <v/>
      </c>
      <c r="G138" s="36"/>
      <c r="H138" s="90" t="str">
        <f>IF('Order Form'!H191&gt;0,'Order Form'!H191," ")</f>
        <v xml:space="preserve"> </v>
      </c>
      <c r="I138" s="89" t="str">
        <f>IF('Order Form'!$K$13="Yes",(IF('Order Form'!#REF!&gt;0,"",IF('Order Form'!$K$10&lt;&gt;"GR - Gratis",IF('Order Form'!#REF!=0,"",IF(ISNUMBER($H138),'Order Form'!#REF!,"")),""))),"")</f>
        <v/>
      </c>
      <c r="J138" s="89" t="str">
        <f>IF('Order Form'!$K$13="Yes",(IF('Order Form'!#REF!=0,"",IF('Order Form'!$K$10&lt;&gt;"GR - Gratis",IF(ISNUMBER($H138),'Order Form'!#REF!,""),""))),"")</f>
        <v/>
      </c>
      <c r="K138" s="37"/>
      <c r="L138" s="89" t="str">
        <f>IF('Order Form'!J191&gt;0,"",IF('Order Form'!G191=0,"",IF('Order Form'!$K$10&lt;&gt;"GR - Gratis",IF('Order Form'!$K$12="Yes",IF(ISNUMBER($H138),'Order Form'!G191*100,""),""),"")))</f>
        <v/>
      </c>
      <c r="M138" s="89" t="str">
        <f>IF('Order Form'!J191&gt;0,"",IF('Order Form'!$K$17=0,"",IF('Order Form'!$K$17=0,"",IF('Order Form'!$K$10&lt;&gt;"GR - Gratis",IF('Order Form'!$K$12="Yes",IF(ISNUMBER($H138),'Order Form'!$K$17*100,""),""),""))))</f>
        <v/>
      </c>
      <c r="N138" s="38"/>
      <c r="O138" s="88" t="str">
        <f>IF('Order Form'!$B$8="Name / Attent Of","",IF(ISNUMBER($H138),IF('Order Form'!$K$14="Yes",'Order Form'!$B$8,""),""))</f>
        <v/>
      </c>
      <c r="P138" s="96" t="str">
        <f>IF('Order Form'!$B$9="Company / Department","",IF(ISNUMBER($H138),IF('Order Form'!$K$14="Yes",'Order Form'!$B$9,""),""))</f>
        <v/>
      </c>
      <c r="Q138" s="88" t="str">
        <f>IF('Order Form'!$B$10="Address 1","",IF(ISNUMBER($H138),IF('Order Form'!$K$14="Yes",'Order Form'!$B$10,""),""))</f>
        <v/>
      </c>
      <c r="R138" s="88" t="str">
        <f>IF('Order Form'!$B$11="Address 2","",IF(ISNUMBER($H138),IF('Order Form'!$K$14="Yes",'Order Form'!$B$11,""),""))</f>
        <v/>
      </c>
      <c r="S138" s="96" t="str">
        <f>IF('Order Form'!$B$12="Address 3","",IF(ISNUMBER($H138),IF('Order Form'!$K$14="Yes",'Order Form'!$B$12,""),""))</f>
        <v/>
      </c>
      <c r="T138" s="88" t="str">
        <f>IF('Order Form'!$B$13="Town","",IF(ISNUMBER($H138),IF('Order Form'!$K$14="Yes",'Order Form'!$B$13,""),""))</f>
        <v/>
      </c>
      <c r="U138" s="34"/>
      <c r="V138" s="103" t="str">
        <f>IF('Order Form'!$B$14="Post Code","",IF(ISNUMBER($H138),IF('Order Form'!$K$14="Yes",'Order Form'!$B$14,""),""))</f>
        <v/>
      </c>
      <c r="W138" s="98" t="str">
        <f>IF('Order Form'!$B$15="Country","",IF(ISNUMBER($H138),IF('Order Form'!$K$14="Yes",VLOOKUP('Order Form'!$B$15,Lists!N:O,2,0),""),""))</f>
        <v/>
      </c>
      <c r="X138" s="100"/>
      <c r="Y138" s="99" t="str">
        <f>IF('Order Form'!$F$8="Phone","",IF(ISNUMBER($H138),IF('Order Form'!$K$14="Yes",'Order Form'!$F$8,""),""))</f>
        <v/>
      </c>
      <c r="Z138" s="97" t="str">
        <f>IF('Order Form'!$F$9="Email","",IF(ISNUMBER($H138),IF('Order Form'!$K$14="Yes",'Order Form'!$F$9,""),""))</f>
        <v/>
      </c>
      <c r="AA138" s="38"/>
      <c r="AC138" s="86" t="str">
        <f>IF(ISNUMBER(($H138)),LEFT('Order Form'!$K$10,2),"")</f>
        <v/>
      </c>
      <c r="AD138" s="34"/>
      <c r="AE138" s="86" t="str">
        <f>IF(AC138="GR",LEFT('Order Form'!$K$11,2),"")</f>
        <v/>
      </c>
      <c r="AF138" s="34"/>
      <c r="AG138" s="38"/>
      <c r="AH138" s="38"/>
      <c r="AI138" s="86" t="str">
        <f>IF(ISNUMBER(($H138)),IF('Order Form'!$K$16="Yes","P",""),"")</f>
        <v/>
      </c>
      <c r="AJ138" s="34"/>
      <c r="AK138" s="106"/>
      <c r="AL138" s="106"/>
      <c r="AM138" s="34"/>
      <c r="AN138" s="34"/>
      <c r="AO138" s="38"/>
      <c r="AP138" s="34"/>
      <c r="AQ138" s="38"/>
      <c r="AR138" s="38"/>
      <c r="AS138" s="38"/>
      <c r="AZ138" s="86" t="str">
        <f>IF(ISNUMBER(($H138)),IF('Order Form'!$K$15="Yes","Y",""),"")</f>
        <v/>
      </c>
      <c r="BD138" s="87" t="e">
        <f>IF('Order Form'!#REF!&gt;0,"OF"," ")</f>
        <v>#REF!</v>
      </c>
      <c r="BE138" s="86" t="e">
        <f>IF('Order Form'!#REF!&gt;0,"Y"," ")</f>
        <v>#REF!</v>
      </c>
      <c r="BF138" s="86" t="e">
        <f>IF('Order Form'!#REF!&gt;0,"STANDARD"," ")</f>
        <v>#REF!</v>
      </c>
    </row>
    <row r="139" spans="1:58">
      <c r="A139" s="34"/>
      <c r="B139" s="93" t="str">
        <f>IF(ISNUMBER(($H139)),'Order Form'!$D$5,"")</f>
        <v/>
      </c>
      <c r="C139" s="92" t="str">
        <f>IF(ISNUMBER(($H139)),'Order Form'!$G$5,"")</f>
        <v/>
      </c>
      <c r="D139" s="92" t="str">
        <f>IF('Order Form'!F192="","",IF(ISNUMBER(($H139)),'Order Form'!F192,""))</f>
        <v/>
      </c>
      <c r="E139" s="35"/>
      <c r="F139" s="91" t="str">
        <f>IF(ISNUMBER((H139)),SUBSTITUTE(SUBSTITUTE('Order Form'!#REF!,"-","")," ",""),"")</f>
        <v/>
      </c>
      <c r="G139" s="36"/>
      <c r="H139" s="90" t="str">
        <f>IF('Order Form'!H192&gt;0,'Order Form'!H192," ")</f>
        <v xml:space="preserve"> </v>
      </c>
      <c r="I139" s="89" t="str">
        <f>IF('Order Form'!$K$13="Yes",(IF('Order Form'!#REF!&gt;0,"",IF('Order Form'!$K$10&lt;&gt;"GR - Gratis",IF('Order Form'!#REF!=0,"",IF(ISNUMBER($H139),'Order Form'!#REF!,"")),""))),"")</f>
        <v/>
      </c>
      <c r="J139" s="89" t="str">
        <f>IF('Order Form'!$K$13="Yes",(IF('Order Form'!#REF!=0,"",IF('Order Form'!$K$10&lt;&gt;"GR - Gratis",IF(ISNUMBER($H139),'Order Form'!#REF!,""),""))),"")</f>
        <v/>
      </c>
      <c r="K139" s="37"/>
      <c r="L139" s="89" t="str">
        <f>IF('Order Form'!J192&gt;0,"",IF('Order Form'!G192=0,"",IF('Order Form'!$K$10&lt;&gt;"GR - Gratis",IF('Order Form'!$K$12="Yes",IF(ISNUMBER($H139),'Order Form'!G192*100,""),""),"")))</f>
        <v/>
      </c>
      <c r="M139" s="89" t="str">
        <f>IF('Order Form'!J192&gt;0,"",IF('Order Form'!$K$17=0,"",IF('Order Form'!$K$17=0,"",IF('Order Form'!$K$10&lt;&gt;"GR - Gratis",IF('Order Form'!$K$12="Yes",IF(ISNUMBER($H139),'Order Form'!$K$17*100,""),""),""))))</f>
        <v/>
      </c>
      <c r="N139" s="38"/>
      <c r="O139" s="88" t="str">
        <f>IF('Order Form'!$B$8="Name / Attent Of","",IF(ISNUMBER($H139),IF('Order Form'!$K$14="Yes",'Order Form'!$B$8,""),""))</f>
        <v/>
      </c>
      <c r="P139" s="96" t="str">
        <f>IF('Order Form'!$B$9="Company / Department","",IF(ISNUMBER($H139),IF('Order Form'!$K$14="Yes",'Order Form'!$B$9,""),""))</f>
        <v/>
      </c>
      <c r="Q139" s="88" t="str">
        <f>IF('Order Form'!$B$10="Address 1","",IF(ISNUMBER($H139),IF('Order Form'!$K$14="Yes",'Order Form'!$B$10,""),""))</f>
        <v/>
      </c>
      <c r="R139" s="88" t="str">
        <f>IF('Order Form'!$B$11="Address 2","",IF(ISNUMBER($H139),IF('Order Form'!$K$14="Yes",'Order Form'!$B$11,""),""))</f>
        <v/>
      </c>
      <c r="S139" s="96" t="str">
        <f>IF('Order Form'!$B$12="Address 3","",IF(ISNUMBER($H139),IF('Order Form'!$K$14="Yes",'Order Form'!$B$12,""),""))</f>
        <v/>
      </c>
      <c r="T139" s="88" t="str">
        <f>IF('Order Form'!$B$13="Town","",IF(ISNUMBER($H139),IF('Order Form'!$K$14="Yes",'Order Form'!$B$13,""),""))</f>
        <v/>
      </c>
      <c r="U139" s="34"/>
      <c r="V139" s="103" t="str">
        <f>IF('Order Form'!$B$14="Post Code","",IF(ISNUMBER($H139),IF('Order Form'!$K$14="Yes",'Order Form'!$B$14,""),""))</f>
        <v/>
      </c>
      <c r="W139" s="98" t="str">
        <f>IF('Order Form'!$B$15="Country","",IF(ISNUMBER($H139),IF('Order Form'!$K$14="Yes",VLOOKUP('Order Form'!$B$15,Lists!N:O,2,0),""),""))</f>
        <v/>
      </c>
      <c r="X139" s="100"/>
      <c r="Y139" s="99" t="str">
        <f>IF('Order Form'!$F$8="Phone","",IF(ISNUMBER($H139),IF('Order Form'!$K$14="Yes",'Order Form'!$F$8,""),""))</f>
        <v/>
      </c>
      <c r="Z139" s="97" t="str">
        <f>IF('Order Form'!$F$9="Email","",IF(ISNUMBER($H139),IF('Order Form'!$K$14="Yes",'Order Form'!$F$9,""),""))</f>
        <v/>
      </c>
      <c r="AA139" s="38"/>
      <c r="AC139" s="86" t="str">
        <f>IF(ISNUMBER(($H139)),LEFT('Order Form'!$K$10,2),"")</f>
        <v/>
      </c>
      <c r="AD139" s="34"/>
      <c r="AE139" s="86" t="str">
        <f>IF(AC139="GR",LEFT('Order Form'!$K$11,2),"")</f>
        <v/>
      </c>
      <c r="AF139" s="34"/>
      <c r="AG139" s="38"/>
      <c r="AH139" s="38"/>
      <c r="AI139" s="86" t="str">
        <f>IF(ISNUMBER(($H139)),IF('Order Form'!$K$16="Yes","P",""),"")</f>
        <v/>
      </c>
      <c r="AJ139" s="34"/>
      <c r="AK139" s="106"/>
      <c r="AL139" s="106"/>
      <c r="AM139" s="34"/>
      <c r="AN139" s="34"/>
      <c r="AO139" s="38"/>
      <c r="AP139" s="34"/>
      <c r="AQ139" s="38"/>
      <c r="AR139" s="38"/>
      <c r="AS139" s="38"/>
      <c r="AZ139" s="86" t="str">
        <f>IF(ISNUMBER(($H139)),IF('Order Form'!$K$15="Yes","Y",""),"")</f>
        <v/>
      </c>
      <c r="BD139" s="87" t="e">
        <f>IF('Order Form'!#REF!&gt;0,"OF"," ")</f>
        <v>#REF!</v>
      </c>
      <c r="BE139" s="86" t="e">
        <f>IF('Order Form'!#REF!&gt;0,"Y"," ")</f>
        <v>#REF!</v>
      </c>
      <c r="BF139" s="86" t="e">
        <f>IF('Order Form'!#REF!&gt;0,"STANDARD"," ")</f>
        <v>#REF!</v>
      </c>
    </row>
    <row r="140" spans="1:58">
      <c r="A140" s="34"/>
      <c r="B140" s="93" t="str">
        <f>IF(ISNUMBER(($H140)),'Order Form'!$D$5,"")</f>
        <v/>
      </c>
      <c r="C140" s="92" t="str">
        <f>IF(ISNUMBER(($H140)),'Order Form'!$G$5,"")</f>
        <v/>
      </c>
      <c r="D140" s="92" t="str">
        <f>IF('Order Form'!F193="","",IF(ISNUMBER(($H140)),'Order Form'!F193,""))</f>
        <v/>
      </c>
      <c r="E140" s="35"/>
      <c r="F140" s="91" t="str">
        <f>IF(ISNUMBER((H140)),SUBSTITUTE(SUBSTITUTE('Order Form'!#REF!,"-","")," ",""),"")</f>
        <v/>
      </c>
      <c r="G140" s="36"/>
      <c r="H140" s="90" t="str">
        <f>IF('Order Form'!H193&gt;0,'Order Form'!H193," ")</f>
        <v xml:space="preserve"> </v>
      </c>
      <c r="I140" s="89" t="str">
        <f>IF('Order Form'!$K$13="Yes",(IF('Order Form'!#REF!&gt;0,"",IF('Order Form'!$K$10&lt;&gt;"GR - Gratis",IF('Order Form'!#REF!=0,"",IF(ISNUMBER($H140),'Order Form'!#REF!,"")),""))),"")</f>
        <v/>
      </c>
      <c r="J140" s="89" t="str">
        <f>IF('Order Form'!$K$13="Yes",(IF('Order Form'!#REF!=0,"",IF('Order Form'!$K$10&lt;&gt;"GR - Gratis",IF(ISNUMBER($H140),'Order Form'!#REF!,""),""))),"")</f>
        <v/>
      </c>
      <c r="K140" s="37"/>
      <c r="L140" s="89" t="str">
        <f>IF('Order Form'!J193&gt;0,"",IF('Order Form'!G193=0,"",IF('Order Form'!$K$10&lt;&gt;"GR - Gratis",IF('Order Form'!$K$12="Yes",IF(ISNUMBER($H140),'Order Form'!G193*100,""),""),"")))</f>
        <v/>
      </c>
      <c r="M140" s="89" t="str">
        <f>IF('Order Form'!J193&gt;0,"",IF('Order Form'!$K$17=0,"",IF('Order Form'!$K$17=0,"",IF('Order Form'!$K$10&lt;&gt;"GR - Gratis",IF('Order Form'!$K$12="Yes",IF(ISNUMBER($H140),'Order Form'!$K$17*100,""),""),""))))</f>
        <v/>
      </c>
      <c r="N140" s="38"/>
      <c r="O140" s="88" t="str">
        <f>IF('Order Form'!$B$8="Name / Attent Of","",IF(ISNUMBER($H140),IF('Order Form'!$K$14="Yes",'Order Form'!$B$8,""),""))</f>
        <v/>
      </c>
      <c r="P140" s="96" t="str">
        <f>IF('Order Form'!$B$9="Company / Department","",IF(ISNUMBER($H140),IF('Order Form'!$K$14="Yes",'Order Form'!$B$9,""),""))</f>
        <v/>
      </c>
      <c r="Q140" s="88" t="str">
        <f>IF('Order Form'!$B$10="Address 1","",IF(ISNUMBER($H140),IF('Order Form'!$K$14="Yes",'Order Form'!$B$10,""),""))</f>
        <v/>
      </c>
      <c r="R140" s="88" t="str">
        <f>IF('Order Form'!$B$11="Address 2","",IF(ISNUMBER($H140),IF('Order Form'!$K$14="Yes",'Order Form'!$B$11,""),""))</f>
        <v/>
      </c>
      <c r="S140" s="96" t="str">
        <f>IF('Order Form'!$B$12="Address 3","",IF(ISNUMBER($H140),IF('Order Form'!$K$14="Yes",'Order Form'!$B$12,""),""))</f>
        <v/>
      </c>
      <c r="T140" s="88" t="str">
        <f>IF('Order Form'!$B$13="Town","",IF(ISNUMBER($H140),IF('Order Form'!$K$14="Yes",'Order Form'!$B$13,""),""))</f>
        <v/>
      </c>
      <c r="U140" s="34"/>
      <c r="V140" s="103" t="str">
        <f>IF('Order Form'!$B$14="Post Code","",IF(ISNUMBER($H140),IF('Order Form'!$K$14="Yes",'Order Form'!$B$14,""),""))</f>
        <v/>
      </c>
      <c r="W140" s="98" t="str">
        <f>IF('Order Form'!$B$15="Country","",IF(ISNUMBER($H140),IF('Order Form'!$K$14="Yes",VLOOKUP('Order Form'!$B$15,Lists!N:O,2,0),""),""))</f>
        <v/>
      </c>
      <c r="X140" s="100"/>
      <c r="Y140" s="99" t="str">
        <f>IF('Order Form'!$F$8="Phone","",IF(ISNUMBER($H140),IF('Order Form'!$K$14="Yes",'Order Form'!$F$8,""),""))</f>
        <v/>
      </c>
      <c r="Z140" s="97" t="str">
        <f>IF('Order Form'!$F$9="Email","",IF(ISNUMBER($H140),IF('Order Form'!$K$14="Yes",'Order Form'!$F$9,""),""))</f>
        <v/>
      </c>
      <c r="AA140" s="38"/>
      <c r="AC140" s="86" t="str">
        <f>IF(ISNUMBER(($H140)),LEFT('Order Form'!$K$10,2),"")</f>
        <v/>
      </c>
      <c r="AD140" s="34"/>
      <c r="AE140" s="86" t="str">
        <f>IF(AC140="GR",LEFT('Order Form'!$K$11,2),"")</f>
        <v/>
      </c>
      <c r="AF140" s="34"/>
      <c r="AG140" s="38"/>
      <c r="AH140" s="38"/>
      <c r="AI140" s="86" t="str">
        <f>IF(ISNUMBER(($H140)),IF('Order Form'!$K$16="Yes","P",""),"")</f>
        <v/>
      </c>
      <c r="AJ140" s="34"/>
      <c r="AK140" s="106"/>
      <c r="AL140" s="106"/>
      <c r="AM140" s="34"/>
      <c r="AN140" s="34"/>
      <c r="AO140" s="38"/>
      <c r="AP140" s="34"/>
      <c r="AQ140" s="38"/>
      <c r="AR140" s="38"/>
      <c r="AS140" s="38"/>
      <c r="AZ140" s="86" t="str">
        <f>IF(ISNUMBER(($H140)),IF('Order Form'!$K$15="Yes","Y",""),"")</f>
        <v/>
      </c>
      <c r="BD140" s="87" t="e">
        <f>IF('Order Form'!#REF!&gt;0,"OF"," ")</f>
        <v>#REF!</v>
      </c>
      <c r="BE140" s="86" t="e">
        <f>IF('Order Form'!#REF!&gt;0,"Y"," ")</f>
        <v>#REF!</v>
      </c>
      <c r="BF140" s="86" t="e">
        <f>IF('Order Form'!#REF!&gt;0,"STANDARD"," ")</f>
        <v>#REF!</v>
      </c>
    </row>
    <row r="141" spans="1:58">
      <c r="A141" s="34"/>
      <c r="B141" s="93" t="str">
        <f>IF(ISNUMBER(($H141)),'Order Form'!$D$5,"")</f>
        <v/>
      </c>
      <c r="C141" s="92" t="str">
        <f>IF(ISNUMBER(($H141)),'Order Form'!$G$5,"")</f>
        <v/>
      </c>
      <c r="D141" s="92" t="str">
        <f>IF('Order Form'!F194="","",IF(ISNUMBER(($H141)),'Order Form'!F194,""))</f>
        <v/>
      </c>
      <c r="E141" s="35"/>
      <c r="F141" s="91" t="str">
        <f>IF(ISNUMBER((H141)),SUBSTITUTE(SUBSTITUTE('Order Form'!#REF!,"-","")," ",""),"")</f>
        <v/>
      </c>
      <c r="G141" s="36"/>
      <c r="H141" s="90" t="str">
        <f>IF('Order Form'!H194&gt;0,'Order Form'!H194," ")</f>
        <v xml:space="preserve"> </v>
      </c>
      <c r="I141" s="89" t="str">
        <f>IF('Order Form'!$K$13="Yes",(IF('Order Form'!#REF!&gt;0,"",IF('Order Form'!$K$10&lt;&gt;"GR - Gratis",IF('Order Form'!#REF!=0,"",IF(ISNUMBER($H141),'Order Form'!#REF!,"")),""))),"")</f>
        <v/>
      </c>
      <c r="J141" s="89" t="str">
        <f>IF('Order Form'!$K$13="Yes",(IF('Order Form'!#REF!=0,"",IF('Order Form'!$K$10&lt;&gt;"GR - Gratis",IF(ISNUMBER($H141),'Order Form'!#REF!,""),""))),"")</f>
        <v/>
      </c>
      <c r="K141" s="37"/>
      <c r="L141" s="89" t="str">
        <f>IF('Order Form'!J194&gt;0,"",IF('Order Form'!G194=0,"",IF('Order Form'!$K$10&lt;&gt;"GR - Gratis",IF('Order Form'!$K$12="Yes",IF(ISNUMBER($H141),'Order Form'!G194*100,""),""),"")))</f>
        <v/>
      </c>
      <c r="M141" s="89" t="str">
        <f>IF('Order Form'!J194&gt;0,"",IF('Order Form'!$K$17=0,"",IF('Order Form'!$K$17=0,"",IF('Order Form'!$K$10&lt;&gt;"GR - Gratis",IF('Order Form'!$K$12="Yes",IF(ISNUMBER($H141),'Order Form'!$K$17*100,""),""),""))))</f>
        <v/>
      </c>
      <c r="N141" s="38"/>
      <c r="O141" s="88" t="str">
        <f>IF('Order Form'!$B$8="Name / Attent Of","",IF(ISNUMBER($H141),IF('Order Form'!$K$14="Yes",'Order Form'!$B$8,""),""))</f>
        <v/>
      </c>
      <c r="P141" s="96" t="str">
        <f>IF('Order Form'!$B$9="Company / Department","",IF(ISNUMBER($H141),IF('Order Form'!$K$14="Yes",'Order Form'!$B$9,""),""))</f>
        <v/>
      </c>
      <c r="Q141" s="88" t="str">
        <f>IF('Order Form'!$B$10="Address 1","",IF(ISNUMBER($H141),IF('Order Form'!$K$14="Yes",'Order Form'!$B$10,""),""))</f>
        <v/>
      </c>
      <c r="R141" s="88" t="str">
        <f>IF('Order Form'!$B$11="Address 2","",IF(ISNUMBER($H141),IF('Order Form'!$K$14="Yes",'Order Form'!$B$11,""),""))</f>
        <v/>
      </c>
      <c r="S141" s="96" t="str">
        <f>IF('Order Form'!$B$12="Address 3","",IF(ISNUMBER($H141),IF('Order Form'!$K$14="Yes",'Order Form'!$B$12,""),""))</f>
        <v/>
      </c>
      <c r="T141" s="88" t="str">
        <f>IF('Order Form'!$B$13="Town","",IF(ISNUMBER($H141),IF('Order Form'!$K$14="Yes",'Order Form'!$B$13,""),""))</f>
        <v/>
      </c>
      <c r="U141" s="34"/>
      <c r="V141" s="103" t="str">
        <f>IF('Order Form'!$B$14="Post Code","",IF(ISNUMBER($H141),IF('Order Form'!$K$14="Yes",'Order Form'!$B$14,""),""))</f>
        <v/>
      </c>
      <c r="W141" s="98" t="str">
        <f>IF('Order Form'!$B$15="Country","",IF(ISNUMBER($H141),IF('Order Form'!$K$14="Yes",VLOOKUP('Order Form'!$B$15,Lists!N:O,2,0),""),""))</f>
        <v/>
      </c>
      <c r="X141" s="100"/>
      <c r="Y141" s="99" t="str">
        <f>IF('Order Form'!$F$8="Phone","",IF(ISNUMBER($H141),IF('Order Form'!$K$14="Yes",'Order Form'!$F$8,""),""))</f>
        <v/>
      </c>
      <c r="Z141" s="97" t="str">
        <f>IF('Order Form'!$F$9="Email","",IF(ISNUMBER($H141),IF('Order Form'!$K$14="Yes",'Order Form'!$F$9,""),""))</f>
        <v/>
      </c>
      <c r="AA141" s="38"/>
      <c r="AC141" s="86" t="str">
        <f>IF(ISNUMBER(($H141)),LEFT('Order Form'!$K$10,2),"")</f>
        <v/>
      </c>
      <c r="AD141" s="34"/>
      <c r="AE141" s="86" t="str">
        <f>IF(AC141="GR",LEFT('Order Form'!$K$11,2),"")</f>
        <v/>
      </c>
      <c r="AF141" s="34"/>
      <c r="AG141" s="38"/>
      <c r="AH141" s="38"/>
      <c r="AI141" s="86" t="str">
        <f>IF(ISNUMBER(($H141)),IF('Order Form'!$K$16="Yes","P",""),"")</f>
        <v/>
      </c>
      <c r="AJ141" s="34"/>
      <c r="AK141" s="106"/>
      <c r="AL141" s="106"/>
      <c r="AM141" s="34"/>
      <c r="AN141" s="34"/>
      <c r="AO141" s="38"/>
      <c r="AP141" s="34"/>
      <c r="AQ141" s="38"/>
      <c r="AR141" s="38"/>
      <c r="AS141" s="38"/>
      <c r="AZ141" s="86" t="str">
        <f>IF(ISNUMBER(($H141)),IF('Order Form'!$K$15="Yes","Y",""),"")</f>
        <v/>
      </c>
      <c r="BD141" s="87" t="e">
        <f>IF('Order Form'!#REF!&gt;0,"OF"," ")</f>
        <v>#REF!</v>
      </c>
      <c r="BE141" s="86" t="e">
        <f>IF('Order Form'!#REF!&gt;0,"Y"," ")</f>
        <v>#REF!</v>
      </c>
      <c r="BF141" s="86" t="e">
        <f>IF('Order Form'!#REF!&gt;0,"STANDARD"," ")</f>
        <v>#REF!</v>
      </c>
    </row>
    <row r="142" spans="1:58">
      <c r="A142" s="34"/>
      <c r="B142" s="93" t="str">
        <f>IF(ISNUMBER(($H142)),'Order Form'!$D$5,"")</f>
        <v/>
      </c>
      <c r="C142" s="92" t="str">
        <f>IF(ISNUMBER(($H142)),'Order Form'!$G$5,"")</f>
        <v/>
      </c>
      <c r="D142" s="92" t="str">
        <f>IF('Order Form'!F195="","",IF(ISNUMBER(($H142)),'Order Form'!F195,""))</f>
        <v/>
      </c>
      <c r="E142" s="35"/>
      <c r="F142" s="91" t="str">
        <f>IF(ISNUMBER((H142)),SUBSTITUTE(SUBSTITUTE('Order Form'!#REF!,"-","")," ",""),"")</f>
        <v/>
      </c>
      <c r="G142" s="36"/>
      <c r="H142" s="90" t="str">
        <f>IF('Order Form'!H195&gt;0,'Order Form'!H195," ")</f>
        <v xml:space="preserve"> </v>
      </c>
      <c r="I142" s="89" t="str">
        <f>IF('Order Form'!$K$13="Yes",(IF('Order Form'!#REF!&gt;0,"",IF('Order Form'!$K$10&lt;&gt;"GR - Gratis",IF('Order Form'!#REF!=0,"",IF(ISNUMBER($H142),'Order Form'!#REF!,"")),""))),"")</f>
        <v/>
      </c>
      <c r="J142" s="89" t="str">
        <f>IF('Order Form'!$K$13="Yes",(IF('Order Form'!#REF!=0,"",IF('Order Form'!$K$10&lt;&gt;"GR - Gratis",IF(ISNUMBER($H142),'Order Form'!#REF!,""),""))),"")</f>
        <v/>
      </c>
      <c r="K142" s="37"/>
      <c r="L142" s="89" t="str">
        <f>IF('Order Form'!J195&gt;0,"",IF('Order Form'!G195=0,"",IF('Order Form'!$K$10&lt;&gt;"GR - Gratis",IF('Order Form'!$K$12="Yes",IF(ISNUMBER($H142),'Order Form'!G195*100,""),""),"")))</f>
        <v/>
      </c>
      <c r="M142" s="89" t="str">
        <f>IF('Order Form'!J195&gt;0,"",IF('Order Form'!$K$17=0,"",IF('Order Form'!$K$17=0,"",IF('Order Form'!$K$10&lt;&gt;"GR - Gratis",IF('Order Form'!$K$12="Yes",IF(ISNUMBER($H142),'Order Form'!$K$17*100,""),""),""))))</f>
        <v/>
      </c>
      <c r="N142" s="38"/>
      <c r="O142" s="88" t="str">
        <f>IF('Order Form'!$B$8="Name / Attent Of","",IF(ISNUMBER($H142),IF('Order Form'!$K$14="Yes",'Order Form'!$B$8,""),""))</f>
        <v/>
      </c>
      <c r="P142" s="96" t="str">
        <f>IF('Order Form'!$B$9="Company / Department","",IF(ISNUMBER($H142),IF('Order Form'!$K$14="Yes",'Order Form'!$B$9,""),""))</f>
        <v/>
      </c>
      <c r="Q142" s="88" t="str">
        <f>IF('Order Form'!$B$10="Address 1","",IF(ISNUMBER($H142),IF('Order Form'!$K$14="Yes",'Order Form'!$B$10,""),""))</f>
        <v/>
      </c>
      <c r="R142" s="88" t="str">
        <f>IF('Order Form'!$B$11="Address 2","",IF(ISNUMBER($H142),IF('Order Form'!$K$14="Yes",'Order Form'!$B$11,""),""))</f>
        <v/>
      </c>
      <c r="S142" s="96" t="str">
        <f>IF('Order Form'!$B$12="Address 3","",IF(ISNUMBER($H142),IF('Order Form'!$K$14="Yes",'Order Form'!$B$12,""),""))</f>
        <v/>
      </c>
      <c r="T142" s="88" t="str">
        <f>IF('Order Form'!$B$13="Town","",IF(ISNUMBER($H142),IF('Order Form'!$K$14="Yes",'Order Form'!$B$13,""),""))</f>
        <v/>
      </c>
      <c r="U142" s="34"/>
      <c r="V142" s="103" t="str">
        <f>IF('Order Form'!$B$14="Post Code","",IF(ISNUMBER($H142),IF('Order Form'!$K$14="Yes",'Order Form'!$B$14,""),""))</f>
        <v/>
      </c>
      <c r="W142" s="98" t="str">
        <f>IF('Order Form'!$B$15="Country","",IF(ISNUMBER($H142),IF('Order Form'!$K$14="Yes",VLOOKUP('Order Form'!$B$15,Lists!N:O,2,0),""),""))</f>
        <v/>
      </c>
      <c r="X142" s="100"/>
      <c r="Y142" s="99" t="str">
        <f>IF('Order Form'!$F$8="Phone","",IF(ISNUMBER($H142),IF('Order Form'!$K$14="Yes",'Order Form'!$F$8,""),""))</f>
        <v/>
      </c>
      <c r="Z142" s="97" t="str">
        <f>IF('Order Form'!$F$9="Email","",IF(ISNUMBER($H142),IF('Order Form'!$K$14="Yes",'Order Form'!$F$9,""),""))</f>
        <v/>
      </c>
      <c r="AA142" s="38"/>
      <c r="AC142" s="86" t="str">
        <f>IF(ISNUMBER(($H142)),LEFT('Order Form'!$K$10,2),"")</f>
        <v/>
      </c>
      <c r="AD142" s="34"/>
      <c r="AE142" s="86" t="str">
        <f>IF(AC142="GR",LEFT('Order Form'!$K$11,2),"")</f>
        <v/>
      </c>
      <c r="AF142" s="34"/>
      <c r="AG142" s="38"/>
      <c r="AH142" s="38"/>
      <c r="AI142" s="86" t="str">
        <f>IF(ISNUMBER(($H142)),IF('Order Form'!$K$16="Yes","P",""),"")</f>
        <v/>
      </c>
      <c r="AJ142" s="34"/>
      <c r="AK142" s="106"/>
      <c r="AL142" s="106"/>
      <c r="AM142" s="34"/>
      <c r="AN142" s="34"/>
      <c r="AO142" s="38"/>
      <c r="AP142" s="34"/>
      <c r="AQ142" s="38"/>
      <c r="AR142" s="38"/>
      <c r="AS142" s="38"/>
      <c r="AZ142" s="86" t="str">
        <f>IF(ISNUMBER(($H142)),IF('Order Form'!$K$15="Yes","Y",""),"")</f>
        <v/>
      </c>
      <c r="BD142" s="87" t="e">
        <f>IF('Order Form'!#REF!&gt;0,"OF"," ")</f>
        <v>#REF!</v>
      </c>
      <c r="BE142" s="86" t="e">
        <f>IF('Order Form'!#REF!&gt;0,"Y"," ")</f>
        <v>#REF!</v>
      </c>
      <c r="BF142" s="86" t="e">
        <f>IF('Order Form'!#REF!&gt;0,"STANDARD"," ")</f>
        <v>#REF!</v>
      </c>
    </row>
    <row r="143" spans="1:58">
      <c r="A143" s="34"/>
      <c r="B143" s="93" t="str">
        <f>IF(ISNUMBER(($H143)),'Order Form'!$D$5,"")</f>
        <v/>
      </c>
      <c r="C143" s="92" t="str">
        <f>IF(ISNUMBER(($H143)),'Order Form'!$G$5,"")</f>
        <v/>
      </c>
      <c r="D143" s="92" t="str">
        <f>IF('Order Form'!F196="","",IF(ISNUMBER(($H143)),'Order Form'!F196,""))</f>
        <v/>
      </c>
      <c r="E143" s="35"/>
      <c r="F143" s="91" t="str">
        <f>IF(ISNUMBER((H143)),SUBSTITUTE(SUBSTITUTE('Order Form'!#REF!,"-","")," ",""),"")</f>
        <v/>
      </c>
      <c r="G143" s="36"/>
      <c r="H143" s="90" t="str">
        <f>IF('Order Form'!H196&gt;0,'Order Form'!H196," ")</f>
        <v xml:space="preserve"> </v>
      </c>
      <c r="I143" s="89" t="str">
        <f>IF('Order Form'!$K$13="Yes",(IF('Order Form'!#REF!&gt;0,"",IF('Order Form'!$K$10&lt;&gt;"GR - Gratis",IF('Order Form'!#REF!=0,"",IF(ISNUMBER($H143),'Order Form'!#REF!,"")),""))),"")</f>
        <v/>
      </c>
      <c r="J143" s="89" t="str">
        <f>IF('Order Form'!$K$13="Yes",(IF('Order Form'!#REF!=0,"",IF('Order Form'!$K$10&lt;&gt;"GR - Gratis",IF(ISNUMBER($H143),'Order Form'!#REF!,""),""))),"")</f>
        <v/>
      </c>
      <c r="K143" s="37"/>
      <c r="L143" s="89" t="str">
        <f>IF('Order Form'!J196&gt;0,"",IF('Order Form'!G196=0,"",IF('Order Form'!$K$10&lt;&gt;"GR - Gratis",IF('Order Form'!$K$12="Yes",IF(ISNUMBER($H143),'Order Form'!G196*100,""),""),"")))</f>
        <v/>
      </c>
      <c r="M143" s="89" t="str">
        <f>IF('Order Form'!J196&gt;0,"",IF('Order Form'!$K$17=0,"",IF('Order Form'!$K$17=0,"",IF('Order Form'!$K$10&lt;&gt;"GR - Gratis",IF('Order Form'!$K$12="Yes",IF(ISNUMBER($H143),'Order Form'!$K$17*100,""),""),""))))</f>
        <v/>
      </c>
      <c r="N143" s="38"/>
      <c r="O143" s="88" t="str">
        <f>IF('Order Form'!$B$8="Name / Attent Of","",IF(ISNUMBER($H143),IF('Order Form'!$K$14="Yes",'Order Form'!$B$8,""),""))</f>
        <v/>
      </c>
      <c r="P143" s="96" t="str">
        <f>IF('Order Form'!$B$9="Company / Department","",IF(ISNUMBER($H143),IF('Order Form'!$K$14="Yes",'Order Form'!$B$9,""),""))</f>
        <v/>
      </c>
      <c r="Q143" s="88" t="str">
        <f>IF('Order Form'!$B$10="Address 1","",IF(ISNUMBER($H143),IF('Order Form'!$K$14="Yes",'Order Form'!$B$10,""),""))</f>
        <v/>
      </c>
      <c r="R143" s="88" t="str">
        <f>IF('Order Form'!$B$11="Address 2","",IF(ISNUMBER($H143),IF('Order Form'!$K$14="Yes",'Order Form'!$B$11,""),""))</f>
        <v/>
      </c>
      <c r="S143" s="96" t="str">
        <f>IF('Order Form'!$B$12="Address 3","",IF(ISNUMBER($H143),IF('Order Form'!$K$14="Yes",'Order Form'!$B$12,""),""))</f>
        <v/>
      </c>
      <c r="T143" s="88" t="str">
        <f>IF('Order Form'!$B$13="Town","",IF(ISNUMBER($H143),IF('Order Form'!$K$14="Yes",'Order Form'!$B$13,""),""))</f>
        <v/>
      </c>
      <c r="U143" s="34"/>
      <c r="V143" s="103" t="str">
        <f>IF('Order Form'!$B$14="Post Code","",IF(ISNUMBER($H143),IF('Order Form'!$K$14="Yes",'Order Form'!$B$14,""),""))</f>
        <v/>
      </c>
      <c r="W143" s="98" t="str">
        <f>IF('Order Form'!$B$15="Country","",IF(ISNUMBER($H143),IF('Order Form'!$K$14="Yes",VLOOKUP('Order Form'!$B$15,Lists!N:O,2,0),""),""))</f>
        <v/>
      </c>
      <c r="X143" s="100"/>
      <c r="Y143" s="99" t="str">
        <f>IF('Order Form'!$F$8="Phone","",IF(ISNUMBER($H143),IF('Order Form'!$K$14="Yes",'Order Form'!$F$8,""),""))</f>
        <v/>
      </c>
      <c r="Z143" s="97" t="str">
        <f>IF('Order Form'!$F$9="Email","",IF(ISNUMBER($H143),IF('Order Form'!$K$14="Yes",'Order Form'!$F$9,""),""))</f>
        <v/>
      </c>
      <c r="AA143" s="38"/>
      <c r="AC143" s="86" t="str">
        <f>IF(ISNUMBER(($H143)),LEFT('Order Form'!$K$10,2),"")</f>
        <v/>
      </c>
      <c r="AD143" s="34"/>
      <c r="AE143" s="86" t="str">
        <f>IF(AC143="GR",LEFT('Order Form'!$K$11,2),"")</f>
        <v/>
      </c>
      <c r="AF143" s="34"/>
      <c r="AG143" s="38"/>
      <c r="AH143" s="38"/>
      <c r="AI143" s="86" t="str">
        <f>IF(ISNUMBER(($H143)),IF('Order Form'!$K$16="Yes","P",""),"")</f>
        <v/>
      </c>
      <c r="AJ143" s="34"/>
      <c r="AK143" s="106"/>
      <c r="AL143" s="106"/>
      <c r="AM143" s="34"/>
      <c r="AN143" s="34"/>
      <c r="AO143" s="38"/>
      <c r="AP143" s="34"/>
      <c r="AQ143" s="38"/>
      <c r="AR143" s="38"/>
      <c r="AS143" s="38"/>
      <c r="AZ143" s="86" t="str">
        <f>IF(ISNUMBER(($H143)),IF('Order Form'!$K$15="Yes","Y",""),"")</f>
        <v/>
      </c>
      <c r="BD143" s="87" t="e">
        <f>IF('Order Form'!#REF!&gt;0,"OF"," ")</f>
        <v>#REF!</v>
      </c>
      <c r="BE143" s="86" t="e">
        <f>IF('Order Form'!#REF!&gt;0,"Y"," ")</f>
        <v>#REF!</v>
      </c>
      <c r="BF143" s="86" t="e">
        <f>IF('Order Form'!#REF!&gt;0,"STANDARD"," ")</f>
        <v>#REF!</v>
      </c>
    </row>
    <row r="144" spans="1:58">
      <c r="A144" s="34"/>
      <c r="B144" s="93" t="str">
        <f>IF(ISNUMBER(($H144)),'Order Form'!$D$5,"")</f>
        <v/>
      </c>
      <c r="C144" s="92" t="str">
        <f>IF(ISNUMBER(($H144)),'Order Form'!$G$5,"")</f>
        <v/>
      </c>
      <c r="D144" s="92" t="str">
        <f>IF('Order Form'!F197="","",IF(ISNUMBER(($H144)),'Order Form'!F197,""))</f>
        <v/>
      </c>
      <c r="E144" s="35"/>
      <c r="F144" s="91" t="str">
        <f>IF(ISNUMBER((H144)),SUBSTITUTE(SUBSTITUTE('Order Form'!#REF!,"-","")," ",""),"")</f>
        <v/>
      </c>
      <c r="G144" s="36"/>
      <c r="H144" s="90" t="str">
        <f>IF('Order Form'!H197&gt;0,'Order Form'!H197," ")</f>
        <v xml:space="preserve"> </v>
      </c>
      <c r="I144" s="89" t="str">
        <f>IF('Order Form'!$K$13="Yes",(IF('Order Form'!#REF!&gt;0,"",IF('Order Form'!$K$10&lt;&gt;"GR - Gratis",IF('Order Form'!#REF!=0,"",IF(ISNUMBER($H144),'Order Form'!#REF!,"")),""))),"")</f>
        <v/>
      </c>
      <c r="J144" s="89" t="str">
        <f>IF('Order Form'!$K$13="Yes",(IF('Order Form'!#REF!=0,"",IF('Order Form'!$K$10&lt;&gt;"GR - Gratis",IF(ISNUMBER($H144),'Order Form'!#REF!,""),""))),"")</f>
        <v/>
      </c>
      <c r="K144" s="37"/>
      <c r="L144" s="89" t="str">
        <f>IF('Order Form'!J197&gt;0,"",IF('Order Form'!G197=0,"",IF('Order Form'!$K$10&lt;&gt;"GR - Gratis",IF('Order Form'!$K$12="Yes",IF(ISNUMBER($H144),'Order Form'!G197*100,""),""),"")))</f>
        <v/>
      </c>
      <c r="M144" s="89" t="str">
        <f>IF('Order Form'!J197&gt;0,"",IF('Order Form'!$K$17=0,"",IF('Order Form'!$K$17=0,"",IF('Order Form'!$K$10&lt;&gt;"GR - Gratis",IF('Order Form'!$K$12="Yes",IF(ISNUMBER($H144),'Order Form'!$K$17*100,""),""),""))))</f>
        <v/>
      </c>
      <c r="N144" s="38"/>
      <c r="O144" s="88" t="str">
        <f>IF('Order Form'!$B$8="Name / Attent Of","",IF(ISNUMBER($H144),IF('Order Form'!$K$14="Yes",'Order Form'!$B$8,""),""))</f>
        <v/>
      </c>
      <c r="P144" s="96" t="str">
        <f>IF('Order Form'!$B$9="Company / Department","",IF(ISNUMBER($H144),IF('Order Form'!$K$14="Yes",'Order Form'!$B$9,""),""))</f>
        <v/>
      </c>
      <c r="Q144" s="88" t="str">
        <f>IF('Order Form'!$B$10="Address 1","",IF(ISNUMBER($H144),IF('Order Form'!$K$14="Yes",'Order Form'!$B$10,""),""))</f>
        <v/>
      </c>
      <c r="R144" s="88" t="str">
        <f>IF('Order Form'!$B$11="Address 2","",IF(ISNUMBER($H144),IF('Order Form'!$K$14="Yes",'Order Form'!$B$11,""),""))</f>
        <v/>
      </c>
      <c r="S144" s="96" t="str">
        <f>IF('Order Form'!$B$12="Address 3","",IF(ISNUMBER($H144),IF('Order Form'!$K$14="Yes",'Order Form'!$B$12,""),""))</f>
        <v/>
      </c>
      <c r="T144" s="88" t="str">
        <f>IF('Order Form'!$B$13="Town","",IF(ISNUMBER($H144),IF('Order Form'!$K$14="Yes",'Order Form'!$B$13,""),""))</f>
        <v/>
      </c>
      <c r="U144" s="34"/>
      <c r="V144" s="103" t="str">
        <f>IF('Order Form'!$B$14="Post Code","",IF(ISNUMBER($H144),IF('Order Form'!$K$14="Yes",'Order Form'!$B$14,""),""))</f>
        <v/>
      </c>
      <c r="W144" s="98" t="str">
        <f>IF('Order Form'!$B$15="Country","",IF(ISNUMBER($H144),IF('Order Form'!$K$14="Yes",VLOOKUP('Order Form'!$B$15,Lists!N:O,2,0),""),""))</f>
        <v/>
      </c>
      <c r="X144" s="100"/>
      <c r="Y144" s="99" t="str">
        <f>IF('Order Form'!$F$8="Phone","",IF(ISNUMBER($H144),IF('Order Form'!$K$14="Yes",'Order Form'!$F$8,""),""))</f>
        <v/>
      </c>
      <c r="Z144" s="97" t="str">
        <f>IF('Order Form'!$F$9="Email","",IF(ISNUMBER($H144),IF('Order Form'!$K$14="Yes",'Order Form'!$F$9,""),""))</f>
        <v/>
      </c>
      <c r="AA144" s="38"/>
      <c r="AC144" s="86" t="str">
        <f>IF(ISNUMBER(($H144)),LEFT('Order Form'!$K$10,2),"")</f>
        <v/>
      </c>
      <c r="AD144" s="34"/>
      <c r="AE144" s="86" t="str">
        <f>IF(AC144="GR",LEFT('Order Form'!$K$11,2),"")</f>
        <v/>
      </c>
      <c r="AF144" s="34"/>
      <c r="AG144" s="38"/>
      <c r="AH144" s="38"/>
      <c r="AI144" s="86" t="str">
        <f>IF(ISNUMBER(($H144)),IF('Order Form'!$K$16="Yes","P",""),"")</f>
        <v/>
      </c>
      <c r="AJ144" s="34"/>
      <c r="AK144" s="106"/>
      <c r="AL144" s="106"/>
      <c r="AM144" s="34"/>
      <c r="AN144" s="34"/>
      <c r="AO144" s="38"/>
      <c r="AP144" s="34"/>
      <c r="AQ144" s="38"/>
      <c r="AR144" s="38"/>
      <c r="AS144" s="38"/>
      <c r="AZ144" s="86" t="str">
        <f>IF(ISNUMBER(($H144)),IF('Order Form'!$K$15="Yes","Y",""),"")</f>
        <v/>
      </c>
      <c r="BD144" s="87" t="e">
        <f>IF('Order Form'!#REF!&gt;0,"OF"," ")</f>
        <v>#REF!</v>
      </c>
      <c r="BE144" s="86" t="e">
        <f>IF('Order Form'!#REF!&gt;0,"Y"," ")</f>
        <v>#REF!</v>
      </c>
      <c r="BF144" s="86" t="e">
        <f>IF('Order Form'!#REF!&gt;0,"STANDARD"," ")</f>
        <v>#REF!</v>
      </c>
    </row>
    <row r="145" spans="1:58">
      <c r="A145" s="34"/>
      <c r="B145" s="93" t="str">
        <f>IF(ISNUMBER(($H145)),'Order Form'!$D$5,"")</f>
        <v/>
      </c>
      <c r="C145" s="92" t="str">
        <f>IF(ISNUMBER(($H145)),'Order Form'!$G$5,"")</f>
        <v/>
      </c>
      <c r="D145" s="92" t="str">
        <f>IF('Order Form'!F198="","",IF(ISNUMBER(($H145)),'Order Form'!F198,""))</f>
        <v/>
      </c>
      <c r="E145" s="35"/>
      <c r="F145" s="91" t="str">
        <f>IF(ISNUMBER((H145)),SUBSTITUTE(SUBSTITUTE('Order Form'!#REF!,"-","")," ",""),"")</f>
        <v/>
      </c>
      <c r="G145" s="36"/>
      <c r="H145" s="90" t="str">
        <f>IF('Order Form'!H198&gt;0,'Order Form'!H198," ")</f>
        <v xml:space="preserve"> </v>
      </c>
      <c r="I145" s="89" t="str">
        <f>IF('Order Form'!$K$13="Yes",(IF('Order Form'!#REF!&gt;0,"",IF('Order Form'!$K$10&lt;&gt;"GR - Gratis",IF('Order Form'!#REF!=0,"",IF(ISNUMBER($H145),'Order Form'!#REF!,"")),""))),"")</f>
        <v/>
      </c>
      <c r="J145" s="89" t="str">
        <f>IF('Order Form'!$K$13="Yes",(IF('Order Form'!#REF!=0,"",IF('Order Form'!$K$10&lt;&gt;"GR - Gratis",IF(ISNUMBER($H145),'Order Form'!#REF!,""),""))),"")</f>
        <v/>
      </c>
      <c r="K145" s="37"/>
      <c r="L145" s="89" t="str">
        <f>IF('Order Form'!J198&gt;0,"",IF('Order Form'!G198=0,"",IF('Order Form'!$K$10&lt;&gt;"GR - Gratis",IF('Order Form'!$K$12="Yes",IF(ISNUMBER($H145),'Order Form'!G198*100,""),""),"")))</f>
        <v/>
      </c>
      <c r="M145" s="89" t="str">
        <f>IF('Order Form'!J198&gt;0,"",IF('Order Form'!$K$17=0,"",IF('Order Form'!$K$17=0,"",IF('Order Form'!$K$10&lt;&gt;"GR - Gratis",IF('Order Form'!$K$12="Yes",IF(ISNUMBER($H145),'Order Form'!$K$17*100,""),""),""))))</f>
        <v/>
      </c>
      <c r="N145" s="38"/>
      <c r="O145" s="88" t="str">
        <f>IF('Order Form'!$B$8="Name / Attent Of","",IF(ISNUMBER($H145),IF('Order Form'!$K$14="Yes",'Order Form'!$B$8,""),""))</f>
        <v/>
      </c>
      <c r="P145" s="96" t="str">
        <f>IF('Order Form'!$B$9="Company / Department","",IF(ISNUMBER($H145),IF('Order Form'!$K$14="Yes",'Order Form'!$B$9,""),""))</f>
        <v/>
      </c>
      <c r="Q145" s="88" t="str">
        <f>IF('Order Form'!$B$10="Address 1","",IF(ISNUMBER($H145),IF('Order Form'!$K$14="Yes",'Order Form'!$B$10,""),""))</f>
        <v/>
      </c>
      <c r="R145" s="88" t="str">
        <f>IF('Order Form'!$B$11="Address 2","",IF(ISNUMBER($H145),IF('Order Form'!$K$14="Yes",'Order Form'!$B$11,""),""))</f>
        <v/>
      </c>
      <c r="S145" s="96" t="str">
        <f>IF('Order Form'!$B$12="Address 3","",IF(ISNUMBER($H145),IF('Order Form'!$K$14="Yes",'Order Form'!$B$12,""),""))</f>
        <v/>
      </c>
      <c r="T145" s="88" t="str">
        <f>IF('Order Form'!$B$13="Town","",IF(ISNUMBER($H145),IF('Order Form'!$K$14="Yes",'Order Form'!$B$13,""),""))</f>
        <v/>
      </c>
      <c r="U145" s="34"/>
      <c r="V145" s="103" t="str">
        <f>IF('Order Form'!$B$14="Post Code","",IF(ISNUMBER($H145),IF('Order Form'!$K$14="Yes",'Order Form'!$B$14,""),""))</f>
        <v/>
      </c>
      <c r="W145" s="98" t="str">
        <f>IF('Order Form'!$B$15="Country","",IF(ISNUMBER($H145),IF('Order Form'!$K$14="Yes",VLOOKUP('Order Form'!$B$15,Lists!N:O,2,0),""),""))</f>
        <v/>
      </c>
      <c r="X145" s="100"/>
      <c r="Y145" s="99" t="str">
        <f>IF('Order Form'!$F$8="Phone","",IF(ISNUMBER($H145),IF('Order Form'!$K$14="Yes",'Order Form'!$F$8,""),""))</f>
        <v/>
      </c>
      <c r="Z145" s="97" t="str">
        <f>IF('Order Form'!$F$9="Email","",IF(ISNUMBER($H145),IF('Order Form'!$K$14="Yes",'Order Form'!$F$9,""),""))</f>
        <v/>
      </c>
      <c r="AA145" s="38"/>
      <c r="AC145" s="86" t="str">
        <f>IF(ISNUMBER(($H145)),LEFT('Order Form'!$K$10,2),"")</f>
        <v/>
      </c>
      <c r="AD145" s="34"/>
      <c r="AE145" s="86" t="str">
        <f>IF(AC145="GR",LEFT('Order Form'!$K$11,2),"")</f>
        <v/>
      </c>
      <c r="AF145" s="34"/>
      <c r="AG145" s="38"/>
      <c r="AH145" s="38"/>
      <c r="AI145" s="86" t="str">
        <f>IF(ISNUMBER(($H145)),IF('Order Form'!$K$16="Yes","P",""),"")</f>
        <v/>
      </c>
      <c r="AJ145" s="34"/>
      <c r="AK145" s="106"/>
      <c r="AL145" s="106"/>
      <c r="AM145" s="34"/>
      <c r="AN145" s="34"/>
      <c r="AO145" s="38"/>
      <c r="AP145" s="34"/>
      <c r="AQ145" s="38"/>
      <c r="AR145" s="38"/>
      <c r="AS145" s="38"/>
      <c r="AZ145" s="86" t="str">
        <f>IF(ISNUMBER(($H145)),IF('Order Form'!$K$15="Yes","Y",""),"")</f>
        <v/>
      </c>
      <c r="BD145" s="87" t="e">
        <f>IF('Order Form'!#REF!&gt;0,"OF"," ")</f>
        <v>#REF!</v>
      </c>
      <c r="BE145" s="86" t="e">
        <f>IF('Order Form'!#REF!&gt;0,"Y"," ")</f>
        <v>#REF!</v>
      </c>
      <c r="BF145" s="86" t="e">
        <f>IF('Order Form'!#REF!&gt;0,"STANDARD"," ")</f>
        <v>#REF!</v>
      </c>
    </row>
    <row r="146" spans="1:58">
      <c r="A146" s="34"/>
      <c r="B146" s="93" t="str">
        <f>IF(ISNUMBER(($H146)),'Order Form'!$D$5,"")</f>
        <v/>
      </c>
      <c r="C146" s="92" t="str">
        <f>IF(ISNUMBER(($H146)),'Order Form'!$G$5,"")</f>
        <v/>
      </c>
      <c r="D146" s="92" t="str">
        <f>IF('Order Form'!F199="","",IF(ISNUMBER(($H146)),'Order Form'!F199,""))</f>
        <v/>
      </c>
      <c r="E146" s="35"/>
      <c r="F146" s="91" t="str">
        <f>IF(ISNUMBER((H146)),SUBSTITUTE(SUBSTITUTE('Order Form'!#REF!,"-","")," ",""),"")</f>
        <v/>
      </c>
      <c r="G146" s="36"/>
      <c r="H146" s="90" t="str">
        <f>IF('Order Form'!H199&gt;0,'Order Form'!H199," ")</f>
        <v xml:space="preserve"> </v>
      </c>
      <c r="I146" s="89" t="str">
        <f>IF('Order Form'!$K$13="Yes",(IF('Order Form'!#REF!&gt;0,"",IF('Order Form'!$K$10&lt;&gt;"GR - Gratis",IF('Order Form'!#REF!=0,"",IF(ISNUMBER($H146),'Order Form'!#REF!,"")),""))),"")</f>
        <v/>
      </c>
      <c r="J146" s="89" t="str">
        <f>IF('Order Form'!$K$13="Yes",(IF('Order Form'!#REF!=0,"",IF('Order Form'!$K$10&lt;&gt;"GR - Gratis",IF(ISNUMBER($H146),'Order Form'!#REF!,""),""))),"")</f>
        <v/>
      </c>
      <c r="K146" s="37"/>
      <c r="L146" s="89" t="str">
        <f>IF('Order Form'!J199&gt;0,"",IF('Order Form'!G199=0,"",IF('Order Form'!$K$10&lt;&gt;"GR - Gratis",IF('Order Form'!$K$12="Yes",IF(ISNUMBER($H146),'Order Form'!G199*100,""),""),"")))</f>
        <v/>
      </c>
      <c r="M146" s="89" t="str">
        <f>IF('Order Form'!J199&gt;0,"",IF('Order Form'!$K$17=0,"",IF('Order Form'!$K$17=0,"",IF('Order Form'!$K$10&lt;&gt;"GR - Gratis",IF('Order Form'!$K$12="Yes",IF(ISNUMBER($H146),'Order Form'!$K$17*100,""),""),""))))</f>
        <v/>
      </c>
      <c r="N146" s="38"/>
      <c r="O146" s="88" t="str">
        <f>IF('Order Form'!$B$8="Name / Attent Of","",IF(ISNUMBER($H146),IF('Order Form'!$K$14="Yes",'Order Form'!$B$8,""),""))</f>
        <v/>
      </c>
      <c r="P146" s="96" t="str">
        <f>IF('Order Form'!$B$9="Company / Department","",IF(ISNUMBER($H146),IF('Order Form'!$K$14="Yes",'Order Form'!$B$9,""),""))</f>
        <v/>
      </c>
      <c r="Q146" s="88" t="str">
        <f>IF('Order Form'!$B$10="Address 1","",IF(ISNUMBER($H146),IF('Order Form'!$K$14="Yes",'Order Form'!$B$10,""),""))</f>
        <v/>
      </c>
      <c r="R146" s="88" t="str">
        <f>IF('Order Form'!$B$11="Address 2","",IF(ISNUMBER($H146),IF('Order Form'!$K$14="Yes",'Order Form'!$B$11,""),""))</f>
        <v/>
      </c>
      <c r="S146" s="96" t="str">
        <f>IF('Order Form'!$B$12="Address 3","",IF(ISNUMBER($H146),IF('Order Form'!$K$14="Yes",'Order Form'!$B$12,""),""))</f>
        <v/>
      </c>
      <c r="T146" s="88" t="str">
        <f>IF('Order Form'!$B$13="Town","",IF(ISNUMBER($H146),IF('Order Form'!$K$14="Yes",'Order Form'!$B$13,""),""))</f>
        <v/>
      </c>
      <c r="U146" s="34"/>
      <c r="V146" s="103" t="str">
        <f>IF('Order Form'!$B$14="Post Code","",IF(ISNUMBER($H146),IF('Order Form'!$K$14="Yes",'Order Form'!$B$14,""),""))</f>
        <v/>
      </c>
      <c r="W146" s="98" t="str">
        <f>IF('Order Form'!$B$15="Country","",IF(ISNUMBER($H146),IF('Order Form'!$K$14="Yes",VLOOKUP('Order Form'!$B$15,Lists!N:O,2,0),""),""))</f>
        <v/>
      </c>
      <c r="X146" s="100"/>
      <c r="Y146" s="99" t="str">
        <f>IF('Order Form'!$F$8="Phone","",IF(ISNUMBER($H146),IF('Order Form'!$K$14="Yes",'Order Form'!$F$8,""),""))</f>
        <v/>
      </c>
      <c r="Z146" s="97" t="str">
        <f>IF('Order Form'!$F$9="Email","",IF(ISNUMBER($H146),IF('Order Form'!$K$14="Yes",'Order Form'!$F$9,""),""))</f>
        <v/>
      </c>
      <c r="AA146" s="38"/>
      <c r="AC146" s="86" t="str">
        <f>IF(ISNUMBER(($H146)),LEFT('Order Form'!$K$10,2),"")</f>
        <v/>
      </c>
      <c r="AD146" s="34"/>
      <c r="AE146" s="86" t="str">
        <f>IF(AC146="GR",LEFT('Order Form'!$K$11,2),"")</f>
        <v/>
      </c>
      <c r="AF146" s="34"/>
      <c r="AG146" s="38"/>
      <c r="AH146" s="38"/>
      <c r="AI146" s="86" t="str">
        <f>IF(ISNUMBER(($H146)),IF('Order Form'!$K$16="Yes","P",""),"")</f>
        <v/>
      </c>
      <c r="AJ146" s="34"/>
      <c r="AK146" s="106"/>
      <c r="AL146" s="106"/>
      <c r="AM146" s="34"/>
      <c r="AN146" s="34"/>
      <c r="AO146" s="38"/>
      <c r="AP146" s="34"/>
      <c r="AQ146" s="38"/>
      <c r="AR146" s="38"/>
      <c r="AS146" s="38"/>
      <c r="AZ146" s="86" t="str">
        <f>IF(ISNUMBER(($H146)),IF('Order Form'!$K$15="Yes","Y",""),"")</f>
        <v/>
      </c>
      <c r="BD146" s="87" t="e">
        <f>IF('Order Form'!#REF!&gt;0,"OF"," ")</f>
        <v>#REF!</v>
      </c>
      <c r="BE146" s="86" t="e">
        <f>IF('Order Form'!#REF!&gt;0,"Y"," ")</f>
        <v>#REF!</v>
      </c>
      <c r="BF146" s="86" t="e">
        <f>IF('Order Form'!#REF!&gt;0,"STANDARD"," ")</f>
        <v>#REF!</v>
      </c>
    </row>
    <row r="147" spans="1:58">
      <c r="A147" s="34"/>
      <c r="B147" s="93" t="str">
        <f>IF(ISNUMBER(($H147)),'Order Form'!$D$5,"")</f>
        <v/>
      </c>
      <c r="C147" s="92" t="str">
        <f>IF(ISNUMBER(($H147)),'Order Form'!$G$5,"")</f>
        <v/>
      </c>
      <c r="D147" s="92" t="str">
        <f>IF('Order Form'!F200="","",IF(ISNUMBER(($H147)),'Order Form'!F200,""))</f>
        <v/>
      </c>
      <c r="E147" s="35"/>
      <c r="F147" s="91" t="str">
        <f>IF(ISNUMBER((H147)),SUBSTITUTE(SUBSTITUTE('Order Form'!#REF!,"-","")," ",""),"")</f>
        <v/>
      </c>
      <c r="G147" s="36"/>
      <c r="H147" s="90" t="str">
        <f>IF('Order Form'!H200&gt;0,'Order Form'!H200," ")</f>
        <v xml:space="preserve"> </v>
      </c>
      <c r="I147" s="89" t="str">
        <f>IF('Order Form'!$K$13="Yes",(IF('Order Form'!#REF!&gt;0,"",IF('Order Form'!$K$10&lt;&gt;"GR - Gratis",IF('Order Form'!#REF!=0,"",IF(ISNUMBER($H147),'Order Form'!#REF!,"")),""))),"")</f>
        <v/>
      </c>
      <c r="J147" s="89" t="str">
        <f>IF('Order Form'!$K$13="Yes",(IF('Order Form'!#REF!=0,"",IF('Order Form'!$K$10&lt;&gt;"GR - Gratis",IF(ISNUMBER($H147),'Order Form'!#REF!,""),""))),"")</f>
        <v/>
      </c>
      <c r="K147" s="37"/>
      <c r="L147" s="89" t="str">
        <f>IF('Order Form'!J200&gt;0,"",IF('Order Form'!G200=0,"",IF('Order Form'!$K$10&lt;&gt;"GR - Gratis",IF('Order Form'!$K$12="Yes",IF(ISNUMBER($H147),'Order Form'!G200*100,""),""),"")))</f>
        <v/>
      </c>
      <c r="M147" s="89" t="str">
        <f>IF('Order Form'!J200&gt;0,"",IF('Order Form'!$K$17=0,"",IF('Order Form'!$K$17=0,"",IF('Order Form'!$K$10&lt;&gt;"GR - Gratis",IF('Order Form'!$K$12="Yes",IF(ISNUMBER($H147),'Order Form'!$K$17*100,""),""),""))))</f>
        <v/>
      </c>
      <c r="N147" s="38"/>
      <c r="O147" s="88" t="str">
        <f>IF('Order Form'!$B$8="Name / Attent Of","",IF(ISNUMBER($H147),IF('Order Form'!$K$14="Yes",'Order Form'!$B$8,""),""))</f>
        <v/>
      </c>
      <c r="P147" s="96" t="str">
        <f>IF('Order Form'!$B$9="Company / Department","",IF(ISNUMBER($H147),IF('Order Form'!$K$14="Yes",'Order Form'!$B$9,""),""))</f>
        <v/>
      </c>
      <c r="Q147" s="88" t="str">
        <f>IF('Order Form'!$B$10="Address 1","",IF(ISNUMBER($H147),IF('Order Form'!$K$14="Yes",'Order Form'!$B$10,""),""))</f>
        <v/>
      </c>
      <c r="R147" s="88" t="str">
        <f>IF('Order Form'!$B$11="Address 2","",IF(ISNUMBER($H147),IF('Order Form'!$K$14="Yes",'Order Form'!$B$11,""),""))</f>
        <v/>
      </c>
      <c r="S147" s="96" t="str">
        <f>IF('Order Form'!$B$12="Address 3","",IF(ISNUMBER($H147),IF('Order Form'!$K$14="Yes",'Order Form'!$B$12,""),""))</f>
        <v/>
      </c>
      <c r="T147" s="88" t="str">
        <f>IF('Order Form'!$B$13="Town","",IF(ISNUMBER($H147),IF('Order Form'!$K$14="Yes",'Order Form'!$B$13,""),""))</f>
        <v/>
      </c>
      <c r="U147" s="34"/>
      <c r="V147" s="103" t="str">
        <f>IF('Order Form'!$B$14="Post Code","",IF(ISNUMBER($H147),IF('Order Form'!$K$14="Yes",'Order Form'!$B$14,""),""))</f>
        <v/>
      </c>
      <c r="W147" s="98" t="str">
        <f>IF('Order Form'!$B$15="Country","",IF(ISNUMBER($H147),IF('Order Form'!$K$14="Yes",VLOOKUP('Order Form'!$B$15,Lists!N:O,2,0),""),""))</f>
        <v/>
      </c>
      <c r="X147" s="100"/>
      <c r="Y147" s="99" t="str">
        <f>IF('Order Form'!$F$8="Phone","",IF(ISNUMBER($H147),IF('Order Form'!$K$14="Yes",'Order Form'!$F$8,""),""))</f>
        <v/>
      </c>
      <c r="Z147" s="97" t="str">
        <f>IF('Order Form'!$F$9="Email","",IF(ISNUMBER($H147),IF('Order Form'!$K$14="Yes",'Order Form'!$F$9,""),""))</f>
        <v/>
      </c>
      <c r="AA147" s="38"/>
      <c r="AC147" s="86" t="str">
        <f>IF(ISNUMBER(($H147)),LEFT('Order Form'!$K$10,2),"")</f>
        <v/>
      </c>
      <c r="AD147" s="34"/>
      <c r="AE147" s="86" t="str">
        <f>IF(AC147="GR",LEFT('Order Form'!$K$11,2),"")</f>
        <v/>
      </c>
      <c r="AF147" s="34"/>
      <c r="AG147" s="38"/>
      <c r="AH147" s="38"/>
      <c r="AI147" s="86" t="str">
        <f>IF(ISNUMBER(($H147)),IF('Order Form'!$K$16="Yes","P",""),"")</f>
        <v/>
      </c>
      <c r="AJ147" s="34"/>
      <c r="AK147" s="106"/>
      <c r="AL147" s="106"/>
      <c r="AM147" s="34"/>
      <c r="AN147" s="34"/>
      <c r="AO147" s="38"/>
      <c r="AP147" s="34"/>
      <c r="AQ147" s="38"/>
      <c r="AR147" s="38"/>
      <c r="AS147" s="38"/>
      <c r="AZ147" s="86" t="str">
        <f>IF(ISNUMBER(($H147)),IF('Order Form'!$K$15="Yes","Y",""),"")</f>
        <v/>
      </c>
      <c r="BD147" s="87" t="e">
        <f>IF('Order Form'!#REF!&gt;0,"OF"," ")</f>
        <v>#REF!</v>
      </c>
      <c r="BE147" s="86" t="e">
        <f>IF('Order Form'!#REF!&gt;0,"Y"," ")</f>
        <v>#REF!</v>
      </c>
      <c r="BF147" s="86" t="e">
        <f>IF('Order Form'!#REF!&gt;0,"STANDARD"," ")</f>
        <v>#REF!</v>
      </c>
    </row>
    <row r="148" spans="1:58">
      <c r="A148" s="34"/>
      <c r="B148" s="93" t="str">
        <f>IF(ISNUMBER(($H148)),'Order Form'!$D$5,"")</f>
        <v/>
      </c>
      <c r="C148" s="92" t="str">
        <f>IF(ISNUMBER(($H148)),'Order Form'!$G$5,"")</f>
        <v/>
      </c>
      <c r="D148" s="92" t="str">
        <f>IF('Order Form'!F201="","",IF(ISNUMBER(($H148)),'Order Form'!F201,""))</f>
        <v/>
      </c>
      <c r="E148" s="35"/>
      <c r="F148" s="91" t="str">
        <f>IF(ISNUMBER((H148)),SUBSTITUTE(SUBSTITUTE('Order Form'!#REF!,"-","")," ",""),"")</f>
        <v/>
      </c>
      <c r="G148" s="36"/>
      <c r="H148" s="90" t="str">
        <f>IF('Order Form'!H201&gt;0,'Order Form'!H201," ")</f>
        <v xml:space="preserve"> </v>
      </c>
      <c r="I148" s="89" t="str">
        <f>IF('Order Form'!$K$13="Yes",(IF('Order Form'!#REF!&gt;0,"",IF('Order Form'!$K$10&lt;&gt;"GR - Gratis",IF('Order Form'!#REF!=0,"",IF(ISNUMBER($H148),'Order Form'!#REF!,"")),""))),"")</f>
        <v/>
      </c>
      <c r="J148" s="89" t="str">
        <f>IF('Order Form'!$K$13="Yes",(IF('Order Form'!#REF!=0,"",IF('Order Form'!$K$10&lt;&gt;"GR - Gratis",IF(ISNUMBER($H148),'Order Form'!#REF!,""),""))),"")</f>
        <v/>
      </c>
      <c r="K148" s="37"/>
      <c r="L148" s="89" t="str">
        <f>IF('Order Form'!J201&gt;0,"",IF('Order Form'!G201=0,"",IF('Order Form'!$K$10&lt;&gt;"GR - Gratis",IF('Order Form'!$K$12="Yes",IF(ISNUMBER($H148),'Order Form'!G201*100,""),""),"")))</f>
        <v/>
      </c>
      <c r="M148" s="89" t="str">
        <f>IF('Order Form'!J201&gt;0,"",IF('Order Form'!$K$17=0,"",IF('Order Form'!$K$17=0,"",IF('Order Form'!$K$10&lt;&gt;"GR - Gratis",IF('Order Form'!$K$12="Yes",IF(ISNUMBER($H148),'Order Form'!$K$17*100,""),""),""))))</f>
        <v/>
      </c>
      <c r="N148" s="38"/>
      <c r="O148" s="88" t="str">
        <f>IF('Order Form'!$B$8="Name / Attent Of","",IF(ISNUMBER($H148),IF('Order Form'!$K$14="Yes",'Order Form'!$B$8,""),""))</f>
        <v/>
      </c>
      <c r="P148" s="96" t="str">
        <f>IF('Order Form'!$B$9="Company / Department","",IF(ISNUMBER($H148),IF('Order Form'!$K$14="Yes",'Order Form'!$B$9,""),""))</f>
        <v/>
      </c>
      <c r="Q148" s="88" t="str">
        <f>IF('Order Form'!$B$10="Address 1","",IF(ISNUMBER($H148),IF('Order Form'!$K$14="Yes",'Order Form'!$B$10,""),""))</f>
        <v/>
      </c>
      <c r="R148" s="88" t="str">
        <f>IF('Order Form'!$B$11="Address 2","",IF(ISNUMBER($H148),IF('Order Form'!$K$14="Yes",'Order Form'!$B$11,""),""))</f>
        <v/>
      </c>
      <c r="S148" s="96" t="str">
        <f>IF('Order Form'!$B$12="Address 3","",IF(ISNUMBER($H148),IF('Order Form'!$K$14="Yes",'Order Form'!$B$12,""),""))</f>
        <v/>
      </c>
      <c r="T148" s="88" t="str">
        <f>IF('Order Form'!$B$13="Town","",IF(ISNUMBER($H148),IF('Order Form'!$K$14="Yes",'Order Form'!$B$13,""),""))</f>
        <v/>
      </c>
      <c r="U148" s="34"/>
      <c r="V148" s="103" t="str">
        <f>IF('Order Form'!$B$14="Post Code","",IF(ISNUMBER($H148),IF('Order Form'!$K$14="Yes",'Order Form'!$B$14,""),""))</f>
        <v/>
      </c>
      <c r="W148" s="98" t="str">
        <f>IF('Order Form'!$B$15="Country","",IF(ISNUMBER($H148),IF('Order Form'!$K$14="Yes",VLOOKUP('Order Form'!$B$15,Lists!N:O,2,0),""),""))</f>
        <v/>
      </c>
      <c r="X148" s="100"/>
      <c r="Y148" s="99" t="str">
        <f>IF('Order Form'!$F$8="Phone","",IF(ISNUMBER($H148),IF('Order Form'!$K$14="Yes",'Order Form'!$F$8,""),""))</f>
        <v/>
      </c>
      <c r="Z148" s="97" t="str">
        <f>IF('Order Form'!$F$9="Email","",IF(ISNUMBER($H148),IF('Order Form'!$K$14="Yes",'Order Form'!$F$9,""),""))</f>
        <v/>
      </c>
      <c r="AA148" s="38"/>
      <c r="AC148" s="86" t="str">
        <f>IF(ISNUMBER(($H148)),LEFT('Order Form'!$K$10,2),"")</f>
        <v/>
      </c>
      <c r="AD148" s="34"/>
      <c r="AE148" s="86" t="str">
        <f>IF(AC148="GR",LEFT('Order Form'!$K$11,2),"")</f>
        <v/>
      </c>
      <c r="AF148" s="34"/>
      <c r="AG148" s="38"/>
      <c r="AH148" s="38"/>
      <c r="AI148" s="86" t="str">
        <f>IF(ISNUMBER(($H148)),IF('Order Form'!$K$16="Yes","P",""),"")</f>
        <v/>
      </c>
      <c r="AJ148" s="34"/>
      <c r="AK148" s="106"/>
      <c r="AL148" s="106"/>
      <c r="AM148" s="34"/>
      <c r="AN148" s="34"/>
      <c r="AO148" s="38"/>
      <c r="AP148" s="34"/>
      <c r="AQ148" s="38"/>
      <c r="AR148" s="38"/>
      <c r="AS148" s="38"/>
      <c r="AZ148" s="86" t="str">
        <f>IF(ISNUMBER(($H148)),IF('Order Form'!$K$15="Yes","Y",""),"")</f>
        <v/>
      </c>
      <c r="BD148" s="87" t="e">
        <f>IF('Order Form'!#REF!&gt;0,"OF"," ")</f>
        <v>#REF!</v>
      </c>
      <c r="BE148" s="86" t="e">
        <f>IF('Order Form'!#REF!&gt;0,"Y"," ")</f>
        <v>#REF!</v>
      </c>
      <c r="BF148" s="86" t="e">
        <f>IF('Order Form'!#REF!&gt;0,"STANDARD"," ")</f>
        <v>#REF!</v>
      </c>
    </row>
    <row r="149" spans="1:58">
      <c r="A149" s="34"/>
      <c r="B149" s="93" t="str">
        <f>IF(ISNUMBER(($H149)),'Order Form'!$D$5,"")</f>
        <v/>
      </c>
      <c r="C149" s="92" t="str">
        <f>IF(ISNUMBER(($H149)),'Order Form'!$G$5,"")</f>
        <v/>
      </c>
      <c r="D149" s="92" t="str">
        <f>IF('Order Form'!F202="","",IF(ISNUMBER(($H149)),'Order Form'!F202,""))</f>
        <v/>
      </c>
      <c r="E149" s="35"/>
      <c r="F149" s="91" t="str">
        <f>IF(ISNUMBER((H149)),SUBSTITUTE(SUBSTITUTE('Order Form'!#REF!,"-","")," ",""),"")</f>
        <v/>
      </c>
      <c r="G149" s="36"/>
      <c r="H149" s="90" t="str">
        <f>IF('Order Form'!H202&gt;0,'Order Form'!H202," ")</f>
        <v xml:space="preserve"> </v>
      </c>
      <c r="I149" s="89" t="str">
        <f>IF('Order Form'!$K$13="Yes",(IF('Order Form'!#REF!&gt;0,"",IF('Order Form'!$K$10&lt;&gt;"GR - Gratis",IF('Order Form'!#REF!=0,"",IF(ISNUMBER($H149),'Order Form'!#REF!,"")),""))),"")</f>
        <v/>
      </c>
      <c r="J149" s="89" t="str">
        <f>IF('Order Form'!$K$13="Yes",(IF('Order Form'!#REF!=0,"",IF('Order Form'!$K$10&lt;&gt;"GR - Gratis",IF(ISNUMBER($H149),'Order Form'!#REF!,""),""))),"")</f>
        <v/>
      </c>
      <c r="K149" s="37"/>
      <c r="L149" s="89" t="str">
        <f>IF('Order Form'!J202&gt;0,"",IF('Order Form'!G202=0,"",IF('Order Form'!$K$10&lt;&gt;"GR - Gratis",IF('Order Form'!$K$12="Yes",IF(ISNUMBER($H149),'Order Form'!G202*100,""),""),"")))</f>
        <v/>
      </c>
      <c r="M149" s="89" t="str">
        <f>IF('Order Form'!J202&gt;0,"",IF('Order Form'!$K$17=0,"",IF('Order Form'!$K$17=0,"",IF('Order Form'!$K$10&lt;&gt;"GR - Gratis",IF('Order Form'!$K$12="Yes",IF(ISNUMBER($H149),'Order Form'!$K$17*100,""),""),""))))</f>
        <v/>
      </c>
      <c r="N149" s="38"/>
      <c r="O149" s="88" t="str">
        <f>IF('Order Form'!$B$8="Name / Attent Of","",IF(ISNUMBER($H149),IF('Order Form'!$K$14="Yes",'Order Form'!$B$8,""),""))</f>
        <v/>
      </c>
      <c r="P149" s="96" t="str">
        <f>IF('Order Form'!$B$9="Company / Department","",IF(ISNUMBER($H149),IF('Order Form'!$K$14="Yes",'Order Form'!$B$9,""),""))</f>
        <v/>
      </c>
      <c r="Q149" s="88" t="str">
        <f>IF('Order Form'!$B$10="Address 1","",IF(ISNUMBER($H149),IF('Order Form'!$K$14="Yes",'Order Form'!$B$10,""),""))</f>
        <v/>
      </c>
      <c r="R149" s="88" t="str">
        <f>IF('Order Form'!$B$11="Address 2","",IF(ISNUMBER($H149),IF('Order Form'!$K$14="Yes",'Order Form'!$B$11,""),""))</f>
        <v/>
      </c>
      <c r="S149" s="96" t="str">
        <f>IF('Order Form'!$B$12="Address 3","",IF(ISNUMBER($H149),IF('Order Form'!$K$14="Yes",'Order Form'!$B$12,""),""))</f>
        <v/>
      </c>
      <c r="T149" s="88" t="str">
        <f>IF('Order Form'!$B$13="Town","",IF(ISNUMBER($H149),IF('Order Form'!$K$14="Yes",'Order Form'!$B$13,""),""))</f>
        <v/>
      </c>
      <c r="U149" s="34"/>
      <c r="V149" s="103" t="str">
        <f>IF('Order Form'!$B$14="Post Code","",IF(ISNUMBER($H149),IF('Order Form'!$K$14="Yes",'Order Form'!$B$14,""),""))</f>
        <v/>
      </c>
      <c r="W149" s="98" t="str">
        <f>IF('Order Form'!$B$15="Country","",IF(ISNUMBER($H149),IF('Order Form'!$K$14="Yes",VLOOKUP('Order Form'!$B$15,Lists!N:O,2,0),""),""))</f>
        <v/>
      </c>
      <c r="X149" s="100"/>
      <c r="Y149" s="99" t="str">
        <f>IF('Order Form'!$F$8="Phone","",IF(ISNUMBER($H149),IF('Order Form'!$K$14="Yes",'Order Form'!$F$8,""),""))</f>
        <v/>
      </c>
      <c r="Z149" s="97" t="str">
        <f>IF('Order Form'!$F$9="Email","",IF(ISNUMBER($H149),IF('Order Form'!$K$14="Yes",'Order Form'!$F$9,""),""))</f>
        <v/>
      </c>
      <c r="AA149" s="38"/>
      <c r="AC149" s="86" t="str">
        <f>IF(ISNUMBER(($H149)),LEFT('Order Form'!$K$10,2),"")</f>
        <v/>
      </c>
      <c r="AD149" s="34"/>
      <c r="AE149" s="86" t="str">
        <f>IF(AC149="GR",LEFT('Order Form'!$K$11,2),"")</f>
        <v/>
      </c>
      <c r="AF149" s="34"/>
      <c r="AG149" s="38"/>
      <c r="AH149" s="38"/>
      <c r="AI149" s="86" t="str">
        <f>IF(ISNUMBER(($H149)),IF('Order Form'!$K$16="Yes","P",""),"")</f>
        <v/>
      </c>
      <c r="AJ149" s="34"/>
      <c r="AK149" s="106"/>
      <c r="AL149" s="106"/>
      <c r="AM149" s="34"/>
      <c r="AN149" s="34"/>
      <c r="AO149" s="38"/>
      <c r="AP149" s="34"/>
      <c r="AQ149" s="38"/>
      <c r="AR149" s="38"/>
      <c r="AS149" s="38"/>
      <c r="AZ149" s="86" t="str">
        <f>IF(ISNUMBER(($H149)),IF('Order Form'!$K$15="Yes","Y",""),"")</f>
        <v/>
      </c>
      <c r="BD149" s="87" t="e">
        <f>IF('Order Form'!#REF!&gt;0,"OF"," ")</f>
        <v>#REF!</v>
      </c>
      <c r="BE149" s="86" t="e">
        <f>IF('Order Form'!#REF!&gt;0,"Y"," ")</f>
        <v>#REF!</v>
      </c>
      <c r="BF149" s="86" t="e">
        <f>IF('Order Form'!#REF!&gt;0,"STANDARD"," ")</f>
        <v>#REF!</v>
      </c>
    </row>
    <row r="150" spans="1:58">
      <c r="A150" s="34"/>
      <c r="B150" s="93" t="str">
        <f>IF(ISNUMBER(($H150)),'Order Form'!$D$5,"")</f>
        <v/>
      </c>
      <c r="C150" s="92" t="str">
        <f>IF(ISNUMBER(($H150)),'Order Form'!$G$5,"")</f>
        <v/>
      </c>
      <c r="D150" s="92" t="str">
        <f>IF('Order Form'!F203="","",IF(ISNUMBER(($H150)),'Order Form'!F203,""))</f>
        <v/>
      </c>
      <c r="E150" s="35"/>
      <c r="F150" s="91" t="str">
        <f>IF(ISNUMBER((H150)),SUBSTITUTE(SUBSTITUTE('Order Form'!#REF!,"-","")," ",""),"")</f>
        <v/>
      </c>
      <c r="G150" s="36"/>
      <c r="H150" s="90" t="str">
        <f>IF('Order Form'!H203&gt;0,'Order Form'!H203," ")</f>
        <v xml:space="preserve"> </v>
      </c>
      <c r="I150" s="89" t="str">
        <f>IF('Order Form'!$K$13="Yes",(IF('Order Form'!#REF!&gt;0,"",IF('Order Form'!$K$10&lt;&gt;"GR - Gratis",IF('Order Form'!#REF!=0,"",IF(ISNUMBER($H150),'Order Form'!#REF!,"")),""))),"")</f>
        <v/>
      </c>
      <c r="J150" s="89" t="str">
        <f>IF('Order Form'!$K$13="Yes",(IF('Order Form'!#REF!=0,"",IF('Order Form'!$K$10&lt;&gt;"GR - Gratis",IF(ISNUMBER($H150),'Order Form'!#REF!,""),""))),"")</f>
        <v/>
      </c>
      <c r="K150" s="37"/>
      <c r="L150" s="89" t="str">
        <f>IF('Order Form'!J203&gt;0,"",IF('Order Form'!G203=0,"",IF('Order Form'!$K$10&lt;&gt;"GR - Gratis",IF('Order Form'!$K$12="Yes",IF(ISNUMBER($H150),'Order Form'!G203*100,""),""),"")))</f>
        <v/>
      </c>
      <c r="M150" s="89" t="str">
        <f>IF('Order Form'!J203&gt;0,"",IF('Order Form'!$K$17=0,"",IF('Order Form'!$K$17=0,"",IF('Order Form'!$K$10&lt;&gt;"GR - Gratis",IF('Order Form'!$K$12="Yes",IF(ISNUMBER($H150),'Order Form'!$K$17*100,""),""),""))))</f>
        <v/>
      </c>
      <c r="N150" s="38"/>
      <c r="O150" s="88" t="str">
        <f>IF('Order Form'!$B$8="Name / Attent Of","",IF(ISNUMBER($H150),IF('Order Form'!$K$14="Yes",'Order Form'!$B$8,""),""))</f>
        <v/>
      </c>
      <c r="P150" s="96" t="str">
        <f>IF('Order Form'!$B$9="Company / Department","",IF(ISNUMBER($H150),IF('Order Form'!$K$14="Yes",'Order Form'!$B$9,""),""))</f>
        <v/>
      </c>
      <c r="Q150" s="88" t="str">
        <f>IF('Order Form'!$B$10="Address 1","",IF(ISNUMBER($H150),IF('Order Form'!$K$14="Yes",'Order Form'!$B$10,""),""))</f>
        <v/>
      </c>
      <c r="R150" s="88" t="str">
        <f>IF('Order Form'!$B$11="Address 2","",IF(ISNUMBER($H150),IF('Order Form'!$K$14="Yes",'Order Form'!$B$11,""),""))</f>
        <v/>
      </c>
      <c r="S150" s="96" t="str">
        <f>IF('Order Form'!$B$12="Address 3","",IF(ISNUMBER($H150),IF('Order Form'!$K$14="Yes",'Order Form'!$B$12,""),""))</f>
        <v/>
      </c>
      <c r="T150" s="88" t="str">
        <f>IF('Order Form'!$B$13="Town","",IF(ISNUMBER($H150),IF('Order Form'!$K$14="Yes",'Order Form'!$B$13,""),""))</f>
        <v/>
      </c>
      <c r="U150" s="34"/>
      <c r="V150" s="103" t="str">
        <f>IF('Order Form'!$B$14="Post Code","",IF(ISNUMBER($H150),IF('Order Form'!$K$14="Yes",'Order Form'!$B$14,""),""))</f>
        <v/>
      </c>
      <c r="W150" s="98" t="str">
        <f>IF('Order Form'!$B$15="Country","",IF(ISNUMBER($H150),IF('Order Form'!$K$14="Yes",VLOOKUP('Order Form'!$B$15,Lists!N:O,2,0),""),""))</f>
        <v/>
      </c>
      <c r="X150" s="100"/>
      <c r="Y150" s="99" t="str">
        <f>IF('Order Form'!$F$8="Phone","",IF(ISNUMBER($H150),IF('Order Form'!$K$14="Yes",'Order Form'!$F$8,""),""))</f>
        <v/>
      </c>
      <c r="Z150" s="97" t="str">
        <f>IF('Order Form'!$F$9="Email","",IF(ISNUMBER($H150),IF('Order Form'!$K$14="Yes",'Order Form'!$F$9,""),""))</f>
        <v/>
      </c>
      <c r="AA150" s="38"/>
      <c r="AC150" s="86" t="str">
        <f>IF(ISNUMBER(($H150)),LEFT('Order Form'!$K$10,2),"")</f>
        <v/>
      </c>
      <c r="AD150" s="34"/>
      <c r="AE150" s="86" t="str">
        <f>IF(AC150="GR",LEFT('Order Form'!$K$11,2),"")</f>
        <v/>
      </c>
      <c r="AF150" s="34"/>
      <c r="AG150" s="38"/>
      <c r="AH150" s="38"/>
      <c r="AI150" s="86" t="str">
        <f>IF(ISNUMBER(($H150)),IF('Order Form'!$K$16="Yes","P",""),"")</f>
        <v/>
      </c>
      <c r="AJ150" s="34"/>
      <c r="AK150" s="106"/>
      <c r="AL150" s="106"/>
      <c r="AM150" s="34"/>
      <c r="AN150" s="34"/>
      <c r="AO150" s="38"/>
      <c r="AP150" s="34"/>
      <c r="AQ150" s="38"/>
      <c r="AR150" s="38"/>
      <c r="AS150" s="38"/>
      <c r="AZ150" s="86" t="str">
        <f>IF(ISNUMBER(($H150)),IF('Order Form'!$K$15="Yes","Y",""),"")</f>
        <v/>
      </c>
      <c r="BD150" s="87" t="e">
        <f>IF('Order Form'!#REF!&gt;0,"OF"," ")</f>
        <v>#REF!</v>
      </c>
      <c r="BE150" s="86" t="e">
        <f>IF('Order Form'!#REF!&gt;0,"Y"," ")</f>
        <v>#REF!</v>
      </c>
      <c r="BF150" s="86" t="e">
        <f>IF('Order Form'!#REF!&gt;0,"STANDARD"," ")</f>
        <v>#REF!</v>
      </c>
    </row>
    <row r="151" spans="1:58">
      <c r="A151" s="34"/>
      <c r="B151" s="93" t="str">
        <f>IF(ISNUMBER(($H151)),'Order Form'!$D$5,"")</f>
        <v/>
      </c>
      <c r="C151" s="92" t="str">
        <f>IF(ISNUMBER(($H151)),'Order Form'!$G$5,"")</f>
        <v/>
      </c>
      <c r="D151" s="92" t="str">
        <f>IF('Order Form'!F204="","",IF(ISNUMBER(($H151)),'Order Form'!F204,""))</f>
        <v/>
      </c>
      <c r="E151" s="35"/>
      <c r="F151" s="91" t="str">
        <f>IF(ISNUMBER((H151)),SUBSTITUTE(SUBSTITUTE('Order Form'!#REF!,"-","")," ",""),"")</f>
        <v/>
      </c>
      <c r="G151" s="36"/>
      <c r="H151" s="90" t="str">
        <f>IF('Order Form'!H204&gt;0,'Order Form'!H204," ")</f>
        <v xml:space="preserve"> </v>
      </c>
      <c r="I151" s="89" t="str">
        <f>IF('Order Form'!$K$13="Yes",(IF('Order Form'!#REF!&gt;0,"",IF('Order Form'!$K$10&lt;&gt;"GR - Gratis",IF('Order Form'!#REF!=0,"",IF(ISNUMBER($H151),'Order Form'!#REF!,"")),""))),"")</f>
        <v/>
      </c>
      <c r="J151" s="89" t="str">
        <f>IF('Order Form'!$K$13="Yes",(IF('Order Form'!#REF!=0,"",IF('Order Form'!$K$10&lt;&gt;"GR - Gratis",IF(ISNUMBER($H151),'Order Form'!#REF!,""),""))),"")</f>
        <v/>
      </c>
      <c r="K151" s="37"/>
      <c r="L151" s="89" t="str">
        <f>IF('Order Form'!J204&gt;0,"",IF('Order Form'!G204=0,"",IF('Order Form'!$K$10&lt;&gt;"GR - Gratis",IF('Order Form'!$K$12="Yes",IF(ISNUMBER($H151),'Order Form'!G204*100,""),""),"")))</f>
        <v/>
      </c>
      <c r="M151" s="89" t="str">
        <f>IF('Order Form'!J204&gt;0,"",IF('Order Form'!$K$17=0,"",IF('Order Form'!$K$17=0,"",IF('Order Form'!$K$10&lt;&gt;"GR - Gratis",IF('Order Form'!$K$12="Yes",IF(ISNUMBER($H151),'Order Form'!$K$17*100,""),""),""))))</f>
        <v/>
      </c>
      <c r="N151" s="38"/>
      <c r="O151" s="88" t="str">
        <f>IF('Order Form'!$B$8="Name / Attent Of","",IF(ISNUMBER($H151),IF('Order Form'!$K$14="Yes",'Order Form'!$B$8,""),""))</f>
        <v/>
      </c>
      <c r="P151" s="96" t="str">
        <f>IF('Order Form'!$B$9="Company / Department","",IF(ISNUMBER($H151),IF('Order Form'!$K$14="Yes",'Order Form'!$B$9,""),""))</f>
        <v/>
      </c>
      <c r="Q151" s="88" t="str">
        <f>IF('Order Form'!$B$10="Address 1","",IF(ISNUMBER($H151),IF('Order Form'!$K$14="Yes",'Order Form'!$B$10,""),""))</f>
        <v/>
      </c>
      <c r="R151" s="88" t="str">
        <f>IF('Order Form'!$B$11="Address 2","",IF(ISNUMBER($H151),IF('Order Form'!$K$14="Yes",'Order Form'!$B$11,""),""))</f>
        <v/>
      </c>
      <c r="S151" s="96" t="str">
        <f>IF('Order Form'!$B$12="Address 3","",IF(ISNUMBER($H151),IF('Order Form'!$K$14="Yes",'Order Form'!$B$12,""),""))</f>
        <v/>
      </c>
      <c r="T151" s="88" t="str">
        <f>IF('Order Form'!$B$13="Town","",IF(ISNUMBER($H151),IF('Order Form'!$K$14="Yes",'Order Form'!$B$13,""),""))</f>
        <v/>
      </c>
      <c r="U151" s="34"/>
      <c r="V151" s="103" t="str">
        <f>IF('Order Form'!$B$14="Post Code","",IF(ISNUMBER($H151),IF('Order Form'!$K$14="Yes",'Order Form'!$B$14,""),""))</f>
        <v/>
      </c>
      <c r="W151" s="98" t="str">
        <f>IF('Order Form'!$B$15="Country","",IF(ISNUMBER($H151),IF('Order Form'!$K$14="Yes",VLOOKUP('Order Form'!$B$15,Lists!N:O,2,0),""),""))</f>
        <v/>
      </c>
      <c r="X151" s="100"/>
      <c r="Y151" s="99" t="str">
        <f>IF('Order Form'!$F$8="Phone","",IF(ISNUMBER($H151),IF('Order Form'!$K$14="Yes",'Order Form'!$F$8,""),""))</f>
        <v/>
      </c>
      <c r="Z151" s="97" t="str">
        <f>IF('Order Form'!$F$9="Email","",IF(ISNUMBER($H151),IF('Order Form'!$K$14="Yes",'Order Form'!$F$9,""),""))</f>
        <v/>
      </c>
      <c r="AA151" s="38"/>
      <c r="AC151" s="86" t="str">
        <f>IF(ISNUMBER(($H151)),LEFT('Order Form'!$K$10,2),"")</f>
        <v/>
      </c>
      <c r="AD151" s="34"/>
      <c r="AE151" s="86" t="str">
        <f>IF(AC151="GR",LEFT('Order Form'!$K$11,2),"")</f>
        <v/>
      </c>
      <c r="AF151" s="34"/>
      <c r="AG151" s="38"/>
      <c r="AH151" s="38"/>
      <c r="AI151" s="86" t="str">
        <f>IF(ISNUMBER(($H151)),IF('Order Form'!$K$16="Yes","P",""),"")</f>
        <v/>
      </c>
      <c r="AJ151" s="34"/>
      <c r="AK151" s="106"/>
      <c r="AL151" s="106"/>
      <c r="AM151" s="34"/>
      <c r="AN151" s="34"/>
      <c r="AO151" s="38"/>
      <c r="AP151" s="34"/>
      <c r="AQ151" s="38"/>
      <c r="AR151" s="38"/>
      <c r="AS151" s="38"/>
      <c r="AZ151" s="86" t="str">
        <f>IF(ISNUMBER(($H151)),IF('Order Form'!$K$15="Yes","Y",""),"")</f>
        <v/>
      </c>
      <c r="BD151" s="87" t="e">
        <f>IF('Order Form'!#REF!&gt;0,"OF"," ")</f>
        <v>#REF!</v>
      </c>
      <c r="BE151" s="86" t="e">
        <f>IF('Order Form'!#REF!&gt;0,"Y"," ")</f>
        <v>#REF!</v>
      </c>
      <c r="BF151" s="86" t="e">
        <f>IF('Order Form'!#REF!&gt;0,"STANDARD"," ")</f>
        <v>#REF!</v>
      </c>
    </row>
    <row r="152" spans="1:58">
      <c r="A152" s="34"/>
      <c r="B152" s="93" t="str">
        <f>IF(ISNUMBER(($H152)),'Order Form'!$D$5,"")</f>
        <v/>
      </c>
      <c r="C152" s="92" t="str">
        <f>IF(ISNUMBER(($H152)),'Order Form'!$G$5,"")</f>
        <v/>
      </c>
      <c r="D152" s="92" t="str">
        <f>IF('Order Form'!F205="","",IF(ISNUMBER(($H152)),'Order Form'!F205,""))</f>
        <v/>
      </c>
      <c r="E152" s="35"/>
      <c r="F152" s="91" t="str">
        <f>IF(ISNUMBER((H152)),SUBSTITUTE(SUBSTITUTE('Order Form'!#REF!,"-","")," ",""),"")</f>
        <v/>
      </c>
      <c r="G152" s="36"/>
      <c r="H152" s="90" t="str">
        <f>IF('Order Form'!H205&gt;0,'Order Form'!H205," ")</f>
        <v xml:space="preserve"> </v>
      </c>
      <c r="I152" s="89" t="str">
        <f>IF('Order Form'!$K$13="Yes",(IF('Order Form'!#REF!&gt;0,"",IF('Order Form'!$K$10&lt;&gt;"GR - Gratis",IF('Order Form'!#REF!=0,"",IF(ISNUMBER($H152),'Order Form'!#REF!,"")),""))),"")</f>
        <v/>
      </c>
      <c r="J152" s="89" t="str">
        <f>IF('Order Form'!$K$13="Yes",(IF('Order Form'!#REF!=0,"",IF('Order Form'!$K$10&lt;&gt;"GR - Gratis",IF(ISNUMBER($H152),'Order Form'!#REF!,""),""))),"")</f>
        <v/>
      </c>
      <c r="K152" s="37"/>
      <c r="L152" s="89" t="str">
        <f>IF('Order Form'!J205&gt;0,"",IF('Order Form'!G205=0,"",IF('Order Form'!$K$10&lt;&gt;"GR - Gratis",IF('Order Form'!$K$12="Yes",IF(ISNUMBER($H152),'Order Form'!G205*100,""),""),"")))</f>
        <v/>
      </c>
      <c r="M152" s="89" t="str">
        <f>IF('Order Form'!J205&gt;0,"",IF('Order Form'!$K$17=0,"",IF('Order Form'!$K$17=0,"",IF('Order Form'!$K$10&lt;&gt;"GR - Gratis",IF('Order Form'!$K$12="Yes",IF(ISNUMBER($H152),'Order Form'!$K$17*100,""),""),""))))</f>
        <v/>
      </c>
      <c r="N152" s="38"/>
      <c r="O152" s="88" t="str">
        <f>IF('Order Form'!$B$8="Name / Attent Of","",IF(ISNUMBER($H152),IF('Order Form'!$K$14="Yes",'Order Form'!$B$8,""),""))</f>
        <v/>
      </c>
      <c r="P152" s="96" t="str">
        <f>IF('Order Form'!$B$9="Company / Department","",IF(ISNUMBER($H152),IF('Order Form'!$K$14="Yes",'Order Form'!$B$9,""),""))</f>
        <v/>
      </c>
      <c r="Q152" s="88" t="str">
        <f>IF('Order Form'!$B$10="Address 1","",IF(ISNUMBER($H152),IF('Order Form'!$K$14="Yes",'Order Form'!$B$10,""),""))</f>
        <v/>
      </c>
      <c r="R152" s="88" t="str">
        <f>IF('Order Form'!$B$11="Address 2","",IF(ISNUMBER($H152),IF('Order Form'!$K$14="Yes",'Order Form'!$B$11,""),""))</f>
        <v/>
      </c>
      <c r="S152" s="96" t="str">
        <f>IF('Order Form'!$B$12="Address 3","",IF(ISNUMBER($H152),IF('Order Form'!$K$14="Yes",'Order Form'!$B$12,""),""))</f>
        <v/>
      </c>
      <c r="T152" s="88" t="str">
        <f>IF('Order Form'!$B$13="Town","",IF(ISNUMBER($H152),IF('Order Form'!$K$14="Yes",'Order Form'!$B$13,""),""))</f>
        <v/>
      </c>
      <c r="U152" s="34"/>
      <c r="V152" s="103" t="str">
        <f>IF('Order Form'!$B$14="Post Code","",IF(ISNUMBER($H152),IF('Order Form'!$K$14="Yes",'Order Form'!$B$14,""),""))</f>
        <v/>
      </c>
      <c r="W152" s="98" t="str">
        <f>IF('Order Form'!$B$15="Country","",IF(ISNUMBER($H152),IF('Order Form'!$K$14="Yes",VLOOKUP('Order Form'!$B$15,Lists!N:O,2,0),""),""))</f>
        <v/>
      </c>
      <c r="X152" s="100"/>
      <c r="Y152" s="99" t="str">
        <f>IF('Order Form'!$F$8="Phone","",IF(ISNUMBER($H152),IF('Order Form'!$K$14="Yes",'Order Form'!$F$8,""),""))</f>
        <v/>
      </c>
      <c r="Z152" s="97" t="str">
        <f>IF('Order Form'!$F$9="Email","",IF(ISNUMBER($H152),IF('Order Form'!$K$14="Yes",'Order Form'!$F$9,""),""))</f>
        <v/>
      </c>
      <c r="AA152" s="38"/>
      <c r="AC152" s="86" t="str">
        <f>IF(ISNUMBER(($H152)),LEFT('Order Form'!$K$10,2),"")</f>
        <v/>
      </c>
      <c r="AD152" s="34"/>
      <c r="AE152" s="86" t="str">
        <f>IF(AC152="GR",LEFT('Order Form'!$K$11,2),"")</f>
        <v/>
      </c>
      <c r="AF152" s="34"/>
      <c r="AG152" s="38"/>
      <c r="AH152" s="38"/>
      <c r="AI152" s="86" t="str">
        <f>IF(ISNUMBER(($H152)),IF('Order Form'!$K$16="Yes","P",""),"")</f>
        <v/>
      </c>
      <c r="AJ152" s="34"/>
      <c r="AK152" s="106"/>
      <c r="AL152" s="106"/>
      <c r="AM152" s="34"/>
      <c r="AN152" s="34"/>
      <c r="AO152" s="38"/>
      <c r="AP152" s="34"/>
      <c r="AQ152" s="38"/>
      <c r="AR152" s="38"/>
      <c r="AS152" s="38"/>
      <c r="AZ152" s="86" t="str">
        <f>IF(ISNUMBER(($H152)),IF('Order Form'!$K$15="Yes","Y",""),"")</f>
        <v/>
      </c>
      <c r="BD152" s="87" t="e">
        <f>IF('Order Form'!#REF!&gt;0,"OF"," ")</f>
        <v>#REF!</v>
      </c>
      <c r="BE152" s="86" t="e">
        <f>IF('Order Form'!#REF!&gt;0,"Y"," ")</f>
        <v>#REF!</v>
      </c>
      <c r="BF152" s="86" t="e">
        <f>IF('Order Form'!#REF!&gt;0,"STANDARD"," ")</f>
        <v>#REF!</v>
      </c>
    </row>
    <row r="153" spans="1:58">
      <c r="A153" s="34"/>
      <c r="B153" s="93" t="str">
        <f>IF(ISNUMBER(($H153)),'Order Form'!$D$5,"")</f>
        <v/>
      </c>
      <c r="C153" s="92" t="str">
        <f>IF(ISNUMBER(($H153)),'Order Form'!$G$5,"")</f>
        <v/>
      </c>
      <c r="D153" s="92" t="str">
        <f>IF('Order Form'!F206="","",IF(ISNUMBER(($H153)),'Order Form'!F206,""))</f>
        <v/>
      </c>
      <c r="E153" s="35"/>
      <c r="F153" s="91" t="str">
        <f>IF(ISNUMBER((H153)),SUBSTITUTE(SUBSTITUTE('Order Form'!#REF!,"-","")," ",""),"")</f>
        <v/>
      </c>
      <c r="G153" s="36"/>
      <c r="H153" s="90" t="str">
        <f>IF('Order Form'!H206&gt;0,'Order Form'!H206," ")</f>
        <v xml:space="preserve"> </v>
      </c>
      <c r="I153" s="89" t="str">
        <f>IF('Order Form'!$K$13="Yes",(IF('Order Form'!#REF!&gt;0,"",IF('Order Form'!$K$10&lt;&gt;"GR - Gratis",IF('Order Form'!#REF!=0,"",IF(ISNUMBER($H153),'Order Form'!#REF!,"")),""))),"")</f>
        <v/>
      </c>
      <c r="J153" s="89" t="str">
        <f>IF('Order Form'!$K$13="Yes",(IF('Order Form'!#REF!=0,"",IF('Order Form'!$K$10&lt;&gt;"GR - Gratis",IF(ISNUMBER($H153),'Order Form'!#REF!,""),""))),"")</f>
        <v/>
      </c>
      <c r="K153" s="37"/>
      <c r="L153" s="89" t="str">
        <f>IF('Order Form'!J206&gt;0,"",IF('Order Form'!G206=0,"",IF('Order Form'!$K$10&lt;&gt;"GR - Gratis",IF('Order Form'!$K$12="Yes",IF(ISNUMBER($H153),'Order Form'!G206*100,""),""),"")))</f>
        <v/>
      </c>
      <c r="M153" s="89" t="str">
        <f>IF('Order Form'!J206&gt;0,"",IF('Order Form'!$K$17=0,"",IF('Order Form'!$K$17=0,"",IF('Order Form'!$K$10&lt;&gt;"GR - Gratis",IF('Order Form'!$K$12="Yes",IF(ISNUMBER($H153),'Order Form'!$K$17*100,""),""),""))))</f>
        <v/>
      </c>
      <c r="N153" s="38"/>
      <c r="O153" s="88" t="str">
        <f>IF('Order Form'!$B$8="Name / Attent Of","",IF(ISNUMBER($H153),IF('Order Form'!$K$14="Yes",'Order Form'!$B$8,""),""))</f>
        <v/>
      </c>
      <c r="P153" s="96" t="str">
        <f>IF('Order Form'!$B$9="Company / Department","",IF(ISNUMBER($H153),IF('Order Form'!$K$14="Yes",'Order Form'!$B$9,""),""))</f>
        <v/>
      </c>
      <c r="Q153" s="88" t="str">
        <f>IF('Order Form'!$B$10="Address 1","",IF(ISNUMBER($H153),IF('Order Form'!$K$14="Yes",'Order Form'!$B$10,""),""))</f>
        <v/>
      </c>
      <c r="R153" s="88" t="str">
        <f>IF('Order Form'!$B$11="Address 2","",IF(ISNUMBER($H153),IF('Order Form'!$K$14="Yes",'Order Form'!$B$11,""),""))</f>
        <v/>
      </c>
      <c r="S153" s="96" t="str">
        <f>IF('Order Form'!$B$12="Address 3","",IF(ISNUMBER($H153),IF('Order Form'!$K$14="Yes",'Order Form'!$B$12,""),""))</f>
        <v/>
      </c>
      <c r="T153" s="88" t="str">
        <f>IF('Order Form'!$B$13="Town","",IF(ISNUMBER($H153),IF('Order Form'!$K$14="Yes",'Order Form'!$B$13,""),""))</f>
        <v/>
      </c>
      <c r="U153" s="34"/>
      <c r="V153" s="103" t="str">
        <f>IF('Order Form'!$B$14="Post Code","",IF(ISNUMBER($H153),IF('Order Form'!$K$14="Yes",'Order Form'!$B$14,""),""))</f>
        <v/>
      </c>
      <c r="W153" s="98" t="str">
        <f>IF('Order Form'!$B$15="Country","",IF(ISNUMBER($H153),IF('Order Form'!$K$14="Yes",VLOOKUP('Order Form'!$B$15,Lists!N:O,2,0),""),""))</f>
        <v/>
      </c>
      <c r="X153" s="100"/>
      <c r="Y153" s="99" t="str">
        <f>IF('Order Form'!$F$8="Phone","",IF(ISNUMBER($H153),IF('Order Form'!$K$14="Yes",'Order Form'!$F$8,""),""))</f>
        <v/>
      </c>
      <c r="Z153" s="97" t="str">
        <f>IF('Order Form'!$F$9="Email","",IF(ISNUMBER($H153),IF('Order Form'!$K$14="Yes",'Order Form'!$F$9,""),""))</f>
        <v/>
      </c>
      <c r="AA153" s="38"/>
      <c r="AC153" s="86" t="str">
        <f>IF(ISNUMBER(($H153)),LEFT('Order Form'!$K$10,2),"")</f>
        <v/>
      </c>
      <c r="AD153" s="34"/>
      <c r="AE153" s="86" t="str">
        <f>IF(AC153="GR",LEFT('Order Form'!$K$11,2),"")</f>
        <v/>
      </c>
      <c r="AF153" s="34"/>
      <c r="AG153" s="38"/>
      <c r="AH153" s="38"/>
      <c r="AI153" s="86" t="str">
        <f>IF(ISNUMBER(($H153)),IF('Order Form'!$K$16="Yes","P",""),"")</f>
        <v/>
      </c>
      <c r="AJ153" s="34"/>
      <c r="AK153" s="106"/>
      <c r="AL153" s="106"/>
      <c r="AM153" s="34"/>
      <c r="AN153" s="34"/>
      <c r="AO153" s="38"/>
      <c r="AP153" s="34"/>
      <c r="AQ153" s="38"/>
      <c r="AR153" s="38"/>
      <c r="AS153" s="38"/>
      <c r="AZ153" s="86" t="str">
        <f>IF(ISNUMBER(($H153)),IF('Order Form'!$K$15="Yes","Y",""),"")</f>
        <v/>
      </c>
      <c r="BD153" s="87" t="e">
        <f>IF('Order Form'!#REF!&gt;0,"OF"," ")</f>
        <v>#REF!</v>
      </c>
      <c r="BE153" s="86" t="e">
        <f>IF('Order Form'!#REF!&gt;0,"Y"," ")</f>
        <v>#REF!</v>
      </c>
      <c r="BF153" s="86" t="e">
        <f>IF('Order Form'!#REF!&gt;0,"STANDARD"," ")</f>
        <v>#REF!</v>
      </c>
    </row>
    <row r="154" spans="1:58">
      <c r="A154" s="34"/>
      <c r="B154" s="93" t="str">
        <f>IF(ISNUMBER(($H154)),'Order Form'!$D$5,"")</f>
        <v/>
      </c>
      <c r="C154" s="92" t="str">
        <f>IF(ISNUMBER(($H154)),'Order Form'!$G$5,"")</f>
        <v/>
      </c>
      <c r="D154" s="92" t="str">
        <f>IF('Order Form'!F207="","",IF(ISNUMBER(($H154)),'Order Form'!F207,""))</f>
        <v/>
      </c>
      <c r="E154" s="35"/>
      <c r="F154" s="91" t="str">
        <f>IF(ISNUMBER((H154)),SUBSTITUTE(SUBSTITUTE('Order Form'!#REF!,"-","")," ",""),"")</f>
        <v/>
      </c>
      <c r="G154" s="36"/>
      <c r="H154" s="90" t="str">
        <f>IF('Order Form'!H207&gt;0,'Order Form'!H207," ")</f>
        <v xml:space="preserve"> </v>
      </c>
      <c r="I154" s="89" t="str">
        <f>IF('Order Form'!$K$13="Yes",(IF('Order Form'!#REF!&gt;0,"",IF('Order Form'!$K$10&lt;&gt;"GR - Gratis",IF('Order Form'!#REF!=0,"",IF(ISNUMBER($H154),'Order Form'!#REF!,"")),""))),"")</f>
        <v/>
      </c>
      <c r="J154" s="89" t="str">
        <f>IF('Order Form'!$K$13="Yes",(IF('Order Form'!#REF!=0,"",IF('Order Form'!$K$10&lt;&gt;"GR - Gratis",IF(ISNUMBER($H154),'Order Form'!#REF!,""),""))),"")</f>
        <v/>
      </c>
      <c r="K154" s="37"/>
      <c r="L154" s="89" t="str">
        <f>IF('Order Form'!J207&gt;0,"",IF('Order Form'!G207=0,"",IF('Order Form'!$K$10&lt;&gt;"GR - Gratis",IF('Order Form'!$K$12="Yes",IF(ISNUMBER($H154),'Order Form'!G207*100,""),""),"")))</f>
        <v/>
      </c>
      <c r="M154" s="89" t="str">
        <f>IF('Order Form'!J207&gt;0,"",IF('Order Form'!$K$17=0,"",IF('Order Form'!$K$17=0,"",IF('Order Form'!$K$10&lt;&gt;"GR - Gratis",IF('Order Form'!$K$12="Yes",IF(ISNUMBER($H154),'Order Form'!$K$17*100,""),""),""))))</f>
        <v/>
      </c>
      <c r="N154" s="38"/>
      <c r="O154" s="88" t="str">
        <f>IF('Order Form'!$B$8="Name / Attent Of","",IF(ISNUMBER($H154),IF('Order Form'!$K$14="Yes",'Order Form'!$B$8,""),""))</f>
        <v/>
      </c>
      <c r="P154" s="96" t="str">
        <f>IF('Order Form'!$B$9="Company / Department","",IF(ISNUMBER($H154),IF('Order Form'!$K$14="Yes",'Order Form'!$B$9,""),""))</f>
        <v/>
      </c>
      <c r="Q154" s="88" t="str">
        <f>IF('Order Form'!$B$10="Address 1","",IF(ISNUMBER($H154),IF('Order Form'!$K$14="Yes",'Order Form'!$B$10,""),""))</f>
        <v/>
      </c>
      <c r="R154" s="88" t="str">
        <f>IF('Order Form'!$B$11="Address 2","",IF(ISNUMBER($H154),IF('Order Form'!$K$14="Yes",'Order Form'!$B$11,""),""))</f>
        <v/>
      </c>
      <c r="S154" s="96" t="str">
        <f>IF('Order Form'!$B$12="Address 3","",IF(ISNUMBER($H154),IF('Order Form'!$K$14="Yes",'Order Form'!$B$12,""),""))</f>
        <v/>
      </c>
      <c r="T154" s="88" t="str">
        <f>IF('Order Form'!$B$13="Town","",IF(ISNUMBER($H154),IF('Order Form'!$K$14="Yes",'Order Form'!$B$13,""),""))</f>
        <v/>
      </c>
      <c r="U154" s="34"/>
      <c r="V154" s="103" t="str">
        <f>IF('Order Form'!$B$14="Post Code","",IF(ISNUMBER($H154),IF('Order Form'!$K$14="Yes",'Order Form'!$B$14,""),""))</f>
        <v/>
      </c>
      <c r="W154" s="98" t="str">
        <f>IF('Order Form'!$B$15="Country","",IF(ISNUMBER($H154),IF('Order Form'!$K$14="Yes",VLOOKUP('Order Form'!$B$15,Lists!N:O,2,0),""),""))</f>
        <v/>
      </c>
      <c r="X154" s="100"/>
      <c r="Y154" s="99" t="str">
        <f>IF('Order Form'!$F$8="Phone","",IF(ISNUMBER($H154),IF('Order Form'!$K$14="Yes",'Order Form'!$F$8,""),""))</f>
        <v/>
      </c>
      <c r="Z154" s="97" t="str">
        <f>IF('Order Form'!$F$9="Email","",IF(ISNUMBER($H154),IF('Order Form'!$K$14="Yes",'Order Form'!$F$9,""),""))</f>
        <v/>
      </c>
      <c r="AA154" s="38"/>
      <c r="AC154" s="86" t="str">
        <f>IF(ISNUMBER(($H154)),LEFT('Order Form'!$K$10,2),"")</f>
        <v/>
      </c>
      <c r="AD154" s="34"/>
      <c r="AE154" s="86" t="str">
        <f>IF(AC154="GR",LEFT('Order Form'!$K$11,2),"")</f>
        <v/>
      </c>
      <c r="AF154" s="34"/>
      <c r="AG154" s="38"/>
      <c r="AH154" s="38"/>
      <c r="AI154" s="86" t="str">
        <f>IF(ISNUMBER(($H154)),IF('Order Form'!$K$16="Yes","P",""),"")</f>
        <v/>
      </c>
      <c r="AJ154" s="34"/>
      <c r="AK154" s="106"/>
      <c r="AL154" s="106"/>
      <c r="AM154" s="34"/>
      <c r="AN154" s="34"/>
      <c r="AO154" s="38"/>
      <c r="AP154" s="34"/>
      <c r="AQ154" s="38"/>
      <c r="AR154" s="38"/>
      <c r="AS154" s="38"/>
      <c r="AZ154" s="86" t="str">
        <f>IF(ISNUMBER(($H154)),IF('Order Form'!$K$15="Yes","Y",""),"")</f>
        <v/>
      </c>
      <c r="BD154" s="87" t="e">
        <f>IF('Order Form'!#REF!&gt;0,"OF"," ")</f>
        <v>#REF!</v>
      </c>
      <c r="BE154" s="86" t="e">
        <f>IF('Order Form'!#REF!&gt;0,"Y"," ")</f>
        <v>#REF!</v>
      </c>
      <c r="BF154" s="86" t="e">
        <f>IF('Order Form'!#REF!&gt;0,"STANDARD"," ")</f>
        <v>#REF!</v>
      </c>
    </row>
    <row r="155" spans="1:58">
      <c r="A155" s="34"/>
      <c r="B155" s="93" t="str">
        <f>IF(ISNUMBER(($H155)),'Order Form'!$D$5,"")</f>
        <v/>
      </c>
      <c r="C155" s="92" t="str">
        <f>IF(ISNUMBER(($H155)),'Order Form'!$G$5,"")</f>
        <v/>
      </c>
      <c r="D155" s="92" t="str">
        <f>IF('Order Form'!F208="","",IF(ISNUMBER(($H155)),'Order Form'!F208,""))</f>
        <v/>
      </c>
      <c r="E155" s="35"/>
      <c r="F155" s="91" t="str">
        <f>IF(ISNUMBER((H155)),SUBSTITUTE(SUBSTITUTE('Order Form'!#REF!,"-","")," ",""),"")</f>
        <v/>
      </c>
      <c r="G155" s="36"/>
      <c r="H155" s="90" t="str">
        <f>IF('Order Form'!H208&gt;0,'Order Form'!H208," ")</f>
        <v xml:space="preserve"> </v>
      </c>
      <c r="I155" s="89" t="str">
        <f>IF('Order Form'!$K$13="Yes",(IF('Order Form'!#REF!&gt;0,"",IF('Order Form'!$K$10&lt;&gt;"GR - Gratis",IF('Order Form'!#REF!=0,"",IF(ISNUMBER($H155),'Order Form'!#REF!,"")),""))),"")</f>
        <v/>
      </c>
      <c r="J155" s="89" t="str">
        <f>IF('Order Form'!$K$13="Yes",(IF('Order Form'!#REF!=0,"",IF('Order Form'!$K$10&lt;&gt;"GR - Gratis",IF(ISNUMBER($H155),'Order Form'!#REF!,""),""))),"")</f>
        <v/>
      </c>
      <c r="K155" s="37"/>
      <c r="L155" s="89" t="str">
        <f>IF('Order Form'!J208&gt;0,"",IF('Order Form'!G208=0,"",IF('Order Form'!$K$10&lt;&gt;"GR - Gratis",IF('Order Form'!$K$12="Yes",IF(ISNUMBER($H155),'Order Form'!G208*100,""),""),"")))</f>
        <v/>
      </c>
      <c r="M155" s="89" t="str">
        <f>IF('Order Form'!J208&gt;0,"",IF('Order Form'!$K$17=0,"",IF('Order Form'!$K$17=0,"",IF('Order Form'!$K$10&lt;&gt;"GR - Gratis",IF('Order Form'!$K$12="Yes",IF(ISNUMBER($H155),'Order Form'!$K$17*100,""),""),""))))</f>
        <v/>
      </c>
      <c r="N155" s="38"/>
      <c r="O155" s="88" t="str">
        <f>IF('Order Form'!$B$8="Name / Attent Of","",IF(ISNUMBER($H155),IF('Order Form'!$K$14="Yes",'Order Form'!$B$8,""),""))</f>
        <v/>
      </c>
      <c r="P155" s="96" t="str">
        <f>IF('Order Form'!$B$9="Company / Department","",IF(ISNUMBER($H155),IF('Order Form'!$K$14="Yes",'Order Form'!$B$9,""),""))</f>
        <v/>
      </c>
      <c r="Q155" s="88" t="str">
        <f>IF('Order Form'!$B$10="Address 1","",IF(ISNUMBER($H155),IF('Order Form'!$K$14="Yes",'Order Form'!$B$10,""),""))</f>
        <v/>
      </c>
      <c r="R155" s="88" t="str">
        <f>IF('Order Form'!$B$11="Address 2","",IF(ISNUMBER($H155),IF('Order Form'!$K$14="Yes",'Order Form'!$B$11,""),""))</f>
        <v/>
      </c>
      <c r="S155" s="96" t="str">
        <f>IF('Order Form'!$B$12="Address 3","",IF(ISNUMBER($H155),IF('Order Form'!$K$14="Yes",'Order Form'!$B$12,""),""))</f>
        <v/>
      </c>
      <c r="T155" s="88" t="str">
        <f>IF('Order Form'!$B$13="Town","",IF(ISNUMBER($H155),IF('Order Form'!$K$14="Yes",'Order Form'!$B$13,""),""))</f>
        <v/>
      </c>
      <c r="U155" s="34"/>
      <c r="V155" s="103" t="str">
        <f>IF('Order Form'!$B$14="Post Code","",IF(ISNUMBER($H155),IF('Order Form'!$K$14="Yes",'Order Form'!$B$14,""),""))</f>
        <v/>
      </c>
      <c r="W155" s="98" t="str">
        <f>IF('Order Form'!$B$15="Country","",IF(ISNUMBER($H155),IF('Order Form'!$K$14="Yes",VLOOKUP('Order Form'!$B$15,Lists!N:O,2,0),""),""))</f>
        <v/>
      </c>
      <c r="X155" s="100"/>
      <c r="Y155" s="99" t="str">
        <f>IF('Order Form'!$F$8="Phone","",IF(ISNUMBER($H155),IF('Order Form'!$K$14="Yes",'Order Form'!$F$8,""),""))</f>
        <v/>
      </c>
      <c r="Z155" s="97" t="str">
        <f>IF('Order Form'!$F$9="Email","",IF(ISNUMBER($H155),IF('Order Form'!$K$14="Yes",'Order Form'!$F$9,""),""))</f>
        <v/>
      </c>
      <c r="AA155" s="38"/>
      <c r="AC155" s="86" t="str">
        <f>IF(ISNUMBER(($H155)),LEFT('Order Form'!$K$10,2),"")</f>
        <v/>
      </c>
      <c r="AD155" s="34"/>
      <c r="AE155" s="86" t="str">
        <f>IF(AC155="GR",LEFT('Order Form'!$K$11,2),"")</f>
        <v/>
      </c>
      <c r="AF155" s="34"/>
      <c r="AG155" s="38"/>
      <c r="AH155" s="38"/>
      <c r="AI155" s="86" t="str">
        <f>IF(ISNUMBER(($H155)),IF('Order Form'!$K$16="Yes","P",""),"")</f>
        <v/>
      </c>
      <c r="AJ155" s="34"/>
      <c r="AK155" s="106"/>
      <c r="AL155" s="106"/>
      <c r="AM155" s="34"/>
      <c r="AN155" s="34"/>
      <c r="AO155" s="38"/>
      <c r="AP155" s="34"/>
      <c r="AQ155" s="38"/>
      <c r="AR155" s="38"/>
      <c r="AS155" s="38"/>
      <c r="AZ155" s="86" t="str">
        <f>IF(ISNUMBER(($H155)),IF('Order Form'!$K$15="Yes","Y",""),"")</f>
        <v/>
      </c>
      <c r="BD155" s="87" t="e">
        <f>IF('Order Form'!#REF!&gt;0,"OF"," ")</f>
        <v>#REF!</v>
      </c>
      <c r="BE155" s="86" t="e">
        <f>IF('Order Form'!#REF!&gt;0,"Y"," ")</f>
        <v>#REF!</v>
      </c>
      <c r="BF155" s="86" t="e">
        <f>IF('Order Form'!#REF!&gt;0,"STANDARD"," ")</f>
        <v>#REF!</v>
      </c>
    </row>
    <row r="156" spans="1:58">
      <c r="A156" s="34"/>
      <c r="B156" s="93" t="str">
        <f>IF(ISNUMBER(($H156)),'Order Form'!$D$5,"")</f>
        <v/>
      </c>
      <c r="C156" s="92" t="str">
        <f>IF(ISNUMBER(($H156)),'Order Form'!$G$5,"")</f>
        <v/>
      </c>
      <c r="D156" s="92" t="str">
        <f>IF('Order Form'!F209="","",IF(ISNUMBER(($H156)),'Order Form'!F209,""))</f>
        <v/>
      </c>
      <c r="E156" s="35"/>
      <c r="F156" s="91" t="str">
        <f>IF(ISNUMBER((H156)),SUBSTITUTE(SUBSTITUTE('Order Form'!#REF!,"-","")," ",""),"")</f>
        <v/>
      </c>
      <c r="G156" s="36"/>
      <c r="H156" s="90" t="str">
        <f>IF('Order Form'!H209&gt;0,'Order Form'!H209," ")</f>
        <v xml:space="preserve"> </v>
      </c>
      <c r="I156" s="89" t="str">
        <f>IF('Order Form'!$K$13="Yes",(IF('Order Form'!#REF!&gt;0,"",IF('Order Form'!$K$10&lt;&gt;"GR - Gratis",IF('Order Form'!#REF!=0,"",IF(ISNUMBER($H156),'Order Form'!#REF!,"")),""))),"")</f>
        <v/>
      </c>
      <c r="J156" s="89" t="str">
        <f>IF('Order Form'!$K$13="Yes",(IF('Order Form'!#REF!=0,"",IF('Order Form'!$K$10&lt;&gt;"GR - Gratis",IF(ISNUMBER($H156),'Order Form'!#REF!,""),""))),"")</f>
        <v/>
      </c>
      <c r="K156" s="37"/>
      <c r="L156" s="89" t="str">
        <f>IF('Order Form'!J209&gt;0,"",IF('Order Form'!G209=0,"",IF('Order Form'!$K$10&lt;&gt;"GR - Gratis",IF('Order Form'!$K$12="Yes",IF(ISNUMBER($H156),'Order Form'!G209*100,""),""),"")))</f>
        <v/>
      </c>
      <c r="M156" s="89" t="str">
        <f>IF('Order Form'!J209&gt;0,"",IF('Order Form'!$K$17=0,"",IF('Order Form'!$K$17=0,"",IF('Order Form'!$K$10&lt;&gt;"GR - Gratis",IF('Order Form'!$K$12="Yes",IF(ISNUMBER($H156),'Order Form'!$K$17*100,""),""),""))))</f>
        <v/>
      </c>
      <c r="N156" s="38"/>
      <c r="O156" s="88" t="str">
        <f>IF('Order Form'!$B$8="Name / Attent Of","",IF(ISNUMBER($H156),IF('Order Form'!$K$14="Yes",'Order Form'!$B$8,""),""))</f>
        <v/>
      </c>
      <c r="P156" s="96" t="str">
        <f>IF('Order Form'!$B$9="Company / Department","",IF(ISNUMBER($H156),IF('Order Form'!$K$14="Yes",'Order Form'!$B$9,""),""))</f>
        <v/>
      </c>
      <c r="Q156" s="88" t="str">
        <f>IF('Order Form'!$B$10="Address 1","",IF(ISNUMBER($H156),IF('Order Form'!$K$14="Yes",'Order Form'!$B$10,""),""))</f>
        <v/>
      </c>
      <c r="R156" s="88" t="str">
        <f>IF('Order Form'!$B$11="Address 2","",IF(ISNUMBER($H156),IF('Order Form'!$K$14="Yes",'Order Form'!$B$11,""),""))</f>
        <v/>
      </c>
      <c r="S156" s="96" t="str">
        <f>IF('Order Form'!$B$12="Address 3","",IF(ISNUMBER($H156),IF('Order Form'!$K$14="Yes",'Order Form'!$B$12,""),""))</f>
        <v/>
      </c>
      <c r="T156" s="88" t="str">
        <f>IF('Order Form'!$B$13="Town","",IF(ISNUMBER($H156),IF('Order Form'!$K$14="Yes",'Order Form'!$B$13,""),""))</f>
        <v/>
      </c>
      <c r="U156" s="34"/>
      <c r="V156" s="103" t="str">
        <f>IF('Order Form'!$B$14="Post Code","",IF(ISNUMBER($H156),IF('Order Form'!$K$14="Yes",'Order Form'!$B$14,""),""))</f>
        <v/>
      </c>
      <c r="W156" s="98" t="str">
        <f>IF('Order Form'!$B$15="Country","",IF(ISNUMBER($H156),IF('Order Form'!$K$14="Yes",VLOOKUP('Order Form'!$B$15,Lists!N:O,2,0),""),""))</f>
        <v/>
      </c>
      <c r="X156" s="100"/>
      <c r="Y156" s="99" t="str">
        <f>IF('Order Form'!$F$8="Phone","",IF(ISNUMBER($H156),IF('Order Form'!$K$14="Yes",'Order Form'!$F$8,""),""))</f>
        <v/>
      </c>
      <c r="Z156" s="97" t="str">
        <f>IF('Order Form'!$F$9="Email","",IF(ISNUMBER($H156),IF('Order Form'!$K$14="Yes",'Order Form'!$F$9,""),""))</f>
        <v/>
      </c>
      <c r="AA156" s="38"/>
      <c r="AC156" s="86" t="str">
        <f>IF(ISNUMBER(($H156)),LEFT('Order Form'!$K$10,2),"")</f>
        <v/>
      </c>
      <c r="AD156" s="34"/>
      <c r="AE156" s="86" t="str">
        <f>IF(AC156="GR",LEFT('Order Form'!$K$11,2),"")</f>
        <v/>
      </c>
      <c r="AF156" s="34"/>
      <c r="AG156" s="38"/>
      <c r="AH156" s="38"/>
      <c r="AI156" s="86" t="str">
        <f>IF(ISNUMBER(($H156)),IF('Order Form'!$K$16="Yes","P",""),"")</f>
        <v/>
      </c>
      <c r="AJ156" s="34"/>
      <c r="AK156" s="106"/>
      <c r="AL156" s="106"/>
      <c r="AM156" s="34"/>
      <c r="AN156" s="34"/>
      <c r="AO156" s="38"/>
      <c r="AP156" s="34"/>
      <c r="AQ156" s="38"/>
      <c r="AR156" s="38"/>
      <c r="AS156" s="38"/>
      <c r="AZ156" s="86" t="str">
        <f>IF(ISNUMBER(($H156)),IF('Order Form'!$K$15="Yes","Y",""),"")</f>
        <v/>
      </c>
      <c r="BD156" s="87" t="e">
        <f>IF('Order Form'!#REF!&gt;0,"OF"," ")</f>
        <v>#REF!</v>
      </c>
      <c r="BE156" s="86" t="e">
        <f>IF('Order Form'!#REF!&gt;0,"Y"," ")</f>
        <v>#REF!</v>
      </c>
      <c r="BF156" s="86" t="e">
        <f>IF('Order Form'!#REF!&gt;0,"STANDARD"," ")</f>
        <v>#REF!</v>
      </c>
    </row>
    <row r="157" spans="1:58">
      <c r="A157" s="34"/>
      <c r="B157" s="93" t="str">
        <f>IF(ISNUMBER(($H157)),'Order Form'!$D$5,"")</f>
        <v/>
      </c>
      <c r="C157" s="92" t="str">
        <f>IF(ISNUMBER(($H157)),'Order Form'!$G$5,"")</f>
        <v/>
      </c>
      <c r="D157" s="92" t="str">
        <f>IF('Order Form'!F210="","",IF(ISNUMBER(($H157)),'Order Form'!F210,""))</f>
        <v/>
      </c>
      <c r="E157" s="35"/>
      <c r="F157" s="91" t="str">
        <f>IF(ISNUMBER((H157)),SUBSTITUTE(SUBSTITUTE('Order Form'!#REF!,"-","")," ",""),"")</f>
        <v/>
      </c>
      <c r="G157" s="36"/>
      <c r="H157" s="90" t="str">
        <f>IF('Order Form'!H210&gt;0,'Order Form'!H210," ")</f>
        <v xml:space="preserve"> </v>
      </c>
      <c r="I157" s="89" t="str">
        <f>IF('Order Form'!$K$13="Yes",(IF('Order Form'!#REF!&gt;0,"",IF('Order Form'!$K$10&lt;&gt;"GR - Gratis",IF('Order Form'!#REF!=0,"",IF(ISNUMBER($H157),'Order Form'!#REF!,"")),""))),"")</f>
        <v/>
      </c>
      <c r="J157" s="89" t="str">
        <f>IF('Order Form'!$K$13="Yes",(IF('Order Form'!#REF!=0,"",IF('Order Form'!$K$10&lt;&gt;"GR - Gratis",IF(ISNUMBER($H157),'Order Form'!#REF!,""),""))),"")</f>
        <v/>
      </c>
      <c r="K157" s="37"/>
      <c r="L157" s="89" t="str">
        <f>IF('Order Form'!J210&gt;0,"",IF('Order Form'!G210=0,"",IF('Order Form'!$K$10&lt;&gt;"GR - Gratis",IF('Order Form'!$K$12="Yes",IF(ISNUMBER($H157),'Order Form'!G210*100,""),""),"")))</f>
        <v/>
      </c>
      <c r="M157" s="89" t="str">
        <f>IF('Order Form'!J210&gt;0,"",IF('Order Form'!$K$17=0,"",IF('Order Form'!$K$17=0,"",IF('Order Form'!$K$10&lt;&gt;"GR - Gratis",IF('Order Form'!$K$12="Yes",IF(ISNUMBER($H157),'Order Form'!$K$17*100,""),""),""))))</f>
        <v/>
      </c>
      <c r="N157" s="38"/>
      <c r="O157" s="88" t="str">
        <f>IF('Order Form'!$B$8="Name / Attent Of","",IF(ISNUMBER($H157),IF('Order Form'!$K$14="Yes",'Order Form'!$B$8,""),""))</f>
        <v/>
      </c>
      <c r="P157" s="96" t="str">
        <f>IF('Order Form'!$B$9="Company / Department","",IF(ISNUMBER($H157),IF('Order Form'!$K$14="Yes",'Order Form'!$B$9,""),""))</f>
        <v/>
      </c>
      <c r="Q157" s="88" t="str">
        <f>IF('Order Form'!$B$10="Address 1","",IF(ISNUMBER($H157),IF('Order Form'!$K$14="Yes",'Order Form'!$B$10,""),""))</f>
        <v/>
      </c>
      <c r="R157" s="88" t="str">
        <f>IF('Order Form'!$B$11="Address 2","",IF(ISNUMBER($H157),IF('Order Form'!$K$14="Yes",'Order Form'!$B$11,""),""))</f>
        <v/>
      </c>
      <c r="S157" s="96" t="str">
        <f>IF('Order Form'!$B$12="Address 3","",IF(ISNUMBER($H157),IF('Order Form'!$K$14="Yes",'Order Form'!$B$12,""),""))</f>
        <v/>
      </c>
      <c r="T157" s="88" t="str">
        <f>IF('Order Form'!$B$13="Town","",IF(ISNUMBER($H157),IF('Order Form'!$K$14="Yes",'Order Form'!$B$13,""),""))</f>
        <v/>
      </c>
      <c r="U157" s="34"/>
      <c r="V157" s="103" t="str">
        <f>IF('Order Form'!$B$14="Post Code","",IF(ISNUMBER($H157),IF('Order Form'!$K$14="Yes",'Order Form'!$B$14,""),""))</f>
        <v/>
      </c>
      <c r="W157" s="98" t="str">
        <f>IF('Order Form'!$B$15="Country","",IF(ISNUMBER($H157),IF('Order Form'!$K$14="Yes",VLOOKUP('Order Form'!$B$15,Lists!N:O,2,0),""),""))</f>
        <v/>
      </c>
      <c r="X157" s="100"/>
      <c r="Y157" s="99" t="str">
        <f>IF('Order Form'!$F$8="Phone","",IF(ISNUMBER($H157),IF('Order Form'!$K$14="Yes",'Order Form'!$F$8,""),""))</f>
        <v/>
      </c>
      <c r="Z157" s="97" t="str">
        <f>IF('Order Form'!$F$9="Email","",IF(ISNUMBER($H157),IF('Order Form'!$K$14="Yes",'Order Form'!$F$9,""),""))</f>
        <v/>
      </c>
      <c r="AA157" s="38"/>
      <c r="AC157" s="86" t="str">
        <f>IF(ISNUMBER(($H157)),LEFT('Order Form'!$K$10,2),"")</f>
        <v/>
      </c>
      <c r="AD157" s="34"/>
      <c r="AE157" s="86" t="str">
        <f>IF(AC157="GR",LEFT('Order Form'!$K$11,2),"")</f>
        <v/>
      </c>
      <c r="AF157" s="34"/>
      <c r="AG157" s="38"/>
      <c r="AH157" s="38"/>
      <c r="AI157" s="86" t="str">
        <f>IF(ISNUMBER(($H157)),IF('Order Form'!$K$16="Yes","P",""),"")</f>
        <v/>
      </c>
      <c r="AJ157" s="34"/>
      <c r="AK157" s="106"/>
      <c r="AL157" s="106"/>
      <c r="AM157" s="34"/>
      <c r="AN157" s="34"/>
      <c r="AO157" s="38"/>
      <c r="AP157" s="34"/>
      <c r="AQ157" s="38"/>
      <c r="AR157" s="38"/>
      <c r="AS157" s="38"/>
      <c r="AZ157" s="86" t="str">
        <f>IF(ISNUMBER(($H157)),IF('Order Form'!$K$15="Yes","Y",""),"")</f>
        <v/>
      </c>
      <c r="BD157" s="87" t="e">
        <f>IF('Order Form'!#REF!&gt;0,"OF"," ")</f>
        <v>#REF!</v>
      </c>
      <c r="BE157" s="86" t="e">
        <f>IF('Order Form'!#REF!&gt;0,"Y"," ")</f>
        <v>#REF!</v>
      </c>
      <c r="BF157" s="86" t="e">
        <f>IF('Order Form'!#REF!&gt;0,"STANDARD"," ")</f>
        <v>#REF!</v>
      </c>
    </row>
    <row r="158" spans="1:58">
      <c r="A158" s="34"/>
      <c r="B158" s="93" t="str">
        <f>IF(ISNUMBER(($H158)),'Order Form'!$D$5,"")</f>
        <v/>
      </c>
      <c r="C158" s="92" t="str">
        <f>IF(ISNUMBER(($H158)),'Order Form'!$G$5,"")</f>
        <v/>
      </c>
      <c r="D158" s="92" t="str">
        <f>IF('Order Form'!F211="","",IF(ISNUMBER(($H158)),'Order Form'!F211,""))</f>
        <v/>
      </c>
      <c r="E158" s="35"/>
      <c r="F158" s="91" t="str">
        <f>IF(ISNUMBER((H158)),SUBSTITUTE(SUBSTITUTE('Order Form'!#REF!,"-","")," ",""),"")</f>
        <v/>
      </c>
      <c r="G158" s="36"/>
      <c r="H158" s="90" t="str">
        <f>IF('Order Form'!H211&gt;0,'Order Form'!H211," ")</f>
        <v xml:space="preserve"> </v>
      </c>
      <c r="I158" s="89" t="str">
        <f>IF('Order Form'!$K$13="Yes",(IF('Order Form'!#REF!&gt;0,"",IF('Order Form'!$K$10&lt;&gt;"GR - Gratis",IF('Order Form'!#REF!=0,"",IF(ISNUMBER($H158),'Order Form'!#REF!,"")),""))),"")</f>
        <v/>
      </c>
      <c r="J158" s="89" t="str">
        <f>IF('Order Form'!$K$13="Yes",(IF('Order Form'!#REF!=0,"",IF('Order Form'!$K$10&lt;&gt;"GR - Gratis",IF(ISNUMBER($H158),'Order Form'!#REF!,""),""))),"")</f>
        <v/>
      </c>
      <c r="K158" s="37"/>
      <c r="L158" s="89" t="str">
        <f>IF('Order Form'!J211&gt;0,"",IF('Order Form'!G211=0,"",IF('Order Form'!$K$10&lt;&gt;"GR - Gratis",IF('Order Form'!$K$12="Yes",IF(ISNUMBER($H158),'Order Form'!G211*100,""),""),"")))</f>
        <v/>
      </c>
      <c r="M158" s="89" t="str">
        <f>IF('Order Form'!J211&gt;0,"",IF('Order Form'!$K$17=0,"",IF('Order Form'!$K$17=0,"",IF('Order Form'!$K$10&lt;&gt;"GR - Gratis",IF('Order Form'!$K$12="Yes",IF(ISNUMBER($H158),'Order Form'!$K$17*100,""),""),""))))</f>
        <v/>
      </c>
      <c r="N158" s="38"/>
      <c r="O158" s="88" t="str">
        <f>IF('Order Form'!$B$8="Name / Attent Of","",IF(ISNUMBER($H158),IF('Order Form'!$K$14="Yes",'Order Form'!$B$8,""),""))</f>
        <v/>
      </c>
      <c r="P158" s="96" t="str">
        <f>IF('Order Form'!$B$9="Company / Department","",IF(ISNUMBER($H158),IF('Order Form'!$K$14="Yes",'Order Form'!$B$9,""),""))</f>
        <v/>
      </c>
      <c r="Q158" s="88" t="str">
        <f>IF('Order Form'!$B$10="Address 1","",IF(ISNUMBER($H158),IF('Order Form'!$K$14="Yes",'Order Form'!$B$10,""),""))</f>
        <v/>
      </c>
      <c r="R158" s="88" t="str">
        <f>IF('Order Form'!$B$11="Address 2","",IF(ISNUMBER($H158),IF('Order Form'!$K$14="Yes",'Order Form'!$B$11,""),""))</f>
        <v/>
      </c>
      <c r="S158" s="96" t="str">
        <f>IF('Order Form'!$B$12="Address 3","",IF(ISNUMBER($H158),IF('Order Form'!$K$14="Yes",'Order Form'!$B$12,""),""))</f>
        <v/>
      </c>
      <c r="T158" s="88" t="str">
        <f>IF('Order Form'!$B$13="Town","",IF(ISNUMBER($H158),IF('Order Form'!$K$14="Yes",'Order Form'!$B$13,""),""))</f>
        <v/>
      </c>
      <c r="U158" s="34"/>
      <c r="V158" s="103" t="str">
        <f>IF('Order Form'!$B$14="Post Code","",IF(ISNUMBER($H158),IF('Order Form'!$K$14="Yes",'Order Form'!$B$14,""),""))</f>
        <v/>
      </c>
      <c r="W158" s="98" t="str">
        <f>IF('Order Form'!$B$15="Country","",IF(ISNUMBER($H158),IF('Order Form'!$K$14="Yes",VLOOKUP('Order Form'!$B$15,Lists!N:O,2,0),""),""))</f>
        <v/>
      </c>
      <c r="X158" s="100"/>
      <c r="Y158" s="99" t="str">
        <f>IF('Order Form'!$F$8="Phone","",IF(ISNUMBER($H158),IF('Order Form'!$K$14="Yes",'Order Form'!$F$8,""),""))</f>
        <v/>
      </c>
      <c r="Z158" s="97" t="str">
        <f>IF('Order Form'!$F$9="Email","",IF(ISNUMBER($H158),IF('Order Form'!$K$14="Yes",'Order Form'!$F$9,""),""))</f>
        <v/>
      </c>
      <c r="AA158" s="38"/>
      <c r="AC158" s="86" t="str">
        <f>IF(ISNUMBER(($H158)),LEFT('Order Form'!$K$10,2),"")</f>
        <v/>
      </c>
      <c r="AD158" s="34"/>
      <c r="AE158" s="86" t="str">
        <f>IF(AC158="GR",LEFT('Order Form'!$K$11,2),"")</f>
        <v/>
      </c>
      <c r="AF158" s="34"/>
      <c r="AG158" s="38"/>
      <c r="AH158" s="38"/>
      <c r="AI158" s="86" t="str">
        <f>IF(ISNUMBER(($H158)),IF('Order Form'!$K$16="Yes","P",""),"")</f>
        <v/>
      </c>
      <c r="AJ158" s="34"/>
      <c r="AK158" s="106"/>
      <c r="AL158" s="106"/>
      <c r="AM158" s="34"/>
      <c r="AN158" s="34"/>
      <c r="AO158" s="38"/>
      <c r="AP158" s="34"/>
      <c r="AQ158" s="38"/>
      <c r="AR158" s="38"/>
      <c r="AS158" s="38"/>
      <c r="AZ158" s="86" t="str">
        <f>IF(ISNUMBER(($H158)),IF('Order Form'!$K$15="Yes","Y",""),"")</f>
        <v/>
      </c>
      <c r="BD158" s="87" t="e">
        <f>IF('Order Form'!#REF!&gt;0,"OF"," ")</f>
        <v>#REF!</v>
      </c>
      <c r="BE158" s="86" t="e">
        <f>IF('Order Form'!#REF!&gt;0,"Y"," ")</f>
        <v>#REF!</v>
      </c>
      <c r="BF158" s="86" t="e">
        <f>IF('Order Form'!#REF!&gt;0,"STANDARD"," ")</f>
        <v>#REF!</v>
      </c>
    </row>
    <row r="159" spans="1:58">
      <c r="A159" s="34"/>
      <c r="B159" s="93" t="str">
        <f>IF(ISNUMBER(($H159)),'Order Form'!$D$5,"")</f>
        <v/>
      </c>
      <c r="C159" s="92" t="str">
        <f>IF(ISNUMBER(($H159)),'Order Form'!$G$5,"")</f>
        <v/>
      </c>
      <c r="D159" s="92" t="str">
        <f>IF('Order Form'!F212="","",IF(ISNUMBER(($H159)),'Order Form'!F212,""))</f>
        <v/>
      </c>
      <c r="E159" s="35"/>
      <c r="F159" s="91" t="str">
        <f>IF(ISNUMBER((H159)),SUBSTITUTE(SUBSTITUTE('Order Form'!#REF!,"-","")," ",""),"")</f>
        <v/>
      </c>
      <c r="G159" s="36"/>
      <c r="H159" s="90" t="str">
        <f>IF('Order Form'!H212&gt;0,'Order Form'!H212," ")</f>
        <v xml:space="preserve"> </v>
      </c>
      <c r="I159" s="89" t="str">
        <f>IF('Order Form'!$K$13="Yes",(IF('Order Form'!#REF!&gt;0,"",IF('Order Form'!$K$10&lt;&gt;"GR - Gratis",IF('Order Form'!#REF!=0,"",IF(ISNUMBER($H159),'Order Form'!#REF!,"")),""))),"")</f>
        <v/>
      </c>
      <c r="J159" s="89" t="str">
        <f>IF('Order Form'!$K$13="Yes",(IF('Order Form'!#REF!=0,"",IF('Order Form'!$K$10&lt;&gt;"GR - Gratis",IF(ISNUMBER($H159),'Order Form'!#REF!,""),""))),"")</f>
        <v/>
      </c>
      <c r="K159" s="37"/>
      <c r="L159" s="89" t="str">
        <f>IF('Order Form'!J212&gt;0,"",IF('Order Form'!G212=0,"",IF('Order Form'!$K$10&lt;&gt;"GR - Gratis",IF('Order Form'!$K$12="Yes",IF(ISNUMBER($H159),'Order Form'!G212*100,""),""),"")))</f>
        <v/>
      </c>
      <c r="M159" s="89" t="str">
        <f>IF('Order Form'!J212&gt;0,"",IF('Order Form'!$K$17=0,"",IF('Order Form'!$K$17=0,"",IF('Order Form'!$K$10&lt;&gt;"GR - Gratis",IF('Order Form'!$K$12="Yes",IF(ISNUMBER($H159),'Order Form'!$K$17*100,""),""),""))))</f>
        <v/>
      </c>
      <c r="N159" s="38"/>
      <c r="O159" s="88" t="str">
        <f>IF('Order Form'!$B$8="Name / Attent Of","",IF(ISNUMBER($H159),IF('Order Form'!$K$14="Yes",'Order Form'!$B$8,""),""))</f>
        <v/>
      </c>
      <c r="P159" s="96" t="str">
        <f>IF('Order Form'!$B$9="Company / Department","",IF(ISNUMBER($H159),IF('Order Form'!$K$14="Yes",'Order Form'!$B$9,""),""))</f>
        <v/>
      </c>
      <c r="Q159" s="88" t="str">
        <f>IF('Order Form'!$B$10="Address 1","",IF(ISNUMBER($H159),IF('Order Form'!$K$14="Yes",'Order Form'!$B$10,""),""))</f>
        <v/>
      </c>
      <c r="R159" s="88" t="str">
        <f>IF('Order Form'!$B$11="Address 2","",IF(ISNUMBER($H159),IF('Order Form'!$K$14="Yes",'Order Form'!$B$11,""),""))</f>
        <v/>
      </c>
      <c r="S159" s="96" t="str">
        <f>IF('Order Form'!$B$12="Address 3","",IF(ISNUMBER($H159),IF('Order Form'!$K$14="Yes",'Order Form'!$B$12,""),""))</f>
        <v/>
      </c>
      <c r="T159" s="88" t="str">
        <f>IF('Order Form'!$B$13="Town","",IF(ISNUMBER($H159),IF('Order Form'!$K$14="Yes",'Order Form'!$B$13,""),""))</f>
        <v/>
      </c>
      <c r="U159" s="34"/>
      <c r="V159" s="103" t="str">
        <f>IF('Order Form'!$B$14="Post Code","",IF(ISNUMBER($H159),IF('Order Form'!$K$14="Yes",'Order Form'!$B$14,""),""))</f>
        <v/>
      </c>
      <c r="W159" s="98" t="str">
        <f>IF('Order Form'!$B$15="Country","",IF(ISNUMBER($H159),IF('Order Form'!$K$14="Yes",VLOOKUP('Order Form'!$B$15,Lists!N:O,2,0),""),""))</f>
        <v/>
      </c>
      <c r="X159" s="100"/>
      <c r="Y159" s="99" t="str">
        <f>IF('Order Form'!$F$8="Phone","",IF(ISNUMBER($H159),IF('Order Form'!$K$14="Yes",'Order Form'!$F$8,""),""))</f>
        <v/>
      </c>
      <c r="Z159" s="97" t="str">
        <f>IF('Order Form'!$F$9="Email","",IF(ISNUMBER($H159),IF('Order Form'!$K$14="Yes",'Order Form'!$F$9,""),""))</f>
        <v/>
      </c>
      <c r="AA159" s="38"/>
      <c r="AC159" s="86" t="str">
        <f>IF(ISNUMBER(($H159)),LEFT('Order Form'!$K$10,2),"")</f>
        <v/>
      </c>
      <c r="AD159" s="34"/>
      <c r="AE159" s="86" t="str">
        <f>IF(AC159="GR",LEFT('Order Form'!$K$11,2),"")</f>
        <v/>
      </c>
      <c r="AF159" s="34"/>
      <c r="AG159" s="38"/>
      <c r="AH159" s="38"/>
      <c r="AI159" s="86" t="str">
        <f>IF(ISNUMBER(($H159)),IF('Order Form'!$K$16="Yes","P",""),"")</f>
        <v/>
      </c>
      <c r="AJ159" s="34"/>
      <c r="AK159" s="106"/>
      <c r="AL159" s="106"/>
      <c r="AM159" s="34"/>
      <c r="AN159" s="34"/>
      <c r="AO159" s="38"/>
      <c r="AP159" s="34"/>
      <c r="AQ159" s="38"/>
      <c r="AR159" s="38"/>
      <c r="AS159" s="38"/>
      <c r="AZ159" s="86" t="str">
        <f>IF(ISNUMBER(($H159)),IF('Order Form'!$K$15="Yes","Y",""),"")</f>
        <v/>
      </c>
      <c r="BD159" s="87" t="e">
        <f>IF('Order Form'!#REF!&gt;0,"OF"," ")</f>
        <v>#REF!</v>
      </c>
      <c r="BE159" s="86" t="e">
        <f>IF('Order Form'!#REF!&gt;0,"Y"," ")</f>
        <v>#REF!</v>
      </c>
      <c r="BF159" s="86" t="e">
        <f>IF('Order Form'!#REF!&gt;0,"STANDARD"," ")</f>
        <v>#REF!</v>
      </c>
    </row>
    <row r="160" spans="1:58">
      <c r="A160" s="34"/>
      <c r="B160" s="93" t="str">
        <f>IF(ISNUMBER(($H160)),'Order Form'!$D$5,"")</f>
        <v/>
      </c>
      <c r="C160" s="92" t="str">
        <f>IF(ISNUMBER(($H160)),'Order Form'!$G$5,"")</f>
        <v/>
      </c>
      <c r="D160" s="92" t="str">
        <f>IF('Order Form'!F213="","",IF(ISNUMBER(($H160)),'Order Form'!F213,""))</f>
        <v/>
      </c>
      <c r="E160" s="35"/>
      <c r="F160" s="91" t="str">
        <f>IF(ISNUMBER((H160)),SUBSTITUTE(SUBSTITUTE('Order Form'!#REF!,"-","")," ",""),"")</f>
        <v/>
      </c>
      <c r="G160" s="36"/>
      <c r="H160" s="90" t="str">
        <f>IF('Order Form'!H213&gt;0,'Order Form'!H213," ")</f>
        <v xml:space="preserve"> </v>
      </c>
      <c r="I160" s="89" t="str">
        <f>IF('Order Form'!$K$13="Yes",(IF('Order Form'!#REF!&gt;0,"",IF('Order Form'!$K$10&lt;&gt;"GR - Gratis",IF('Order Form'!#REF!=0,"",IF(ISNUMBER($H160),'Order Form'!#REF!,"")),""))),"")</f>
        <v/>
      </c>
      <c r="J160" s="89" t="str">
        <f>IF('Order Form'!$K$13="Yes",(IF('Order Form'!#REF!=0,"",IF('Order Form'!$K$10&lt;&gt;"GR - Gratis",IF(ISNUMBER($H160),'Order Form'!#REF!,""),""))),"")</f>
        <v/>
      </c>
      <c r="K160" s="37"/>
      <c r="L160" s="89" t="str">
        <f>IF('Order Form'!J213&gt;0,"",IF('Order Form'!G213=0,"",IF('Order Form'!$K$10&lt;&gt;"GR - Gratis",IF('Order Form'!$K$12="Yes",IF(ISNUMBER($H160),'Order Form'!G213*100,""),""),"")))</f>
        <v/>
      </c>
      <c r="M160" s="89" t="str">
        <f>IF('Order Form'!J213&gt;0,"",IF('Order Form'!$K$17=0,"",IF('Order Form'!$K$17=0,"",IF('Order Form'!$K$10&lt;&gt;"GR - Gratis",IF('Order Form'!$K$12="Yes",IF(ISNUMBER($H160),'Order Form'!$K$17*100,""),""),""))))</f>
        <v/>
      </c>
      <c r="N160" s="38"/>
      <c r="O160" s="88" t="str">
        <f>IF('Order Form'!$B$8="Name / Attent Of","",IF(ISNUMBER($H160),IF('Order Form'!$K$14="Yes",'Order Form'!$B$8,""),""))</f>
        <v/>
      </c>
      <c r="P160" s="96" t="str">
        <f>IF('Order Form'!$B$9="Company / Department","",IF(ISNUMBER($H160),IF('Order Form'!$K$14="Yes",'Order Form'!$B$9,""),""))</f>
        <v/>
      </c>
      <c r="Q160" s="88" t="str">
        <f>IF('Order Form'!$B$10="Address 1","",IF(ISNUMBER($H160),IF('Order Form'!$K$14="Yes",'Order Form'!$B$10,""),""))</f>
        <v/>
      </c>
      <c r="R160" s="88" t="str">
        <f>IF('Order Form'!$B$11="Address 2","",IF(ISNUMBER($H160),IF('Order Form'!$K$14="Yes",'Order Form'!$B$11,""),""))</f>
        <v/>
      </c>
      <c r="S160" s="96" t="str">
        <f>IF('Order Form'!$B$12="Address 3","",IF(ISNUMBER($H160),IF('Order Form'!$K$14="Yes",'Order Form'!$B$12,""),""))</f>
        <v/>
      </c>
      <c r="T160" s="88" t="str">
        <f>IF('Order Form'!$B$13="Town","",IF(ISNUMBER($H160),IF('Order Form'!$K$14="Yes",'Order Form'!$B$13,""),""))</f>
        <v/>
      </c>
      <c r="U160" s="34"/>
      <c r="V160" s="103" t="str">
        <f>IF('Order Form'!$B$14="Post Code","",IF(ISNUMBER($H160),IF('Order Form'!$K$14="Yes",'Order Form'!$B$14,""),""))</f>
        <v/>
      </c>
      <c r="W160" s="98" t="str">
        <f>IF('Order Form'!$B$15="Country","",IF(ISNUMBER($H160),IF('Order Form'!$K$14="Yes",VLOOKUP('Order Form'!$B$15,Lists!N:O,2,0),""),""))</f>
        <v/>
      </c>
      <c r="X160" s="100"/>
      <c r="Y160" s="99" t="str">
        <f>IF('Order Form'!$F$8="Phone","",IF(ISNUMBER($H160),IF('Order Form'!$K$14="Yes",'Order Form'!$F$8,""),""))</f>
        <v/>
      </c>
      <c r="Z160" s="97" t="str">
        <f>IF('Order Form'!$F$9="Email","",IF(ISNUMBER($H160),IF('Order Form'!$K$14="Yes",'Order Form'!$F$9,""),""))</f>
        <v/>
      </c>
      <c r="AA160" s="38"/>
      <c r="AC160" s="86" t="str">
        <f>IF(ISNUMBER(($H160)),LEFT('Order Form'!$K$10,2),"")</f>
        <v/>
      </c>
      <c r="AD160" s="34"/>
      <c r="AE160" s="86" t="str">
        <f>IF(AC160="GR",LEFT('Order Form'!$K$11,2),"")</f>
        <v/>
      </c>
      <c r="AF160" s="34"/>
      <c r="AG160" s="38"/>
      <c r="AH160" s="38"/>
      <c r="AI160" s="86" t="str">
        <f>IF(ISNUMBER(($H160)),IF('Order Form'!$K$16="Yes","P",""),"")</f>
        <v/>
      </c>
      <c r="AJ160" s="34"/>
      <c r="AK160" s="106"/>
      <c r="AL160" s="106"/>
      <c r="AM160" s="34"/>
      <c r="AN160" s="34"/>
      <c r="AO160" s="38"/>
      <c r="AP160" s="34"/>
      <c r="AQ160" s="38"/>
      <c r="AR160" s="38"/>
      <c r="AS160" s="38"/>
      <c r="AZ160" s="86" t="str">
        <f>IF(ISNUMBER(($H160)),IF('Order Form'!$K$15="Yes","Y",""),"")</f>
        <v/>
      </c>
      <c r="BD160" s="87" t="e">
        <f>IF('Order Form'!#REF!&gt;0,"OF"," ")</f>
        <v>#REF!</v>
      </c>
      <c r="BE160" s="86" t="e">
        <f>IF('Order Form'!#REF!&gt;0,"Y"," ")</f>
        <v>#REF!</v>
      </c>
      <c r="BF160" s="86" t="e">
        <f>IF('Order Form'!#REF!&gt;0,"STANDARD"," ")</f>
        <v>#REF!</v>
      </c>
    </row>
    <row r="161" spans="1:58">
      <c r="A161" s="34"/>
      <c r="B161" s="93" t="str">
        <f>IF(ISNUMBER(($H161)),'Order Form'!$D$5,"")</f>
        <v/>
      </c>
      <c r="C161" s="92" t="str">
        <f>IF(ISNUMBER(($H161)),'Order Form'!$G$5,"")</f>
        <v/>
      </c>
      <c r="D161" s="92" t="str">
        <f>IF('Order Form'!F214="","",IF(ISNUMBER(($H161)),'Order Form'!F214,""))</f>
        <v/>
      </c>
      <c r="E161" s="35"/>
      <c r="F161" s="91" t="str">
        <f>IF(ISNUMBER((H161)),SUBSTITUTE(SUBSTITUTE('Order Form'!#REF!,"-","")," ",""),"")</f>
        <v/>
      </c>
      <c r="G161" s="36"/>
      <c r="H161" s="90" t="str">
        <f>IF('Order Form'!H214&gt;0,'Order Form'!H214," ")</f>
        <v xml:space="preserve"> </v>
      </c>
      <c r="I161" s="89" t="str">
        <f>IF('Order Form'!$K$13="Yes",(IF('Order Form'!#REF!&gt;0,"",IF('Order Form'!$K$10&lt;&gt;"GR - Gratis",IF('Order Form'!#REF!=0,"",IF(ISNUMBER($H161),'Order Form'!#REF!,"")),""))),"")</f>
        <v/>
      </c>
      <c r="J161" s="89" t="str">
        <f>IF('Order Form'!$K$13="Yes",(IF('Order Form'!#REF!=0,"",IF('Order Form'!$K$10&lt;&gt;"GR - Gratis",IF(ISNUMBER($H161),'Order Form'!#REF!,""),""))),"")</f>
        <v/>
      </c>
      <c r="K161" s="37"/>
      <c r="L161" s="89" t="str">
        <f>IF('Order Form'!J214&gt;0,"",IF('Order Form'!G214=0,"",IF('Order Form'!$K$10&lt;&gt;"GR - Gratis",IF('Order Form'!$K$12="Yes",IF(ISNUMBER($H161),'Order Form'!G214*100,""),""),"")))</f>
        <v/>
      </c>
      <c r="M161" s="89" t="str">
        <f>IF('Order Form'!J214&gt;0,"",IF('Order Form'!$K$17=0,"",IF('Order Form'!$K$17=0,"",IF('Order Form'!$K$10&lt;&gt;"GR - Gratis",IF('Order Form'!$K$12="Yes",IF(ISNUMBER($H161),'Order Form'!$K$17*100,""),""),""))))</f>
        <v/>
      </c>
      <c r="N161" s="38"/>
      <c r="O161" s="88" t="str">
        <f>IF('Order Form'!$B$8="Name / Attent Of","",IF(ISNUMBER($H161),IF('Order Form'!$K$14="Yes",'Order Form'!$B$8,""),""))</f>
        <v/>
      </c>
      <c r="P161" s="96" t="str">
        <f>IF('Order Form'!$B$9="Company / Department","",IF(ISNUMBER($H161),IF('Order Form'!$K$14="Yes",'Order Form'!$B$9,""),""))</f>
        <v/>
      </c>
      <c r="Q161" s="88" t="str">
        <f>IF('Order Form'!$B$10="Address 1","",IF(ISNUMBER($H161),IF('Order Form'!$K$14="Yes",'Order Form'!$B$10,""),""))</f>
        <v/>
      </c>
      <c r="R161" s="88" t="str">
        <f>IF('Order Form'!$B$11="Address 2","",IF(ISNUMBER($H161),IF('Order Form'!$K$14="Yes",'Order Form'!$B$11,""),""))</f>
        <v/>
      </c>
      <c r="S161" s="96" t="str">
        <f>IF('Order Form'!$B$12="Address 3","",IF(ISNUMBER($H161),IF('Order Form'!$K$14="Yes",'Order Form'!$B$12,""),""))</f>
        <v/>
      </c>
      <c r="T161" s="88" t="str">
        <f>IF('Order Form'!$B$13="Town","",IF(ISNUMBER($H161),IF('Order Form'!$K$14="Yes",'Order Form'!$B$13,""),""))</f>
        <v/>
      </c>
      <c r="U161" s="34"/>
      <c r="V161" s="103" t="str">
        <f>IF('Order Form'!$B$14="Post Code","",IF(ISNUMBER($H161),IF('Order Form'!$K$14="Yes",'Order Form'!$B$14,""),""))</f>
        <v/>
      </c>
      <c r="W161" s="98" t="str">
        <f>IF('Order Form'!$B$15="Country","",IF(ISNUMBER($H161),IF('Order Form'!$K$14="Yes",VLOOKUP('Order Form'!$B$15,Lists!N:O,2,0),""),""))</f>
        <v/>
      </c>
      <c r="X161" s="100"/>
      <c r="Y161" s="99" t="str">
        <f>IF('Order Form'!$F$8="Phone","",IF(ISNUMBER($H161),IF('Order Form'!$K$14="Yes",'Order Form'!$F$8,""),""))</f>
        <v/>
      </c>
      <c r="Z161" s="97" t="str">
        <f>IF('Order Form'!$F$9="Email","",IF(ISNUMBER($H161),IF('Order Form'!$K$14="Yes",'Order Form'!$F$9,""),""))</f>
        <v/>
      </c>
      <c r="AA161" s="38"/>
      <c r="AC161" s="86" t="str">
        <f>IF(ISNUMBER(($H161)),LEFT('Order Form'!$K$10,2),"")</f>
        <v/>
      </c>
      <c r="AD161" s="34"/>
      <c r="AE161" s="86" t="str">
        <f>IF(AC161="GR",LEFT('Order Form'!$K$11,2),"")</f>
        <v/>
      </c>
      <c r="AF161" s="34"/>
      <c r="AG161" s="38"/>
      <c r="AH161" s="38"/>
      <c r="AI161" s="86" t="str">
        <f>IF(ISNUMBER(($H161)),IF('Order Form'!$K$16="Yes","P",""),"")</f>
        <v/>
      </c>
      <c r="AJ161" s="34"/>
      <c r="AK161" s="106"/>
      <c r="AL161" s="106"/>
      <c r="AM161" s="34"/>
      <c r="AN161" s="34"/>
      <c r="AO161" s="38"/>
      <c r="AP161" s="34"/>
      <c r="AQ161" s="38"/>
      <c r="AR161" s="38"/>
      <c r="AS161" s="38"/>
      <c r="AZ161" s="86" t="str">
        <f>IF(ISNUMBER(($H161)),IF('Order Form'!$K$15="Yes","Y",""),"")</f>
        <v/>
      </c>
      <c r="BD161" s="87" t="e">
        <f>IF('Order Form'!#REF!&gt;0,"OF"," ")</f>
        <v>#REF!</v>
      </c>
      <c r="BE161" s="86" t="e">
        <f>IF('Order Form'!#REF!&gt;0,"Y"," ")</f>
        <v>#REF!</v>
      </c>
      <c r="BF161" s="86" t="e">
        <f>IF('Order Form'!#REF!&gt;0,"STANDARD"," ")</f>
        <v>#REF!</v>
      </c>
    </row>
    <row r="162" spans="1:58">
      <c r="A162" s="34"/>
      <c r="B162" s="93" t="str">
        <f>IF(ISNUMBER(($H162)),'Order Form'!$D$5,"")</f>
        <v/>
      </c>
      <c r="C162" s="92" t="str">
        <f>IF(ISNUMBER(($H162)),'Order Form'!$G$5,"")</f>
        <v/>
      </c>
      <c r="D162" s="92" t="str">
        <f>IF('Order Form'!F215="","",IF(ISNUMBER(($H162)),'Order Form'!F215,""))</f>
        <v/>
      </c>
      <c r="E162" s="35"/>
      <c r="F162" s="91" t="str">
        <f>IF(ISNUMBER((H162)),SUBSTITUTE(SUBSTITUTE('Order Form'!#REF!,"-","")," ",""),"")</f>
        <v/>
      </c>
      <c r="G162" s="36"/>
      <c r="H162" s="90" t="str">
        <f>IF('Order Form'!H215&gt;0,'Order Form'!H215," ")</f>
        <v xml:space="preserve"> </v>
      </c>
      <c r="I162" s="89" t="str">
        <f>IF('Order Form'!$K$13="Yes",(IF('Order Form'!#REF!&gt;0,"",IF('Order Form'!$K$10&lt;&gt;"GR - Gratis",IF('Order Form'!#REF!=0,"",IF(ISNUMBER($H162),'Order Form'!#REF!,"")),""))),"")</f>
        <v/>
      </c>
      <c r="J162" s="89" t="str">
        <f>IF('Order Form'!$K$13="Yes",(IF('Order Form'!#REF!=0,"",IF('Order Form'!$K$10&lt;&gt;"GR - Gratis",IF(ISNUMBER($H162),'Order Form'!#REF!,""),""))),"")</f>
        <v/>
      </c>
      <c r="K162" s="37"/>
      <c r="L162" s="89" t="str">
        <f>IF('Order Form'!J215&gt;0,"",IF('Order Form'!G215=0,"",IF('Order Form'!$K$10&lt;&gt;"GR - Gratis",IF('Order Form'!$K$12="Yes",IF(ISNUMBER($H162),'Order Form'!G215*100,""),""),"")))</f>
        <v/>
      </c>
      <c r="M162" s="89" t="str">
        <f>IF('Order Form'!J215&gt;0,"",IF('Order Form'!$K$17=0,"",IF('Order Form'!$K$17=0,"",IF('Order Form'!$K$10&lt;&gt;"GR - Gratis",IF('Order Form'!$K$12="Yes",IF(ISNUMBER($H162),'Order Form'!$K$17*100,""),""),""))))</f>
        <v/>
      </c>
      <c r="N162" s="38"/>
      <c r="O162" s="88" t="str">
        <f>IF('Order Form'!$B$8="Name / Attent Of","",IF(ISNUMBER($H162),IF('Order Form'!$K$14="Yes",'Order Form'!$B$8,""),""))</f>
        <v/>
      </c>
      <c r="P162" s="96" t="str">
        <f>IF('Order Form'!$B$9="Company / Department","",IF(ISNUMBER($H162),IF('Order Form'!$K$14="Yes",'Order Form'!$B$9,""),""))</f>
        <v/>
      </c>
      <c r="Q162" s="88" t="str">
        <f>IF('Order Form'!$B$10="Address 1","",IF(ISNUMBER($H162),IF('Order Form'!$K$14="Yes",'Order Form'!$B$10,""),""))</f>
        <v/>
      </c>
      <c r="R162" s="88" t="str">
        <f>IF('Order Form'!$B$11="Address 2","",IF(ISNUMBER($H162),IF('Order Form'!$K$14="Yes",'Order Form'!$B$11,""),""))</f>
        <v/>
      </c>
      <c r="S162" s="96" t="str">
        <f>IF('Order Form'!$B$12="Address 3","",IF(ISNUMBER($H162),IF('Order Form'!$K$14="Yes",'Order Form'!$B$12,""),""))</f>
        <v/>
      </c>
      <c r="T162" s="88" t="str">
        <f>IF('Order Form'!$B$13="Town","",IF(ISNUMBER($H162),IF('Order Form'!$K$14="Yes",'Order Form'!$B$13,""),""))</f>
        <v/>
      </c>
      <c r="U162" s="34"/>
      <c r="V162" s="103" t="str">
        <f>IF('Order Form'!$B$14="Post Code","",IF(ISNUMBER($H162),IF('Order Form'!$K$14="Yes",'Order Form'!$B$14,""),""))</f>
        <v/>
      </c>
      <c r="W162" s="98" t="str">
        <f>IF('Order Form'!$B$15="Country","",IF(ISNUMBER($H162),IF('Order Form'!$K$14="Yes",VLOOKUP('Order Form'!$B$15,Lists!N:O,2,0),""),""))</f>
        <v/>
      </c>
      <c r="X162" s="100"/>
      <c r="Y162" s="99" t="str">
        <f>IF('Order Form'!$F$8="Phone","",IF(ISNUMBER($H162),IF('Order Form'!$K$14="Yes",'Order Form'!$F$8,""),""))</f>
        <v/>
      </c>
      <c r="Z162" s="97" t="str">
        <f>IF('Order Form'!$F$9="Email","",IF(ISNUMBER($H162),IF('Order Form'!$K$14="Yes",'Order Form'!$F$9,""),""))</f>
        <v/>
      </c>
      <c r="AA162" s="38"/>
      <c r="AC162" s="86" t="str">
        <f>IF(ISNUMBER(($H162)),LEFT('Order Form'!$K$10,2),"")</f>
        <v/>
      </c>
      <c r="AD162" s="34"/>
      <c r="AE162" s="86" t="str">
        <f>IF(AC162="GR",LEFT('Order Form'!$K$11,2),"")</f>
        <v/>
      </c>
      <c r="AF162" s="34"/>
      <c r="AG162" s="38"/>
      <c r="AH162" s="38"/>
      <c r="AI162" s="86" t="str">
        <f>IF(ISNUMBER(($H162)),IF('Order Form'!$K$16="Yes","P",""),"")</f>
        <v/>
      </c>
      <c r="AJ162" s="34"/>
      <c r="AK162" s="106"/>
      <c r="AL162" s="106"/>
      <c r="AM162" s="34"/>
      <c r="AN162" s="34"/>
      <c r="AO162" s="38"/>
      <c r="AP162" s="34"/>
      <c r="AQ162" s="38"/>
      <c r="AR162" s="38"/>
      <c r="AS162" s="38"/>
      <c r="AZ162" s="86" t="str">
        <f>IF(ISNUMBER(($H162)),IF('Order Form'!$K$15="Yes","Y",""),"")</f>
        <v/>
      </c>
      <c r="BD162" s="87" t="e">
        <f>IF('Order Form'!#REF!&gt;0,"OF"," ")</f>
        <v>#REF!</v>
      </c>
      <c r="BE162" s="86" t="e">
        <f>IF('Order Form'!#REF!&gt;0,"Y"," ")</f>
        <v>#REF!</v>
      </c>
      <c r="BF162" s="86" t="e">
        <f>IF('Order Form'!#REF!&gt;0,"STANDARD"," ")</f>
        <v>#REF!</v>
      </c>
    </row>
    <row r="163" spans="1:58">
      <c r="A163" s="34"/>
      <c r="B163" s="93" t="str">
        <f>IF(ISNUMBER(($H163)),'Order Form'!$D$5,"")</f>
        <v/>
      </c>
      <c r="C163" s="92" t="str">
        <f>IF(ISNUMBER(($H163)),'Order Form'!$G$5,"")</f>
        <v/>
      </c>
      <c r="D163" s="92" t="str">
        <f>IF('Order Form'!F216="","",IF(ISNUMBER(($H163)),'Order Form'!F216,""))</f>
        <v/>
      </c>
      <c r="E163" s="35"/>
      <c r="F163" s="91" t="str">
        <f>IF(ISNUMBER((H163)),SUBSTITUTE(SUBSTITUTE('Order Form'!#REF!,"-","")," ",""),"")</f>
        <v/>
      </c>
      <c r="G163" s="36"/>
      <c r="H163" s="90" t="str">
        <f>IF('Order Form'!H216&gt;0,'Order Form'!H216," ")</f>
        <v xml:space="preserve"> </v>
      </c>
      <c r="I163" s="89" t="str">
        <f>IF('Order Form'!$K$13="Yes",(IF('Order Form'!#REF!&gt;0,"",IF('Order Form'!$K$10&lt;&gt;"GR - Gratis",IF('Order Form'!#REF!=0,"",IF(ISNUMBER($H163),'Order Form'!#REF!,"")),""))),"")</f>
        <v/>
      </c>
      <c r="J163" s="89" t="str">
        <f>IF('Order Form'!$K$13="Yes",(IF('Order Form'!#REF!=0,"",IF('Order Form'!$K$10&lt;&gt;"GR - Gratis",IF(ISNUMBER($H163),'Order Form'!#REF!,""),""))),"")</f>
        <v/>
      </c>
      <c r="K163" s="37"/>
      <c r="L163" s="89" t="str">
        <f>IF('Order Form'!J216&gt;0,"",IF('Order Form'!G216=0,"",IF('Order Form'!$K$10&lt;&gt;"GR - Gratis",IF('Order Form'!$K$12="Yes",IF(ISNUMBER($H163),'Order Form'!G216*100,""),""),"")))</f>
        <v/>
      </c>
      <c r="M163" s="89" t="str">
        <f>IF('Order Form'!J216&gt;0,"",IF('Order Form'!$K$17=0,"",IF('Order Form'!$K$17=0,"",IF('Order Form'!$K$10&lt;&gt;"GR - Gratis",IF('Order Form'!$K$12="Yes",IF(ISNUMBER($H163),'Order Form'!$K$17*100,""),""),""))))</f>
        <v/>
      </c>
      <c r="N163" s="38"/>
      <c r="O163" s="88" t="str">
        <f>IF('Order Form'!$B$8="Name / Attent Of","",IF(ISNUMBER($H163),IF('Order Form'!$K$14="Yes",'Order Form'!$B$8,""),""))</f>
        <v/>
      </c>
      <c r="P163" s="96" t="str">
        <f>IF('Order Form'!$B$9="Company / Department","",IF(ISNUMBER($H163),IF('Order Form'!$K$14="Yes",'Order Form'!$B$9,""),""))</f>
        <v/>
      </c>
      <c r="Q163" s="88" t="str">
        <f>IF('Order Form'!$B$10="Address 1","",IF(ISNUMBER($H163),IF('Order Form'!$K$14="Yes",'Order Form'!$B$10,""),""))</f>
        <v/>
      </c>
      <c r="R163" s="88" t="str">
        <f>IF('Order Form'!$B$11="Address 2","",IF(ISNUMBER($H163),IF('Order Form'!$K$14="Yes",'Order Form'!$B$11,""),""))</f>
        <v/>
      </c>
      <c r="S163" s="96" t="str">
        <f>IF('Order Form'!$B$12="Address 3","",IF(ISNUMBER($H163),IF('Order Form'!$K$14="Yes",'Order Form'!$B$12,""),""))</f>
        <v/>
      </c>
      <c r="T163" s="88" t="str">
        <f>IF('Order Form'!$B$13="Town","",IF(ISNUMBER($H163),IF('Order Form'!$K$14="Yes",'Order Form'!$B$13,""),""))</f>
        <v/>
      </c>
      <c r="U163" s="34"/>
      <c r="V163" s="103" t="str">
        <f>IF('Order Form'!$B$14="Post Code","",IF(ISNUMBER($H163),IF('Order Form'!$K$14="Yes",'Order Form'!$B$14,""),""))</f>
        <v/>
      </c>
      <c r="W163" s="98" t="str">
        <f>IF('Order Form'!$B$15="Country","",IF(ISNUMBER($H163),IF('Order Form'!$K$14="Yes",VLOOKUP('Order Form'!$B$15,Lists!N:O,2,0),""),""))</f>
        <v/>
      </c>
      <c r="X163" s="100"/>
      <c r="Y163" s="99" t="str">
        <f>IF('Order Form'!$F$8="Phone","",IF(ISNUMBER($H163),IF('Order Form'!$K$14="Yes",'Order Form'!$F$8,""),""))</f>
        <v/>
      </c>
      <c r="Z163" s="97" t="str">
        <f>IF('Order Form'!$F$9="Email","",IF(ISNUMBER($H163),IF('Order Form'!$K$14="Yes",'Order Form'!$F$9,""),""))</f>
        <v/>
      </c>
      <c r="AA163" s="38"/>
      <c r="AC163" s="86" t="str">
        <f>IF(ISNUMBER(($H163)),LEFT('Order Form'!$K$10,2),"")</f>
        <v/>
      </c>
      <c r="AD163" s="34"/>
      <c r="AE163" s="86" t="str">
        <f>IF(AC163="GR",LEFT('Order Form'!$K$11,2),"")</f>
        <v/>
      </c>
      <c r="AF163" s="34"/>
      <c r="AG163" s="38"/>
      <c r="AH163" s="38"/>
      <c r="AI163" s="86" t="str">
        <f>IF(ISNUMBER(($H163)),IF('Order Form'!$K$16="Yes","P",""),"")</f>
        <v/>
      </c>
      <c r="AJ163" s="34"/>
      <c r="AK163" s="106"/>
      <c r="AL163" s="106"/>
      <c r="AM163" s="34"/>
      <c r="AN163" s="34"/>
      <c r="AO163" s="38"/>
      <c r="AP163" s="34"/>
      <c r="AQ163" s="38"/>
      <c r="AR163" s="38"/>
      <c r="AS163" s="38"/>
      <c r="AZ163" s="86" t="str">
        <f>IF(ISNUMBER(($H163)),IF('Order Form'!$K$15="Yes","Y",""),"")</f>
        <v/>
      </c>
      <c r="BD163" s="87" t="e">
        <f>IF('Order Form'!#REF!&gt;0,"OF"," ")</f>
        <v>#REF!</v>
      </c>
      <c r="BE163" s="86" t="e">
        <f>IF('Order Form'!#REF!&gt;0,"Y"," ")</f>
        <v>#REF!</v>
      </c>
      <c r="BF163" s="86" t="e">
        <f>IF('Order Form'!#REF!&gt;0,"STANDARD"," ")</f>
        <v>#REF!</v>
      </c>
    </row>
    <row r="164" spans="1:58">
      <c r="A164" s="34"/>
      <c r="B164" s="93" t="str">
        <f>IF(ISNUMBER(($H164)),'Order Form'!$D$5,"")</f>
        <v/>
      </c>
      <c r="C164" s="92" t="str">
        <f>IF(ISNUMBER(($H164)),'Order Form'!$G$5,"")</f>
        <v/>
      </c>
      <c r="D164" s="92" t="str">
        <f>IF('Order Form'!F217="","",IF(ISNUMBER(($H164)),'Order Form'!F217,""))</f>
        <v/>
      </c>
      <c r="E164" s="35"/>
      <c r="F164" s="91" t="str">
        <f>IF(ISNUMBER((H164)),SUBSTITUTE(SUBSTITUTE('Order Form'!#REF!,"-","")," ",""),"")</f>
        <v/>
      </c>
      <c r="G164" s="36"/>
      <c r="H164" s="90" t="str">
        <f>IF('Order Form'!H217&gt;0,'Order Form'!H217," ")</f>
        <v xml:space="preserve"> </v>
      </c>
      <c r="I164" s="89" t="str">
        <f>IF('Order Form'!$K$13="Yes",(IF('Order Form'!#REF!&gt;0,"",IF('Order Form'!$K$10&lt;&gt;"GR - Gratis",IF('Order Form'!#REF!=0,"",IF(ISNUMBER($H164),'Order Form'!#REF!,"")),""))),"")</f>
        <v/>
      </c>
      <c r="J164" s="89" t="str">
        <f>IF('Order Form'!$K$13="Yes",(IF('Order Form'!#REF!=0,"",IF('Order Form'!$K$10&lt;&gt;"GR - Gratis",IF(ISNUMBER($H164),'Order Form'!#REF!,""),""))),"")</f>
        <v/>
      </c>
      <c r="K164" s="37"/>
      <c r="L164" s="89" t="str">
        <f>IF('Order Form'!J217&gt;0,"",IF('Order Form'!G217=0,"",IF('Order Form'!$K$10&lt;&gt;"GR - Gratis",IF('Order Form'!$K$12="Yes",IF(ISNUMBER($H164),'Order Form'!G217*100,""),""),"")))</f>
        <v/>
      </c>
      <c r="M164" s="89" t="str">
        <f>IF('Order Form'!J217&gt;0,"",IF('Order Form'!$K$17=0,"",IF('Order Form'!$K$17=0,"",IF('Order Form'!$K$10&lt;&gt;"GR - Gratis",IF('Order Form'!$K$12="Yes",IF(ISNUMBER($H164),'Order Form'!$K$17*100,""),""),""))))</f>
        <v/>
      </c>
      <c r="N164" s="38"/>
      <c r="O164" s="88" t="str">
        <f>IF('Order Form'!$B$8="Name / Attent Of","",IF(ISNUMBER($H164),IF('Order Form'!$K$14="Yes",'Order Form'!$B$8,""),""))</f>
        <v/>
      </c>
      <c r="P164" s="96" t="str">
        <f>IF('Order Form'!$B$9="Company / Department","",IF(ISNUMBER($H164),IF('Order Form'!$K$14="Yes",'Order Form'!$B$9,""),""))</f>
        <v/>
      </c>
      <c r="Q164" s="88" t="str">
        <f>IF('Order Form'!$B$10="Address 1","",IF(ISNUMBER($H164),IF('Order Form'!$K$14="Yes",'Order Form'!$B$10,""),""))</f>
        <v/>
      </c>
      <c r="R164" s="88" t="str">
        <f>IF('Order Form'!$B$11="Address 2","",IF(ISNUMBER($H164),IF('Order Form'!$K$14="Yes",'Order Form'!$B$11,""),""))</f>
        <v/>
      </c>
      <c r="S164" s="96" t="str">
        <f>IF('Order Form'!$B$12="Address 3","",IF(ISNUMBER($H164),IF('Order Form'!$K$14="Yes",'Order Form'!$B$12,""),""))</f>
        <v/>
      </c>
      <c r="T164" s="88" t="str">
        <f>IF('Order Form'!$B$13="Town","",IF(ISNUMBER($H164),IF('Order Form'!$K$14="Yes",'Order Form'!$B$13,""),""))</f>
        <v/>
      </c>
      <c r="U164" s="34"/>
      <c r="V164" s="103" t="str">
        <f>IF('Order Form'!$B$14="Post Code","",IF(ISNUMBER($H164),IF('Order Form'!$K$14="Yes",'Order Form'!$B$14,""),""))</f>
        <v/>
      </c>
      <c r="W164" s="98" t="str">
        <f>IF('Order Form'!$B$15="Country","",IF(ISNUMBER($H164),IF('Order Form'!$K$14="Yes",VLOOKUP('Order Form'!$B$15,Lists!N:O,2,0),""),""))</f>
        <v/>
      </c>
      <c r="X164" s="100"/>
      <c r="Y164" s="99" t="str">
        <f>IF('Order Form'!$F$8="Phone","",IF(ISNUMBER($H164),IF('Order Form'!$K$14="Yes",'Order Form'!$F$8,""),""))</f>
        <v/>
      </c>
      <c r="Z164" s="97" t="str">
        <f>IF('Order Form'!$F$9="Email","",IF(ISNUMBER($H164),IF('Order Form'!$K$14="Yes",'Order Form'!$F$9,""),""))</f>
        <v/>
      </c>
      <c r="AA164" s="38"/>
      <c r="AC164" s="86" t="str">
        <f>IF(ISNUMBER(($H164)),LEFT('Order Form'!$K$10,2),"")</f>
        <v/>
      </c>
      <c r="AD164" s="34"/>
      <c r="AE164" s="86" t="str">
        <f>IF(AC164="GR",LEFT('Order Form'!$K$11,2),"")</f>
        <v/>
      </c>
      <c r="AF164" s="34"/>
      <c r="AG164" s="38"/>
      <c r="AH164" s="38"/>
      <c r="AI164" s="86" t="str">
        <f>IF(ISNUMBER(($H164)),IF('Order Form'!$K$16="Yes","P",""),"")</f>
        <v/>
      </c>
      <c r="AJ164" s="34"/>
      <c r="AK164" s="106"/>
      <c r="AL164" s="106"/>
      <c r="AM164" s="34"/>
      <c r="AN164" s="34"/>
      <c r="AO164" s="38"/>
      <c r="AP164" s="34"/>
      <c r="AQ164" s="38"/>
      <c r="AR164" s="38"/>
      <c r="AS164" s="38"/>
      <c r="AZ164" s="86" t="str">
        <f>IF(ISNUMBER(($H164)),IF('Order Form'!$K$15="Yes","Y",""),"")</f>
        <v/>
      </c>
      <c r="BD164" s="87" t="e">
        <f>IF('Order Form'!#REF!&gt;0,"OF"," ")</f>
        <v>#REF!</v>
      </c>
      <c r="BE164" s="86" t="e">
        <f>IF('Order Form'!#REF!&gt;0,"Y"," ")</f>
        <v>#REF!</v>
      </c>
      <c r="BF164" s="86" t="e">
        <f>IF('Order Form'!#REF!&gt;0,"STANDARD"," ")</f>
        <v>#REF!</v>
      </c>
    </row>
    <row r="165" spans="1:58">
      <c r="A165" s="34"/>
      <c r="B165" s="93" t="str">
        <f>IF(ISNUMBER(($H165)),'Order Form'!$D$5,"")</f>
        <v/>
      </c>
      <c r="C165" s="92" t="str">
        <f>IF(ISNUMBER(($H165)),'Order Form'!$G$5,"")</f>
        <v/>
      </c>
      <c r="D165" s="92" t="str">
        <f>IF('Order Form'!F218="","",IF(ISNUMBER(($H165)),'Order Form'!F218,""))</f>
        <v/>
      </c>
      <c r="E165" s="35"/>
      <c r="F165" s="91" t="str">
        <f>IF(ISNUMBER((H165)),SUBSTITUTE(SUBSTITUTE('Order Form'!#REF!,"-","")," ",""),"")</f>
        <v/>
      </c>
      <c r="G165" s="36"/>
      <c r="H165" s="90" t="str">
        <f>IF('Order Form'!H218&gt;0,'Order Form'!H218," ")</f>
        <v xml:space="preserve"> </v>
      </c>
      <c r="I165" s="89" t="str">
        <f>IF('Order Form'!$K$13="Yes",(IF('Order Form'!#REF!&gt;0,"",IF('Order Form'!$K$10&lt;&gt;"GR - Gratis",IF('Order Form'!#REF!=0,"",IF(ISNUMBER($H165),'Order Form'!#REF!,"")),""))),"")</f>
        <v/>
      </c>
      <c r="J165" s="89" t="str">
        <f>IF('Order Form'!$K$13="Yes",(IF('Order Form'!#REF!=0,"",IF('Order Form'!$K$10&lt;&gt;"GR - Gratis",IF(ISNUMBER($H165),'Order Form'!#REF!,""),""))),"")</f>
        <v/>
      </c>
      <c r="K165" s="37"/>
      <c r="L165" s="89" t="str">
        <f>IF('Order Form'!J218&gt;0,"",IF('Order Form'!G218=0,"",IF('Order Form'!$K$10&lt;&gt;"GR - Gratis",IF('Order Form'!$K$12="Yes",IF(ISNUMBER($H165),'Order Form'!G218*100,""),""),"")))</f>
        <v/>
      </c>
      <c r="M165" s="89" t="str">
        <f>IF('Order Form'!J218&gt;0,"",IF('Order Form'!$K$17=0,"",IF('Order Form'!$K$17=0,"",IF('Order Form'!$K$10&lt;&gt;"GR - Gratis",IF('Order Form'!$K$12="Yes",IF(ISNUMBER($H165),'Order Form'!$K$17*100,""),""),""))))</f>
        <v/>
      </c>
      <c r="N165" s="38"/>
      <c r="O165" s="88" t="str">
        <f>IF('Order Form'!$B$8="Name / Attent Of","",IF(ISNUMBER($H165),IF('Order Form'!$K$14="Yes",'Order Form'!$B$8,""),""))</f>
        <v/>
      </c>
      <c r="P165" s="96" t="str">
        <f>IF('Order Form'!$B$9="Company / Department","",IF(ISNUMBER($H165),IF('Order Form'!$K$14="Yes",'Order Form'!$B$9,""),""))</f>
        <v/>
      </c>
      <c r="Q165" s="88" t="str">
        <f>IF('Order Form'!$B$10="Address 1","",IF(ISNUMBER($H165),IF('Order Form'!$K$14="Yes",'Order Form'!$B$10,""),""))</f>
        <v/>
      </c>
      <c r="R165" s="88" t="str">
        <f>IF('Order Form'!$B$11="Address 2","",IF(ISNUMBER($H165),IF('Order Form'!$K$14="Yes",'Order Form'!$B$11,""),""))</f>
        <v/>
      </c>
      <c r="S165" s="96" t="str">
        <f>IF('Order Form'!$B$12="Address 3","",IF(ISNUMBER($H165),IF('Order Form'!$K$14="Yes",'Order Form'!$B$12,""),""))</f>
        <v/>
      </c>
      <c r="T165" s="88" t="str">
        <f>IF('Order Form'!$B$13="Town","",IF(ISNUMBER($H165),IF('Order Form'!$K$14="Yes",'Order Form'!$B$13,""),""))</f>
        <v/>
      </c>
      <c r="U165" s="34"/>
      <c r="V165" s="103" t="str">
        <f>IF('Order Form'!$B$14="Post Code","",IF(ISNUMBER($H165),IF('Order Form'!$K$14="Yes",'Order Form'!$B$14,""),""))</f>
        <v/>
      </c>
      <c r="W165" s="98" t="str">
        <f>IF('Order Form'!$B$15="Country","",IF(ISNUMBER($H165),IF('Order Form'!$K$14="Yes",VLOOKUP('Order Form'!$B$15,Lists!N:O,2,0),""),""))</f>
        <v/>
      </c>
      <c r="X165" s="100"/>
      <c r="Y165" s="99" t="str">
        <f>IF('Order Form'!$F$8="Phone","",IF(ISNUMBER($H165),IF('Order Form'!$K$14="Yes",'Order Form'!$F$8,""),""))</f>
        <v/>
      </c>
      <c r="Z165" s="97" t="str">
        <f>IF('Order Form'!$F$9="Email","",IF(ISNUMBER($H165),IF('Order Form'!$K$14="Yes",'Order Form'!$F$9,""),""))</f>
        <v/>
      </c>
      <c r="AA165" s="38"/>
      <c r="AC165" s="86" t="str">
        <f>IF(ISNUMBER(($H165)),LEFT('Order Form'!$K$10,2),"")</f>
        <v/>
      </c>
      <c r="AD165" s="34"/>
      <c r="AE165" s="86" t="str">
        <f>IF(AC165="GR",LEFT('Order Form'!$K$11,2),"")</f>
        <v/>
      </c>
      <c r="AF165" s="34"/>
      <c r="AG165" s="38"/>
      <c r="AH165" s="38"/>
      <c r="AI165" s="86" t="str">
        <f>IF(ISNUMBER(($H165)),IF('Order Form'!$K$16="Yes","P",""),"")</f>
        <v/>
      </c>
      <c r="AJ165" s="34"/>
      <c r="AK165" s="106"/>
      <c r="AL165" s="106"/>
      <c r="AM165" s="34"/>
      <c r="AN165" s="34"/>
      <c r="AO165" s="38"/>
      <c r="AP165" s="34"/>
      <c r="AQ165" s="38"/>
      <c r="AR165" s="38"/>
      <c r="AS165" s="38"/>
      <c r="AZ165" s="86" t="str">
        <f>IF(ISNUMBER(($H165)),IF('Order Form'!$K$15="Yes","Y",""),"")</f>
        <v/>
      </c>
      <c r="BD165" s="87" t="e">
        <f>IF('Order Form'!#REF!&gt;0,"OF"," ")</f>
        <v>#REF!</v>
      </c>
      <c r="BE165" s="86" t="e">
        <f>IF('Order Form'!#REF!&gt;0,"Y"," ")</f>
        <v>#REF!</v>
      </c>
      <c r="BF165" s="86" t="e">
        <f>IF('Order Form'!#REF!&gt;0,"STANDARD"," ")</f>
        <v>#REF!</v>
      </c>
    </row>
    <row r="166" spans="1:58">
      <c r="A166" s="34"/>
      <c r="B166" s="93" t="str">
        <f>IF(ISNUMBER(($H166)),'Order Form'!$D$5,"")</f>
        <v/>
      </c>
      <c r="C166" s="92" t="str">
        <f>IF(ISNUMBER(($H166)),'Order Form'!$G$5,"")</f>
        <v/>
      </c>
      <c r="D166" s="92" t="str">
        <f>IF('Order Form'!F219="","",IF(ISNUMBER(($H166)),'Order Form'!F219,""))</f>
        <v/>
      </c>
      <c r="E166" s="35"/>
      <c r="F166" s="91" t="str">
        <f>IF(ISNUMBER((H166)),SUBSTITUTE(SUBSTITUTE('Order Form'!#REF!,"-","")," ",""),"")</f>
        <v/>
      </c>
      <c r="G166" s="36"/>
      <c r="H166" s="90" t="str">
        <f>IF('Order Form'!H219&gt;0,'Order Form'!H219," ")</f>
        <v xml:space="preserve"> </v>
      </c>
      <c r="I166" s="89" t="str">
        <f>IF('Order Form'!$K$13="Yes",(IF('Order Form'!#REF!&gt;0,"",IF('Order Form'!$K$10&lt;&gt;"GR - Gratis",IF('Order Form'!#REF!=0,"",IF(ISNUMBER($H166),'Order Form'!#REF!,"")),""))),"")</f>
        <v/>
      </c>
      <c r="J166" s="89" t="str">
        <f>IF('Order Form'!$K$13="Yes",(IF('Order Form'!#REF!=0,"",IF('Order Form'!$K$10&lt;&gt;"GR - Gratis",IF(ISNUMBER($H166),'Order Form'!#REF!,""),""))),"")</f>
        <v/>
      </c>
      <c r="K166" s="37"/>
      <c r="L166" s="89" t="str">
        <f>IF('Order Form'!J219&gt;0,"",IF('Order Form'!G219=0,"",IF('Order Form'!$K$10&lt;&gt;"GR - Gratis",IF('Order Form'!$K$12="Yes",IF(ISNUMBER($H166),'Order Form'!G219*100,""),""),"")))</f>
        <v/>
      </c>
      <c r="M166" s="89" t="str">
        <f>IF('Order Form'!J219&gt;0,"",IF('Order Form'!$K$17=0,"",IF('Order Form'!$K$17=0,"",IF('Order Form'!$K$10&lt;&gt;"GR - Gratis",IF('Order Form'!$K$12="Yes",IF(ISNUMBER($H166),'Order Form'!$K$17*100,""),""),""))))</f>
        <v/>
      </c>
      <c r="N166" s="38"/>
      <c r="O166" s="88" t="str">
        <f>IF('Order Form'!$B$8="Name / Attent Of","",IF(ISNUMBER($H166),IF('Order Form'!$K$14="Yes",'Order Form'!$B$8,""),""))</f>
        <v/>
      </c>
      <c r="P166" s="96" t="str">
        <f>IF('Order Form'!$B$9="Company / Department","",IF(ISNUMBER($H166),IF('Order Form'!$K$14="Yes",'Order Form'!$B$9,""),""))</f>
        <v/>
      </c>
      <c r="Q166" s="88" t="str">
        <f>IF('Order Form'!$B$10="Address 1","",IF(ISNUMBER($H166),IF('Order Form'!$K$14="Yes",'Order Form'!$B$10,""),""))</f>
        <v/>
      </c>
      <c r="R166" s="88" t="str">
        <f>IF('Order Form'!$B$11="Address 2","",IF(ISNUMBER($H166),IF('Order Form'!$K$14="Yes",'Order Form'!$B$11,""),""))</f>
        <v/>
      </c>
      <c r="S166" s="96" t="str">
        <f>IF('Order Form'!$B$12="Address 3","",IF(ISNUMBER($H166),IF('Order Form'!$K$14="Yes",'Order Form'!$B$12,""),""))</f>
        <v/>
      </c>
      <c r="T166" s="88" t="str">
        <f>IF('Order Form'!$B$13="Town","",IF(ISNUMBER($H166),IF('Order Form'!$K$14="Yes",'Order Form'!$B$13,""),""))</f>
        <v/>
      </c>
      <c r="U166" s="34"/>
      <c r="V166" s="103" t="str">
        <f>IF('Order Form'!$B$14="Post Code","",IF(ISNUMBER($H166),IF('Order Form'!$K$14="Yes",'Order Form'!$B$14,""),""))</f>
        <v/>
      </c>
      <c r="W166" s="98" t="str">
        <f>IF('Order Form'!$B$15="Country","",IF(ISNUMBER($H166),IF('Order Form'!$K$14="Yes",VLOOKUP('Order Form'!$B$15,Lists!N:O,2,0),""),""))</f>
        <v/>
      </c>
      <c r="X166" s="100"/>
      <c r="Y166" s="99" t="str">
        <f>IF('Order Form'!$F$8="Phone","",IF(ISNUMBER($H166),IF('Order Form'!$K$14="Yes",'Order Form'!$F$8,""),""))</f>
        <v/>
      </c>
      <c r="Z166" s="97" t="str">
        <f>IF('Order Form'!$F$9="Email","",IF(ISNUMBER($H166),IF('Order Form'!$K$14="Yes",'Order Form'!$F$9,""),""))</f>
        <v/>
      </c>
      <c r="AA166" s="38"/>
      <c r="AC166" s="86" t="str">
        <f>IF(ISNUMBER(($H166)),LEFT('Order Form'!$K$10,2),"")</f>
        <v/>
      </c>
      <c r="AD166" s="34"/>
      <c r="AE166" s="86" t="str">
        <f>IF(AC166="GR",LEFT('Order Form'!$K$11,2),"")</f>
        <v/>
      </c>
      <c r="AF166" s="34"/>
      <c r="AG166" s="38"/>
      <c r="AH166" s="38"/>
      <c r="AI166" s="86" t="str">
        <f>IF(ISNUMBER(($H166)),IF('Order Form'!$K$16="Yes","P",""),"")</f>
        <v/>
      </c>
      <c r="AJ166" s="34"/>
      <c r="AK166" s="106"/>
      <c r="AL166" s="106"/>
      <c r="AM166" s="34"/>
      <c r="AN166" s="34"/>
      <c r="AO166" s="38"/>
      <c r="AP166" s="34"/>
      <c r="AQ166" s="38"/>
      <c r="AR166" s="38"/>
      <c r="AS166" s="38"/>
      <c r="AZ166" s="86" t="str">
        <f>IF(ISNUMBER(($H166)),IF('Order Form'!$K$15="Yes","Y",""),"")</f>
        <v/>
      </c>
      <c r="BD166" s="87" t="e">
        <f>IF('Order Form'!#REF!&gt;0,"OF"," ")</f>
        <v>#REF!</v>
      </c>
      <c r="BE166" s="86" t="e">
        <f>IF('Order Form'!#REF!&gt;0,"Y"," ")</f>
        <v>#REF!</v>
      </c>
      <c r="BF166" s="86" t="e">
        <f>IF('Order Form'!#REF!&gt;0,"STANDARD"," ")</f>
        <v>#REF!</v>
      </c>
    </row>
    <row r="167" spans="1:58">
      <c r="A167" s="34"/>
      <c r="B167" s="93" t="str">
        <f>IF(ISNUMBER(($H167)),'Order Form'!$D$5,"")</f>
        <v/>
      </c>
      <c r="C167" s="92" t="str">
        <f>IF(ISNUMBER(($H167)),'Order Form'!$G$5,"")</f>
        <v/>
      </c>
      <c r="D167" s="92" t="str">
        <f>IF('Order Form'!F220="","",IF(ISNUMBER(($H167)),'Order Form'!F220,""))</f>
        <v/>
      </c>
      <c r="E167" s="35"/>
      <c r="F167" s="91" t="str">
        <f>IF(ISNUMBER((H167)),SUBSTITUTE(SUBSTITUTE('Order Form'!#REF!,"-","")," ",""),"")</f>
        <v/>
      </c>
      <c r="G167" s="36"/>
      <c r="H167" s="90" t="str">
        <f>IF('Order Form'!H220&gt;0,'Order Form'!H220," ")</f>
        <v xml:space="preserve"> </v>
      </c>
      <c r="I167" s="89" t="str">
        <f>IF('Order Form'!$K$13="Yes",(IF('Order Form'!#REF!&gt;0,"",IF('Order Form'!$K$10&lt;&gt;"GR - Gratis",IF('Order Form'!#REF!=0,"",IF(ISNUMBER($H167),'Order Form'!#REF!,"")),""))),"")</f>
        <v/>
      </c>
      <c r="J167" s="89" t="str">
        <f>IF('Order Form'!$K$13="Yes",(IF('Order Form'!#REF!=0,"",IF('Order Form'!$K$10&lt;&gt;"GR - Gratis",IF(ISNUMBER($H167),'Order Form'!#REF!,""),""))),"")</f>
        <v/>
      </c>
      <c r="K167" s="37"/>
      <c r="L167" s="89" t="str">
        <f>IF('Order Form'!J220&gt;0,"",IF('Order Form'!G220=0,"",IF('Order Form'!$K$10&lt;&gt;"GR - Gratis",IF('Order Form'!$K$12="Yes",IF(ISNUMBER($H167),'Order Form'!G220*100,""),""),"")))</f>
        <v/>
      </c>
      <c r="M167" s="89" t="str">
        <f>IF('Order Form'!J220&gt;0,"",IF('Order Form'!$K$17=0,"",IF('Order Form'!$K$17=0,"",IF('Order Form'!$K$10&lt;&gt;"GR - Gratis",IF('Order Form'!$K$12="Yes",IF(ISNUMBER($H167),'Order Form'!$K$17*100,""),""),""))))</f>
        <v/>
      </c>
      <c r="N167" s="38"/>
      <c r="O167" s="88" t="str">
        <f>IF('Order Form'!$B$8="Name / Attent Of","",IF(ISNUMBER($H167),IF('Order Form'!$K$14="Yes",'Order Form'!$B$8,""),""))</f>
        <v/>
      </c>
      <c r="P167" s="96" t="str">
        <f>IF('Order Form'!$B$9="Company / Department","",IF(ISNUMBER($H167),IF('Order Form'!$K$14="Yes",'Order Form'!$B$9,""),""))</f>
        <v/>
      </c>
      <c r="Q167" s="88" t="str">
        <f>IF('Order Form'!$B$10="Address 1","",IF(ISNUMBER($H167),IF('Order Form'!$K$14="Yes",'Order Form'!$B$10,""),""))</f>
        <v/>
      </c>
      <c r="R167" s="88" t="str">
        <f>IF('Order Form'!$B$11="Address 2","",IF(ISNUMBER($H167),IF('Order Form'!$K$14="Yes",'Order Form'!$B$11,""),""))</f>
        <v/>
      </c>
      <c r="S167" s="96" t="str">
        <f>IF('Order Form'!$B$12="Address 3","",IF(ISNUMBER($H167),IF('Order Form'!$K$14="Yes",'Order Form'!$B$12,""),""))</f>
        <v/>
      </c>
      <c r="T167" s="88" t="str">
        <f>IF('Order Form'!$B$13="Town","",IF(ISNUMBER($H167),IF('Order Form'!$K$14="Yes",'Order Form'!$B$13,""),""))</f>
        <v/>
      </c>
      <c r="U167" s="34"/>
      <c r="V167" s="103" t="str">
        <f>IF('Order Form'!$B$14="Post Code","",IF(ISNUMBER($H167),IF('Order Form'!$K$14="Yes",'Order Form'!$B$14,""),""))</f>
        <v/>
      </c>
      <c r="W167" s="98" t="str">
        <f>IF('Order Form'!$B$15="Country","",IF(ISNUMBER($H167),IF('Order Form'!$K$14="Yes",VLOOKUP('Order Form'!$B$15,Lists!N:O,2,0),""),""))</f>
        <v/>
      </c>
      <c r="X167" s="100"/>
      <c r="Y167" s="99" t="str">
        <f>IF('Order Form'!$F$8="Phone","",IF(ISNUMBER($H167),IF('Order Form'!$K$14="Yes",'Order Form'!$F$8,""),""))</f>
        <v/>
      </c>
      <c r="Z167" s="97" t="str">
        <f>IF('Order Form'!$F$9="Email","",IF(ISNUMBER($H167),IF('Order Form'!$K$14="Yes",'Order Form'!$F$9,""),""))</f>
        <v/>
      </c>
      <c r="AA167" s="38"/>
      <c r="AC167" s="86" t="str">
        <f>IF(ISNUMBER(($H167)),LEFT('Order Form'!$K$10,2),"")</f>
        <v/>
      </c>
      <c r="AD167" s="34"/>
      <c r="AE167" s="86" t="str">
        <f>IF(AC167="GR",LEFT('Order Form'!$K$11,2),"")</f>
        <v/>
      </c>
      <c r="AF167" s="34"/>
      <c r="AG167" s="38"/>
      <c r="AH167" s="38"/>
      <c r="AI167" s="86" t="str">
        <f>IF(ISNUMBER(($H167)),IF('Order Form'!$K$16="Yes","P",""),"")</f>
        <v/>
      </c>
      <c r="AJ167" s="34"/>
      <c r="AK167" s="106"/>
      <c r="AL167" s="106"/>
      <c r="AM167" s="34"/>
      <c r="AN167" s="34"/>
      <c r="AO167" s="38"/>
      <c r="AP167" s="34"/>
      <c r="AQ167" s="38"/>
      <c r="AR167" s="38"/>
      <c r="AS167" s="38"/>
      <c r="AZ167" s="86" t="str">
        <f>IF(ISNUMBER(($H167)),IF('Order Form'!$K$15="Yes","Y",""),"")</f>
        <v/>
      </c>
      <c r="BD167" s="87" t="e">
        <f>IF('Order Form'!#REF!&gt;0,"OF"," ")</f>
        <v>#REF!</v>
      </c>
      <c r="BE167" s="86" t="e">
        <f>IF('Order Form'!#REF!&gt;0,"Y"," ")</f>
        <v>#REF!</v>
      </c>
      <c r="BF167" s="86" t="e">
        <f>IF('Order Form'!#REF!&gt;0,"STANDARD"," ")</f>
        <v>#REF!</v>
      </c>
    </row>
    <row r="168" spans="1:58">
      <c r="A168" s="34"/>
      <c r="B168" s="93" t="str">
        <f>IF(ISNUMBER(($H168)),'Order Form'!$D$5,"")</f>
        <v/>
      </c>
      <c r="C168" s="92" t="str">
        <f>IF(ISNUMBER(($H168)),'Order Form'!$G$5,"")</f>
        <v/>
      </c>
      <c r="D168" s="92" t="str">
        <f>IF('Order Form'!F221="","",IF(ISNUMBER(($H168)),'Order Form'!F221,""))</f>
        <v/>
      </c>
      <c r="E168" s="35"/>
      <c r="F168" s="91" t="str">
        <f>IF(ISNUMBER((H168)),SUBSTITUTE(SUBSTITUTE('Order Form'!#REF!,"-","")," ",""),"")</f>
        <v/>
      </c>
      <c r="G168" s="36"/>
      <c r="H168" s="90" t="str">
        <f>IF('Order Form'!H221&gt;0,'Order Form'!H221," ")</f>
        <v xml:space="preserve"> </v>
      </c>
      <c r="I168" s="89" t="str">
        <f>IF('Order Form'!$K$13="Yes",(IF('Order Form'!#REF!&gt;0,"",IF('Order Form'!$K$10&lt;&gt;"GR - Gratis",IF('Order Form'!#REF!=0,"",IF(ISNUMBER($H168),'Order Form'!#REF!,"")),""))),"")</f>
        <v/>
      </c>
      <c r="J168" s="89" t="str">
        <f>IF('Order Form'!$K$13="Yes",(IF('Order Form'!#REF!=0,"",IF('Order Form'!$K$10&lt;&gt;"GR - Gratis",IF(ISNUMBER($H168),'Order Form'!#REF!,""),""))),"")</f>
        <v/>
      </c>
      <c r="K168" s="37"/>
      <c r="L168" s="89" t="str">
        <f>IF('Order Form'!J221&gt;0,"",IF('Order Form'!G221=0,"",IF('Order Form'!$K$10&lt;&gt;"GR - Gratis",IF('Order Form'!$K$12="Yes",IF(ISNUMBER($H168),'Order Form'!G221*100,""),""),"")))</f>
        <v/>
      </c>
      <c r="M168" s="89" t="str">
        <f>IF('Order Form'!J221&gt;0,"",IF('Order Form'!$K$17=0,"",IF('Order Form'!$K$17=0,"",IF('Order Form'!$K$10&lt;&gt;"GR - Gratis",IF('Order Form'!$K$12="Yes",IF(ISNUMBER($H168),'Order Form'!$K$17*100,""),""),""))))</f>
        <v/>
      </c>
      <c r="N168" s="38"/>
      <c r="O168" s="88" t="str">
        <f>IF('Order Form'!$B$8="Name / Attent Of","",IF(ISNUMBER($H168),IF('Order Form'!$K$14="Yes",'Order Form'!$B$8,""),""))</f>
        <v/>
      </c>
      <c r="P168" s="96" t="str">
        <f>IF('Order Form'!$B$9="Company / Department","",IF(ISNUMBER($H168),IF('Order Form'!$K$14="Yes",'Order Form'!$B$9,""),""))</f>
        <v/>
      </c>
      <c r="Q168" s="88" t="str">
        <f>IF('Order Form'!$B$10="Address 1","",IF(ISNUMBER($H168),IF('Order Form'!$K$14="Yes",'Order Form'!$B$10,""),""))</f>
        <v/>
      </c>
      <c r="R168" s="88" t="str">
        <f>IF('Order Form'!$B$11="Address 2","",IF(ISNUMBER($H168),IF('Order Form'!$K$14="Yes",'Order Form'!$B$11,""),""))</f>
        <v/>
      </c>
      <c r="S168" s="96" t="str">
        <f>IF('Order Form'!$B$12="Address 3","",IF(ISNUMBER($H168),IF('Order Form'!$K$14="Yes",'Order Form'!$B$12,""),""))</f>
        <v/>
      </c>
      <c r="T168" s="88" t="str">
        <f>IF('Order Form'!$B$13="Town","",IF(ISNUMBER($H168),IF('Order Form'!$K$14="Yes",'Order Form'!$B$13,""),""))</f>
        <v/>
      </c>
      <c r="U168" s="34"/>
      <c r="V168" s="103" t="str">
        <f>IF('Order Form'!$B$14="Post Code","",IF(ISNUMBER($H168),IF('Order Form'!$K$14="Yes",'Order Form'!$B$14,""),""))</f>
        <v/>
      </c>
      <c r="W168" s="98" t="str">
        <f>IF('Order Form'!$B$15="Country","",IF(ISNUMBER($H168),IF('Order Form'!$K$14="Yes",VLOOKUP('Order Form'!$B$15,Lists!N:O,2,0),""),""))</f>
        <v/>
      </c>
      <c r="X168" s="100"/>
      <c r="Y168" s="99" t="str">
        <f>IF('Order Form'!$F$8="Phone","",IF(ISNUMBER($H168),IF('Order Form'!$K$14="Yes",'Order Form'!$F$8,""),""))</f>
        <v/>
      </c>
      <c r="Z168" s="97" t="str">
        <f>IF('Order Form'!$F$9="Email","",IF(ISNUMBER($H168),IF('Order Form'!$K$14="Yes",'Order Form'!$F$9,""),""))</f>
        <v/>
      </c>
      <c r="AA168" s="38"/>
      <c r="AC168" s="86" t="str">
        <f>IF(ISNUMBER(($H168)),LEFT('Order Form'!$K$10,2),"")</f>
        <v/>
      </c>
      <c r="AD168" s="34"/>
      <c r="AE168" s="86" t="str">
        <f>IF(AC168="GR",LEFT('Order Form'!$K$11,2),"")</f>
        <v/>
      </c>
      <c r="AF168" s="34"/>
      <c r="AG168" s="38"/>
      <c r="AH168" s="38"/>
      <c r="AI168" s="86" t="str">
        <f>IF(ISNUMBER(($H168)),IF('Order Form'!$K$16="Yes","P",""),"")</f>
        <v/>
      </c>
      <c r="AJ168" s="34"/>
      <c r="AK168" s="106"/>
      <c r="AL168" s="106"/>
      <c r="AM168" s="34"/>
      <c r="AN168" s="34"/>
      <c r="AO168" s="38"/>
      <c r="AP168" s="34"/>
      <c r="AQ168" s="38"/>
      <c r="AR168" s="38"/>
      <c r="AS168" s="38"/>
      <c r="AZ168" s="86" t="str">
        <f>IF(ISNUMBER(($H168)),IF('Order Form'!$K$15="Yes","Y",""),"")</f>
        <v/>
      </c>
      <c r="BD168" s="87" t="e">
        <f>IF('Order Form'!#REF!&gt;0,"OF"," ")</f>
        <v>#REF!</v>
      </c>
      <c r="BE168" s="86" t="e">
        <f>IF('Order Form'!#REF!&gt;0,"Y"," ")</f>
        <v>#REF!</v>
      </c>
      <c r="BF168" s="86" t="e">
        <f>IF('Order Form'!#REF!&gt;0,"STANDARD"," ")</f>
        <v>#REF!</v>
      </c>
    </row>
    <row r="169" spans="1:58">
      <c r="A169" s="34"/>
      <c r="B169" s="93" t="str">
        <f>IF(ISNUMBER(($H169)),'Order Form'!$D$5,"")</f>
        <v/>
      </c>
      <c r="C169" s="92" t="str">
        <f>IF(ISNUMBER(($H169)),'Order Form'!$G$5,"")</f>
        <v/>
      </c>
      <c r="D169" s="92" t="str">
        <f>IF('Order Form'!F222="","",IF(ISNUMBER(($H169)),'Order Form'!F222,""))</f>
        <v/>
      </c>
      <c r="E169" s="35"/>
      <c r="F169" s="91" t="str">
        <f>IF(ISNUMBER((H169)),SUBSTITUTE(SUBSTITUTE('Order Form'!#REF!,"-","")," ",""),"")</f>
        <v/>
      </c>
      <c r="G169" s="36"/>
      <c r="H169" s="90" t="str">
        <f>IF('Order Form'!H222&gt;0,'Order Form'!H222," ")</f>
        <v xml:space="preserve"> </v>
      </c>
      <c r="I169" s="89" t="str">
        <f>IF('Order Form'!$K$13="Yes",(IF('Order Form'!#REF!&gt;0,"",IF('Order Form'!$K$10&lt;&gt;"GR - Gratis",IF('Order Form'!#REF!=0,"",IF(ISNUMBER($H169),'Order Form'!#REF!,"")),""))),"")</f>
        <v/>
      </c>
      <c r="J169" s="89" t="str">
        <f>IF('Order Form'!$K$13="Yes",(IF('Order Form'!#REF!=0,"",IF('Order Form'!$K$10&lt;&gt;"GR - Gratis",IF(ISNUMBER($H169),'Order Form'!#REF!,""),""))),"")</f>
        <v/>
      </c>
      <c r="K169" s="37"/>
      <c r="L169" s="89" t="str">
        <f>IF('Order Form'!J222&gt;0,"",IF('Order Form'!G222=0,"",IF('Order Form'!$K$10&lt;&gt;"GR - Gratis",IF('Order Form'!$K$12="Yes",IF(ISNUMBER($H169),'Order Form'!G222*100,""),""),"")))</f>
        <v/>
      </c>
      <c r="M169" s="89" t="str">
        <f>IF('Order Form'!J222&gt;0,"",IF('Order Form'!$K$17=0,"",IF('Order Form'!$K$17=0,"",IF('Order Form'!$K$10&lt;&gt;"GR - Gratis",IF('Order Form'!$K$12="Yes",IF(ISNUMBER($H169),'Order Form'!$K$17*100,""),""),""))))</f>
        <v/>
      </c>
      <c r="N169" s="38"/>
      <c r="O169" s="88" t="str">
        <f>IF('Order Form'!$B$8="Name / Attent Of","",IF(ISNUMBER($H169),IF('Order Form'!$K$14="Yes",'Order Form'!$B$8,""),""))</f>
        <v/>
      </c>
      <c r="P169" s="96" t="str">
        <f>IF('Order Form'!$B$9="Company / Department","",IF(ISNUMBER($H169),IF('Order Form'!$K$14="Yes",'Order Form'!$B$9,""),""))</f>
        <v/>
      </c>
      <c r="Q169" s="88" t="str">
        <f>IF('Order Form'!$B$10="Address 1","",IF(ISNUMBER($H169),IF('Order Form'!$K$14="Yes",'Order Form'!$B$10,""),""))</f>
        <v/>
      </c>
      <c r="R169" s="88" t="str">
        <f>IF('Order Form'!$B$11="Address 2","",IF(ISNUMBER($H169),IF('Order Form'!$K$14="Yes",'Order Form'!$B$11,""),""))</f>
        <v/>
      </c>
      <c r="S169" s="96" t="str">
        <f>IF('Order Form'!$B$12="Address 3","",IF(ISNUMBER($H169),IF('Order Form'!$K$14="Yes",'Order Form'!$B$12,""),""))</f>
        <v/>
      </c>
      <c r="T169" s="88" t="str">
        <f>IF('Order Form'!$B$13="Town","",IF(ISNUMBER($H169),IF('Order Form'!$K$14="Yes",'Order Form'!$B$13,""),""))</f>
        <v/>
      </c>
      <c r="U169" s="34"/>
      <c r="V169" s="103" t="str">
        <f>IF('Order Form'!$B$14="Post Code","",IF(ISNUMBER($H169),IF('Order Form'!$K$14="Yes",'Order Form'!$B$14,""),""))</f>
        <v/>
      </c>
      <c r="W169" s="98" t="str">
        <f>IF('Order Form'!$B$15="Country","",IF(ISNUMBER($H169),IF('Order Form'!$K$14="Yes",VLOOKUP('Order Form'!$B$15,Lists!N:O,2,0),""),""))</f>
        <v/>
      </c>
      <c r="X169" s="100"/>
      <c r="Y169" s="99" t="str">
        <f>IF('Order Form'!$F$8="Phone","",IF(ISNUMBER($H169),IF('Order Form'!$K$14="Yes",'Order Form'!$F$8,""),""))</f>
        <v/>
      </c>
      <c r="Z169" s="97" t="str">
        <f>IF('Order Form'!$F$9="Email","",IF(ISNUMBER($H169),IF('Order Form'!$K$14="Yes",'Order Form'!$F$9,""),""))</f>
        <v/>
      </c>
      <c r="AA169" s="38"/>
      <c r="AC169" s="86" t="str">
        <f>IF(ISNUMBER(($H169)),LEFT('Order Form'!$K$10,2),"")</f>
        <v/>
      </c>
      <c r="AD169" s="34"/>
      <c r="AE169" s="86" t="str">
        <f>IF(AC169="GR",LEFT('Order Form'!$K$11,2),"")</f>
        <v/>
      </c>
      <c r="AF169" s="34"/>
      <c r="AG169" s="38"/>
      <c r="AH169" s="38"/>
      <c r="AI169" s="86" t="str">
        <f>IF(ISNUMBER(($H169)),IF('Order Form'!$K$16="Yes","P",""),"")</f>
        <v/>
      </c>
      <c r="AJ169" s="34"/>
      <c r="AK169" s="106"/>
      <c r="AL169" s="106"/>
      <c r="AM169" s="34"/>
      <c r="AN169" s="34"/>
      <c r="AO169" s="38"/>
      <c r="AP169" s="34"/>
      <c r="AQ169" s="38"/>
      <c r="AR169" s="38"/>
      <c r="AS169" s="38"/>
      <c r="AZ169" s="86" t="str">
        <f>IF(ISNUMBER(($H169)),IF('Order Form'!$K$15="Yes","Y",""),"")</f>
        <v/>
      </c>
      <c r="BD169" s="87" t="e">
        <f>IF('Order Form'!#REF!&gt;0,"OF"," ")</f>
        <v>#REF!</v>
      </c>
      <c r="BE169" s="86" t="e">
        <f>IF('Order Form'!#REF!&gt;0,"Y"," ")</f>
        <v>#REF!</v>
      </c>
      <c r="BF169" s="86" t="e">
        <f>IF('Order Form'!#REF!&gt;0,"STANDARD"," ")</f>
        <v>#REF!</v>
      </c>
    </row>
    <row r="170" spans="1:58">
      <c r="A170" s="34"/>
      <c r="B170" s="93" t="str">
        <f>IF(ISNUMBER(($H170)),'Order Form'!$D$5,"")</f>
        <v/>
      </c>
      <c r="C170" s="92" t="str">
        <f>IF(ISNUMBER(($H170)),'Order Form'!$G$5,"")</f>
        <v/>
      </c>
      <c r="D170" s="92" t="str">
        <f>IF('Order Form'!F223="","",IF(ISNUMBER(($H170)),'Order Form'!F223,""))</f>
        <v/>
      </c>
      <c r="E170" s="35"/>
      <c r="F170" s="91" t="str">
        <f>IF(ISNUMBER((H170)),SUBSTITUTE(SUBSTITUTE('Order Form'!#REF!,"-","")," ",""),"")</f>
        <v/>
      </c>
      <c r="G170" s="36"/>
      <c r="H170" s="90" t="str">
        <f>IF('Order Form'!H223&gt;0,'Order Form'!H223," ")</f>
        <v xml:space="preserve"> </v>
      </c>
      <c r="I170" s="89" t="str">
        <f>IF('Order Form'!$K$13="Yes",(IF('Order Form'!#REF!&gt;0,"",IF('Order Form'!$K$10&lt;&gt;"GR - Gratis",IF('Order Form'!#REF!=0,"",IF(ISNUMBER($H170),'Order Form'!#REF!,"")),""))),"")</f>
        <v/>
      </c>
      <c r="J170" s="89" t="str">
        <f>IF('Order Form'!$K$13="Yes",(IF('Order Form'!#REF!=0,"",IF('Order Form'!$K$10&lt;&gt;"GR - Gratis",IF(ISNUMBER($H170),'Order Form'!#REF!,""),""))),"")</f>
        <v/>
      </c>
      <c r="K170" s="37"/>
      <c r="L170" s="89" t="str">
        <f>IF('Order Form'!J223&gt;0,"",IF('Order Form'!G223=0,"",IF('Order Form'!$K$10&lt;&gt;"GR - Gratis",IF('Order Form'!$K$12="Yes",IF(ISNUMBER($H170),'Order Form'!G223*100,""),""),"")))</f>
        <v/>
      </c>
      <c r="M170" s="89" t="str">
        <f>IF('Order Form'!J223&gt;0,"",IF('Order Form'!$K$17=0,"",IF('Order Form'!$K$17=0,"",IF('Order Form'!$K$10&lt;&gt;"GR - Gratis",IF('Order Form'!$K$12="Yes",IF(ISNUMBER($H170),'Order Form'!$K$17*100,""),""),""))))</f>
        <v/>
      </c>
      <c r="N170" s="38"/>
      <c r="O170" s="88" t="str">
        <f>IF('Order Form'!$B$8="Name / Attent Of","",IF(ISNUMBER($H170),IF('Order Form'!$K$14="Yes",'Order Form'!$B$8,""),""))</f>
        <v/>
      </c>
      <c r="P170" s="96" t="str">
        <f>IF('Order Form'!$B$9="Company / Department","",IF(ISNUMBER($H170),IF('Order Form'!$K$14="Yes",'Order Form'!$B$9,""),""))</f>
        <v/>
      </c>
      <c r="Q170" s="88" t="str">
        <f>IF('Order Form'!$B$10="Address 1","",IF(ISNUMBER($H170),IF('Order Form'!$K$14="Yes",'Order Form'!$B$10,""),""))</f>
        <v/>
      </c>
      <c r="R170" s="88" t="str">
        <f>IF('Order Form'!$B$11="Address 2","",IF(ISNUMBER($H170),IF('Order Form'!$K$14="Yes",'Order Form'!$B$11,""),""))</f>
        <v/>
      </c>
      <c r="S170" s="96" t="str">
        <f>IF('Order Form'!$B$12="Address 3","",IF(ISNUMBER($H170),IF('Order Form'!$K$14="Yes",'Order Form'!$B$12,""),""))</f>
        <v/>
      </c>
      <c r="T170" s="88" t="str">
        <f>IF('Order Form'!$B$13="Town","",IF(ISNUMBER($H170),IF('Order Form'!$K$14="Yes",'Order Form'!$B$13,""),""))</f>
        <v/>
      </c>
      <c r="U170" s="34"/>
      <c r="V170" s="103" t="str">
        <f>IF('Order Form'!$B$14="Post Code","",IF(ISNUMBER($H170),IF('Order Form'!$K$14="Yes",'Order Form'!$B$14,""),""))</f>
        <v/>
      </c>
      <c r="W170" s="98" t="str">
        <f>IF('Order Form'!$B$15="Country","",IF(ISNUMBER($H170),IF('Order Form'!$K$14="Yes",VLOOKUP('Order Form'!$B$15,Lists!N:O,2,0),""),""))</f>
        <v/>
      </c>
      <c r="X170" s="100"/>
      <c r="Y170" s="99" t="str">
        <f>IF('Order Form'!$F$8="Phone","",IF(ISNUMBER($H170),IF('Order Form'!$K$14="Yes",'Order Form'!$F$8,""),""))</f>
        <v/>
      </c>
      <c r="Z170" s="97" t="str">
        <f>IF('Order Form'!$F$9="Email","",IF(ISNUMBER($H170),IF('Order Form'!$K$14="Yes",'Order Form'!$F$9,""),""))</f>
        <v/>
      </c>
      <c r="AA170" s="38"/>
      <c r="AC170" s="86" t="str">
        <f>IF(ISNUMBER(($H170)),LEFT('Order Form'!$K$10,2),"")</f>
        <v/>
      </c>
      <c r="AD170" s="34"/>
      <c r="AE170" s="86" t="str">
        <f>IF(AC170="GR",LEFT('Order Form'!$K$11,2),"")</f>
        <v/>
      </c>
      <c r="AF170" s="34"/>
      <c r="AG170" s="38"/>
      <c r="AH170" s="38"/>
      <c r="AI170" s="86" t="str">
        <f>IF(ISNUMBER(($H170)),IF('Order Form'!$K$16="Yes","P",""),"")</f>
        <v/>
      </c>
      <c r="AJ170" s="34"/>
      <c r="AK170" s="106"/>
      <c r="AL170" s="106"/>
      <c r="AM170" s="34"/>
      <c r="AN170" s="34"/>
      <c r="AO170" s="38"/>
      <c r="AP170" s="34"/>
      <c r="AQ170" s="38"/>
      <c r="AR170" s="38"/>
      <c r="AS170" s="38"/>
      <c r="AZ170" s="86" t="str">
        <f>IF(ISNUMBER(($H170)),IF('Order Form'!$K$15="Yes","Y",""),"")</f>
        <v/>
      </c>
      <c r="BD170" s="87" t="e">
        <f>IF('Order Form'!#REF!&gt;0,"OF"," ")</f>
        <v>#REF!</v>
      </c>
      <c r="BE170" s="86" t="e">
        <f>IF('Order Form'!#REF!&gt;0,"Y"," ")</f>
        <v>#REF!</v>
      </c>
      <c r="BF170" s="86" t="e">
        <f>IF('Order Form'!#REF!&gt;0,"STANDARD"," ")</f>
        <v>#REF!</v>
      </c>
    </row>
    <row r="171" spans="1:58">
      <c r="A171" s="34"/>
      <c r="B171" s="93" t="str">
        <f>IF(ISNUMBER(($H171)),'Order Form'!$D$5,"")</f>
        <v/>
      </c>
      <c r="C171" s="92" t="str">
        <f>IF(ISNUMBER(($H171)),'Order Form'!$G$5,"")</f>
        <v/>
      </c>
      <c r="D171" s="92" t="str">
        <f>IF('Order Form'!F224="","",IF(ISNUMBER(($H171)),'Order Form'!F224,""))</f>
        <v/>
      </c>
      <c r="E171" s="35"/>
      <c r="F171" s="91" t="str">
        <f>IF(ISNUMBER((H171)),SUBSTITUTE(SUBSTITUTE('Order Form'!#REF!,"-","")," ",""),"")</f>
        <v/>
      </c>
      <c r="G171" s="36"/>
      <c r="H171" s="90" t="str">
        <f>IF('Order Form'!H224&gt;0,'Order Form'!H224," ")</f>
        <v xml:space="preserve"> </v>
      </c>
      <c r="I171" s="89" t="str">
        <f>IF('Order Form'!$K$13="Yes",(IF('Order Form'!#REF!&gt;0,"",IF('Order Form'!$K$10&lt;&gt;"GR - Gratis",IF('Order Form'!#REF!=0,"",IF(ISNUMBER($H171),'Order Form'!#REF!,"")),""))),"")</f>
        <v/>
      </c>
      <c r="J171" s="89" t="str">
        <f>IF('Order Form'!$K$13="Yes",(IF('Order Form'!#REF!=0,"",IF('Order Form'!$K$10&lt;&gt;"GR - Gratis",IF(ISNUMBER($H171),'Order Form'!#REF!,""),""))),"")</f>
        <v/>
      </c>
      <c r="K171" s="37"/>
      <c r="L171" s="89" t="str">
        <f>IF('Order Form'!J224&gt;0,"",IF('Order Form'!G224=0,"",IF('Order Form'!$K$10&lt;&gt;"GR - Gratis",IF('Order Form'!$K$12="Yes",IF(ISNUMBER($H171),'Order Form'!G224*100,""),""),"")))</f>
        <v/>
      </c>
      <c r="M171" s="89" t="str">
        <f>IF('Order Form'!J224&gt;0,"",IF('Order Form'!$K$17=0,"",IF('Order Form'!$K$17=0,"",IF('Order Form'!$K$10&lt;&gt;"GR - Gratis",IF('Order Form'!$K$12="Yes",IF(ISNUMBER($H171),'Order Form'!$K$17*100,""),""),""))))</f>
        <v/>
      </c>
      <c r="N171" s="38"/>
      <c r="O171" s="88" t="str">
        <f>IF('Order Form'!$B$8="Name / Attent Of","",IF(ISNUMBER($H171),IF('Order Form'!$K$14="Yes",'Order Form'!$B$8,""),""))</f>
        <v/>
      </c>
      <c r="P171" s="96" t="str">
        <f>IF('Order Form'!$B$9="Company / Department","",IF(ISNUMBER($H171),IF('Order Form'!$K$14="Yes",'Order Form'!$B$9,""),""))</f>
        <v/>
      </c>
      <c r="Q171" s="88" t="str">
        <f>IF('Order Form'!$B$10="Address 1","",IF(ISNUMBER($H171),IF('Order Form'!$K$14="Yes",'Order Form'!$B$10,""),""))</f>
        <v/>
      </c>
      <c r="R171" s="88" t="str">
        <f>IF('Order Form'!$B$11="Address 2","",IF(ISNUMBER($H171),IF('Order Form'!$K$14="Yes",'Order Form'!$B$11,""),""))</f>
        <v/>
      </c>
      <c r="S171" s="96" t="str">
        <f>IF('Order Form'!$B$12="Address 3","",IF(ISNUMBER($H171),IF('Order Form'!$K$14="Yes",'Order Form'!$B$12,""),""))</f>
        <v/>
      </c>
      <c r="T171" s="88" t="str">
        <f>IF('Order Form'!$B$13="Town","",IF(ISNUMBER($H171),IF('Order Form'!$K$14="Yes",'Order Form'!$B$13,""),""))</f>
        <v/>
      </c>
      <c r="U171" s="34"/>
      <c r="V171" s="103" t="str">
        <f>IF('Order Form'!$B$14="Post Code","",IF(ISNUMBER($H171),IF('Order Form'!$K$14="Yes",'Order Form'!$B$14,""),""))</f>
        <v/>
      </c>
      <c r="W171" s="98" t="str">
        <f>IF('Order Form'!$B$15="Country","",IF(ISNUMBER($H171),IF('Order Form'!$K$14="Yes",VLOOKUP('Order Form'!$B$15,Lists!N:O,2,0),""),""))</f>
        <v/>
      </c>
      <c r="X171" s="100"/>
      <c r="Y171" s="99" t="str">
        <f>IF('Order Form'!$F$8="Phone","",IF(ISNUMBER($H171),IF('Order Form'!$K$14="Yes",'Order Form'!$F$8,""),""))</f>
        <v/>
      </c>
      <c r="Z171" s="97" t="str">
        <f>IF('Order Form'!$F$9="Email","",IF(ISNUMBER($H171),IF('Order Form'!$K$14="Yes",'Order Form'!$F$9,""),""))</f>
        <v/>
      </c>
      <c r="AA171" s="38"/>
      <c r="AC171" s="86" t="str">
        <f>IF(ISNUMBER(($H171)),LEFT('Order Form'!$K$10,2),"")</f>
        <v/>
      </c>
      <c r="AD171" s="34"/>
      <c r="AE171" s="86" t="str">
        <f>IF(AC171="GR",LEFT('Order Form'!$K$11,2),"")</f>
        <v/>
      </c>
      <c r="AF171" s="34"/>
      <c r="AG171" s="38"/>
      <c r="AH171" s="38"/>
      <c r="AI171" s="86" t="str">
        <f>IF(ISNUMBER(($H171)),IF('Order Form'!$K$16="Yes","P",""),"")</f>
        <v/>
      </c>
      <c r="AJ171" s="34"/>
      <c r="AK171" s="106"/>
      <c r="AL171" s="106"/>
      <c r="AM171" s="34"/>
      <c r="AN171" s="34"/>
      <c r="AO171" s="38"/>
      <c r="AP171" s="34"/>
      <c r="AQ171" s="38"/>
      <c r="AR171" s="38"/>
      <c r="AS171" s="38"/>
      <c r="AZ171" s="86" t="str">
        <f>IF(ISNUMBER(($H171)),IF('Order Form'!$K$15="Yes","Y",""),"")</f>
        <v/>
      </c>
      <c r="BD171" s="87" t="e">
        <f>IF('Order Form'!#REF!&gt;0,"OF"," ")</f>
        <v>#REF!</v>
      </c>
      <c r="BE171" s="86" t="e">
        <f>IF('Order Form'!#REF!&gt;0,"Y"," ")</f>
        <v>#REF!</v>
      </c>
      <c r="BF171" s="86" t="e">
        <f>IF('Order Form'!#REF!&gt;0,"STANDARD"," ")</f>
        <v>#REF!</v>
      </c>
    </row>
    <row r="172" spans="1:58">
      <c r="A172" s="34"/>
      <c r="B172" s="93" t="str">
        <f>IF(ISNUMBER(($H172)),'Order Form'!$D$5,"")</f>
        <v/>
      </c>
      <c r="C172" s="92" t="str">
        <f>IF(ISNUMBER(($H172)),'Order Form'!$G$5,"")</f>
        <v/>
      </c>
      <c r="D172" s="92" t="str">
        <f>IF('Order Form'!F225="","",IF(ISNUMBER(($H172)),'Order Form'!F225,""))</f>
        <v/>
      </c>
      <c r="E172" s="35"/>
      <c r="F172" s="91" t="str">
        <f>IF(ISNUMBER((H172)),SUBSTITUTE(SUBSTITUTE('Order Form'!#REF!,"-","")," ",""),"")</f>
        <v/>
      </c>
      <c r="G172" s="36"/>
      <c r="H172" s="90" t="str">
        <f>IF('Order Form'!H225&gt;0,'Order Form'!H225," ")</f>
        <v xml:space="preserve"> </v>
      </c>
      <c r="I172" s="89" t="str">
        <f>IF('Order Form'!$K$13="Yes",(IF('Order Form'!#REF!&gt;0,"",IF('Order Form'!$K$10&lt;&gt;"GR - Gratis",IF('Order Form'!#REF!=0,"",IF(ISNUMBER($H172),'Order Form'!#REF!,"")),""))),"")</f>
        <v/>
      </c>
      <c r="J172" s="89" t="str">
        <f>IF('Order Form'!$K$13="Yes",(IF('Order Form'!#REF!=0,"",IF('Order Form'!$K$10&lt;&gt;"GR - Gratis",IF(ISNUMBER($H172),'Order Form'!#REF!,""),""))),"")</f>
        <v/>
      </c>
      <c r="K172" s="37"/>
      <c r="L172" s="89" t="str">
        <f>IF('Order Form'!J225&gt;0,"",IF('Order Form'!G225=0,"",IF('Order Form'!$K$10&lt;&gt;"GR - Gratis",IF('Order Form'!$K$12="Yes",IF(ISNUMBER($H172),'Order Form'!G225*100,""),""),"")))</f>
        <v/>
      </c>
      <c r="M172" s="89" t="str">
        <f>IF('Order Form'!J225&gt;0,"",IF('Order Form'!$K$17=0,"",IF('Order Form'!$K$17=0,"",IF('Order Form'!$K$10&lt;&gt;"GR - Gratis",IF('Order Form'!$K$12="Yes",IF(ISNUMBER($H172),'Order Form'!$K$17*100,""),""),""))))</f>
        <v/>
      </c>
      <c r="N172" s="38"/>
      <c r="O172" s="88" t="str">
        <f>IF('Order Form'!$B$8="Name / Attent Of","",IF(ISNUMBER($H172),IF('Order Form'!$K$14="Yes",'Order Form'!$B$8,""),""))</f>
        <v/>
      </c>
      <c r="P172" s="96" t="str">
        <f>IF('Order Form'!$B$9="Company / Department","",IF(ISNUMBER($H172),IF('Order Form'!$K$14="Yes",'Order Form'!$B$9,""),""))</f>
        <v/>
      </c>
      <c r="Q172" s="88" t="str">
        <f>IF('Order Form'!$B$10="Address 1","",IF(ISNUMBER($H172),IF('Order Form'!$K$14="Yes",'Order Form'!$B$10,""),""))</f>
        <v/>
      </c>
      <c r="R172" s="88" t="str">
        <f>IF('Order Form'!$B$11="Address 2","",IF(ISNUMBER($H172),IF('Order Form'!$K$14="Yes",'Order Form'!$B$11,""),""))</f>
        <v/>
      </c>
      <c r="S172" s="96" t="str">
        <f>IF('Order Form'!$B$12="Address 3","",IF(ISNUMBER($H172),IF('Order Form'!$K$14="Yes",'Order Form'!$B$12,""),""))</f>
        <v/>
      </c>
      <c r="T172" s="88" t="str">
        <f>IF('Order Form'!$B$13="Town","",IF(ISNUMBER($H172),IF('Order Form'!$K$14="Yes",'Order Form'!$B$13,""),""))</f>
        <v/>
      </c>
      <c r="U172" s="34"/>
      <c r="V172" s="103" t="str">
        <f>IF('Order Form'!$B$14="Post Code","",IF(ISNUMBER($H172),IF('Order Form'!$K$14="Yes",'Order Form'!$B$14,""),""))</f>
        <v/>
      </c>
      <c r="W172" s="98" t="str">
        <f>IF('Order Form'!$B$15="Country","",IF(ISNUMBER($H172),IF('Order Form'!$K$14="Yes",VLOOKUP('Order Form'!$B$15,Lists!N:O,2,0),""),""))</f>
        <v/>
      </c>
      <c r="X172" s="100"/>
      <c r="Y172" s="99" t="str">
        <f>IF('Order Form'!$F$8="Phone","",IF(ISNUMBER($H172),IF('Order Form'!$K$14="Yes",'Order Form'!$F$8,""),""))</f>
        <v/>
      </c>
      <c r="Z172" s="97" t="str">
        <f>IF('Order Form'!$F$9="Email","",IF(ISNUMBER($H172),IF('Order Form'!$K$14="Yes",'Order Form'!$F$9,""),""))</f>
        <v/>
      </c>
      <c r="AA172" s="38"/>
      <c r="AC172" s="86" t="str">
        <f>IF(ISNUMBER(($H172)),LEFT('Order Form'!$K$10,2),"")</f>
        <v/>
      </c>
      <c r="AD172" s="34"/>
      <c r="AE172" s="86" t="str">
        <f>IF(AC172="GR",LEFT('Order Form'!$K$11,2),"")</f>
        <v/>
      </c>
      <c r="AF172" s="34"/>
      <c r="AG172" s="38"/>
      <c r="AH172" s="38"/>
      <c r="AI172" s="86" t="str">
        <f>IF(ISNUMBER(($H172)),IF('Order Form'!$K$16="Yes","P",""),"")</f>
        <v/>
      </c>
      <c r="AJ172" s="34"/>
      <c r="AK172" s="106"/>
      <c r="AL172" s="106"/>
      <c r="AM172" s="34"/>
      <c r="AN172" s="34"/>
      <c r="AO172" s="38"/>
      <c r="AP172" s="34"/>
      <c r="AQ172" s="38"/>
      <c r="AR172" s="38"/>
      <c r="AS172" s="38"/>
      <c r="AZ172" s="86" t="str">
        <f>IF(ISNUMBER(($H172)),IF('Order Form'!$K$15="Yes","Y",""),"")</f>
        <v/>
      </c>
      <c r="BD172" s="87" t="e">
        <f>IF('Order Form'!#REF!&gt;0,"OF"," ")</f>
        <v>#REF!</v>
      </c>
      <c r="BE172" s="86" t="e">
        <f>IF('Order Form'!#REF!&gt;0,"Y"," ")</f>
        <v>#REF!</v>
      </c>
      <c r="BF172" s="86" t="e">
        <f>IF('Order Form'!#REF!&gt;0,"STANDARD"," ")</f>
        <v>#REF!</v>
      </c>
    </row>
    <row r="173" spans="1:58">
      <c r="A173" s="34"/>
      <c r="B173" s="93" t="str">
        <f>IF(ISNUMBER(($H173)),'Order Form'!$D$5,"")</f>
        <v/>
      </c>
      <c r="C173" s="92" t="str">
        <f>IF(ISNUMBER(($H173)),'Order Form'!$G$5,"")</f>
        <v/>
      </c>
      <c r="D173" s="92" t="str">
        <f>IF('Order Form'!F226="","",IF(ISNUMBER(($H173)),'Order Form'!F226,""))</f>
        <v/>
      </c>
      <c r="E173" s="35"/>
      <c r="F173" s="91" t="str">
        <f>IF(ISNUMBER((H173)),SUBSTITUTE(SUBSTITUTE('Order Form'!#REF!,"-","")," ",""),"")</f>
        <v/>
      </c>
      <c r="G173" s="36"/>
      <c r="H173" s="90" t="str">
        <f>IF('Order Form'!H226&gt;0,'Order Form'!H226," ")</f>
        <v xml:space="preserve"> </v>
      </c>
      <c r="I173" s="89" t="str">
        <f>IF('Order Form'!$K$13="Yes",(IF('Order Form'!#REF!&gt;0,"",IF('Order Form'!$K$10&lt;&gt;"GR - Gratis",IF('Order Form'!#REF!=0,"",IF(ISNUMBER($H173),'Order Form'!#REF!,"")),""))),"")</f>
        <v/>
      </c>
      <c r="J173" s="89" t="str">
        <f>IF('Order Form'!$K$13="Yes",(IF('Order Form'!#REF!=0,"",IF('Order Form'!$K$10&lt;&gt;"GR - Gratis",IF(ISNUMBER($H173),'Order Form'!#REF!,""),""))),"")</f>
        <v/>
      </c>
      <c r="K173" s="37"/>
      <c r="L173" s="89" t="str">
        <f>IF('Order Form'!J226&gt;0,"",IF('Order Form'!G226=0,"",IF('Order Form'!$K$10&lt;&gt;"GR - Gratis",IF('Order Form'!$K$12="Yes",IF(ISNUMBER($H173),'Order Form'!G226*100,""),""),"")))</f>
        <v/>
      </c>
      <c r="M173" s="89" t="str">
        <f>IF('Order Form'!J226&gt;0,"",IF('Order Form'!$K$17=0,"",IF('Order Form'!$K$17=0,"",IF('Order Form'!$K$10&lt;&gt;"GR - Gratis",IF('Order Form'!$K$12="Yes",IF(ISNUMBER($H173),'Order Form'!$K$17*100,""),""),""))))</f>
        <v/>
      </c>
      <c r="N173" s="38"/>
      <c r="O173" s="88" t="str">
        <f>IF('Order Form'!$B$8="Name / Attent Of","",IF(ISNUMBER($H173),IF('Order Form'!$K$14="Yes",'Order Form'!$B$8,""),""))</f>
        <v/>
      </c>
      <c r="P173" s="96" t="str">
        <f>IF('Order Form'!$B$9="Company / Department","",IF(ISNUMBER($H173),IF('Order Form'!$K$14="Yes",'Order Form'!$B$9,""),""))</f>
        <v/>
      </c>
      <c r="Q173" s="88" t="str">
        <f>IF('Order Form'!$B$10="Address 1","",IF(ISNUMBER($H173),IF('Order Form'!$K$14="Yes",'Order Form'!$B$10,""),""))</f>
        <v/>
      </c>
      <c r="R173" s="88" t="str">
        <f>IF('Order Form'!$B$11="Address 2","",IF(ISNUMBER($H173),IF('Order Form'!$K$14="Yes",'Order Form'!$B$11,""),""))</f>
        <v/>
      </c>
      <c r="S173" s="96" t="str">
        <f>IF('Order Form'!$B$12="Address 3","",IF(ISNUMBER($H173),IF('Order Form'!$K$14="Yes",'Order Form'!$B$12,""),""))</f>
        <v/>
      </c>
      <c r="T173" s="88" t="str">
        <f>IF('Order Form'!$B$13="Town","",IF(ISNUMBER($H173),IF('Order Form'!$K$14="Yes",'Order Form'!$B$13,""),""))</f>
        <v/>
      </c>
      <c r="U173" s="34"/>
      <c r="V173" s="103" t="str">
        <f>IF('Order Form'!$B$14="Post Code","",IF(ISNUMBER($H173),IF('Order Form'!$K$14="Yes",'Order Form'!$B$14,""),""))</f>
        <v/>
      </c>
      <c r="W173" s="98" t="str">
        <f>IF('Order Form'!$B$15="Country","",IF(ISNUMBER($H173),IF('Order Form'!$K$14="Yes",VLOOKUP('Order Form'!$B$15,Lists!N:O,2,0),""),""))</f>
        <v/>
      </c>
      <c r="X173" s="100"/>
      <c r="Y173" s="99" t="str">
        <f>IF('Order Form'!$F$8="Phone","",IF(ISNUMBER($H173),IF('Order Form'!$K$14="Yes",'Order Form'!$F$8,""),""))</f>
        <v/>
      </c>
      <c r="Z173" s="97" t="str">
        <f>IF('Order Form'!$F$9="Email","",IF(ISNUMBER($H173),IF('Order Form'!$K$14="Yes",'Order Form'!$F$9,""),""))</f>
        <v/>
      </c>
      <c r="AA173" s="38"/>
      <c r="AC173" s="86" t="str">
        <f>IF(ISNUMBER(($H173)),LEFT('Order Form'!$K$10,2),"")</f>
        <v/>
      </c>
      <c r="AD173" s="34"/>
      <c r="AE173" s="86" t="str">
        <f>IF(AC173="GR",LEFT('Order Form'!$K$11,2),"")</f>
        <v/>
      </c>
      <c r="AF173" s="34"/>
      <c r="AG173" s="38"/>
      <c r="AH173" s="38"/>
      <c r="AI173" s="86" t="str">
        <f>IF(ISNUMBER(($H173)),IF('Order Form'!$K$16="Yes","P",""),"")</f>
        <v/>
      </c>
      <c r="AJ173" s="34"/>
      <c r="AK173" s="106"/>
      <c r="AL173" s="106"/>
      <c r="AM173" s="34"/>
      <c r="AN173" s="34"/>
      <c r="AO173" s="38"/>
      <c r="AP173" s="34"/>
      <c r="AQ173" s="38"/>
      <c r="AR173" s="38"/>
      <c r="AS173" s="38"/>
      <c r="AZ173" s="86" t="str">
        <f>IF(ISNUMBER(($H173)),IF('Order Form'!$K$15="Yes","Y",""),"")</f>
        <v/>
      </c>
      <c r="BD173" s="87" t="e">
        <f>IF('Order Form'!#REF!&gt;0,"OF"," ")</f>
        <v>#REF!</v>
      </c>
      <c r="BE173" s="86" t="e">
        <f>IF('Order Form'!#REF!&gt;0,"Y"," ")</f>
        <v>#REF!</v>
      </c>
      <c r="BF173" s="86" t="e">
        <f>IF('Order Form'!#REF!&gt;0,"STANDARD"," ")</f>
        <v>#REF!</v>
      </c>
    </row>
    <row r="174" spans="1:58">
      <c r="A174" s="34"/>
      <c r="B174" s="93" t="str">
        <f>IF(ISNUMBER(($H174)),'Order Form'!$D$5,"")</f>
        <v/>
      </c>
      <c r="C174" s="92" t="str">
        <f>IF(ISNUMBER(($H174)),'Order Form'!$G$5,"")</f>
        <v/>
      </c>
      <c r="D174" s="92" t="str">
        <f>IF('Order Form'!F227="","",IF(ISNUMBER(($H174)),'Order Form'!F227,""))</f>
        <v/>
      </c>
      <c r="E174" s="35"/>
      <c r="F174" s="91" t="str">
        <f>IF(ISNUMBER((H174)),SUBSTITUTE(SUBSTITUTE('Order Form'!#REF!,"-","")," ",""),"")</f>
        <v/>
      </c>
      <c r="G174" s="36"/>
      <c r="H174" s="90" t="str">
        <f>IF('Order Form'!H227&gt;0,'Order Form'!H227," ")</f>
        <v xml:space="preserve"> </v>
      </c>
      <c r="I174" s="89" t="str">
        <f>IF('Order Form'!$K$13="Yes",(IF('Order Form'!#REF!&gt;0,"",IF('Order Form'!$K$10&lt;&gt;"GR - Gratis",IF('Order Form'!#REF!=0,"",IF(ISNUMBER($H174),'Order Form'!#REF!,"")),""))),"")</f>
        <v/>
      </c>
      <c r="J174" s="89" t="str">
        <f>IF('Order Form'!$K$13="Yes",(IF('Order Form'!#REF!=0,"",IF('Order Form'!$K$10&lt;&gt;"GR - Gratis",IF(ISNUMBER($H174),'Order Form'!#REF!,""),""))),"")</f>
        <v/>
      </c>
      <c r="K174" s="37"/>
      <c r="L174" s="89" t="str">
        <f>IF('Order Form'!J227&gt;0,"",IF('Order Form'!G227=0,"",IF('Order Form'!$K$10&lt;&gt;"GR - Gratis",IF('Order Form'!$K$12="Yes",IF(ISNUMBER($H174),'Order Form'!G227*100,""),""),"")))</f>
        <v/>
      </c>
      <c r="M174" s="89" t="str">
        <f>IF('Order Form'!J227&gt;0,"",IF('Order Form'!$K$17=0,"",IF('Order Form'!$K$17=0,"",IF('Order Form'!$K$10&lt;&gt;"GR - Gratis",IF('Order Form'!$K$12="Yes",IF(ISNUMBER($H174),'Order Form'!$K$17*100,""),""),""))))</f>
        <v/>
      </c>
      <c r="N174" s="38"/>
      <c r="O174" s="88" t="str">
        <f>IF('Order Form'!$B$8="Name / Attent Of","",IF(ISNUMBER($H174),IF('Order Form'!$K$14="Yes",'Order Form'!$B$8,""),""))</f>
        <v/>
      </c>
      <c r="P174" s="96" t="str">
        <f>IF('Order Form'!$B$9="Company / Department","",IF(ISNUMBER($H174),IF('Order Form'!$K$14="Yes",'Order Form'!$B$9,""),""))</f>
        <v/>
      </c>
      <c r="Q174" s="88" t="str">
        <f>IF('Order Form'!$B$10="Address 1","",IF(ISNUMBER($H174),IF('Order Form'!$K$14="Yes",'Order Form'!$B$10,""),""))</f>
        <v/>
      </c>
      <c r="R174" s="88" t="str">
        <f>IF('Order Form'!$B$11="Address 2","",IF(ISNUMBER($H174),IF('Order Form'!$K$14="Yes",'Order Form'!$B$11,""),""))</f>
        <v/>
      </c>
      <c r="S174" s="96" t="str">
        <f>IF('Order Form'!$B$12="Address 3","",IF(ISNUMBER($H174),IF('Order Form'!$K$14="Yes",'Order Form'!$B$12,""),""))</f>
        <v/>
      </c>
      <c r="T174" s="88" t="str">
        <f>IF('Order Form'!$B$13="Town","",IF(ISNUMBER($H174),IF('Order Form'!$K$14="Yes",'Order Form'!$B$13,""),""))</f>
        <v/>
      </c>
      <c r="U174" s="34"/>
      <c r="V174" s="103" t="str">
        <f>IF('Order Form'!$B$14="Post Code","",IF(ISNUMBER($H174),IF('Order Form'!$K$14="Yes",'Order Form'!$B$14,""),""))</f>
        <v/>
      </c>
      <c r="W174" s="98" t="str">
        <f>IF('Order Form'!$B$15="Country","",IF(ISNUMBER($H174),IF('Order Form'!$K$14="Yes",VLOOKUP('Order Form'!$B$15,Lists!N:O,2,0),""),""))</f>
        <v/>
      </c>
      <c r="X174" s="100"/>
      <c r="Y174" s="99" t="str">
        <f>IF('Order Form'!$F$8="Phone","",IF(ISNUMBER($H174),IF('Order Form'!$K$14="Yes",'Order Form'!$F$8,""),""))</f>
        <v/>
      </c>
      <c r="Z174" s="97" t="str">
        <f>IF('Order Form'!$F$9="Email","",IF(ISNUMBER($H174),IF('Order Form'!$K$14="Yes",'Order Form'!$F$9,""),""))</f>
        <v/>
      </c>
      <c r="AA174" s="38"/>
      <c r="AC174" s="86" t="str">
        <f>IF(ISNUMBER(($H174)),LEFT('Order Form'!$K$10,2),"")</f>
        <v/>
      </c>
      <c r="AD174" s="34"/>
      <c r="AE174" s="86" t="str">
        <f>IF(AC174="GR",LEFT('Order Form'!$K$11,2),"")</f>
        <v/>
      </c>
      <c r="AF174" s="34"/>
      <c r="AG174" s="38"/>
      <c r="AH174" s="38"/>
      <c r="AI174" s="86" t="str">
        <f>IF(ISNUMBER(($H174)),IF('Order Form'!$K$16="Yes","P",""),"")</f>
        <v/>
      </c>
      <c r="AJ174" s="34"/>
      <c r="AK174" s="106"/>
      <c r="AL174" s="106"/>
      <c r="AM174" s="34"/>
      <c r="AN174" s="34"/>
      <c r="AO174" s="38"/>
      <c r="AP174" s="34"/>
      <c r="AQ174" s="38"/>
      <c r="AR174" s="38"/>
      <c r="AS174" s="38"/>
      <c r="AZ174" s="86" t="str">
        <f>IF(ISNUMBER(($H174)),IF('Order Form'!$K$15="Yes","Y",""),"")</f>
        <v/>
      </c>
      <c r="BD174" s="87" t="e">
        <f>IF('Order Form'!#REF!&gt;0,"OF"," ")</f>
        <v>#REF!</v>
      </c>
      <c r="BE174" s="86" t="e">
        <f>IF('Order Form'!#REF!&gt;0,"Y"," ")</f>
        <v>#REF!</v>
      </c>
      <c r="BF174" s="86" t="e">
        <f>IF('Order Form'!#REF!&gt;0,"STANDARD"," ")</f>
        <v>#REF!</v>
      </c>
    </row>
    <row r="175" spans="1:58">
      <c r="A175" s="34"/>
      <c r="B175" s="93" t="str">
        <f>IF(ISNUMBER(($H175)),'Order Form'!$D$5,"")</f>
        <v/>
      </c>
      <c r="C175" s="92" t="str">
        <f>IF(ISNUMBER(($H175)),'Order Form'!$G$5,"")</f>
        <v/>
      </c>
      <c r="D175" s="92" t="str">
        <f>IF('Order Form'!F228="","",IF(ISNUMBER(($H175)),'Order Form'!F228,""))</f>
        <v/>
      </c>
      <c r="E175" s="35"/>
      <c r="F175" s="91" t="str">
        <f>IF(ISNUMBER((H175)),SUBSTITUTE(SUBSTITUTE('Order Form'!#REF!,"-","")," ",""),"")</f>
        <v/>
      </c>
      <c r="G175" s="36"/>
      <c r="H175" s="90" t="str">
        <f>IF('Order Form'!H228&gt;0,'Order Form'!H228," ")</f>
        <v xml:space="preserve"> </v>
      </c>
      <c r="I175" s="89" t="str">
        <f>IF('Order Form'!$K$13="Yes",(IF('Order Form'!#REF!&gt;0,"",IF('Order Form'!$K$10&lt;&gt;"GR - Gratis",IF('Order Form'!#REF!=0,"",IF(ISNUMBER($H175),'Order Form'!#REF!,"")),""))),"")</f>
        <v/>
      </c>
      <c r="J175" s="89" t="str">
        <f>IF('Order Form'!$K$13="Yes",(IF('Order Form'!#REF!=0,"",IF('Order Form'!$K$10&lt;&gt;"GR - Gratis",IF(ISNUMBER($H175),'Order Form'!#REF!,""),""))),"")</f>
        <v/>
      </c>
      <c r="K175" s="37"/>
      <c r="L175" s="89" t="str">
        <f>IF('Order Form'!J228&gt;0,"",IF('Order Form'!G228=0,"",IF('Order Form'!$K$10&lt;&gt;"GR - Gratis",IF('Order Form'!$K$12="Yes",IF(ISNUMBER($H175),'Order Form'!G228*100,""),""),"")))</f>
        <v/>
      </c>
      <c r="M175" s="89" t="str">
        <f>IF('Order Form'!J228&gt;0,"",IF('Order Form'!$K$17=0,"",IF('Order Form'!$K$17=0,"",IF('Order Form'!$K$10&lt;&gt;"GR - Gratis",IF('Order Form'!$K$12="Yes",IF(ISNUMBER($H175),'Order Form'!$K$17*100,""),""),""))))</f>
        <v/>
      </c>
      <c r="N175" s="38"/>
      <c r="O175" s="88" t="str">
        <f>IF('Order Form'!$B$8="Name / Attent Of","",IF(ISNUMBER($H175),IF('Order Form'!$K$14="Yes",'Order Form'!$B$8,""),""))</f>
        <v/>
      </c>
      <c r="P175" s="96" t="str">
        <f>IF('Order Form'!$B$9="Company / Department","",IF(ISNUMBER($H175),IF('Order Form'!$K$14="Yes",'Order Form'!$B$9,""),""))</f>
        <v/>
      </c>
      <c r="Q175" s="88" t="str">
        <f>IF('Order Form'!$B$10="Address 1","",IF(ISNUMBER($H175),IF('Order Form'!$K$14="Yes",'Order Form'!$B$10,""),""))</f>
        <v/>
      </c>
      <c r="R175" s="88" t="str">
        <f>IF('Order Form'!$B$11="Address 2","",IF(ISNUMBER($H175),IF('Order Form'!$K$14="Yes",'Order Form'!$B$11,""),""))</f>
        <v/>
      </c>
      <c r="S175" s="96" t="str">
        <f>IF('Order Form'!$B$12="Address 3","",IF(ISNUMBER($H175),IF('Order Form'!$K$14="Yes",'Order Form'!$B$12,""),""))</f>
        <v/>
      </c>
      <c r="T175" s="88" t="str">
        <f>IF('Order Form'!$B$13="Town","",IF(ISNUMBER($H175),IF('Order Form'!$K$14="Yes",'Order Form'!$B$13,""),""))</f>
        <v/>
      </c>
      <c r="U175" s="34"/>
      <c r="V175" s="103" t="str">
        <f>IF('Order Form'!$B$14="Post Code","",IF(ISNUMBER($H175),IF('Order Form'!$K$14="Yes",'Order Form'!$B$14,""),""))</f>
        <v/>
      </c>
      <c r="W175" s="98" t="str">
        <f>IF('Order Form'!$B$15="Country","",IF(ISNUMBER($H175),IF('Order Form'!$K$14="Yes",VLOOKUP('Order Form'!$B$15,Lists!N:O,2,0),""),""))</f>
        <v/>
      </c>
      <c r="X175" s="100"/>
      <c r="Y175" s="99" t="str">
        <f>IF('Order Form'!$F$8="Phone","",IF(ISNUMBER($H175),IF('Order Form'!$K$14="Yes",'Order Form'!$F$8,""),""))</f>
        <v/>
      </c>
      <c r="Z175" s="97" t="str">
        <f>IF('Order Form'!$F$9="Email","",IF(ISNUMBER($H175),IF('Order Form'!$K$14="Yes",'Order Form'!$F$9,""),""))</f>
        <v/>
      </c>
      <c r="AA175" s="38"/>
      <c r="AC175" s="86" t="str">
        <f>IF(ISNUMBER(($H175)),LEFT('Order Form'!$K$10,2),"")</f>
        <v/>
      </c>
      <c r="AD175" s="34"/>
      <c r="AE175" s="86" t="str">
        <f>IF(AC175="GR",LEFT('Order Form'!$K$11,2),"")</f>
        <v/>
      </c>
      <c r="AF175" s="34"/>
      <c r="AG175" s="38"/>
      <c r="AH175" s="38"/>
      <c r="AI175" s="86" t="str">
        <f>IF(ISNUMBER(($H175)),IF('Order Form'!$K$16="Yes","P",""),"")</f>
        <v/>
      </c>
      <c r="AJ175" s="34"/>
      <c r="AK175" s="106"/>
      <c r="AL175" s="106"/>
      <c r="AM175" s="34"/>
      <c r="AN175" s="34"/>
      <c r="AO175" s="38"/>
      <c r="AP175" s="34"/>
      <c r="AQ175" s="38"/>
      <c r="AR175" s="38"/>
      <c r="AS175" s="38"/>
      <c r="AZ175" s="86" t="str">
        <f>IF(ISNUMBER(($H175)),IF('Order Form'!$K$15="Yes","Y",""),"")</f>
        <v/>
      </c>
      <c r="BD175" s="87" t="e">
        <f>IF('Order Form'!#REF!&gt;0,"OF"," ")</f>
        <v>#REF!</v>
      </c>
      <c r="BE175" s="86" t="e">
        <f>IF('Order Form'!#REF!&gt;0,"Y"," ")</f>
        <v>#REF!</v>
      </c>
      <c r="BF175" s="86" t="e">
        <f>IF('Order Form'!#REF!&gt;0,"STANDARD"," ")</f>
        <v>#REF!</v>
      </c>
    </row>
    <row r="176" spans="1:58">
      <c r="A176" s="34"/>
      <c r="B176" s="93" t="str">
        <f>IF(ISNUMBER(($H176)),'Order Form'!$D$5,"")</f>
        <v/>
      </c>
      <c r="C176" s="92" t="str">
        <f>IF(ISNUMBER(($H176)),'Order Form'!$G$5,"")</f>
        <v/>
      </c>
      <c r="D176" s="92" t="str">
        <f>IF('Order Form'!F229="","",IF(ISNUMBER(($H176)),'Order Form'!F229,""))</f>
        <v/>
      </c>
      <c r="E176" s="35"/>
      <c r="F176" s="91" t="str">
        <f>IF(ISNUMBER((H176)),SUBSTITUTE(SUBSTITUTE('Order Form'!#REF!,"-","")," ",""),"")</f>
        <v/>
      </c>
      <c r="G176" s="36"/>
      <c r="H176" s="90" t="str">
        <f>IF('Order Form'!H229&gt;0,'Order Form'!H229," ")</f>
        <v xml:space="preserve"> </v>
      </c>
      <c r="I176" s="89" t="str">
        <f>IF('Order Form'!$K$13="Yes",(IF('Order Form'!#REF!&gt;0,"",IF('Order Form'!$K$10&lt;&gt;"GR - Gratis",IF('Order Form'!#REF!=0,"",IF(ISNUMBER($H176),'Order Form'!#REF!,"")),""))),"")</f>
        <v/>
      </c>
      <c r="J176" s="89" t="str">
        <f>IF('Order Form'!$K$13="Yes",(IF('Order Form'!#REF!=0,"",IF('Order Form'!$K$10&lt;&gt;"GR - Gratis",IF(ISNUMBER($H176),'Order Form'!#REF!,""),""))),"")</f>
        <v/>
      </c>
      <c r="K176" s="37"/>
      <c r="L176" s="89" t="str">
        <f>IF('Order Form'!J229&gt;0,"",IF('Order Form'!G229=0,"",IF('Order Form'!$K$10&lt;&gt;"GR - Gratis",IF('Order Form'!$K$12="Yes",IF(ISNUMBER($H176),'Order Form'!G229*100,""),""),"")))</f>
        <v/>
      </c>
      <c r="M176" s="89" t="str">
        <f>IF('Order Form'!J229&gt;0,"",IF('Order Form'!$K$17=0,"",IF('Order Form'!$K$17=0,"",IF('Order Form'!$K$10&lt;&gt;"GR - Gratis",IF('Order Form'!$K$12="Yes",IF(ISNUMBER($H176),'Order Form'!$K$17*100,""),""),""))))</f>
        <v/>
      </c>
      <c r="N176" s="38"/>
      <c r="O176" s="88" t="str">
        <f>IF('Order Form'!$B$8="Name / Attent Of","",IF(ISNUMBER($H176),IF('Order Form'!$K$14="Yes",'Order Form'!$B$8,""),""))</f>
        <v/>
      </c>
      <c r="P176" s="96" t="str">
        <f>IF('Order Form'!$B$9="Company / Department","",IF(ISNUMBER($H176),IF('Order Form'!$K$14="Yes",'Order Form'!$B$9,""),""))</f>
        <v/>
      </c>
      <c r="Q176" s="88" t="str">
        <f>IF('Order Form'!$B$10="Address 1","",IF(ISNUMBER($H176),IF('Order Form'!$K$14="Yes",'Order Form'!$B$10,""),""))</f>
        <v/>
      </c>
      <c r="R176" s="88" t="str">
        <f>IF('Order Form'!$B$11="Address 2","",IF(ISNUMBER($H176),IF('Order Form'!$K$14="Yes",'Order Form'!$B$11,""),""))</f>
        <v/>
      </c>
      <c r="S176" s="96" t="str">
        <f>IF('Order Form'!$B$12="Address 3","",IF(ISNUMBER($H176),IF('Order Form'!$K$14="Yes",'Order Form'!$B$12,""),""))</f>
        <v/>
      </c>
      <c r="T176" s="88" t="str">
        <f>IF('Order Form'!$B$13="Town","",IF(ISNUMBER($H176),IF('Order Form'!$K$14="Yes",'Order Form'!$B$13,""),""))</f>
        <v/>
      </c>
      <c r="U176" s="34"/>
      <c r="V176" s="103" t="str">
        <f>IF('Order Form'!$B$14="Post Code","",IF(ISNUMBER($H176),IF('Order Form'!$K$14="Yes",'Order Form'!$B$14,""),""))</f>
        <v/>
      </c>
      <c r="W176" s="98" t="str">
        <f>IF('Order Form'!$B$15="Country","",IF(ISNUMBER($H176),IF('Order Form'!$K$14="Yes",VLOOKUP('Order Form'!$B$15,Lists!N:O,2,0),""),""))</f>
        <v/>
      </c>
      <c r="X176" s="100"/>
      <c r="Y176" s="99" t="str">
        <f>IF('Order Form'!$F$8="Phone","",IF(ISNUMBER($H176),IF('Order Form'!$K$14="Yes",'Order Form'!$F$8,""),""))</f>
        <v/>
      </c>
      <c r="Z176" s="97" t="str">
        <f>IF('Order Form'!$F$9="Email","",IF(ISNUMBER($H176),IF('Order Form'!$K$14="Yes",'Order Form'!$F$9,""),""))</f>
        <v/>
      </c>
      <c r="AA176" s="38"/>
      <c r="AC176" s="86" t="str">
        <f>IF(ISNUMBER(($H176)),LEFT('Order Form'!$K$10,2),"")</f>
        <v/>
      </c>
      <c r="AD176" s="34"/>
      <c r="AE176" s="86" t="str">
        <f>IF(AC176="GR",LEFT('Order Form'!$K$11,2),"")</f>
        <v/>
      </c>
      <c r="AF176" s="34"/>
      <c r="AG176" s="38"/>
      <c r="AH176" s="38"/>
      <c r="AI176" s="86" t="str">
        <f>IF(ISNUMBER(($H176)),IF('Order Form'!$K$16="Yes","P",""),"")</f>
        <v/>
      </c>
      <c r="AJ176" s="34"/>
      <c r="AK176" s="106"/>
      <c r="AL176" s="106"/>
      <c r="AM176" s="34"/>
      <c r="AN176" s="34"/>
      <c r="AO176" s="38"/>
      <c r="AP176" s="34"/>
      <c r="AQ176" s="38"/>
      <c r="AR176" s="38"/>
      <c r="AS176" s="38"/>
      <c r="AZ176" s="86" t="str">
        <f>IF(ISNUMBER(($H176)),IF('Order Form'!$K$15="Yes","Y",""),"")</f>
        <v/>
      </c>
      <c r="BD176" s="87" t="e">
        <f>IF('Order Form'!#REF!&gt;0,"OF"," ")</f>
        <v>#REF!</v>
      </c>
      <c r="BE176" s="86" t="e">
        <f>IF('Order Form'!#REF!&gt;0,"Y"," ")</f>
        <v>#REF!</v>
      </c>
      <c r="BF176" s="86" t="e">
        <f>IF('Order Form'!#REF!&gt;0,"STANDARD"," ")</f>
        <v>#REF!</v>
      </c>
    </row>
    <row r="177" spans="1:58">
      <c r="A177" s="34"/>
      <c r="B177" s="93" t="str">
        <f>IF(ISNUMBER(($H177)),'Order Form'!$D$5,"")</f>
        <v/>
      </c>
      <c r="C177" s="92" t="str">
        <f>IF(ISNUMBER(($H177)),'Order Form'!$G$5,"")</f>
        <v/>
      </c>
      <c r="D177" s="92" t="str">
        <f>IF('Order Form'!F230="","",IF(ISNUMBER(($H177)),'Order Form'!F230,""))</f>
        <v/>
      </c>
      <c r="E177" s="35"/>
      <c r="F177" s="91" t="str">
        <f>IF(ISNUMBER((H177)),SUBSTITUTE(SUBSTITUTE('Order Form'!#REF!,"-","")," ",""),"")</f>
        <v/>
      </c>
      <c r="G177" s="36"/>
      <c r="H177" s="90" t="str">
        <f>IF('Order Form'!H230&gt;0,'Order Form'!H230," ")</f>
        <v xml:space="preserve"> </v>
      </c>
      <c r="I177" s="89" t="str">
        <f>IF('Order Form'!$K$13="Yes",(IF('Order Form'!#REF!&gt;0,"",IF('Order Form'!$K$10&lt;&gt;"GR - Gratis",IF('Order Form'!#REF!=0,"",IF(ISNUMBER($H177),'Order Form'!#REF!,"")),""))),"")</f>
        <v/>
      </c>
      <c r="J177" s="89" t="str">
        <f>IF('Order Form'!$K$13="Yes",(IF('Order Form'!#REF!=0,"",IF('Order Form'!$K$10&lt;&gt;"GR - Gratis",IF(ISNUMBER($H177),'Order Form'!#REF!,""),""))),"")</f>
        <v/>
      </c>
      <c r="K177" s="37"/>
      <c r="L177" s="89" t="str">
        <f>IF('Order Form'!J230&gt;0,"",IF('Order Form'!G230=0,"",IF('Order Form'!$K$10&lt;&gt;"GR - Gratis",IF('Order Form'!$K$12="Yes",IF(ISNUMBER($H177),'Order Form'!G230*100,""),""),"")))</f>
        <v/>
      </c>
      <c r="M177" s="89" t="str">
        <f>IF('Order Form'!J230&gt;0,"",IF('Order Form'!$K$17=0,"",IF('Order Form'!$K$17=0,"",IF('Order Form'!$K$10&lt;&gt;"GR - Gratis",IF('Order Form'!$K$12="Yes",IF(ISNUMBER($H177),'Order Form'!$K$17*100,""),""),""))))</f>
        <v/>
      </c>
      <c r="N177" s="38"/>
      <c r="O177" s="88" t="str">
        <f>IF('Order Form'!$B$8="Name / Attent Of","",IF(ISNUMBER($H177),IF('Order Form'!$K$14="Yes",'Order Form'!$B$8,""),""))</f>
        <v/>
      </c>
      <c r="P177" s="96" t="str">
        <f>IF('Order Form'!$B$9="Company / Department","",IF(ISNUMBER($H177),IF('Order Form'!$K$14="Yes",'Order Form'!$B$9,""),""))</f>
        <v/>
      </c>
      <c r="Q177" s="88" t="str">
        <f>IF('Order Form'!$B$10="Address 1","",IF(ISNUMBER($H177),IF('Order Form'!$K$14="Yes",'Order Form'!$B$10,""),""))</f>
        <v/>
      </c>
      <c r="R177" s="88" t="str">
        <f>IF('Order Form'!$B$11="Address 2","",IF(ISNUMBER($H177),IF('Order Form'!$K$14="Yes",'Order Form'!$B$11,""),""))</f>
        <v/>
      </c>
      <c r="S177" s="96" t="str">
        <f>IF('Order Form'!$B$12="Address 3","",IF(ISNUMBER($H177),IF('Order Form'!$K$14="Yes",'Order Form'!$B$12,""),""))</f>
        <v/>
      </c>
      <c r="T177" s="88" t="str">
        <f>IF('Order Form'!$B$13="Town","",IF(ISNUMBER($H177),IF('Order Form'!$K$14="Yes",'Order Form'!$B$13,""),""))</f>
        <v/>
      </c>
      <c r="U177" s="34"/>
      <c r="V177" s="103" t="str">
        <f>IF('Order Form'!$B$14="Post Code","",IF(ISNUMBER($H177),IF('Order Form'!$K$14="Yes",'Order Form'!$B$14,""),""))</f>
        <v/>
      </c>
      <c r="W177" s="98" t="str">
        <f>IF('Order Form'!$B$15="Country","",IF(ISNUMBER($H177),IF('Order Form'!$K$14="Yes",VLOOKUP('Order Form'!$B$15,Lists!N:O,2,0),""),""))</f>
        <v/>
      </c>
      <c r="X177" s="100"/>
      <c r="Y177" s="99" t="str">
        <f>IF('Order Form'!$F$8="Phone","",IF(ISNUMBER($H177),IF('Order Form'!$K$14="Yes",'Order Form'!$F$8,""),""))</f>
        <v/>
      </c>
      <c r="Z177" s="97" t="str">
        <f>IF('Order Form'!$F$9="Email","",IF(ISNUMBER($H177),IF('Order Form'!$K$14="Yes",'Order Form'!$F$9,""),""))</f>
        <v/>
      </c>
      <c r="AA177" s="38"/>
      <c r="AC177" s="86" t="str">
        <f>IF(ISNUMBER(($H177)),LEFT('Order Form'!$K$10,2),"")</f>
        <v/>
      </c>
      <c r="AD177" s="34"/>
      <c r="AE177" s="86" t="str">
        <f>IF(AC177="GR",LEFT('Order Form'!$K$11,2),"")</f>
        <v/>
      </c>
      <c r="AF177" s="34"/>
      <c r="AG177" s="38"/>
      <c r="AH177" s="38"/>
      <c r="AI177" s="86" t="str">
        <f>IF(ISNUMBER(($H177)),IF('Order Form'!$K$16="Yes","P",""),"")</f>
        <v/>
      </c>
      <c r="AJ177" s="34"/>
      <c r="AK177" s="106"/>
      <c r="AL177" s="106"/>
      <c r="AM177" s="34"/>
      <c r="AN177" s="34"/>
      <c r="AO177" s="38"/>
      <c r="AP177" s="34"/>
      <c r="AQ177" s="38"/>
      <c r="AR177" s="38"/>
      <c r="AS177" s="38"/>
      <c r="AZ177" s="86" t="str">
        <f>IF(ISNUMBER(($H177)),IF('Order Form'!$K$15="Yes","Y",""),"")</f>
        <v/>
      </c>
      <c r="BD177" s="87" t="e">
        <f>IF('Order Form'!#REF!&gt;0,"OF"," ")</f>
        <v>#REF!</v>
      </c>
      <c r="BE177" s="86" t="e">
        <f>IF('Order Form'!#REF!&gt;0,"Y"," ")</f>
        <v>#REF!</v>
      </c>
      <c r="BF177" s="86" t="e">
        <f>IF('Order Form'!#REF!&gt;0,"STANDARD"," ")</f>
        <v>#REF!</v>
      </c>
    </row>
    <row r="178" spans="1:58">
      <c r="A178" s="34"/>
      <c r="B178" s="93" t="str">
        <f>IF(ISNUMBER(($H178)),'Order Form'!$D$5,"")</f>
        <v/>
      </c>
      <c r="C178" s="92" t="str">
        <f>IF(ISNUMBER(($H178)),'Order Form'!$G$5,"")</f>
        <v/>
      </c>
      <c r="D178" s="92" t="str">
        <f>IF('Order Form'!F231="","",IF(ISNUMBER(($H178)),'Order Form'!F231,""))</f>
        <v/>
      </c>
      <c r="E178" s="35"/>
      <c r="F178" s="91" t="str">
        <f>IF(ISNUMBER((H178)),SUBSTITUTE(SUBSTITUTE('Order Form'!#REF!,"-","")," ",""),"")</f>
        <v/>
      </c>
      <c r="G178" s="36"/>
      <c r="H178" s="90" t="str">
        <f>IF('Order Form'!H231&gt;0,'Order Form'!H231," ")</f>
        <v xml:space="preserve"> </v>
      </c>
      <c r="I178" s="89" t="str">
        <f>IF('Order Form'!$K$13="Yes",(IF('Order Form'!#REF!&gt;0,"",IF('Order Form'!$K$10&lt;&gt;"GR - Gratis",IF('Order Form'!#REF!=0,"",IF(ISNUMBER($H178),'Order Form'!#REF!,"")),""))),"")</f>
        <v/>
      </c>
      <c r="J178" s="89" t="str">
        <f>IF('Order Form'!$K$13="Yes",(IF('Order Form'!#REF!=0,"",IF('Order Form'!$K$10&lt;&gt;"GR - Gratis",IF(ISNUMBER($H178),'Order Form'!#REF!,""),""))),"")</f>
        <v/>
      </c>
      <c r="K178" s="37"/>
      <c r="L178" s="89" t="str">
        <f>IF('Order Form'!J231&gt;0,"",IF('Order Form'!G231=0,"",IF('Order Form'!$K$10&lt;&gt;"GR - Gratis",IF('Order Form'!$K$12="Yes",IF(ISNUMBER($H178),'Order Form'!G231*100,""),""),"")))</f>
        <v/>
      </c>
      <c r="M178" s="89" t="str">
        <f>IF('Order Form'!J231&gt;0,"",IF('Order Form'!$K$17=0,"",IF('Order Form'!$K$17=0,"",IF('Order Form'!$K$10&lt;&gt;"GR - Gratis",IF('Order Form'!$K$12="Yes",IF(ISNUMBER($H178),'Order Form'!$K$17*100,""),""),""))))</f>
        <v/>
      </c>
      <c r="N178" s="38"/>
      <c r="O178" s="88" t="str">
        <f>IF('Order Form'!$B$8="Name / Attent Of","",IF(ISNUMBER($H178),IF('Order Form'!$K$14="Yes",'Order Form'!$B$8,""),""))</f>
        <v/>
      </c>
      <c r="P178" s="96" t="str">
        <f>IF('Order Form'!$B$9="Company / Department","",IF(ISNUMBER($H178),IF('Order Form'!$K$14="Yes",'Order Form'!$B$9,""),""))</f>
        <v/>
      </c>
      <c r="Q178" s="88" t="str">
        <f>IF('Order Form'!$B$10="Address 1","",IF(ISNUMBER($H178),IF('Order Form'!$K$14="Yes",'Order Form'!$B$10,""),""))</f>
        <v/>
      </c>
      <c r="R178" s="88" t="str">
        <f>IF('Order Form'!$B$11="Address 2","",IF(ISNUMBER($H178),IF('Order Form'!$K$14="Yes",'Order Form'!$B$11,""),""))</f>
        <v/>
      </c>
      <c r="S178" s="96" t="str">
        <f>IF('Order Form'!$B$12="Address 3","",IF(ISNUMBER($H178),IF('Order Form'!$K$14="Yes",'Order Form'!$B$12,""),""))</f>
        <v/>
      </c>
      <c r="T178" s="88" t="str">
        <f>IF('Order Form'!$B$13="Town","",IF(ISNUMBER($H178),IF('Order Form'!$K$14="Yes",'Order Form'!$B$13,""),""))</f>
        <v/>
      </c>
      <c r="U178" s="34"/>
      <c r="V178" s="103" t="str">
        <f>IF('Order Form'!$B$14="Post Code","",IF(ISNUMBER($H178),IF('Order Form'!$K$14="Yes",'Order Form'!$B$14,""),""))</f>
        <v/>
      </c>
      <c r="W178" s="98" t="str">
        <f>IF('Order Form'!$B$15="Country","",IF(ISNUMBER($H178),IF('Order Form'!$K$14="Yes",VLOOKUP('Order Form'!$B$15,Lists!N:O,2,0),""),""))</f>
        <v/>
      </c>
      <c r="X178" s="100"/>
      <c r="Y178" s="99" t="str">
        <f>IF('Order Form'!$F$8="Phone","",IF(ISNUMBER($H178),IF('Order Form'!$K$14="Yes",'Order Form'!$F$8,""),""))</f>
        <v/>
      </c>
      <c r="Z178" s="97" t="str">
        <f>IF('Order Form'!$F$9="Email","",IF(ISNUMBER($H178),IF('Order Form'!$K$14="Yes",'Order Form'!$F$9,""),""))</f>
        <v/>
      </c>
      <c r="AA178" s="38"/>
      <c r="AC178" s="86" t="str">
        <f>IF(ISNUMBER(($H178)),LEFT('Order Form'!$K$10,2),"")</f>
        <v/>
      </c>
      <c r="AD178" s="34"/>
      <c r="AE178" s="86" t="str">
        <f>IF(AC178="GR",LEFT('Order Form'!$K$11,2),"")</f>
        <v/>
      </c>
      <c r="AF178" s="34"/>
      <c r="AG178" s="38"/>
      <c r="AH178" s="38"/>
      <c r="AI178" s="86" t="str">
        <f>IF(ISNUMBER(($H178)),IF('Order Form'!$K$16="Yes","P",""),"")</f>
        <v/>
      </c>
      <c r="AJ178" s="34"/>
      <c r="AK178" s="106"/>
      <c r="AL178" s="106"/>
      <c r="AM178" s="34"/>
      <c r="AN178" s="34"/>
      <c r="AO178" s="38"/>
      <c r="AP178" s="34"/>
      <c r="AQ178" s="38"/>
      <c r="AR178" s="38"/>
      <c r="AS178" s="38"/>
      <c r="AZ178" s="86" t="str">
        <f>IF(ISNUMBER(($H178)),IF('Order Form'!$K$15="Yes","Y",""),"")</f>
        <v/>
      </c>
      <c r="BD178" s="87" t="e">
        <f>IF('Order Form'!#REF!&gt;0,"OF"," ")</f>
        <v>#REF!</v>
      </c>
      <c r="BE178" s="86" t="e">
        <f>IF('Order Form'!#REF!&gt;0,"Y"," ")</f>
        <v>#REF!</v>
      </c>
      <c r="BF178" s="86" t="e">
        <f>IF('Order Form'!#REF!&gt;0,"STANDARD"," ")</f>
        <v>#REF!</v>
      </c>
    </row>
    <row r="179" spans="1:58">
      <c r="A179" s="34"/>
      <c r="B179" s="93" t="str">
        <f>IF(ISNUMBER(($H179)),'Order Form'!$D$5,"")</f>
        <v/>
      </c>
      <c r="C179" s="92" t="str">
        <f>IF(ISNUMBER(($H179)),'Order Form'!$G$5,"")</f>
        <v/>
      </c>
      <c r="D179" s="92" t="str">
        <f>IF('Order Form'!F232="","",IF(ISNUMBER(($H179)),'Order Form'!F232,""))</f>
        <v/>
      </c>
      <c r="E179" s="35"/>
      <c r="F179" s="91" t="str">
        <f>IF(ISNUMBER((H179)),SUBSTITUTE(SUBSTITUTE('Order Form'!#REF!,"-","")," ",""),"")</f>
        <v/>
      </c>
      <c r="G179" s="36"/>
      <c r="H179" s="90" t="str">
        <f>IF('Order Form'!H232&gt;0,'Order Form'!H232," ")</f>
        <v xml:space="preserve"> </v>
      </c>
      <c r="I179" s="89" t="str">
        <f>IF('Order Form'!$K$13="Yes",(IF('Order Form'!#REF!&gt;0,"",IF('Order Form'!$K$10&lt;&gt;"GR - Gratis",IF('Order Form'!#REF!=0,"",IF(ISNUMBER($H179),'Order Form'!#REF!,"")),""))),"")</f>
        <v/>
      </c>
      <c r="J179" s="89" t="str">
        <f>IF('Order Form'!$K$13="Yes",(IF('Order Form'!#REF!=0,"",IF('Order Form'!$K$10&lt;&gt;"GR - Gratis",IF(ISNUMBER($H179),'Order Form'!#REF!,""),""))),"")</f>
        <v/>
      </c>
      <c r="K179" s="37"/>
      <c r="L179" s="89" t="str">
        <f>IF('Order Form'!J232&gt;0,"",IF('Order Form'!G232=0,"",IF('Order Form'!$K$10&lt;&gt;"GR - Gratis",IF('Order Form'!$K$12="Yes",IF(ISNUMBER($H179),'Order Form'!G232*100,""),""),"")))</f>
        <v/>
      </c>
      <c r="M179" s="89" t="str">
        <f>IF('Order Form'!J232&gt;0,"",IF('Order Form'!$K$17=0,"",IF('Order Form'!$K$17=0,"",IF('Order Form'!$K$10&lt;&gt;"GR - Gratis",IF('Order Form'!$K$12="Yes",IF(ISNUMBER($H179),'Order Form'!$K$17*100,""),""),""))))</f>
        <v/>
      </c>
      <c r="N179" s="38"/>
      <c r="O179" s="88" t="str">
        <f>IF('Order Form'!$B$8="Name / Attent Of","",IF(ISNUMBER($H179),IF('Order Form'!$K$14="Yes",'Order Form'!$B$8,""),""))</f>
        <v/>
      </c>
      <c r="P179" s="96" t="str">
        <f>IF('Order Form'!$B$9="Company / Department","",IF(ISNUMBER($H179),IF('Order Form'!$K$14="Yes",'Order Form'!$B$9,""),""))</f>
        <v/>
      </c>
      <c r="Q179" s="88" t="str">
        <f>IF('Order Form'!$B$10="Address 1","",IF(ISNUMBER($H179),IF('Order Form'!$K$14="Yes",'Order Form'!$B$10,""),""))</f>
        <v/>
      </c>
      <c r="R179" s="88" t="str">
        <f>IF('Order Form'!$B$11="Address 2","",IF(ISNUMBER($H179),IF('Order Form'!$K$14="Yes",'Order Form'!$B$11,""),""))</f>
        <v/>
      </c>
      <c r="S179" s="96" t="str">
        <f>IF('Order Form'!$B$12="Address 3","",IF(ISNUMBER($H179),IF('Order Form'!$K$14="Yes",'Order Form'!$B$12,""),""))</f>
        <v/>
      </c>
      <c r="T179" s="88" t="str">
        <f>IF('Order Form'!$B$13="Town","",IF(ISNUMBER($H179),IF('Order Form'!$K$14="Yes",'Order Form'!$B$13,""),""))</f>
        <v/>
      </c>
      <c r="U179" s="34"/>
      <c r="V179" s="103" t="str">
        <f>IF('Order Form'!$B$14="Post Code","",IF(ISNUMBER($H179),IF('Order Form'!$K$14="Yes",'Order Form'!$B$14,""),""))</f>
        <v/>
      </c>
      <c r="W179" s="98" t="str">
        <f>IF('Order Form'!$B$15="Country","",IF(ISNUMBER($H179),IF('Order Form'!$K$14="Yes",VLOOKUP('Order Form'!$B$15,Lists!N:O,2,0),""),""))</f>
        <v/>
      </c>
      <c r="X179" s="100"/>
      <c r="Y179" s="99" t="str">
        <f>IF('Order Form'!$F$8="Phone","",IF(ISNUMBER($H179),IF('Order Form'!$K$14="Yes",'Order Form'!$F$8,""),""))</f>
        <v/>
      </c>
      <c r="Z179" s="97" t="str">
        <f>IF('Order Form'!$F$9="Email","",IF(ISNUMBER($H179),IF('Order Form'!$K$14="Yes",'Order Form'!$F$9,""),""))</f>
        <v/>
      </c>
      <c r="AA179" s="38"/>
      <c r="AC179" s="86" t="str">
        <f>IF(ISNUMBER(($H179)),LEFT('Order Form'!$K$10,2),"")</f>
        <v/>
      </c>
      <c r="AD179" s="34"/>
      <c r="AE179" s="86" t="str">
        <f>IF(AC179="GR",LEFT('Order Form'!$K$11,2),"")</f>
        <v/>
      </c>
      <c r="AF179" s="34"/>
      <c r="AG179" s="38"/>
      <c r="AH179" s="38"/>
      <c r="AI179" s="86" t="str">
        <f>IF(ISNUMBER(($H179)),IF('Order Form'!$K$16="Yes","P",""),"")</f>
        <v/>
      </c>
      <c r="AJ179" s="34"/>
      <c r="AK179" s="106"/>
      <c r="AL179" s="106"/>
      <c r="AM179" s="34"/>
      <c r="AN179" s="34"/>
      <c r="AO179" s="38"/>
      <c r="AP179" s="34"/>
      <c r="AQ179" s="38"/>
      <c r="AR179" s="38"/>
      <c r="AS179" s="38"/>
      <c r="AZ179" s="86" t="str">
        <f>IF(ISNUMBER(($H179)),IF('Order Form'!$K$15="Yes","Y",""),"")</f>
        <v/>
      </c>
      <c r="BD179" s="87" t="e">
        <f>IF('Order Form'!#REF!&gt;0,"OF"," ")</f>
        <v>#REF!</v>
      </c>
      <c r="BE179" s="86" t="e">
        <f>IF('Order Form'!#REF!&gt;0,"Y"," ")</f>
        <v>#REF!</v>
      </c>
      <c r="BF179" s="86" t="e">
        <f>IF('Order Form'!#REF!&gt;0,"STANDARD"," ")</f>
        <v>#REF!</v>
      </c>
    </row>
    <row r="180" spans="1:58">
      <c r="A180" s="34"/>
      <c r="B180" s="93" t="str">
        <f>IF(ISNUMBER(($H180)),'Order Form'!$D$5,"")</f>
        <v/>
      </c>
      <c r="C180" s="92" t="str">
        <f>IF(ISNUMBER(($H180)),'Order Form'!$G$5,"")</f>
        <v/>
      </c>
      <c r="D180" s="92" t="str">
        <f>IF('Order Form'!F233="","",IF(ISNUMBER(($H180)),'Order Form'!F233,""))</f>
        <v/>
      </c>
      <c r="E180" s="35"/>
      <c r="F180" s="91" t="str">
        <f>IF(ISNUMBER((H180)),SUBSTITUTE(SUBSTITUTE('Order Form'!#REF!,"-","")," ",""),"")</f>
        <v/>
      </c>
      <c r="G180" s="36"/>
      <c r="H180" s="90" t="str">
        <f>IF('Order Form'!H233&gt;0,'Order Form'!H233," ")</f>
        <v xml:space="preserve"> </v>
      </c>
      <c r="I180" s="89" t="str">
        <f>IF('Order Form'!$K$13="Yes",(IF('Order Form'!#REF!&gt;0,"",IF('Order Form'!$K$10&lt;&gt;"GR - Gratis",IF('Order Form'!#REF!=0,"",IF(ISNUMBER($H180),'Order Form'!#REF!,"")),""))),"")</f>
        <v/>
      </c>
      <c r="J180" s="89" t="str">
        <f>IF('Order Form'!$K$13="Yes",(IF('Order Form'!#REF!=0,"",IF('Order Form'!$K$10&lt;&gt;"GR - Gratis",IF(ISNUMBER($H180),'Order Form'!#REF!,""),""))),"")</f>
        <v/>
      </c>
      <c r="K180" s="37"/>
      <c r="L180" s="89" t="str">
        <f>IF('Order Form'!J233&gt;0,"",IF('Order Form'!G233=0,"",IF('Order Form'!$K$10&lt;&gt;"GR - Gratis",IF('Order Form'!$K$12="Yes",IF(ISNUMBER($H180),'Order Form'!G233*100,""),""),"")))</f>
        <v/>
      </c>
      <c r="M180" s="89" t="str">
        <f>IF('Order Form'!J233&gt;0,"",IF('Order Form'!$K$17=0,"",IF('Order Form'!$K$17=0,"",IF('Order Form'!$K$10&lt;&gt;"GR - Gratis",IF('Order Form'!$K$12="Yes",IF(ISNUMBER($H180),'Order Form'!$K$17*100,""),""),""))))</f>
        <v/>
      </c>
      <c r="N180" s="38"/>
      <c r="O180" s="88" t="str">
        <f>IF('Order Form'!$B$8="Name / Attent Of","",IF(ISNUMBER($H180),IF('Order Form'!$K$14="Yes",'Order Form'!$B$8,""),""))</f>
        <v/>
      </c>
      <c r="P180" s="96" t="str">
        <f>IF('Order Form'!$B$9="Company / Department","",IF(ISNUMBER($H180),IF('Order Form'!$K$14="Yes",'Order Form'!$B$9,""),""))</f>
        <v/>
      </c>
      <c r="Q180" s="88" t="str">
        <f>IF('Order Form'!$B$10="Address 1","",IF(ISNUMBER($H180),IF('Order Form'!$K$14="Yes",'Order Form'!$B$10,""),""))</f>
        <v/>
      </c>
      <c r="R180" s="88" t="str">
        <f>IF('Order Form'!$B$11="Address 2","",IF(ISNUMBER($H180),IF('Order Form'!$K$14="Yes",'Order Form'!$B$11,""),""))</f>
        <v/>
      </c>
      <c r="S180" s="96" t="str">
        <f>IF('Order Form'!$B$12="Address 3","",IF(ISNUMBER($H180),IF('Order Form'!$K$14="Yes",'Order Form'!$B$12,""),""))</f>
        <v/>
      </c>
      <c r="T180" s="88" t="str">
        <f>IF('Order Form'!$B$13="Town","",IF(ISNUMBER($H180),IF('Order Form'!$K$14="Yes",'Order Form'!$B$13,""),""))</f>
        <v/>
      </c>
      <c r="U180" s="34"/>
      <c r="V180" s="103" t="str">
        <f>IF('Order Form'!$B$14="Post Code","",IF(ISNUMBER($H180),IF('Order Form'!$K$14="Yes",'Order Form'!$B$14,""),""))</f>
        <v/>
      </c>
      <c r="W180" s="98" t="str">
        <f>IF('Order Form'!$B$15="Country","",IF(ISNUMBER($H180),IF('Order Form'!$K$14="Yes",VLOOKUP('Order Form'!$B$15,Lists!N:O,2,0),""),""))</f>
        <v/>
      </c>
      <c r="X180" s="100"/>
      <c r="Y180" s="99" t="str">
        <f>IF('Order Form'!$F$8="Phone","",IF(ISNUMBER($H180),IF('Order Form'!$K$14="Yes",'Order Form'!$F$8,""),""))</f>
        <v/>
      </c>
      <c r="Z180" s="97" t="str">
        <f>IF('Order Form'!$F$9="Email","",IF(ISNUMBER($H180),IF('Order Form'!$K$14="Yes",'Order Form'!$F$9,""),""))</f>
        <v/>
      </c>
      <c r="AA180" s="38"/>
      <c r="AC180" s="86" t="str">
        <f>IF(ISNUMBER(($H180)),LEFT('Order Form'!$K$10,2),"")</f>
        <v/>
      </c>
      <c r="AD180" s="34"/>
      <c r="AE180" s="86" t="str">
        <f>IF(AC180="GR",LEFT('Order Form'!$K$11,2),"")</f>
        <v/>
      </c>
      <c r="AF180" s="34"/>
      <c r="AG180" s="38"/>
      <c r="AH180" s="38"/>
      <c r="AI180" s="86" t="str">
        <f>IF(ISNUMBER(($H180)),IF('Order Form'!$K$16="Yes","P",""),"")</f>
        <v/>
      </c>
      <c r="AJ180" s="34"/>
      <c r="AK180" s="106"/>
      <c r="AL180" s="106"/>
      <c r="AM180" s="34"/>
      <c r="AN180" s="34"/>
      <c r="AO180" s="38"/>
      <c r="AP180" s="34"/>
      <c r="AQ180" s="38"/>
      <c r="AR180" s="38"/>
      <c r="AS180" s="38"/>
      <c r="AZ180" s="86" t="str">
        <f>IF(ISNUMBER(($H180)),IF('Order Form'!$K$15="Yes","Y",""),"")</f>
        <v/>
      </c>
      <c r="BD180" s="87" t="e">
        <f>IF('Order Form'!#REF!&gt;0,"OF"," ")</f>
        <v>#REF!</v>
      </c>
      <c r="BE180" s="86" t="e">
        <f>IF('Order Form'!#REF!&gt;0,"Y"," ")</f>
        <v>#REF!</v>
      </c>
      <c r="BF180" s="86" t="e">
        <f>IF('Order Form'!#REF!&gt;0,"STANDARD"," ")</f>
        <v>#REF!</v>
      </c>
    </row>
    <row r="181" spans="1:58">
      <c r="A181" s="34"/>
      <c r="B181" s="93" t="str">
        <f>IF(ISNUMBER(($H181)),'Order Form'!$D$5,"")</f>
        <v/>
      </c>
      <c r="C181" s="92" t="str">
        <f>IF(ISNUMBER(($H181)),'Order Form'!$G$5,"")</f>
        <v/>
      </c>
      <c r="D181" s="92" t="str">
        <f>IF('Order Form'!F234="","",IF(ISNUMBER(($H181)),'Order Form'!F234,""))</f>
        <v/>
      </c>
      <c r="E181" s="35"/>
      <c r="F181" s="91" t="str">
        <f>IF(ISNUMBER((H181)),SUBSTITUTE(SUBSTITUTE('Order Form'!#REF!,"-","")," ",""),"")</f>
        <v/>
      </c>
      <c r="G181" s="36"/>
      <c r="H181" s="90" t="str">
        <f>IF('Order Form'!H234&gt;0,'Order Form'!H234," ")</f>
        <v xml:space="preserve"> </v>
      </c>
      <c r="I181" s="89" t="str">
        <f>IF('Order Form'!$K$13="Yes",(IF('Order Form'!#REF!&gt;0,"",IF('Order Form'!$K$10&lt;&gt;"GR - Gratis",IF('Order Form'!#REF!=0,"",IF(ISNUMBER($H181),'Order Form'!#REF!,"")),""))),"")</f>
        <v/>
      </c>
      <c r="J181" s="89" t="str">
        <f>IF('Order Form'!$K$13="Yes",(IF('Order Form'!#REF!=0,"",IF('Order Form'!$K$10&lt;&gt;"GR - Gratis",IF(ISNUMBER($H181),'Order Form'!#REF!,""),""))),"")</f>
        <v/>
      </c>
      <c r="K181" s="37"/>
      <c r="L181" s="89" t="str">
        <f>IF('Order Form'!J234&gt;0,"",IF('Order Form'!G234=0,"",IF('Order Form'!$K$10&lt;&gt;"GR - Gratis",IF('Order Form'!$K$12="Yes",IF(ISNUMBER($H181),'Order Form'!G234*100,""),""),"")))</f>
        <v/>
      </c>
      <c r="M181" s="89" t="str">
        <f>IF('Order Form'!J234&gt;0,"",IF('Order Form'!$K$17=0,"",IF('Order Form'!$K$17=0,"",IF('Order Form'!$K$10&lt;&gt;"GR - Gratis",IF('Order Form'!$K$12="Yes",IF(ISNUMBER($H181),'Order Form'!$K$17*100,""),""),""))))</f>
        <v/>
      </c>
      <c r="N181" s="38"/>
      <c r="O181" s="88" t="str">
        <f>IF('Order Form'!$B$8="Name / Attent Of","",IF(ISNUMBER($H181),IF('Order Form'!$K$14="Yes",'Order Form'!$B$8,""),""))</f>
        <v/>
      </c>
      <c r="P181" s="96" t="str">
        <f>IF('Order Form'!$B$9="Company / Department","",IF(ISNUMBER($H181),IF('Order Form'!$K$14="Yes",'Order Form'!$B$9,""),""))</f>
        <v/>
      </c>
      <c r="Q181" s="88" t="str">
        <f>IF('Order Form'!$B$10="Address 1","",IF(ISNUMBER($H181),IF('Order Form'!$K$14="Yes",'Order Form'!$B$10,""),""))</f>
        <v/>
      </c>
      <c r="R181" s="88" t="str">
        <f>IF('Order Form'!$B$11="Address 2","",IF(ISNUMBER($H181),IF('Order Form'!$K$14="Yes",'Order Form'!$B$11,""),""))</f>
        <v/>
      </c>
      <c r="S181" s="96" t="str">
        <f>IF('Order Form'!$B$12="Address 3","",IF(ISNUMBER($H181),IF('Order Form'!$K$14="Yes",'Order Form'!$B$12,""),""))</f>
        <v/>
      </c>
      <c r="T181" s="88" t="str">
        <f>IF('Order Form'!$B$13="Town","",IF(ISNUMBER($H181),IF('Order Form'!$K$14="Yes",'Order Form'!$B$13,""),""))</f>
        <v/>
      </c>
      <c r="U181" s="34"/>
      <c r="V181" s="103" t="str">
        <f>IF('Order Form'!$B$14="Post Code","",IF(ISNUMBER($H181),IF('Order Form'!$K$14="Yes",'Order Form'!$B$14,""),""))</f>
        <v/>
      </c>
      <c r="W181" s="98" t="str">
        <f>IF('Order Form'!$B$15="Country","",IF(ISNUMBER($H181),IF('Order Form'!$K$14="Yes",VLOOKUP('Order Form'!$B$15,Lists!N:O,2,0),""),""))</f>
        <v/>
      </c>
      <c r="X181" s="100"/>
      <c r="Y181" s="99" t="str">
        <f>IF('Order Form'!$F$8="Phone","",IF(ISNUMBER($H181),IF('Order Form'!$K$14="Yes",'Order Form'!$F$8,""),""))</f>
        <v/>
      </c>
      <c r="Z181" s="97" t="str">
        <f>IF('Order Form'!$F$9="Email","",IF(ISNUMBER($H181),IF('Order Form'!$K$14="Yes",'Order Form'!$F$9,""),""))</f>
        <v/>
      </c>
      <c r="AA181" s="38"/>
      <c r="AC181" s="86" t="str">
        <f>IF(ISNUMBER(($H181)),LEFT('Order Form'!$K$10,2),"")</f>
        <v/>
      </c>
      <c r="AD181" s="34"/>
      <c r="AE181" s="86" t="str">
        <f>IF(AC181="GR",LEFT('Order Form'!$K$11,2),"")</f>
        <v/>
      </c>
      <c r="AF181" s="34"/>
      <c r="AG181" s="38"/>
      <c r="AH181" s="38"/>
      <c r="AI181" s="86" t="str">
        <f>IF(ISNUMBER(($H181)),IF('Order Form'!$K$16="Yes","P",""),"")</f>
        <v/>
      </c>
      <c r="AJ181" s="34"/>
      <c r="AK181" s="106"/>
      <c r="AL181" s="106"/>
      <c r="AM181" s="34"/>
      <c r="AN181" s="34"/>
      <c r="AO181" s="38"/>
      <c r="AP181" s="34"/>
      <c r="AQ181" s="38"/>
      <c r="AR181" s="38"/>
      <c r="AS181" s="38"/>
      <c r="AZ181" s="86" t="str">
        <f>IF(ISNUMBER(($H181)),IF('Order Form'!$K$15="Yes","Y",""),"")</f>
        <v/>
      </c>
      <c r="BD181" s="87" t="e">
        <f>IF('Order Form'!#REF!&gt;0,"OF"," ")</f>
        <v>#REF!</v>
      </c>
      <c r="BE181" s="86" t="e">
        <f>IF('Order Form'!#REF!&gt;0,"Y"," ")</f>
        <v>#REF!</v>
      </c>
      <c r="BF181" s="86" t="e">
        <f>IF('Order Form'!#REF!&gt;0,"STANDARD"," ")</f>
        <v>#REF!</v>
      </c>
    </row>
    <row r="182" spans="1:58">
      <c r="A182" s="34"/>
      <c r="B182" s="93" t="str">
        <f>IF(ISNUMBER(($H182)),'Order Form'!$D$5,"")</f>
        <v/>
      </c>
      <c r="C182" s="92" t="str">
        <f>IF(ISNUMBER(($H182)),'Order Form'!$G$5,"")</f>
        <v/>
      </c>
      <c r="D182" s="92" t="str">
        <f>IF('Order Form'!F235="","",IF(ISNUMBER(($H182)),'Order Form'!F235,""))</f>
        <v/>
      </c>
      <c r="E182" s="35"/>
      <c r="F182" s="91" t="str">
        <f>IF(ISNUMBER((H182)),SUBSTITUTE(SUBSTITUTE('Order Form'!#REF!,"-","")," ",""),"")</f>
        <v/>
      </c>
      <c r="G182" s="36"/>
      <c r="H182" s="90" t="str">
        <f>IF('Order Form'!H235&gt;0,'Order Form'!H235," ")</f>
        <v xml:space="preserve"> </v>
      </c>
      <c r="I182" s="89" t="str">
        <f>IF('Order Form'!$K$13="Yes",(IF('Order Form'!#REF!&gt;0,"",IF('Order Form'!$K$10&lt;&gt;"GR - Gratis",IF('Order Form'!#REF!=0,"",IF(ISNUMBER($H182),'Order Form'!#REF!,"")),""))),"")</f>
        <v/>
      </c>
      <c r="J182" s="89" t="str">
        <f>IF('Order Form'!$K$13="Yes",(IF('Order Form'!#REF!=0,"",IF('Order Form'!$K$10&lt;&gt;"GR - Gratis",IF(ISNUMBER($H182),'Order Form'!#REF!,""),""))),"")</f>
        <v/>
      </c>
      <c r="K182" s="37"/>
      <c r="L182" s="89" t="str">
        <f>IF('Order Form'!J235&gt;0,"",IF('Order Form'!G235=0,"",IF('Order Form'!$K$10&lt;&gt;"GR - Gratis",IF('Order Form'!$K$12="Yes",IF(ISNUMBER($H182),'Order Form'!G235*100,""),""),"")))</f>
        <v/>
      </c>
      <c r="M182" s="89" t="str">
        <f>IF('Order Form'!J235&gt;0,"",IF('Order Form'!$K$17=0,"",IF('Order Form'!$K$17=0,"",IF('Order Form'!$K$10&lt;&gt;"GR - Gratis",IF('Order Form'!$K$12="Yes",IF(ISNUMBER($H182),'Order Form'!$K$17*100,""),""),""))))</f>
        <v/>
      </c>
      <c r="N182" s="38"/>
      <c r="O182" s="88" t="str">
        <f>IF('Order Form'!$B$8="Name / Attent Of","",IF(ISNUMBER($H182),IF('Order Form'!$K$14="Yes",'Order Form'!$B$8,""),""))</f>
        <v/>
      </c>
      <c r="P182" s="96" t="str">
        <f>IF('Order Form'!$B$9="Company / Department","",IF(ISNUMBER($H182),IF('Order Form'!$K$14="Yes",'Order Form'!$B$9,""),""))</f>
        <v/>
      </c>
      <c r="Q182" s="88" t="str">
        <f>IF('Order Form'!$B$10="Address 1","",IF(ISNUMBER($H182),IF('Order Form'!$K$14="Yes",'Order Form'!$B$10,""),""))</f>
        <v/>
      </c>
      <c r="R182" s="88" t="str">
        <f>IF('Order Form'!$B$11="Address 2","",IF(ISNUMBER($H182),IF('Order Form'!$K$14="Yes",'Order Form'!$B$11,""),""))</f>
        <v/>
      </c>
      <c r="S182" s="96" t="str">
        <f>IF('Order Form'!$B$12="Address 3","",IF(ISNUMBER($H182),IF('Order Form'!$K$14="Yes",'Order Form'!$B$12,""),""))</f>
        <v/>
      </c>
      <c r="T182" s="88" t="str">
        <f>IF('Order Form'!$B$13="Town","",IF(ISNUMBER($H182),IF('Order Form'!$K$14="Yes",'Order Form'!$B$13,""),""))</f>
        <v/>
      </c>
      <c r="U182" s="34"/>
      <c r="V182" s="103" t="str">
        <f>IF('Order Form'!$B$14="Post Code","",IF(ISNUMBER($H182),IF('Order Form'!$K$14="Yes",'Order Form'!$B$14,""),""))</f>
        <v/>
      </c>
      <c r="W182" s="98" t="str">
        <f>IF('Order Form'!$B$15="Country","",IF(ISNUMBER($H182),IF('Order Form'!$K$14="Yes",VLOOKUP('Order Form'!$B$15,Lists!N:O,2,0),""),""))</f>
        <v/>
      </c>
      <c r="X182" s="100"/>
      <c r="Y182" s="99" t="str">
        <f>IF('Order Form'!$F$8="Phone","",IF(ISNUMBER($H182),IF('Order Form'!$K$14="Yes",'Order Form'!$F$8,""),""))</f>
        <v/>
      </c>
      <c r="Z182" s="97" t="str">
        <f>IF('Order Form'!$F$9="Email","",IF(ISNUMBER($H182),IF('Order Form'!$K$14="Yes",'Order Form'!$F$9,""),""))</f>
        <v/>
      </c>
      <c r="AA182" s="38"/>
      <c r="AC182" s="86" t="str">
        <f>IF(ISNUMBER(($H182)),LEFT('Order Form'!$K$10,2),"")</f>
        <v/>
      </c>
      <c r="AD182" s="34"/>
      <c r="AE182" s="86" t="str">
        <f>IF(AC182="GR",LEFT('Order Form'!$K$11,2),"")</f>
        <v/>
      </c>
      <c r="AF182" s="34"/>
      <c r="AG182" s="38"/>
      <c r="AH182" s="38"/>
      <c r="AI182" s="86" t="str">
        <f>IF(ISNUMBER(($H182)),IF('Order Form'!$K$16="Yes","P",""),"")</f>
        <v/>
      </c>
      <c r="AJ182" s="34"/>
      <c r="AK182" s="106"/>
      <c r="AL182" s="106"/>
      <c r="AM182" s="34"/>
      <c r="AN182" s="34"/>
      <c r="AO182" s="38"/>
      <c r="AP182" s="34"/>
      <c r="AQ182" s="38"/>
      <c r="AR182" s="38"/>
      <c r="AS182" s="38"/>
      <c r="AZ182" s="86" t="str">
        <f>IF(ISNUMBER(($H182)),IF('Order Form'!$K$15="Yes","Y",""),"")</f>
        <v/>
      </c>
      <c r="BD182" s="87" t="e">
        <f>IF('Order Form'!#REF!&gt;0,"OF"," ")</f>
        <v>#REF!</v>
      </c>
      <c r="BE182" s="86" t="e">
        <f>IF('Order Form'!#REF!&gt;0,"Y"," ")</f>
        <v>#REF!</v>
      </c>
      <c r="BF182" s="86" t="e">
        <f>IF('Order Form'!#REF!&gt;0,"STANDARD"," ")</f>
        <v>#REF!</v>
      </c>
    </row>
    <row r="183" spans="1:58">
      <c r="A183" s="34"/>
      <c r="B183" s="93" t="str">
        <f>IF(ISNUMBER(($H183)),'Order Form'!$D$5,"")</f>
        <v/>
      </c>
      <c r="C183" s="92" t="str">
        <f>IF(ISNUMBER(($H183)),'Order Form'!$G$5,"")</f>
        <v/>
      </c>
      <c r="D183" s="92" t="str">
        <f>IF('Order Form'!F236="","",IF(ISNUMBER(($H183)),'Order Form'!F236,""))</f>
        <v/>
      </c>
      <c r="E183" s="35"/>
      <c r="F183" s="91" t="str">
        <f>IF(ISNUMBER((H183)),SUBSTITUTE(SUBSTITUTE('Order Form'!#REF!,"-","")," ",""),"")</f>
        <v/>
      </c>
      <c r="G183" s="36"/>
      <c r="H183" s="90" t="str">
        <f>IF('Order Form'!H236&gt;0,'Order Form'!H236," ")</f>
        <v xml:space="preserve"> </v>
      </c>
      <c r="I183" s="89" t="str">
        <f>IF('Order Form'!$K$13="Yes",(IF('Order Form'!#REF!&gt;0,"",IF('Order Form'!$K$10&lt;&gt;"GR - Gratis",IF('Order Form'!#REF!=0,"",IF(ISNUMBER($H183),'Order Form'!#REF!,"")),""))),"")</f>
        <v/>
      </c>
      <c r="J183" s="89" t="str">
        <f>IF('Order Form'!$K$13="Yes",(IF('Order Form'!#REF!=0,"",IF('Order Form'!$K$10&lt;&gt;"GR - Gratis",IF(ISNUMBER($H183),'Order Form'!#REF!,""),""))),"")</f>
        <v/>
      </c>
      <c r="K183" s="37"/>
      <c r="L183" s="89" t="str">
        <f>IF('Order Form'!J236&gt;0,"",IF('Order Form'!G236=0,"",IF('Order Form'!$K$10&lt;&gt;"GR - Gratis",IF('Order Form'!$K$12="Yes",IF(ISNUMBER($H183),'Order Form'!G236*100,""),""),"")))</f>
        <v/>
      </c>
      <c r="M183" s="89" t="str">
        <f>IF('Order Form'!J236&gt;0,"",IF('Order Form'!$K$17=0,"",IF('Order Form'!$K$17=0,"",IF('Order Form'!$K$10&lt;&gt;"GR - Gratis",IF('Order Form'!$K$12="Yes",IF(ISNUMBER($H183),'Order Form'!$K$17*100,""),""),""))))</f>
        <v/>
      </c>
      <c r="N183" s="38"/>
      <c r="O183" s="88" t="str">
        <f>IF('Order Form'!$B$8="Name / Attent Of","",IF(ISNUMBER($H183),IF('Order Form'!$K$14="Yes",'Order Form'!$B$8,""),""))</f>
        <v/>
      </c>
      <c r="P183" s="96" t="str">
        <f>IF('Order Form'!$B$9="Company / Department","",IF(ISNUMBER($H183),IF('Order Form'!$K$14="Yes",'Order Form'!$B$9,""),""))</f>
        <v/>
      </c>
      <c r="Q183" s="88" t="str">
        <f>IF('Order Form'!$B$10="Address 1","",IF(ISNUMBER($H183),IF('Order Form'!$K$14="Yes",'Order Form'!$B$10,""),""))</f>
        <v/>
      </c>
      <c r="R183" s="88" t="str">
        <f>IF('Order Form'!$B$11="Address 2","",IF(ISNUMBER($H183),IF('Order Form'!$K$14="Yes",'Order Form'!$B$11,""),""))</f>
        <v/>
      </c>
      <c r="S183" s="96" t="str">
        <f>IF('Order Form'!$B$12="Address 3","",IF(ISNUMBER($H183),IF('Order Form'!$K$14="Yes",'Order Form'!$B$12,""),""))</f>
        <v/>
      </c>
      <c r="T183" s="88" t="str">
        <f>IF('Order Form'!$B$13="Town","",IF(ISNUMBER($H183),IF('Order Form'!$K$14="Yes",'Order Form'!$B$13,""),""))</f>
        <v/>
      </c>
      <c r="U183" s="34"/>
      <c r="V183" s="103" t="str">
        <f>IF('Order Form'!$B$14="Post Code","",IF(ISNUMBER($H183),IF('Order Form'!$K$14="Yes",'Order Form'!$B$14,""),""))</f>
        <v/>
      </c>
      <c r="W183" s="98" t="str">
        <f>IF('Order Form'!$B$15="Country","",IF(ISNUMBER($H183),IF('Order Form'!$K$14="Yes",VLOOKUP('Order Form'!$B$15,Lists!N:O,2,0),""),""))</f>
        <v/>
      </c>
      <c r="X183" s="100"/>
      <c r="Y183" s="99" t="str">
        <f>IF('Order Form'!$F$8="Phone","",IF(ISNUMBER($H183),IF('Order Form'!$K$14="Yes",'Order Form'!$F$8,""),""))</f>
        <v/>
      </c>
      <c r="Z183" s="97" t="str">
        <f>IF('Order Form'!$F$9="Email","",IF(ISNUMBER($H183),IF('Order Form'!$K$14="Yes",'Order Form'!$F$9,""),""))</f>
        <v/>
      </c>
      <c r="AA183" s="38"/>
      <c r="AC183" s="86" t="str">
        <f>IF(ISNUMBER(($H183)),LEFT('Order Form'!$K$10,2),"")</f>
        <v/>
      </c>
      <c r="AD183" s="34"/>
      <c r="AE183" s="86" t="str">
        <f>IF(AC183="GR",LEFT('Order Form'!$K$11,2),"")</f>
        <v/>
      </c>
      <c r="AF183" s="34"/>
      <c r="AG183" s="38"/>
      <c r="AH183" s="38"/>
      <c r="AI183" s="86" t="str">
        <f>IF(ISNUMBER(($H183)),IF('Order Form'!$K$16="Yes","P",""),"")</f>
        <v/>
      </c>
      <c r="AJ183" s="34"/>
      <c r="AK183" s="106"/>
      <c r="AL183" s="106"/>
      <c r="AM183" s="34"/>
      <c r="AN183" s="34"/>
      <c r="AO183" s="38"/>
      <c r="AP183" s="34"/>
      <c r="AQ183" s="38"/>
      <c r="AR183" s="38"/>
      <c r="AS183" s="38"/>
      <c r="AZ183" s="86" t="str">
        <f>IF(ISNUMBER(($H183)),IF('Order Form'!$K$15="Yes","Y",""),"")</f>
        <v/>
      </c>
      <c r="BD183" s="87" t="e">
        <f>IF('Order Form'!#REF!&gt;0,"OF"," ")</f>
        <v>#REF!</v>
      </c>
      <c r="BE183" s="86" t="e">
        <f>IF('Order Form'!#REF!&gt;0,"Y"," ")</f>
        <v>#REF!</v>
      </c>
      <c r="BF183" s="86" t="e">
        <f>IF('Order Form'!#REF!&gt;0,"STANDARD"," ")</f>
        <v>#REF!</v>
      </c>
    </row>
    <row r="184" spans="1:58">
      <c r="A184" s="34"/>
      <c r="B184" s="93" t="str">
        <f>IF(ISNUMBER(($H184)),'Order Form'!$D$5,"")</f>
        <v/>
      </c>
      <c r="C184" s="92" t="str">
        <f>IF(ISNUMBER(($H184)),'Order Form'!$G$5,"")</f>
        <v/>
      </c>
      <c r="D184" s="92" t="str">
        <f>IF('Order Form'!F237="","",IF(ISNUMBER(($H184)),'Order Form'!F237,""))</f>
        <v/>
      </c>
      <c r="E184" s="35"/>
      <c r="F184" s="91" t="str">
        <f>IF(ISNUMBER((H184)),SUBSTITUTE(SUBSTITUTE('Order Form'!#REF!,"-","")," ",""),"")</f>
        <v/>
      </c>
      <c r="G184" s="36"/>
      <c r="H184" s="90" t="str">
        <f>IF('Order Form'!H237&gt;0,'Order Form'!H237," ")</f>
        <v xml:space="preserve"> </v>
      </c>
      <c r="I184" s="89" t="str">
        <f>IF('Order Form'!$K$13="Yes",(IF('Order Form'!#REF!&gt;0,"",IF('Order Form'!$K$10&lt;&gt;"GR - Gratis",IF('Order Form'!#REF!=0,"",IF(ISNUMBER($H184),'Order Form'!#REF!,"")),""))),"")</f>
        <v/>
      </c>
      <c r="J184" s="89" t="str">
        <f>IF('Order Form'!$K$13="Yes",(IF('Order Form'!#REF!=0,"",IF('Order Form'!$K$10&lt;&gt;"GR - Gratis",IF(ISNUMBER($H184),'Order Form'!#REF!,""),""))),"")</f>
        <v/>
      </c>
      <c r="K184" s="37"/>
      <c r="L184" s="89" t="str">
        <f>IF('Order Form'!J237&gt;0,"",IF('Order Form'!G237=0,"",IF('Order Form'!$K$10&lt;&gt;"GR - Gratis",IF('Order Form'!$K$12="Yes",IF(ISNUMBER($H184),'Order Form'!G237*100,""),""),"")))</f>
        <v/>
      </c>
      <c r="M184" s="89" t="str">
        <f>IF('Order Form'!J237&gt;0,"",IF('Order Form'!$K$17=0,"",IF('Order Form'!$K$17=0,"",IF('Order Form'!$K$10&lt;&gt;"GR - Gratis",IF('Order Form'!$K$12="Yes",IF(ISNUMBER($H184),'Order Form'!$K$17*100,""),""),""))))</f>
        <v/>
      </c>
      <c r="N184" s="38"/>
      <c r="O184" s="88" t="str">
        <f>IF('Order Form'!$B$8="Name / Attent Of","",IF(ISNUMBER($H184),IF('Order Form'!$K$14="Yes",'Order Form'!$B$8,""),""))</f>
        <v/>
      </c>
      <c r="P184" s="96" t="str">
        <f>IF('Order Form'!$B$9="Company / Department","",IF(ISNUMBER($H184),IF('Order Form'!$K$14="Yes",'Order Form'!$B$9,""),""))</f>
        <v/>
      </c>
      <c r="Q184" s="88" t="str">
        <f>IF('Order Form'!$B$10="Address 1","",IF(ISNUMBER($H184),IF('Order Form'!$K$14="Yes",'Order Form'!$B$10,""),""))</f>
        <v/>
      </c>
      <c r="R184" s="88" t="str">
        <f>IF('Order Form'!$B$11="Address 2","",IF(ISNUMBER($H184),IF('Order Form'!$K$14="Yes",'Order Form'!$B$11,""),""))</f>
        <v/>
      </c>
      <c r="S184" s="96" t="str">
        <f>IF('Order Form'!$B$12="Address 3","",IF(ISNUMBER($H184),IF('Order Form'!$K$14="Yes",'Order Form'!$B$12,""),""))</f>
        <v/>
      </c>
      <c r="T184" s="88" t="str">
        <f>IF('Order Form'!$B$13="Town","",IF(ISNUMBER($H184),IF('Order Form'!$K$14="Yes",'Order Form'!$B$13,""),""))</f>
        <v/>
      </c>
      <c r="U184" s="34"/>
      <c r="V184" s="103" t="str">
        <f>IF('Order Form'!$B$14="Post Code","",IF(ISNUMBER($H184),IF('Order Form'!$K$14="Yes",'Order Form'!$B$14,""),""))</f>
        <v/>
      </c>
      <c r="W184" s="98" t="str">
        <f>IF('Order Form'!$B$15="Country","",IF(ISNUMBER($H184),IF('Order Form'!$K$14="Yes",VLOOKUP('Order Form'!$B$15,Lists!N:O,2,0),""),""))</f>
        <v/>
      </c>
      <c r="X184" s="100"/>
      <c r="Y184" s="99" t="str">
        <f>IF('Order Form'!$F$8="Phone","",IF(ISNUMBER($H184),IF('Order Form'!$K$14="Yes",'Order Form'!$F$8,""),""))</f>
        <v/>
      </c>
      <c r="Z184" s="97" t="str">
        <f>IF('Order Form'!$F$9="Email","",IF(ISNUMBER($H184),IF('Order Form'!$K$14="Yes",'Order Form'!$F$9,""),""))</f>
        <v/>
      </c>
      <c r="AA184" s="38"/>
      <c r="AC184" s="86" t="str">
        <f>IF(ISNUMBER(($H184)),LEFT('Order Form'!$K$10,2),"")</f>
        <v/>
      </c>
      <c r="AD184" s="34"/>
      <c r="AE184" s="86" t="str">
        <f>IF(AC184="GR",LEFT('Order Form'!$K$11,2),"")</f>
        <v/>
      </c>
      <c r="AF184" s="34"/>
      <c r="AG184" s="38"/>
      <c r="AH184" s="38"/>
      <c r="AI184" s="86" t="str">
        <f>IF(ISNUMBER(($H184)),IF('Order Form'!$K$16="Yes","P",""),"")</f>
        <v/>
      </c>
      <c r="AJ184" s="34"/>
      <c r="AK184" s="106"/>
      <c r="AL184" s="106"/>
      <c r="AM184" s="34"/>
      <c r="AN184" s="34"/>
      <c r="AO184" s="38"/>
      <c r="AP184" s="34"/>
      <c r="AQ184" s="38"/>
      <c r="AR184" s="38"/>
      <c r="AS184" s="38"/>
      <c r="AZ184" s="86" t="str">
        <f>IF(ISNUMBER(($H184)),IF('Order Form'!$K$15="Yes","Y",""),"")</f>
        <v/>
      </c>
      <c r="BD184" s="87" t="e">
        <f>IF('Order Form'!#REF!&gt;0,"OF"," ")</f>
        <v>#REF!</v>
      </c>
      <c r="BE184" s="86" t="e">
        <f>IF('Order Form'!#REF!&gt;0,"Y"," ")</f>
        <v>#REF!</v>
      </c>
      <c r="BF184" s="86" t="e">
        <f>IF('Order Form'!#REF!&gt;0,"STANDARD"," ")</f>
        <v>#REF!</v>
      </c>
    </row>
    <row r="185" spans="1:58">
      <c r="A185" s="34"/>
      <c r="B185" s="93" t="str">
        <f>IF(ISNUMBER(($H185)),'Order Form'!$D$5,"")</f>
        <v/>
      </c>
      <c r="C185" s="92" t="str">
        <f>IF(ISNUMBER(($H185)),'Order Form'!$G$5,"")</f>
        <v/>
      </c>
      <c r="D185" s="92" t="str">
        <f>IF('Order Form'!F238="","",IF(ISNUMBER(($H185)),'Order Form'!F238,""))</f>
        <v/>
      </c>
      <c r="E185" s="35"/>
      <c r="F185" s="91" t="str">
        <f>IF(ISNUMBER((H185)),SUBSTITUTE(SUBSTITUTE('Order Form'!#REF!,"-","")," ",""),"")</f>
        <v/>
      </c>
      <c r="G185" s="36"/>
      <c r="H185" s="90" t="str">
        <f>IF('Order Form'!H238&gt;0,'Order Form'!H238," ")</f>
        <v xml:space="preserve"> </v>
      </c>
      <c r="I185" s="89" t="str">
        <f>IF('Order Form'!$K$13="Yes",(IF('Order Form'!#REF!&gt;0,"",IF('Order Form'!$K$10&lt;&gt;"GR - Gratis",IF('Order Form'!#REF!=0,"",IF(ISNUMBER($H185),'Order Form'!#REF!,"")),""))),"")</f>
        <v/>
      </c>
      <c r="J185" s="89" t="str">
        <f>IF('Order Form'!$K$13="Yes",(IF('Order Form'!#REF!=0,"",IF('Order Form'!$K$10&lt;&gt;"GR - Gratis",IF(ISNUMBER($H185),'Order Form'!#REF!,""),""))),"")</f>
        <v/>
      </c>
      <c r="K185" s="37"/>
      <c r="L185" s="89" t="str">
        <f>IF('Order Form'!J238&gt;0,"",IF('Order Form'!G238=0,"",IF('Order Form'!$K$10&lt;&gt;"GR - Gratis",IF('Order Form'!$K$12="Yes",IF(ISNUMBER($H185),'Order Form'!G238*100,""),""),"")))</f>
        <v/>
      </c>
      <c r="M185" s="89" t="str">
        <f>IF('Order Form'!J238&gt;0,"",IF('Order Form'!$K$17=0,"",IF('Order Form'!$K$17=0,"",IF('Order Form'!$K$10&lt;&gt;"GR - Gratis",IF('Order Form'!$K$12="Yes",IF(ISNUMBER($H185),'Order Form'!$K$17*100,""),""),""))))</f>
        <v/>
      </c>
      <c r="N185" s="38"/>
      <c r="O185" s="88" t="str">
        <f>IF('Order Form'!$B$8="Name / Attent Of","",IF(ISNUMBER($H185),IF('Order Form'!$K$14="Yes",'Order Form'!$B$8,""),""))</f>
        <v/>
      </c>
      <c r="P185" s="96" t="str">
        <f>IF('Order Form'!$B$9="Company / Department","",IF(ISNUMBER($H185),IF('Order Form'!$K$14="Yes",'Order Form'!$B$9,""),""))</f>
        <v/>
      </c>
      <c r="Q185" s="88" t="str">
        <f>IF('Order Form'!$B$10="Address 1","",IF(ISNUMBER($H185),IF('Order Form'!$K$14="Yes",'Order Form'!$B$10,""),""))</f>
        <v/>
      </c>
      <c r="R185" s="88" t="str">
        <f>IF('Order Form'!$B$11="Address 2","",IF(ISNUMBER($H185),IF('Order Form'!$K$14="Yes",'Order Form'!$B$11,""),""))</f>
        <v/>
      </c>
      <c r="S185" s="96" t="str">
        <f>IF('Order Form'!$B$12="Address 3","",IF(ISNUMBER($H185),IF('Order Form'!$K$14="Yes",'Order Form'!$B$12,""),""))</f>
        <v/>
      </c>
      <c r="T185" s="88" t="str">
        <f>IF('Order Form'!$B$13="Town","",IF(ISNUMBER($H185),IF('Order Form'!$K$14="Yes",'Order Form'!$B$13,""),""))</f>
        <v/>
      </c>
      <c r="U185" s="34"/>
      <c r="V185" s="103" t="str">
        <f>IF('Order Form'!$B$14="Post Code","",IF(ISNUMBER($H185),IF('Order Form'!$K$14="Yes",'Order Form'!$B$14,""),""))</f>
        <v/>
      </c>
      <c r="W185" s="98" t="str">
        <f>IF('Order Form'!$B$15="Country","",IF(ISNUMBER($H185),IF('Order Form'!$K$14="Yes",VLOOKUP('Order Form'!$B$15,Lists!N:O,2,0),""),""))</f>
        <v/>
      </c>
      <c r="X185" s="100"/>
      <c r="Y185" s="99" t="str">
        <f>IF('Order Form'!$F$8="Phone","",IF(ISNUMBER($H185),IF('Order Form'!$K$14="Yes",'Order Form'!$F$8,""),""))</f>
        <v/>
      </c>
      <c r="Z185" s="97" t="str">
        <f>IF('Order Form'!$F$9="Email","",IF(ISNUMBER($H185),IF('Order Form'!$K$14="Yes",'Order Form'!$F$9,""),""))</f>
        <v/>
      </c>
      <c r="AA185" s="38"/>
      <c r="AC185" s="86" t="str">
        <f>IF(ISNUMBER(($H185)),LEFT('Order Form'!$K$10,2),"")</f>
        <v/>
      </c>
      <c r="AD185" s="34"/>
      <c r="AE185" s="86" t="str">
        <f>IF(AC185="GR",LEFT('Order Form'!$K$11,2),"")</f>
        <v/>
      </c>
      <c r="AF185" s="34"/>
      <c r="AG185" s="38"/>
      <c r="AH185" s="38"/>
      <c r="AI185" s="86" t="str">
        <f>IF(ISNUMBER(($H185)),IF('Order Form'!$K$16="Yes","P",""),"")</f>
        <v/>
      </c>
      <c r="AJ185" s="34"/>
      <c r="AK185" s="106"/>
      <c r="AL185" s="106"/>
      <c r="AM185" s="34"/>
      <c r="AN185" s="34"/>
      <c r="AO185" s="38"/>
      <c r="AP185" s="34"/>
      <c r="AQ185" s="38"/>
      <c r="AR185" s="38"/>
      <c r="AS185" s="38"/>
      <c r="AZ185" s="86" t="str">
        <f>IF(ISNUMBER(($H185)),IF('Order Form'!$K$15="Yes","Y",""),"")</f>
        <v/>
      </c>
      <c r="BD185" s="87" t="e">
        <f>IF('Order Form'!#REF!&gt;0,"OF"," ")</f>
        <v>#REF!</v>
      </c>
      <c r="BE185" s="86" t="e">
        <f>IF('Order Form'!#REF!&gt;0,"Y"," ")</f>
        <v>#REF!</v>
      </c>
      <c r="BF185" s="86" t="e">
        <f>IF('Order Form'!#REF!&gt;0,"STANDARD"," ")</f>
        <v>#REF!</v>
      </c>
    </row>
    <row r="186" spans="1:58">
      <c r="A186" s="34"/>
      <c r="B186" s="93" t="str">
        <f>IF(ISNUMBER(($H186)),'Order Form'!$D$5,"")</f>
        <v/>
      </c>
      <c r="C186" s="92" t="str">
        <f>IF(ISNUMBER(($H186)),'Order Form'!$G$5,"")</f>
        <v/>
      </c>
      <c r="D186" s="92" t="str">
        <f>IF('Order Form'!F239="","",IF(ISNUMBER(($H186)),'Order Form'!F239,""))</f>
        <v/>
      </c>
      <c r="E186" s="35"/>
      <c r="F186" s="91" t="str">
        <f>IF(ISNUMBER((H186)),SUBSTITUTE(SUBSTITUTE('Order Form'!#REF!,"-","")," ",""),"")</f>
        <v/>
      </c>
      <c r="G186" s="36"/>
      <c r="H186" s="90" t="str">
        <f>IF('Order Form'!H239&gt;0,'Order Form'!H239," ")</f>
        <v xml:space="preserve"> </v>
      </c>
      <c r="I186" s="89" t="str">
        <f>IF('Order Form'!$K$13="Yes",(IF('Order Form'!#REF!&gt;0,"",IF('Order Form'!$K$10&lt;&gt;"GR - Gratis",IF('Order Form'!#REF!=0,"",IF(ISNUMBER($H186),'Order Form'!#REF!,"")),""))),"")</f>
        <v/>
      </c>
      <c r="J186" s="89" t="str">
        <f>IF('Order Form'!$K$13="Yes",(IF('Order Form'!#REF!=0,"",IF('Order Form'!$K$10&lt;&gt;"GR - Gratis",IF(ISNUMBER($H186),'Order Form'!#REF!,""),""))),"")</f>
        <v/>
      </c>
      <c r="K186" s="37"/>
      <c r="L186" s="89" t="str">
        <f>IF('Order Form'!J239&gt;0,"",IF('Order Form'!G239=0,"",IF('Order Form'!$K$10&lt;&gt;"GR - Gratis",IF('Order Form'!$K$12="Yes",IF(ISNUMBER($H186),'Order Form'!G239*100,""),""),"")))</f>
        <v/>
      </c>
      <c r="M186" s="89" t="str">
        <f>IF('Order Form'!J239&gt;0,"",IF('Order Form'!$K$17=0,"",IF('Order Form'!$K$17=0,"",IF('Order Form'!$K$10&lt;&gt;"GR - Gratis",IF('Order Form'!$K$12="Yes",IF(ISNUMBER($H186),'Order Form'!$K$17*100,""),""),""))))</f>
        <v/>
      </c>
      <c r="N186" s="38"/>
      <c r="O186" s="88" t="str">
        <f>IF('Order Form'!$B$8="Name / Attent Of","",IF(ISNUMBER($H186),IF('Order Form'!$K$14="Yes",'Order Form'!$B$8,""),""))</f>
        <v/>
      </c>
      <c r="P186" s="96" t="str">
        <f>IF('Order Form'!$B$9="Company / Department","",IF(ISNUMBER($H186),IF('Order Form'!$K$14="Yes",'Order Form'!$B$9,""),""))</f>
        <v/>
      </c>
      <c r="Q186" s="88" t="str">
        <f>IF('Order Form'!$B$10="Address 1","",IF(ISNUMBER($H186),IF('Order Form'!$K$14="Yes",'Order Form'!$B$10,""),""))</f>
        <v/>
      </c>
      <c r="R186" s="88" t="str">
        <f>IF('Order Form'!$B$11="Address 2","",IF(ISNUMBER($H186),IF('Order Form'!$K$14="Yes",'Order Form'!$B$11,""),""))</f>
        <v/>
      </c>
      <c r="S186" s="96" t="str">
        <f>IF('Order Form'!$B$12="Address 3","",IF(ISNUMBER($H186),IF('Order Form'!$K$14="Yes",'Order Form'!$B$12,""),""))</f>
        <v/>
      </c>
      <c r="T186" s="88" t="str">
        <f>IF('Order Form'!$B$13="Town","",IF(ISNUMBER($H186),IF('Order Form'!$K$14="Yes",'Order Form'!$B$13,""),""))</f>
        <v/>
      </c>
      <c r="U186" s="34"/>
      <c r="V186" s="103" t="str">
        <f>IF('Order Form'!$B$14="Post Code","",IF(ISNUMBER($H186),IF('Order Form'!$K$14="Yes",'Order Form'!$B$14,""),""))</f>
        <v/>
      </c>
      <c r="W186" s="98" t="str">
        <f>IF('Order Form'!$B$15="Country","",IF(ISNUMBER($H186),IF('Order Form'!$K$14="Yes",VLOOKUP('Order Form'!$B$15,Lists!N:O,2,0),""),""))</f>
        <v/>
      </c>
      <c r="X186" s="100"/>
      <c r="Y186" s="99" t="str">
        <f>IF('Order Form'!$F$8="Phone","",IF(ISNUMBER($H186),IF('Order Form'!$K$14="Yes",'Order Form'!$F$8,""),""))</f>
        <v/>
      </c>
      <c r="Z186" s="97" t="str">
        <f>IF('Order Form'!$F$9="Email","",IF(ISNUMBER($H186),IF('Order Form'!$K$14="Yes",'Order Form'!$F$9,""),""))</f>
        <v/>
      </c>
      <c r="AA186" s="38"/>
      <c r="AC186" s="86" t="str">
        <f>IF(ISNUMBER(($H186)),LEFT('Order Form'!$K$10,2),"")</f>
        <v/>
      </c>
      <c r="AD186" s="34"/>
      <c r="AE186" s="86" t="str">
        <f>IF(AC186="GR",LEFT('Order Form'!$K$11,2),"")</f>
        <v/>
      </c>
      <c r="AF186" s="34"/>
      <c r="AG186" s="38"/>
      <c r="AH186" s="38"/>
      <c r="AI186" s="86" t="str">
        <f>IF(ISNUMBER(($H186)),IF('Order Form'!$K$16="Yes","P",""),"")</f>
        <v/>
      </c>
      <c r="AJ186" s="34"/>
      <c r="AK186" s="106"/>
      <c r="AL186" s="106"/>
      <c r="AM186" s="34"/>
      <c r="AN186" s="34"/>
      <c r="AO186" s="38"/>
      <c r="AP186" s="34"/>
      <c r="AQ186" s="38"/>
      <c r="AR186" s="38"/>
      <c r="AS186" s="38"/>
      <c r="AZ186" s="86" t="str">
        <f>IF(ISNUMBER(($H186)),IF('Order Form'!$K$15="Yes","Y",""),"")</f>
        <v/>
      </c>
      <c r="BD186" s="87" t="e">
        <f>IF('Order Form'!#REF!&gt;0,"OF"," ")</f>
        <v>#REF!</v>
      </c>
      <c r="BE186" s="86" t="e">
        <f>IF('Order Form'!#REF!&gt;0,"Y"," ")</f>
        <v>#REF!</v>
      </c>
      <c r="BF186" s="86" t="e">
        <f>IF('Order Form'!#REF!&gt;0,"STANDARD"," ")</f>
        <v>#REF!</v>
      </c>
    </row>
    <row r="187" spans="1:58">
      <c r="A187" s="34"/>
      <c r="B187" s="93" t="str">
        <f>IF(ISNUMBER(($H187)),'Order Form'!$D$5,"")</f>
        <v/>
      </c>
      <c r="C187" s="92" t="str">
        <f>IF(ISNUMBER(($H187)),'Order Form'!$G$5,"")</f>
        <v/>
      </c>
      <c r="D187" s="92" t="str">
        <f>IF('Order Form'!F240="","",IF(ISNUMBER(($H187)),'Order Form'!F240,""))</f>
        <v/>
      </c>
      <c r="E187" s="35"/>
      <c r="F187" s="91" t="str">
        <f>IF(ISNUMBER((H187)),SUBSTITUTE(SUBSTITUTE('Order Form'!#REF!,"-","")," ",""),"")</f>
        <v/>
      </c>
      <c r="G187" s="36"/>
      <c r="H187" s="90" t="str">
        <f>IF('Order Form'!H240&gt;0,'Order Form'!H240," ")</f>
        <v xml:space="preserve"> </v>
      </c>
      <c r="I187" s="89" t="str">
        <f>IF('Order Form'!$K$13="Yes",(IF('Order Form'!#REF!&gt;0,"",IF('Order Form'!$K$10&lt;&gt;"GR - Gratis",IF('Order Form'!#REF!=0,"",IF(ISNUMBER($H187),'Order Form'!#REF!,"")),""))),"")</f>
        <v/>
      </c>
      <c r="J187" s="89" t="str">
        <f>IF('Order Form'!$K$13="Yes",(IF('Order Form'!#REF!=0,"",IF('Order Form'!$K$10&lt;&gt;"GR - Gratis",IF(ISNUMBER($H187),'Order Form'!#REF!,""),""))),"")</f>
        <v/>
      </c>
      <c r="K187" s="37"/>
      <c r="L187" s="89" t="str">
        <f>IF('Order Form'!J240&gt;0,"",IF('Order Form'!G240=0,"",IF('Order Form'!$K$10&lt;&gt;"GR - Gratis",IF('Order Form'!$K$12="Yes",IF(ISNUMBER($H187),'Order Form'!G240*100,""),""),"")))</f>
        <v/>
      </c>
      <c r="M187" s="89" t="str">
        <f>IF('Order Form'!J240&gt;0,"",IF('Order Form'!$K$17=0,"",IF('Order Form'!$K$17=0,"",IF('Order Form'!$K$10&lt;&gt;"GR - Gratis",IF('Order Form'!$K$12="Yes",IF(ISNUMBER($H187),'Order Form'!$K$17*100,""),""),""))))</f>
        <v/>
      </c>
      <c r="N187" s="38"/>
      <c r="O187" s="88" t="str">
        <f>IF('Order Form'!$B$8="Name / Attent Of","",IF(ISNUMBER($H187),IF('Order Form'!$K$14="Yes",'Order Form'!$B$8,""),""))</f>
        <v/>
      </c>
      <c r="P187" s="96" t="str">
        <f>IF('Order Form'!$B$9="Company / Department","",IF(ISNUMBER($H187),IF('Order Form'!$K$14="Yes",'Order Form'!$B$9,""),""))</f>
        <v/>
      </c>
      <c r="Q187" s="88" t="str">
        <f>IF('Order Form'!$B$10="Address 1","",IF(ISNUMBER($H187),IF('Order Form'!$K$14="Yes",'Order Form'!$B$10,""),""))</f>
        <v/>
      </c>
      <c r="R187" s="88" t="str">
        <f>IF('Order Form'!$B$11="Address 2","",IF(ISNUMBER($H187),IF('Order Form'!$K$14="Yes",'Order Form'!$B$11,""),""))</f>
        <v/>
      </c>
      <c r="S187" s="96" t="str">
        <f>IF('Order Form'!$B$12="Address 3","",IF(ISNUMBER($H187),IF('Order Form'!$K$14="Yes",'Order Form'!$B$12,""),""))</f>
        <v/>
      </c>
      <c r="T187" s="88" t="str">
        <f>IF('Order Form'!$B$13="Town","",IF(ISNUMBER($H187),IF('Order Form'!$K$14="Yes",'Order Form'!$B$13,""),""))</f>
        <v/>
      </c>
      <c r="U187" s="34"/>
      <c r="V187" s="103" t="str">
        <f>IF('Order Form'!$B$14="Post Code","",IF(ISNUMBER($H187),IF('Order Form'!$K$14="Yes",'Order Form'!$B$14,""),""))</f>
        <v/>
      </c>
      <c r="W187" s="98" t="str">
        <f>IF('Order Form'!$B$15="Country","",IF(ISNUMBER($H187),IF('Order Form'!$K$14="Yes",VLOOKUP('Order Form'!$B$15,Lists!N:O,2,0),""),""))</f>
        <v/>
      </c>
      <c r="X187" s="100"/>
      <c r="Y187" s="99" t="str">
        <f>IF('Order Form'!$F$8="Phone","",IF(ISNUMBER($H187),IF('Order Form'!$K$14="Yes",'Order Form'!$F$8,""),""))</f>
        <v/>
      </c>
      <c r="Z187" s="97" t="str">
        <f>IF('Order Form'!$F$9="Email","",IF(ISNUMBER($H187),IF('Order Form'!$K$14="Yes",'Order Form'!$F$9,""),""))</f>
        <v/>
      </c>
      <c r="AA187" s="38"/>
      <c r="AC187" s="86" t="str">
        <f>IF(ISNUMBER(($H187)),LEFT('Order Form'!$K$10,2),"")</f>
        <v/>
      </c>
      <c r="AD187" s="34"/>
      <c r="AE187" s="86" t="str">
        <f>IF(AC187="GR",LEFT('Order Form'!$K$11,2),"")</f>
        <v/>
      </c>
      <c r="AF187" s="34"/>
      <c r="AG187" s="38"/>
      <c r="AH187" s="38"/>
      <c r="AI187" s="86" t="str">
        <f>IF(ISNUMBER(($H187)),IF('Order Form'!$K$16="Yes","P",""),"")</f>
        <v/>
      </c>
      <c r="AJ187" s="34"/>
      <c r="AK187" s="106"/>
      <c r="AL187" s="106"/>
      <c r="AM187" s="34"/>
      <c r="AN187" s="34"/>
      <c r="AO187" s="38"/>
      <c r="AP187" s="34"/>
      <c r="AQ187" s="38"/>
      <c r="AR187" s="38"/>
      <c r="AS187" s="38"/>
      <c r="AZ187" s="86" t="str">
        <f>IF(ISNUMBER(($H187)),IF('Order Form'!$K$15="Yes","Y",""),"")</f>
        <v/>
      </c>
      <c r="BD187" s="87" t="e">
        <f>IF('Order Form'!#REF!&gt;0,"OF"," ")</f>
        <v>#REF!</v>
      </c>
      <c r="BE187" s="86" t="e">
        <f>IF('Order Form'!#REF!&gt;0,"Y"," ")</f>
        <v>#REF!</v>
      </c>
      <c r="BF187" s="86" t="e">
        <f>IF('Order Form'!#REF!&gt;0,"STANDARD"," ")</f>
        <v>#REF!</v>
      </c>
    </row>
    <row r="188" spans="1:58">
      <c r="A188" s="34"/>
      <c r="B188" s="93" t="str">
        <f>IF(ISNUMBER(($H188)),'Order Form'!$D$5,"")</f>
        <v/>
      </c>
      <c r="C188" s="92" t="str">
        <f>IF(ISNUMBER(($H188)),'Order Form'!$G$5,"")</f>
        <v/>
      </c>
      <c r="D188" s="92" t="str">
        <f>IF('Order Form'!F241="","",IF(ISNUMBER(($H188)),'Order Form'!F241,""))</f>
        <v/>
      </c>
      <c r="E188" s="35"/>
      <c r="F188" s="91" t="str">
        <f>IF(ISNUMBER((H188)),SUBSTITUTE(SUBSTITUTE('Order Form'!#REF!,"-","")," ",""),"")</f>
        <v/>
      </c>
      <c r="G188" s="36"/>
      <c r="H188" s="90" t="str">
        <f>IF('Order Form'!H241&gt;0,'Order Form'!H241," ")</f>
        <v xml:space="preserve"> </v>
      </c>
      <c r="I188" s="89" t="str">
        <f>IF('Order Form'!$K$13="Yes",(IF('Order Form'!#REF!&gt;0,"",IF('Order Form'!$K$10&lt;&gt;"GR - Gratis",IF('Order Form'!#REF!=0,"",IF(ISNUMBER($H188),'Order Form'!#REF!,"")),""))),"")</f>
        <v/>
      </c>
      <c r="J188" s="89" t="str">
        <f>IF('Order Form'!$K$13="Yes",(IF('Order Form'!#REF!=0,"",IF('Order Form'!$K$10&lt;&gt;"GR - Gratis",IF(ISNUMBER($H188),'Order Form'!#REF!,""),""))),"")</f>
        <v/>
      </c>
      <c r="K188" s="37"/>
      <c r="L188" s="89" t="str">
        <f>IF('Order Form'!J241&gt;0,"",IF('Order Form'!G241=0,"",IF('Order Form'!$K$10&lt;&gt;"GR - Gratis",IF('Order Form'!$K$12="Yes",IF(ISNUMBER($H188),'Order Form'!G241*100,""),""),"")))</f>
        <v/>
      </c>
      <c r="M188" s="89" t="str">
        <f>IF('Order Form'!J241&gt;0,"",IF('Order Form'!$K$17=0,"",IF('Order Form'!$K$17=0,"",IF('Order Form'!$K$10&lt;&gt;"GR - Gratis",IF('Order Form'!$K$12="Yes",IF(ISNUMBER($H188),'Order Form'!$K$17*100,""),""),""))))</f>
        <v/>
      </c>
      <c r="N188" s="38"/>
      <c r="O188" s="88" t="str">
        <f>IF('Order Form'!$B$8="Name / Attent Of","",IF(ISNUMBER($H188),IF('Order Form'!$K$14="Yes",'Order Form'!$B$8,""),""))</f>
        <v/>
      </c>
      <c r="P188" s="96" t="str">
        <f>IF('Order Form'!$B$9="Company / Department","",IF(ISNUMBER($H188),IF('Order Form'!$K$14="Yes",'Order Form'!$B$9,""),""))</f>
        <v/>
      </c>
      <c r="Q188" s="88" t="str">
        <f>IF('Order Form'!$B$10="Address 1","",IF(ISNUMBER($H188),IF('Order Form'!$K$14="Yes",'Order Form'!$B$10,""),""))</f>
        <v/>
      </c>
      <c r="R188" s="88" t="str">
        <f>IF('Order Form'!$B$11="Address 2","",IF(ISNUMBER($H188),IF('Order Form'!$K$14="Yes",'Order Form'!$B$11,""),""))</f>
        <v/>
      </c>
      <c r="S188" s="96" t="str">
        <f>IF('Order Form'!$B$12="Address 3","",IF(ISNUMBER($H188),IF('Order Form'!$K$14="Yes",'Order Form'!$B$12,""),""))</f>
        <v/>
      </c>
      <c r="T188" s="88" t="str">
        <f>IF('Order Form'!$B$13="Town","",IF(ISNUMBER($H188),IF('Order Form'!$K$14="Yes",'Order Form'!$B$13,""),""))</f>
        <v/>
      </c>
      <c r="U188" s="34"/>
      <c r="V188" s="103" t="str">
        <f>IF('Order Form'!$B$14="Post Code","",IF(ISNUMBER($H188),IF('Order Form'!$K$14="Yes",'Order Form'!$B$14,""),""))</f>
        <v/>
      </c>
      <c r="W188" s="98" t="str">
        <f>IF('Order Form'!$B$15="Country","",IF(ISNUMBER($H188),IF('Order Form'!$K$14="Yes",VLOOKUP('Order Form'!$B$15,Lists!N:O,2,0),""),""))</f>
        <v/>
      </c>
      <c r="X188" s="100"/>
      <c r="Y188" s="99" t="str">
        <f>IF('Order Form'!$F$8="Phone","",IF(ISNUMBER($H188),IF('Order Form'!$K$14="Yes",'Order Form'!$F$8,""),""))</f>
        <v/>
      </c>
      <c r="Z188" s="97" t="str">
        <f>IF('Order Form'!$F$9="Email","",IF(ISNUMBER($H188),IF('Order Form'!$K$14="Yes",'Order Form'!$F$9,""),""))</f>
        <v/>
      </c>
      <c r="AA188" s="38"/>
      <c r="AC188" s="86" t="str">
        <f>IF(ISNUMBER(($H188)),LEFT('Order Form'!$K$10,2),"")</f>
        <v/>
      </c>
      <c r="AD188" s="34"/>
      <c r="AE188" s="86" t="str">
        <f>IF(AC188="GR",LEFT('Order Form'!$K$11,2),"")</f>
        <v/>
      </c>
      <c r="AF188" s="34"/>
      <c r="AG188" s="38"/>
      <c r="AH188" s="38"/>
      <c r="AI188" s="86" t="str">
        <f>IF(ISNUMBER(($H188)),IF('Order Form'!$K$16="Yes","P",""),"")</f>
        <v/>
      </c>
      <c r="AJ188" s="34"/>
      <c r="AK188" s="106"/>
      <c r="AL188" s="106"/>
      <c r="AM188" s="34"/>
      <c r="AN188" s="34"/>
      <c r="AO188" s="38"/>
      <c r="AP188" s="34"/>
      <c r="AQ188" s="38"/>
      <c r="AR188" s="38"/>
      <c r="AS188" s="38"/>
      <c r="AZ188" s="86" t="str">
        <f>IF(ISNUMBER(($H188)),IF('Order Form'!$K$15="Yes","Y",""),"")</f>
        <v/>
      </c>
      <c r="BD188" s="87" t="e">
        <f>IF('Order Form'!#REF!&gt;0,"OF"," ")</f>
        <v>#REF!</v>
      </c>
      <c r="BE188" s="86" t="e">
        <f>IF('Order Form'!#REF!&gt;0,"Y"," ")</f>
        <v>#REF!</v>
      </c>
      <c r="BF188" s="86" t="e">
        <f>IF('Order Form'!#REF!&gt;0,"STANDARD"," ")</f>
        <v>#REF!</v>
      </c>
    </row>
    <row r="189" spans="1:58">
      <c r="A189" s="34"/>
      <c r="B189" s="93" t="str">
        <f>IF(ISNUMBER(($H189)),'Order Form'!$D$5,"")</f>
        <v/>
      </c>
      <c r="C189" s="92" t="str">
        <f>IF(ISNUMBER(($H189)),'Order Form'!$G$5,"")</f>
        <v/>
      </c>
      <c r="D189" s="92" t="str">
        <f>IF('Order Form'!F242="","",IF(ISNUMBER(($H189)),'Order Form'!F242,""))</f>
        <v/>
      </c>
      <c r="E189" s="35"/>
      <c r="F189" s="91" t="str">
        <f>IF(ISNUMBER((H189)),SUBSTITUTE(SUBSTITUTE('Order Form'!#REF!,"-","")," ",""),"")</f>
        <v/>
      </c>
      <c r="G189" s="36"/>
      <c r="H189" s="90" t="str">
        <f>IF('Order Form'!H242&gt;0,'Order Form'!H242," ")</f>
        <v xml:space="preserve"> </v>
      </c>
      <c r="I189" s="89" t="str">
        <f>IF('Order Form'!$K$13="Yes",(IF('Order Form'!#REF!&gt;0,"",IF('Order Form'!$K$10&lt;&gt;"GR - Gratis",IF('Order Form'!#REF!=0,"",IF(ISNUMBER($H189),'Order Form'!#REF!,"")),""))),"")</f>
        <v/>
      </c>
      <c r="J189" s="89" t="str">
        <f>IF('Order Form'!$K$13="Yes",(IF('Order Form'!#REF!=0,"",IF('Order Form'!$K$10&lt;&gt;"GR - Gratis",IF(ISNUMBER($H189),'Order Form'!#REF!,""),""))),"")</f>
        <v/>
      </c>
      <c r="K189" s="37"/>
      <c r="L189" s="89" t="str">
        <f>IF('Order Form'!J242&gt;0,"",IF('Order Form'!G242=0,"",IF('Order Form'!$K$10&lt;&gt;"GR - Gratis",IF('Order Form'!$K$12="Yes",IF(ISNUMBER($H189),'Order Form'!G242*100,""),""),"")))</f>
        <v/>
      </c>
      <c r="M189" s="89" t="str">
        <f>IF('Order Form'!J242&gt;0,"",IF('Order Form'!$K$17=0,"",IF('Order Form'!$K$17=0,"",IF('Order Form'!$K$10&lt;&gt;"GR - Gratis",IF('Order Form'!$K$12="Yes",IF(ISNUMBER($H189),'Order Form'!$K$17*100,""),""),""))))</f>
        <v/>
      </c>
      <c r="N189" s="38"/>
      <c r="O189" s="88" t="str">
        <f>IF('Order Form'!$B$8="Name / Attent Of","",IF(ISNUMBER($H189),IF('Order Form'!$K$14="Yes",'Order Form'!$B$8,""),""))</f>
        <v/>
      </c>
      <c r="P189" s="96" t="str">
        <f>IF('Order Form'!$B$9="Company / Department","",IF(ISNUMBER($H189),IF('Order Form'!$K$14="Yes",'Order Form'!$B$9,""),""))</f>
        <v/>
      </c>
      <c r="Q189" s="88" t="str">
        <f>IF('Order Form'!$B$10="Address 1","",IF(ISNUMBER($H189),IF('Order Form'!$K$14="Yes",'Order Form'!$B$10,""),""))</f>
        <v/>
      </c>
      <c r="R189" s="88" t="str">
        <f>IF('Order Form'!$B$11="Address 2","",IF(ISNUMBER($H189),IF('Order Form'!$K$14="Yes",'Order Form'!$B$11,""),""))</f>
        <v/>
      </c>
      <c r="S189" s="96" t="str">
        <f>IF('Order Form'!$B$12="Address 3","",IF(ISNUMBER($H189),IF('Order Form'!$K$14="Yes",'Order Form'!$B$12,""),""))</f>
        <v/>
      </c>
      <c r="T189" s="88" t="str">
        <f>IF('Order Form'!$B$13="Town","",IF(ISNUMBER($H189),IF('Order Form'!$K$14="Yes",'Order Form'!$B$13,""),""))</f>
        <v/>
      </c>
      <c r="U189" s="34"/>
      <c r="V189" s="103" t="str">
        <f>IF('Order Form'!$B$14="Post Code","",IF(ISNUMBER($H189),IF('Order Form'!$K$14="Yes",'Order Form'!$B$14,""),""))</f>
        <v/>
      </c>
      <c r="W189" s="98" t="str">
        <f>IF('Order Form'!$B$15="Country","",IF(ISNUMBER($H189),IF('Order Form'!$K$14="Yes",VLOOKUP('Order Form'!$B$15,Lists!N:O,2,0),""),""))</f>
        <v/>
      </c>
      <c r="X189" s="100"/>
      <c r="Y189" s="99" t="str">
        <f>IF('Order Form'!$F$8="Phone","",IF(ISNUMBER($H189),IF('Order Form'!$K$14="Yes",'Order Form'!$F$8,""),""))</f>
        <v/>
      </c>
      <c r="Z189" s="97" t="str">
        <f>IF('Order Form'!$F$9="Email","",IF(ISNUMBER($H189),IF('Order Form'!$K$14="Yes",'Order Form'!$F$9,""),""))</f>
        <v/>
      </c>
      <c r="AA189" s="38"/>
      <c r="AC189" s="86" t="str">
        <f>IF(ISNUMBER(($H189)),LEFT('Order Form'!$K$10,2),"")</f>
        <v/>
      </c>
      <c r="AD189" s="34"/>
      <c r="AE189" s="86" t="str">
        <f>IF(AC189="GR",LEFT('Order Form'!$K$11,2),"")</f>
        <v/>
      </c>
      <c r="AF189" s="34"/>
      <c r="AG189" s="38"/>
      <c r="AH189" s="38"/>
      <c r="AI189" s="86" t="str">
        <f>IF(ISNUMBER(($H189)),IF('Order Form'!$K$16="Yes","P",""),"")</f>
        <v/>
      </c>
      <c r="AJ189" s="34"/>
      <c r="AK189" s="106"/>
      <c r="AL189" s="106"/>
      <c r="AM189" s="34"/>
      <c r="AN189" s="34"/>
      <c r="AO189" s="38"/>
      <c r="AP189" s="34"/>
      <c r="AQ189" s="38"/>
      <c r="AR189" s="38"/>
      <c r="AS189" s="38"/>
      <c r="AZ189" s="86" t="str">
        <f>IF(ISNUMBER(($H189)),IF('Order Form'!$K$15="Yes","Y",""),"")</f>
        <v/>
      </c>
      <c r="BD189" s="87" t="e">
        <f>IF('Order Form'!#REF!&gt;0,"OF"," ")</f>
        <v>#REF!</v>
      </c>
      <c r="BE189" s="86" t="e">
        <f>IF('Order Form'!#REF!&gt;0,"Y"," ")</f>
        <v>#REF!</v>
      </c>
      <c r="BF189" s="86" t="e">
        <f>IF('Order Form'!#REF!&gt;0,"STANDARD"," ")</f>
        <v>#REF!</v>
      </c>
    </row>
    <row r="190" spans="1:58">
      <c r="A190" s="34"/>
      <c r="B190" s="93" t="str">
        <f>IF(ISNUMBER(($H190)),'Order Form'!$D$5,"")</f>
        <v/>
      </c>
      <c r="C190" s="92" t="str">
        <f>IF(ISNUMBER(($H190)),'Order Form'!$G$5,"")</f>
        <v/>
      </c>
      <c r="D190" s="92" t="str">
        <f>IF('Order Form'!F243="","",IF(ISNUMBER(($H190)),'Order Form'!F243,""))</f>
        <v/>
      </c>
      <c r="E190" s="35"/>
      <c r="F190" s="91" t="str">
        <f>IF(ISNUMBER((H190)),SUBSTITUTE(SUBSTITUTE('Order Form'!#REF!,"-","")," ",""),"")</f>
        <v/>
      </c>
      <c r="G190" s="36"/>
      <c r="H190" s="90" t="str">
        <f>IF('Order Form'!H243&gt;0,'Order Form'!H243," ")</f>
        <v xml:space="preserve"> </v>
      </c>
      <c r="I190" s="89" t="str">
        <f>IF('Order Form'!$K$13="Yes",(IF('Order Form'!#REF!&gt;0,"",IF('Order Form'!$K$10&lt;&gt;"GR - Gratis",IF('Order Form'!#REF!=0,"",IF(ISNUMBER($H190),'Order Form'!#REF!,"")),""))),"")</f>
        <v/>
      </c>
      <c r="J190" s="89" t="str">
        <f>IF('Order Form'!$K$13="Yes",(IF('Order Form'!#REF!=0,"",IF('Order Form'!$K$10&lt;&gt;"GR - Gratis",IF(ISNUMBER($H190),'Order Form'!#REF!,""),""))),"")</f>
        <v/>
      </c>
      <c r="K190" s="37"/>
      <c r="L190" s="89" t="str">
        <f>IF('Order Form'!J243&gt;0,"",IF('Order Form'!G243=0,"",IF('Order Form'!$K$10&lt;&gt;"GR - Gratis",IF('Order Form'!$K$12="Yes",IF(ISNUMBER($H190),'Order Form'!G243*100,""),""),"")))</f>
        <v/>
      </c>
      <c r="M190" s="89" t="str">
        <f>IF('Order Form'!J243&gt;0,"",IF('Order Form'!$K$17=0,"",IF('Order Form'!$K$17=0,"",IF('Order Form'!$K$10&lt;&gt;"GR - Gratis",IF('Order Form'!$K$12="Yes",IF(ISNUMBER($H190),'Order Form'!$K$17*100,""),""),""))))</f>
        <v/>
      </c>
      <c r="N190" s="38"/>
      <c r="O190" s="88" t="str">
        <f>IF('Order Form'!$B$8="Name / Attent Of","",IF(ISNUMBER($H190),IF('Order Form'!$K$14="Yes",'Order Form'!$B$8,""),""))</f>
        <v/>
      </c>
      <c r="P190" s="96" t="str">
        <f>IF('Order Form'!$B$9="Company / Department","",IF(ISNUMBER($H190),IF('Order Form'!$K$14="Yes",'Order Form'!$B$9,""),""))</f>
        <v/>
      </c>
      <c r="Q190" s="88" t="str">
        <f>IF('Order Form'!$B$10="Address 1","",IF(ISNUMBER($H190),IF('Order Form'!$K$14="Yes",'Order Form'!$B$10,""),""))</f>
        <v/>
      </c>
      <c r="R190" s="88" t="str">
        <f>IF('Order Form'!$B$11="Address 2","",IF(ISNUMBER($H190),IF('Order Form'!$K$14="Yes",'Order Form'!$B$11,""),""))</f>
        <v/>
      </c>
      <c r="S190" s="96" t="str">
        <f>IF('Order Form'!$B$12="Address 3","",IF(ISNUMBER($H190),IF('Order Form'!$K$14="Yes",'Order Form'!$B$12,""),""))</f>
        <v/>
      </c>
      <c r="T190" s="88" t="str">
        <f>IF('Order Form'!$B$13="Town","",IF(ISNUMBER($H190),IF('Order Form'!$K$14="Yes",'Order Form'!$B$13,""),""))</f>
        <v/>
      </c>
      <c r="U190" s="34"/>
      <c r="V190" s="103" t="str">
        <f>IF('Order Form'!$B$14="Post Code","",IF(ISNUMBER($H190),IF('Order Form'!$K$14="Yes",'Order Form'!$B$14,""),""))</f>
        <v/>
      </c>
      <c r="W190" s="98" t="str">
        <f>IF('Order Form'!$B$15="Country","",IF(ISNUMBER($H190),IF('Order Form'!$K$14="Yes",VLOOKUP('Order Form'!$B$15,Lists!N:O,2,0),""),""))</f>
        <v/>
      </c>
      <c r="X190" s="100"/>
      <c r="Y190" s="99" t="str">
        <f>IF('Order Form'!$F$8="Phone","",IF(ISNUMBER($H190),IF('Order Form'!$K$14="Yes",'Order Form'!$F$8,""),""))</f>
        <v/>
      </c>
      <c r="Z190" s="97" t="str">
        <f>IF('Order Form'!$F$9="Email","",IF(ISNUMBER($H190),IF('Order Form'!$K$14="Yes",'Order Form'!$F$9,""),""))</f>
        <v/>
      </c>
      <c r="AA190" s="38"/>
      <c r="AC190" s="86" t="str">
        <f>IF(ISNUMBER(($H190)),LEFT('Order Form'!$K$10,2),"")</f>
        <v/>
      </c>
      <c r="AD190" s="34"/>
      <c r="AE190" s="86" t="str">
        <f>IF(AC190="GR",LEFT('Order Form'!$K$11,2),"")</f>
        <v/>
      </c>
      <c r="AF190" s="34"/>
      <c r="AG190" s="38"/>
      <c r="AH190" s="38"/>
      <c r="AI190" s="86" t="str">
        <f>IF(ISNUMBER(($H190)),IF('Order Form'!$K$16="Yes","P",""),"")</f>
        <v/>
      </c>
      <c r="AJ190" s="34"/>
      <c r="AK190" s="106"/>
      <c r="AL190" s="106"/>
      <c r="AM190" s="34"/>
      <c r="AN190" s="34"/>
      <c r="AO190" s="38"/>
      <c r="AP190" s="34"/>
      <c r="AQ190" s="38"/>
      <c r="AR190" s="38"/>
      <c r="AS190" s="38"/>
      <c r="AZ190" s="86" t="str">
        <f>IF(ISNUMBER(($H190)),IF('Order Form'!$K$15="Yes","Y",""),"")</f>
        <v/>
      </c>
      <c r="BD190" s="87" t="e">
        <f>IF('Order Form'!#REF!&gt;0,"OF"," ")</f>
        <v>#REF!</v>
      </c>
      <c r="BE190" s="86" t="e">
        <f>IF('Order Form'!#REF!&gt;0,"Y"," ")</f>
        <v>#REF!</v>
      </c>
      <c r="BF190" s="86" t="e">
        <f>IF('Order Form'!#REF!&gt;0,"STANDARD"," ")</f>
        <v>#REF!</v>
      </c>
    </row>
    <row r="191" spans="1:58">
      <c r="A191" s="34"/>
      <c r="B191" s="93" t="str">
        <f>IF(ISNUMBER(($H191)),'Order Form'!$D$5,"")</f>
        <v/>
      </c>
      <c r="C191" s="92" t="str">
        <f>IF(ISNUMBER(($H191)),'Order Form'!$G$5,"")</f>
        <v/>
      </c>
      <c r="D191" s="92" t="str">
        <f>IF('Order Form'!F244="","",IF(ISNUMBER(($H191)),'Order Form'!F244,""))</f>
        <v/>
      </c>
      <c r="E191" s="35"/>
      <c r="F191" s="91" t="str">
        <f>IF(ISNUMBER((H191)),SUBSTITUTE(SUBSTITUTE('Order Form'!#REF!,"-","")," ",""),"")</f>
        <v/>
      </c>
      <c r="G191" s="36"/>
      <c r="H191" s="90" t="str">
        <f>IF('Order Form'!H244&gt;0,'Order Form'!H244," ")</f>
        <v xml:space="preserve"> </v>
      </c>
      <c r="I191" s="89" t="str">
        <f>IF('Order Form'!$K$13="Yes",(IF('Order Form'!#REF!&gt;0,"",IF('Order Form'!$K$10&lt;&gt;"GR - Gratis",IF('Order Form'!#REF!=0,"",IF(ISNUMBER($H191),'Order Form'!#REF!,"")),""))),"")</f>
        <v/>
      </c>
      <c r="J191" s="89" t="str">
        <f>IF('Order Form'!$K$13="Yes",(IF('Order Form'!#REF!=0,"",IF('Order Form'!$K$10&lt;&gt;"GR - Gratis",IF(ISNUMBER($H191),'Order Form'!#REF!,""),""))),"")</f>
        <v/>
      </c>
      <c r="K191" s="37"/>
      <c r="L191" s="89" t="str">
        <f>IF('Order Form'!J244&gt;0,"",IF('Order Form'!G244=0,"",IF('Order Form'!$K$10&lt;&gt;"GR - Gratis",IF('Order Form'!$K$12="Yes",IF(ISNUMBER($H191),'Order Form'!G244*100,""),""),"")))</f>
        <v/>
      </c>
      <c r="M191" s="89" t="str">
        <f>IF('Order Form'!J244&gt;0,"",IF('Order Form'!$K$17=0,"",IF('Order Form'!$K$17=0,"",IF('Order Form'!$K$10&lt;&gt;"GR - Gratis",IF('Order Form'!$K$12="Yes",IF(ISNUMBER($H191),'Order Form'!$K$17*100,""),""),""))))</f>
        <v/>
      </c>
      <c r="N191" s="38"/>
      <c r="O191" s="88" t="str">
        <f>IF('Order Form'!$B$8="Name / Attent Of","",IF(ISNUMBER($H191),IF('Order Form'!$K$14="Yes",'Order Form'!$B$8,""),""))</f>
        <v/>
      </c>
      <c r="P191" s="96" t="str">
        <f>IF('Order Form'!$B$9="Company / Department","",IF(ISNUMBER($H191),IF('Order Form'!$K$14="Yes",'Order Form'!$B$9,""),""))</f>
        <v/>
      </c>
      <c r="Q191" s="88" t="str">
        <f>IF('Order Form'!$B$10="Address 1","",IF(ISNUMBER($H191),IF('Order Form'!$K$14="Yes",'Order Form'!$B$10,""),""))</f>
        <v/>
      </c>
      <c r="R191" s="88" t="str">
        <f>IF('Order Form'!$B$11="Address 2","",IF(ISNUMBER($H191),IF('Order Form'!$K$14="Yes",'Order Form'!$B$11,""),""))</f>
        <v/>
      </c>
      <c r="S191" s="96" t="str">
        <f>IF('Order Form'!$B$12="Address 3","",IF(ISNUMBER($H191),IF('Order Form'!$K$14="Yes",'Order Form'!$B$12,""),""))</f>
        <v/>
      </c>
      <c r="T191" s="88" t="str">
        <f>IF('Order Form'!$B$13="Town","",IF(ISNUMBER($H191),IF('Order Form'!$K$14="Yes",'Order Form'!$B$13,""),""))</f>
        <v/>
      </c>
      <c r="U191" s="34"/>
      <c r="V191" s="103" t="str">
        <f>IF('Order Form'!$B$14="Post Code","",IF(ISNUMBER($H191),IF('Order Form'!$K$14="Yes",'Order Form'!$B$14,""),""))</f>
        <v/>
      </c>
      <c r="W191" s="98" t="str">
        <f>IF('Order Form'!$B$15="Country","",IF(ISNUMBER($H191),IF('Order Form'!$K$14="Yes",VLOOKUP('Order Form'!$B$15,Lists!N:O,2,0),""),""))</f>
        <v/>
      </c>
      <c r="X191" s="100"/>
      <c r="Y191" s="99" t="str">
        <f>IF('Order Form'!$F$8="Phone","",IF(ISNUMBER($H191),IF('Order Form'!$K$14="Yes",'Order Form'!$F$8,""),""))</f>
        <v/>
      </c>
      <c r="Z191" s="97" t="str">
        <f>IF('Order Form'!$F$9="Email","",IF(ISNUMBER($H191),IF('Order Form'!$K$14="Yes",'Order Form'!$F$9,""),""))</f>
        <v/>
      </c>
      <c r="AA191" s="38"/>
      <c r="AC191" s="86" t="str">
        <f>IF(ISNUMBER(($H191)),LEFT('Order Form'!$K$10,2),"")</f>
        <v/>
      </c>
      <c r="AD191" s="34"/>
      <c r="AE191" s="86" t="str">
        <f>IF(AC191="GR",LEFT('Order Form'!$K$11,2),"")</f>
        <v/>
      </c>
      <c r="AF191" s="34"/>
      <c r="AG191" s="38"/>
      <c r="AH191" s="38"/>
      <c r="AI191" s="86" t="str">
        <f>IF(ISNUMBER(($H191)),IF('Order Form'!$K$16="Yes","P",""),"")</f>
        <v/>
      </c>
      <c r="AJ191" s="34"/>
      <c r="AK191" s="106"/>
      <c r="AL191" s="106"/>
      <c r="AM191" s="34"/>
      <c r="AN191" s="34"/>
      <c r="AO191" s="38"/>
      <c r="AP191" s="34"/>
      <c r="AQ191" s="38"/>
      <c r="AR191" s="38"/>
      <c r="AS191" s="38"/>
      <c r="AZ191" s="86" t="str">
        <f>IF(ISNUMBER(($H191)),IF('Order Form'!$K$15="Yes","Y",""),"")</f>
        <v/>
      </c>
      <c r="BD191" s="87" t="e">
        <f>IF('Order Form'!#REF!&gt;0,"OF"," ")</f>
        <v>#REF!</v>
      </c>
      <c r="BE191" s="86" t="e">
        <f>IF('Order Form'!#REF!&gt;0,"Y"," ")</f>
        <v>#REF!</v>
      </c>
      <c r="BF191" s="86" t="e">
        <f>IF('Order Form'!#REF!&gt;0,"STANDARD"," ")</f>
        <v>#REF!</v>
      </c>
    </row>
    <row r="192" spans="1:58">
      <c r="A192" s="34"/>
      <c r="B192" s="93" t="str">
        <f>IF(ISNUMBER(($H192)),'Order Form'!$D$5,"")</f>
        <v/>
      </c>
      <c r="C192" s="92" t="str">
        <f>IF(ISNUMBER(($H192)),'Order Form'!$G$5,"")</f>
        <v/>
      </c>
      <c r="D192" s="92" t="str">
        <f>IF('Order Form'!F245="","",IF(ISNUMBER(($H192)),'Order Form'!F245,""))</f>
        <v/>
      </c>
      <c r="E192" s="35"/>
      <c r="F192" s="91" t="str">
        <f>IF(ISNUMBER((H192)),SUBSTITUTE(SUBSTITUTE('Order Form'!#REF!,"-","")," ",""),"")</f>
        <v/>
      </c>
      <c r="G192" s="36"/>
      <c r="H192" s="90" t="str">
        <f>IF('Order Form'!H245&gt;0,'Order Form'!H245," ")</f>
        <v xml:space="preserve"> </v>
      </c>
      <c r="I192" s="89" t="str">
        <f>IF('Order Form'!$K$13="Yes",(IF('Order Form'!#REF!&gt;0,"",IF('Order Form'!$K$10&lt;&gt;"GR - Gratis",IF('Order Form'!#REF!=0,"",IF(ISNUMBER($H192),'Order Form'!#REF!,"")),""))),"")</f>
        <v/>
      </c>
      <c r="J192" s="89" t="str">
        <f>IF('Order Form'!$K$13="Yes",(IF('Order Form'!#REF!=0,"",IF('Order Form'!$K$10&lt;&gt;"GR - Gratis",IF(ISNUMBER($H192),'Order Form'!#REF!,""),""))),"")</f>
        <v/>
      </c>
      <c r="K192" s="37"/>
      <c r="L192" s="89" t="str">
        <f>IF('Order Form'!J245&gt;0,"",IF('Order Form'!G245=0,"",IF('Order Form'!$K$10&lt;&gt;"GR - Gratis",IF('Order Form'!$K$12="Yes",IF(ISNUMBER($H192),'Order Form'!G245*100,""),""),"")))</f>
        <v/>
      </c>
      <c r="M192" s="89" t="str">
        <f>IF('Order Form'!J245&gt;0,"",IF('Order Form'!$K$17=0,"",IF('Order Form'!$K$17=0,"",IF('Order Form'!$K$10&lt;&gt;"GR - Gratis",IF('Order Form'!$K$12="Yes",IF(ISNUMBER($H192),'Order Form'!$K$17*100,""),""),""))))</f>
        <v/>
      </c>
      <c r="N192" s="38"/>
      <c r="O192" s="88" t="str">
        <f>IF('Order Form'!$B$8="Name / Attent Of","",IF(ISNUMBER($H192),IF('Order Form'!$K$14="Yes",'Order Form'!$B$8,""),""))</f>
        <v/>
      </c>
      <c r="P192" s="96" t="str">
        <f>IF('Order Form'!$B$9="Company / Department","",IF(ISNUMBER($H192),IF('Order Form'!$K$14="Yes",'Order Form'!$B$9,""),""))</f>
        <v/>
      </c>
      <c r="Q192" s="88" t="str">
        <f>IF('Order Form'!$B$10="Address 1","",IF(ISNUMBER($H192),IF('Order Form'!$K$14="Yes",'Order Form'!$B$10,""),""))</f>
        <v/>
      </c>
      <c r="R192" s="88" t="str">
        <f>IF('Order Form'!$B$11="Address 2","",IF(ISNUMBER($H192),IF('Order Form'!$K$14="Yes",'Order Form'!$B$11,""),""))</f>
        <v/>
      </c>
      <c r="S192" s="96" t="str">
        <f>IF('Order Form'!$B$12="Address 3","",IF(ISNUMBER($H192),IF('Order Form'!$K$14="Yes",'Order Form'!$B$12,""),""))</f>
        <v/>
      </c>
      <c r="T192" s="88" t="str">
        <f>IF('Order Form'!$B$13="Town","",IF(ISNUMBER($H192),IF('Order Form'!$K$14="Yes",'Order Form'!$B$13,""),""))</f>
        <v/>
      </c>
      <c r="U192" s="34"/>
      <c r="V192" s="103" t="str">
        <f>IF('Order Form'!$B$14="Post Code","",IF(ISNUMBER($H192),IF('Order Form'!$K$14="Yes",'Order Form'!$B$14,""),""))</f>
        <v/>
      </c>
      <c r="W192" s="98" t="str">
        <f>IF('Order Form'!$B$15="Country","",IF(ISNUMBER($H192),IF('Order Form'!$K$14="Yes",VLOOKUP('Order Form'!$B$15,Lists!N:O,2,0),""),""))</f>
        <v/>
      </c>
      <c r="X192" s="100"/>
      <c r="Y192" s="99" t="str">
        <f>IF('Order Form'!$F$8="Phone","",IF(ISNUMBER($H192),IF('Order Form'!$K$14="Yes",'Order Form'!$F$8,""),""))</f>
        <v/>
      </c>
      <c r="Z192" s="97" t="str">
        <f>IF('Order Form'!$F$9="Email","",IF(ISNUMBER($H192),IF('Order Form'!$K$14="Yes",'Order Form'!$F$9,""),""))</f>
        <v/>
      </c>
      <c r="AA192" s="38"/>
      <c r="AC192" s="86" t="str">
        <f>IF(ISNUMBER(($H192)),LEFT('Order Form'!$K$10,2),"")</f>
        <v/>
      </c>
      <c r="AD192" s="34"/>
      <c r="AE192" s="86" t="str">
        <f>IF(AC192="GR",LEFT('Order Form'!$K$11,2),"")</f>
        <v/>
      </c>
      <c r="AF192" s="34"/>
      <c r="AG192" s="38"/>
      <c r="AH192" s="38"/>
      <c r="AI192" s="86" t="str">
        <f>IF(ISNUMBER(($H192)),IF('Order Form'!$K$16="Yes","P",""),"")</f>
        <v/>
      </c>
      <c r="AJ192" s="34"/>
      <c r="AK192" s="106"/>
      <c r="AL192" s="106"/>
      <c r="AM192" s="34"/>
      <c r="AN192" s="34"/>
      <c r="AO192" s="38"/>
      <c r="AP192" s="34"/>
      <c r="AQ192" s="38"/>
      <c r="AR192" s="38"/>
      <c r="AS192" s="38"/>
      <c r="AZ192" s="86" t="str">
        <f>IF(ISNUMBER(($H192)),IF('Order Form'!$K$15="Yes","Y",""),"")</f>
        <v/>
      </c>
      <c r="BD192" s="87" t="e">
        <f>IF('Order Form'!#REF!&gt;0,"OF"," ")</f>
        <v>#REF!</v>
      </c>
      <c r="BE192" s="86" t="e">
        <f>IF('Order Form'!#REF!&gt;0,"Y"," ")</f>
        <v>#REF!</v>
      </c>
      <c r="BF192" s="86" t="e">
        <f>IF('Order Form'!#REF!&gt;0,"STANDARD"," ")</f>
        <v>#REF!</v>
      </c>
    </row>
    <row r="193" spans="1:58">
      <c r="A193" s="34"/>
      <c r="B193" s="93" t="str">
        <f>IF(ISNUMBER(($H193)),'Order Form'!$D$5,"")</f>
        <v/>
      </c>
      <c r="C193" s="92" t="str">
        <f>IF(ISNUMBER(($H193)),'Order Form'!$G$5,"")</f>
        <v/>
      </c>
      <c r="D193" s="92" t="str">
        <f>IF('Order Form'!F246="","",IF(ISNUMBER(($H193)),'Order Form'!F246,""))</f>
        <v/>
      </c>
      <c r="E193" s="35"/>
      <c r="F193" s="91" t="str">
        <f>IF(ISNUMBER((H193)),SUBSTITUTE(SUBSTITUTE('Order Form'!#REF!,"-","")," ",""),"")</f>
        <v/>
      </c>
      <c r="G193" s="36"/>
      <c r="H193" s="90" t="str">
        <f>IF('Order Form'!H246&gt;0,'Order Form'!H246," ")</f>
        <v xml:space="preserve"> </v>
      </c>
      <c r="I193" s="89" t="str">
        <f>IF('Order Form'!$K$13="Yes",(IF('Order Form'!#REF!&gt;0,"",IF('Order Form'!$K$10&lt;&gt;"GR - Gratis",IF('Order Form'!#REF!=0,"",IF(ISNUMBER($H193),'Order Form'!#REF!,"")),""))),"")</f>
        <v/>
      </c>
      <c r="J193" s="89" t="str">
        <f>IF('Order Form'!$K$13="Yes",(IF('Order Form'!#REF!=0,"",IF('Order Form'!$K$10&lt;&gt;"GR - Gratis",IF(ISNUMBER($H193),'Order Form'!#REF!,""),""))),"")</f>
        <v/>
      </c>
      <c r="K193" s="37"/>
      <c r="L193" s="89" t="str">
        <f>IF('Order Form'!J246&gt;0,"",IF('Order Form'!G246=0,"",IF('Order Form'!$K$10&lt;&gt;"GR - Gratis",IF('Order Form'!$K$12="Yes",IF(ISNUMBER($H193),'Order Form'!G246*100,""),""),"")))</f>
        <v/>
      </c>
      <c r="M193" s="89" t="str">
        <f>IF('Order Form'!J246&gt;0,"",IF('Order Form'!$K$17=0,"",IF('Order Form'!$K$17=0,"",IF('Order Form'!$K$10&lt;&gt;"GR - Gratis",IF('Order Form'!$K$12="Yes",IF(ISNUMBER($H193),'Order Form'!$K$17*100,""),""),""))))</f>
        <v/>
      </c>
      <c r="N193" s="38"/>
      <c r="O193" s="88" t="str">
        <f>IF('Order Form'!$B$8="Name / Attent Of","",IF(ISNUMBER($H193),IF('Order Form'!$K$14="Yes",'Order Form'!$B$8,""),""))</f>
        <v/>
      </c>
      <c r="P193" s="96" t="str">
        <f>IF('Order Form'!$B$9="Company / Department","",IF(ISNUMBER($H193),IF('Order Form'!$K$14="Yes",'Order Form'!$B$9,""),""))</f>
        <v/>
      </c>
      <c r="Q193" s="88" t="str">
        <f>IF('Order Form'!$B$10="Address 1","",IF(ISNUMBER($H193),IF('Order Form'!$K$14="Yes",'Order Form'!$B$10,""),""))</f>
        <v/>
      </c>
      <c r="R193" s="88" t="str">
        <f>IF('Order Form'!$B$11="Address 2","",IF(ISNUMBER($H193),IF('Order Form'!$K$14="Yes",'Order Form'!$B$11,""),""))</f>
        <v/>
      </c>
      <c r="S193" s="96" t="str">
        <f>IF('Order Form'!$B$12="Address 3","",IF(ISNUMBER($H193),IF('Order Form'!$K$14="Yes",'Order Form'!$B$12,""),""))</f>
        <v/>
      </c>
      <c r="T193" s="88" t="str">
        <f>IF('Order Form'!$B$13="Town","",IF(ISNUMBER($H193),IF('Order Form'!$K$14="Yes",'Order Form'!$B$13,""),""))</f>
        <v/>
      </c>
      <c r="U193" s="34"/>
      <c r="V193" s="103" t="str">
        <f>IF('Order Form'!$B$14="Post Code","",IF(ISNUMBER($H193),IF('Order Form'!$K$14="Yes",'Order Form'!$B$14,""),""))</f>
        <v/>
      </c>
      <c r="W193" s="98" t="str">
        <f>IF('Order Form'!$B$15="Country","",IF(ISNUMBER($H193),IF('Order Form'!$K$14="Yes",VLOOKUP('Order Form'!$B$15,Lists!N:O,2,0),""),""))</f>
        <v/>
      </c>
      <c r="X193" s="100"/>
      <c r="Y193" s="99" t="str">
        <f>IF('Order Form'!$F$8="Phone","",IF(ISNUMBER($H193),IF('Order Form'!$K$14="Yes",'Order Form'!$F$8,""),""))</f>
        <v/>
      </c>
      <c r="Z193" s="97" t="str">
        <f>IF('Order Form'!$F$9="Email","",IF(ISNUMBER($H193),IF('Order Form'!$K$14="Yes",'Order Form'!$F$9,""),""))</f>
        <v/>
      </c>
      <c r="AA193" s="38"/>
      <c r="AC193" s="86" t="str">
        <f>IF(ISNUMBER(($H193)),LEFT('Order Form'!$K$10,2),"")</f>
        <v/>
      </c>
      <c r="AD193" s="34"/>
      <c r="AE193" s="86" t="str">
        <f>IF(AC193="GR",LEFT('Order Form'!$K$11,2),"")</f>
        <v/>
      </c>
      <c r="AF193" s="34"/>
      <c r="AG193" s="38"/>
      <c r="AH193" s="38"/>
      <c r="AI193" s="86" t="str">
        <f>IF(ISNUMBER(($H193)),IF('Order Form'!$K$16="Yes","P",""),"")</f>
        <v/>
      </c>
      <c r="AJ193" s="34"/>
      <c r="AK193" s="106"/>
      <c r="AL193" s="106"/>
      <c r="AM193" s="34"/>
      <c r="AN193" s="34"/>
      <c r="AO193" s="38"/>
      <c r="AP193" s="34"/>
      <c r="AQ193" s="38"/>
      <c r="AR193" s="38"/>
      <c r="AS193" s="38"/>
      <c r="AZ193" s="86" t="str">
        <f>IF(ISNUMBER(($H193)),IF('Order Form'!$K$15="Yes","Y",""),"")</f>
        <v/>
      </c>
      <c r="BD193" s="87" t="e">
        <f>IF('Order Form'!#REF!&gt;0,"OF"," ")</f>
        <v>#REF!</v>
      </c>
      <c r="BE193" s="86" t="e">
        <f>IF('Order Form'!#REF!&gt;0,"Y"," ")</f>
        <v>#REF!</v>
      </c>
      <c r="BF193" s="86" t="e">
        <f>IF('Order Form'!#REF!&gt;0,"STANDARD"," ")</f>
        <v>#REF!</v>
      </c>
    </row>
    <row r="194" spans="1:58">
      <c r="A194" s="34"/>
      <c r="B194" s="93" t="str">
        <f>IF(ISNUMBER(($H194)),'Order Form'!$D$5,"")</f>
        <v/>
      </c>
      <c r="C194" s="92" t="str">
        <f>IF(ISNUMBER(($H194)),'Order Form'!$G$5,"")</f>
        <v/>
      </c>
      <c r="D194" s="92" t="str">
        <f>IF('Order Form'!F247="","",IF(ISNUMBER(($H194)),'Order Form'!F247,""))</f>
        <v/>
      </c>
      <c r="E194" s="35"/>
      <c r="F194" s="91" t="str">
        <f>IF(ISNUMBER((H194)),SUBSTITUTE(SUBSTITUTE('Order Form'!#REF!,"-","")," ",""),"")</f>
        <v/>
      </c>
      <c r="G194" s="36"/>
      <c r="H194" s="90" t="str">
        <f>IF('Order Form'!H247&gt;0,'Order Form'!H247," ")</f>
        <v xml:space="preserve"> </v>
      </c>
      <c r="I194" s="89" t="str">
        <f>IF('Order Form'!$K$13="Yes",(IF('Order Form'!#REF!&gt;0,"",IF('Order Form'!$K$10&lt;&gt;"GR - Gratis",IF('Order Form'!#REF!=0,"",IF(ISNUMBER($H194),'Order Form'!#REF!,"")),""))),"")</f>
        <v/>
      </c>
      <c r="J194" s="89" t="str">
        <f>IF('Order Form'!$K$13="Yes",(IF('Order Form'!#REF!=0,"",IF('Order Form'!$K$10&lt;&gt;"GR - Gratis",IF(ISNUMBER($H194),'Order Form'!#REF!,""),""))),"")</f>
        <v/>
      </c>
      <c r="K194" s="37"/>
      <c r="L194" s="89" t="str">
        <f>IF('Order Form'!J247&gt;0,"",IF('Order Form'!G247=0,"",IF('Order Form'!$K$10&lt;&gt;"GR - Gratis",IF('Order Form'!$K$12="Yes",IF(ISNUMBER($H194),'Order Form'!G247*100,""),""),"")))</f>
        <v/>
      </c>
      <c r="M194" s="89" t="str">
        <f>IF('Order Form'!J247&gt;0,"",IF('Order Form'!$K$17=0,"",IF('Order Form'!$K$17=0,"",IF('Order Form'!$K$10&lt;&gt;"GR - Gratis",IF('Order Form'!$K$12="Yes",IF(ISNUMBER($H194),'Order Form'!$K$17*100,""),""),""))))</f>
        <v/>
      </c>
      <c r="N194" s="38"/>
      <c r="O194" s="88" t="str">
        <f>IF('Order Form'!$B$8="Name / Attent Of","",IF(ISNUMBER($H194),IF('Order Form'!$K$14="Yes",'Order Form'!$B$8,""),""))</f>
        <v/>
      </c>
      <c r="P194" s="96" t="str">
        <f>IF('Order Form'!$B$9="Company / Department","",IF(ISNUMBER($H194),IF('Order Form'!$K$14="Yes",'Order Form'!$B$9,""),""))</f>
        <v/>
      </c>
      <c r="Q194" s="88" t="str">
        <f>IF('Order Form'!$B$10="Address 1","",IF(ISNUMBER($H194),IF('Order Form'!$K$14="Yes",'Order Form'!$B$10,""),""))</f>
        <v/>
      </c>
      <c r="R194" s="88" t="str">
        <f>IF('Order Form'!$B$11="Address 2","",IF(ISNUMBER($H194),IF('Order Form'!$K$14="Yes",'Order Form'!$B$11,""),""))</f>
        <v/>
      </c>
      <c r="S194" s="96" t="str">
        <f>IF('Order Form'!$B$12="Address 3","",IF(ISNUMBER($H194),IF('Order Form'!$K$14="Yes",'Order Form'!$B$12,""),""))</f>
        <v/>
      </c>
      <c r="T194" s="88" t="str">
        <f>IF('Order Form'!$B$13="Town","",IF(ISNUMBER($H194),IF('Order Form'!$K$14="Yes",'Order Form'!$B$13,""),""))</f>
        <v/>
      </c>
      <c r="U194" s="34"/>
      <c r="V194" s="103" t="str">
        <f>IF('Order Form'!$B$14="Post Code","",IF(ISNUMBER($H194),IF('Order Form'!$K$14="Yes",'Order Form'!$B$14,""),""))</f>
        <v/>
      </c>
      <c r="W194" s="98" t="str">
        <f>IF('Order Form'!$B$15="Country","",IF(ISNUMBER($H194),IF('Order Form'!$K$14="Yes",VLOOKUP('Order Form'!$B$15,Lists!N:O,2,0),""),""))</f>
        <v/>
      </c>
      <c r="X194" s="100"/>
      <c r="Y194" s="99" t="str">
        <f>IF('Order Form'!$F$8="Phone","",IF(ISNUMBER($H194),IF('Order Form'!$K$14="Yes",'Order Form'!$F$8,""),""))</f>
        <v/>
      </c>
      <c r="Z194" s="97" t="str">
        <f>IF('Order Form'!$F$9="Email","",IF(ISNUMBER($H194),IF('Order Form'!$K$14="Yes",'Order Form'!$F$9,""),""))</f>
        <v/>
      </c>
      <c r="AA194" s="38"/>
      <c r="AC194" s="86" t="str">
        <f>IF(ISNUMBER(($H194)),LEFT('Order Form'!$K$10,2),"")</f>
        <v/>
      </c>
      <c r="AD194" s="34"/>
      <c r="AE194" s="86" t="str">
        <f>IF(AC194="GR",LEFT('Order Form'!$K$11,2),"")</f>
        <v/>
      </c>
      <c r="AF194" s="34"/>
      <c r="AG194" s="38"/>
      <c r="AH194" s="38"/>
      <c r="AI194" s="86" t="str">
        <f>IF(ISNUMBER(($H194)),IF('Order Form'!$K$16="Yes","P",""),"")</f>
        <v/>
      </c>
      <c r="AJ194" s="34"/>
      <c r="AK194" s="106"/>
      <c r="AL194" s="106"/>
      <c r="AM194" s="34"/>
      <c r="AN194" s="34"/>
      <c r="AO194" s="38"/>
      <c r="AP194" s="34"/>
      <c r="AQ194" s="38"/>
      <c r="AR194" s="38"/>
      <c r="AS194" s="38"/>
      <c r="AZ194" s="86" t="str">
        <f>IF(ISNUMBER(($H194)),IF('Order Form'!$K$15="Yes","Y",""),"")</f>
        <v/>
      </c>
      <c r="BD194" s="87" t="e">
        <f>IF('Order Form'!#REF!&gt;0,"OF"," ")</f>
        <v>#REF!</v>
      </c>
      <c r="BE194" s="86" t="e">
        <f>IF('Order Form'!#REF!&gt;0,"Y"," ")</f>
        <v>#REF!</v>
      </c>
      <c r="BF194" s="86" t="e">
        <f>IF('Order Form'!#REF!&gt;0,"STANDARD"," ")</f>
        <v>#REF!</v>
      </c>
    </row>
    <row r="195" spans="1:58">
      <c r="A195" s="34"/>
      <c r="B195" s="93" t="str">
        <f>IF(ISNUMBER(($H195)),'Order Form'!$D$5,"")</f>
        <v/>
      </c>
      <c r="C195" s="92" t="str">
        <f>IF(ISNUMBER(($H195)),'Order Form'!$G$5,"")</f>
        <v/>
      </c>
      <c r="D195" s="92" t="str">
        <f>IF('Order Form'!F248="","",IF(ISNUMBER(($H195)),'Order Form'!F248,""))</f>
        <v/>
      </c>
      <c r="E195" s="35"/>
      <c r="F195" s="91" t="str">
        <f>IF(ISNUMBER((H195)),SUBSTITUTE(SUBSTITUTE('Order Form'!#REF!,"-","")," ",""),"")</f>
        <v/>
      </c>
      <c r="G195" s="36"/>
      <c r="H195" s="90" t="str">
        <f>IF('Order Form'!H248&gt;0,'Order Form'!H248," ")</f>
        <v xml:space="preserve"> </v>
      </c>
      <c r="I195" s="89" t="str">
        <f>IF('Order Form'!$K$13="Yes",(IF('Order Form'!#REF!&gt;0,"",IF('Order Form'!$K$10&lt;&gt;"GR - Gratis",IF('Order Form'!#REF!=0,"",IF(ISNUMBER($H195),'Order Form'!#REF!,"")),""))),"")</f>
        <v/>
      </c>
      <c r="J195" s="89" t="str">
        <f>IF('Order Form'!$K$13="Yes",(IF('Order Form'!#REF!=0,"",IF('Order Form'!$K$10&lt;&gt;"GR - Gratis",IF(ISNUMBER($H195),'Order Form'!#REF!,""),""))),"")</f>
        <v/>
      </c>
      <c r="K195" s="37"/>
      <c r="L195" s="89" t="str">
        <f>IF('Order Form'!J248&gt;0,"",IF('Order Form'!G248=0,"",IF('Order Form'!$K$10&lt;&gt;"GR - Gratis",IF('Order Form'!$K$12="Yes",IF(ISNUMBER($H195),'Order Form'!G248*100,""),""),"")))</f>
        <v/>
      </c>
      <c r="M195" s="89" t="str">
        <f>IF('Order Form'!J248&gt;0,"",IF('Order Form'!$K$17=0,"",IF('Order Form'!$K$17=0,"",IF('Order Form'!$K$10&lt;&gt;"GR - Gratis",IF('Order Form'!$K$12="Yes",IF(ISNUMBER($H195),'Order Form'!$K$17*100,""),""),""))))</f>
        <v/>
      </c>
      <c r="N195" s="38"/>
      <c r="O195" s="88" t="str">
        <f>IF('Order Form'!$B$8="Name / Attent Of","",IF(ISNUMBER($H195),IF('Order Form'!$K$14="Yes",'Order Form'!$B$8,""),""))</f>
        <v/>
      </c>
      <c r="P195" s="96" t="str">
        <f>IF('Order Form'!$B$9="Company / Department","",IF(ISNUMBER($H195),IF('Order Form'!$K$14="Yes",'Order Form'!$B$9,""),""))</f>
        <v/>
      </c>
      <c r="Q195" s="88" t="str">
        <f>IF('Order Form'!$B$10="Address 1","",IF(ISNUMBER($H195),IF('Order Form'!$K$14="Yes",'Order Form'!$B$10,""),""))</f>
        <v/>
      </c>
      <c r="R195" s="88" t="str">
        <f>IF('Order Form'!$B$11="Address 2","",IF(ISNUMBER($H195),IF('Order Form'!$K$14="Yes",'Order Form'!$B$11,""),""))</f>
        <v/>
      </c>
      <c r="S195" s="96" t="str">
        <f>IF('Order Form'!$B$12="Address 3","",IF(ISNUMBER($H195),IF('Order Form'!$K$14="Yes",'Order Form'!$B$12,""),""))</f>
        <v/>
      </c>
      <c r="T195" s="88" t="str">
        <f>IF('Order Form'!$B$13="Town","",IF(ISNUMBER($H195),IF('Order Form'!$K$14="Yes",'Order Form'!$B$13,""),""))</f>
        <v/>
      </c>
      <c r="U195" s="34"/>
      <c r="V195" s="103" t="str">
        <f>IF('Order Form'!$B$14="Post Code","",IF(ISNUMBER($H195),IF('Order Form'!$K$14="Yes",'Order Form'!$B$14,""),""))</f>
        <v/>
      </c>
      <c r="W195" s="98" t="str">
        <f>IF('Order Form'!$B$15="Country","",IF(ISNUMBER($H195),IF('Order Form'!$K$14="Yes",VLOOKUP('Order Form'!$B$15,Lists!N:O,2,0),""),""))</f>
        <v/>
      </c>
      <c r="X195" s="100"/>
      <c r="Y195" s="99" t="str">
        <f>IF('Order Form'!$F$8="Phone","",IF(ISNUMBER($H195),IF('Order Form'!$K$14="Yes",'Order Form'!$F$8,""),""))</f>
        <v/>
      </c>
      <c r="Z195" s="97" t="str">
        <f>IF('Order Form'!$F$9="Email","",IF(ISNUMBER($H195),IF('Order Form'!$K$14="Yes",'Order Form'!$F$9,""),""))</f>
        <v/>
      </c>
      <c r="AA195" s="38"/>
      <c r="AC195" s="86" t="str">
        <f>IF(ISNUMBER(($H195)),LEFT('Order Form'!$K$10,2),"")</f>
        <v/>
      </c>
      <c r="AD195" s="34"/>
      <c r="AE195" s="86" t="str">
        <f>IF(AC195="GR",LEFT('Order Form'!$K$11,2),"")</f>
        <v/>
      </c>
      <c r="AF195" s="34"/>
      <c r="AG195" s="38"/>
      <c r="AH195" s="38"/>
      <c r="AI195" s="86" t="str">
        <f>IF(ISNUMBER(($H195)),IF('Order Form'!$K$16="Yes","P",""),"")</f>
        <v/>
      </c>
      <c r="AJ195" s="34"/>
      <c r="AK195" s="106"/>
      <c r="AL195" s="106"/>
      <c r="AM195" s="34"/>
      <c r="AN195" s="34"/>
      <c r="AO195" s="38"/>
      <c r="AP195" s="34"/>
      <c r="AQ195" s="38"/>
      <c r="AR195" s="38"/>
      <c r="AS195" s="38"/>
      <c r="AZ195" s="86" t="str">
        <f>IF(ISNUMBER(($H195)),IF('Order Form'!$K$15="Yes","Y",""),"")</f>
        <v/>
      </c>
      <c r="BD195" s="87" t="e">
        <f>IF('Order Form'!#REF!&gt;0,"OF"," ")</f>
        <v>#REF!</v>
      </c>
      <c r="BE195" s="86" t="e">
        <f>IF('Order Form'!#REF!&gt;0,"Y"," ")</f>
        <v>#REF!</v>
      </c>
      <c r="BF195" s="86" t="e">
        <f>IF('Order Form'!#REF!&gt;0,"STANDARD"," ")</f>
        <v>#REF!</v>
      </c>
    </row>
    <row r="196" spans="1:58">
      <c r="A196" s="34"/>
      <c r="B196" s="93" t="str">
        <f>IF(ISNUMBER(($H196)),'Order Form'!$D$5,"")</f>
        <v/>
      </c>
      <c r="C196" s="92" t="str">
        <f>IF(ISNUMBER(($H196)),'Order Form'!$G$5,"")</f>
        <v/>
      </c>
      <c r="D196" s="92" t="str">
        <f>IF('Order Form'!F249="","",IF(ISNUMBER(($H196)),'Order Form'!F249,""))</f>
        <v/>
      </c>
      <c r="E196" s="35"/>
      <c r="F196" s="91" t="str">
        <f>IF(ISNUMBER((H196)),SUBSTITUTE(SUBSTITUTE('Order Form'!#REF!,"-","")," ",""),"")</f>
        <v/>
      </c>
      <c r="G196" s="36"/>
      <c r="H196" s="90" t="str">
        <f>IF('Order Form'!H249&gt;0,'Order Form'!H249," ")</f>
        <v xml:space="preserve"> </v>
      </c>
      <c r="I196" s="89" t="str">
        <f>IF('Order Form'!$K$13="Yes",(IF('Order Form'!#REF!&gt;0,"",IF('Order Form'!$K$10&lt;&gt;"GR - Gratis",IF('Order Form'!#REF!=0,"",IF(ISNUMBER($H196),'Order Form'!#REF!,"")),""))),"")</f>
        <v/>
      </c>
      <c r="J196" s="89" t="str">
        <f>IF('Order Form'!$K$13="Yes",(IF('Order Form'!#REF!=0,"",IF('Order Form'!$K$10&lt;&gt;"GR - Gratis",IF(ISNUMBER($H196),'Order Form'!#REF!,""),""))),"")</f>
        <v/>
      </c>
      <c r="K196" s="37"/>
      <c r="L196" s="89" t="str">
        <f>IF('Order Form'!J249&gt;0,"",IF('Order Form'!G249=0,"",IF('Order Form'!$K$10&lt;&gt;"GR - Gratis",IF('Order Form'!$K$12="Yes",IF(ISNUMBER($H196),'Order Form'!G249*100,""),""),"")))</f>
        <v/>
      </c>
      <c r="M196" s="89" t="str">
        <f>IF('Order Form'!J249&gt;0,"",IF('Order Form'!$K$17=0,"",IF('Order Form'!$K$17=0,"",IF('Order Form'!$K$10&lt;&gt;"GR - Gratis",IF('Order Form'!$K$12="Yes",IF(ISNUMBER($H196),'Order Form'!$K$17*100,""),""),""))))</f>
        <v/>
      </c>
      <c r="N196" s="38"/>
      <c r="O196" s="88" t="str">
        <f>IF('Order Form'!$B$8="Name / Attent Of","",IF(ISNUMBER($H196),IF('Order Form'!$K$14="Yes",'Order Form'!$B$8,""),""))</f>
        <v/>
      </c>
      <c r="P196" s="96" t="str">
        <f>IF('Order Form'!$B$9="Company / Department","",IF(ISNUMBER($H196),IF('Order Form'!$K$14="Yes",'Order Form'!$B$9,""),""))</f>
        <v/>
      </c>
      <c r="Q196" s="88" t="str">
        <f>IF('Order Form'!$B$10="Address 1","",IF(ISNUMBER($H196),IF('Order Form'!$K$14="Yes",'Order Form'!$B$10,""),""))</f>
        <v/>
      </c>
      <c r="R196" s="88" t="str">
        <f>IF('Order Form'!$B$11="Address 2","",IF(ISNUMBER($H196),IF('Order Form'!$K$14="Yes",'Order Form'!$B$11,""),""))</f>
        <v/>
      </c>
      <c r="S196" s="96" t="str">
        <f>IF('Order Form'!$B$12="Address 3","",IF(ISNUMBER($H196),IF('Order Form'!$K$14="Yes",'Order Form'!$B$12,""),""))</f>
        <v/>
      </c>
      <c r="T196" s="88" t="str">
        <f>IF('Order Form'!$B$13="Town","",IF(ISNUMBER($H196),IF('Order Form'!$K$14="Yes",'Order Form'!$B$13,""),""))</f>
        <v/>
      </c>
      <c r="U196" s="34"/>
      <c r="V196" s="103" t="str">
        <f>IF('Order Form'!$B$14="Post Code","",IF(ISNUMBER($H196),IF('Order Form'!$K$14="Yes",'Order Form'!$B$14,""),""))</f>
        <v/>
      </c>
      <c r="W196" s="98" t="str">
        <f>IF('Order Form'!$B$15="Country","",IF(ISNUMBER($H196),IF('Order Form'!$K$14="Yes",VLOOKUP('Order Form'!$B$15,Lists!N:O,2,0),""),""))</f>
        <v/>
      </c>
      <c r="X196" s="100"/>
      <c r="Y196" s="99" t="str">
        <f>IF('Order Form'!$F$8="Phone","",IF(ISNUMBER($H196),IF('Order Form'!$K$14="Yes",'Order Form'!$F$8,""),""))</f>
        <v/>
      </c>
      <c r="Z196" s="97" t="str">
        <f>IF('Order Form'!$F$9="Email","",IF(ISNUMBER($H196),IF('Order Form'!$K$14="Yes",'Order Form'!$F$9,""),""))</f>
        <v/>
      </c>
      <c r="AA196" s="38"/>
      <c r="AC196" s="86" t="str">
        <f>IF(ISNUMBER(($H196)),LEFT('Order Form'!$K$10,2),"")</f>
        <v/>
      </c>
      <c r="AD196" s="34"/>
      <c r="AE196" s="86" t="str">
        <f>IF(AC196="GR",LEFT('Order Form'!$K$11,2),"")</f>
        <v/>
      </c>
      <c r="AF196" s="34"/>
      <c r="AG196" s="38"/>
      <c r="AH196" s="38"/>
      <c r="AI196" s="86" t="str">
        <f>IF(ISNUMBER(($H196)),IF('Order Form'!$K$16="Yes","P",""),"")</f>
        <v/>
      </c>
      <c r="AJ196" s="34"/>
      <c r="AK196" s="106"/>
      <c r="AL196" s="106"/>
      <c r="AM196" s="34"/>
      <c r="AN196" s="34"/>
      <c r="AO196" s="38"/>
      <c r="AP196" s="34"/>
      <c r="AQ196" s="38"/>
      <c r="AR196" s="38"/>
      <c r="AS196" s="38"/>
      <c r="AZ196" s="86" t="str">
        <f>IF(ISNUMBER(($H196)),IF('Order Form'!$K$15="Yes","Y",""),"")</f>
        <v/>
      </c>
      <c r="BD196" s="87" t="e">
        <f>IF('Order Form'!#REF!&gt;0,"OF"," ")</f>
        <v>#REF!</v>
      </c>
      <c r="BE196" s="86" t="e">
        <f>IF('Order Form'!#REF!&gt;0,"Y"," ")</f>
        <v>#REF!</v>
      </c>
      <c r="BF196" s="86" t="e">
        <f>IF('Order Form'!#REF!&gt;0,"STANDARD"," ")</f>
        <v>#REF!</v>
      </c>
    </row>
    <row r="197" spans="1:58">
      <c r="A197" s="34"/>
      <c r="B197" s="93" t="str">
        <f>IF(ISNUMBER(($H197)),'Order Form'!$D$5,"")</f>
        <v/>
      </c>
      <c r="C197" s="92" t="str">
        <f>IF(ISNUMBER(($H197)),'Order Form'!$G$5,"")</f>
        <v/>
      </c>
      <c r="D197" s="92" t="str">
        <f>IF('Order Form'!F250="","",IF(ISNUMBER(($H197)),'Order Form'!F250,""))</f>
        <v/>
      </c>
      <c r="E197" s="35"/>
      <c r="F197" s="91" t="str">
        <f>IF(ISNUMBER((H197)),SUBSTITUTE(SUBSTITUTE('Order Form'!#REF!,"-","")," ",""),"")</f>
        <v/>
      </c>
      <c r="G197" s="36"/>
      <c r="H197" s="90" t="str">
        <f>IF('Order Form'!H250&gt;0,'Order Form'!H250," ")</f>
        <v xml:space="preserve"> </v>
      </c>
      <c r="I197" s="89" t="str">
        <f>IF('Order Form'!$K$13="Yes",(IF('Order Form'!#REF!&gt;0,"",IF('Order Form'!$K$10&lt;&gt;"GR - Gratis",IF('Order Form'!#REF!=0,"",IF(ISNUMBER($H197),'Order Form'!#REF!,"")),""))),"")</f>
        <v/>
      </c>
      <c r="J197" s="89" t="str">
        <f>IF('Order Form'!$K$13="Yes",(IF('Order Form'!#REF!=0,"",IF('Order Form'!$K$10&lt;&gt;"GR - Gratis",IF(ISNUMBER($H197),'Order Form'!#REF!,""),""))),"")</f>
        <v/>
      </c>
      <c r="K197" s="37"/>
      <c r="L197" s="89" t="str">
        <f>IF('Order Form'!J250&gt;0,"",IF('Order Form'!G250=0,"",IF('Order Form'!$K$10&lt;&gt;"GR - Gratis",IF('Order Form'!$K$12="Yes",IF(ISNUMBER($H197),'Order Form'!G250*100,""),""),"")))</f>
        <v/>
      </c>
      <c r="M197" s="89" t="str">
        <f>IF('Order Form'!J250&gt;0,"",IF('Order Form'!$K$17=0,"",IF('Order Form'!$K$17=0,"",IF('Order Form'!$K$10&lt;&gt;"GR - Gratis",IF('Order Form'!$K$12="Yes",IF(ISNUMBER($H197),'Order Form'!$K$17*100,""),""),""))))</f>
        <v/>
      </c>
      <c r="N197" s="38"/>
      <c r="O197" s="88" t="str">
        <f>IF('Order Form'!$B$8="Name / Attent Of","",IF(ISNUMBER($H197),IF('Order Form'!$K$14="Yes",'Order Form'!$B$8,""),""))</f>
        <v/>
      </c>
      <c r="P197" s="96" t="str">
        <f>IF('Order Form'!$B$9="Company / Department","",IF(ISNUMBER($H197),IF('Order Form'!$K$14="Yes",'Order Form'!$B$9,""),""))</f>
        <v/>
      </c>
      <c r="Q197" s="88" t="str">
        <f>IF('Order Form'!$B$10="Address 1","",IF(ISNUMBER($H197),IF('Order Form'!$K$14="Yes",'Order Form'!$B$10,""),""))</f>
        <v/>
      </c>
      <c r="R197" s="88" t="str">
        <f>IF('Order Form'!$B$11="Address 2","",IF(ISNUMBER($H197),IF('Order Form'!$K$14="Yes",'Order Form'!$B$11,""),""))</f>
        <v/>
      </c>
      <c r="S197" s="96" t="str">
        <f>IF('Order Form'!$B$12="Address 3","",IF(ISNUMBER($H197),IF('Order Form'!$K$14="Yes",'Order Form'!$B$12,""),""))</f>
        <v/>
      </c>
      <c r="T197" s="88" t="str">
        <f>IF('Order Form'!$B$13="Town","",IF(ISNUMBER($H197),IF('Order Form'!$K$14="Yes",'Order Form'!$B$13,""),""))</f>
        <v/>
      </c>
      <c r="U197" s="34"/>
      <c r="V197" s="103" t="str">
        <f>IF('Order Form'!$B$14="Post Code","",IF(ISNUMBER($H197),IF('Order Form'!$K$14="Yes",'Order Form'!$B$14,""),""))</f>
        <v/>
      </c>
      <c r="W197" s="98" t="str">
        <f>IF('Order Form'!$B$15="Country","",IF(ISNUMBER($H197),IF('Order Form'!$K$14="Yes",VLOOKUP('Order Form'!$B$15,Lists!N:O,2,0),""),""))</f>
        <v/>
      </c>
      <c r="X197" s="100"/>
      <c r="Y197" s="99" t="str">
        <f>IF('Order Form'!$F$8="Phone","",IF(ISNUMBER($H197),IF('Order Form'!$K$14="Yes",'Order Form'!$F$8,""),""))</f>
        <v/>
      </c>
      <c r="Z197" s="97" t="str">
        <f>IF('Order Form'!$F$9="Email","",IF(ISNUMBER($H197),IF('Order Form'!$K$14="Yes",'Order Form'!$F$9,""),""))</f>
        <v/>
      </c>
      <c r="AA197" s="38"/>
      <c r="AC197" s="86" t="str">
        <f>IF(ISNUMBER(($H197)),LEFT('Order Form'!$K$10,2),"")</f>
        <v/>
      </c>
      <c r="AD197" s="34"/>
      <c r="AE197" s="86" t="str">
        <f>IF(AC197="GR",LEFT('Order Form'!$K$11,2),"")</f>
        <v/>
      </c>
      <c r="AF197" s="34"/>
      <c r="AG197" s="38"/>
      <c r="AH197" s="38"/>
      <c r="AI197" s="86" t="str">
        <f>IF(ISNUMBER(($H197)),IF('Order Form'!$K$16="Yes","P",""),"")</f>
        <v/>
      </c>
      <c r="AJ197" s="34"/>
      <c r="AK197" s="106"/>
      <c r="AL197" s="106"/>
      <c r="AM197" s="34"/>
      <c r="AN197" s="34"/>
      <c r="AO197" s="38"/>
      <c r="AP197" s="34"/>
      <c r="AQ197" s="38"/>
      <c r="AR197" s="38"/>
      <c r="AS197" s="38"/>
      <c r="AZ197" s="86" t="str">
        <f>IF(ISNUMBER(($H197)),IF('Order Form'!$K$15="Yes","Y",""),"")</f>
        <v/>
      </c>
      <c r="BD197" s="87" t="e">
        <f>IF('Order Form'!#REF!&gt;0,"OF"," ")</f>
        <v>#REF!</v>
      </c>
      <c r="BE197" s="86" t="e">
        <f>IF('Order Form'!#REF!&gt;0,"Y"," ")</f>
        <v>#REF!</v>
      </c>
      <c r="BF197" s="86" t="e">
        <f>IF('Order Form'!#REF!&gt;0,"STANDARD"," ")</f>
        <v>#REF!</v>
      </c>
    </row>
    <row r="198" spans="1:58">
      <c r="A198" s="34"/>
      <c r="B198" s="93" t="str">
        <f>IF(ISNUMBER(($H198)),'Order Form'!$D$5,"")</f>
        <v/>
      </c>
      <c r="C198" s="92" t="str">
        <f>IF(ISNUMBER(($H198)),'Order Form'!$G$5,"")</f>
        <v/>
      </c>
      <c r="D198" s="92" t="str">
        <f>IF('Order Form'!F251="","",IF(ISNUMBER(($H198)),'Order Form'!F251,""))</f>
        <v/>
      </c>
      <c r="E198" s="35"/>
      <c r="F198" s="91" t="str">
        <f>IF(ISNUMBER((H198)),SUBSTITUTE(SUBSTITUTE('Order Form'!#REF!,"-","")," ",""),"")</f>
        <v/>
      </c>
      <c r="G198" s="36"/>
      <c r="H198" s="90" t="str">
        <f>IF('Order Form'!H251&gt;0,'Order Form'!H251," ")</f>
        <v xml:space="preserve"> </v>
      </c>
      <c r="I198" s="89" t="str">
        <f>IF('Order Form'!$K$13="Yes",(IF('Order Form'!#REF!&gt;0,"",IF('Order Form'!$K$10&lt;&gt;"GR - Gratis",IF('Order Form'!#REF!=0,"",IF(ISNUMBER($H198),'Order Form'!#REF!,"")),""))),"")</f>
        <v/>
      </c>
      <c r="J198" s="89" t="str">
        <f>IF('Order Form'!$K$13="Yes",(IF('Order Form'!#REF!=0,"",IF('Order Form'!$K$10&lt;&gt;"GR - Gratis",IF(ISNUMBER($H198),'Order Form'!#REF!,""),""))),"")</f>
        <v/>
      </c>
      <c r="K198" s="37"/>
      <c r="L198" s="89" t="str">
        <f>IF('Order Form'!J251&gt;0,"",IF('Order Form'!G251=0,"",IF('Order Form'!$K$10&lt;&gt;"GR - Gratis",IF('Order Form'!$K$12="Yes",IF(ISNUMBER($H198),'Order Form'!G251*100,""),""),"")))</f>
        <v/>
      </c>
      <c r="M198" s="89" t="str">
        <f>IF('Order Form'!J251&gt;0,"",IF('Order Form'!$K$17=0,"",IF('Order Form'!$K$17=0,"",IF('Order Form'!$K$10&lt;&gt;"GR - Gratis",IF('Order Form'!$K$12="Yes",IF(ISNUMBER($H198),'Order Form'!$K$17*100,""),""),""))))</f>
        <v/>
      </c>
      <c r="N198" s="38"/>
      <c r="O198" s="88" t="str">
        <f>IF('Order Form'!$B$8="Name / Attent Of","",IF(ISNUMBER($H198),IF('Order Form'!$K$14="Yes",'Order Form'!$B$8,""),""))</f>
        <v/>
      </c>
      <c r="P198" s="96" t="str">
        <f>IF('Order Form'!$B$9="Company / Department","",IF(ISNUMBER($H198),IF('Order Form'!$K$14="Yes",'Order Form'!$B$9,""),""))</f>
        <v/>
      </c>
      <c r="Q198" s="88" t="str">
        <f>IF('Order Form'!$B$10="Address 1","",IF(ISNUMBER($H198),IF('Order Form'!$K$14="Yes",'Order Form'!$B$10,""),""))</f>
        <v/>
      </c>
      <c r="R198" s="88" t="str">
        <f>IF('Order Form'!$B$11="Address 2","",IF(ISNUMBER($H198),IF('Order Form'!$K$14="Yes",'Order Form'!$B$11,""),""))</f>
        <v/>
      </c>
      <c r="S198" s="96" t="str">
        <f>IF('Order Form'!$B$12="Address 3","",IF(ISNUMBER($H198),IF('Order Form'!$K$14="Yes",'Order Form'!$B$12,""),""))</f>
        <v/>
      </c>
      <c r="T198" s="88" t="str">
        <f>IF('Order Form'!$B$13="Town","",IF(ISNUMBER($H198),IF('Order Form'!$K$14="Yes",'Order Form'!$B$13,""),""))</f>
        <v/>
      </c>
      <c r="U198" s="34"/>
      <c r="V198" s="103" t="str">
        <f>IF('Order Form'!$B$14="Post Code","",IF(ISNUMBER($H198),IF('Order Form'!$K$14="Yes",'Order Form'!$B$14,""),""))</f>
        <v/>
      </c>
      <c r="W198" s="98" t="str">
        <f>IF('Order Form'!$B$15="Country","",IF(ISNUMBER($H198),IF('Order Form'!$K$14="Yes",VLOOKUP('Order Form'!$B$15,Lists!N:O,2,0),""),""))</f>
        <v/>
      </c>
      <c r="X198" s="100"/>
      <c r="Y198" s="99" t="str">
        <f>IF('Order Form'!$F$8="Phone","",IF(ISNUMBER($H198),IF('Order Form'!$K$14="Yes",'Order Form'!$F$8,""),""))</f>
        <v/>
      </c>
      <c r="Z198" s="97" t="str">
        <f>IF('Order Form'!$F$9="Email","",IF(ISNUMBER($H198),IF('Order Form'!$K$14="Yes",'Order Form'!$F$9,""),""))</f>
        <v/>
      </c>
      <c r="AA198" s="38"/>
      <c r="AC198" s="86" t="str">
        <f>IF(ISNUMBER(($H198)),LEFT('Order Form'!$K$10,2),"")</f>
        <v/>
      </c>
      <c r="AD198" s="34"/>
      <c r="AE198" s="86" t="str">
        <f>IF(AC198="GR",LEFT('Order Form'!$K$11,2),"")</f>
        <v/>
      </c>
      <c r="AF198" s="34"/>
      <c r="AG198" s="38"/>
      <c r="AH198" s="38"/>
      <c r="AI198" s="86" t="str">
        <f>IF(ISNUMBER(($H198)),IF('Order Form'!$K$16="Yes","P",""),"")</f>
        <v/>
      </c>
      <c r="AJ198" s="34"/>
      <c r="AK198" s="106"/>
      <c r="AL198" s="106"/>
      <c r="AM198" s="34"/>
      <c r="AN198" s="34"/>
      <c r="AO198" s="38"/>
      <c r="AP198" s="34"/>
      <c r="AQ198" s="38"/>
      <c r="AR198" s="38"/>
      <c r="AS198" s="38"/>
      <c r="AZ198" s="86" t="str">
        <f>IF(ISNUMBER(($H198)),IF('Order Form'!$K$15="Yes","Y",""),"")</f>
        <v/>
      </c>
      <c r="BD198" s="87" t="e">
        <f>IF('Order Form'!#REF!&gt;0,"OF"," ")</f>
        <v>#REF!</v>
      </c>
      <c r="BE198" s="86" t="e">
        <f>IF('Order Form'!#REF!&gt;0,"Y"," ")</f>
        <v>#REF!</v>
      </c>
      <c r="BF198" s="86" t="e">
        <f>IF('Order Form'!#REF!&gt;0,"STANDARD"," ")</f>
        <v>#REF!</v>
      </c>
    </row>
    <row r="199" spans="1:58">
      <c r="A199" s="34"/>
      <c r="B199" s="93" t="str">
        <f>IF(ISNUMBER(($H199)),'Order Form'!$D$5,"")</f>
        <v/>
      </c>
      <c r="C199" s="92" t="str">
        <f>IF(ISNUMBER(($H199)),'Order Form'!$G$5,"")</f>
        <v/>
      </c>
      <c r="D199" s="92" t="str">
        <f>IF('Order Form'!F252="","",IF(ISNUMBER(($H199)),'Order Form'!F252,""))</f>
        <v/>
      </c>
      <c r="E199" s="35"/>
      <c r="F199" s="91" t="str">
        <f>IF(ISNUMBER((H199)),SUBSTITUTE(SUBSTITUTE('Order Form'!#REF!,"-","")," ",""),"")</f>
        <v/>
      </c>
      <c r="G199" s="36"/>
      <c r="H199" s="90" t="str">
        <f>IF('Order Form'!H252&gt;0,'Order Form'!H252," ")</f>
        <v xml:space="preserve"> </v>
      </c>
      <c r="I199" s="89" t="str">
        <f>IF('Order Form'!$K$13="Yes",(IF('Order Form'!#REF!&gt;0,"",IF('Order Form'!$K$10&lt;&gt;"GR - Gratis",IF('Order Form'!#REF!=0,"",IF(ISNUMBER($H199),'Order Form'!#REF!,"")),""))),"")</f>
        <v/>
      </c>
      <c r="J199" s="89" t="str">
        <f>IF('Order Form'!$K$13="Yes",(IF('Order Form'!#REF!=0,"",IF('Order Form'!$K$10&lt;&gt;"GR - Gratis",IF(ISNUMBER($H199),'Order Form'!#REF!,""),""))),"")</f>
        <v/>
      </c>
      <c r="K199" s="37"/>
      <c r="L199" s="89" t="str">
        <f>IF('Order Form'!J252&gt;0,"",IF('Order Form'!G252=0,"",IF('Order Form'!$K$10&lt;&gt;"GR - Gratis",IF('Order Form'!$K$12="Yes",IF(ISNUMBER($H199),'Order Form'!G252*100,""),""),"")))</f>
        <v/>
      </c>
      <c r="M199" s="89" t="str">
        <f>IF('Order Form'!J252&gt;0,"",IF('Order Form'!$K$17=0,"",IF('Order Form'!$K$17=0,"",IF('Order Form'!$K$10&lt;&gt;"GR - Gratis",IF('Order Form'!$K$12="Yes",IF(ISNUMBER($H199),'Order Form'!$K$17*100,""),""),""))))</f>
        <v/>
      </c>
      <c r="N199" s="38"/>
      <c r="O199" s="88" t="str">
        <f>IF('Order Form'!$B$8="Name / Attent Of","",IF(ISNUMBER($H199),IF('Order Form'!$K$14="Yes",'Order Form'!$B$8,""),""))</f>
        <v/>
      </c>
      <c r="P199" s="96" t="str">
        <f>IF('Order Form'!$B$9="Company / Department","",IF(ISNUMBER($H199),IF('Order Form'!$K$14="Yes",'Order Form'!$B$9,""),""))</f>
        <v/>
      </c>
      <c r="Q199" s="88" t="str">
        <f>IF('Order Form'!$B$10="Address 1","",IF(ISNUMBER($H199),IF('Order Form'!$K$14="Yes",'Order Form'!$B$10,""),""))</f>
        <v/>
      </c>
      <c r="R199" s="88" t="str">
        <f>IF('Order Form'!$B$11="Address 2","",IF(ISNUMBER($H199),IF('Order Form'!$K$14="Yes",'Order Form'!$B$11,""),""))</f>
        <v/>
      </c>
      <c r="S199" s="96" t="str">
        <f>IF('Order Form'!$B$12="Address 3","",IF(ISNUMBER($H199),IF('Order Form'!$K$14="Yes",'Order Form'!$B$12,""),""))</f>
        <v/>
      </c>
      <c r="T199" s="88" t="str">
        <f>IF('Order Form'!$B$13="Town","",IF(ISNUMBER($H199),IF('Order Form'!$K$14="Yes",'Order Form'!$B$13,""),""))</f>
        <v/>
      </c>
      <c r="U199" s="34"/>
      <c r="V199" s="103" t="str">
        <f>IF('Order Form'!$B$14="Post Code","",IF(ISNUMBER($H199),IF('Order Form'!$K$14="Yes",'Order Form'!$B$14,""),""))</f>
        <v/>
      </c>
      <c r="W199" s="98" t="str">
        <f>IF('Order Form'!$B$15="Country","",IF(ISNUMBER($H199),IF('Order Form'!$K$14="Yes",VLOOKUP('Order Form'!$B$15,Lists!N:O,2,0),""),""))</f>
        <v/>
      </c>
      <c r="X199" s="100"/>
      <c r="Y199" s="99" t="str">
        <f>IF('Order Form'!$F$8="Phone","",IF(ISNUMBER($H199),IF('Order Form'!$K$14="Yes",'Order Form'!$F$8,""),""))</f>
        <v/>
      </c>
      <c r="Z199" s="97" t="str">
        <f>IF('Order Form'!$F$9="Email","",IF(ISNUMBER($H199),IF('Order Form'!$K$14="Yes",'Order Form'!$F$9,""),""))</f>
        <v/>
      </c>
      <c r="AA199" s="38"/>
      <c r="AC199" s="86" t="str">
        <f>IF(ISNUMBER(($H199)),LEFT('Order Form'!$K$10,2),"")</f>
        <v/>
      </c>
      <c r="AD199" s="34"/>
      <c r="AE199" s="86" t="str">
        <f>IF(AC199="GR",LEFT('Order Form'!$K$11,2),"")</f>
        <v/>
      </c>
      <c r="AF199" s="34"/>
      <c r="AG199" s="38"/>
      <c r="AH199" s="38"/>
      <c r="AI199" s="86" t="str">
        <f>IF(ISNUMBER(($H199)),IF('Order Form'!$K$16="Yes","P",""),"")</f>
        <v/>
      </c>
      <c r="AJ199" s="34"/>
      <c r="AK199" s="106"/>
      <c r="AL199" s="106"/>
      <c r="AM199" s="34"/>
      <c r="AN199" s="34"/>
      <c r="AO199" s="38"/>
      <c r="AP199" s="34"/>
      <c r="AQ199" s="38"/>
      <c r="AR199" s="38"/>
      <c r="AS199" s="38"/>
      <c r="AZ199" s="86" t="str">
        <f>IF(ISNUMBER(($H199)),IF('Order Form'!$K$15="Yes","Y",""),"")</f>
        <v/>
      </c>
      <c r="BD199" s="87" t="e">
        <f>IF('Order Form'!#REF!&gt;0,"OF"," ")</f>
        <v>#REF!</v>
      </c>
      <c r="BE199" s="86" t="e">
        <f>IF('Order Form'!#REF!&gt;0,"Y"," ")</f>
        <v>#REF!</v>
      </c>
      <c r="BF199" s="86" t="e">
        <f>IF('Order Form'!#REF!&gt;0,"STANDARD"," ")</f>
        <v>#REF!</v>
      </c>
    </row>
    <row r="200" spans="1:58">
      <c r="A200" s="34"/>
      <c r="B200" s="93" t="str">
        <f>IF(ISNUMBER(($H200)),'Order Form'!$D$5,"")</f>
        <v/>
      </c>
      <c r="C200" s="92" t="str">
        <f>IF(ISNUMBER(($H200)),'Order Form'!$G$5,"")</f>
        <v/>
      </c>
      <c r="D200" s="92" t="str">
        <f>IF('Order Form'!F253="","",IF(ISNUMBER(($H200)),'Order Form'!F253,""))</f>
        <v/>
      </c>
      <c r="E200" s="35"/>
      <c r="F200" s="91" t="str">
        <f>IF(ISNUMBER((H200)),SUBSTITUTE(SUBSTITUTE('Order Form'!#REF!,"-","")," ",""),"")</f>
        <v/>
      </c>
      <c r="G200" s="36"/>
      <c r="H200" s="90" t="str">
        <f>IF('Order Form'!H253&gt;0,'Order Form'!H253," ")</f>
        <v xml:space="preserve"> </v>
      </c>
      <c r="I200" s="89" t="str">
        <f>IF('Order Form'!$K$13="Yes",(IF('Order Form'!#REF!&gt;0,"",IF('Order Form'!$K$10&lt;&gt;"GR - Gratis",IF('Order Form'!#REF!=0,"",IF(ISNUMBER($H200),'Order Form'!#REF!,"")),""))),"")</f>
        <v/>
      </c>
      <c r="J200" s="89" t="str">
        <f>IF('Order Form'!$K$13="Yes",(IF('Order Form'!#REF!=0,"",IF('Order Form'!$K$10&lt;&gt;"GR - Gratis",IF(ISNUMBER($H200),'Order Form'!#REF!,""),""))),"")</f>
        <v/>
      </c>
      <c r="K200" s="37"/>
      <c r="L200" s="89" t="str">
        <f>IF('Order Form'!J253&gt;0,"",IF('Order Form'!G253=0,"",IF('Order Form'!$K$10&lt;&gt;"GR - Gratis",IF('Order Form'!$K$12="Yes",IF(ISNUMBER($H200),'Order Form'!G253*100,""),""),"")))</f>
        <v/>
      </c>
      <c r="M200" s="89" t="str">
        <f>IF('Order Form'!J253&gt;0,"",IF('Order Form'!$K$17=0,"",IF('Order Form'!$K$17=0,"",IF('Order Form'!$K$10&lt;&gt;"GR - Gratis",IF('Order Form'!$K$12="Yes",IF(ISNUMBER($H200),'Order Form'!$K$17*100,""),""),""))))</f>
        <v/>
      </c>
      <c r="N200" s="38"/>
      <c r="O200" s="88" t="str">
        <f>IF('Order Form'!$B$8="Name / Attent Of","",IF(ISNUMBER($H200),IF('Order Form'!$K$14="Yes",'Order Form'!$B$8,""),""))</f>
        <v/>
      </c>
      <c r="P200" s="96" t="str">
        <f>IF('Order Form'!$B$9="Company / Department","",IF(ISNUMBER($H200),IF('Order Form'!$K$14="Yes",'Order Form'!$B$9,""),""))</f>
        <v/>
      </c>
      <c r="Q200" s="88" t="str">
        <f>IF('Order Form'!$B$10="Address 1","",IF(ISNUMBER($H200),IF('Order Form'!$K$14="Yes",'Order Form'!$B$10,""),""))</f>
        <v/>
      </c>
      <c r="R200" s="88" t="str">
        <f>IF('Order Form'!$B$11="Address 2","",IF(ISNUMBER($H200),IF('Order Form'!$K$14="Yes",'Order Form'!$B$11,""),""))</f>
        <v/>
      </c>
      <c r="S200" s="96" t="str">
        <f>IF('Order Form'!$B$12="Address 3","",IF(ISNUMBER($H200),IF('Order Form'!$K$14="Yes",'Order Form'!$B$12,""),""))</f>
        <v/>
      </c>
      <c r="T200" s="88" t="str">
        <f>IF('Order Form'!$B$13="Town","",IF(ISNUMBER($H200),IF('Order Form'!$K$14="Yes",'Order Form'!$B$13,""),""))</f>
        <v/>
      </c>
      <c r="U200" s="34"/>
      <c r="V200" s="103" t="str">
        <f>IF('Order Form'!$B$14="Post Code","",IF(ISNUMBER($H200),IF('Order Form'!$K$14="Yes",'Order Form'!$B$14,""),""))</f>
        <v/>
      </c>
      <c r="W200" s="98" t="str">
        <f>IF('Order Form'!$B$15="Country","",IF(ISNUMBER($H200),IF('Order Form'!$K$14="Yes",VLOOKUP('Order Form'!$B$15,Lists!N:O,2,0),""),""))</f>
        <v/>
      </c>
      <c r="X200" s="100"/>
      <c r="Y200" s="99" t="str">
        <f>IF('Order Form'!$F$8="Phone","",IF(ISNUMBER($H200),IF('Order Form'!$K$14="Yes",'Order Form'!$F$8,""),""))</f>
        <v/>
      </c>
      <c r="Z200" s="97" t="str">
        <f>IF('Order Form'!$F$9="Email","",IF(ISNUMBER($H200),IF('Order Form'!$K$14="Yes",'Order Form'!$F$9,""),""))</f>
        <v/>
      </c>
      <c r="AA200" s="38"/>
      <c r="AC200" s="86" t="str">
        <f>IF(ISNUMBER(($H200)),LEFT('Order Form'!$K$10,2),"")</f>
        <v/>
      </c>
      <c r="AD200" s="34"/>
      <c r="AE200" s="86" t="str">
        <f>IF(AC200="GR",LEFT('Order Form'!$K$11,2),"")</f>
        <v/>
      </c>
      <c r="AF200" s="34"/>
      <c r="AG200" s="38"/>
      <c r="AH200" s="38"/>
      <c r="AI200" s="86" t="str">
        <f>IF(ISNUMBER(($H200)),IF('Order Form'!$K$16="Yes","P",""),"")</f>
        <v/>
      </c>
      <c r="AJ200" s="34"/>
      <c r="AK200" s="106"/>
      <c r="AL200" s="106"/>
      <c r="AM200" s="34"/>
      <c r="AN200" s="34"/>
      <c r="AO200" s="38"/>
      <c r="AP200" s="34"/>
      <c r="AQ200" s="38"/>
      <c r="AR200" s="38"/>
      <c r="AS200" s="38"/>
      <c r="AZ200" s="86" t="str">
        <f>IF(ISNUMBER(($H200)),IF('Order Form'!$K$15="Yes","Y",""),"")</f>
        <v/>
      </c>
      <c r="BD200" s="87" t="e">
        <f>IF('Order Form'!#REF!&gt;0,"OF"," ")</f>
        <v>#REF!</v>
      </c>
      <c r="BE200" s="86" t="e">
        <f>IF('Order Form'!#REF!&gt;0,"Y"," ")</f>
        <v>#REF!</v>
      </c>
      <c r="BF200" s="86" t="e">
        <f>IF('Order Form'!#REF!&gt;0,"STANDARD"," ")</f>
        <v>#REF!</v>
      </c>
    </row>
    <row r="201" spans="1:58">
      <c r="A201" s="34"/>
      <c r="B201" s="93" t="str">
        <f>IF(ISNUMBER(($H201)),'Order Form'!$D$5,"")</f>
        <v/>
      </c>
      <c r="C201" s="92" t="str">
        <f>IF(ISNUMBER(($H201)),'Order Form'!$G$5,"")</f>
        <v/>
      </c>
      <c r="D201" s="92" t="str">
        <f>IF('Order Form'!F254="","",IF(ISNUMBER(($H201)),'Order Form'!F254,""))</f>
        <v/>
      </c>
      <c r="E201" s="35"/>
      <c r="F201" s="91" t="str">
        <f>IF(ISNUMBER((H201)),SUBSTITUTE(SUBSTITUTE('Order Form'!#REF!,"-","")," ",""),"")</f>
        <v/>
      </c>
      <c r="G201" s="36"/>
      <c r="H201" s="90" t="str">
        <f>IF('Order Form'!H254&gt;0,'Order Form'!H254," ")</f>
        <v xml:space="preserve"> </v>
      </c>
      <c r="I201" s="89" t="str">
        <f>IF('Order Form'!$K$13="Yes",(IF('Order Form'!#REF!&gt;0,"",IF('Order Form'!$K$10&lt;&gt;"GR - Gratis",IF('Order Form'!#REF!=0,"",IF(ISNUMBER($H201),'Order Form'!#REF!,"")),""))),"")</f>
        <v/>
      </c>
      <c r="J201" s="89" t="str">
        <f>IF('Order Form'!$K$13="Yes",(IF('Order Form'!#REF!=0,"",IF('Order Form'!$K$10&lt;&gt;"GR - Gratis",IF(ISNUMBER($H201),'Order Form'!#REF!,""),""))),"")</f>
        <v/>
      </c>
      <c r="K201" s="37"/>
      <c r="L201" s="89" t="str">
        <f>IF('Order Form'!J254&gt;0,"",IF('Order Form'!G254=0,"",IF('Order Form'!$K$10&lt;&gt;"GR - Gratis",IF('Order Form'!$K$12="Yes",IF(ISNUMBER($H201),'Order Form'!G254*100,""),""),"")))</f>
        <v/>
      </c>
      <c r="M201" s="89" t="str">
        <f>IF('Order Form'!J254&gt;0,"",IF('Order Form'!$K$17=0,"",IF('Order Form'!$K$17=0,"",IF('Order Form'!$K$10&lt;&gt;"GR - Gratis",IF('Order Form'!$K$12="Yes",IF(ISNUMBER($H201),'Order Form'!$K$17*100,""),""),""))))</f>
        <v/>
      </c>
      <c r="N201" s="38"/>
      <c r="O201" s="88" t="str">
        <f>IF('Order Form'!$B$8="Name / Attent Of","",IF(ISNUMBER($H201),IF('Order Form'!$K$14="Yes",'Order Form'!$B$8,""),""))</f>
        <v/>
      </c>
      <c r="P201" s="96" t="str">
        <f>IF('Order Form'!$B$9="Company / Department","",IF(ISNUMBER($H201),IF('Order Form'!$K$14="Yes",'Order Form'!$B$9,""),""))</f>
        <v/>
      </c>
      <c r="Q201" s="88" t="str">
        <f>IF('Order Form'!$B$10="Address 1","",IF(ISNUMBER($H201),IF('Order Form'!$K$14="Yes",'Order Form'!$B$10,""),""))</f>
        <v/>
      </c>
      <c r="R201" s="88" t="str">
        <f>IF('Order Form'!$B$11="Address 2","",IF(ISNUMBER($H201),IF('Order Form'!$K$14="Yes",'Order Form'!$B$11,""),""))</f>
        <v/>
      </c>
      <c r="S201" s="96" t="str">
        <f>IF('Order Form'!$B$12="Address 3","",IF(ISNUMBER($H201),IF('Order Form'!$K$14="Yes",'Order Form'!$B$12,""),""))</f>
        <v/>
      </c>
      <c r="T201" s="88" t="str">
        <f>IF('Order Form'!$B$13="Town","",IF(ISNUMBER($H201),IF('Order Form'!$K$14="Yes",'Order Form'!$B$13,""),""))</f>
        <v/>
      </c>
      <c r="U201" s="34"/>
      <c r="V201" s="103" t="str">
        <f>IF('Order Form'!$B$14="Post Code","",IF(ISNUMBER($H201),IF('Order Form'!$K$14="Yes",'Order Form'!$B$14,""),""))</f>
        <v/>
      </c>
      <c r="W201" s="98" t="str">
        <f>IF('Order Form'!$B$15="Country","",IF(ISNUMBER($H201),IF('Order Form'!$K$14="Yes",VLOOKUP('Order Form'!$B$15,Lists!N:O,2,0),""),""))</f>
        <v/>
      </c>
      <c r="X201" s="100"/>
      <c r="Y201" s="99" t="str">
        <f>IF('Order Form'!$F$8="Phone","",IF(ISNUMBER($H201),IF('Order Form'!$K$14="Yes",'Order Form'!$F$8,""),""))</f>
        <v/>
      </c>
      <c r="Z201" s="97" t="str">
        <f>IF('Order Form'!$F$9="Email","",IF(ISNUMBER($H201),IF('Order Form'!$K$14="Yes",'Order Form'!$F$9,""),""))</f>
        <v/>
      </c>
      <c r="AA201" s="38"/>
      <c r="AC201" s="86" t="str">
        <f>IF(ISNUMBER(($H201)),LEFT('Order Form'!$K$10,2),"")</f>
        <v/>
      </c>
      <c r="AD201" s="34"/>
      <c r="AE201" s="86" t="str">
        <f>IF(AC201="GR",LEFT('Order Form'!$K$11,2),"")</f>
        <v/>
      </c>
      <c r="AF201" s="34"/>
      <c r="AG201" s="38"/>
      <c r="AH201" s="38"/>
      <c r="AI201" s="86" t="str">
        <f>IF(ISNUMBER(($H201)),IF('Order Form'!$K$16="Yes","P",""),"")</f>
        <v/>
      </c>
      <c r="AJ201" s="34"/>
      <c r="AK201" s="106"/>
      <c r="AL201" s="106"/>
      <c r="AM201" s="34"/>
      <c r="AN201" s="34"/>
      <c r="AO201" s="38"/>
      <c r="AP201" s="34"/>
      <c r="AQ201" s="38"/>
      <c r="AR201" s="38"/>
      <c r="AS201" s="38"/>
      <c r="AZ201" s="86" t="str">
        <f>IF(ISNUMBER(($H201)),IF('Order Form'!$K$15="Yes","Y",""),"")</f>
        <v/>
      </c>
      <c r="BD201" s="87" t="e">
        <f>IF('Order Form'!#REF!&gt;0,"OF"," ")</f>
        <v>#REF!</v>
      </c>
      <c r="BE201" s="86" t="e">
        <f>IF('Order Form'!#REF!&gt;0,"Y"," ")</f>
        <v>#REF!</v>
      </c>
      <c r="BF201" s="86" t="e">
        <f>IF('Order Form'!#REF!&gt;0,"STANDARD"," ")</f>
        <v>#REF!</v>
      </c>
    </row>
    <row r="202" spans="1:58">
      <c r="A202" s="34"/>
      <c r="B202" s="93" t="str">
        <f>IF(ISNUMBER(($H202)),'Order Form'!$D$5,"")</f>
        <v/>
      </c>
      <c r="C202" s="92" t="str">
        <f>IF(ISNUMBER(($H202)),'Order Form'!$G$5,"")</f>
        <v/>
      </c>
      <c r="D202" s="92" t="str">
        <f>IF('Order Form'!F255="","",IF(ISNUMBER(($H202)),'Order Form'!F255,""))</f>
        <v/>
      </c>
      <c r="E202" s="35"/>
      <c r="F202" s="91" t="str">
        <f>IF(ISNUMBER((H202)),SUBSTITUTE(SUBSTITUTE('Order Form'!#REF!,"-","")," ",""),"")</f>
        <v/>
      </c>
      <c r="G202" s="36"/>
      <c r="H202" s="90" t="str">
        <f>IF('Order Form'!H255&gt;0,'Order Form'!H255," ")</f>
        <v xml:space="preserve"> </v>
      </c>
      <c r="I202" s="89" t="str">
        <f>IF('Order Form'!$K$13="Yes",(IF('Order Form'!#REF!&gt;0,"",IF('Order Form'!$K$10&lt;&gt;"GR - Gratis",IF('Order Form'!#REF!=0,"",IF(ISNUMBER($H202),'Order Form'!#REF!,"")),""))),"")</f>
        <v/>
      </c>
      <c r="J202" s="89" t="str">
        <f>IF('Order Form'!$K$13="Yes",(IF('Order Form'!#REF!=0,"",IF('Order Form'!$K$10&lt;&gt;"GR - Gratis",IF(ISNUMBER($H202),'Order Form'!#REF!,""),""))),"")</f>
        <v/>
      </c>
      <c r="K202" s="37"/>
      <c r="L202" s="89" t="str">
        <f>IF('Order Form'!J255&gt;0,"",IF('Order Form'!G255=0,"",IF('Order Form'!$K$10&lt;&gt;"GR - Gratis",IF('Order Form'!$K$12="Yes",IF(ISNUMBER($H202),'Order Form'!G255*100,""),""),"")))</f>
        <v/>
      </c>
      <c r="M202" s="89" t="str">
        <f>IF('Order Form'!J255&gt;0,"",IF('Order Form'!$K$17=0,"",IF('Order Form'!$K$17=0,"",IF('Order Form'!$K$10&lt;&gt;"GR - Gratis",IF('Order Form'!$K$12="Yes",IF(ISNUMBER($H202),'Order Form'!$K$17*100,""),""),""))))</f>
        <v/>
      </c>
      <c r="N202" s="38"/>
      <c r="O202" s="88" t="str">
        <f>IF('Order Form'!$B$8="Name / Attent Of","",IF(ISNUMBER($H202),IF('Order Form'!$K$14="Yes",'Order Form'!$B$8,""),""))</f>
        <v/>
      </c>
      <c r="P202" s="96" t="str">
        <f>IF('Order Form'!$B$9="Company / Department","",IF(ISNUMBER($H202),IF('Order Form'!$K$14="Yes",'Order Form'!$B$9,""),""))</f>
        <v/>
      </c>
      <c r="Q202" s="88" t="str">
        <f>IF('Order Form'!$B$10="Address 1","",IF(ISNUMBER($H202),IF('Order Form'!$K$14="Yes",'Order Form'!$B$10,""),""))</f>
        <v/>
      </c>
      <c r="R202" s="88" t="str">
        <f>IF('Order Form'!$B$11="Address 2","",IF(ISNUMBER($H202),IF('Order Form'!$K$14="Yes",'Order Form'!$B$11,""),""))</f>
        <v/>
      </c>
      <c r="S202" s="96" t="str">
        <f>IF('Order Form'!$B$12="Address 3","",IF(ISNUMBER($H202),IF('Order Form'!$K$14="Yes",'Order Form'!$B$12,""),""))</f>
        <v/>
      </c>
      <c r="T202" s="88" t="str">
        <f>IF('Order Form'!$B$13="Town","",IF(ISNUMBER($H202),IF('Order Form'!$K$14="Yes",'Order Form'!$B$13,""),""))</f>
        <v/>
      </c>
      <c r="U202" s="34"/>
      <c r="V202" s="103" t="str">
        <f>IF('Order Form'!$B$14="Post Code","",IF(ISNUMBER($H202),IF('Order Form'!$K$14="Yes",'Order Form'!$B$14,""),""))</f>
        <v/>
      </c>
      <c r="W202" s="98" t="str">
        <f>IF('Order Form'!$B$15="Country","",IF(ISNUMBER($H202),IF('Order Form'!$K$14="Yes",VLOOKUP('Order Form'!$B$15,Lists!N:O,2,0),""),""))</f>
        <v/>
      </c>
      <c r="X202" s="100"/>
      <c r="Y202" s="99" t="str">
        <f>IF('Order Form'!$F$8="Phone","",IF(ISNUMBER($H202),IF('Order Form'!$K$14="Yes",'Order Form'!$F$8,""),""))</f>
        <v/>
      </c>
      <c r="Z202" s="97" t="str">
        <f>IF('Order Form'!$F$9="Email","",IF(ISNUMBER($H202),IF('Order Form'!$K$14="Yes",'Order Form'!$F$9,""),""))</f>
        <v/>
      </c>
      <c r="AA202" s="38"/>
      <c r="AC202" s="86" t="str">
        <f>IF(ISNUMBER(($H202)),LEFT('Order Form'!$K$10,2),"")</f>
        <v/>
      </c>
      <c r="AD202" s="34"/>
      <c r="AE202" s="86" t="str">
        <f>IF(AC202="GR",LEFT('Order Form'!$K$11,2),"")</f>
        <v/>
      </c>
      <c r="AF202" s="34"/>
      <c r="AG202" s="38"/>
      <c r="AH202" s="38"/>
      <c r="AI202" s="86" t="str">
        <f>IF(ISNUMBER(($H202)),IF('Order Form'!$K$16="Yes","P",""),"")</f>
        <v/>
      </c>
      <c r="AJ202" s="34"/>
      <c r="AK202" s="106"/>
      <c r="AL202" s="106"/>
      <c r="AM202" s="34"/>
      <c r="AN202" s="34"/>
      <c r="AO202" s="38"/>
      <c r="AP202" s="34"/>
      <c r="AQ202" s="38"/>
      <c r="AR202" s="38"/>
      <c r="AS202" s="38"/>
      <c r="AZ202" s="86" t="str">
        <f>IF(ISNUMBER(($H202)),IF('Order Form'!$K$15="Yes","Y",""),"")</f>
        <v/>
      </c>
      <c r="BD202" s="87" t="e">
        <f>IF('Order Form'!#REF!&gt;0,"OF"," ")</f>
        <v>#REF!</v>
      </c>
      <c r="BE202" s="86" t="e">
        <f>IF('Order Form'!#REF!&gt;0,"Y"," ")</f>
        <v>#REF!</v>
      </c>
      <c r="BF202" s="86" t="e">
        <f>IF('Order Form'!#REF!&gt;0,"STANDARD"," ")</f>
        <v>#REF!</v>
      </c>
    </row>
    <row r="203" spans="1:58">
      <c r="A203" s="34"/>
      <c r="B203" s="93" t="str">
        <f>IF(ISNUMBER(($H203)),'Order Form'!$D$5,"")</f>
        <v/>
      </c>
      <c r="C203" s="92" t="str">
        <f>IF(ISNUMBER(($H203)),'Order Form'!$G$5,"")</f>
        <v/>
      </c>
      <c r="D203" s="92" t="str">
        <f>IF('Order Form'!F256="","",IF(ISNUMBER(($H203)),'Order Form'!F256,""))</f>
        <v/>
      </c>
      <c r="E203" s="35"/>
      <c r="F203" s="91" t="str">
        <f>IF(ISNUMBER((H203)),SUBSTITUTE(SUBSTITUTE('Order Form'!#REF!,"-","")," ",""),"")</f>
        <v/>
      </c>
      <c r="G203" s="36"/>
      <c r="H203" s="90" t="str">
        <f>IF('Order Form'!H256&gt;0,'Order Form'!H256," ")</f>
        <v xml:space="preserve"> </v>
      </c>
      <c r="I203" s="89" t="str">
        <f>IF('Order Form'!$K$13="Yes",(IF('Order Form'!#REF!&gt;0,"",IF('Order Form'!$K$10&lt;&gt;"GR - Gratis",IF('Order Form'!#REF!=0,"",IF(ISNUMBER($H203),'Order Form'!#REF!,"")),""))),"")</f>
        <v/>
      </c>
      <c r="J203" s="89" t="str">
        <f>IF('Order Form'!$K$13="Yes",(IF('Order Form'!#REF!=0,"",IF('Order Form'!$K$10&lt;&gt;"GR - Gratis",IF(ISNUMBER($H203),'Order Form'!#REF!,""),""))),"")</f>
        <v/>
      </c>
      <c r="K203" s="37"/>
      <c r="L203" s="89" t="str">
        <f>IF('Order Form'!J256&gt;0,"",IF('Order Form'!G256=0,"",IF('Order Form'!$K$10&lt;&gt;"GR - Gratis",IF('Order Form'!$K$12="Yes",IF(ISNUMBER($H203),'Order Form'!G256*100,""),""),"")))</f>
        <v/>
      </c>
      <c r="M203" s="89" t="str">
        <f>IF('Order Form'!J256&gt;0,"",IF('Order Form'!$K$17=0,"",IF('Order Form'!$K$17=0,"",IF('Order Form'!$K$10&lt;&gt;"GR - Gratis",IF('Order Form'!$K$12="Yes",IF(ISNUMBER($H203),'Order Form'!$K$17*100,""),""),""))))</f>
        <v/>
      </c>
      <c r="N203" s="38"/>
      <c r="O203" s="88" t="str">
        <f>IF('Order Form'!$B$8="Name / Attent Of","",IF(ISNUMBER($H203),IF('Order Form'!$K$14="Yes",'Order Form'!$B$8,""),""))</f>
        <v/>
      </c>
      <c r="P203" s="96" t="str">
        <f>IF('Order Form'!$B$9="Company / Department","",IF(ISNUMBER($H203),IF('Order Form'!$K$14="Yes",'Order Form'!$B$9,""),""))</f>
        <v/>
      </c>
      <c r="Q203" s="88" t="str">
        <f>IF('Order Form'!$B$10="Address 1","",IF(ISNUMBER($H203),IF('Order Form'!$K$14="Yes",'Order Form'!$B$10,""),""))</f>
        <v/>
      </c>
      <c r="R203" s="88" t="str">
        <f>IF('Order Form'!$B$11="Address 2","",IF(ISNUMBER($H203),IF('Order Form'!$K$14="Yes",'Order Form'!$B$11,""),""))</f>
        <v/>
      </c>
      <c r="S203" s="96" t="str">
        <f>IF('Order Form'!$B$12="Address 3","",IF(ISNUMBER($H203),IF('Order Form'!$K$14="Yes",'Order Form'!$B$12,""),""))</f>
        <v/>
      </c>
      <c r="T203" s="88" t="str">
        <f>IF('Order Form'!$B$13="Town","",IF(ISNUMBER($H203),IF('Order Form'!$K$14="Yes",'Order Form'!$B$13,""),""))</f>
        <v/>
      </c>
      <c r="U203" s="34"/>
      <c r="V203" s="103" t="str">
        <f>IF('Order Form'!$B$14="Post Code","",IF(ISNUMBER($H203),IF('Order Form'!$K$14="Yes",'Order Form'!$B$14,""),""))</f>
        <v/>
      </c>
      <c r="W203" s="98" t="str">
        <f>IF('Order Form'!$B$15="Country","",IF(ISNUMBER($H203),IF('Order Form'!$K$14="Yes",VLOOKUP('Order Form'!$B$15,Lists!N:O,2,0),""),""))</f>
        <v/>
      </c>
      <c r="X203" s="100"/>
      <c r="Y203" s="99" t="str">
        <f>IF('Order Form'!$F$8="Phone","",IF(ISNUMBER($H203),IF('Order Form'!$K$14="Yes",'Order Form'!$F$8,""),""))</f>
        <v/>
      </c>
      <c r="Z203" s="97" t="str">
        <f>IF('Order Form'!$F$9="Email","",IF(ISNUMBER($H203),IF('Order Form'!$K$14="Yes",'Order Form'!$F$9,""),""))</f>
        <v/>
      </c>
      <c r="AA203" s="38"/>
      <c r="AC203" s="86" t="str">
        <f>IF(ISNUMBER(($H203)),LEFT('Order Form'!$K$10,2),"")</f>
        <v/>
      </c>
      <c r="AD203" s="34"/>
      <c r="AE203" s="86" t="str">
        <f>IF(AC203="GR",LEFT('Order Form'!$K$11,2),"")</f>
        <v/>
      </c>
      <c r="AF203" s="34"/>
      <c r="AG203" s="38"/>
      <c r="AH203" s="38"/>
      <c r="AI203" s="86" t="str">
        <f>IF(ISNUMBER(($H203)),IF('Order Form'!$K$16="Yes","P",""),"")</f>
        <v/>
      </c>
      <c r="AJ203" s="34"/>
      <c r="AK203" s="106"/>
      <c r="AL203" s="106"/>
      <c r="AM203" s="34"/>
      <c r="AN203" s="34"/>
      <c r="AO203" s="38"/>
      <c r="AP203" s="34"/>
      <c r="AQ203" s="38"/>
      <c r="AR203" s="38"/>
      <c r="AS203" s="38"/>
      <c r="AZ203" s="86" t="str">
        <f>IF(ISNUMBER(($H203)),IF('Order Form'!$K$15="Yes","Y",""),"")</f>
        <v/>
      </c>
      <c r="BD203" s="87" t="e">
        <f>IF('Order Form'!#REF!&gt;0,"OF"," ")</f>
        <v>#REF!</v>
      </c>
      <c r="BE203" s="86" t="e">
        <f>IF('Order Form'!#REF!&gt;0,"Y"," ")</f>
        <v>#REF!</v>
      </c>
      <c r="BF203" s="86" t="e">
        <f>IF('Order Form'!#REF!&gt;0,"STANDARD"," ")</f>
        <v>#REF!</v>
      </c>
    </row>
    <row r="204" spans="1:58">
      <c r="A204" s="34"/>
      <c r="B204" s="93" t="str">
        <f>IF(ISNUMBER(($H204)),'Order Form'!$D$5,"")</f>
        <v/>
      </c>
      <c r="C204" s="92" t="str">
        <f>IF(ISNUMBER(($H204)),'Order Form'!$G$5,"")</f>
        <v/>
      </c>
      <c r="D204" s="92" t="str">
        <f>IF('Order Form'!F257="","",IF(ISNUMBER(($H204)),'Order Form'!F257,""))</f>
        <v/>
      </c>
      <c r="E204" s="35"/>
      <c r="F204" s="91" t="str">
        <f>IF(ISNUMBER((H204)),SUBSTITUTE(SUBSTITUTE('Order Form'!#REF!,"-","")," ",""),"")</f>
        <v/>
      </c>
      <c r="G204" s="36"/>
      <c r="H204" s="90" t="str">
        <f>IF('Order Form'!H257&gt;0,'Order Form'!H257," ")</f>
        <v xml:space="preserve"> </v>
      </c>
      <c r="I204" s="89" t="str">
        <f>IF('Order Form'!$K$13="Yes",(IF('Order Form'!#REF!&gt;0,"",IF('Order Form'!$K$10&lt;&gt;"GR - Gratis",IF('Order Form'!#REF!=0,"",IF(ISNUMBER($H204),'Order Form'!#REF!,"")),""))),"")</f>
        <v/>
      </c>
      <c r="J204" s="89" t="str">
        <f>IF('Order Form'!$K$13="Yes",(IF('Order Form'!#REF!=0,"",IF('Order Form'!$K$10&lt;&gt;"GR - Gratis",IF(ISNUMBER($H204),'Order Form'!#REF!,""),""))),"")</f>
        <v/>
      </c>
      <c r="K204" s="37"/>
      <c r="L204" s="89" t="str">
        <f>IF('Order Form'!J257&gt;0,"",IF('Order Form'!G257=0,"",IF('Order Form'!$K$10&lt;&gt;"GR - Gratis",IF('Order Form'!$K$12="Yes",IF(ISNUMBER($H204),'Order Form'!G257*100,""),""),"")))</f>
        <v/>
      </c>
      <c r="M204" s="89" t="str">
        <f>IF('Order Form'!J257&gt;0,"",IF('Order Form'!$K$17=0,"",IF('Order Form'!$K$17=0,"",IF('Order Form'!$K$10&lt;&gt;"GR - Gratis",IF('Order Form'!$K$12="Yes",IF(ISNUMBER($H204),'Order Form'!$K$17*100,""),""),""))))</f>
        <v/>
      </c>
      <c r="N204" s="38"/>
      <c r="O204" s="88" t="str">
        <f>IF('Order Form'!$B$8="Name / Attent Of","",IF(ISNUMBER($H204),IF('Order Form'!$K$14="Yes",'Order Form'!$B$8,""),""))</f>
        <v/>
      </c>
      <c r="P204" s="96" t="str">
        <f>IF('Order Form'!$B$9="Company / Department","",IF(ISNUMBER($H204),IF('Order Form'!$K$14="Yes",'Order Form'!$B$9,""),""))</f>
        <v/>
      </c>
      <c r="Q204" s="88" t="str">
        <f>IF('Order Form'!$B$10="Address 1","",IF(ISNUMBER($H204),IF('Order Form'!$K$14="Yes",'Order Form'!$B$10,""),""))</f>
        <v/>
      </c>
      <c r="R204" s="88" t="str">
        <f>IF('Order Form'!$B$11="Address 2","",IF(ISNUMBER($H204),IF('Order Form'!$K$14="Yes",'Order Form'!$B$11,""),""))</f>
        <v/>
      </c>
      <c r="S204" s="96" t="str">
        <f>IF('Order Form'!$B$12="Address 3","",IF(ISNUMBER($H204),IF('Order Form'!$K$14="Yes",'Order Form'!$B$12,""),""))</f>
        <v/>
      </c>
      <c r="T204" s="88" t="str">
        <f>IF('Order Form'!$B$13="Town","",IF(ISNUMBER($H204),IF('Order Form'!$K$14="Yes",'Order Form'!$B$13,""),""))</f>
        <v/>
      </c>
      <c r="U204" s="34"/>
      <c r="V204" s="103" t="str">
        <f>IF('Order Form'!$B$14="Post Code","",IF(ISNUMBER($H204),IF('Order Form'!$K$14="Yes",'Order Form'!$B$14,""),""))</f>
        <v/>
      </c>
      <c r="W204" s="98" t="str">
        <f>IF('Order Form'!$B$15="Country","",IF(ISNUMBER($H204),IF('Order Form'!$K$14="Yes",VLOOKUP('Order Form'!$B$15,Lists!N:O,2,0),""),""))</f>
        <v/>
      </c>
      <c r="X204" s="100"/>
      <c r="Y204" s="99" t="str">
        <f>IF('Order Form'!$F$8="Phone","",IF(ISNUMBER($H204),IF('Order Form'!$K$14="Yes",'Order Form'!$F$8,""),""))</f>
        <v/>
      </c>
      <c r="Z204" s="97" t="str">
        <f>IF('Order Form'!$F$9="Email","",IF(ISNUMBER($H204),IF('Order Form'!$K$14="Yes",'Order Form'!$F$9,""),""))</f>
        <v/>
      </c>
      <c r="AA204" s="38"/>
      <c r="AC204" s="86" t="str">
        <f>IF(ISNUMBER(($H204)),LEFT('Order Form'!$K$10,2),"")</f>
        <v/>
      </c>
      <c r="AD204" s="34"/>
      <c r="AE204" s="86" t="str">
        <f>IF(AC204="GR",LEFT('Order Form'!$K$11,2),"")</f>
        <v/>
      </c>
      <c r="AF204" s="34"/>
      <c r="AG204" s="38"/>
      <c r="AH204" s="38"/>
      <c r="AI204" s="86" t="str">
        <f>IF(ISNUMBER(($H204)),IF('Order Form'!$K$16="Yes","P",""),"")</f>
        <v/>
      </c>
      <c r="AJ204" s="34"/>
      <c r="AK204" s="106"/>
      <c r="AL204" s="106"/>
      <c r="AM204" s="34"/>
      <c r="AN204" s="34"/>
      <c r="AO204" s="38"/>
      <c r="AP204" s="34"/>
      <c r="AQ204" s="38"/>
      <c r="AR204" s="38"/>
      <c r="AS204" s="38"/>
      <c r="AZ204" s="86" t="str">
        <f>IF(ISNUMBER(($H204)),IF('Order Form'!$K$15="Yes","Y",""),"")</f>
        <v/>
      </c>
      <c r="BD204" s="87" t="e">
        <f>IF('Order Form'!#REF!&gt;0,"OF"," ")</f>
        <v>#REF!</v>
      </c>
      <c r="BE204" s="86" t="e">
        <f>IF('Order Form'!#REF!&gt;0,"Y"," ")</f>
        <v>#REF!</v>
      </c>
      <c r="BF204" s="86" t="e">
        <f>IF('Order Form'!#REF!&gt;0,"STANDARD"," ")</f>
        <v>#REF!</v>
      </c>
    </row>
    <row r="205" spans="1:58">
      <c r="A205" s="34"/>
      <c r="B205" s="93" t="str">
        <f>IF(ISNUMBER(($H205)),'Order Form'!$D$5,"")</f>
        <v/>
      </c>
      <c r="C205" s="92" t="str">
        <f>IF(ISNUMBER(($H205)),'Order Form'!$G$5,"")</f>
        <v/>
      </c>
      <c r="D205" s="92" t="str">
        <f>IF('Order Form'!F258="","",IF(ISNUMBER(($H205)),'Order Form'!F258,""))</f>
        <v/>
      </c>
      <c r="E205" s="35"/>
      <c r="F205" s="91" t="str">
        <f>IF(ISNUMBER((H205)),SUBSTITUTE(SUBSTITUTE('Order Form'!#REF!,"-","")," ",""),"")</f>
        <v/>
      </c>
      <c r="G205" s="36"/>
      <c r="H205" s="90" t="str">
        <f>IF('Order Form'!H258&gt;0,'Order Form'!H258," ")</f>
        <v xml:space="preserve"> </v>
      </c>
      <c r="I205" s="89" t="str">
        <f>IF('Order Form'!$K$13="Yes",(IF('Order Form'!#REF!&gt;0,"",IF('Order Form'!$K$10&lt;&gt;"GR - Gratis",IF('Order Form'!#REF!=0,"",IF(ISNUMBER($H205),'Order Form'!#REF!,"")),""))),"")</f>
        <v/>
      </c>
      <c r="J205" s="89" t="str">
        <f>IF('Order Form'!$K$13="Yes",(IF('Order Form'!#REF!=0,"",IF('Order Form'!$K$10&lt;&gt;"GR - Gratis",IF(ISNUMBER($H205),'Order Form'!#REF!,""),""))),"")</f>
        <v/>
      </c>
      <c r="K205" s="37"/>
      <c r="L205" s="89" t="str">
        <f>IF('Order Form'!J258&gt;0,"",IF('Order Form'!G258=0,"",IF('Order Form'!$K$10&lt;&gt;"GR - Gratis",IF('Order Form'!$K$12="Yes",IF(ISNUMBER($H205),'Order Form'!G258*100,""),""),"")))</f>
        <v/>
      </c>
      <c r="M205" s="89" t="str">
        <f>IF('Order Form'!J258&gt;0,"",IF('Order Form'!$K$17=0,"",IF('Order Form'!$K$17=0,"",IF('Order Form'!$K$10&lt;&gt;"GR - Gratis",IF('Order Form'!$K$12="Yes",IF(ISNUMBER($H205),'Order Form'!$K$17*100,""),""),""))))</f>
        <v/>
      </c>
      <c r="N205" s="38"/>
      <c r="O205" s="88" t="str">
        <f>IF('Order Form'!$B$8="Name / Attent Of","",IF(ISNUMBER($H205),IF('Order Form'!$K$14="Yes",'Order Form'!$B$8,""),""))</f>
        <v/>
      </c>
      <c r="P205" s="96" t="str">
        <f>IF('Order Form'!$B$9="Company / Department","",IF(ISNUMBER($H205),IF('Order Form'!$K$14="Yes",'Order Form'!$B$9,""),""))</f>
        <v/>
      </c>
      <c r="Q205" s="88" t="str">
        <f>IF('Order Form'!$B$10="Address 1","",IF(ISNUMBER($H205),IF('Order Form'!$K$14="Yes",'Order Form'!$B$10,""),""))</f>
        <v/>
      </c>
      <c r="R205" s="88" t="str">
        <f>IF('Order Form'!$B$11="Address 2","",IF(ISNUMBER($H205),IF('Order Form'!$K$14="Yes",'Order Form'!$B$11,""),""))</f>
        <v/>
      </c>
      <c r="S205" s="96" t="str">
        <f>IF('Order Form'!$B$12="Address 3","",IF(ISNUMBER($H205),IF('Order Form'!$K$14="Yes",'Order Form'!$B$12,""),""))</f>
        <v/>
      </c>
      <c r="T205" s="88" t="str">
        <f>IF('Order Form'!$B$13="Town","",IF(ISNUMBER($H205),IF('Order Form'!$K$14="Yes",'Order Form'!$B$13,""),""))</f>
        <v/>
      </c>
      <c r="U205" s="34"/>
      <c r="V205" s="103" t="str">
        <f>IF('Order Form'!$B$14="Post Code","",IF(ISNUMBER($H205),IF('Order Form'!$K$14="Yes",'Order Form'!$B$14,""),""))</f>
        <v/>
      </c>
      <c r="W205" s="98" t="str">
        <f>IF('Order Form'!$B$15="Country","",IF(ISNUMBER($H205),IF('Order Form'!$K$14="Yes",VLOOKUP('Order Form'!$B$15,Lists!N:O,2,0),""),""))</f>
        <v/>
      </c>
      <c r="X205" s="100"/>
      <c r="Y205" s="99" t="str">
        <f>IF('Order Form'!$F$8="Phone","",IF(ISNUMBER($H205),IF('Order Form'!$K$14="Yes",'Order Form'!$F$8,""),""))</f>
        <v/>
      </c>
      <c r="Z205" s="97" t="str">
        <f>IF('Order Form'!$F$9="Email","",IF(ISNUMBER($H205),IF('Order Form'!$K$14="Yes",'Order Form'!$F$9,""),""))</f>
        <v/>
      </c>
      <c r="AA205" s="38"/>
      <c r="AC205" s="86" t="str">
        <f>IF(ISNUMBER(($H205)),LEFT('Order Form'!$K$10,2),"")</f>
        <v/>
      </c>
      <c r="AD205" s="34"/>
      <c r="AE205" s="86" t="str">
        <f>IF(AC205="GR",LEFT('Order Form'!$K$11,2),"")</f>
        <v/>
      </c>
      <c r="AF205" s="34"/>
      <c r="AG205" s="38"/>
      <c r="AH205" s="38"/>
      <c r="AI205" s="86" t="str">
        <f>IF(ISNUMBER(($H205)),IF('Order Form'!$K$16="Yes","P",""),"")</f>
        <v/>
      </c>
      <c r="AJ205" s="34"/>
      <c r="AK205" s="106"/>
      <c r="AL205" s="106"/>
      <c r="AM205" s="34"/>
      <c r="AN205" s="34"/>
      <c r="AO205" s="38"/>
      <c r="AP205" s="34"/>
      <c r="AQ205" s="38"/>
      <c r="AR205" s="38"/>
      <c r="AS205" s="38"/>
      <c r="AZ205" s="86" t="str">
        <f>IF(ISNUMBER(($H205)),IF('Order Form'!$K$15="Yes","Y",""),"")</f>
        <v/>
      </c>
      <c r="BD205" s="87" t="e">
        <f>IF('Order Form'!#REF!&gt;0,"OF"," ")</f>
        <v>#REF!</v>
      </c>
      <c r="BE205" s="86" t="e">
        <f>IF('Order Form'!#REF!&gt;0,"Y"," ")</f>
        <v>#REF!</v>
      </c>
      <c r="BF205" s="86" t="e">
        <f>IF('Order Form'!#REF!&gt;0,"STANDARD"," ")</f>
        <v>#REF!</v>
      </c>
    </row>
    <row r="206" spans="1:58">
      <c r="A206" s="34"/>
      <c r="B206" s="93" t="str">
        <f>IF(ISNUMBER(($H206)),'Order Form'!$D$5,"")</f>
        <v/>
      </c>
      <c r="C206" s="92" t="str">
        <f>IF(ISNUMBER(($H206)),'Order Form'!$G$5,"")</f>
        <v/>
      </c>
      <c r="D206" s="92" t="str">
        <f>IF('Order Form'!F259="","",IF(ISNUMBER(($H206)),'Order Form'!F259,""))</f>
        <v/>
      </c>
      <c r="E206" s="35"/>
      <c r="F206" s="91" t="str">
        <f>IF(ISNUMBER((H206)),SUBSTITUTE(SUBSTITUTE('Order Form'!#REF!,"-","")," ",""),"")</f>
        <v/>
      </c>
      <c r="G206" s="36"/>
      <c r="H206" s="90" t="str">
        <f>IF('Order Form'!H259&gt;0,'Order Form'!H259," ")</f>
        <v xml:space="preserve"> </v>
      </c>
      <c r="I206" s="89" t="str">
        <f>IF('Order Form'!$K$13="Yes",(IF('Order Form'!#REF!&gt;0,"",IF('Order Form'!$K$10&lt;&gt;"GR - Gratis",IF('Order Form'!#REF!=0,"",IF(ISNUMBER($H206),'Order Form'!#REF!,"")),""))),"")</f>
        <v/>
      </c>
      <c r="J206" s="89" t="str">
        <f>IF('Order Form'!$K$13="Yes",(IF('Order Form'!#REF!=0,"",IF('Order Form'!$K$10&lt;&gt;"GR - Gratis",IF(ISNUMBER($H206),'Order Form'!#REF!,""),""))),"")</f>
        <v/>
      </c>
      <c r="K206" s="37"/>
      <c r="L206" s="89" t="str">
        <f>IF('Order Form'!J259&gt;0,"",IF('Order Form'!G259=0,"",IF('Order Form'!$K$10&lt;&gt;"GR - Gratis",IF('Order Form'!$K$12="Yes",IF(ISNUMBER($H206),'Order Form'!G259*100,""),""),"")))</f>
        <v/>
      </c>
      <c r="M206" s="89" t="str">
        <f>IF('Order Form'!J259&gt;0,"",IF('Order Form'!$K$17=0,"",IF('Order Form'!$K$17=0,"",IF('Order Form'!$K$10&lt;&gt;"GR - Gratis",IF('Order Form'!$K$12="Yes",IF(ISNUMBER($H206),'Order Form'!$K$17*100,""),""),""))))</f>
        <v/>
      </c>
      <c r="N206" s="38"/>
      <c r="O206" s="88" t="str">
        <f>IF('Order Form'!$B$8="Name / Attent Of","",IF(ISNUMBER($H206),IF('Order Form'!$K$14="Yes",'Order Form'!$B$8,""),""))</f>
        <v/>
      </c>
      <c r="P206" s="96" t="str">
        <f>IF('Order Form'!$B$9="Company / Department","",IF(ISNUMBER($H206),IF('Order Form'!$K$14="Yes",'Order Form'!$B$9,""),""))</f>
        <v/>
      </c>
      <c r="Q206" s="88" t="str">
        <f>IF('Order Form'!$B$10="Address 1","",IF(ISNUMBER($H206),IF('Order Form'!$K$14="Yes",'Order Form'!$B$10,""),""))</f>
        <v/>
      </c>
      <c r="R206" s="88" t="str">
        <f>IF('Order Form'!$B$11="Address 2","",IF(ISNUMBER($H206),IF('Order Form'!$K$14="Yes",'Order Form'!$B$11,""),""))</f>
        <v/>
      </c>
      <c r="S206" s="96" t="str">
        <f>IF('Order Form'!$B$12="Address 3","",IF(ISNUMBER($H206),IF('Order Form'!$K$14="Yes",'Order Form'!$B$12,""),""))</f>
        <v/>
      </c>
      <c r="T206" s="88" t="str">
        <f>IF('Order Form'!$B$13="Town","",IF(ISNUMBER($H206),IF('Order Form'!$K$14="Yes",'Order Form'!$B$13,""),""))</f>
        <v/>
      </c>
      <c r="U206" s="34"/>
      <c r="V206" s="103" t="str">
        <f>IF('Order Form'!$B$14="Post Code","",IF(ISNUMBER($H206),IF('Order Form'!$K$14="Yes",'Order Form'!$B$14,""),""))</f>
        <v/>
      </c>
      <c r="W206" s="98" t="str">
        <f>IF('Order Form'!$B$15="Country","",IF(ISNUMBER($H206),IF('Order Form'!$K$14="Yes",VLOOKUP('Order Form'!$B$15,Lists!N:O,2,0),""),""))</f>
        <v/>
      </c>
      <c r="X206" s="100"/>
      <c r="Y206" s="99" t="str">
        <f>IF('Order Form'!$F$8="Phone","",IF(ISNUMBER($H206),IF('Order Form'!$K$14="Yes",'Order Form'!$F$8,""),""))</f>
        <v/>
      </c>
      <c r="Z206" s="97" t="str">
        <f>IF('Order Form'!$F$9="Email","",IF(ISNUMBER($H206),IF('Order Form'!$K$14="Yes",'Order Form'!$F$9,""),""))</f>
        <v/>
      </c>
      <c r="AA206" s="38"/>
      <c r="AC206" s="86" t="str">
        <f>IF(ISNUMBER(($H206)),LEFT('Order Form'!$K$10,2),"")</f>
        <v/>
      </c>
      <c r="AD206" s="34"/>
      <c r="AE206" s="86" t="str">
        <f>IF(AC206="GR",LEFT('Order Form'!$K$11,2),"")</f>
        <v/>
      </c>
      <c r="AF206" s="34"/>
      <c r="AG206" s="38"/>
      <c r="AH206" s="38"/>
      <c r="AI206" s="86" t="str">
        <f>IF(ISNUMBER(($H206)),IF('Order Form'!$K$16="Yes","P",""),"")</f>
        <v/>
      </c>
      <c r="AJ206" s="34"/>
      <c r="AK206" s="106"/>
      <c r="AL206" s="106"/>
      <c r="AM206" s="34"/>
      <c r="AN206" s="34"/>
      <c r="AO206" s="38"/>
      <c r="AP206" s="34"/>
      <c r="AQ206" s="38"/>
      <c r="AR206" s="38"/>
      <c r="AS206" s="38"/>
      <c r="AZ206" s="86" t="str">
        <f>IF(ISNUMBER(($H206)),IF('Order Form'!$K$15="Yes","Y",""),"")</f>
        <v/>
      </c>
      <c r="BD206" s="87" t="e">
        <f>IF('Order Form'!#REF!&gt;0,"OF"," ")</f>
        <v>#REF!</v>
      </c>
      <c r="BE206" s="86" t="e">
        <f>IF('Order Form'!#REF!&gt;0,"Y"," ")</f>
        <v>#REF!</v>
      </c>
      <c r="BF206" s="86" t="e">
        <f>IF('Order Form'!#REF!&gt;0,"STANDARD"," ")</f>
        <v>#REF!</v>
      </c>
    </row>
    <row r="207" spans="1:58">
      <c r="A207" s="34"/>
      <c r="B207" s="93" t="str">
        <f>IF(ISNUMBER(($H207)),'Order Form'!$D$5,"")</f>
        <v/>
      </c>
      <c r="C207" s="92" t="str">
        <f>IF(ISNUMBER(($H207)),'Order Form'!$G$5,"")</f>
        <v/>
      </c>
      <c r="D207" s="92" t="str">
        <f>IF('Order Form'!F260="","",IF(ISNUMBER(($H207)),'Order Form'!F260,""))</f>
        <v/>
      </c>
      <c r="E207" s="35"/>
      <c r="F207" s="91" t="str">
        <f>IF(ISNUMBER((H207)),SUBSTITUTE(SUBSTITUTE('Order Form'!#REF!,"-","")," ",""),"")</f>
        <v/>
      </c>
      <c r="G207" s="36"/>
      <c r="H207" s="90" t="str">
        <f>IF('Order Form'!H260&gt;0,'Order Form'!H260," ")</f>
        <v xml:space="preserve"> </v>
      </c>
      <c r="I207" s="89" t="str">
        <f>IF('Order Form'!$K$13="Yes",(IF('Order Form'!#REF!&gt;0,"",IF('Order Form'!$K$10&lt;&gt;"GR - Gratis",IF('Order Form'!#REF!=0,"",IF(ISNUMBER($H207),'Order Form'!#REF!,"")),""))),"")</f>
        <v/>
      </c>
      <c r="J207" s="89" t="str">
        <f>IF('Order Form'!$K$13="Yes",(IF('Order Form'!#REF!=0,"",IF('Order Form'!$K$10&lt;&gt;"GR - Gratis",IF(ISNUMBER($H207),'Order Form'!#REF!,""),""))),"")</f>
        <v/>
      </c>
      <c r="K207" s="37"/>
      <c r="L207" s="89" t="str">
        <f>IF('Order Form'!J260&gt;0,"",IF('Order Form'!G260=0,"",IF('Order Form'!$K$10&lt;&gt;"GR - Gratis",IF('Order Form'!$K$12="Yes",IF(ISNUMBER($H207),'Order Form'!G260*100,""),""),"")))</f>
        <v/>
      </c>
      <c r="M207" s="89" t="str">
        <f>IF('Order Form'!J260&gt;0,"",IF('Order Form'!$K$17=0,"",IF('Order Form'!$K$17=0,"",IF('Order Form'!$K$10&lt;&gt;"GR - Gratis",IF('Order Form'!$K$12="Yes",IF(ISNUMBER($H207),'Order Form'!$K$17*100,""),""),""))))</f>
        <v/>
      </c>
      <c r="N207" s="38"/>
      <c r="O207" s="88" t="str">
        <f>IF('Order Form'!$B$8="Name / Attent Of","",IF(ISNUMBER($H207),IF('Order Form'!$K$14="Yes",'Order Form'!$B$8,""),""))</f>
        <v/>
      </c>
      <c r="P207" s="96" t="str">
        <f>IF('Order Form'!$B$9="Company / Department","",IF(ISNUMBER($H207),IF('Order Form'!$K$14="Yes",'Order Form'!$B$9,""),""))</f>
        <v/>
      </c>
      <c r="Q207" s="88" t="str">
        <f>IF('Order Form'!$B$10="Address 1","",IF(ISNUMBER($H207),IF('Order Form'!$K$14="Yes",'Order Form'!$B$10,""),""))</f>
        <v/>
      </c>
      <c r="R207" s="88" t="str">
        <f>IF('Order Form'!$B$11="Address 2","",IF(ISNUMBER($H207),IF('Order Form'!$K$14="Yes",'Order Form'!$B$11,""),""))</f>
        <v/>
      </c>
      <c r="S207" s="96" t="str">
        <f>IF('Order Form'!$B$12="Address 3","",IF(ISNUMBER($H207),IF('Order Form'!$K$14="Yes",'Order Form'!$B$12,""),""))</f>
        <v/>
      </c>
      <c r="T207" s="88" t="str">
        <f>IF('Order Form'!$B$13="Town","",IF(ISNUMBER($H207),IF('Order Form'!$K$14="Yes",'Order Form'!$B$13,""),""))</f>
        <v/>
      </c>
      <c r="U207" s="34"/>
      <c r="V207" s="103" t="str">
        <f>IF('Order Form'!$B$14="Post Code","",IF(ISNUMBER($H207),IF('Order Form'!$K$14="Yes",'Order Form'!$B$14,""),""))</f>
        <v/>
      </c>
      <c r="W207" s="98" t="str">
        <f>IF('Order Form'!$B$15="Country","",IF(ISNUMBER($H207),IF('Order Form'!$K$14="Yes",VLOOKUP('Order Form'!$B$15,Lists!N:O,2,0),""),""))</f>
        <v/>
      </c>
      <c r="X207" s="100"/>
      <c r="Y207" s="99" t="str">
        <f>IF('Order Form'!$F$8="Phone","",IF(ISNUMBER($H207),IF('Order Form'!$K$14="Yes",'Order Form'!$F$8,""),""))</f>
        <v/>
      </c>
      <c r="Z207" s="97" t="str">
        <f>IF('Order Form'!$F$9="Email","",IF(ISNUMBER($H207),IF('Order Form'!$K$14="Yes",'Order Form'!$F$9,""),""))</f>
        <v/>
      </c>
      <c r="AA207" s="38"/>
      <c r="AC207" s="86" t="str">
        <f>IF(ISNUMBER(($H207)),LEFT('Order Form'!$K$10,2),"")</f>
        <v/>
      </c>
      <c r="AD207" s="34"/>
      <c r="AE207" s="86" t="str">
        <f>IF(AC207="GR",LEFT('Order Form'!$K$11,2),"")</f>
        <v/>
      </c>
      <c r="AF207" s="34"/>
      <c r="AG207" s="38"/>
      <c r="AH207" s="38"/>
      <c r="AI207" s="86" t="str">
        <f>IF(ISNUMBER(($H207)),IF('Order Form'!$K$16="Yes","P",""),"")</f>
        <v/>
      </c>
      <c r="AJ207" s="34"/>
      <c r="AK207" s="106"/>
      <c r="AL207" s="106"/>
      <c r="AM207" s="34"/>
      <c r="AN207" s="34"/>
      <c r="AO207" s="38"/>
      <c r="AP207" s="34"/>
      <c r="AQ207" s="38"/>
      <c r="AR207" s="38"/>
      <c r="AS207" s="38"/>
      <c r="AZ207" s="86" t="str">
        <f>IF(ISNUMBER(($H207)),IF('Order Form'!$K$15="Yes","Y",""),"")</f>
        <v/>
      </c>
      <c r="BD207" s="87" t="e">
        <f>IF('Order Form'!#REF!&gt;0,"OF"," ")</f>
        <v>#REF!</v>
      </c>
      <c r="BE207" s="86" t="e">
        <f>IF('Order Form'!#REF!&gt;0,"Y"," ")</f>
        <v>#REF!</v>
      </c>
      <c r="BF207" s="86" t="e">
        <f>IF('Order Form'!#REF!&gt;0,"STANDARD"," ")</f>
        <v>#REF!</v>
      </c>
    </row>
    <row r="208" spans="1:58">
      <c r="A208" s="34"/>
      <c r="B208" s="93" t="str">
        <f>IF(ISNUMBER(($H208)),'Order Form'!$D$5,"")</f>
        <v/>
      </c>
      <c r="C208" s="92" t="str">
        <f>IF(ISNUMBER(($H208)),'Order Form'!$G$5,"")</f>
        <v/>
      </c>
      <c r="D208" s="92" t="str">
        <f>IF('Order Form'!F261="","",IF(ISNUMBER(($H208)),'Order Form'!F261,""))</f>
        <v/>
      </c>
      <c r="E208" s="35"/>
      <c r="F208" s="91" t="str">
        <f>IF(ISNUMBER((H208)),SUBSTITUTE(SUBSTITUTE('Order Form'!#REF!,"-","")," ",""),"")</f>
        <v/>
      </c>
      <c r="G208" s="36"/>
      <c r="H208" s="90" t="str">
        <f>IF('Order Form'!H261&gt;0,'Order Form'!H261," ")</f>
        <v xml:space="preserve"> </v>
      </c>
      <c r="I208" s="89" t="str">
        <f>IF('Order Form'!$K$13="Yes",(IF('Order Form'!#REF!&gt;0,"",IF('Order Form'!$K$10&lt;&gt;"GR - Gratis",IF('Order Form'!#REF!=0,"",IF(ISNUMBER($H208),'Order Form'!#REF!,"")),""))),"")</f>
        <v/>
      </c>
      <c r="J208" s="89" t="str">
        <f>IF('Order Form'!$K$13="Yes",(IF('Order Form'!#REF!=0,"",IF('Order Form'!$K$10&lt;&gt;"GR - Gratis",IF(ISNUMBER($H208),'Order Form'!#REF!,""),""))),"")</f>
        <v/>
      </c>
      <c r="K208" s="37"/>
      <c r="L208" s="89" t="str">
        <f>IF('Order Form'!J261&gt;0,"",IF('Order Form'!G261=0,"",IF('Order Form'!$K$10&lt;&gt;"GR - Gratis",IF('Order Form'!$K$12="Yes",IF(ISNUMBER($H208),'Order Form'!G261*100,""),""),"")))</f>
        <v/>
      </c>
      <c r="M208" s="89" t="str">
        <f>IF('Order Form'!J261&gt;0,"",IF('Order Form'!$K$17=0,"",IF('Order Form'!$K$17=0,"",IF('Order Form'!$K$10&lt;&gt;"GR - Gratis",IF('Order Form'!$K$12="Yes",IF(ISNUMBER($H208),'Order Form'!$K$17*100,""),""),""))))</f>
        <v/>
      </c>
      <c r="N208" s="38"/>
      <c r="O208" s="88" t="str">
        <f>IF('Order Form'!$B$8="Name / Attent Of","",IF(ISNUMBER($H208),IF('Order Form'!$K$14="Yes",'Order Form'!$B$8,""),""))</f>
        <v/>
      </c>
      <c r="P208" s="96" t="str">
        <f>IF('Order Form'!$B$9="Company / Department","",IF(ISNUMBER($H208),IF('Order Form'!$K$14="Yes",'Order Form'!$B$9,""),""))</f>
        <v/>
      </c>
      <c r="Q208" s="88" t="str">
        <f>IF('Order Form'!$B$10="Address 1","",IF(ISNUMBER($H208),IF('Order Form'!$K$14="Yes",'Order Form'!$B$10,""),""))</f>
        <v/>
      </c>
      <c r="R208" s="88" t="str">
        <f>IF('Order Form'!$B$11="Address 2","",IF(ISNUMBER($H208),IF('Order Form'!$K$14="Yes",'Order Form'!$B$11,""),""))</f>
        <v/>
      </c>
      <c r="S208" s="96" t="str">
        <f>IF('Order Form'!$B$12="Address 3","",IF(ISNUMBER($H208),IF('Order Form'!$K$14="Yes",'Order Form'!$B$12,""),""))</f>
        <v/>
      </c>
      <c r="T208" s="88" t="str">
        <f>IF('Order Form'!$B$13="Town","",IF(ISNUMBER($H208),IF('Order Form'!$K$14="Yes",'Order Form'!$B$13,""),""))</f>
        <v/>
      </c>
      <c r="U208" s="34"/>
      <c r="V208" s="103" t="str">
        <f>IF('Order Form'!$B$14="Post Code","",IF(ISNUMBER($H208),IF('Order Form'!$K$14="Yes",'Order Form'!$B$14,""),""))</f>
        <v/>
      </c>
      <c r="W208" s="98" t="str">
        <f>IF('Order Form'!$B$15="Country","",IF(ISNUMBER($H208),IF('Order Form'!$K$14="Yes",VLOOKUP('Order Form'!$B$15,Lists!N:O,2,0),""),""))</f>
        <v/>
      </c>
      <c r="X208" s="100"/>
      <c r="Y208" s="99" t="str">
        <f>IF('Order Form'!$F$8="Phone","",IF(ISNUMBER($H208),IF('Order Form'!$K$14="Yes",'Order Form'!$F$8,""),""))</f>
        <v/>
      </c>
      <c r="Z208" s="97" t="str">
        <f>IF('Order Form'!$F$9="Email","",IF(ISNUMBER($H208),IF('Order Form'!$K$14="Yes",'Order Form'!$F$9,""),""))</f>
        <v/>
      </c>
      <c r="AA208" s="38"/>
      <c r="AC208" s="86" t="str">
        <f>IF(ISNUMBER(($H208)),LEFT('Order Form'!$K$10,2),"")</f>
        <v/>
      </c>
      <c r="AD208" s="34"/>
      <c r="AE208" s="86" t="str">
        <f>IF(AC208="GR",LEFT('Order Form'!$K$11,2),"")</f>
        <v/>
      </c>
      <c r="AF208" s="34"/>
      <c r="AG208" s="38"/>
      <c r="AH208" s="38"/>
      <c r="AI208" s="86" t="str">
        <f>IF(ISNUMBER(($H208)),IF('Order Form'!$K$16="Yes","P",""),"")</f>
        <v/>
      </c>
      <c r="AJ208" s="34"/>
      <c r="AK208" s="106"/>
      <c r="AL208" s="106"/>
      <c r="AM208" s="34"/>
      <c r="AN208" s="34"/>
      <c r="AO208" s="38"/>
      <c r="AP208" s="34"/>
      <c r="AQ208" s="38"/>
      <c r="AR208" s="38"/>
      <c r="AS208" s="38"/>
      <c r="AZ208" s="86" t="str">
        <f>IF(ISNUMBER(($H208)),IF('Order Form'!$K$15="Yes","Y",""),"")</f>
        <v/>
      </c>
      <c r="BD208" s="87" t="e">
        <f>IF('Order Form'!#REF!&gt;0,"OF"," ")</f>
        <v>#REF!</v>
      </c>
      <c r="BE208" s="86" t="e">
        <f>IF('Order Form'!#REF!&gt;0,"Y"," ")</f>
        <v>#REF!</v>
      </c>
      <c r="BF208" s="86" t="e">
        <f>IF('Order Form'!#REF!&gt;0,"STANDARD"," ")</f>
        <v>#REF!</v>
      </c>
    </row>
    <row r="209" spans="1:58">
      <c r="A209" s="34"/>
      <c r="B209" s="93" t="str">
        <f>IF(ISNUMBER(($H209)),'Order Form'!$D$5,"")</f>
        <v/>
      </c>
      <c r="C209" s="92" t="str">
        <f>IF(ISNUMBER(($H209)),'Order Form'!$G$5,"")</f>
        <v/>
      </c>
      <c r="D209" s="92" t="str">
        <f>IF('Order Form'!F262="","",IF(ISNUMBER(($H209)),'Order Form'!F262,""))</f>
        <v/>
      </c>
      <c r="E209" s="35"/>
      <c r="F209" s="91" t="str">
        <f>IF(ISNUMBER((H209)),SUBSTITUTE(SUBSTITUTE('Order Form'!#REF!,"-","")," ",""),"")</f>
        <v/>
      </c>
      <c r="G209" s="36"/>
      <c r="H209" s="90" t="str">
        <f>IF('Order Form'!H262&gt;0,'Order Form'!H262," ")</f>
        <v xml:space="preserve"> </v>
      </c>
      <c r="I209" s="89" t="str">
        <f>IF('Order Form'!$K$13="Yes",(IF('Order Form'!#REF!&gt;0,"",IF('Order Form'!$K$10&lt;&gt;"GR - Gratis",IF('Order Form'!#REF!=0,"",IF(ISNUMBER($H209),'Order Form'!#REF!,"")),""))),"")</f>
        <v/>
      </c>
      <c r="J209" s="89" t="str">
        <f>IF('Order Form'!$K$13="Yes",(IF('Order Form'!#REF!=0,"",IF('Order Form'!$K$10&lt;&gt;"GR - Gratis",IF(ISNUMBER($H209),'Order Form'!#REF!,""),""))),"")</f>
        <v/>
      </c>
      <c r="K209" s="37"/>
      <c r="L209" s="89" t="str">
        <f>IF('Order Form'!J262&gt;0,"",IF('Order Form'!G262=0,"",IF('Order Form'!$K$10&lt;&gt;"GR - Gratis",IF('Order Form'!$K$12="Yes",IF(ISNUMBER($H209),'Order Form'!G262*100,""),""),"")))</f>
        <v/>
      </c>
      <c r="M209" s="89" t="str">
        <f>IF('Order Form'!J262&gt;0,"",IF('Order Form'!$K$17=0,"",IF('Order Form'!$K$17=0,"",IF('Order Form'!$K$10&lt;&gt;"GR - Gratis",IF('Order Form'!$K$12="Yes",IF(ISNUMBER($H209),'Order Form'!$K$17*100,""),""),""))))</f>
        <v/>
      </c>
      <c r="N209" s="38"/>
      <c r="O209" s="88" t="str">
        <f>IF('Order Form'!$B$8="Name / Attent Of","",IF(ISNUMBER($H209),IF('Order Form'!$K$14="Yes",'Order Form'!$B$8,""),""))</f>
        <v/>
      </c>
      <c r="P209" s="96" t="str">
        <f>IF('Order Form'!$B$9="Company / Department","",IF(ISNUMBER($H209),IF('Order Form'!$K$14="Yes",'Order Form'!$B$9,""),""))</f>
        <v/>
      </c>
      <c r="Q209" s="88" t="str">
        <f>IF('Order Form'!$B$10="Address 1","",IF(ISNUMBER($H209),IF('Order Form'!$K$14="Yes",'Order Form'!$B$10,""),""))</f>
        <v/>
      </c>
      <c r="R209" s="88" t="str">
        <f>IF('Order Form'!$B$11="Address 2","",IF(ISNUMBER($H209),IF('Order Form'!$K$14="Yes",'Order Form'!$B$11,""),""))</f>
        <v/>
      </c>
      <c r="S209" s="96" t="str">
        <f>IF('Order Form'!$B$12="Address 3","",IF(ISNUMBER($H209),IF('Order Form'!$K$14="Yes",'Order Form'!$B$12,""),""))</f>
        <v/>
      </c>
      <c r="T209" s="88" t="str">
        <f>IF('Order Form'!$B$13="Town","",IF(ISNUMBER($H209),IF('Order Form'!$K$14="Yes",'Order Form'!$B$13,""),""))</f>
        <v/>
      </c>
      <c r="U209" s="34"/>
      <c r="V209" s="103" t="str">
        <f>IF('Order Form'!$B$14="Post Code","",IF(ISNUMBER($H209),IF('Order Form'!$K$14="Yes",'Order Form'!$B$14,""),""))</f>
        <v/>
      </c>
      <c r="W209" s="98" t="str">
        <f>IF('Order Form'!$B$15="Country","",IF(ISNUMBER($H209),IF('Order Form'!$K$14="Yes",VLOOKUP('Order Form'!$B$15,Lists!N:O,2,0),""),""))</f>
        <v/>
      </c>
      <c r="X209" s="100"/>
      <c r="Y209" s="99" t="str">
        <f>IF('Order Form'!$F$8="Phone","",IF(ISNUMBER($H209),IF('Order Form'!$K$14="Yes",'Order Form'!$F$8,""),""))</f>
        <v/>
      </c>
      <c r="Z209" s="97" t="str">
        <f>IF('Order Form'!$F$9="Email","",IF(ISNUMBER($H209),IF('Order Form'!$K$14="Yes",'Order Form'!$F$9,""),""))</f>
        <v/>
      </c>
      <c r="AA209" s="38"/>
      <c r="AC209" s="86" t="str">
        <f>IF(ISNUMBER(($H209)),LEFT('Order Form'!$K$10,2),"")</f>
        <v/>
      </c>
      <c r="AD209" s="34"/>
      <c r="AE209" s="86" t="str">
        <f>IF(AC209="GR",LEFT('Order Form'!$K$11,2),"")</f>
        <v/>
      </c>
      <c r="AF209" s="34"/>
      <c r="AG209" s="38"/>
      <c r="AH209" s="38"/>
      <c r="AI209" s="86" t="str">
        <f>IF(ISNUMBER(($H209)),IF('Order Form'!$K$16="Yes","P",""),"")</f>
        <v/>
      </c>
      <c r="AJ209" s="34"/>
      <c r="AK209" s="106"/>
      <c r="AL209" s="106"/>
      <c r="AM209" s="34"/>
      <c r="AN209" s="34"/>
      <c r="AO209" s="38"/>
      <c r="AP209" s="34"/>
      <c r="AQ209" s="38"/>
      <c r="AR209" s="38"/>
      <c r="AS209" s="38"/>
      <c r="AZ209" s="86" t="str">
        <f>IF(ISNUMBER(($H209)),IF('Order Form'!$K$15="Yes","Y",""),"")</f>
        <v/>
      </c>
      <c r="BD209" s="87" t="e">
        <f>IF('Order Form'!#REF!&gt;0,"OF"," ")</f>
        <v>#REF!</v>
      </c>
      <c r="BE209" s="86" t="e">
        <f>IF('Order Form'!#REF!&gt;0,"Y"," ")</f>
        <v>#REF!</v>
      </c>
      <c r="BF209" s="86" t="e">
        <f>IF('Order Form'!#REF!&gt;0,"STANDARD"," ")</f>
        <v>#REF!</v>
      </c>
    </row>
    <row r="210" spans="1:58">
      <c r="A210" s="34"/>
      <c r="B210" s="93" t="str">
        <f>IF(ISNUMBER(($H210)),'Order Form'!$D$5,"")</f>
        <v/>
      </c>
      <c r="C210" s="92" t="str">
        <f>IF(ISNUMBER(($H210)),'Order Form'!$G$5,"")</f>
        <v/>
      </c>
      <c r="D210" s="92" t="str">
        <f>IF('Order Form'!F263="","",IF(ISNUMBER(($H210)),'Order Form'!F263,""))</f>
        <v/>
      </c>
      <c r="E210" s="35"/>
      <c r="F210" s="91" t="str">
        <f>IF(ISNUMBER((H210)),SUBSTITUTE(SUBSTITUTE('Order Form'!#REF!,"-","")," ",""),"")</f>
        <v/>
      </c>
      <c r="G210" s="36"/>
      <c r="H210" s="90" t="str">
        <f>IF('Order Form'!H263&gt;0,'Order Form'!H263," ")</f>
        <v xml:space="preserve"> </v>
      </c>
      <c r="I210" s="89" t="str">
        <f>IF('Order Form'!$K$13="Yes",(IF('Order Form'!#REF!&gt;0,"",IF('Order Form'!$K$10&lt;&gt;"GR - Gratis",IF('Order Form'!#REF!=0,"",IF(ISNUMBER($H210),'Order Form'!#REF!,"")),""))),"")</f>
        <v/>
      </c>
      <c r="J210" s="89" t="str">
        <f>IF('Order Form'!$K$13="Yes",(IF('Order Form'!#REF!=0,"",IF('Order Form'!$K$10&lt;&gt;"GR - Gratis",IF(ISNUMBER($H210),'Order Form'!#REF!,""),""))),"")</f>
        <v/>
      </c>
      <c r="K210" s="37"/>
      <c r="L210" s="89" t="str">
        <f>IF('Order Form'!J263&gt;0,"",IF('Order Form'!G263=0,"",IF('Order Form'!$K$10&lt;&gt;"GR - Gratis",IF('Order Form'!$K$12="Yes",IF(ISNUMBER($H210),'Order Form'!G263*100,""),""),"")))</f>
        <v/>
      </c>
      <c r="M210" s="89" t="str">
        <f>IF('Order Form'!J263&gt;0,"",IF('Order Form'!$K$17=0,"",IF('Order Form'!$K$17=0,"",IF('Order Form'!$K$10&lt;&gt;"GR - Gratis",IF('Order Form'!$K$12="Yes",IF(ISNUMBER($H210),'Order Form'!$K$17*100,""),""),""))))</f>
        <v/>
      </c>
      <c r="N210" s="38"/>
      <c r="O210" s="88" t="str">
        <f>IF('Order Form'!$B$8="Name / Attent Of","",IF(ISNUMBER($H210),IF('Order Form'!$K$14="Yes",'Order Form'!$B$8,""),""))</f>
        <v/>
      </c>
      <c r="P210" s="96" t="str">
        <f>IF('Order Form'!$B$9="Company / Department","",IF(ISNUMBER($H210),IF('Order Form'!$K$14="Yes",'Order Form'!$B$9,""),""))</f>
        <v/>
      </c>
      <c r="Q210" s="88" t="str">
        <f>IF('Order Form'!$B$10="Address 1","",IF(ISNUMBER($H210),IF('Order Form'!$K$14="Yes",'Order Form'!$B$10,""),""))</f>
        <v/>
      </c>
      <c r="R210" s="88" t="str">
        <f>IF('Order Form'!$B$11="Address 2","",IF(ISNUMBER($H210),IF('Order Form'!$K$14="Yes",'Order Form'!$B$11,""),""))</f>
        <v/>
      </c>
      <c r="S210" s="96" t="str">
        <f>IF('Order Form'!$B$12="Address 3","",IF(ISNUMBER($H210),IF('Order Form'!$K$14="Yes",'Order Form'!$B$12,""),""))</f>
        <v/>
      </c>
      <c r="T210" s="88" t="str">
        <f>IF('Order Form'!$B$13="Town","",IF(ISNUMBER($H210),IF('Order Form'!$K$14="Yes",'Order Form'!$B$13,""),""))</f>
        <v/>
      </c>
      <c r="U210" s="34"/>
      <c r="V210" s="103" t="str">
        <f>IF('Order Form'!$B$14="Post Code","",IF(ISNUMBER($H210),IF('Order Form'!$K$14="Yes",'Order Form'!$B$14,""),""))</f>
        <v/>
      </c>
      <c r="W210" s="98" t="str">
        <f>IF('Order Form'!$B$15="Country","",IF(ISNUMBER($H210),IF('Order Form'!$K$14="Yes",VLOOKUP('Order Form'!$B$15,Lists!N:O,2,0),""),""))</f>
        <v/>
      </c>
      <c r="X210" s="100"/>
      <c r="Y210" s="99" t="str">
        <f>IF('Order Form'!$F$8="Phone","",IF(ISNUMBER($H210),IF('Order Form'!$K$14="Yes",'Order Form'!$F$8,""),""))</f>
        <v/>
      </c>
      <c r="Z210" s="97" t="str">
        <f>IF('Order Form'!$F$9="Email","",IF(ISNUMBER($H210),IF('Order Form'!$K$14="Yes",'Order Form'!$F$9,""),""))</f>
        <v/>
      </c>
      <c r="AA210" s="38"/>
      <c r="AC210" s="86" t="str">
        <f>IF(ISNUMBER(($H210)),LEFT('Order Form'!$K$10,2),"")</f>
        <v/>
      </c>
      <c r="AD210" s="34"/>
      <c r="AE210" s="86" t="str">
        <f>IF(AC210="GR",LEFT('Order Form'!$K$11,2),"")</f>
        <v/>
      </c>
      <c r="AF210" s="34"/>
      <c r="AG210" s="38"/>
      <c r="AH210" s="38"/>
      <c r="AI210" s="86" t="str">
        <f>IF(ISNUMBER(($H210)),IF('Order Form'!$K$16="Yes","P",""),"")</f>
        <v/>
      </c>
      <c r="AJ210" s="34"/>
      <c r="AK210" s="106"/>
      <c r="AL210" s="106"/>
      <c r="AM210" s="34"/>
      <c r="AN210" s="34"/>
      <c r="AO210" s="38"/>
      <c r="AP210" s="34"/>
      <c r="AQ210" s="38"/>
      <c r="AR210" s="38"/>
      <c r="AS210" s="38"/>
      <c r="AZ210" s="86" t="str">
        <f>IF(ISNUMBER(($H210)),IF('Order Form'!$K$15="Yes","Y",""),"")</f>
        <v/>
      </c>
      <c r="BD210" s="87" t="e">
        <f>IF('Order Form'!#REF!&gt;0,"OF"," ")</f>
        <v>#REF!</v>
      </c>
      <c r="BE210" s="86" t="e">
        <f>IF('Order Form'!#REF!&gt;0,"Y"," ")</f>
        <v>#REF!</v>
      </c>
      <c r="BF210" s="86" t="e">
        <f>IF('Order Form'!#REF!&gt;0,"STANDARD"," ")</f>
        <v>#REF!</v>
      </c>
    </row>
    <row r="211" spans="1:58">
      <c r="A211" s="34"/>
      <c r="B211" s="93" t="str">
        <f>IF(ISNUMBER(($H211)),'Order Form'!$D$5,"")</f>
        <v/>
      </c>
      <c r="C211" s="92" t="str">
        <f>IF(ISNUMBER(($H211)),'Order Form'!$G$5,"")</f>
        <v/>
      </c>
      <c r="D211" s="92" t="str">
        <f>IF('Order Form'!F264="","",IF(ISNUMBER(($H211)),'Order Form'!F264,""))</f>
        <v/>
      </c>
      <c r="E211" s="35"/>
      <c r="F211" s="91" t="str">
        <f>IF(ISNUMBER((H211)),SUBSTITUTE(SUBSTITUTE('Order Form'!#REF!,"-","")," ",""),"")</f>
        <v/>
      </c>
      <c r="G211" s="36"/>
      <c r="H211" s="90" t="str">
        <f>IF('Order Form'!H264&gt;0,'Order Form'!H264," ")</f>
        <v xml:space="preserve"> </v>
      </c>
      <c r="I211" s="89" t="str">
        <f>IF('Order Form'!$K$13="Yes",(IF('Order Form'!#REF!&gt;0,"",IF('Order Form'!$K$10&lt;&gt;"GR - Gratis",IF('Order Form'!#REF!=0,"",IF(ISNUMBER($H211),'Order Form'!#REF!,"")),""))),"")</f>
        <v/>
      </c>
      <c r="J211" s="89" t="str">
        <f>IF('Order Form'!$K$13="Yes",(IF('Order Form'!#REF!=0,"",IF('Order Form'!$K$10&lt;&gt;"GR - Gratis",IF(ISNUMBER($H211),'Order Form'!#REF!,""),""))),"")</f>
        <v/>
      </c>
      <c r="K211" s="37"/>
      <c r="L211" s="89" t="str">
        <f>IF('Order Form'!J264&gt;0,"",IF('Order Form'!G264=0,"",IF('Order Form'!$K$10&lt;&gt;"GR - Gratis",IF('Order Form'!$K$12="Yes",IF(ISNUMBER($H211),'Order Form'!G264*100,""),""),"")))</f>
        <v/>
      </c>
      <c r="M211" s="89" t="str">
        <f>IF('Order Form'!J264&gt;0,"",IF('Order Form'!$K$17=0,"",IF('Order Form'!$K$17=0,"",IF('Order Form'!$K$10&lt;&gt;"GR - Gratis",IF('Order Form'!$K$12="Yes",IF(ISNUMBER($H211),'Order Form'!$K$17*100,""),""),""))))</f>
        <v/>
      </c>
      <c r="N211" s="38"/>
      <c r="O211" s="88" t="str">
        <f>IF('Order Form'!$B$8="Name / Attent Of","",IF(ISNUMBER($H211),IF('Order Form'!$K$14="Yes",'Order Form'!$B$8,""),""))</f>
        <v/>
      </c>
      <c r="P211" s="96" t="str">
        <f>IF('Order Form'!$B$9="Company / Department","",IF(ISNUMBER($H211),IF('Order Form'!$K$14="Yes",'Order Form'!$B$9,""),""))</f>
        <v/>
      </c>
      <c r="Q211" s="88" t="str">
        <f>IF('Order Form'!$B$10="Address 1","",IF(ISNUMBER($H211),IF('Order Form'!$K$14="Yes",'Order Form'!$B$10,""),""))</f>
        <v/>
      </c>
      <c r="R211" s="88" t="str">
        <f>IF('Order Form'!$B$11="Address 2","",IF(ISNUMBER($H211),IF('Order Form'!$K$14="Yes",'Order Form'!$B$11,""),""))</f>
        <v/>
      </c>
      <c r="S211" s="96" t="str">
        <f>IF('Order Form'!$B$12="Address 3","",IF(ISNUMBER($H211),IF('Order Form'!$K$14="Yes",'Order Form'!$B$12,""),""))</f>
        <v/>
      </c>
      <c r="T211" s="88" t="str">
        <f>IF('Order Form'!$B$13="Town","",IF(ISNUMBER($H211),IF('Order Form'!$K$14="Yes",'Order Form'!$B$13,""),""))</f>
        <v/>
      </c>
      <c r="U211" s="34"/>
      <c r="V211" s="103" t="str">
        <f>IF('Order Form'!$B$14="Post Code","",IF(ISNUMBER($H211),IF('Order Form'!$K$14="Yes",'Order Form'!$B$14,""),""))</f>
        <v/>
      </c>
      <c r="W211" s="98" t="str">
        <f>IF('Order Form'!$B$15="Country","",IF(ISNUMBER($H211),IF('Order Form'!$K$14="Yes",VLOOKUP('Order Form'!$B$15,Lists!N:O,2,0),""),""))</f>
        <v/>
      </c>
      <c r="X211" s="100"/>
      <c r="Y211" s="99" t="str">
        <f>IF('Order Form'!$F$8="Phone","",IF(ISNUMBER($H211),IF('Order Form'!$K$14="Yes",'Order Form'!$F$8,""),""))</f>
        <v/>
      </c>
      <c r="Z211" s="97" t="str">
        <f>IF('Order Form'!$F$9="Email","",IF(ISNUMBER($H211),IF('Order Form'!$K$14="Yes",'Order Form'!$F$9,""),""))</f>
        <v/>
      </c>
      <c r="AA211" s="38"/>
      <c r="AC211" s="86" t="str">
        <f>IF(ISNUMBER(($H211)),LEFT('Order Form'!$K$10,2),"")</f>
        <v/>
      </c>
      <c r="AD211" s="34"/>
      <c r="AE211" s="86" t="str">
        <f>IF(AC211="GR",LEFT('Order Form'!$K$11,2),"")</f>
        <v/>
      </c>
      <c r="AF211" s="34"/>
      <c r="AG211" s="38"/>
      <c r="AH211" s="38"/>
      <c r="AI211" s="86" t="str">
        <f>IF(ISNUMBER(($H211)),IF('Order Form'!$K$16="Yes","P",""),"")</f>
        <v/>
      </c>
      <c r="AJ211" s="34"/>
      <c r="AK211" s="106"/>
      <c r="AL211" s="106"/>
      <c r="AM211" s="34"/>
      <c r="AN211" s="34"/>
      <c r="AO211" s="38"/>
      <c r="AP211" s="34"/>
      <c r="AQ211" s="38"/>
      <c r="AR211" s="38"/>
      <c r="AS211" s="38"/>
      <c r="AZ211" s="86" t="str">
        <f>IF(ISNUMBER(($H211)),IF('Order Form'!$K$15="Yes","Y",""),"")</f>
        <v/>
      </c>
      <c r="BD211" s="87" t="e">
        <f>IF('Order Form'!#REF!&gt;0,"OF"," ")</f>
        <v>#REF!</v>
      </c>
      <c r="BE211" s="86" t="e">
        <f>IF('Order Form'!#REF!&gt;0,"Y"," ")</f>
        <v>#REF!</v>
      </c>
      <c r="BF211" s="86" t="e">
        <f>IF('Order Form'!#REF!&gt;0,"STANDARD"," ")</f>
        <v>#REF!</v>
      </c>
    </row>
    <row r="212" spans="1:58">
      <c r="A212" s="34"/>
      <c r="B212" s="93" t="str">
        <f>IF(ISNUMBER(($H212)),'Order Form'!$D$5,"")</f>
        <v/>
      </c>
      <c r="C212" s="92" t="str">
        <f>IF(ISNUMBER(($H212)),'Order Form'!$G$5,"")</f>
        <v/>
      </c>
      <c r="D212" s="92" t="str">
        <f>IF('Order Form'!F265="","",IF(ISNUMBER(($H212)),'Order Form'!F265,""))</f>
        <v/>
      </c>
      <c r="E212" s="35"/>
      <c r="F212" s="91" t="str">
        <f>IF(ISNUMBER((H212)),SUBSTITUTE(SUBSTITUTE('Order Form'!#REF!,"-","")," ",""),"")</f>
        <v/>
      </c>
      <c r="G212" s="36"/>
      <c r="H212" s="90" t="str">
        <f>IF('Order Form'!H265&gt;0,'Order Form'!H265," ")</f>
        <v xml:space="preserve"> </v>
      </c>
      <c r="I212" s="89" t="str">
        <f>IF('Order Form'!$K$13="Yes",(IF('Order Form'!#REF!&gt;0,"",IF('Order Form'!$K$10&lt;&gt;"GR - Gratis",IF('Order Form'!#REF!=0,"",IF(ISNUMBER($H212),'Order Form'!#REF!,"")),""))),"")</f>
        <v/>
      </c>
      <c r="J212" s="89" t="str">
        <f>IF('Order Form'!$K$13="Yes",(IF('Order Form'!#REF!=0,"",IF('Order Form'!$K$10&lt;&gt;"GR - Gratis",IF(ISNUMBER($H212),'Order Form'!#REF!,""),""))),"")</f>
        <v/>
      </c>
      <c r="K212" s="37"/>
      <c r="L212" s="89" t="str">
        <f>IF('Order Form'!J265&gt;0,"",IF('Order Form'!G265=0,"",IF('Order Form'!$K$10&lt;&gt;"GR - Gratis",IF('Order Form'!$K$12="Yes",IF(ISNUMBER($H212),'Order Form'!G265*100,""),""),"")))</f>
        <v/>
      </c>
      <c r="M212" s="89" t="str">
        <f>IF('Order Form'!J265&gt;0,"",IF('Order Form'!$K$17=0,"",IF('Order Form'!$K$17=0,"",IF('Order Form'!$K$10&lt;&gt;"GR - Gratis",IF('Order Form'!$K$12="Yes",IF(ISNUMBER($H212),'Order Form'!$K$17*100,""),""),""))))</f>
        <v/>
      </c>
      <c r="N212" s="38"/>
      <c r="O212" s="88" t="str">
        <f>IF('Order Form'!$B$8="Name / Attent Of","",IF(ISNUMBER($H212),IF('Order Form'!$K$14="Yes",'Order Form'!$B$8,""),""))</f>
        <v/>
      </c>
      <c r="P212" s="96" t="str">
        <f>IF('Order Form'!$B$9="Company / Department","",IF(ISNUMBER($H212),IF('Order Form'!$K$14="Yes",'Order Form'!$B$9,""),""))</f>
        <v/>
      </c>
      <c r="Q212" s="88" t="str">
        <f>IF('Order Form'!$B$10="Address 1","",IF(ISNUMBER($H212),IF('Order Form'!$K$14="Yes",'Order Form'!$B$10,""),""))</f>
        <v/>
      </c>
      <c r="R212" s="88" t="str">
        <f>IF('Order Form'!$B$11="Address 2","",IF(ISNUMBER($H212),IF('Order Form'!$K$14="Yes",'Order Form'!$B$11,""),""))</f>
        <v/>
      </c>
      <c r="S212" s="96" t="str">
        <f>IF('Order Form'!$B$12="Address 3","",IF(ISNUMBER($H212),IF('Order Form'!$K$14="Yes",'Order Form'!$B$12,""),""))</f>
        <v/>
      </c>
      <c r="T212" s="88" t="str">
        <f>IF('Order Form'!$B$13="Town","",IF(ISNUMBER($H212),IF('Order Form'!$K$14="Yes",'Order Form'!$B$13,""),""))</f>
        <v/>
      </c>
      <c r="U212" s="34"/>
      <c r="V212" s="103" t="str">
        <f>IF('Order Form'!$B$14="Post Code","",IF(ISNUMBER($H212),IF('Order Form'!$K$14="Yes",'Order Form'!$B$14,""),""))</f>
        <v/>
      </c>
      <c r="W212" s="98" t="str">
        <f>IF('Order Form'!$B$15="Country","",IF(ISNUMBER($H212),IF('Order Form'!$K$14="Yes",VLOOKUP('Order Form'!$B$15,Lists!N:O,2,0),""),""))</f>
        <v/>
      </c>
      <c r="X212" s="100"/>
      <c r="Y212" s="99" t="str">
        <f>IF('Order Form'!$F$8="Phone","",IF(ISNUMBER($H212),IF('Order Form'!$K$14="Yes",'Order Form'!$F$8,""),""))</f>
        <v/>
      </c>
      <c r="Z212" s="97" t="str">
        <f>IF('Order Form'!$F$9="Email","",IF(ISNUMBER($H212),IF('Order Form'!$K$14="Yes",'Order Form'!$F$9,""),""))</f>
        <v/>
      </c>
      <c r="AA212" s="38"/>
      <c r="AC212" s="86" t="str">
        <f>IF(ISNUMBER(($H212)),LEFT('Order Form'!$K$10,2),"")</f>
        <v/>
      </c>
      <c r="AD212" s="34"/>
      <c r="AE212" s="86" t="str">
        <f>IF(AC212="GR",LEFT('Order Form'!$K$11,2),"")</f>
        <v/>
      </c>
      <c r="AF212" s="34"/>
      <c r="AG212" s="38"/>
      <c r="AH212" s="38"/>
      <c r="AI212" s="86" t="str">
        <f>IF(ISNUMBER(($H212)),IF('Order Form'!$K$16="Yes","P",""),"")</f>
        <v/>
      </c>
      <c r="AJ212" s="34"/>
      <c r="AK212" s="106"/>
      <c r="AL212" s="106"/>
      <c r="AM212" s="34"/>
      <c r="AN212" s="34"/>
      <c r="AO212" s="38"/>
      <c r="AP212" s="34"/>
      <c r="AQ212" s="38"/>
      <c r="AR212" s="38"/>
      <c r="AS212" s="38"/>
      <c r="AZ212" s="86" t="str">
        <f>IF(ISNUMBER(($H212)),IF('Order Form'!$K$15="Yes","Y",""),"")</f>
        <v/>
      </c>
      <c r="BD212" s="87" t="e">
        <f>IF('Order Form'!#REF!&gt;0,"OF"," ")</f>
        <v>#REF!</v>
      </c>
      <c r="BE212" s="86" t="e">
        <f>IF('Order Form'!#REF!&gt;0,"Y"," ")</f>
        <v>#REF!</v>
      </c>
      <c r="BF212" s="86" t="e">
        <f>IF('Order Form'!#REF!&gt;0,"STANDARD"," ")</f>
        <v>#REF!</v>
      </c>
    </row>
    <row r="213" spans="1:58">
      <c r="A213" s="34"/>
      <c r="B213" s="93" t="str">
        <f>IF(ISNUMBER(($H213)),'Order Form'!$D$5,"")</f>
        <v/>
      </c>
      <c r="C213" s="92" t="str">
        <f>IF(ISNUMBER(($H213)),'Order Form'!$G$5,"")</f>
        <v/>
      </c>
      <c r="D213" s="92" t="str">
        <f>IF('Order Form'!F266="","",IF(ISNUMBER(($H213)),'Order Form'!F266,""))</f>
        <v/>
      </c>
      <c r="E213" s="35"/>
      <c r="F213" s="91" t="str">
        <f>IF(ISNUMBER((H213)),SUBSTITUTE(SUBSTITUTE('Order Form'!#REF!,"-","")," ",""),"")</f>
        <v/>
      </c>
      <c r="G213" s="36"/>
      <c r="H213" s="90" t="str">
        <f>IF('Order Form'!H266&gt;0,'Order Form'!H266," ")</f>
        <v xml:space="preserve"> </v>
      </c>
      <c r="I213" s="89" t="str">
        <f>IF('Order Form'!$K$13="Yes",(IF('Order Form'!#REF!&gt;0,"",IF('Order Form'!$K$10&lt;&gt;"GR - Gratis",IF('Order Form'!#REF!=0,"",IF(ISNUMBER($H213),'Order Form'!#REF!,"")),""))),"")</f>
        <v/>
      </c>
      <c r="J213" s="89" t="str">
        <f>IF('Order Form'!$K$13="Yes",(IF('Order Form'!#REF!=0,"",IF('Order Form'!$K$10&lt;&gt;"GR - Gratis",IF(ISNUMBER($H213),'Order Form'!#REF!,""),""))),"")</f>
        <v/>
      </c>
      <c r="K213" s="37"/>
      <c r="L213" s="89" t="str">
        <f>IF('Order Form'!J266&gt;0,"",IF('Order Form'!G266=0,"",IF('Order Form'!$K$10&lt;&gt;"GR - Gratis",IF('Order Form'!$K$12="Yes",IF(ISNUMBER($H213),'Order Form'!G266*100,""),""),"")))</f>
        <v/>
      </c>
      <c r="M213" s="89" t="str">
        <f>IF('Order Form'!J266&gt;0,"",IF('Order Form'!$K$17=0,"",IF('Order Form'!$K$17=0,"",IF('Order Form'!$K$10&lt;&gt;"GR - Gratis",IF('Order Form'!$K$12="Yes",IF(ISNUMBER($H213),'Order Form'!$K$17*100,""),""),""))))</f>
        <v/>
      </c>
      <c r="N213" s="38"/>
      <c r="O213" s="88" t="str">
        <f>IF('Order Form'!$B$8="Name / Attent Of","",IF(ISNUMBER($H213),IF('Order Form'!$K$14="Yes",'Order Form'!$B$8,""),""))</f>
        <v/>
      </c>
      <c r="P213" s="96" t="str">
        <f>IF('Order Form'!$B$9="Company / Department","",IF(ISNUMBER($H213),IF('Order Form'!$K$14="Yes",'Order Form'!$B$9,""),""))</f>
        <v/>
      </c>
      <c r="Q213" s="88" t="str">
        <f>IF('Order Form'!$B$10="Address 1","",IF(ISNUMBER($H213),IF('Order Form'!$K$14="Yes",'Order Form'!$B$10,""),""))</f>
        <v/>
      </c>
      <c r="R213" s="88" t="str">
        <f>IF('Order Form'!$B$11="Address 2","",IF(ISNUMBER($H213),IF('Order Form'!$K$14="Yes",'Order Form'!$B$11,""),""))</f>
        <v/>
      </c>
      <c r="S213" s="96" t="str">
        <f>IF('Order Form'!$B$12="Address 3","",IF(ISNUMBER($H213),IF('Order Form'!$K$14="Yes",'Order Form'!$B$12,""),""))</f>
        <v/>
      </c>
      <c r="T213" s="88" t="str">
        <f>IF('Order Form'!$B$13="Town","",IF(ISNUMBER($H213),IF('Order Form'!$K$14="Yes",'Order Form'!$B$13,""),""))</f>
        <v/>
      </c>
      <c r="U213" s="34"/>
      <c r="V213" s="103" t="str">
        <f>IF('Order Form'!$B$14="Post Code","",IF(ISNUMBER($H213),IF('Order Form'!$K$14="Yes",'Order Form'!$B$14,""),""))</f>
        <v/>
      </c>
      <c r="W213" s="98" t="str">
        <f>IF('Order Form'!$B$15="Country","",IF(ISNUMBER($H213),IF('Order Form'!$K$14="Yes",VLOOKUP('Order Form'!$B$15,Lists!N:O,2,0),""),""))</f>
        <v/>
      </c>
      <c r="X213" s="100"/>
      <c r="Y213" s="99" t="str">
        <f>IF('Order Form'!$F$8="Phone","",IF(ISNUMBER($H213),IF('Order Form'!$K$14="Yes",'Order Form'!$F$8,""),""))</f>
        <v/>
      </c>
      <c r="Z213" s="97" t="str">
        <f>IF('Order Form'!$F$9="Email","",IF(ISNUMBER($H213),IF('Order Form'!$K$14="Yes",'Order Form'!$F$9,""),""))</f>
        <v/>
      </c>
      <c r="AA213" s="38"/>
      <c r="AC213" s="86" t="str">
        <f>IF(ISNUMBER(($H213)),LEFT('Order Form'!$K$10,2),"")</f>
        <v/>
      </c>
      <c r="AD213" s="34"/>
      <c r="AE213" s="86" t="str">
        <f>IF(AC213="GR",LEFT('Order Form'!$K$11,2),"")</f>
        <v/>
      </c>
      <c r="AF213" s="34"/>
      <c r="AG213" s="38"/>
      <c r="AH213" s="38"/>
      <c r="AI213" s="86" t="str">
        <f>IF(ISNUMBER(($H213)),IF('Order Form'!$K$16="Yes","P",""),"")</f>
        <v/>
      </c>
      <c r="AJ213" s="34"/>
      <c r="AK213" s="106"/>
      <c r="AL213" s="106"/>
      <c r="AM213" s="34"/>
      <c r="AN213" s="34"/>
      <c r="AO213" s="38"/>
      <c r="AP213" s="34"/>
      <c r="AQ213" s="38"/>
      <c r="AR213" s="38"/>
      <c r="AS213" s="38"/>
      <c r="AZ213" s="86" t="str">
        <f>IF(ISNUMBER(($H213)),IF('Order Form'!$K$15="Yes","Y",""),"")</f>
        <v/>
      </c>
      <c r="BD213" s="87" t="e">
        <f>IF('Order Form'!#REF!&gt;0,"OF"," ")</f>
        <v>#REF!</v>
      </c>
      <c r="BE213" s="86" t="e">
        <f>IF('Order Form'!#REF!&gt;0,"Y"," ")</f>
        <v>#REF!</v>
      </c>
      <c r="BF213" s="86" t="e">
        <f>IF('Order Form'!#REF!&gt;0,"STANDARD"," ")</f>
        <v>#REF!</v>
      </c>
    </row>
    <row r="214" spans="1:58">
      <c r="A214" s="34"/>
      <c r="B214" s="93" t="str">
        <f>IF(ISNUMBER(($H214)),'Order Form'!$D$5,"")</f>
        <v/>
      </c>
      <c r="C214" s="92" t="str">
        <f>IF(ISNUMBER(($H214)),'Order Form'!$G$5,"")</f>
        <v/>
      </c>
      <c r="D214" s="92" t="str">
        <f>IF('Order Form'!F267="","",IF(ISNUMBER(($H214)),'Order Form'!F267,""))</f>
        <v/>
      </c>
      <c r="E214" s="35"/>
      <c r="F214" s="91" t="str">
        <f>IF(ISNUMBER((H214)),SUBSTITUTE(SUBSTITUTE('Order Form'!#REF!,"-","")," ",""),"")</f>
        <v/>
      </c>
      <c r="G214" s="36"/>
      <c r="H214" s="90" t="str">
        <f>IF('Order Form'!H267&gt;0,'Order Form'!H267," ")</f>
        <v xml:space="preserve"> </v>
      </c>
      <c r="I214" s="89" t="str">
        <f>IF('Order Form'!$K$13="Yes",(IF('Order Form'!#REF!&gt;0,"",IF('Order Form'!$K$10&lt;&gt;"GR - Gratis",IF('Order Form'!#REF!=0,"",IF(ISNUMBER($H214),'Order Form'!#REF!,"")),""))),"")</f>
        <v/>
      </c>
      <c r="J214" s="89" t="str">
        <f>IF('Order Form'!$K$13="Yes",(IF('Order Form'!#REF!=0,"",IF('Order Form'!$K$10&lt;&gt;"GR - Gratis",IF(ISNUMBER($H214),'Order Form'!#REF!,""),""))),"")</f>
        <v/>
      </c>
      <c r="K214" s="37"/>
      <c r="L214" s="89" t="str">
        <f>IF('Order Form'!J267&gt;0,"",IF('Order Form'!G267=0,"",IF('Order Form'!$K$10&lt;&gt;"GR - Gratis",IF('Order Form'!$K$12="Yes",IF(ISNUMBER($H214),'Order Form'!G267*100,""),""),"")))</f>
        <v/>
      </c>
      <c r="M214" s="89" t="str">
        <f>IF('Order Form'!J267&gt;0,"",IF('Order Form'!$K$17=0,"",IF('Order Form'!$K$17=0,"",IF('Order Form'!$K$10&lt;&gt;"GR - Gratis",IF('Order Form'!$K$12="Yes",IF(ISNUMBER($H214),'Order Form'!$K$17*100,""),""),""))))</f>
        <v/>
      </c>
      <c r="N214" s="38"/>
      <c r="O214" s="88" t="str">
        <f>IF('Order Form'!$B$8="Name / Attent Of","",IF(ISNUMBER($H214),IF('Order Form'!$K$14="Yes",'Order Form'!$B$8,""),""))</f>
        <v/>
      </c>
      <c r="P214" s="96" t="str">
        <f>IF('Order Form'!$B$9="Company / Department","",IF(ISNUMBER($H214),IF('Order Form'!$K$14="Yes",'Order Form'!$B$9,""),""))</f>
        <v/>
      </c>
      <c r="Q214" s="88" t="str">
        <f>IF('Order Form'!$B$10="Address 1","",IF(ISNUMBER($H214),IF('Order Form'!$K$14="Yes",'Order Form'!$B$10,""),""))</f>
        <v/>
      </c>
      <c r="R214" s="88" t="str">
        <f>IF('Order Form'!$B$11="Address 2","",IF(ISNUMBER($H214),IF('Order Form'!$K$14="Yes",'Order Form'!$B$11,""),""))</f>
        <v/>
      </c>
      <c r="S214" s="96" t="str">
        <f>IF('Order Form'!$B$12="Address 3","",IF(ISNUMBER($H214),IF('Order Form'!$K$14="Yes",'Order Form'!$B$12,""),""))</f>
        <v/>
      </c>
      <c r="T214" s="88" t="str">
        <f>IF('Order Form'!$B$13="Town","",IF(ISNUMBER($H214),IF('Order Form'!$K$14="Yes",'Order Form'!$B$13,""),""))</f>
        <v/>
      </c>
      <c r="U214" s="34"/>
      <c r="V214" s="103" t="str">
        <f>IF('Order Form'!$B$14="Post Code","",IF(ISNUMBER($H214),IF('Order Form'!$K$14="Yes",'Order Form'!$B$14,""),""))</f>
        <v/>
      </c>
      <c r="W214" s="98" t="str">
        <f>IF('Order Form'!$B$15="Country","",IF(ISNUMBER($H214),IF('Order Form'!$K$14="Yes",VLOOKUP('Order Form'!$B$15,Lists!N:O,2,0),""),""))</f>
        <v/>
      </c>
      <c r="X214" s="100"/>
      <c r="Y214" s="99" t="str">
        <f>IF('Order Form'!$F$8="Phone","",IF(ISNUMBER($H214),IF('Order Form'!$K$14="Yes",'Order Form'!$F$8,""),""))</f>
        <v/>
      </c>
      <c r="Z214" s="97" t="str">
        <f>IF('Order Form'!$F$9="Email","",IF(ISNUMBER($H214),IF('Order Form'!$K$14="Yes",'Order Form'!$F$9,""),""))</f>
        <v/>
      </c>
      <c r="AA214" s="38"/>
      <c r="AC214" s="86" t="str">
        <f>IF(ISNUMBER(($H214)),LEFT('Order Form'!$K$10,2),"")</f>
        <v/>
      </c>
      <c r="AD214" s="34"/>
      <c r="AE214" s="86" t="str">
        <f>IF(AC214="GR",LEFT('Order Form'!$K$11,2),"")</f>
        <v/>
      </c>
      <c r="AF214" s="34"/>
      <c r="AG214" s="38"/>
      <c r="AH214" s="38"/>
      <c r="AI214" s="86" t="str">
        <f>IF(ISNUMBER(($H214)),IF('Order Form'!$K$16="Yes","P",""),"")</f>
        <v/>
      </c>
      <c r="AJ214" s="34"/>
      <c r="AK214" s="106"/>
      <c r="AL214" s="106"/>
      <c r="AM214" s="34"/>
      <c r="AN214" s="34"/>
      <c r="AO214" s="38"/>
      <c r="AP214" s="34"/>
      <c r="AQ214" s="38"/>
      <c r="AR214" s="38"/>
      <c r="AS214" s="38"/>
      <c r="AZ214" s="86" t="str">
        <f>IF(ISNUMBER(($H214)),IF('Order Form'!$K$15="Yes","Y",""),"")</f>
        <v/>
      </c>
      <c r="BD214" s="87" t="e">
        <f>IF('Order Form'!#REF!&gt;0,"OF"," ")</f>
        <v>#REF!</v>
      </c>
      <c r="BE214" s="86" t="e">
        <f>IF('Order Form'!#REF!&gt;0,"Y"," ")</f>
        <v>#REF!</v>
      </c>
      <c r="BF214" s="86" t="e">
        <f>IF('Order Form'!#REF!&gt;0,"STANDARD"," ")</f>
        <v>#REF!</v>
      </c>
    </row>
    <row r="215" spans="1:58">
      <c r="A215" s="34"/>
      <c r="B215" s="93" t="str">
        <f>IF(ISNUMBER(($H215)),'Order Form'!$D$5,"")</f>
        <v/>
      </c>
      <c r="C215" s="92" t="str">
        <f>IF(ISNUMBER(($H215)),'Order Form'!$G$5,"")</f>
        <v/>
      </c>
      <c r="D215" s="92" t="str">
        <f>IF('Order Form'!F268="","",IF(ISNUMBER(($H215)),'Order Form'!F268,""))</f>
        <v/>
      </c>
      <c r="E215" s="35"/>
      <c r="F215" s="91" t="str">
        <f>IF(ISNUMBER((H215)),SUBSTITUTE(SUBSTITUTE('Order Form'!#REF!,"-","")," ",""),"")</f>
        <v/>
      </c>
      <c r="G215" s="36"/>
      <c r="H215" s="90" t="str">
        <f>IF('Order Form'!H268&gt;0,'Order Form'!H268," ")</f>
        <v xml:space="preserve"> </v>
      </c>
      <c r="I215" s="89" t="str">
        <f>IF('Order Form'!$K$13="Yes",(IF('Order Form'!#REF!&gt;0,"",IF('Order Form'!$K$10&lt;&gt;"GR - Gratis",IF('Order Form'!#REF!=0,"",IF(ISNUMBER($H215),'Order Form'!#REF!,"")),""))),"")</f>
        <v/>
      </c>
      <c r="J215" s="89" t="str">
        <f>IF('Order Form'!$K$13="Yes",(IF('Order Form'!#REF!=0,"",IF('Order Form'!$K$10&lt;&gt;"GR - Gratis",IF(ISNUMBER($H215),'Order Form'!#REF!,""),""))),"")</f>
        <v/>
      </c>
      <c r="K215" s="37"/>
      <c r="L215" s="89" t="str">
        <f>IF('Order Form'!J268&gt;0,"",IF('Order Form'!G268=0,"",IF('Order Form'!$K$10&lt;&gt;"GR - Gratis",IF('Order Form'!$K$12="Yes",IF(ISNUMBER($H215),'Order Form'!G268*100,""),""),"")))</f>
        <v/>
      </c>
      <c r="M215" s="89" t="str">
        <f>IF('Order Form'!J268&gt;0,"",IF('Order Form'!$K$17=0,"",IF('Order Form'!$K$17=0,"",IF('Order Form'!$K$10&lt;&gt;"GR - Gratis",IF('Order Form'!$K$12="Yes",IF(ISNUMBER($H215),'Order Form'!$K$17*100,""),""),""))))</f>
        <v/>
      </c>
      <c r="N215" s="38"/>
      <c r="O215" s="88" t="str">
        <f>IF('Order Form'!$B$8="Name / Attent Of","",IF(ISNUMBER($H215),IF('Order Form'!$K$14="Yes",'Order Form'!$B$8,""),""))</f>
        <v/>
      </c>
      <c r="P215" s="96" t="str">
        <f>IF('Order Form'!$B$9="Company / Department","",IF(ISNUMBER($H215),IF('Order Form'!$K$14="Yes",'Order Form'!$B$9,""),""))</f>
        <v/>
      </c>
      <c r="Q215" s="88" t="str">
        <f>IF('Order Form'!$B$10="Address 1","",IF(ISNUMBER($H215),IF('Order Form'!$K$14="Yes",'Order Form'!$B$10,""),""))</f>
        <v/>
      </c>
      <c r="R215" s="88" t="str">
        <f>IF('Order Form'!$B$11="Address 2","",IF(ISNUMBER($H215),IF('Order Form'!$K$14="Yes",'Order Form'!$B$11,""),""))</f>
        <v/>
      </c>
      <c r="S215" s="96" t="str">
        <f>IF('Order Form'!$B$12="Address 3","",IF(ISNUMBER($H215),IF('Order Form'!$K$14="Yes",'Order Form'!$B$12,""),""))</f>
        <v/>
      </c>
      <c r="T215" s="88" t="str">
        <f>IF('Order Form'!$B$13="Town","",IF(ISNUMBER($H215),IF('Order Form'!$K$14="Yes",'Order Form'!$B$13,""),""))</f>
        <v/>
      </c>
      <c r="U215" s="34"/>
      <c r="V215" s="103" t="str">
        <f>IF('Order Form'!$B$14="Post Code","",IF(ISNUMBER($H215),IF('Order Form'!$K$14="Yes",'Order Form'!$B$14,""),""))</f>
        <v/>
      </c>
      <c r="W215" s="98" t="str">
        <f>IF('Order Form'!$B$15="Country","",IF(ISNUMBER($H215),IF('Order Form'!$K$14="Yes",VLOOKUP('Order Form'!$B$15,Lists!N:O,2,0),""),""))</f>
        <v/>
      </c>
      <c r="X215" s="100"/>
      <c r="Y215" s="99" t="str">
        <f>IF('Order Form'!$F$8="Phone","",IF(ISNUMBER($H215),IF('Order Form'!$K$14="Yes",'Order Form'!$F$8,""),""))</f>
        <v/>
      </c>
      <c r="Z215" s="97" t="str">
        <f>IF('Order Form'!$F$9="Email","",IF(ISNUMBER($H215),IF('Order Form'!$K$14="Yes",'Order Form'!$F$9,""),""))</f>
        <v/>
      </c>
      <c r="AA215" s="38"/>
      <c r="AC215" s="86" t="str">
        <f>IF(ISNUMBER(($H215)),LEFT('Order Form'!$K$10,2),"")</f>
        <v/>
      </c>
      <c r="AD215" s="34"/>
      <c r="AE215" s="86" t="str">
        <f>IF(AC215="GR",LEFT('Order Form'!$K$11,2),"")</f>
        <v/>
      </c>
      <c r="AF215" s="34"/>
      <c r="AG215" s="38"/>
      <c r="AH215" s="38"/>
      <c r="AI215" s="86" t="str">
        <f>IF(ISNUMBER(($H215)),IF('Order Form'!$K$16="Yes","P",""),"")</f>
        <v/>
      </c>
      <c r="AJ215" s="34"/>
      <c r="AK215" s="106"/>
      <c r="AL215" s="106"/>
      <c r="AM215" s="34"/>
      <c r="AN215" s="34"/>
      <c r="AO215" s="38"/>
      <c r="AP215" s="34"/>
      <c r="AQ215" s="38"/>
      <c r="AR215" s="38"/>
      <c r="AS215" s="38"/>
      <c r="AZ215" s="86" t="str">
        <f>IF(ISNUMBER(($H215)),IF('Order Form'!$K$15="Yes","Y",""),"")</f>
        <v/>
      </c>
      <c r="BD215" s="87" t="e">
        <f>IF('Order Form'!#REF!&gt;0,"OF"," ")</f>
        <v>#REF!</v>
      </c>
      <c r="BE215" s="86" t="e">
        <f>IF('Order Form'!#REF!&gt;0,"Y"," ")</f>
        <v>#REF!</v>
      </c>
      <c r="BF215" s="86" t="e">
        <f>IF('Order Form'!#REF!&gt;0,"STANDARD"," ")</f>
        <v>#REF!</v>
      </c>
    </row>
    <row r="216" spans="1:58">
      <c r="A216" s="34"/>
      <c r="B216" s="93" t="str">
        <f>IF(ISNUMBER(($H216)),'Order Form'!$D$5,"")</f>
        <v/>
      </c>
      <c r="C216" s="92" t="str">
        <f>IF(ISNUMBER(($H216)),'Order Form'!$G$5,"")</f>
        <v/>
      </c>
      <c r="D216" s="92" t="str">
        <f>IF('Order Form'!F269="","",IF(ISNUMBER(($H216)),'Order Form'!F269,""))</f>
        <v/>
      </c>
      <c r="E216" s="35"/>
      <c r="F216" s="91" t="str">
        <f>IF(ISNUMBER((H216)),SUBSTITUTE(SUBSTITUTE('Order Form'!#REF!,"-","")," ",""),"")</f>
        <v/>
      </c>
      <c r="G216" s="36"/>
      <c r="H216" s="90" t="str">
        <f>IF('Order Form'!H269&gt;0,'Order Form'!H269," ")</f>
        <v xml:space="preserve"> </v>
      </c>
      <c r="I216" s="89" t="str">
        <f>IF('Order Form'!$K$13="Yes",(IF('Order Form'!#REF!&gt;0,"",IF('Order Form'!$K$10&lt;&gt;"GR - Gratis",IF('Order Form'!#REF!=0,"",IF(ISNUMBER($H216),'Order Form'!#REF!,"")),""))),"")</f>
        <v/>
      </c>
      <c r="J216" s="89" t="str">
        <f>IF('Order Form'!$K$13="Yes",(IF('Order Form'!#REF!=0,"",IF('Order Form'!$K$10&lt;&gt;"GR - Gratis",IF(ISNUMBER($H216),'Order Form'!#REF!,""),""))),"")</f>
        <v/>
      </c>
      <c r="K216" s="37"/>
      <c r="L216" s="89" t="str">
        <f>IF('Order Form'!J269&gt;0,"",IF('Order Form'!G269=0,"",IF('Order Form'!$K$10&lt;&gt;"GR - Gratis",IF('Order Form'!$K$12="Yes",IF(ISNUMBER($H216),'Order Form'!G269*100,""),""),"")))</f>
        <v/>
      </c>
      <c r="M216" s="89" t="str">
        <f>IF('Order Form'!J269&gt;0,"",IF('Order Form'!$K$17=0,"",IF('Order Form'!$K$17=0,"",IF('Order Form'!$K$10&lt;&gt;"GR - Gratis",IF('Order Form'!$K$12="Yes",IF(ISNUMBER($H216),'Order Form'!$K$17*100,""),""),""))))</f>
        <v/>
      </c>
      <c r="N216" s="38"/>
      <c r="O216" s="88" t="str">
        <f>IF('Order Form'!$B$8="Name / Attent Of","",IF(ISNUMBER($H216),IF('Order Form'!$K$14="Yes",'Order Form'!$B$8,""),""))</f>
        <v/>
      </c>
      <c r="P216" s="96" t="str">
        <f>IF('Order Form'!$B$9="Company / Department","",IF(ISNUMBER($H216),IF('Order Form'!$K$14="Yes",'Order Form'!$B$9,""),""))</f>
        <v/>
      </c>
      <c r="Q216" s="88" t="str">
        <f>IF('Order Form'!$B$10="Address 1","",IF(ISNUMBER($H216),IF('Order Form'!$K$14="Yes",'Order Form'!$B$10,""),""))</f>
        <v/>
      </c>
      <c r="R216" s="88" t="str">
        <f>IF('Order Form'!$B$11="Address 2","",IF(ISNUMBER($H216),IF('Order Form'!$K$14="Yes",'Order Form'!$B$11,""),""))</f>
        <v/>
      </c>
      <c r="S216" s="96" t="str">
        <f>IF('Order Form'!$B$12="Address 3","",IF(ISNUMBER($H216),IF('Order Form'!$K$14="Yes",'Order Form'!$B$12,""),""))</f>
        <v/>
      </c>
      <c r="T216" s="88" t="str">
        <f>IF('Order Form'!$B$13="Town","",IF(ISNUMBER($H216),IF('Order Form'!$K$14="Yes",'Order Form'!$B$13,""),""))</f>
        <v/>
      </c>
      <c r="U216" s="34"/>
      <c r="V216" s="103" t="str">
        <f>IF('Order Form'!$B$14="Post Code","",IF(ISNUMBER($H216),IF('Order Form'!$K$14="Yes",'Order Form'!$B$14,""),""))</f>
        <v/>
      </c>
      <c r="W216" s="98" t="str">
        <f>IF('Order Form'!$B$15="Country","",IF(ISNUMBER($H216),IF('Order Form'!$K$14="Yes",VLOOKUP('Order Form'!$B$15,Lists!N:O,2,0),""),""))</f>
        <v/>
      </c>
      <c r="X216" s="100"/>
      <c r="Y216" s="99" t="str">
        <f>IF('Order Form'!$F$8="Phone","",IF(ISNUMBER($H216),IF('Order Form'!$K$14="Yes",'Order Form'!$F$8,""),""))</f>
        <v/>
      </c>
      <c r="Z216" s="97" t="str">
        <f>IF('Order Form'!$F$9="Email","",IF(ISNUMBER($H216),IF('Order Form'!$K$14="Yes",'Order Form'!$F$9,""),""))</f>
        <v/>
      </c>
      <c r="AA216" s="38"/>
      <c r="AC216" s="86" t="str">
        <f>IF(ISNUMBER(($H216)),LEFT('Order Form'!$K$10,2),"")</f>
        <v/>
      </c>
      <c r="AD216" s="34"/>
      <c r="AE216" s="86" t="str">
        <f>IF(AC216="GR",LEFT('Order Form'!$K$11,2),"")</f>
        <v/>
      </c>
      <c r="AF216" s="34"/>
      <c r="AG216" s="38"/>
      <c r="AH216" s="38"/>
      <c r="AI216" s="86" t="str">
        <f>IF(ISNUMBER(($H216)),IF('Order Form'!$K$16="Yes","P",""),"")</f>
        <v/>
      </c>
      <c r="AJ216" s="34"/>
      <c r="AK216" s="106"/>
      <c r="AL216" s="106"/>
      <c r="AM216" s="34"/>
      <c r="AN216" s="34"/>
      <c r="AO216" s="38"/>
      <c r="AP216" s="34"/>
      <c r="AQ216" s="38"/>
      <c r="AR216" s="38"/>
      <c r="AS216" s="38"/>
      <c r="AZ216" s="86" t="str">
        <f>IF(ISNUMBER(($H216)),IF('Order Form'!$K$15="Yes","Y",""),"")</f>
        <v/>
      </c>
      <c r="BD216" s="87" t="e">
        <f>IF('Order Form'!#REF!&gt;0,"OF"," ")</f>
        <v>#REF!</v>
      </c>
      <c r="BE216" s="86" t="e">
        <f>IF('Order Form'!#REF!&gt;0,"Y"," ")</f>
        <v>#REF!</v>
      </c>
      <c r="BF216" s="86" t="e">
        <f>IF('Order Form'!#REF!&gt;0,"STANDARD"," ")</f>
        <v>#REF!</v>
      </c>
    </row>
    <row r="217" spans="1:58">
      <c r="A217" s="34"/>
      <c r="B217" s="93" t="str">
        <f>IF(ISNUMBER(($H217)),'Order Form'!$D$5,"")</f>
        <v/>
      </c>
      <c r="C217" s="92" t="str">
        <f>IF(ISNUMBER(($H217)),'Order Form'!$G$5,"")</f>
        <v/>
      </c>
      <c r="D217" s="92" t="str">
        <f>IF('Order Form'!F270="","",IF(ISNUMBER(($H217)),'Order Form'!F270,""))</f>
        <v/>
      </c>
      <c r="E217" s="35"/>
      <c r="F217" s="91" t="str">
        <f>IF(ISNUMBER((H217)),SUBSTITUTE(SUBSTITUTE('Order Form'!#REF!,"-","")," ",""),"")</f>
        <v/>
      </c>
      <c r="G217" s="36"/>
      <c r="H217" s="90" t="str">
        <f>IF('Order Form'!H270&gt;0,'Order Form'!H270," ")</f>
        <v xml:space="preserve"> </v>
      </c>
      <c r="I217" s="89" t="str">
        <f>IF('Order Form'!$K$13="Yes",(IF('Order Form'!#REF!&gt;0,"",IF('Order Form'!$K$10&lt;&gt;"GR - Gratis",IF('Order Form'!#REF!=0,"",IF(ISNUMBER($H217),'Order Form'!#REF!,"")),""))),"")</f>
        <v/>
      </c>
      <c r="J217" s="89" t="str">
        <f>IF('Order Form'!$K$13="Yes",(IF('Order Form'!#REF!=0,"",IF('Order Form'!$K$10&lt;&gt;"GR - Gratis",IF(ISNUMBER($H217),'Order Form'!#REF!,""),""))),"")</f>
        <v/>
      </c>
      <c r="K217" s="37"/>
      <c r="L217" s="89" t="str">
        <f>IF('Order Form'!J270&gt;0,"",IF('Order Form'!G270=0,"",IF('Order Form'!$K$10&lt;&gt;"GR - Gratis",IF('Order Form'!$K$12="Yes",IF(ISNUMBER($H217),'Order Form'!G270*100,""),""),"")))</f>
        <v/>
      </c>
      <c r="M217" s="89" t="str">
        <f>IF('Order Form'!J270&gt;0,"",IF('Order Form'!$K$17=0,"",IF('Order Form'!$K$17=0,"",IF('Order Form'!$K$10&lt;&gt;"GR - Gratis",IF('Order Form'!$K$12="Yes",IF(ISNUMBER($H217),'Order Form'!$K$17*100,""),""),""))))</f>
        <v/>
      </c>
      <c r="N217" s="38"/>
      <c r="O217" s="88" t="str">
        <f>IF('Order Form'!$B$8="Name / Attent Of","",IF(ISNUMBER($H217),IF('Order Form'!$K$14="Yes",'Order Form'!$B$8,""),""))</f>
        <v/>
      </c>
      <c r="P217" s="96" t="str">
        <f>IF('Order Form'!$B$9="Company / Department","",IF(ISNUMBER($H217),IF('Order Form'!$K$14="Yes",'Order Form'!$B$9,""),""))</f>
        <v/>
      </c>
      <c r="Q217" s="88" t="str">
        <f>IF('Order Form'!$B$10="Address 1","",IF(ISNUMBER($H217),IF('Order Form'!$K$14="Yes",'Order Form'!$B$10,""),""))</f>
        <v/>
      </c>
      <c r="R217" s="88" t="str">
        <f>IF('Order Form'!$B$11="Address 2","",IF(ISNUMBER($H217),IF('Order Form'!$K$14="Yes",'Order Form'!$B$11,""),""))</f>
        <v/>
      </c>
      <c r="S217" s="96" t="str">
        <f>IF('Order Form'!$B$12="Address 3","",IF(ISNUMBER($H217),IF('Order Form'!$K$14="Yes",'Order Form'!$B$12,""),""))</f>
        <v/>
      </c>
      <c r="T217" s="88" t="str">
        <f>IF('Order Form'!$B$13="Town","",IF(ISNUMBER($H217),IF('Order Form'!$K$14="Yes",'Order Form'!$B$13,""),""))</f>
        <v/>
      </c>
      <c r="U217" s="34"/>
      <c r="V217" s="103" t="str">
        <f>IF('Order Form'!$B$14="Post Code","",IF(ISNUMBER($H217),IF('Order Form'!$K$14="Yes",'Order Form'!$B$14,""),""))</f>
        <v/>
      </c>
      <c r="W217" s="98" t="str">
        <f>IF('Order Form'!$B$15="Country","",IF(ISNUMBER($H217),IF('Order Form'!$K$14="Yes",VLOOKUP('Order Form'!$B$15,Lists!N:O,2,0),""),""))</f>
        <v/>
      </c>
      <c r="X217" s="100"/>
      <c r="Y217" s="99" t="str">
        <f>IF('Order Form'!$F$8="Phone","",IF(ISNUMBER($H217),IF('Order Form'!$K$14="Yes",'Order Form'!$F$8,""),""))</f>
        <v/>
      </c>
      <c r="Z217" s="97" t="str">
        <f>IF('Order Form'!$F$9="Email","",IF(ISNUMBER($H217),IF('Order Form'!$K$14="Yes",'Order Form'!$F$9,""),""))</f>
        <v/>
      </c>
      <c r="AA217" s="38"/>
      <c r="AC217" s="86" t="str">
        <f>IF(ISNUMBER(($H217)),LEFT('Order Form'!$K$10,2),"")</f>
        <v/>
      </c>
      <c r="AD217" s="34"/>
      <c r="AE217" s="86" t="str">
        <f>IF(AC217="GR",LEFT('Order Form'!$K$11,2),"")</f>
        <v/>
      </c>
      <c r="AF217" s="34"/>
      <c r="AG217" s="38"/>
      <c r="AH217" s="38"/>
      <c r="AI217" s="86" t="str">
        <f>IF(ISNUMBER(($H217)),IF('Order Form'!$K$16="Yes","P",""),"")</f>
        <v/>
      </c>
      <c r="AJ217" s="34"/>
      <c r="AK217" s="106"/>
      <c r="AL217" s="106"/>
      <c r="AM217" s="34"/>
      <c r="AN217" s="34"/>
      <c r="AO217" s="38"/>
      <c r="AP217" s="34"/>
      <c r="AQ217" s="38"/>
      <c r="AR217" s="38"/>
      <c r="AS217" s="38"/>
      <c r="AZ217" s="86" t="str">
        <f>IF(ISNUMBER(($H217)),IF('Order Form'!$K$15="Yes","Y",""),"")</f>
        <v/>
      </c>
      <c r="BD217" s="87" t="e">
        <f>IF('Order Form'!#REF!&gt;0,"OF"," ")</f>
        <v>#REF!</v>
      </c>
      <c r="BE217" s="86" t="e">
        <f>IF('Order Form'!#REF!&gt;0,"Y"," ")</f>
        <v>#REF!</v>
      </c>
      <c r="BF217" s="86" t="e">
        <f>IF('Order Form'!#REF!&gt;0,"STANDARD"," ")</f>
        <v>#REF!</v>
      </c>
    </row>
    <row r="218" spans="1:58">
      <c r="A218" s="34"/>
      <c r="B218" s="93" t="str">
        <f>IF(ISNUMBER(($H218)),'Order Form'!$D$5,"")</f>
        <v/>
      </c>
      <c r="C218" s="92" t="str">
        <f>IF(ISNUMBER(($H218)),'Order Form'!$G$5,"")</f>
        <v/>
      </c>
      <c r="D218" s="92" t="str">
        <f>IF('Order Form'!F271="","",IF(ISNUMBER(($H218)),'Order Form'!F271,""))</f>
        <v/>
      </c>
      <c r="E218" s="35"/>
      <c r="F218" s="91" t="str">
        <f>IF(ISNUMBER((H218)),SUBSTITUTE(SUBSTITUTE('Order Form'!#REF!,"-","")," ",""),"")</f>
        <v/>
      </c>
      <c r="G218" s="36"/>
      <c r="H218" s="90" t="str">
        <f>IF('Order Form'!H271&gt;0,'Order Form'!H271," ")</f>
        <v xml:space="preserve"> </v>
      </c>
      <c r="I218" s="89" t="str">
        <f>IF('Order Form'!$K$13="Yes",(IF('Order Form'!#REF!&gt;0,"",IF('Order Form'!$K$10&lt;&gt;"GR - Gratis",IF('Order Form'!#REF!=0,"",IF(ISNUMBER($H218),'Order Form'!#REF!,"")),""))),"")</f>
        <v/>
      </c>
      <c r="J218" s="89" t="str">
        <f>IF('Order Form'!$K$13="Yes",(IF('Order Form'!#REF!=0,"",IF('Order Form'!$K$10&lt;&gt;"GR - Gratis",IF(ISNUMBER($H218),'Order Form'!#REF!,""),""))),"")</f>
        <v/>
      </c>
      <c r="K218" s="37"/>
      <c r="L218" s="89" t="str">
        <f>IF('Order Form'!J271&gt;0,"",IF('Order Form'!G271=0,"",IF('Order Form'!$K$10&lt;&gt;"GR - Gratis",IF('Order Form'!$K$12="Yes",IF(ISNUMBER($H218),'Order Form'!G271*100,""),""),"")))</f>
        <v/>
      </c>
      <c r="M218" s="89" t="str">
        <f>IF('Order Form'!J271&gt;0,"",IF('Order Form'!$K$17=0,"",IF('Order Form'!$K$17=0,"",IF('Order Form'!$K$10&lt;&gt;"GR - Gratis",IF('Order Form'!$K$12="Yes",IF(ISNUMBER($H218),'Order Form'!$K$17*100,""),""),""))))</f>
        <v/>
      </c>
      <c r="N218" s="38"/>
      <c r="O218" s="88" t="str">
        <f>IF('Order Form'!$B$8="Name / Attent Of","",IF(ISNUMBER($H218),IF('Order Form'!$K$14="Yes",'Order Form'!$B$8,""),""))</f>
        <v/>
      </c>
      <c r="P218" s="96" t="str">
        <f>IF('Order Form'!$B$9="Company / Department","",IF(ISNUMBER($H218),IF('Order Form'!$K$14="Yes",'Order Form'!$B$9,""),""))</f>
        <v/>
      </c>
      <c r="Q218" s="88" t="str">
        <f>IF('Order Form'!$B$10="Address 1","",IF(ISNUMBER($H218),IF('Order Form'!$K$14="Yes",'Order Form'!$B$10,""),""))</f>
        <v/>
      </c>
      <c r="R218" s="88" t="str">
        <f>IF('Order Form'!$B$11="Address 2","",IF(ISNUMBER($H218),IF('Order Form'!$K$14="Yes",'Order Form'!$B$11,""),""))</f>
        <v/>
      </c>
      <c r="S218" s="96" t="str">
        <f>IF('Order Form'!$B$12="Address 3","",IF(ISNUMBER($H218),IF('Order Form'!$K$14="Yes",'Order Form'!$B$12,""),""))</f>
        <v/>
      </c>
      <c r="T218" s="88" t="str">
        <f>IF('Order Form'!$B$13="Town","",IF(ISNUMBER($H218),IF('Order Form'!$K$14="Yes",'Order Form'!$B$13,""),""))</f>
        <v/>
      </c>
      <c r="U218" s="34"/>
      <c r="V218" s="103" t="str">
        <f>IF('Order Form'!$B$14="Post Code","",IF(ISNUMBER($H218),IF('Order Form'!$K$14="Yes",'Order Form'!$B$14,""),""))</f>
        <v/>
      </c>
      <c r="W218" s="98" t="str">
        <f>IF('Order Form'!$B$15="Country","",IF(ISNUMBER($H218),IF('Order Form'!$K$14="Yes",VLOOKUP('Order Form'!$B$15,Lists!N:O,2,0),""),""))</f>
        <v/>
      </c>
      <c r="X218" s="100"/>
      <c r="Y218" s="99" t="str">
        <f>IF('Order Form'!$F$8="Phone","",IF(ISNUMBER($H218),IF('Order Form'!$K$14="Yes",'Order Form'!$F$8,""),""))</f>
        <v/>
      </c>
      <c r="Z218" s="97" t="str">
        <f>IF('Order Form'!$F$9="Email","",IF(ISNUMBER($H218),IF('Order Form'!$K$14="Yes",'Order Form'!$F$9,""),""))</f>
        <v/>
      </c>
      <c r="AA218" s="38"/>
      <c r="AC218" s="86" t="str">
        <f>IF(ISNUMBER(($H218)),LEFT('Order Form'!$K$10,2),"")</f>
        <v/>
      </c>
      <c r="AD218" s="34"/>
      <c r="AE218" s="86" t="str">
        <f>IF(AC218="GR",LEFT('Order Form'!$K$11,2),"")</f>
        <v/>
      </c>
      <c r="AF218" s="34"/>
      <c r="AG218" s="38"/>
      <c r="AH218" s="38"/>
      <c r="AI218" s="86" t="str">
        <f>IF(ISNUMBER(($H218)),IF('Order Form'!$K$16="Yes","P",""),"")</f>
        <v/>
      </c>
      <c r="AJ218" s="34"/>
      <c r="AK218" s="106"/>
      <c r="AL218" s="106"/>
      <c r="AM218" s="34"/>
      <c r="AN218" s="34"/>
      <c r="AO218" s="38"/>
      <c r="AP218" s="34"/>
      <c r="AQ218" s="38"/>
      <c r="AR218" s="38"/>
      <c r="AS218" s="38"/>
      <c r="AZ218" s="86" t="str">
        <f>IF(ISNUMBER(($H218)),IF('Order Form'!$K$15="Yes","Y",""),"")</f>
        <v/>
      </c>
      <c r="BD218" s="87" t="e">
        <f>IF('Order Form'!#REF!&gt;0,"OF"," ")</f>
        <v>#REF!</v>
      </c>
      <c r="BE218" s="86" t="e">
        <f>IF('Order Form'!#REF!&gt;0,"Y"," ")</f>
        <v>#REF!</v>
      </c>
      <c r="BF218" s="86" t="e">
        <f>IF('Order Form'!#REF!&gt;0,"STANDARD"," ")</f>
        <v>#REF!</v>
      </c>
    </row>
    <row r="219" spans="1:58">
      <c r="A219" s="34"/>
      <c r="B219" s="93" t="str">
        <f>IF(ISNUMBER(($H219)),'Order Form'!$D$5,"")</f>
        <v/>
      </c>
      <c r="C219" s="92" t="str">
        <f>IF(ISNUMBER(($H219)),'Order Form'!$G$5,"")</f>
        <v/>
      </c>
      <c r="D219" s="92" t="str">
        <f>IF('Order Form'!F272="","",IF(ISNUMBER(($H219)),'Order Form'!F272,""))</f>
        <v/>
      </c>
      <c r="E219" s="35"/>
      <c r="F219" s="91" t="str">
        <f>IF(ISNUMBER((H219)),SUBSTITUTE(SUBSTITUTE('Order Form'!#REF!,"-","")," ",""),"")</f>
        <v/>
      </c>
      <c r="G219" s="36"/>
      <c r="H219" s="90" t="str">
        <f>IF('Order Form'!H272&gt;0,'Order Form'!H272," ")</f>
        <v xml:space="preserve"> </v>
      </c>
      <c r="I219" s="89" t="str">
        <f>IF('Order Form'!$K$13="Yes",(IF('Order Form'!#REF!&gt;0,"",IF('Order Form'!$K$10&lt;&gt;"GR - Gratis",IF('Order Form'!#REF!=0,"",IF(ISNUMBER($H219),'Order Form'!#REF!,"")),""))),"")</f>
        <v/>
      </c>
      <c r="J219" s="89" t="str">
        <f>IF('Order Form'!$K$13="Yes",(IF('Order Form'!#REF!=0,"",IF('Order Form'!$K$10&lt;&gt;"GR - Gratis",IF(ISNUMBER($H219),'Order Form'!#REF!,""),""))),"")</f>
        <v/>
      </c>
      <c r="K219" s="37"/>
      <c r="L219" s="89" t="str">
        <f>IF('Order Form'!J272&gt;0,"",IF('Order Form'!G272=0,"",IF('Order Form'!$K$10&lt;&gt;"GR - Gratis",IF('Order Form'!$K$12="Yes",IF(ISNUMBER($H219),'Order Form'!G272*100,""),""),"")))</f>
        <v/>
      </c>
      <c r="M219" s="89" t="str">
        <f>IF('Order Form'!J272&gt;0,"",IF('Order Form'!$K$17=0,"",IF('Order Form'!$K$17=0,"",IF('Order Form'!$K$10&lt;&gt;"GR - Gratis",IF('Order Form'!$K$12="Yes",IF(ISNUMBER($H219),'Order Form'!$K$17*100,""),""),""))))</f>
        <v/>
      </c>
      <c r="N219" s="38"/>
      <c r="O219" s="88" t="str">
        <f>IF('Order Form'!$B$8="Name / Attent Of","",IF(ISNUMBER($H219),IF('Order Form'!$K$14="Yes",'Order Form'!$B$8,""),""))</f>
        <v/>
      </c>
      <c r="P219" s="96" t="str">
        <f>IF('Order Form'!$B$9="Company / Department","",IF(ISNUMBER($H219),IF('Order Form'!$K$14="Yes",'Order Form'!$B$9,""),""))</f>
        <v/>
      </c>
      <c r="Q219" s="88" t="str">
        <f>IF('Order Form'!$B$10="Address 1","",IF(ISNUMBER($H219),IF('Order Form'!$K$14="Yes",'Order Form'!$B$10,""),""))</f>
        <v/>
      </c>
      <c r="R219" s="88" t="str">
        <f>IF('Order Form'!$B$11="Address 2","",IF(ISNUMBER($H219),IF('Order Form'!$K$14="Yes",'Order Form'!$B$11,""),""))</f>
        <v/>
      </c>
      <c r="S219" s="96" t="str">
        <f>IF('Order Form'!$B$12="Address 3","",IF(ISNUMBER($H219),IF('Order Form'!$K$14="Yes",'Order Form'!$B$12,""),""))</f>
        <v/>
      </c>
      <c r="T219" s="88" t="str">
        <f>IF('Order Form'!$B$13="Town","",IF(ISNUMBER($H219),IF('Order Form'!$K$14="Yes",'Order Form'!$B$13,""),""))</f>
        <v/>
      </c>
      <c r="U219" s="34"/>
      <c r="V219" s="103" t="str">
        <f>IF('Order Form'!$B$14="Post Code","",IF(ISNUMBER($H219),IF('Order Form'!$K$14="Yes",'Order Form'!$B$14,""),""))</f>
        <v/>
      </c>
      <c r="W219" s="98" t="str">
        <f>IF('Order Form'!$B$15="Country","",IF(ISNUMBER($H219),IF('Order Form'!$K$14="Yes",VLOOKUP('Order Form'!$B$15,Lists!N:O,2,0),""),""))</f>
        <v/>
      </c>
      <c r="X219" s="100"/>
      <c r="Y219" s="99" t="str">
        <f>IF('Order Form'!$F$8="Phone","",IF(ISNUMBER($H219),IF('Order Form'!$K$14="Yes",'Order Form'!$F$8,""),""))</f>
        <v/>
      </c>
      <c r="Z219" s="97" t="str">
        <f>IF('Order Form'!$F$9="Email","",IF(ISNUMBER($H219),IF('Order Form'!$K$14="Yes",'Order Form'!$F$9,""),""))</f>
        <v/>
      </c>
      <c r="AA219" s="38"/>
      <c r="AC219" s="86" t="str">
        <f>IF(ISNUMBER(($H219)),LEFT('Order Form'!$K$10,2),"")</f>
        <v/>
      </c>
      <c r="AD219" s="34"/>
      <c r="AE219" s="86" t="str">
        <f>IF(AC219="GR",LEFT('Order Form'!$K$11,2),"")</f>
        <v/>
      </c>
      <c r="AF219" s="34"/>
      <c r="AG219" s="38"/>
      <c r="AH219" s="38"/>
      <c r="AI219" s="86" t="str">
        <f>IF(ISNUMBER(($H219)),IF('Order Form'!$K$16="Yes","P",""),"")</f>
        <v/>
      </c>
      <c r="AJ219" s="34"/>
      <c r="AK219" s="106"/>
      <c r="AL219" s="106"/>
      <c r="AM219" s="34"/>
      <c r="AN219" s="34"/>
      <c r="AO219" s="38"/>
      <c r="AP219" s="34"/>
      <c r="AQ219" s="38"/>
      <c r="AR219" s="38"/>
      <c r="AS219" s="38"/>
      <c r="AZ219" s="86" t="str">
        <f>IF(ISNUMBER(($H219)),IF('Order Form'!$K$15="Yes","Y",""),"")</f>
        <v/>
      </c>
      <c r="BD219" s="87" t="e">
        <f>IF('Order Form'!#REF!&gt;0,"OF"," ")</f>
        <v>#REF!</v>
      </c>
      <c r="BE219" s="86" t="e">
        <f>IF('Order Form'!#REF!&gt;0,"Y"," ")</f>
        <v>#REF!</v>
      </c>
      <c r="BF219" s="86" t="e">
        <f>IF('Order Form'!#REF!&gt;0,"STANDARD"," ")</f>
        <v>#REF!</v>
      </c>
    </row>
    <row r="220" spans="1:58">
      <c r="A220" s="34"/>
      <c r="B220" s="93" t="str">
        <f>IF(ISNUMBER(($H220)),'Order Form'!$D$5,"")</f>
        <v/>
      </c>
      <c r="C220" s="92" t="str">
        <f>IF(ISNUMBER(($H220)),'Order Form'!$G$5,"")</f>
        <v/>
      </c>
      <c r="D220" s="92" t="str">
        <f>IF('Order Form'!F273="","",IF(ISNUMBER(($H220)),'Order Form'!F273,""))</f>
        <v/>
      </c>
      <c r="E220" s="35"/>
      <c r="F220" s="91" t="str">
        <f>IF(ISNUMBER((H220)),SUBSTITUTE(SUBSTITUTE('Order Form'!#REF!,"-","")," ",""),"")</f>
        <v/>
      </c>
      <c r="G220" s="36"/>
      <c r="H220" s="90" t="str">
        <f>IF('Order Form'!H273&gt;0,'Order Form'!H273," ")</f>
        <v xml:space="preserve"> </v>
      </c>
      <c r="I220" s="89" t="str">
        <f>IF('Order Form'!$K$13="Yes",(IF('Order Form'!#REF!&gt;0,"",IF('Order Form'!$K$10&lt;&gt;"GR - Gratis",IF('Order Form'!#REF!=0,"",IF(ISNUMBER($H220),'Order Form'!#REF!,"")),""))),"")</f>
        <v/>
      </c>
      <c r="J220" s="89" t="str">
        <f>IF('Order Form'!$K$13="Yes",(IF('Order Form'!#REF!=0,"",IF('Order Form'!$K$10&lt;&gt;"GR - Gratis",IF(ISNUMBER($H220),'Order Form'!#REF!,""),""))),"")</f>
        <v/>
      </c>
      <c r="K220" s="37"/>
      <c r="L220" s="89" t="str">
        <f>IF('Order Form'!J273&gt;0,"",IF('Order Form'!G273=0,"",IF('Order Form'!$K$10&lt;&gt;"GR - Gratis",IF('Order Form'!$K$12="Yes",IF(ISNUMBER($H220),'Order Form'!G273*100,""),""),"")))</f>
        <v/>
      </c>
      <c r="M220" s="89" t="str">
        <f>IF('Order Form'!J273&gt;0,"",IF('Order Form'!$K$17=0,"",IF('Order Form'!$K$17=0,"",IF('Order Form'!$K$10&lt;&gt;"GR - Gratis",IF('Order Form'!$K$12="Yes",IF(ISNUMBER($H220),'Order Form'!$K$17*100,""),""),""))))</f>
        <v/>
      </c>
      <c r="N220" s="38"/>
      <c r="O220" s="88" t="str">
        <f>IF('Order Form'!$B$8="Name / Attent Of","",IF(ISNUMBER($H220),IF('Order Form'!$K$14="Yes",'Order Form'!$B$8,""),""))</f>
        <v/>
      </c>
      <c r="P220" s="96" t="str">
        <f>IF('Order Form'!$B$9="Company / Department","",IF(ISNUMBER($H220),IF('Order Form'!$K$14="Yes",'Order Form'!$B$9,""),""))</f>
        <v/>
      </c>
      <c r="Q220" s="88" t="str">
        <f>IF('Order Form'!$B$10="Address 1","",IF(ISNUMBER($H220),IF('Order Form'!$K$14="Yes",'Order Form'!$B$10,""),""))</f>
        <v/>
      </c>
      <c r="R220" s="88" t="str">
        <f>IF('Order Form'!$B$11="Address 2","",IF(ISNUMBER($H220),IF('Order Form'!$K$14="Yes",'Order Form'!$B$11,""),""))</f>
        <v/>
      </c>
      <c r="S220" s="96" t="str">
        <f>IF('Order Form'!$B$12="Address 3","",IF(ISNUMBER($H220),IF('Order Form'!$K$14="Yes",'Order Form'!$B$12,""),""))</f>
        <v/>
      </c>
      <c r="T220" s="88" t="str">
        <f>IF('Order Form'!$B$13="Town","",IF(ISNUMBER($H220),IF('Order Form'!$K$14="Yes",'Order Form'!$B$13,""),""))</f>
        <v/>
      </c>
      <c r="U220" s="34"/>
      <c r="V220" s="103" t="str">
        <f>IF('Order Form'!$B$14="Post Code","",IF(ISNUMBER($H220),IF('Order Form'!$K$14="Yes",'Order Form'!$B$14,""),""))</f>
        <v/>
      </c>
      <c r="W220" s="98" t="str">
        <f>IF('Order Form'!$B$15="Country","",IF(ISNUMBER($H220),IF('Order Form'!$K$14="Yes",VLOOKUP('Order Form'!$B$15,Lists!N:O,2,0),""),""))</f>
        <v/>
      </c>
      <c r="X220" s="100"/>
      <c r="Y220" s="99" t="str">
        <f>IF('Order Form'!$F$8="Phone","",IF(ISNUMBER($H220),IF('Order Form'!$K$14="Yes",'Order Form'!$F$8,""),""))</f>
        <v/>
      </c>
      <c r="Z220" s="97" t="str">
        <f>IF('Order Form'!$F$9="Email","",IF(ISNUMBER($H220),IF('Order Form'!$K$14="Yes",'Order Form'!$F$9,""),""))</f>
        <v/>
      </c>
      <c r="AA220" s="38"/>
      <c r="AC220" s="86" t="str">
        <f>IF(ISNUMBER(($H220)),LEFT('Order Form'!$K$10,2),"")</f>
        <v/>
      </c>
      <c r="AD220" s="34"/>
      <c r="AE220" s="86" t="str">
        <f>IF(AC220="GR",LEFT('Order Form'!$K$11,2),"")</f>
        <v/>
      </c>
      <c r="AF220" s="34"/>
      <c r="AG220" s="38"/>
      <c r="AH220" s="38"/>
      <c r="AI220" s="86" t="str">
        <f>IF(ISNUMBER(($H220)),IF('Order Form'!$K$16="Yes","P",""),"")</f>
        <v/>
      </c>
      <c r="AJ220" s="34"/>
      <c r="AK220" s="106"/>
      <c r="AL220" s="106"/>
      <c r="AM220" s="34"/>
      <c r="AN220" s="34"/>
      <c r="AO220" s="38"/>
      <c r="AP220" s="34"/>
      <c r="AQ220" s="38"/>
      <c r="AR220" s="38"/>
      <c r="AS220" s="38"/>
      <c r="AZ220" s="86" t="str">
        <f>IF(ISNUMBER(($H220)),IF('Order Form'!$K$15="Yes","Y",""),"")</f>
        <v/>
      </c>
      <c r="BD220" s="87" t="e">
        <f>IF('Order Form'!#REF!&gt;0,"OF"," ")</f>
        <v>#REF!</v>
      </c>
      <c r="BE220" s="86" t="e">
        <f>IF('Order Form'!#REF!&gt;0,"Y"," ")</f>
        <v>#REF!</v>
      </c>
      <c r="BF220" s="86" t="e">
        <f>IF('Order Form'!#REF!&gt;0,"STANDARD"," ")</f>
        <v>#REF!</v>
      </c>
    </row>
    <row r="221" spans="1:58">
      <c r="A221" s="34"/>
      <c r="B221" s="93" t="str">
        <f>IF(ISNUMBER(($H221)),'Order Form'!$D$5,"")</f>
        <v/>
      </c>
      <c r="C221" s="92" t="str">
        <f>IF(ISNUMBER(($H221)),'Order Form'!$G$5,"")</f>
        <v/>
      </c>
      <c r="D221" s="92" t="str">
        <f>IF('Order Form'!F274="","",IF(ISNUMBER(($H221)),'Order Form'!F274,""))</f>
        <v/>
      </c>
      <c r="E221" s="35"/>
      <c r="F221" s="91" t="str">
        <f>IF(ISNUMBER((H221)),SUBSTITUTE(SUBSTITUTE('Order Form'!#REF!,"-","")," ",""),"")</f>
        <v/>
      </c>
      <c r="G221" s="36"/>
      <c r="H221" s="90" t="str">
        <f>IF('Order Form'!H274&gt;0,'Order Form'!H274," ")</f>
        <v xml:space="preserve"> </v>
      </c>
      <c r="I221" s="89" t="str">
        <f>IF('Order Form'!$K$13="Yes",(IF('Order Form'!#REF!&gt;0,"",IF('Order Form'!$K$10&lt;&gt;"GR - Gratis",IF('Order Form'!#REF!=0,"",IF(ISNUMBER($H221),'Order Form'!#REF!,"")),""))),"")</f>
        <v/>
      </c>
      <c r="J221" s="89" t="str">
        <f>IF('Order Form'!$K$13="Yes",(IF('Order Form'!#REF!=0,"",IF('Order Form'!$K$10&lt;&gt;"GR - Gratis",IF(ISNUMBER($H221),'Order Form'!#REF!,""),""))),"")</f>
        <v/>
      </c>
      <c r="K221" s="37"/>
      <c r="L221" s="89" t="str">
        <f>IF('Order Form'!J274&gt;0,"",IF('Order Form'!G274=0,"",IF('Order Form'!$K$10&lt;&gt;"GR - Gratis",IF('Order Form'!$K$12="Yes",IF(ISNUMBER($H221),'Order Form'!G274*100,""),""),"")))</f>
        <v/>
      </c>
      <c r="M221" s="89" t="str">
        <f>IF('Order Form'!J274&gt;0,"",IF('Order Form'!$K$17=0,"",IF('Order Form'!$K$17=0,"",IF('Order Form'!$K$10&lt;&gt;"GR - Gratis",IF('Order Form'!$K$12="Yes",IF(ISNUMBER($H221),'Order Form'!$K$17*100,""),""),""))))</f>
        <v/>
      </c>
      <c r="N221" s="38"/>
      <c r="O221" s="88" t="str">
        <f>IF('Order Form'!$B$8="Name / Attent Of","",IF(ISNUMBER($H221),IF('Order Form'!$K$14="Yes",'Order Form'!$B$8,""),""))</f>
        <v/>
      </c>
      <c r="P221" s="96" t="str">
        <f>IF('Order Form'!$B$9="Company / Department","",IF(ISNUMBER($H221),IF('Order Form'!$K$14="Yes",'Order Form'!$B$9,""),""))</f>
        <v/>
      </c>
      <c r="Q221" s="88" t="str">
        <f>IF('Order Form'!$B$10="Address 1","",IF(ISNUMBER($H221),IF('Order Form'!$K$14="Yes",'Order Form'!$B$10,""),""))</f>
        <v/>
      </c>
      <c r="R221" s="88" t="str">
        <f>IF('Order Form'!$B$11="Address 2","",IF(ISNUMBER($H221),IF('Order Form'!$K$14="Yes",'Order Form'!$B$11,""),""))</f>
        <v/>
      </c>
      <c r="S221" s="96" t="str">
        <f>IF('Order Form'!$B$12="Address 3","",IF(ISNUMBER($H221),IF('Order Form'!$K$14="Yes",'Order Form'!$B$12,""),""))</f>
        <v/>
      </c>
      <c r="T221" s="88" t="str">
        <f>IF('Order Form'!$B$13="Town","",IF(ISNUMBER($H221),IF('Order Form'!$K$14="Yes",'Order Form'!$B$13,""),""))</f>
        <v/>
      </c>
      <c r="U221" s="34"/>
      <c r="V221" s="103" t="str">
        <f>IF('Order Form'!$B$14="Post Code","",IF(ISNUMBER($H221),IF('Order Form'!$K$14="Yes",'Order Form'!$B$14,""),""))</f>
        <v/>
      </c>
      <c r="W221" s="98" t="str">
        <f>IF('Order Form'!$B$15="Country","",IF(ISNUMBER($H221),IF('Order Form'!$K$14="Yes",VLOOKUP('Order Form'!$B$15,Lists!N:O,2,0),""),""))</f>
        <v/>
      </c>
      <c r="X221" s="100"/>
      <c r="Y221" s="99" t="str">
        <f>IF('Order Form'!$F$8="Phone","",IF(ISNUMBER($H221),IF('Order Form'!$K$14="Yes",'Order Form'!$F$8,""),""))</f>
        <v/>
      </c>
      <c r="Z221" s="97" t="str">
        <f>IF('Order Form'!$F$9="Email","",IF(ISNUMBER($H221),IF('Order Form'!$K$14="Yes",'Order Form'!$F$9,""),""))</f>
        <v/>
      </c>
      <c r="AA221" s="38"/>
      <c r="AC221" s="86" t="str">
        <f>IF(ISNUMBER(($H221)),LEFT('Order Form'!$K$10,2),"")</f>
        <v/>
      </c>
      <c r="AD221" s="34"/>
      <c r="AE221" s="86" t="str">
        <f>IF(AC221="GR",LEFT('Order Form'!$K$11,2),"")</f>
        <v/>
      </c>
      <c r="AF221" s="34"/>
      <c r="AG221" s="38"/>
      <c r="AH221" s="38"/>
      <c r="AI221" s="86" t="str">
        <f>IF(ISNUMBER(($H221)),IF('Order Form'!$K$16="Yes","P",""),"")</f>
        <v/>
      </c>
      <c r="AJ221" s="34"/>
      <c r="AK221" s="106"/>
      <c r="AL221" s="106"/>
      <c r="AM221" s="34"/>
      <c r="AN221" s="34"/>
      <c r="AO221" s="38"/>
      <c r="AP221" s="34"/>
      <c r="AQ221" s="38"/>
      <c r="AR221" s="38"/>
      <c r="AS221" s="38"/>
      <c r="AZ221" s="86" t="str">
        <f>IF(ISNUMBER(($H221)),IF('Order Form'!$K$15="Yes","Y",""),"")</f>
        <v/>
      </c>
      <c r="BD221" s="87" t="e">
        <f>IF('Order Form'!#REF!&gt;0,"OF"," ")</f>
        <v>#REF!</v>
      </c>
      <c r="BE221" s="86" t="e">
        <f>IF('Order Form'!#REF!&gt;0,"Y"," ")</f>
        <v>#REF!</v>
      </c>
      <c r="BF221" s="86" t="e">
        <f>IF('Order Form'!#REF!&gt;0,"STANDARD"," ")</f>
        <v>#REF!</v>
      </c>
    </row>
    <row r="222" spans="1:58">
      <c r="A222" s="34"/>
      <c r="B222" s="93" t="str">
        <f>IF(ISNUMBER(($H222)),'Order Form'!$D$5,"")</f>
        <v/>
      </c>
      <c r="C222" s="92" t="str">
        <f>IF(ISNUMBER(($H222)),'Order Form'!$G$5,"")</f>
        <v/>
      </c>
      <c r="D222" s="92" t="str">
        <f>IF('Order Form'!F275="","",IF(ISNUMBER(($H222)),'Order Form'!F275,""))</f>
        <v/>
      </c>
      <c r="E222" s="35"/>
      <c r="F222" s="91" t="str">
        <f>IF(ISNUMBER((H222)),SUBSTITUTE(SUBSTITUTE('Order Form'!#REF!,"-","")," ",""),"")</f>
        <v/>
      </c>
      <c r="G222" s="36"/>
      <c r="H222" s="90" t="str">
        <f>IF('Order Form'!H275&gt;0,'Order Form'!H275," ")</f>
        <v xml:space="preserve"> </v>
      </c>
      <c r="I222" s="89" t="str">
        <f>IF('Order Form'!$K$13="Yes",(IF('Order Form'!#REF!&gt;0,"",IF('Order Form'!$K$10&lt;&gt;"GR - Gratis",IF('Order Form'!#REF!=0,"",IF(ISNUMBER($H222),'Order Form'!#REF!,"")),""))),"")</f>
        <v/>
      </c>
      <c r="J222" s="89" t="str">
        <f>IF('Order Form'!$K$13="Yes",(IF('Order Form'!#REF!=0,"",IF('Order Form'!$K$10&lt;&gt;"GR - Gratis",IF(ISNUMBER($H222),'Order Form'!#REF!,""),""))),"")</f>
        <v/>
      </c>
      <c r="K222" s="37"/>
      <c r="L222" s="89" t="str">
        <f>IF('Order Form'!J275&gt;0,"",IF('Order Form'!G275=0,"",IF('Order Form'!$K$10&lt;&gt;"GR - Gratis",IF('Order Form'!$K$12="Yes",IF(ISNUMBER($H222),'Order Form'!G275*100,""),""),"")))</f>
        <v/>
      </c>
      <c r="M222" s="89" t="str">
        <f>IF('Order Form'!J275&gt;0,"",IF('Order Form'!$K$17=0,"",IF('Order Form'!$K$17=0,"",IF('Order Form'!$K$10&lt;&gt;"GR - Gratis",IF('Order Form'!$K$12="Yes",IF(ISNUMBER($H222),'Order Form'!$K$17*100,""),""),""))))</f>
        <v/>
      </c>
      <c r="N222" s="38"/>
      <c r="O222" s="88" t="str">
        <f>IF('Order Form'!$B$8="Name / Attent Of","",IF(ISNUMBER($H222),IF('Order Form'!$K$14="Yes",'Order Form'!$B$8,""),""))</f>
        <v/>
      </c>
      <c r="P222" s="96" t="str">
        <f>IF('Order Form'!$B$9="Company / Department","",IF(ISNUMBER($H222),IF('Order Form'!$K$14="Yes",'Order Form'!$B$9,""),""))</f>
        <v/>
      </c>
      <c r="Q222" s="88" t="str">
        <f>IF('Order Form'!$B$10="Address 1","",IF(ISNUMBER($H222),IF('Order Form'!$K$14="Yes",'Order Form'!$B$10,""),""))</f>
        <v/>
      </c>
      <c r="R222" s="88" t="str">
        <f>IF('Order Form'!$B$11="Address 2","",IF(ISNUMBER($H222),IF('Order Form'!$K$14="Yes",'Order Form'!$B$11,""),""))</f>
        <v/>
      </c>
      <c r="S222" s="96" t="str">
        <f>IF('Order Form'!$B$12="Address 3","",IF(ISNUMBER($H222),IF('Order Form'!$K$14="Yes",'Order Form'!$B$12,""),""))</f>
        <v/>
      </c>
      <c r="T222" s="88" t="str">
        <f>IF('Order Form'!$B$13="Town","",IF(ISNUMBER($H222),IF('Order Form'!$K$14="Yes",'Order Form'!$B$13,""),""))</f>
        <v/>
      </c>
      <c r="U222" s="34"/>
      <c r="V222" s="103" t="str">
        <f>IF('Order Form'!$B$14="Post Code","",IF(ISNUMBER($H222),IF('Order Form'!$K$14="Yes",'Order Form'!$B$14,""),""))</f>
        <v/>
      </c>
      <c r="W222" s="98" t="str">
        <f>IF('Order Form'!$B$15="Country","",IF(ISNUMBER($H222),IF('Order Form'!$K$14="Yes",VLOOKUP('Order Form'!$B$15,Lists!N:O,2,0),""),""))</f>
        <v/>
      </c>
      <c r="X222" s="100"/>
      <c r="Y222" s="99" t="str">
        <f>IF('Order Form'!$F$8="Phone","",IF(ISNUMBER($H222),IF('Order Form'!$K$14="Yes",'Order Form'!$F$8,""),""))</f>
        <v/>
      </c>
      <c r="Z222" s="97" t="str">
        <f>IF('Order Form'!$F$9="Email","",IF(ISNUMBER($H222),IF('Order Form'!$K$14="Yes",'Order Form'!$F$9,""),""))</f>
        <v/>
      </c>
      <c r="AA222" s="38"/>
      <c r="AC222" s="86" t="str">
        <f>IF(ISNUMBER(($H222)),LEFT('Order Form'!$K$10,2),"")</f>
        <v/>
      </c>
      <c r="AD222" s="34"/>
      <c r="AE222" s="86" t="str">
        <f>IF(AC222="GR",LEFT('Order Form'!$K$11,2),"")</f>
        <v/>
      </c>
      <c r="AF222" s="34"/>
      <c r="AG222" s="38"/>
      <c r="AH222" s="38"/>
      <c r="AI222" s="86" t="str">
        <f>IF(ISNUMBER(($H222)),IF('Order Form'!$K$16="Yes","P",""),"")</f>
        <v/>
      </c>
      <c r="AJ222" s="34"/>
      <c r="AK222" s="106"/>
      <c r="AL222" s="106"/>
      <c r="AM222" s="34"/>
      <c r="AN222" s="34"/>
      <c r="AO222" s="38"/>
      <c r="AP222" s="34"/>
      <c r="AQ222" s="38"/>
      <c r="AR222" s="38"/>
      <c r="AS222" s="38"/>
      <c r="AZ222" s="86" t="str">
        <f>IF(ISNUMBER(($H222)),IF('Order Form'!$K$15="Yes","Y",""),"")</f>
        <v/>
      </c>
      <c r="BD222" s="87" t="e">
        <f>IF('Order Form'!#REF!&gt;0,"OF"," ")</f>
        <v>#REF!</v>
      </c>
      <c r="BE222" s="86" t="e">
        <f>IF('Order Form'!#REF!&gt;0,"Y"," ")</f>
        <v>#REF!</v>
      </c>
      <c r="BF222" s="86" t="e">
        <f>IF('Order Form'!#REF!&gt;0,"STANDARD"," ")</f>
        <v>#REF!</v>
      </c>
    </row>
    <row r="223" spans="1:58">
      <c r="A223" s="34"/>
      <c r="B223" s="93" t="str">
        <f>IF(ISNUMBER(($H223)),'Order Form'!$D$5,"")</f>
        <v/>
      </c>
      <c r="C223" s="92" t="str">
        <f>IF(ISNUMBER(($H223)),'Order Form'!$G$5,"")</f>
        <v/>
      </c>
      <c r="D223" s="92" t="str">
        <f>IF('Order Form'!F276="","",IF(ISNUMBER(($H223)),'Order Form'!F276,""))</f>
        <v/>
      </c>
      <c r="E223" s="35"/>
      <c r="F223" s="91" t="str">
        <f>IF(ISNUMBER((H223)),SUBSTITUTE(SUBSTITUTE('Order Form'!#REF!,"-","")," ",""),"")</f>
        <v/>
      </c>
      <c r="G223" s="36"/>
      <c r="H223" s="90" t="str">
        <f>IF('Order Form'!H276&gt;0,'Order Form'!H276," ")</f>
        <v xml:space="preserve"> </v>
      </c>
      <c r="I223" s="89" t="str">
        <f>IF('Order Form'!$K$13="Yes",(IF('Order Form'!#REF!&gt;0,"",IF('Order Form'!$K$10&lt;&gt;"GR - Gratis",IF('Order Form'!#REF!=0,"",IF(ISNUMBER($H223),'Order Form'!#REF!,"")),""))),"")</f>
        <v/>
      </c>
      <c r="J223" s="89" t="str">
        <f>IF('Order Form'!$K$13="Yes",(IF('Order Form'!#REF!=0,"",IF('Order Form'!$K$10&lt;&gt;"GR - Gratis",IF(ISNUMBER($H223),'Order Form'!#REF!,""),""))),"")</f>
        <v/>
      </c>
      <c r="K223" s="37"/>
      <c r="L223" s="89" t="str">
        <f>IF('Order Form'!J276&gt;0,"",IF('Order Form'!G276=0,"",IF('Order Form'!$K$10&lt;&gt;"GR - Gratis",IF('Order Form'!$K$12="Yes",IF(ISNUMBER($H223),'Order Form'!G276*100,""),""),"")))</f>
        <v/>
      </c>
      <c r="M223" s="89" t="str">
        <f>IF('Order Form'!J276&gt;0,"",IF('Order Form'!$K$17=0,"",IF('Order Form'!$K$17=0,"",IF('Order Form'!$K$10&lt;&gt;"GR - Gratis",IF('Order Form'!$K$12="Yes",IF(ISNUMBER($H223),'Order Form'!$K$17*100,""),""),""))))</f>
        <v/>
      </c>
      <c r="N223" s="38"/>
      <c r="O223" s="88" t="str">
        <f>IF('Order Form'!$B$8="Name / Attent Of","",IF(ISNUMBER($H223),IF('Order Form'!$K$14="Yes",'Order Form'!$B$8,""),""))</f>
        <v/>
      </c>
      <c r="P223" s="96" t="str">
        <f>IF('Order Form'!$B$9="Company / Department","",IF(ISNUMBER($H223),IF('Order Form'!$K$14="Yes",'Order Form'!$B$9,""),""))</f>
        <v/>
      </c>
      <c r="Q223" s="88" t="str">
        <f>IF('Order Form'!$B$10="Address 1","",IF(ISNUMBER($H223),IF('Order Form'!$K$14="Yes",'Order Form'!$B$10,""),""))</f>
        <v/>
      </c>
      <c r="R223" s="88" t="str">
        <f>IF('Order Form'!$B$11="Address 2","",IF(ISNUMBER($H223),IF('Order Form'!$K$14="Yes",'Order Form'!$B$11,""),""))</f>
        <v/>
      </c>
      <c r="S223" s="96" t="str">
        <f>IF('Order Form'!$B$12="Address 3","",IF(ISNUMBER($H223),IF('Order Form'!$K$14="Yes",'Order Form'!$B$12,""),""))</f>
        <v/>
      </c>
      <c r="T223" s="88" t="str">
        <f>IF('Order Form'!$B$13="Town","",IF(ISNUMBER($H223),IF('Order Form'!$K$14="Yes",'Order Form'!$B$13,""),""))</f>
        <v/>
      </c>
      <c r="U223" s="34"/>
      <c r="V223" s="103" t="str">
        <f>IF('Order Form'!$B$14="Post Code","",IF(ISNUMBER($H223),IF('Order Form'!$K$14="Yes",'Order Form'!$B$14,""),""))</f>
        <v/>
      </c>
      <c r="W223" s="98" t="str">
        <f>IF('Order Form'!$B$15="Country","",IF(ISNUMBER($H223),IF('Order Form'!$K$14="Yes",VLOOKUP('Order Form'!$B$15,Lists!N:O,2,0),""),""))</f>
        <v/>
      </c>
      <c r="X223" s="100"/>
      <c r="Y223" s="99" t="str">
        <f>IF('Order Form'!$F$8="Phone","",IF(ISNUMBER($H223),IF('Order Form'!$K$14="Yes",'Order Form'!$F$8,""),""))</f>
        <v/>
      </c>
      <c r="Z223" s="97" t="str">
        <f>IF('Order Form'!$F$9="Email","",IF(ISNUMBER($H223),IF('Order Form'!$K$14="Yes",'Order Form'!$F$9,""),""))</f>
        <v/>
      </c>
      <c r="AA223" s="38"/>
      <c r="AC223" s="86" t="str">
        <f>IF(ISNUMBER(($H223)),LEFT('Order Form'!$K$10,2),"")</f>
        <v/>
      </c>
      <c r="AD223" s="34"/>
      <c r="AE223" s="86" t="str">
        <f>IF(AC223="GR",LEFT('Order Form'!$K$11,2),"")</f>
        <v/>
      </c>
      <c r="AF223" s="34"/>
      <c r="AG223" s="38"/>
      <c r="AH223" s="38"/>
      <c r="AI223" s="86" t="str">
        <f>IF(ISNUMBER(($H223)),IF('Order Form'!$K$16="Yes","P",""),"")</f>
        <v/>
      </c>
      <c r="AJ223" s="34"/>
      <c r="AK223" s="106"/>
      <c r="AL223" s="106"/>
      <c r="AM223" s="34"/>
      <c r="AN223" s="34"/>
      <c r="AO223" s="38"/>
      <c r="AP223" s="34"/>
      <c r="AQ223" s="38"/>
      <c r="AR223" s="38"/>
      <c r="AS223" s="38"/>
      <c r="AZ223" s="86" t="str">
        <f>IF(ISNUMBER(($H223)),IF('Order Form'!$K$15="Yes","Y",""),"")</f>
        <v/>
      </c>
      <c r="BD223" s="87" t="e">
        <f>IF('Order Form'!#REF!&gt;0,"OF"," ")</f>
        <v>#REF!</v>
      </c>
      <c r="BE223" s="86" t="e">
        <f>IF('Order Form'!#REF!&gt;0,"Y"," ")</f>
        <v>#REF!</v>
      </c>
      <c r="BF223" s="86" t="e">
        <f>IF('Order Form'!#REF!&gt;0,"STANDARD"," ")</f>
        <v>#REF!</v>
      </c>
    </row>
    <row r="224" spans="1:58">
      <c r="A224" s="34"/>
      <c r="B224" s="93" t="str">
        <f>IF(ISNUMBER(($H224)),'Order Form'!$D$5,"")</f>
        <v/>
      </c>
      <c r="C224" s="92" t="str">
        <f>IF(ISNUMBER(($H224)),'Order Form'!$G$5,"")</f>
        <v/>
      </c>
      <c r="D224" s="92" t="str">
        <f>IF('Order Form'!F277="","",IF(ISNUMBER(($H224)),'Order Form'!F277,""))</f>
        <v/>
      </c>
      <c r="E224" s="35"/>
      <c r="F224" s="91" t="str">
        <f>IF(ISNUMBER((H224)),SUBSTITUTE(SUBSTITUTE('Order Form'!#REF!,"-","")," ",""),"")</f>
        <v/>
      </c>
      <c r="G224" s="36"/>
      <c r="H224" s="90" t="str">
        <f>IF('Order Form'!H277&gt;0,'Order Form'!H277," ")</f>
        <v xml:space="preserve"> </v>
      </c>
      <c r="I224" s="89" t="str">
        <f>IF('Order Form'!$K$13="Yes",(IF('Order Form'!#REF!&gt;0,"",IF('Order Form'!$K$10&lt;&gt;"GR - Gratis",IF('Order Form'!#REF!=0,"",IF(ISNUMBER($H224),'Order Form'!#REF!,"")),""))),"")</f>
        <v/>
      </c>
      <c r="J224" s="89" t="str">
        <f>IF('Order Form'!$K$13="Yes",(IF('Order Form'!#REF!=0,"",IF('Order Form'!$K$10&lt;&gt;"GR - Gratis",IF(ISNUMBER($H224),'Order Form'!#REF!,""),""))),"")</f>
        <v/>
      </c>
      <c r="K224" s="37"/>
      <c r="L224" s="89" t="str">
        <f>IF('Order Form'!J277&gt;0,"",IF('Order Form'!G277=0,"",IF('Order Form'!$K$10&lt;&gt;"GR - Gratis",IF('Order Form'!$K$12="Yes",IF(ISNUMBER($H224),'Order Form'!G277*100,""),""),"")))</f>
        <v/>
      </c>
      <c r="M224" s="89" t="str">
        <f>IF('Order Form'!J277&gt;0,"",IF('Order Form'!$K$17=0,"",IF('Order Form'!$K$17=0,"",IF('Order Form'!$K$10&lt;&gt;"GR - Gratis",IF('Order Form'!$K$12="Yes",IF(ISNUMBER($H224),'Order Form'!$K$17*100,""),""),""))))</f>
        <v/>
      </c>
      <c r="N224" s="38"/>
      <c r="O224" s="88" t="str">
        <f>IF('Order Form'!$B$8="Name / Attent Of","",IF(ISNUMBER($H224),IF('Order Form'!$K$14="Yes",'Order Form'!$B$8,""),""))</f>
        <v/>
      </c>
      <c r="P224" s="96" t="str">
        <f>IF('Order Form'!$B$9="Company / Department","",IF(ISNUMBER($H224),IF('Order Form'!$K$14="Yes",'Order Form'!$B$9,""),""))</f>
        <v/>
      </c>
      <c r="Q224" s="88" t="str">
        <f>IF('Order Form'!$B$10="Address 1","",IF(ISNUMBER($H224),IF('Order Form'!$K$14="Yes",'Order Form'!$B$10,""),""))</f>
        <v/>
      </c>
      <c r="R224" s="88" t="str">
        <f>IF('Order Form'!$B$11="Address 2","",IF(ISNUMBER($H224),IF('Order Form'!$K$14="Yes",'Order Form'!$B$11,""),""))</f>
        <v/>
      </c>
      <c r="S224" s="96" t="str">
        <f>IF('Order Form'!$B$12="Address 3","",IF(ISNUMBER($H224),IF('Order Form'!$K$14="Yes",'Order Form'!$B$12,""),""))</f>
        <v/>
      </c>
      <c r="T224" s="88" t="str">
        <f>IF('Order Form'!$B$13="Town","",IF(ISNUMBER($H224),IF('Order Form'!$K$14="Yes",'Order Form'!$B$13,""),""))</f>
        <v/>
      </c>
      <c r="U224" s="34"/>
      <c r="V224" s="103" t="str">
        <f>IF('Order Form'!$B$14="Post Code","",IF(ISNUMBER($H224),IF('Order Form'!$K$14="Yes",'Order Form'!$B$14,""),""))</f>
        <v/>
      </c>
      <c r="W224" s="98" t="str">
        <f>IF('Order Form'!$B$15="Country","",IF(ISNUMBER($H224),IF('Order Form'!$K$14="Yes",VLOOKUP('Order Form'!$B$15,Lists!N:O,2,0),""),""))</f>
        <v/>
      </c>
      <c r="X224" s="100"/>
      <c r="Y224" s="99" t="str">
        <f>IF('Order Form'!$F$8="Phone","",IF(ISNUMBER($H224),IF('Order Form'!$K$14="Yes",'Order Form'!$F$8,""),""))</f>
        <v/>
      </c>
      <c r="Z224" s="97" t="str">
        <f>IF('Order Form'!$F$9="Email","",IF(ISNUMBER($H224),IF('Order Form'!$K$14="Yes",'Order Form'!$F$9,""),""))</f>
        <v/>
      </c>
      <c r="AA224" s="38"/>
      <c r="AC224" s="86" t="str">
        <f>IF(ISNUMBER(($H224)),LEFT('Order Form'!$K$10,2),"")</f>
        <v/>
      </c>
      <c r="AD224" s="34"/>
      <c r="AE224" s="86" t="str">
        <f>IF(AC224="GR",LEFT('Order Form'!$K$11,2),"")</f>
        <v/>
      </c>
      <c r="AF224" s="34"/>
      <c r="AG224" s="38"/>
      <c r="AH224" s="38"/>
      <c r="AI224" s="86" t="str">
        <f>IF(ISNUMBER(($H224)),IF('Order Form'!$K$16="Yes","P",""),"")</f>
        <v/>
      </c>
      <c r="AJ224" s="34"/>
      <c r="AK224" s="106"/>
      <c r="AL224" s="106"/>
      <c r="AM224" s="34"/>
      <c r="AN224" s="34"/>
      <c r="AO224" s="38"/>
      <c r="AP224" s="34"/>
      <c r="AQ224" s="38"/>
      <c r="AR224" s="38"/>
      <c r="AS224" s="38"/>
      <c r="AZ224" s="86" t="str">
        <f>IF(ISNUMBER(($H224)),IF('Order Form'!$K$15="Yes","Y",""),"")</f>
        <v/>
      </c>
      <c r="BD224" s="87" t="e">
        <f>IF('Order Form'!#REF!&gt;0,"OF"," ")</f>
        <v>#REF!</v>
      </c>
      <c r="BE224" s="86" t="e">
        <f>IF('Order Form'!#REF!&gt;0,"Y"," ")</f>
        <v>#REF!</v>
      </c>
      <c r="BF224" s="86" t="e">
        <f>IF('Order Form'!#REF!&gt;0,"STANDARD"," ")</f>
        <v>#REF!</v>
      </c>
    </row>
    <row r="225" spans="1:58">
      <c r="A225" s="34"/>
      <c r="B225" s="93" t="str">
        <f>IF(ISNUMBER(($H225)),'Order Form'!$D$5,"")</f>
        <v/>
      </c>
      <c r="C225" s="92" t="str">
        <f>IF(ISNUMBER(($H225)),'Order Form'!$G$5,"")</f>
        <v/>
      </c>
      <c r="D225" s="92" t="str">
        <f>IF('Order Form'!F278="","",IF(ISNUMBER(($H225)),'Order Form'!F278,""))</f>
        <v/>
      </c>
      <c r="E225" s="35"/>
      <c r="F225" s="91" t="str">
        <f>IF(ISNUMBER((H225)),SUBSTITUTE(SUBSTITUTE('Order Form'!#REF!,"-","")," ",""),"")</f>
        <v/>
      </c>
      <c r="G225" s="36"/>
      <c r="H225" s="90" t="str">
        <f>IF('Order Form'!H278&gt;0,'Order Form'!H278," ")</f>
        <v xml:space="preserve"> </v>
      </c>
      <c r="I225" s="89" t="str">
        <f>IF('Order Form'!$K$13="Yes",(IF('Order Form'!#REF!&gt;0,"",IF('Order Form'!$K$10&lt;&gt;"GR - Gratis",IF('Order Form'!#REF!=0,"",IF(ISNUMBER($H225),'Order Form'!#REF!,"")),""))),"")</f>
        <v/>
      </c>
      <c r="J225" s="89" t="str">
        <f>IF('Order Form'!$K$13="Yes",(IF('Order Form'!#REF!=0,"",IF('Order Form'!$K$10&lt;&gt;"GR - Gratis",IF(ISNUMBER($H225),'Order Form'!#REF!,""),""))),"")</f>
        <v/>
      </c>
      <c r="K225" s="37"/>
      <c r="L225" s="89" t="str">
        <f>IF('Order Form'!J278&gt;0,"",IF('Order Form'!G278=0,"",IF('Order Form'!$K$10&lt;&gt;"GR - Gratis",IF('Order Form'!$K$12="Yes",IF(ISNUMBER($H225),'Order Form'!G278*100,""),""),"")))</f>
        <v/>
      </c>
      <c r="M225" s="89" t="str">
        <f>IF('Order Form'!J278&gt;0,"",IF('Order Form'!$K$17=0,"",IF('Order Form'!$K$17=0,"",IF('Order Form'!$K$10&lt;&gt;"GR - Gratis",IF('Order Form'!$K$12="Yes",IF(ISNUMBER($H225),'Order Form'!$K$17*100,""),""),""))))</f>
        <v/>
      </c>
      <c r="N225" s="38"/>
      <c r="O225" s="88" t="str">
        <f>IF('Order Form'!$B$8="Name / Attent Of","",IF(ISNUMBER($H225),IF('Order Form'!$K$14="Yes",'Order Form'!$B$8,""),""))</f>
        <v/>
      </c>
      <c r="P225" s="96" t="str">
        <f>IF('Order Form'!$B$9="Company / Department","",IF(ISNUMBER($H225),IF('Order Form'!$K$14="Yes",'Order Form'!$B$9,""),""))</f>
        <v/>
      </c>
      <c r="Q225" s="88" t="str">
        <f>IF('Order Form'!$B$10="Address 1","",IF(ISNUMBER($H225),IF('Order Form'!$K$14="Yes",'Order Form'!$B$10,""),""))</f>
        <v/>
      </c>
      <c r="R225" s="88" t="str">
        <f>IF('Order Form'!$B$11="Address 2","",IF(ISNUMBER($H225),IF('Order Form'!$K$14="Yes",'Order Form'!$B$11,""),""))</f>
        <v/>
      </c>
      <c r="S225" s="96" t="str">
        <f>IF('Order Form'!$B$12="Address 3","",IF(ISNUMBER($H225),IF('Order Form'!$K$14="Yes",'Order Form'!$B$12,""),""))</f>
        <v/>
      </c>
      <c r="T225" s="88" t="str">
        <f>IF('Order Form'!$B$13="Town","",IF(ISNUMBER($H225),IF('Order Form'!$K$14="Yes",'Order Form'!$B$13,""),""))</f>
        <v/>
      </c>
      <c r="U225" s="34"/>
      <c r="V225" s="103" t="str">
        <f>IF('Order Form'!$B$14="Post Code","",IF(ISNUMBER($H225),IF('Order Form'!$K$14="Yes",'Order Form'!$B$14,""),""))</f>
        <v/>
      </c>
      <c r="W225" s="98" t="str">
        <f>IF('Order Form'!$B$15="Country","",IF(ISNUMBER($H225),IF('Order Form'!$K$14="Yes",VLOOKUP('Order Form'!$B$15,Lists!N:O,2,0),""),""))</f>
        <v/>
      </c>
      <c r="X225" s="100"/>
      <c r="Y225" s="99" t="str">
        <f>IF('Order Form'!$F$8="Phone","",IF(ISNUMBER($H225),IF('Order Form'!$K$14="Yes",'Order Form'!$F$8,""),""))</f>
        <v/>
      </c>
      <c r="Z225" s="97" t="str">
        <f>IF('Order Form'!$F$9="Email","",IF(ISNUMBER($H225),IF('Order Form'!$K$14="Yes",'Order Form'!$F$9,""),""))</f>
        <v/>
      </c>
      <c r="AA225" s="38"/>
      <c r="AC225" s="86" t="str">
        <f>IF(ISNUMBER(($H225)),LEFT('Order Form'!$K$10,2),"")</f>
        <v/>
      </c>
      <c r="AD225" s="34"/>
      <c r="AE225" s="86" t="str">
        <f>IF(AC225="GR",LEFT('Order Form'!$K$11,2),"")</f>
        <v/>
      </c>
      <c r="AF225" s="34"/>
      <c r="AG225" s="38"/>
      <c r="AH225" s="38"/>
      <c r="AI225" s="86" t="str">
        <f>IF(ISNUMBER(($H225)),IF('Order Form'!$K$16="Yes","P",""),"")</f>
        <v/>
      </c>
      <c r="AJ225" s="34"/>
      <c r="AK225" s="106"/>
      <c r="AL225" s="106"/>
      <c r="AM225" s="34"/>
      <c r="AN225" s="34"/>
      <c r="AO225" s="38"/>
      <c r="AP225" s="34"/>
      <c r="AQ225" s="38"/>
      <c r="AR225" s="38"/>
      <c r="AS225" s="38"/>
      <c r="AZ225" s="86" t="str">
        <f>IF(ISNUMBER(($H225)),IF('Order Form'!$K$15="Yes","Y",""),"")</f>
        <v/>
      </c>
      <c r="BD225" s="87" t="e">
        <f>IF('Order Form'!#REF!&gt;0,"OF"," ")</f>
        <v>#REF!</v>
      </c>
      <c r="BE225" s="86" t="e">
        <f>IF('Order Form'!#REF!&gt;0,"Y"," ")</f>
        <v>#REF!</v>
      </c>
      <c r="BF225" s="86" t="e">
        <f>IF('Order Form'!#REF!&gt;0,"STANDARD"," ")</f>
        <v>#REF!</v>
      </c>
    </row>
    <row r="226" spans="1:58">
      <c r="A226" s="34"/>
      <c r="B226" s="93" t="str">
        <f>IF(ISNUMBER(($H226)),'Order Form'!$D$5,"")</f>
        <v/>
      </c>
      <c r="C226" s="92" t="str">
        <f>IF(ISNUMBER(($H226)),'Order Form'!$G$5,"")</f>
        <v/>
      </c>
      <c r="D226" s="92" t="str">
        <f>IF('Order Form'!F279="","",IF(ISNUMBER(($H226)),'Order Form'!F279,""))</f>
        <v/>
      </c>
      <c r="E226" s="35"/>
      <c r="F226" s="91" t="str">
        <f>IF(ISNUMBER((H226)),SUBSTITUTE(SUBSTITUTE('Order Form'!#REF!,"-","")," ",""),"")</f>
        <v/>
      </c>
      <c r="G226" s="36"/>
      <c r="H226" s="90" t="str">
        <f>IF('Order Form'!H279&gt;0,'Order Form'!H279," ")</f>
        <v xml:space="preserve"> </v>
      </c>
      <c r="I226" s="89" t="str">
        <f>IF('Order Form'!$K$13="Yes",(IF('Order Form'!#REF!&gt;0,"",IF('Order Form'!$K$10&lt;&gt;"GR - Gratis",IF('Order Form'!#REF!=0,"",IF(ISNUMBER($H226),'Order Form'!#REF!,"")),""))),"")</f>
        <v/>
      </c>
      <c r="J226" s="89" t="str">
        <f>IF('Order Form'!$K$13="Yes",(IF('Order Form'!#REF!=0,"",IF('Order Form'!$K$10&lt;&gt;"GR - Gratis",IF(ISNUMBER($H226),'Order Form'!#REF!,""),""))),"")</f>
        <v/>
      </c>
      <c r="K226" s="37"/>
      <c r="L226" s="89" t="str">
        <f>IF('Order Form'!J279&gt;0,"",IF('Order Form'!G279=0,"",IF('Order Form'!$K$10&lt;&gt;"GR - Gratis",IF('Order Form'!$K$12="Yes",IF(ISNUMBER($H226),'Order Form'!G279*100,""),""),"")))</f>
        <v/>
      </c>
      <c r="M226" s="89" t="str">
        <f>IF('Order Form'!J279&gt;0,"",IF('Order Form'!$K$17=0,"",IF('Order Form'!$K$17=0,"",IF('Order Form'!$K$10&lt;&gt;"GR - Gratis",IF('Order Form'!$K$12="Yes",IF(ISNUMBER($H226),'Order Form'!$K$17*100,""),""),""))))</f>
        <v/>
      </c>
      <c r="N226" s="38"/>
      <c r="O226" s="88" t="str">
        <f>IF('Order Form'!$B$8="Name / Attent Of","",IF(ISNUMBER($H226),IF('Order Form'!$K$14="Yes",'Order Form'!$B$8,""),""))</f>
        <v/>
      </c>
      <c r="P226" s="96" t="str">
        <f>IF('Order Form'!$B$9="Company / Department","",IF(ISNUMBER($H226),IF('Order Form'!$K$14="Yes",'Order Form'!$B$9,""),""))</f>
        <v/>
      </c>
      <c r="Q226" s="88" t="str">
        <f>IF('Order Form'!$B$10="Address 1","",IF(ISNUMBER($H226),IF('Order Form'!$K$14="Yes",'Order Form'!$B$10,""),""))</f>
        <v/>
      </c>
      <c r="R226" s="88" t="str">
        <f>IF('Order Form'!$B$11="Address 2","",IF(ISNUMBER($H226),IF('Order Form'!$K$14="Yes",'Order Form'!$B$11,""),""))</f>
        <v/>
      </c>
      <c r="S226" s="96" t="str">
        <f>IF('Order Form'!$B$12="Address 3","",IF(ISNUMBER($H226),IF('Order Form'!$K$14="Yes",'Order Form'!$B$12,""),""))</f>
        <v/>
      </c>
      <c r="T226" s="88" t="str">
        <f>IF('Order Form'!$B$13="Town","",IF(ISNUMBER($H226),IF('Order Form'!$K$14="Yes",'Order Form'!$B$13,""),""))</f>
        <v/>
      </c>
      <c r="U226" s="34"/>
      <c r="V226" s="103" t="str">
        <f>IF('Order Form'!$B$14="Post Code","",IF(ISNUMBER($H226),IF('Order Form'!$K$14="Yes",'Order Form'!$B$14,""),""))</f>
        <v/>
      </c>
      <c r="W226" s="98" t="str">
        <f>IF('Order Form'!$B$15="Country","",IF(ISNUMBER($H226),IF('Order Form'!$K$14="Yes",VLOOKUP('Order Form'!$B$15,Lists!N:O,2,0),""),""))</f>
        <v/>
      </c>
      <c r="X226" s="100"/>
      <c r="Y226" s="99" t="str">
        <f>IF('Order Form'!$F$8="Phone","",IF(ISNUMBER($H226),IF('Order Form'!$K$14="Yes",'Order Form'!$F$8,""),""))</f>
        <v/>
      </c>
      <c r="Z226" s="97" t="str">
        <f>IF('Order Form'!$F$9="Email","",IF(ISNUMBER($H226),IF('Order Form'!$K$14="Yes",'Order Form'!$F$9,""),""))</f>
        <v/>
      </c>
      <c r="AA226" s="38"/>
      <c r="AC226" s="86" t="str">
        <f>IF(ISNUMBER(($H226)),LEFT('Order Form'!$K$10,2),"")</f>
        <v/>
      </c>
      <c r="AD226" s="34"/>
      <c r="AE226" s="86" t="str">
        <f>IF(AC226="GR",LEFT('Order Form'!$K$11,2),"")</f>
        <v/>
      </c>
      <c r="AF226" s="34"/>
      <c r="AG226" s="38"/>
      <c r="AH226" s="38"/>
      <c r="AI226" s="86" t="str">
        <f>IF(ISNUMBER(($H226)),IF('Order Form'!$K$16="Yes","P",""),"")</f>
        <v/>
      </c>
      <c r="AJ226" s="34"/>
      <c r="AK226" s="106"/>
      <c r="AL226" s="106"/>
      <c r="AM226" s="34"/>
      <c r="AN226" s="34"/>
      <c r="AO226" s="38"/>
      <c r="AP226" s="34"/>
      <c r="AQ226" s="38"/>
      <c r="AR226" s="38"/>
      <c r="AS226" s="38"/>
      <c r="AZ226" s="86" t="str">
        <f>IF(ISNUMBER(($H226)),IF('Order Form'!$K$15="Yes","Y",""),"")</f>
        <v/>
      </c>
      <c r="BD226" s="87" t="e">
        <f>IF('Order Form'!#REF!&gt;0,"OF"," ")</f>
        <v>#REF!</v>
      </c>
      <c r="BE226" s="86" t="e">
        <f>IF('Order Form'!#REF!&gt;0,"Y"," ")</f>
        <v>#REF!</v>
      </c>
      <c r="BF226" s="86" t="e">
        <f>IF('Order Form'!#REF!&gt;0,"STANDARD"," ")</f>
        <v>#REF!</v>
      </c>
    </row>
    <row r="227" spans="1:58">
      <c r="A227" s="34"/>
      <c r="B227" s="93" t="str">
        <f>IF(ISNUMBER(($H227)),'Order Form'!$D$5,"")</f>
        <v/>
      </c>
      <c r="C227" s="92" t="str">
        <f>IF(ISNUMBER(($H227)),'Order Form'!$G$5,"")</f>
        <v/>
      </c>
      <c r="D227" s="92" t="str">
        <f>IF('Order Form'!F280="","",IF(ISNUMBER(($H227)),'Order Form'!F280,""))</f>
        <v/>
      </c>
      <c r="E227" s="35"/>
      <c r="F227" s="91" t="str">
        <f>IF(ISNUMBER((H227)),SUBSTITUTE(SUBSTITUTE('Order Form'!#REF!,"-","")," ",""),"")</f>
        <v/>
      </c>
      <c r="G227" s="36"/>
      <c r="H227" s="90" t="str">
        <f>IF('Order Form'!H280&gt;0,'Order Form'!H280," ")</f>
        <v xml:space="preserve"> </v>
      </c>
      <c r="I227" s="89" t="str">
        <f>IF('Order Form'!$K$13="Yes",(IF('Order Form'!#REF!&gt;0,"",IF('Order Form'!$K$10&lt;&gt;"GR - Gratis",IF('Order Form'!#REF!=0,"",IF(ISNUMBER($H227),'Order Form'!#REF!,"")),""))),"")</f>
        <v/>
      </c>
      <c r="J227" s="89" t="str">
        <f>IF('Order Form'!$K$13="Yes",(IF('Order Form'!#REF!=0,"",IF('Order Form'!$K$10&lt;&gt;"GR - Gratis",IF(ISNUMBER($H227),'Order Form'!#REF!,""),""))),"")</f>
        <v/>
      </c>
      <c r="K227" s="37"/>
      <c r="L227" s="89" t="str">
        <f>IF('Order Form'!J280&gt;0,"",IF('Order Form'!G280=0,"",IF('Order Form'!$K$10&lt;&gt;"GR - Gratis",IF('Order Form'!$K$12="Yes",IF(ISNUMBER($H227),'Order Form'!G280*100,""),""),"")))</f>
        <v/>
      </c>
      <c r="M227" s="89" t="str">
        <f>IF('Order Form'!J280&gt;0,"",IF('Order Form'!$K$17=0,"",IF('Order Form'!$K$17=0,"",IF('Order Form'!$K$10&lt;&gt;"GR - Gratis",IF('Order Form'!$K$12="Yes",IF(ISNUMBER($H227),'Order Form'!$K$17*100,""),""),""))))</f>
        <v/>
      </c>
      <c r="N227" s="38"/>
      <c r="O227" s="88" t="str">
        <f>IF('Order Form'!$B$8="Name / Attent Of","",IF(ISNUMBER($H227),IF('Order Form'!$K$14="Yes",'Order Form'!$B$8,""),""))</f>
        <v/>
      </c>
      <c r="P227" s="96" t="str">
        <f>IF('Order Form'!$B$9="Company / Department","",IF(ISNUMBER($H227),IF('Order Form'!$K$14="Yes",'Order Form'!$B$9,""),""))</f>
        <v/>
      </c>
      <c r="Q227" s="88" t="str">
        <f>IF('Order Form'!$B$10="Address 1","",IF(ISNUMBER($H227),IF('Order Form'!$K$14="Yes",'Order Form'!$B$10,""),""))</f>
        <v/>
      </c>
      <c r="R227" s="88" t="str">
        <f>IF('Order Form'!$B$11="Address 2","",IF(ISNUMBER($H227),IF('Order Form'!$K$14="Yes",'Order Form'!$B$11,""),""))</f>
        <v/>
      </c>
      <c r="S227" s="96" t="str">
        <f>IF('Order Form'!$B$12="Address 3","",IF(ISNUMBER($H227),IF('Order Form'!$K$14="Yes",'Order Form'!$B$12,""),""))</f>
        <v/>
      </c>
      <c r="T227" s="88" t="str">
        <f>IF('Order Form'!$B$13="Town","",IF(ISNUMBER($H227),IF('Order Form'!$K$14="Yes",'Order Form'!$B$13,""),""))</f>
        <v/>
      </c>
      <c r="U227" s="34"/>
      <c r="V227" s="103" t="str">
        <f>IF('Order Form'!$B$14="Post Code","",IF(ISNUMBER($H227),IF('Order Form'!$K$14="Yes",'Order Form'!$B$14,""),""))</f>
        <v/>
      </c>
      <c r="W227" s="98" t="str">
        <f>IF('Order Form'!$B$15="Country","",IF(ISNUMBER($H227),IF('Order Form'!$K$14="Yes",VLOOKUP('Order Form'!$B$15,Lists!N:O,2,0),""),""))</f>
        <v/>
      </c>
      <c r="X227" s="100"/>
      <c r="Y227" s="99" t="str">
        <f>IF('Order Form'!$F$8="Phone","",IF(ISNUMBER($H227),IF('Order Form'!$K$14="Yes",'Order Form'!$F$8,""),""))</f>
        <v/>
      </c>
      <c r="Z227" s="97" t="str">
        <f>IF('Order Form'!$F$9="Email","",IF(ISNUMBER($H227),IF('Order Form'!$K$14="Yes",'Order Form'!$F$9,""),""))</f>
        <v/>
      </c>
      <c r="AA227" s="38"/>
      <c r="AC227" s="86" t="str">
        <f>IF(ISNUMBER(($H227)),LEFT('Order Form'!$K$10,2),"")</f>
        <v/>
      </c>
      <c r="AD227" s="34"/>
      <c r="AE227" s="86" t="str">
        <f>IF(AC227="GR",LEFT('Order Form'!$K$11,2),"")</f>
        <v/>
      </c>
      <c r="AF227" s="34"/>
      <c r="AG227" s="38"/>
      <c r="AH227" s="38"/>
      <c r="AI227" s="86" t="str">
        <f>IF(ISNUMBER(($H227)),IF('Order Form'!$K$16="Yes","P",""),"")</f>
        <v/>
      </c>
      <c r="AJ227" s="34"/>
      <c r="AK227" s="106"/>
      <c r="AL227" s="106"/>
      <c r="AM227" s="34"/>
      <c r="AN227" s="34"/>
      <c r="AO227" s="38"/>
      <c r="AP227" s="34"/>
      <c r="AQ227" s="38"/>
      <c r="AR227" s="38"/>
      <c r="AS227" s="38"/>
      <c r="AZ227" s="86" t="str">
        <f>IF(ISNUMBER(($H227)),IF('Order Form'!$K$15="Yes","Y",""),"")</f>
        <v/>
      </c>
      <c r="BD227" s="87" t="e">
        <f>IF('Order Form'!#REF!&gt;0,"OF"," ")</f>
        <v>#REF!</v>
      </c>
      <c r="BE227" s="86" t="e">
        <f>IF('Order Form'!#REF!&gt;0,"Y"," ")</f>
        <v>#REF!</v>
      </c>
      <c r="BF227" s="86" t="e">
        <f>IF('Order Form'!#REF!&gt;0,"STANDARD"," ")</f>
        <v>#REF!</v>
      </c>
    </row>
    <row r="228" spans="1:58">
      <c r="A228" s="34"/>
      <c r="B228" s="93" t="str">
        <f>IF(ISNUMBER(($H228)),'Order Form'!$D$5,"")</f>
        <v/>
      </c>
      <c r="C228" s="92" t="str">
        <f>IF(ISNUMBER(($H228)),'Order Form'!$G$5,"")</f>
        <v/>
      </c>
      <c r="D228" s="92" t="str">
        <f>IF('Order Form'!F281="","",IF(ISNUMBER(($H228)),'Order Form'!F281,""))</f>
        <v/>
      </c>
      <c r="E228" s="35"/>
      <c r="F228" s="91" t="str">
        <f>IF(ISNUMBER((H228)),SUBSTITUTE(SUBSTITUTE('Order Form'!#REF!,"-","")," ",""),"")</f>
        <v/>
      </c>
      <c r="G228" s="36"/>
      <c r="H228" s="90" t="str">
        <f>IF('Order Form'!H281&gt;0,'Order Form'!H281," ")</f>
        <v xml:space="preserve"> </v>
      </c>
      <c r="I228" s="89" t="str">
        <f>IF('Order Form'!$K$13="Yes",(IF('Order Form'!#REF!&gt;0,"",IF('Order Form'!$K$10&lt;&gt;"GR - Gratis",IF('Order Form'!#REF!=0,"",IF(ISNUMBER($H228),'Order Form'!#REF!,"")),""))),"")</f>
        <v/>
      </c>
      <c r="J228" s="89" t="str">
        <f>IF('Order Form'!$K$13="Yes",(IF('Order Form'!#REF!=0,"",IF('Order Form'!$K$10&lt;&gt;"GR - Gratis",IF(ISNUMBER($H228),'Order Form'!#REF!,""),""))),"")</f>
        <v/>
      </c>
      <c r="K228" s="37"/>
      <c r="L228" s="89" t="str">
        <f>IF('Order Form'!J281&gt;0,"",IF('Order Form'!G281=0,"",IF('Order Form'!$K$10&lt;&gt;"GR - Gratis",IF('Order Form'!$K$12="Yes",IF(ISNUMBER($H228),'Order Form'!G281*100,""),""),"")))</f>
        <v/>
      </c>
      <c r="M228" s="89" t="str">
        <f>IF('Order Form'!J281&gt;0,"",IF('Order Form'!$K$17=0,"",IF('Order Form'!$K$17=0,"",IF('Order Form'!$K$10&lt;&gt;"GR - Gratis",IF('Order Form'!$K$12="Yes",IF(ISNUMBER($H228),'Order Form'!$K$17*100,""),""),""))))</f>
        <v/>
      </c>
      <c r="N228" s="38"/>
      <c r="O228" s="88" t="str">
        <f>IF('Order Form'!$B$8="Name / Attent Of","",IF(ISNUMBER($H228),IF('Order Form'!$K$14="Yes",'Order Form'!$B$8,""),""))</f>
        <v/>
      </c>
      <c r="P228" s="96" t="str">
        <f>IF('Order Form'!$B$9="Company / Department","",IF(ISNUMBER($H228),IF('Order Form'!$K$14="Yes",'Order Form'!$B$9,""),""))</f>
        <v/>
      </c>
      <c r="Q228" s="88" t="str">
        <f>IF('Order Form'!$B$10="Address 1","",IF(ISNUMBER($H228),IF('Order Form'!$K$14="Yes",'Order Form'!$B$10,""),""))</f>
        <v/>
      </c>
      <c r="R228" s="88" t="str">
        <f>IF('Order Form'!$B$11="Address 2","",IF(ISNUMBER($H228),IF('Order Form'!$K$14="Yes",'Order Form'!$B$11,""),""))</f>
        <v/>
      </c>
      <c r="S228" s="96" t="str">
        <f>IF('Order Form'!$B$12="Address 3","",IF(ISNUMBER($H228),IF('Order Form'!$K$14="Yes",'Order Form'!$B$12,""),""))</f>
        <v/>
      </c>
      <c r="T228" s="88" t="str">
        <f>IF('Order Form'!$B$13="Town","",IF(ISNUMBER($H228),IF('Order Form'!$K$14="Yes",'Order Form'!$B$13,""),""))</f>
        <v/>
      </c>
      <c r="U228" s="34"/>
      <c r="V228" s="103" t="str">
        <f>IF('Order Form'!$B$14="Post Code","",IF(ISNUMBER($H228),IF('Order Form'!$K$14="Yes",'Order Form'!$B$14,""),""))</f>
        <v/>
      </c>
      <c r="W228" s="98" t="str">
        <f>IF('Order Form'!$B$15="Country","",IF(ISNUMBER($H228),IF('Order Form'!$K$14="Yes",VLOOKUP('Order Form'!$B$15,Lists!N:O,2,0),""),""))</f>
        <v/>
      </c>
      <c r="X228" s="100"/>
      <c r="Y228" s="99" t="str">
        <f>IF('Order Form'!$F$8="Phone","",IF(ISNUMBER($H228),IF('Order Form'!$K$14="Yes",'Order Form'!$F$8,""),""))</f>
        <v/>
      </c>
      <c r="Z228" s="97" t="str">
        <f>IF('Order Form'!$F$9="Email","",IF(ISNUMBER($H228),IF('Order Form'!$K$14="Yes",'Order Form'!$F$9,""),""))</f>
        <v/>
      </c>
      <c r="AA228" s="38"/>
      <c r="AC228" s="86" t="str">
        <f>IF(ISNUMBER(($H228)),LEFT('Order Form'!$K$10,2),"")</f>
        <v/>
      </c>
      <c r="AD228" s="34"/>
      <c r="AE228" s="86" t="str">
        <f>IF(AC228="GR",LEFT('Order Form'!$K$11,2),"")</f>
        <v/>
      </c>
      <c r="AF228" s="34"/>
      <c r="AG228" s="38"/>
      <c r="AH228" s="38"/>
      <c r="AI228" s="86" t="str">
        <f>IF(ISNUMBER(($H228)),IF('Order Form'!$K$16="Yes","P",""),"")</f>
        <v/>
      </c>
      <c r="AJ228" s="34"/>
      <c r="AK228" s="106"/>
      <c r="AL228" s="106"/>
      <c r="AM228" s="34"/>
      <c r="AN228" s="34"/>
      <c r="AO228" s="38"/>
      <c r="AP228" s="34"/>
      <c r="AQ228" s="38"/>
      <c r="AR228" s="38"/>
      <c r="AS228" s="38"/>
      <c r="AZ228" s="86" t="str">
        <f>IF(ISNUMBER(($H228)),IF('Order Form'!$K$15="Yes","Y",""),"")</f>
        <v/>
      </c>
      <c r="BD228" s="87" t="e">
        <f>IF('Order Form'!#REF!&gt;0,"OF"," ")</f>
        <v>#REF!</v>
      </c>
      <c r="BE228" s="86" t="e">
        <f>IF('Order Form'!#REF!&gt;0,"Y"," ")</f>
        <v>#REF!</v>
      </c>
      <c r="BF228" s="86" t="e">
        <f>IF('Order Form'!#REF!&gt;0,"STANDARD"," ")</f>
        <v>#REF!</v>
      </c>
    </row>
    <row r="229" spans="1:58">
      <c r="A229" s="34"/>
      <c r="B229" s="93" t="str">
        <f>IF(ISNUMBER(($H229)),'Order Form'!$D$5,"")</f>
        <v/>
      </c>
      <c r="C229" s="92" t="str">
        <f>IF(ISNUMBER(($H229)),'Order Form'!$G$5,"")</f>
        <v/>
      </c>
      <c r="D229" s="92" t="str">
        <f>IF('Order Form'!F282="","",IF(ISNUMBER(($H229)),'Order Form'!F282,""))</f>
        <v/>
      </c>
      <c r="E229" s="35"/>
      <c r="F229" s="91" t="str">
        <f>IF(ISNUMBER((H229)),SUBSTITUTE(SUBSTITUTE('Order Form'!#REF!,"-","")," ",""),"")</f>
        <v/>
      </c>
      <c r="G229" s="36"/>
      <c r="H229" s="90" t="str">
        <f>IF('Order Form'!H282&gt;0,'Order Form'!H282," ")</f>
        <v xml:space="preserve"> </v>
      </c>
      <c r="I229" s="89" t="str">
        <f>IF('Order Form'!$K$13="Yes",(IF('Order Form'!#REF!&gt;0,"",IF('Order Form'!$K$10&lt;&gt;"GR - Gratis",IF('Order Form'!#REF!=0,"",IF(ISNUMBER($H229),'Order Form'!#REF!,"")),""))),"")</f>
        <v/>
      </c>
      <c r="J229" s="89" t="str">
        <f>IF('Order Form'!$K$13="Yes",(IF('Order Form'!#REF!=0,"",IF('Order Form'!$K$10&lt;&gt;"GR - Gratis",IF(ISNUMBER($H229),'Order Form'!#REF!,""),""))),"")</f>
        <v/>
      </c>
      <c r="K229" s="37"/>
      <c r="L229" s="89" t="str">
        <f>IF('Order Form'!J282&gt;0,"",IF('Order Form'!G282=0,"",IF('Order Form'!$K$10&lt;&gt;"GR - Gratis",IF('Order Form'!$K$12="Yes",IF(ISNUMBER($H229),'Order Form'!G282*100,""),""),"")))</f>
        <v/>
      </c>
      <c r="M229" s="89" t="str">
        <f>IF('Order Form'!J282&gt;0,"",IF('Order Form'!$K$17=0,"",IF('Order Form'!$K$17=0,"",IF('Order Form'!$K$10&lt;&gt;"GR - Gratis",IF('Order Form'!$K$12="Yes",IF(ISNUMBER($H229),'Order Form'!$K$17*100,""),""),""))))</f>
        <v/>
      </c>
      <c r="N229" s="38"/>
      <c r="O229" s="88" t="str">
        <f>IF('Order Form'!$B$8="Name / Attent Of","",IF(ISNUMBER($H229),IF('Order Form'!$K$14="Yes",'Order Form'!$B$8,""),""))</f>
        <v/>
      </c>
      <c r="P229" s="96" t="str">
        <f>IF('Order Form'!$B$9="Company / Department","",IF(ISNUMBER($H229),IF('Order Form'!$K$14="Yes",'Order Form'!$B$9,""),""))</f>
        <v/>
      </c>
      <c r="Q229" s="88" t="str">
        <f>IF('Order Form'!$B$10="Address 1","",IF(ISNUMBER($H229),IF('Order Form'!$K$14="Yes",'Order Form'!$B$10,""),""))</f>
        <v/>
      </c>
      <c r="R229" s="88" t="str">
        <f>IF('Order Form'!$B$11="Address 2","",IF(ISNUMBER($H229),IF('Order Form'!$K$14="Yes",'Order Form'!$B$11,""),""))</f>
        <v/>
      </c>
      <c r="S229" s="96" t="str">
        <f>IF('Order Form'!$B$12="Address 3","",IF(ISNUMBER($H229),IF('Order Form'!$K$14="Yes",'Order Form'!$B$12,""),""))</f>
        <v/>
      </c>
      <c r="T229" s="88" t="str">
        <f>IF('Order Form'!$B$13="Town","",IF(ISNUMBER($H229),IF('Order Form'!$K$14="Yes",'Order Form'!$B$13,""),""))</f>
        <v/>
      </c>
      <c r="U229" s="34"/>
      <c r="V229" s="103" t="str">
        <f>IF('Order Form'!$B$14="Post Code","",IF(ISNUMBER($H229),IF('Order Form'!$K$14="Yes",'Order Form'!$B$14,""),""))</f>
        <v/>
      </c>
      <c r="W229" s="98" t="str">
        <f>IF('Order Form'!$B$15="Country","",IF(ISNUMBER($H229),IF('Order Form'!$K$14="Yes",VLOOKUP('Order Form'!$B$15,Lists!N:O,2,0),""),""))</f>
        <v/>
      </c>
      <c r="X229" s="100"/>
      <c r="Y229" s="99" t="str">
        <f>IF('Order Form'!$F$8="Phone","",IF(ISNUMBER($H229),IF('Order Form'!$K$14="Yes",'Order Form'!$F$8,""),""))</f>
        <v/>
      </c>
      <c r="Z229" s="97" t="str">
        <f>IF('Order Form'!$F$9="Email","",IF(ISNUMBER($H229),IF('Order Form'!$K$14="Yes",'Order Form'!$F$9,""),""))</f>
        <v/>
      </c>
      <c r="AA229" s="38"/>
      <c r="AC229" s="86" t="str">
        <f>IF(ISNUMBER(($H229)),LEFT('Order Form'!$K$10,2),"")</f>
        <v/>
      </c>
      <c r="AD229" s="34"/>
      <c r="AE229" s="86" t="str">
        <f>IF(AC229="GR",LEFT('Order Form'!$K$11,2),"")</f>
        <v/>
      </c>
      <c r="AF229" s="34"/>
      <c r="AG229" s="38"/>
      <c r="AH229" s="38"/>
      <c r="AI229" s="86" t="str">
        <f>IF(ISNUMBER(($H229)),IF('Order Form'!$K$16="Yes","P",""),"")</f>
        <v/>
      </c>
      <c r="AJ229" s="34"/>
      <c r="AK229" s="106"/>
      <c r="AL229" s="106"/>
      <c r="AM229" s="34"/>
      <c r="AN229" s="34"/>
      <c r="AO229" s="38"/>
      <c r="AP229" s="34"/>
      <c r="AQ229" s="38"/>
      <c r="AR229" s="38"/>
      <c r="AS229" s="38"/>
      <c r="AZ229" s="86" t="str">
        <f>IF(ISNUMBER(($H229)),IF('Order Form'!$K$15="Yes","Y",""),"")</f>
        <v/>
      </c>
      <c r="BD229" s="87" t="e">
        <f>IF('Order Form'!#REF!&gt;0,"OF"," ")</f>
        <v>#REF!</v>
      </c>
      <c r="BE229" s="86" t="e">
        <f>IF('Order Form'!#REF!&gt;0,"Y"," ")</f>
        <v>#REF!</v>
      </c>
      <c r="BF229" s="86" t="e">
        <f>IF('Order Form'!#REF!&gt;0,"STANDARD"," ")</f>
        <v>#REF!</v>
      </c>
    </row>
    <row r="230" spans="1:58">
      <c r="A230" s="34"/>
      <c r="B230" s="93" t="str">
        <f>IF(ISNUMBER(($H230)),'Order Form'!$D$5,"")</f>
        <v/>
      </c>
      <c r="C230" s="92" t="str">
        <f>IF(ISNUMBER(($H230)),'Order Form'!$G$5,"")</f>
        <v/>
      </c>
      <c r="D230" s="92" t="str">
        <f>IF('Order Form'!F283="","",IF(ISNUMBER(($H230)),'Order Form'!F283,""))</f>
        <v/>
      </c>
      <c r="E230" s="35"/>
      <c r="F230" s="91" t="str">
        <f>IF(ISNUMBER((H230)),SUBSTITUTE(SUBSTITUTE('Order Form'!#REF!,"-","")," ",""),"")</f>
        <v/>
      </c>
      <c r="G230" s="36"/>
      <c r="H230" s="90" t="str">
        <f>IF('Order Form'!H283&gt;0,'Order Form'!H283," ")</f>
        <v xml:space="preserve"> </v>
      </c>
      <c r="I230" s="89" t="str">
        <f>IF('Order Form'!$K$13="Yes",(IF('Order Form'!#REF!&gt;0,"",IF('Order Form'!$K$10&lt;&gt;"GR - Gratis",IF('Order Form'!#REF!=0,"",IF(ISNUMBER($H230),'Order Form'!#REF!,"")),""))),"")</f>
        <v/>
      </c>
      <c r="J230" s="89" t="str">
        <f>IF('Order Form'!$K$13="Yes",(IF('Order Form'!#REF!=0,"",IF('Order Form'!$K$10&lt;&gt;"GR - Gratis",IF(ISNUMBER($H230),'Order Form'!#REF!,""),""))),"")</f>
        <v/>
      </c>
      <c r="K230" s="37"/>
      <c r="L230" s="89" t="str">
        <f>IF('Order Form'!J283&gt;0,"",IF('Order Form'!G283=0,"",IF('Order Form'!$K$10&lt;&gt;"GR - Gratis",IF('Order Form'!$K$12="Yes",IF(ISNUMBER($H230),'Order Form'!G283*100,""),""),"")))</f>
        <v/>
      </c>
      <c r="M230" s="89" t="str">
        <f>IF('Order Form'!J283&gt;0,"",IF('Order Form'!$K$17=0,"",IF('Order Form'!$K$17=0,"",IF('Order Form'!$K$10&lt;&gt;"GR - Gratis",IF('Order Form'!$K$12="Yes",IF(ISNUMBER($H230),'Order Form'!$K$17*100,""),""),""))))</f>
        <v/>
      </c>
      <c r="N230" s="38"/>
      <c r="O230" s="88" t="str">
        <f>IF('Order Form'!$B$8="Name / Attent Of","",IF(ISNUMBER($H230),IF('Order Form'!$K$14="Yes",'Order Form'!$B$8,""),""))</f>
        <v/>
      </c>
      <c r="P230" s="96" t="str">
        <f>IF('Order Form'!$B$9="Company / Department","",IF(ISNUMBER($H230),IF('Order Form'!$K$14="Yes",'Order Form'!$B$9,""),""))</f>
        <v/>
      </c>
      <c r="Q230" s="88" t="str">
        <f>IF('Order Form'!$B$10="Address 1","",IF(ISNUMBER($H230),IF('Order Form'!$K$14="Yes",'Order Form'!$B$10,""),""))</f>
        <v/>
      </c>
      <c r="R230" s="88" t="str">
        <f>IF('Order Form'!$B$11="Address 2","",IF(ISNUMBER($H230),IF('Order Form'!$K$14="Yes",'Order Form'!$B$11,""),""))</f>
        <v/>
      </c>
      <c r="S230" s="96" t="str">
        <f>IF('Order Form'!$B$12="Address 3","",IF(ISNUMBER($H230),IF('Order Form'!$K$14="Yes",'Order Form'!$B$12,""),""))</f>
        <v/>
      </c>
      <c r="T230" s="88" t="str">
        <f>IF('Order Form'!$B$13="Town","",IF(ISNUMBER($H230),IF('Order Form'!$K$14="Yes",'Order Form'!$B$13,""),""))</f>
        <v/>
      </c>
      <c r="U230" s="34"/>
      <c r="V230" s="103" t="str">
        <f>IF('Order Form'!$B$14="Post Code","",IF(ISNUMBER($H230),IF('Order Form'!$K$14="Yes",'Order Form'!$B$14,""),""))</f>
        <v/>
      </c>
      <c r="W230" s="98" t="str">
        <f>IF('Order Form'!$B$15="Country","",IF(ISNUMBER($H230),IF('Order Form'!$K$14="Yes",VLOOKUP('Order Form'!$B$15,Lists!N:O,2,0),""),""))</f>
        <v/>
      </c>
      <c r="X230" s="100"/>
      <c r="Y230" s="99" t="str">
        <f>IF('Order Form'!$F$8="Phone","",IF(ISNUMBER($H230),IF('Order Form'!$K$14="Yes",'Order Form'!$F$8,""),""))</f>
        <v/>
      </c>
      <c r="Z230" s="97" t="str">
        <f>IF('Order Form'!$F$9="Email","",IF(ISNUMBER($H230),IF('Order Form'!$K$14="Yes",'Order Form'!$F$9,""),""))</f>
        <v/>
      </c>
      <c r="AA230" s="38"/>
      <c r="AC230" s="86" t="str">
        <f>IF(ISNUMBER(($H230)),LEFT('Order Form'!$K$10,2),"")</f>
        <v/>
      </c>
      <c r="AD230" s="34"/>
      <c r="AE230" s="86" t="str">
        <f>IF(AC230="GR",LEFT('Order Form'!$K$11,2),"")</f>
        <v/>
      </c>
      <c r="AF230" s="34"/>
      <c r="AG230" s="38"/>
      <c r="AH230" s="38"/>
      <c r="AI230" s="86" t="str">
        <f>IF(ISNUMBER(($H230)),IF('Order Form'!$K$16="Yes","P",""),"")</f>
        <v/>
      </c>
      <c r="AJ230" s="34"/>
      <c r="AK230" s="106"/>
      <c r="AL230" s="106"/>
      <c r="AM230" s="34"/>
      <c r="AN230" s="34"/>
      <c r="AO230" s="38"/>
      <c r="AP230" s="34"/>
      <c r="AQ230" s="38"/>
      <c r="AR230" s="38"/>
      <c r="AS230" s="38"/>
      <c r="AZ230" s="86" t="str">
        <f>IF(ISNUMBER(($H230)),IF('Order Form'!$K$15="Yes","Y",""),"")</f>
        <v/>
      </c>
      <c r="BD230" s="87" t="e">
        <f>IF('Order Form'!#REF!&gt;0,"OF"," ")</f>
        <v>#REF!</v>
      </c>
      <c r="BE230" s="86" t="e">
        <f>IF('Order Form'!#REF!&gt;0,"Y"," ")</f>
        <v>#REF!</v>
      </c>
      <c r="BF230" s="86" t="e">
        <f>IF('Order Form'!#REF!&gt;0,"STANDARD"," ")</f>
        <v>#REF!</v>
      </c>
    </row>
    <row r="231" spans="1:58">
      <c r="A231" s="34"/>
      <c r="B231" s="93" t="str">
        <f>IF(ISNUMBER(($H231)),'Order Form'!$D$5,"")</f>
        <v/>
      </c>
      <c r="C231" s="92" t="str">
        <f>IF(ISNUMBER(($H231)),'Order Form'!$G$5,"")</f>
        <v/>
      </c>
      <c r="D231" s="92" t="str">
        <f>IF('Order Form'!F284="","",IF(ISNUMBER(($H231)),'Order Form'!F284,""))</f>
        <v/>
      </c>
      <c r="E231" s="35"/>
      <c r="F231" s="91" t="str">
        <f>IF(ISNUMBER((H231)),SUBSTITUTE(SUBSTITUTE('Order Form'!#REF!,"-","")," ",""),"")</f>
        <v/>
      </c>
      <c r="G231" s="36"/>
      <c r="H231" s="90" t="str">
        <f>IF('Order Form'!H284&gt;0,'Order Form'!H284," ")</f>
        <v xml:space="preserve"> </v>
      </c>
      <c r="I231" s="89" t="str">
        <f>IF('Order Form'!$K$13="Yes",(IF('Order Form'!#REF!&gt;0,"",IF('Order Form'!$K$10&lt;&gt;"GR - Gratis",IF('Order Form'!#REF!=0,"",IF(ISNUMBER($H231),'Order Form'!#REF!,"")),""))),"")</f>
        <v/>
      </c>
      <c r="J231" s="89" t="str">
        <f>IF('Order Form'!$K$13="Yes",(IF('Order Form'!#REF!=0,"",IF('Order Form'!$K$10&lt;&gt;"GR - Gratis",IF(ISNUMBER($H231),'Order Form'!#REF!,""),""))),"")</f>
        <v/>
      </c>
      <c r="K231" s="37"/>
      <c r="L231" s="89" t="str">
        <f>IF('Order Form'!J284&gt;0,"",IF('Order Form'!G284=0,"",IF('Order Form'!$K$10&lt;&gt;"GR - Gratis",IF('Order Form'!$K$12="Yes",IF(ISNUMBER($H231),'Order Form'!G284*100,""),""),"")))</f>
        <v/>
      </c>
      <c r="M231" s="89" t="str">
        <f>IF('Order Form'!J284&gt;0,"",IF('Order Form'!$K$17=0,"",IF('Order Form'!$K$17=0,"",IF('Order Form'!$K$10&lt;&gt;"GR - Gratis",IF('Order Form'!$K$12="Yes",IF(ISNUMBER($H231),'Order Form'!$K$17*100,""),""),""))))</f>
        <v/>
      </c>
      <c r="N231" s="38"/>
      <c r="O231" s="88" t="str">
        <f>IF('Order Form'!$B$8="Name / Attent Of","",IF(ISNUMBER($H231),IF('Order Form'!$K$14="Yes",'Order Form'!$B$8,""),""))</f>
        <v/>
      </c>
      <c r="P231" s="96" t="str">
        <f>IF('Order Form'!$B$9="Company / Department","",IF(ISNUMBER($H231),IF('Order Form'!$K$14="Yes",'Order Form'!$B$9,""),""))</f>
        <v/>
      </c>
      <c r="Q231" s="88" t="str">
        <f>IF('Order Form'!$B$10="Address 1","",IF(ISNUMBER($H231),IF('Order Form'!$K$14="Yes",'Order Form'!$B$10,""),""))</f>
        <v/>
      </c>
      <c r="R231" s="88" t="str">
        <f>IF('Order Form'!$B$11="Address 2","",IF(ISNUMBER($H231),IF('Order Form'!$K$14="Yes",'Order Form'!$B$11,""),""))</f>
        <v/>
      </c>
      <c r="S231" s="96" t="str">
        <f>IF('Order Form'!$B$12="Address 3","",IF(ISNUMBER($H231),IF('Order Form'!$K$14="Yes",'Order Form'!$B$12,""),""))</f>
        <v/>
      </c>
      <c r="T231" s="88" t="str">
        <f>IF('Order Form'!$B$13="Town","",IF(ISNUMBER($H231),IF('Order Form'!$K$14="Yes",'Order Form'!$B$13,""),""))</f>
        <v/>
      </c>
      <c r="U231" s="34"/>
      <c r="V231" s="103" t="str">
        <f>IF('Order Form'!$B$14="Post Code","",IF(ISNUMBER($H231),IF('Order Form'!$K$14="Yes",'Order Form'!$B$14,""),""))</f>
        <v/>
      </c>
      <c r="W231" s="98" t="str">
        <f>IF('Order Form'!$B$15="Country","",IF(ISNUMBER($H231),IF('Order Form'!$K$14="Yes",VLOOKUP('Order Form'!$B$15,Lists!N:O,2,0),""),""))</f>
        <v/>
      </c>
      <c r="X231" s="100"/>
      <c r="Y231" s="99" t="str">
        <f>IF('Order Form'!$F$8="Phone","",IF(ISNUMBER($H231),IF('Order Form'!$K$14="Yes",'Order Form'!$F$8,""),""))</f>
        <v/>
      </c>
      <c r="Z231" s="97" t="str">
        <f>IF('Order Form'!$F$9="Email","",IF(ISNUMBER($H231),IF('Order Form'!$K$14="Yes",'Order Form'!$F$9,""),""))</f>
        <v/>
      </c>
      <c r="AA231" s="38"/>
      <c r="AC231" s="86" t="str">
        <f>IF(ISNUMBER(($H231)),LEFT('Order Form'!$K$10,2),"")</f>
        <v/>
      </c>
      <c r="AD231" s="34"/>
      <c r="AE231" s="86" t="str">
        <f>IF(AC231="GR",LEFT('Order Form'!$K$11,2),"")</f>
        <v/>
      </c>
      <c r="AF231" s="34"/>
      <c r="AG231" s="38"/>
      <c r="AH231" s="38"/>
      <c r="AI231" s="86" t="str">
        <f>IF(ISNUMBER(($H231)),IF('Order Form'!$K$16="Yes","P",""),"")</f>
        <v/>
      </c>
      <c r="AJ231" s="34"/>
      <c r="AK231" s="106"/>
      <c r="AL231" s="106"/>
      <c r="AM231" s="34"/>
      <c r="AN231" s="34"/>
      <c r="AO231" s="38"/>
      <c r="AP231" s="34"/>
      <c r="AQ231" s="38"/>
      <c r="AR231" s="38"/>
      <c r="AS231" s="38"/>
      <c r="AZ231" s="86" t="str">
        <f>IF(ISNUMBER(($H231)),IF('Order Form'!$K$15="Yes","Y",""),"")</f>
        <v/>
      </c>
      <c r="BD231" s="87" t="e">
        <f>IF('Order Form'!#REF!&gt;0,"OF"," ")</f>
        <v>#REF!</v>
      </c>
      <c r="BE231" s="86" t="e">
        <f>IF('Order Form'!#REF!&gt;0,"Y"," ")</f>
        <v>#REF!</v>
      </c>
      <c r="BF231" s="86" t="e">
        <f>IF('Order Form'!#REF!&gt;0,"STANDARD"," ")</f>
        <v>#REF!</v>
      </c>
    </row>
    <row r="232" spans="1:58">
      <c r="A232" s="34"/>
      <c r="B232" s="93" t="str">
        <f>IF(ISNUMBER(($H232)),'Order Form'!$D$5,"")</f>
        <v/>
      </c>
      <c r="C232" s="92" t="str">
        <f>IF(ISNUMBER(($H232)),'Order Form'!$G$5,"")</f>
        <v/>
      </c>
      <c r="D232" s="92" t="str">
        <f>IF('Order Form'!F285="","",IF(ISNUMBER(($H232)),'Order Form'!F285,""))</f>
        <v/>
      </c>
      <c r="E232" s="35"/>
      <c r="F232" s="91" t="str">
        <f>IF(ISNUMBER((H232)),SUBSTITUTE(SUBSTITUTE('Order Form'!#REF!,"-","")," ",""),"")</f>
        <v/>
      </c>
      <c r="G232" s="36"/>
      <c r="H232" s="90" t="str">
        <f>IF('Order Form'!H285&gt;0,'Order Form'!H285," ")</f>
        <v xml:space="preserve"> </v>
      </c>
      <c r="I232" s="89" t="str">
        <f>IF('Order Form'!$K$13="Yes",(IF('Order Form'!#REF!&gt;0,"",IF('Order Form'!$K$10&lt;&gt;"GR - Gratis",IF('Order Form'!#REF!=0,"",IF(ISNUMBER($H232),'Order Form'!#REF!,"")),""))),"")</f>
        <v/>
      </c>
      <c r="J232" s="89" t="str">
        <f>IF('Order Form'!$K$13="Yes",(IF('Order Form'!#REF!=0,"",IF('Order Form'!$K$10&lt;&gt;"GR - Gratis",IF(ISNUMBER($H232),'Order Form'!#REF!,""),""))),"")</f>
        <v/>
      </c>
      <c r="K232" s="37"/>
      <c r="L232" s="89" t="str">
        <f>IF('Order Form'!J285&gt;0,"",IF('Order Form'!G285=0,"",IF('Order Form'!$K$10&lt;&gt;"GR - Gratis",IF('Order Form'!$K$12="Yes",IF(ISNUMBER($H232),'Order Form'!G285*100,""),""),"")))</f>
        <v/>
      </c>
      <c r="M232" s="89" t="str">
        <f>IF('Order Form'!J285&gt;0,"",IF('Order Form'!$K$17=0,"",IF('Order Form'!$K$17=0,"",IF('Order Form'!$K$10&lt;&gt;"GR - Gratis",IF('Order Form'!$K$12="Yes",IF(ISNUMBER($H232),'Order Form'!$K$17*100,""),""),""))))</f>
        <v/>
      </c>
      <c r="N232" s="38"/>
      <c r="O232" s="88" t="str">
        <f>IF('Order Form'!$B$8="Name / Attent Of","",IF(ISNUMBER($H232),IF('Order Form'!$K$14="Yes",'Order Form'!$B$8,""),""))</f>
        <v/>
      </c>
      <c r="P232" s="96" t="str">
        <f>IF('Order Form'!$B$9="Company / Department","",IF(ISNUMBER($H232),IF('Order Form'!$K$14="Yes",'Order Form'!$B$9,""),""))</f>
        <v/>
      </c>
      <c r="Q232" s="88" t="str">
        <f>IF('Order Form'!$B$10="Address 1","",IF(ISNUMBER($H232),IF('Order Form'!$K$14="Yes",'Order Form'!$B$10,""),""))</f>
        <v/>
      </c>
      <c r="R232" s="88" t="str">
        <f>IF('Order Form'!$B$11="Address 2","",IF(ISNUMBER($H232),IF('Order Form'!$K$14="Yes",'Order Form'!$B$11,""),""))</f>
        <v/>
      </c>
      <c r="S232" s="96" t="str">
        <f>IF('Order Form'!$B$12="Address 3","",IF(ISNUMBER($H232),IF('Order Form'!$K$14="Yes",'Order Form'!$B$12,""),""))</f>
        <v/>
      </c>
      <c r="T232" s="88" t="str">
        <f>IF('Order Form'!$B$13="Town","",IF(ISNUMBER($H232),IF('Order Form'!$K$14="Yes",'Order Form'!$B$13,""),""))</f>
        <v/>
      </c>
      <c r="U232" s="34"/>
      <c r="V232" s="103" t="str">
        <f>IF('Order Form'!$B$14="Post Code","",IF(ISNUMBER($H232),IF('Order Form'!$K$14="Yes",'Order Form'!$B$14,""),""))</f>
        <v/>
      </c>
      <c r="W232" s="98" t="str">
        <f>IF('Order Form'!$B$15="Country","",IF(ISNUMBER($H232),IF('Order Form'!$K$14="Yes",VLOOKUP('Order Form'!$B$15,Lists!N:O,2,0),""),""))</f>
        <v/>
      </c>
      <c r="X232" s="100"/>
      <c r="Y232" s="99" t="str">
        <f>IF('Order Form'!$F$8="Phone","",IF(ISNUMBER($H232),IF('Order Form'!$K$14="Yes",'Order Form'!$F$8,""),""))</f>
        <v/>
      </c>
      <c r="Z232" s="97" t="str">
        <f>IF('Order Form'!$F$9="Email","",IF(ISNUMBER($H232),IF('Order Form'!$K$14="Yes",'Order Form'!$F$9,""),""))</f>
        <v/>
      </c>
      <c r="AA232" s="38"/>
      <c r="AC232" s="86" t="str">
        <f>IF(ISNUMBER(($H232)),LEFT('Order Form'!$K$10,2),"")</f>
        <v/>
      </c>
      <c r="AD232" s="34"/>
      <c r="AE232" s="86" t="str">
        <f>IF(AC232="GR",LEFT('Order Form'!$K$11,2),"")</f>
        <v/>
      </c>
      <c r="AF232" s="34"/>
      <c r="AG232" s="38"/>
      <c r="AH232" s="38"/>
      <c r="AI232" s="86" t="str">
        <f>IF(ISNUMBER(($H232)),IF('Order Form'!$K$16="Yes","P",""),"")</f>
        <v/>
      </c>
      <c r="AJ232" s="34"/>
      <c r="AK232" s="106"/>
      <c r="AL232" s="106"/>
      <c r="AM232" s="34"/>
      <c r="AN232" s="34"/>
      <c r="AO232" s="38"/>
      <c r="AP232" s="34"/>
      <c r="AQ232" s="38"/>
      <c r="AR232" s="38"/>
      <c r="AS232" s="38"/>
      <c r="AZ232" s="86" t="str">
        <f>IF(ISNUMBER(($H232)),IF('Order Form'!$K$15="Yes","Y",""),"")</f>
        <v/>
      </c>
      <c r="BD232" s="87" t="e">
        <f>IF('Order Form'!#REF!&gt;0,"OF"," ")</f>
        <v>#REF!</v>
      </c>
      <c r="BE232" s="86" t="e">
        <f>IF('Order Form'!#REF!&gt;0,"Y"," ")</f>
        <v>#REF!</v>
      </c>
      <c r="BF232" s="86" t="e">
        <f>IF('Order Form'!#REF!&gt;0,"STANDARD"," ")</f>
        <v>#REF!</v>
      </c>
    </row>
    <row r="233" spans="1:58">
      <c r="A233" s="34"/>
      <c r="B233" s="93" t="str">
        <f>IF(ISNUMBER(($H233)),'Order Form'!$D$5,"")</f>
        <v/>
      </c>
      <c r="C233" s="92" t="str">
        <f>IF(ISNUMBER(($H233)),'Order Form'!$G$5,"")</f>
        <v/>
      </c>
      <c r="D233" s="92" t="str">
        <f>IF('Order Form'!F286="","",IF(ISNUMBER(($H233)),'Order Form'!F286,""))</f>
        <v/>
      </c>
      <c r="E233" s="35"/>
      <c r="F233" s="91" t="str">
        <f>IF(ISNUMBER((H233)),SUBSTITUTE(SUBSTITUTE('Order Form'!#REF!,"-","")," ",""),"")</f>
        <v/>
      </c>
      <c r="G233" s="36"/>
      <c r="H233" s="90" t="str">
        <f>IF('Order Form'!H286&gt;0,'Order Form'!H286," ")</f>
        <v xml:space="preserve"> </v>
      </c>
      <c r="I233" s="89" t="str">
        <f>IF('Order Form'!$K$13="Yes",(IF('Order Form'!#REF!&gt;0,"",IF('Order Form'!$K$10&lt;&gt;"GR - Gratis",IF('Order Form'!#REF!=0,"",IF(ISNUMBER($H233),'Order Form'!#REF!,"")),""))),"")</f>
        <v/>
      </c>
      <c r="J233" s="89" t="str">
        <f>IF('Order Form'!$K$13="Yes",(IF('Order Form'!#REF!=0,"",IF('Order Form'!$K$10&lt;&gt;"GR - Gratis",IF(ISNUMBER($H233),'Order Form'!#REF!,""),""))),"")</f>
        <v/>
      </c>
      <c r="K233" s="37"/>
      <c r="L233" s="89" t="str">
        <f>IF('Order Form'!J286&gt;0,"",IF('Order Form'!G286=0,"",IF('Order Form'!$K$10&lt;&gt;"GR - Gratis",IF('Order Form'!$K$12="Yes",IF(ISNUMBER($H233),'Order Form'!G286*100,""),""),"")))</f>
        <v/>
      </c>
      <c r="M233" s="89" t="str">
        <f>IF('Order Form'!J286&gt;0,"",IF('Order Form'!$K$17=0,"",IF('Order Form'!$K$17=0,"",IF('Order Form'!$K$10&lt;&gt;"GR - Gratis",IF('Order Form'!$K$12="Yes",IF(ISNUMBER($H233),'Order Form'!$K$17*100,""),""),""))))</f>
        <v/>
      </c>
      <c r="N233" s="38"/>
      <c r="O233" s="88" t="str">
        <f>IF('Order Form'!$B$8="Name / Attent Of","",IF(ISNUMBER($H233),IF('Order Form'!$K$14="Yes",'Order Form'!$B$8,""),""))</f>
        <v/>
      </c>
      <c r="P233" s="96" t="str">
        <f>IF('Order Form'!$B$9="Company / Department","",IF(ISNUMBER($H233),IF('Order Form'!$K$14="Yes",'Order Form'!$B$9,""),""))</f>
        <v/>
      </c>
      <c r="Q233" s="88" t="str">
        <f>IF('Order Form'!$B$10="Address 1","",IF(ISNUMBER($H233),IF('Order Form'!$K$14="Yes",'Order Form'!$B$10,""),""))</f>
        <v/>
      </c>
      <c r="R233" s="88" t="str">
        <f>IF('Order Form'!$B$11="Address 2","",IF(ISNUMBER($H233),IF('Order Form'!$K$14="Yes",'Order Form'!$B$11,""),""))</f>
        <v/>
      </c>
      <c r="S233" s="96" t="str">
        <f>IF('Order Form'!$B$12="Address 3","",IF(ISNUMBER($H233),IF('Order Form'!$K$14="Yes",'Order Form'!$B$12,""),""))</f>
        <v/>
      </c>
      <c r="T233" s="88" t="str">
        <f>IF('Order Form'!$B$13="Town","",IF(ISNUMBER($H233),IF('Order Form'!$K$14="Yes",'Order Form'!$B$13,""),""))</f>
        <v/>
      </c>
      <c r="U233" s="34"/>
      <c r="V233" s="103" t="str">
        <f>IF('Order Form'!$B$14="Post Code","",IF(ISNUMBER($H233),IF('Order Form'!$K$14="Yes",'Order Form'!$B$14,""),""))</f>
        <v/>
      </c>
      <c r="W233" s="98" t="str">
        <f>IF('Order Form'!$B$15="Country","",IF(ISNUMBER($H233),IF('Order Form'!$K$14="Yes",VLOOKUP('Order Form'!$B$15,Lists!N:O,2,0),""),""))</f>
        <v/>
      </c>
      <c r="X233" s="100"/>
      <c r="Y233" s="99" t="str">
        <f>IF('Order Form'!$F$8="Phone","",IF(ISNUMBER($H233),IF('Order Form'!$K$14="Yes",'Order Form'!$F$8,""),""))</f>
        <v/>
      </c>
      <c r="Z233" s="97" t="str">
        <f>IF('Order Form'!$F$9="Email","",IF(ISNUMBER($H233),IF('Order Form'!$K$14="Yes",'Order Form'!$F$9,""),""))</f>
        <v/>
      </c>
      <c r="AA233" s="38"/>
      <c r="AC233" s="86" t="str">
        <f>IF(ISNUMBER(($H233)),LEFT('Order Form'!$K$10,2),"")</f>
        <v/>
      </c>
      <c r="AD233" s="34"/>
      <c r="AE233" s="86" t="str">
        <f>IF(AC233="GR",LEFT('Order Form'!$K$11,2),"")</f>
        <v/>
      </c>
      <c r="AF233" s="34"/>
      <c r="AG233" s="38"/>
      <c r="AH233" s="38"/>
      <c r="AI233" s="86" t="str">
        <f>IF(ISNUMBER(($H233)),IF('Order Form'!$K$16="Yes","P",""),"")</f>
        <v/>
      </c>
      <c r="AJ233" s="34"/>
      <c r="AK233" s="106"/>
      <c r="AL233" s="106"/>
      <c r="AM233" s="34"/>
      <c r="AN233" s="34"/>
      <c r="AO233" s="38"/>
      <c r="AP233" s="34"/>
      <c r="AQ233" s="38"/>
      <c r="AR233" s="38"/>
      <c r="AS233" s="38"/>
      <c r="AZ233" s="86" t="str">
        <f>IF(ISNUMBER(($H233)),IF('Order Form'!$K$15="Yes","Y",""),"")</f>
        <v/>
      </c>
      <c r="BD233" s="87" t="e">
        <f>IF('Order Form'!#REF!&gt;0,"OF"," ")</f>
        <v>#REF!</v>
      </c>
      <c r="BE233" s="86" t="e">
        <f>IF('Order Form'!#REF!&gt;0,"Y"," ")</f>
        <v>#REF!</v>
      </c>
      <c r="BF233" s="86" t="e">
        <f>IF('Order Form'!#REF!&gt;0,"STANDARD"," ")</f>
        <v>#REF!</v>
      </c>
    </row>
    <row r="234" spans="1:58">
      <c r="A234" s="34"/>
      <c r="B234" s="93" t="str">
        <f>IF(ISNUMBER(($H234)),'Order Form'!$D$5,"")</f>
        <v/>
      </c>
      <c r="C234" s="92" t="str">
        <f>IF(ISNUMBER(($H234)),'Order Form'!$G$5,"")</f>
        <v/>
      </c>
      <c r="D234" s="92" t="str">
        <f>IF('Order Form'!F287="","",IF(ISNUMBER(($H234)),'Order Form'!F287,""))</f>
        <v/>
      </c>
      <c r="E234" s="35"/>
      <c r="F234" s="91" t="str">
        <f>IF(ISNUMBER((H234)),SUBSTITUTE(SUBSTITUTE('Order Form'!#REF!,"-","")," ",""),"")</f>
        <v/>
      </c>
      <c r="G234" s="36"/>
      <c r="H234" s="90" t="str">
        <f>IF('Order Form'!H287&gt;0,'Order Form'!H287," ")</f>
        <v xml:space="preserve"> </v>
      </c>
      <c r="I234" s="89" t="str">
        <f>IF('Order Form'!$K$13="Yes",(IF('Order Form'!#REF!&gt;0,"",IF('Order Form'!$K$10&lt;&gt;"GR - Gratis",IF('Order Form'!#REF!=0,"",IF(ISNUMBER($H234),'Order Form'!#REF!,"")),""))),"")</f>
        <v/>
      </c>
      <c r="J234" s="89" t="str">
        <f>IF('Order Form'!$K$13="Yes",(IF('Order Form'!#REF!=0,"",IF('Order Form'!$K$10&lt;&gt;"GR - Gratis",IF(ISNUMBER($H234),'Order Form'!#REF!,""),""))),"")</f>
        <v/>
      </c>
      <c r="K234" s="37"/>
      <c r="L234" s="89" t="str">
        <f>IF('Order Form'!J287&gt;0,"",IF('Order Form'!G287=0,"",IF('Order Form'!$K$10&lt;&gt;"GR - Gratis",IF('Order Form'!$K$12="Yes",IF(ISNUMBER($H234),'Order Form'!G287*100,""),""),"")))</f>
        <v/>
      </c>
      <c r="M234" s="89" t="str">
        <f>IF('Order Form'!J287&gt;0,"",IF('Order Form'!$K$17=0,"",IF('Order Form'!$K$17=0,"",IF('Order Form'!$K$10&lt;&gt;"GR - Gratis",IF('Order Form'!$K$12="Yes",IF(ISNUMBER($H234),'Order Form'!$K$17*100,""),""),""))))</f>
        <v/>
      </c>
      <c r="N234" s="38"/>
      <c r="O234" s="88" t="str">
        <f>IF('Order Form'!$B$8="Name / Attent Of","",IF(ISNUMBER($H234),IF('Order Form'!$K$14="Yes",'Order Form'!$B$8,""),""))</f>
        <v/>
      </c>
      <c r="P234" s="96" t="str">
        <f>IF('Order Form'!$B$9="Company / Department","",IF(ISNUMBER($H234),IF('Order Form'!$K$14="Yes",'Order Form'!$B$9,""),""))</f>
        <v/>
      </c>
      <c r="Q234" s="88" t="str">
        <f>IF('Order Form'!$B$10="Address 1","",IF(ISNUMBER($H234),IF('Order Form'!$K$14="Yes",'Order Form'!$B$10,""),""))</f>
        <v/>
      </c>
      <c r="R234" s="88" t="str">
        <f>IF('Order Form'!$B$11="Address 2","",IF(ISNUMBER($H234),IF('Order Form'!$K$14="Yes",'Order Form'!$B$11,""),""))</f>
        <v/>
      </c>
      <c r="S234" s="96" t="str">
        <f>IF('Order Form'!$B$12="Address 3","",IF(ISNUMBER($H234),IF('Order Form'!$K$14="Yes",'Order Form'!$B$12,""),""))</f>
        <v/>
      </c>
      <c r="T234" s="88" t="str">
        <f>IF('Order Form'!$B$13="Town","",IF(ISNUMBER($H234),IF('Order Form'!$K$14="Yes",'Order Form'!$B$13,""),""))</f>
        <v/>
      </c>
      <c r="U234" s="34"/>
      <c r="V234" s="103" t="str">
        <f>IF('Order Form'!$B$14="Post Code","",IF(ISNUMBER($H234),IF('Order Form'!$K$14="Yes",'Order Form'!$B$14,""),""))</f>
        <v/>
      </c>
      <c r="W234" s="98" t="str">
        <f>IF('Order Form'!$B$15="Country","",IF(ISNUMBER($H234),IF('Order Form'!$K$14="Yes",VLOOKUP('Order Form'!$B$15,Lists!N:O,2,0),""),""))</f>
        <v/>
      </c>
      <c r="X234" s="100"/>
      <c r="Y234" s="99" t="str">
        <f>IF('Order Form'!$F$8="Phone","",IF(ISNUMBER($H234),IF('Order Form'!$K$14="Yes",'Order Form'!$F$8,""),""))</f>
        <v/>
      </c>
      <c r="Z234" s="97" t="str">
        <f>IF('Order Form'!$F$9="Email","",IF(ISNUMBER($H234),IF('Order Form'!$K$14="Yes",'Order Form'!$F$9,""),""))</f>
        <v/>
      </c>
      <c r="AA234" s="38"/>
      <c r="AC234" s="86" t="str">
        <f>IF(ISNUMBER(($H234)),LEFT('Order Form'!$K$10,2),"")</f>
        <v/>
      </c>
      <c r="AD234" s="34"/>
      <c r="AE234" s="86" t="str">
        <f>IF(AC234="GR",LEFT('Order Form'!$K$11,2),"")</f>
        <v/>
      </c>
      <c r="AF234" s="34"/>
      <c r="AG234" s="38"/>
      <c r="AH234" s="38"/>
      <c r="AI234" s="86" t="str">
        <f>IF(ISNUMBER(($H234)),IF('Order Form'!$K$16="Yes","P",""),"")</f>
        <v/>
      </c>
      <c r="AJ234" s="34"/>
      <c r="AK234" s="106"/>
      <c r="AL234" s="106"/>
      <c r="AM234" s="34"/>
      <c r="AN234" s="34"/>
      <c r="AO234" s="38"/>
      <c r="AP234" s="34"/>
      <c r="AQ234" s="38"/>
      <c r="AR234" s="38"/>
      <c r="AS234" s="38"/>
      <c r="AZ234" s="86" t="str">
        <f>IF(ISNUMBER(($H234)),IF('Order Form'!$K$15="Yes","Y",""),"")</f>
        <v/>
      </c>
      <c r="BD234" s="87" t="e">
        <f>IF('Order Form'!#REF!&gt;0,"OF"," ")</f>
        <v>#REF!</v>
      </c>
      <c r="BE234" s="86" t="e">
        <f>IF('Order Form'!#REF!&gt;0,"Y"," ")</f>
        <v>#REF!</v>
      </c>
      <c r="BF234" s="86" t="e">
        <f>IF('Order Form'!#REF!&gt;0,"STANDARD"," ")</f>
        <v>#REF!</v>
      </c>
    </row>
    <row r="235" spans="1:58">
      <c r="A235" s="34"/>
      <c r="B235" s="93" t="str">
        <f>IF(ISNUMBER(($H235)),'Order Form'!$D$5,"")</f>
        <v/>
      </c>
      <c r="C235" s="92" t="str">
        <f>IF(ISNUMBER(($H235)),'Order Form'!$G$5,"")</f>
        <v/>
      </c>
      <c r="D235" s="92" t="str">
        <f>IF('Order Form'!F288="","",IF(ISNUMBER(($H235)),'Order Form'!F288,""))</f>
        <v/>
      </c>
      <c r="E235" s="35"/>
      <c r="F235" s="91" t="str">
        <f>IF(ISNUMBER((H235)),SUBSTITUTE(SUBSTITUTE('Order Form'!#REF!,"-","")," ",""),"")</f>
        <v/>
      </c>
      <c r="G235" s="36"/>
      <c r="H235" s="90" t="str">
        <f>IF('Order Form'!H288&gt;0,'Order Form'!H288," ")</f>
        <v xml:space="preserve"> </v>
      </c>
      <c r="I235" s="89" t="str">
        <f>IF('Order Form'!$K$13="Yes",(IF('Order Form'!#REF!&gt;0,"",IF('Order Form'!$K$10&lt;&gt;"GR - Gratis",IF('Order Form'!#REF!=0,"",IF(ISNUMBER($H235),'Order Form'!#REF!,"")),""))),"")</f>
        <v/>
      </c>
      <c r="J235" s="89" t="str">
        <f>IF('Order Form'!$K$13="Yes",(IF('Order Form'!#REF!=0,"",IF('Order Form'!$K$10&lt;&gt;"GR - Gratis",IF(ISNUMBER($H235),'Order Form'!#REF!,""),""))),"")</f>
        <v/>
      </c>
      <c r="K235" s="37"/>
      <c r="L235" s="89" t="str">
        <f>IF('Order Form'!J288&gt;0,"",IF('Order Form'!G288=0,"",IF('Order Form'!$K$10&lt;&gt;"GR - Gratis",IF('Order Form'!$K$12="Yes",IF(ISNUMBER($H235),'Order Form'!G288*100,""),""),"")))</f>
        <v/>
      </c>
      <c r="M235" s="89" t="str">
        <f>IF('Order Form'!J288&gt;0,"",IF('Order Form'!$K$17=0,"",IF('Order Form'!$K$17=0,"",IF('Order Form'!$K$10&lt;&gt;"GR - Gratis",IF('Order Form'!$K$12="Yes",IF(ISNUMBER($H235),'Order Form'!$K$17*100,""),""),""))))</f>
        <v/>
      </c>
      <c r="N235" s="38"/>
      <c r="O235" s="88" t="str">
        <f>IF('Order Form'!$B$8="Name / Attent Of","",IF(ISNUMBER($H235),IF('Order Form'!$K$14="Yes",'Order Form'!$B$8,""),""))</f>
        <v/>
      </c>
      <c r="P235" s="96" t="str">
        <f>IF('Order Form'!$B$9="Company / Department","",IF(ISNUMBER($H235),IF('Order Form'!$K$14="Yes",'Order Form'!$B$9,""),""))</f>
        <v/>
      </c>
      <c r="Q235" s="88" t="str">
        <f>IF('Order Form'!$B$10="Address 1","",IF(ISNUMBER($H235),IF('Order Form'!$K$14="Yes",'Order Form'!$B$10,""),""))</f>
        <v/>
      </c>
      <c r="R235" s="88" t="str">
        <f>IF('Order Form'!$B$11="Address 2","",IF(ISNUMBER($H235),IF('Order Form'!$K$14="Yes",'Order Form'!$B$11,""),""))</f>
        <v/>
      </c>
      <c r="S235" s="96" t="str">
        <f>IF('Order Form'!$B$12="Address 3","",IF(ISNUMBER($H235),IF('Order Form'!$K$14="Yes",'Order Form'!$B$12,""),""))</f>
        <v/>
      </c>
      <c r="T235" s="88" t="str">
        <f>IF('Order Form'!$B$13="Town","",IF(ISNUMBER($H235),IF('Order Form'!$K$14="Yes",'Order Form'!$B$13,""),""))</f>
        <v/>
      </c>
      <c r="U235" s="34"/>
      <c r="V235" s="103" t="str">
        <f>IF('Order Form'!$B$14="Post Code","",IF(ISNUMBER($H235),IF('Order Form'!$K$14="Yes",'Order Form'!$B$14,""),""))</f>
        <v/>
      </c>
      <c r="W235" s="98" t="str">
        <f>IF('Order Form'!$B$15="Country","",IF(ISNUMBER($H235),IF('Order Form'!$K$14="Yes",VLOOKUP('Order Form'!$B$15,Lists!N:O,2,0),""),""))</f>
        <v/>
      </c>
      <c r="X235" s="100"/>
      <c r="Y235" s="99" t="str">
        <f>IF('Order Form'!$F$8="Phone","",IF(ISNUMBER($H235),IF('Order Form'!$K$14="Yes",'Order Form'!$F$8,""),""))</f>
        <v/>
      </c>
      <c r="Z235" s="97" t="str">
        <f>IF('Order Form'!$F$9="Email","",IF(ISNUMBER($H235),IF('Order Form'!$K$14="Yes",'Order Form'!$F$9,""),""))</f>
        <v/>
      </c>
      <c r="AA235" s="38"/>
      <c r="AC235" s="86" t="str">
        <f>IF(ISNUMBER(($H235)),LEFT('Order Form'!$K$10,2),"")</f>
        <v/>
      </c>
      <c r="AD235" s="34"/>
      <c r="AE235" s="86" t="str">
        <f>IF(AC235="GR",LEFT('Order Form'!$K$11,2),"")</f>
        <v/>
      </c>
      <c r="AF235" s="34"/>
      <c r="AG235" s="38"/>
      <c r="AH235" s="38"/>
      <c r="AI235" s="86" t="str">
        <f>IF(ISNUMBER(($H235)),IF('Order Form'!$K$16="Yes","P",""),"")</f>
        <v/>
      </c>
      <c r="AJ235" s="34"/>
      <c r="AK235" s="106"/>
      <c r="AL235" s="106"/>
      <c r="AM235" s="34"/>
      <c r="AN235" s="34"/>
      <c r="AO235" s="38"/>
      <c r="AP235" s="34"/>
      <c r="AQ235" s="38"/>
      <c r="AR235" s="38"/>
      <c r="AS235" s="38"/>
      <c r="AZ235" s="86" t="str">
        <f>IF(ISNUMBER(($H235)),IF('Order Form'!$K$15="Yes","Y",""),"")</f>
        <v/>
      </c>
      <c r="BD235" s="87" t="e">
        <f>IF('Order Form'!#REF!&gt;0,"OF"," ")</f>
        <v>#REF!</v>
      </c>
      <c r="BE235" s="86" t="e">
        <f>IF('Order Form'!#REF!&gt;0,"Y"," ")</f>
        <v>#REF!</v>
      </c>
      <c r="BF235" s="86" t="e">
        <f>IF('Order Form'!#REF!&gt;0,"STANDARD"," ")</f>
        <v>#REF!</v>
      </c>
    </row>
    <row r="236" spans="1:58">
      <c r="A236" s="34"/>
      <c r="B236" s="93" t="str">
        <f>IF(ISNUMBER(($H236)),'Order Form'!$D$5,"")</f>
        <v/>
      </c>
      <c r="C236" s="92" t="str">
        <f>IF(ISNUMBER(($H236)),'Order Form'!$G$5,"")</f>
        <v/>
      </c>
      <c r="D236" s="92" t="str">
        <f>IF('Order Form'!F289="","",IF(ISNUMBER(($H236)),'Order Form'!F289,""))</f>
        <v/>
      </c>
      <c r="E236" s="35"/>
      <c r="F236" s="91" t="str">
        <f>IF(ISNUMBER((H236)),SUBSTITUTE(SUBSTITUTE('Order Form'!#REF!,"-","")," ",""),"")</f>
        <v/>
      </c>
      <c r="G236" s="36"/>
      <c r="H236" s="90" t="str">
        <f>IF('Order Form'!H289&gt;0,'Order Form'!H289," ")</f>
        <v xml:space="preserve"> </v>
      </c>
      <c r="I236" s="89" t="str">
        <f>IF('Order Form'!$K$13="Yes",(IF('Order Form'!#REF!&gt;0,"",IF('Order Form'!$K$10&lt;&gt;"GR - Gratis",IF('Order Form'!#REF!=0,"",IF(ISNUMBER($H236),'Order Form'!#REF!,"")),""))),"")</f>
        <v/>
      </c>
      <c r="J236" s="89" t="str">
        <f>IF('Order Form'!$K$13="Yes",(IF('Order Form'!#REF!=0,"",IF('Order Form'!$K$10&lt;&gt;"GR - Gratis",IF(ISNUMBER($H236),'Order Form'!#REF!,""),""))),"")</f>
        <v/>
      </c>
      <c r="K236" s="37"/>
      <c r="L236" s="89" t="str">
        <f>IF('Order Form'!J289&gt;0,"",IF('Order Form'!G289=0,"",IF('Order Form'!$K$10&lt;&gt;"GR - Gratis",IF('Order Form'!$K$12="Yes",IF(ISNUMBER($H236),'Order Form'!G289*100,""),""),"")))</f>
        <v/>
      </c>
      <c r="M236" s="89" t="str">
        <f>IF('Order Form'!J289&gt;0,"",IF('Order Form'!$K$17=0,"",IF('Order Form'!$K$17=0,"",IF('Order Form'!$K$10&lt;&gt;"GR - Gratis",IF('Order Form'!$K$12="Yes",IF(ISNUMBER($H236),'Order Form'!$K$17*100,""),""),""))))</f>
        <v/>
      </c>
      <c r="N236" s="38"/>
      <c r="O236" s="88" t="str">
        <f>IF('Order Form'!$B$8="Name / Attent Of","",IF(ISNUMBER($H236),IF('Order Form'!$K$14="Yes",'Order Form'!$B$8,""),""))</f>
        <v/>
      </c>
      <c r="P236" s="96" t="str">
        <f>IF('Order Form'!$B$9="Company / Department","",IF(ISNUMBER($H236),IF('Order Form'!$K$14="Yes",'Order Form'!$B$9,""),""))</f>
        <v/>
      </c>
      <c r="Q236" s="88" t="str">
        <f>IF('Order Form'!$B$10="Address 1","",IF(ISNUMBER($H236),IF('Order Form'!$K$14="Yes",'Order Form'!$B$10,""),""))</f>
        <v/>
      </c>
      <c r="R236" s="88" t="str">
        <f>IF('Order Form'!$B$11="Address 2","",IF(ISNUMBER($H236),IF('Order Form'!$K$14="Yes",'Order Form'!$B$11,""),""))</f>
        <v/>
      </c>
      <c r="S236" s="96" t="str">
        <f>IF('Order Form'!$B$12="Address 3","",IF(ISNUMBER($H236),IF('Order Form'!$K$14="Yes",'Order Form'!$B$12,""),""))</f>
        <v/>
      </c>
      <c r="T236" s="88" t="str">
        <f>IF('Order Form'!$B$13="Town","",IF(ISNUMBER($H236),IF('Order Form'!$K$14="Yes",'Order Form'!$B$13,""),""))</f>
        <v/>
      </c>
      <c r="U236" s="34"/>
      <c r="V236" s="103" t="str">
        <f>IF('Order Form'!$B$14="Post Code","",IF(ISNUMBER($H236),IF('Order Form'!$K$14="Yes",'Order Form'!$B$14,""),""))</f>
        <v/>
      </c>
      <c r="W236" s="98" t="str">
        <f>IF('Order Form'!$B$15="Country","",IF(ISNUMBER($H236),IF('Order Form'!$K$14="Yes",VLOOKUP('Order Form'!$B$15,Lists!N:O,2,0),""),""))</f>
        <v/>
      </c>
      <c r="X236" s="100"/>
      <c r="Y236" s="99" t="str">
        <f>IF('Order Form'!$F$8="Phone","",IF(ISNUMBER($H236),IF('Order Form'!$K$14="Yes",'Order Form'!$F$8,""),""))</f>
        <v/>
      </c>
      <c r="Z236" s="97" t="str">
        <f>IF('Order Form'!$F$9="Email","",IF(ISNUMBER($H236),IF('Order Form'!$K$14="Yes",'Order Form'!$F$9,""),""))</f>
        <v/>
      </c>
      <c r="AA236" s="38"/>
      <c r="AC236" s="86" t="str">
        <f>IF(ISNUMBER(($H236)),LEFT('Order Form'!$K$10,2),"")</f>
        <v/>
      </c>
      <c r="AD236" s="34"/>
      <c r="AE236" s="86" t="str">
        <f>IF(AC236="GR",LEFT('Order Form'!$K$11,2),"")</f>
        <v/>
      </c>
      <c r="AF236" s="34"/>
      <c r="AG236" s="38"/>
      <c r="AH236" s="38"/>
      <c r="AI236" s="86" t="str">
        <f>IF(ISNUMBER(($H236)),IF('Order Form'!$K$16="Yes","P",""),"")</f>
        <v/>
      </c>
      <c r="AJ236" s="34"/>
      <c r="AK236" s="106"/>
      <c r="AL236" s="106"/>
      <c r="AM236" s="34"/>
      <c r="AN236" s="34"/>
      <c r="AO236" s="38"/>
      <c r="AP236" s="34"/>
      <c r="AQ236" s="38"/>
      <c r="AR236" s="38"/>
      <c r="AS236" s="38"/>
      <c r="AZ236" s="86" t="str">
        <f>IF(ISNUMBER(($H236)),IF('Order Form'!$K$15="Yes","Y",""),"")</f>
        <v/>
      </c>
      <c r="BD236" s="87" t="e">
        <f>IF('Order Form'!#REF!&gt;0,"OF"," ")</f>
        <v>#REF!</v>
      </c>
      <c r="BE236" s="86" t="e">
        <f>IF('Order Form'!#REF!&gt;0,"Y"," ")</f>
        <v>#REF!</v>
      </c>
      <c r="BF236" s="86" t="e">
        <f>IF('Order Form'!#REF!&gt;0,"STANDARD"," ")</f>
        <v>#REF!</v>
      </c>
    </row>
    <row r="237" spans="1:58">
      <c r="A237" s="34"/>
      <c r="B237" s="93" t="str">
        <f>IF(ISNUMBER(($H237)),'Order Form'!$D$5,"")</f>
        <v/>
      </c>
      <c r="C237" s="92" t="str">
        <f>IF(ISNUMBER(($H237)),'Order Form'!$G$5,"")</f>
        <v/>
      </c>
      <c r="D237" s="92" t="str">
        <f>IF('Order Form'!F290="","",IF(ISNUMBER(($H237)),'Order Form'!F290,""))</f>
        <v/>
      </c>
      <c r="E237" s="35"/>
      <c r="F237" s="91" t="str">
        <f>IF(ISNUMBER((H237)),SUBSTITUTE(SUBSTITUTE('Order Form'!#REF!,"-","")," ",""),"")</f>
        <v/>
      </c>
      <c r="G237" s="36"/>
      <c r="H237" s="90" t="str">
        <f>IF('Order Form'!H290&gt;0,'Order Form'!H290," ")</f>
        <v xml:space="preserve"> </v>
      </c>
      <c r="I237" s="89" t="str">
        <f>IF('Order Form'!$K$13="Yes",(IF('Order Form'!#REF!&gt;0,"",IF('Order Form'!$K$10&lt;&gt;"GR - Gratis",IF('Order Form'!#REF!=0,"",IF(ISNUMBER($H237),'Order Form'!#REF!,"")),""))),"")</f>
        <v/>
      </c>
      <c r="J237" s="89" t="str">
        <f>IF('Order Form'!$K$13="Yes",(IF('Order Form'!#REF!=0,"",IF('Order Form'!$K$10&lt;&gt;"GR - Gratis",IF(ISNUMBER($H237),'Order Form'!#REF!,""),""))),"")</f>
        <v/>
      </c>
      <c r="K237" s="37"/>
      <c r="L237" s="89" t="str">
        <f>IF('Order Form'!J290&gt;0,"",IF('Order Form'!G290=0,"",IF('Order Form'!$K$10&lt;&gt;"GR - Gratis",IF('Order Form'!$K$12="Yes",IF(ISNUMBER($H237),'Order Form'!G290*100,""),""),"")))</f>
        <v/>
      </c>
      <c r="M237" s="89" t="str">
        <f>IF('Order Form'!J290&gt;0,"",IF('Order Form'!$K$17=0,"",IF('Order Form'!$K$17=0,"",IF('Order Form'!$K$10&lt;&gt;"GR - Gratis",IF('Order Form'!$K$12="Yes",IF(ISNUMBER($H237),'Order Form'!$K$17*100,""),""),""))))</f>
        <v/>
      </c>
      <c r="N237" s="38"/>
      <c r="O237" s="88" t="str">
        <f>IF('Order Form'!$B$8="Name / Attent Of","",IF(ISNUMBER($H237),IF('Order Form'!$K$14="Yes",'Order Form'!$B$8,""),""))</f>
        <v/>
      </c>
      <c r="P237" s="96" t="str">
        <f>IF('Order Form'!$B$9="Company / Department","",IF(ISNUMBER($H237),IF('Order Form'!$K$14="Yes",'Order Form'!$B$9,""),""))</f>
        <v/>
      </c>
      <c r="Q237" s="88" t="str">
        <f>IF('Order Form'!$B$10="Address 1","",IF(ISNUMBER($H237),IF('Order Form'!$K$14="Yes",'Order Form'!$B$10,""),""))</f>
        <v/>
      </c>
      <c r="R237" s="88" t="str">
        <f>IF('Order Form'!$B$11="Address 2","",IF(ISNUMBER($H237),IF('Order Form'!$K$14="Yes",'Order Form'!$B$11,""),""))</f>
        <v/>
      </c>
      <c r="S237" s="96" t="str">
        <f>IF('Order Form'!$B$12="Address 3","",IF(ISNUMBER($H237),IF('Order Form'!$K$14="Yes",'Order Form'!$B$12,""),""))</f>
        <v/>
      </c>
      <c r="T237" s="88" t="str">
        <f>IF('Order Form'!$B$13="Town","",IF(ISNUMBER($H237),IF('Order Form'!$K$14="Yes",'Order Form'!$B$13,""),""))</f>
        <v/>
      </c>
      <c r="U237" s="34"/>
      <c r="V237" s="103" t="str">
        <f>IF('Order Form'!$B$14="Post Code","",IF(ISNUMBER($H237),IF('Order Form'!$K$14="Yes",'Order Form'!$B$14,""),""))</f>
        <v/>
      </c>
      <c r="W237" s="98" t="str">
        <f>IF('Order Form'!$B$15="Country","",IF(ISNUMBER($H237),IF('Order Form'!$K$14="Yes",VLOOKUP('Order Form'!$B$15,Lists!N:O,2,0),""),""))</f>
        <v/>
      </c>
      <c r="X237" s="100"/>
      <c r="Y237" s="99" t="str">
        <f>IF('Order Form'!$F$8="Phone","",IF(ISNUMBER($H237),IF('Order Form'!$K$14="Yes",'Order Form'!$F$8,""),""))</f>
        <v/>
      </c>
      <c r="Z237" s="97" t="str">
        <f>IF('Order Form'!$F$9="Email","",IF(ISNUMBER($H237),IF('Order Form'!$K$14="Yes",'Order Form'!$F$9,""),""))</f>
        <v/>
      </c>
      <c r="AA237" s="38"/>
      <c r="AC237" s="86" t="str">
        <f>IF(ISNUMBER(($H237)),LEFT('Order Form'!$K$10,2),"")</f>
        <v/>
      </c>
      <c r="AD237" s="34"/>
      <c r="AE237" s="86" t="str">
        <f>IF(AC237="GR",LEFT('Order Form'!$K$11,2),"")</f>
        <v/>
      </c>
      <c r="AF237" s="34"/>
      <c r="AG237" s="38"/>
      <c r="AH237" s="38"/>
      <c r="AI237" s="86" t="str">
        <f>IF(ISNUMBER(($H237)),IF('Order Form'!$K$16="Yes","P",""),"")</f>
        <v/>
      </c>
      <c r="AJ237" s="34"/>
      <c r="AK237" s="106"/>
      <c r="AL237" s="106"/>
      <c r="AM237" s="34"/>
      <c r="AN237" s="34"/>
      <c r="AO237" s="38"/>
      <c r="AP237" s="34"/>
      <c r="AQ237" s="38"/>
      <c r="AR237" s="38"/>
      <c r="AS237" s="38"/>
      <c r="AZ237" s="86" t="str">
        <f>IF(ISNUMBER(($H237)),IF('Order Form'!$K$15="Yes","Y",""),"")</f>
        <v/>
      </c>
      <c r="BD237" s="87" t="e">
        <f>IF('Order Form'!#REF!&gt;0,"OF"," ")</f>
        <v>#REF!</v>
      </c>
      <c r="BE237" s="86" t="e">
        <f>IF('Order Form'!#REF!&gt;0,"Y"," ")</f>
        <v>#REF!</v>
      </c>
      <c r="BF237" s="86" t="e">
        <f>IF('Order Form'!#REF!&gt;0,"STANDARD"," ")</f>
        <v>#REF!</v>
      </c>
    </row>
    <row r="238" spans="1:58">
      <c r="A238" s="34"/>
      <c r="B238" s="93" t="str">
        <f>IF(ISNUMBER(($H238)),'Order Form'!$D$5,"")</f>
        <v/>
      </c>
      <c r="C238" s="92" t="str">
        <f>IF(ISNUMBER(($H238)),'Order Form'!$G$5,"")</f>
        <v/>
      </c>
      <c r="D238" s="92" t="str">
        <f>IF('Order Form'!F291="","",IF(ISNUMBER(($H238)),'Order Form'!F291,""))</f>
        <v/>
      </c>
      <c r="E238" s="35"/>
      <c r="F238" s="91" t="str">
        <f>IF(ISNUMBER((H238)),SUBSTITUTE(SUBSTITUTE('Order Form'!#REF!,"-","")," ",""),"")</f>
        <v/>
      </c>
      <c r="G238" s="36"/>
      <c r="H238" s="90" t="str">
        <f>IF('Order Form'!H291&gt;0,'Order Form'!H291," ")</f>
        <v xml:space="preserve"> </v>
      </c>
      <c r="I238" s="89" t="str">
        <f>IF('Order Form'!$K$13="Yes",(IF('Order Form'!#REF!&gt;0,"",IF('Order Form'!$K$10&lt;&gt;"GR - Gratis",IF('Order Form'!#REF!=0,"",IF(ISNUMBER($H238),'Order Form'!#REF!,"")),""))),"")</f>
        <v/>
      </c>
      <c r="J238" s="89" t="str">
        <f>IF('Order Form'!$K$13="Yes",(IF('Order Form'!#REF!=0,"",IF('Order Form'!$K$10&lt;&gt;"GR - Gratis",IF(ISNUMBER($H238),'Order Form'!#REF!,""),""))),"")</f>
        <v/>
      </c>
      <c r="K238" s="37"/>
      <c r="L238" s="89" t="str">
        <f>IF('Order Form'!J291&gt;0,"",IF('Order Form'!G291=0,"",IF('Order Form'!$K$10&lt;&gt;"GR - Gratis",IF('Order Form'!$K$12="Yes",IF(ISNUMBER($H238),'Order Form'!G291*100,""),""),"")))</f>
        <v/>
      </c>
      <c r="M238" s="89" t="str">
        <f>IF('Order Form'!J291&gt;0,"",IF('Order Form'!$K$17=0,"",IF('Order Form'!$K$17=0,"",IF('Order Form'!$K$10&lt;&gt;"GR - Gratis",IF('Order Form'!$K$12="Yes",IF(ISNUMBER($H238),'Order Form'!$K$17*100,""),""),""))))</f>
        <v/>
      </c>
      <c r="N238" s="38"/>
      <c r="O238" s="88" t="str">
        <f>IF('Order Form'!$B$8="Name / Attent Of","",IF(ISNUMBER($H238),IF('Order Form'!$K$14="Yes",'Order Form'!$B$8,""),""))</f>
        <v/>
      </c>
      <c r="P238" s="96" t="str">
        <f>IF('Order Form'!$B$9="Company / Department","",IF(ISNUMBER($H238),IF('Order Form'!$K$14="Yes",'Order Form'!$B$9,""),""))</f>
        <v/>
      </c>
      <c r="Q238" s="88" t="str">
        <f>IF('Order Form'!$B$10="Address 1","",IF(ISNUMBER($H238),IF('Order Form'!$K$14="Yes",'Order Form'!$B$10,""),""))</f>
        <v/>
      </c>
      <c r="R238" s="88" t="str">
        <f>IF('Order Form'!$B$11="Address 2","",IF(ISNUMBER($H238),IF('Order Form'!$K$14="Yes",'Order Form'!$B$11,""),""))</f>
        <v/>
      </c>
      <c r="S238" s="96" t="str">
        <f>IF('Order Form'!$B$12="Address 3","",IF(ISNUMBER($H238),IF('Order Form'!$K$14="Yes",'Order Form'!$B$12,""),""))</f>
        <v/>
      </c>
      <c r="T238" s="88" t="str">
        <f>IF('Order Form'!$B$13="Town","",IF(ISNUMBER($H238),IF('Order Form'!$K$14="Yes",'Order Form'!$B$13,""),""))</f>
        <v/>
      </c>
      <c r="U238" s="34"/>
      <c r="V238" s="103" t="str">
        <f>IF('Order Form'!$B$14="Post Code","",IF(ISNUMBER($H238),IF('Order Form'!$K$14="Yes",'Order Form'!$B$14,""),""))</f>
        <v/>
      </c>
      <c r="W238" s="98" t="str">
        <f>IF('Order Form'!$B$15="Country","",IF(ISNUMBER($H238),IF('Order Form'!$K$14="Yes",VLOOKUP('Order Form'!$B$15,Lists!N:O,2,0),""),""))</f>
        <v/>
      </c>
      <c r="X238" s="100"/>
      <c r="Y238" s="99" t="str">
        <f>IF('Order Form'!$F$8="Phone","",IF(ISNUMBER($H238),IF('Order Form'!$K$14="Yes",'Order Form'!$F$8,""),""))</f>
        <v/>
      </c>
      <c r="Z238" s="97" t="str">
        <f>IF('Order Form'!$F$9="Email","",IF(ISNUMBER($H238),IF('Order Form'!$K$14="Yes",'Order Form'!$F$9,""),""))</f>
        <v/>
      </c>
      <c r="AA238" s="38"/>
      <c r="AC238" s="86" t="str">
        <f>IF(ISNUMBER(($H238)),LEFT('Order Form'!$K$10,2),"")</f>
        <v/>
      </c>
      <c r="AD238" s="34"/>
      <c r="AE238" s="86" t="str">
        <f>IF(AC238="GR",LEFT('Order Form'!$K$11,2),"")</f>
        <v/>
      </c>
      <c r="AF238" s="34"/>
      <c r="AG238" s="38"/>
      <c r="AH238" s="38"/>
      <c r="AI238" s="86" t="str">
        <f>IF(ISNUMBER(($H238)),IF('Order Form'!$K$16="Yes","P",""),"")</f>
        <v/>
      </c>
      <c r="AJ238" s="34"/>
      <c r="AK238" s="106"/>
      <c r="AL238" s="106"/>
      <c r="AM238" s="34"/>
      <c r="AN238" s="34"/>
      <c r="AO238" s="38"/>
      <c r="AP238" s="34"/>
      <c r="AQ238" s="38"/>
      <c r="AR238" s="38"/>
      <c r="AS238" s="38"/>
      <c r="AZ238" s="86" t="str">
        <f>IF(ISNUMBER(($H238)),IF('Order Form'!$K$15="Yes","Y",""),"")</f>
        <v/>
      </c>
      <c r="BD238" s="87" t="e">
        <f>IF('Order Form'!#REF!&gt;0,"OF"," ")</f>
        <v>#REF!</v>
      </c>
      <c r="BE238" s="86" t="e">
        <f>IF('Order Form'!#REF!&gt;0,"Y"," ")</f>
        <v>#REF!</v>
      </c>
      <c r="BF238" s="86" t="e">
        <f>IF('Order Form'!#REF!&gt;0,"STANDARD"," ")</f>
        <v>#REF!</v>
      </c>
    </row>
    <row r="239" spans="1:58">
      <c r="A239" s="34"/>
      <c r="B239" s="93" t="str">
        <f>IF(ISNUMBER(($H239)),'Order Form'!$D$5,"")</f>
        <v/>
      </c>
      <c r="C239" s="92" t="str">
        <f>IF(ISNUMBER(($H239)),'Order Form'!$G$5,"")</f>
        <v/>
      </c>
      <c r="D239" s="92" t="str">
        <f>IF('Order Form'!F292="","",IF(ISNUMBER(($H239)),'Order Form'!F292,""))</f>
        <v/>
      </c>
      <c r="E239" s="35"/>
      <c r="F239" s="91" t="str">
        <f>IF(ISNUMBER((H239)),SUBSTITUTE(SUBSTITUTE('Order Form'!#REF!,"-","")," ",""),"")</f>
        <v/>
      </c>
      <c r="G239" s="36"/>
      <c r="H239" s="90" t="str">
        <f>IF('Order Form'!H292&gt;0,'Order Form'!H292," ")</f>
        <v xml:space="preserve"> </v>
      </c>
      <c r="I239" s="89" t="str">
        <f>IF('Order Form'!$K$13="Yes",(IF('Order Form'!#REF!&gt;0,"",IF('Order Form'!$K$10&lt;&gt;"GR - Gratis",IF('Order Form'!#REF!=0,"",IF(ISNUMBER($H239),'Order Form'!#REF!,"")),""))),"")</f>
        <v/>
      </c>
      <c r="J239" s="89" t="str">
        <f>IF('Order Form'!$K$13="Yes",(IF('Order Form'!#REF!=0,"",IF('Order Form'!$K$10&lt;&gt;"GR - Gratis",IF(ISNUMBER($H239),'Order Form'!#REF!,""),""))),"")</f>
        <v/>
      </c>
      <c r="K239" s="37"/>
      <c r="L239" s="89" t="str">
        <f>IF('Order Form'!J292&gt;0,"",IF('Order Form'!G292=0,"",IF('Order Form'!$K$10&lt;&gt;"GR - Gratis",IF('Order Form'!$K$12="Yes",IF(ISNUMBER($H239),'Order Form'!G292*100,""),""),"")))</f>
        <v/>
      </c>
      <c r="M239" s="89" t="str">
        <f>IF('Order Form'!J292&gt;0,"",IF('Order Form'!$K$17=0,"",IF('Order Form'!$K$17=0,"",IF('Order Form'!$K$10&lt;&gt;"GR - Gratis",IF('Order Form'!$K$12="Yes",IF(ISNUMBER($H239),'Order Form'!$K$17*100,""),""),""))))</f>
        <v/>
      </c>
      <c r="N239" s="38"/>
      <c r="O239" s="88" t="str">
        <f>IF('Order Form'!$B$8="Name / Attent Of","",IF(ISNUMBER($H239),IF('Order Form'!$K$14="Yes",'Order Form'!$B$8,""),""))</f>
        <v/>
      </c>
      <c r="P239" s="96" t="str">
        <f>IF('Order Form'!$B$9="Company / Department","",IF(ISNUMBER($H239),IF('Order Form'!$K$14="Yes",'Order Form'!$B$9,""),""))</f>
        <v/>
      </c>
      <c r="Q239" s="88" t="str">
        <f>IF('Order Form'!$B$10="Address 1","",IF(ISNUMBER($H239),IF('Order Form'!$K$14="Yes",'Order Form'!$B$10,""),""))</f>
        <v/>
      </c>
      <c r="R239" s="88" t="str">
        <f>IF('Order Form'!$B$11="Address 2","",IF(ISNUMBER($H239),IF('Order Form'!$K$14="Yes",'Order Form'!$B$11,""),""))</f>
        <v/>
      </c>
      <c r="S239" s="96" t="str">
        <f>IF('Order Form'!$B$12="Address 3","",IF(ISNUMBER($H239),IF('Order Form'!$K$14="Yes",'Order Form'!$B$12,""),""))</f>
        <v/>
      </c>
      <c r="T239" s="88" t="str">
        <f>IF('Order Form'!$B$13="Town","",IF(ISNUMBER($H239),IF('Order Form'!$K$14="Yes",'Order Form'!$B$13,""),""))</f>
        <v/>
      </c>
      <c r="U239" s="34"/>
      <c r="V239" s="103" t="str">
        <f>IF('Order Form'!$B$14="Post Code","",IF(ISNUMBER($H239),IF('Order Form'!$K$14="Yes",'Order Form'!$B$14,""),""))</f>
        <v/>
      </c>
      <c r="W239" s="98" t="str">
        <f>IF('Order Form'!$B$15="Country","",IF(ISNUMBER($H239),IF('Order Form'!$K$14="Yes",VLOOKUP('Order Form'!$B$15,Lists!N:O,2,0),""),""))</f>
        <v/>
      </c>
      <c r="X239" s="100"/>
      <c r="Y239" s="99" t="str">
        <f>IF('Order Form'!$F$8="Phone","",IF(ISNUMBER($H239),IF('Order Form'!$K$14="Yes",'Order Form'!$F$8,""),""))</f>
        <v/>
      </c>
      <c r="Z239" s="97" t="str">
        <f>IF('Order Form'!$F$9="Email","",IF(ISNUMBER($H239),IF('Order Form'!$K$14="Yes",'Order Form'!$F$9,""),""))</f>
        <v/>
      </c>
      <c r="AA239" s="38"/>
      <c r="AC239" s="86" t="str">
        <f>IF(ISNUMBER(($H239)),LEFT('Order Form'!$K$10,2),"")</f>
        <v/>
      </c>
      <c r="AD239" s="34"/>
      <c r="AE239" s="86" t="str">
        <f>IF(AC239="GR",LEFT('Order Form'!$K$11,2),"")</f>
        <v/>
      </c>
      <c r="AF239" s="34"/>
      <c r="AG239" s="38"/>
      <c r="AH239" s="38"/>
      <c r="AI239" s="86" t="str">
        <f>IF(ISNUMBER(($H239)),IF('Order Form'!$K$16="Yes","P",""),"")</f>
        <v/>
      </c>
      <c r="AJ239" s="34"/>
      <c r="AK239" s="106"/>
      <c r="AL239" s="106"/>
      <c r="AM239" s="34"/>
      <c r="AN239" s="34"/>
      <c r="AO239" s="38"/>
      <c r="AP239" s="34"/>
      <c r="AQ239" s="38"/>
      <c r="AR239" s="38"/>
      <c r="AS239" s="38"/>
      <c r="AZ239" s="86" t="str">
        <f>IF(ISNUMBER(($H239)),IF('Order Form'!$K$15="Yes","Y",""),"")</f>
        <v/>
      </c>
      <c r="BD239" s="87" t="e">
        <f>IF('Order Form'!#REF!&gt;0,"OF"," ")</f>
        <v>#REF!</v>
      </c>
      <c r="BE239" s="86" t="e">
        <f>IF('Order Form'!#REF!&gt;0,"Y"," ")</f>
        <v>#REF!</v>
      </c>
      <c r="BF239" s="86" t="e">
        <f>IF('Order Form'!#REF!&gt;0,"STANDARD"," ")</f>
        <v>#REF!</v>
      </c>
    </row>
    <row r="240" spans="1:58">
      <c r="A240" s="34"/>
      <c r="B240" s="93" t="str">
        <f>IF(ISNUMBER(($H240)),'Order Form'!$D$5,"")</f>
        <v/>
      </c>
      <c r="C240" s="92" t="str">
        <f>IF(ISNUMBER(($H240)),'Order Form'!$G$5,"")</f>
        <v/>
      </c>
      <c r="D240" s="92" t="str">
        <f>IF('Order Form'!F293="","",IF(ISNUMBER(($H240)),'Order Form'!F293,""))</f>
        <v/>
      </c>
      <c r="E240" s="35"/>
      <c r="F240" s="91" t="str">
        <f>IF(ISNUMBER((H240)),SUBSTITUTE(SUBSTITUTE('Order Form'!#REF!,"-","")," ",""),"")</f>
        <v/>
      </c>
      <c r="G240" s="36"/>
      <c r="H240" s="90" t="str">
        <f>IF('Order Form'!H293&gt;0,'Order Form'!H293," ")</f>
        <v xml:space="preserve"> </v>
      </c>
      <c r="I240" s="89" t="str">
        <f>IF('Order Form'!$K$13="Yes",(IF('Order Form'!#REF!&gt;0,"",IF('Order Form'!$K$10&lt;&gt;"GR - Gratis",IF('Order Form'!#REF!=0,"",IF(ISNUMBER($H240),'Order Form'!#REF!,"")),""))),"")</f>
        <v/>
      </c>
      <c r="J240" s="89" t="str">
        <f>IF('Order Form'!$K$13="Yes",(IF('Order Form'!#REF!=0,"",IF('Order Form'!$K$10&lt;&gt;"GR - Gratis",IF(ISNUMBER($H240),'Order Form'!#REF!,""),""))),"")</f>
        <v/>
      </c>
      <c r="K240" s="37"/>
      <c r="L240" s="89" t="str">
        <f>IF('Order Form'!J293&gt;0,"",IF('Order Form'!G293=0,"",IF('Order Form'!$K$10&lt;&gt;"GR - Gratis",IF('Order Form'!$K$12="Yes",IF(ISNUMBER($H240),'Order Form'!G293*100,""),""),"")))</f>
        <v/>
      </c>
      <c r="M240" s="89" t="str">
        <f>IF('Order Form'!J293&gt;0,"",IF('Order Form'!$K$17=0,"",IF('Order Form'!$K$17=0,"",IF('Order Form'!$K$10&lt;&gt;"GR - Gratis",IF('Order Form'!$K$12="Yes",IF(ISNUMBER($H240),'Order Form'!$K$17*100,""),""),""))))</f>
        <v/>
      </c>
      <c r="N240" s="38"/>
      <c r="O240" s="88" t="str">
        <f>IF('Order Form'!$B$8="Name / Attent Of","",IF(ISNUMBER($H240),IF('Order Form'!$K$14="Yes",'Order Form'!$B$8,""),""))</f>
        <v/>
      </c>
      <c r="P240" s="96" t="str">
        <f>IF('Order Form'!$B$9="Company / Department","",IF(ISNUMBER($H240),IF('Order Form'!$K$14="Yes",'Order Form'!$B$9,""),""))</f>
        <v/>
      </c>
      <c r="Q240" s="88" t="str">
        <f>IF('Order Form'!$B$10="Address 1","",IF(ISNUMBER($H240),IF('Order Form'!$K$14="Yes",'Order Form'!$B$10,""),""))</f>
        <v/>
      </c>
      <c r="R240" s="88" t="str">
        <f>IF('Order Form'!$B$11="Address 2","",IF(ISNUMBER($H240),IF('Order Form'!$K$14="Yes",'Order Form'!$B$11,""),""))</f>
        <v/>
      </c>
      <c r="S240" s="96" t="str">
        <f>IF('Order Form'!$B$12="Address 3","",IF(ISNUMBER($H240),IF('Order Form'!$K$14="Yes",'Order Form'!$B$12,""),""))</f>
        <v/>
      </c>
      <c r="T240" s="88" t="str">
        <f>IF('Order Form'!$B$13="Town","",IF(ISNUMBER($H240),IF('Order Form'!$K$14="Yes",'Order Form'!$B$13,""),""))</f>
        <v/>
      </c>
      <c r="U240" s="34"/>
      <c r="V240" s="103" t="str">
        <f>IF('Order Form'!$B$14="Post Code","",IF(ISNUMBER($H240),IF('Order Form'!$K$14="Yes",'Order Form'!$B$14,""),""))</f>
        <v/>
      </c>
      <c r="W240" s="98" t="str">
        <f>IF('Order Form'!$B$15="Country","",IF(ISNUMBER($H240),IF('Order Form'!$K$14="Yes",VLOOKUP('Order Form'!$B$15,Lists!N:O,2,0),""),""))</f>
        <v/>
      </c>
      <c r="X240" s="100"/>
      <c r="Y240" s="99" t="str">
        <f>IF('Order Form'!$F$8="Phone","",IF(ISNUMBER($H240),IF('Order Form'!$K$14="Yes",'Order Form'!$F$8,""),""))</f>
        <v/>
      </c>
      <c r="Z240" s="97" t="str">
        <f>IF('Order Form'!$F$9="Email","",IF(ISNUMBER($H240),IF('Order Form'!$K$14="Yes",'Order Form'!$F$9,""),""))</f>
        <v/>
      </c>
      <c r="AA240" s="38"/>
      <c r="AC240" s="86" t="str">
        <f>IF(ISNUMBER(($H240)),LEFT('Order Form'!$K$10,2),"")</f>
        <v/>
      </c>
      <c r="AD240" s="34"/>
      <c r="AE240" s="86" t="str">
        <f>IF(AC240="GR",LEFT('Order Form'!$K$11,2),"")</f>
        <v/>
      </c>
      <c r="AF240" s="34"/>
      <c r="AG240" s="38"/>
      <c r="AH240" s="38"/>
      <c r="AI240" s="86" t="str">
        <f>IF(ISNUMBER(($H240)),IF('Order Form'!$K$16="Yes","P",""),"")</f>
        <v/>
      </c>
      <c r="AJ240" s="34"/>
      <c r="AK240" s="106"/>
      <c r="AL240" s="106"/>
      <c r="AM240" s="34"/>
      <c r="AN240" s="34"/>
      <c r="AO240" s="38"/>
      <c r="AP240" s="34"/>
      <c r="AQ240" s="38"/>
      <c r="AR240" s="38"/>
      <c r="AS240" s="38"/>
      <c r="AZ240" s="86" t="str">
        <f>IF(ISNUMBER(($H240)),IF('Order Form'!$K$15="Yes","Y",""),"")</f>
        <v/>
      </c>
      <c r="BD240" s="87" t="e">
        <f>IF('Order Form'!#REF!&gt;0,"OF"," ")</f>
        <v>#REF!</v>
      </c>
      <c r="BE240" s="86" t="e">
        <f>IF('Order Form'!#REF!&gt;0,"Y"," ")</f>
        <v>#REF!</v>
      </c>
      <c r="BF240" s="86" t="e">
        <f>IF('Order Form'!#REF!&gt;0,"STANDARD"," ")</f>
        <v>#REF!</v>
      </c>
    </row>
    <row r="241" spans="1:58">
      <c r="A241" s="34"/>
      <c r="B241" s="93" t="str">
        <f>IF(ISNUMBER(($H241)),'Order Form'!$D$5,"")</f>
        <v/>
      </c>
      <c r="C241" s="92" t="str">
        <f>IF(ISNUMBER(($H241)),'Order Form'!$G$5,"")</f>
        <v/>
      </c>
      <c r="D241" s="92" t="str">
        <f>IF('Order Form'!F294="","",IF(ISNUMBER(($H241)),'Order Form'!F294,""))</f>
        <v/>
      </c>
      <c r="E241" s="35"/>
      <c r="F241" s="91" t="str">
        <f>IF(ISNUMBER((H241)),SUBSTITUTE(SUBSTITUTE('Order Form'!#REF!,"-","")," ",""),"")</f>
        <v/>
      </c>
      <c r="G241" s="36"/>
      <c r="H241" s="90" t="str">
        <f>IF('Order Form'!H294&gt;0,'Order Form'!H294," ")</f>
        <v xml:space="preserve"> </v>
      </c>
      <c r="I241" s="89" t="str">
        <f>IF('Order Form'!$K$13="Yes",(IF('Order Form'!#REF!&gt;0,"",IF('Order Form'!$K$10&lt;&gt;"GR - Gratis",IF('Order Form'!#REF!=0,"",IF(ISNUMBER($H241),'Order Form'!#REF!,"")),""))),"")</f>
        <v/>
      </c>
      <c r="J241" s="89" t="str">
        <f>IF('Order Form'!$K$13="Yes",(IF('Order Form'!#REF!=0,"",IF('Order Form'!$K$10&lt;&gt;"GR - Gratis",IF(ISNUMBER($H241),'Order Form'!#REF!,""),""))),"")</f>
        <v/>
      </c>
      <c r="K241" s="37"/>
      <c r="L241" s="89" t="str">
        <f>IF('Order Form'!J294&gt;0,"",IF('Order Form'!G294=0,"",IF('Order Form'!$K$10&lt;&gt;"GR - Gratis",IF('Order Form'!$K$12="Yes",IF(ISNUMBER($H241),'Order Form'!G294*100,""),""),"")))</f>
        <v/>
      </c>
      <c r="M241" s="89" t="str">
        <f>IF('Order Form'!J294&gt;0,"",IF('Order Form'!$K$17=0,"",IF('Order Form'!$K$17=0,"",IF('Order Form'!$K$10&lt;&gt;"GR - Gratis",IF('Order Form'!$K$12="Yes",IF(ISNUMBER($H241),'Order Form'!$K$17*100,""),""),""))))</f>
        <v/>
      </c>
      <c r="N241" s="38"/>
      <c r="O241" s="88" t="str">
        <f>IF('Order Form'!$B$8="Name / Attent Of","",IF(ISNUMBER($H241),IF('Order Form'!$K$14="Yes",'Order Form'!$B$8,""),""))</f>
        <v/>
      </c>
      <c r="P241" s="96" t="str">
        <f>IF('Order Form'!$B$9="Company / Department","",IF(ISNUMBER($H241),IF('Order Form'!$K$14="Yes",'Order Form'!$B$9,""),""))</f>
        <v/>
      </c>
      <c r="Q241" s="88" t="str">
        <f>IF('Order Form'!$B$10="Address 1","",IF(ISNUMBER($H241),IF('Order Form'!$K$14="Yes",'Order Form'!$B$10,""),""))</f>
        <v/>
      </c>
      <c r="R241" s="88" t="str">
        <f>IF('Order Form'!$B$11="Address 2","",IF(ISNUMBER($H241),IF('Order Form'!$K$14="Yes",'Order Form'!$B$11,""),""))</f>
        <v/>
      </c>
      <c r="S241" s="96" t="str">
        <f>IF('Order Form'!$B$12="Address 3","",IF(ISNUMBER($H241),IF('Order Form'!$K$14="Yes",'Order Form'!$B$12,""),""))</f>
        <v/>
      </c>
      <c r="T241" s="88" t="str">
        <f>IF('Order Form'!$B$13="Town","",IF(ISNUMBER($H241),IF('Order Form'!$K$14="Yes",'Order Form'!$B$13,""),""))</f>
        <v/>
      </c>
      <c r="U241" s="34"/>
      <c r="V241" s="103" t="str">
        <f>IF('Order Form'!$B$14="Post Code","",IF(ISNUMBER($H241),IF('Order Form'!$K$14="Yes",'Order Form'!$B$14,""),""))</f>
        <v/>
      </c>
      <c r="W241" s="98" t="str">
        <f>IF('Order Form'!$B$15="Country","",IF(ISNUMBER($H241),IF('Order Form'!$K$14="Yes",VLOOKUP('Order Form'!$B$15,Lists!N:O,2,0),""),""))</f>
        <v/>
      </c>
      <c r="X241" s="100"/>
      <c r="Y241" s="99" t="str">
        <f>IF('Order Form'!$F$8="Phone","",IF(ISNUMBER($H241),IF('Order Form'!$K$14="Yes",'Order Form'!$F$8,""),""))</f>
        <v/>
      </c>
      <c r="Z241" s="97" t="str">
        <f>IF('Order Form'!$F$9="Email","",IF(ISNUMBER($H241),IF('Order Form'!$K$14="Yes",'Order Form'!$F$9,""),""))</f>
        <v/>
      </c>
      <c r="AA241" s="38"/>
      <c r="AC241" s="86" t="str">
        <f>IF(ISNUMBER(($H241)),LEFT('Order Form'!$K$10,2),"")</f>
        <v/>
      </c>
      <c r="AD241" s="34"/>
      <c r="AE241" s="86" t="str">
        <f>IF(AC241="GR",LEFT('Order Form'!$K$11,2),"")</f>
        <v/>
      </c>
      <c r="AF241" s="34"/>
      <c r="AG241" s="38"/>
      <c r="AH241" s="38"/>
      <c r="AI241" s="86" t="str">
        <f>IF(ISNUMBER(($H241)),IF('Order Form'!$K$16="Yes","P",""),"")</f>
        <v/>
      </c>
      <c r="AJ241" s="34"/>
      <c r="AK241" s="106"/>
      <c r="AL241" s="106"/>
      <c r="AM241" s="34"/>
      <c r="AN241" s="34"/>
      <c r="AO241" s="38"/>
      <c r="AP241" s="34"/>
      <c r="AQ241" s="38"/>
      <c r="AR241" s="38"/>
      <c r="AS241" s="38"/>
      <c r="AZ241" s="86" t="str">
        <f>IF(ISNUMBER(($H241)),IF('Order Form'!$K$15="Yes","Y",""),"")</f>
        <v/>
      </c>
      <c r="BD241" s="87" t="e">
        <f>IF('Order Form'!#REF!&gt;0,"OF"," ")</f>
        <v>#REF!</v>
      </c>
      <c r="BE241" s="86" t="e">
        <f>IF('Order Form'!#REF!&gt;0,"Y"," ")</f>
        <v>#REF!</v>
      </c>
      <c r="BF241" s="86" t="e">
        <f>IF('Order Form'!#REF!&gt;0,"STANDARD"," ")</f>
        <v>#REF!</v>
      </c>
    </row>
    <row r="242" spans="1:58">
      <c r="A242" s="34"/>
      <c r="B242" s="93" t="str">
        <f>IF(ISNUMBER(($H242)),'Order Form'!$D$5,"")</f>
        <v/>
      </c>
      <c r="C242" s="92" t="str">
        <f>IF(ISNUMBER(($H242)),'Order Form'!$G$5,"")</f>
        <v/>
      </c>
      <c r="D242" s="92" t="str">
        <f>IF('Order Form'!F295="","",IF(ISNUMBER(($H242)),'Order Form'!F295,""))</f>
        <v/>
      </c>
      <c r="E242" s="35"/>
      <c r="F242" s="91" t="str">
        <f>IF(ISNUMBER((H242)),SUBSTITUTE(SUBSTITUTE('Order Form'!#REF!,"-","")," ",""),"")</f>
        <v/>
      </c>
      <c r="G242" s="36"/>
      <c r="H242" s="90" t="str">
        <f>IF('Order Form'!H295&gt;0,'Order Form'!H295," ")</f>
        <v xml:space="preserve"> </v>
      </c>
      <c r="I242" s="89" t="str">
        <f>IF('Order Form'!$K$13="Yes",(IF('Order Form'!#REF!&gt;0,"",IF('Order Form'!$K$10&lt;&gt;"GR - Gratis",IF('Order Form'!#REF!=0,"",IF(ISNUMBER($H242),'Order Form'!#REF!,"")),""))),"")</f>
        <v/>
      </c>
      <c r="J242" s="89" t="str">
        <f>IF('Order Form'!$K$13="Yes",(IF('Order Form'!#REF!=0,"",IF('Order Form'!$K$10&lt;&gt;"GR - Gratis",IF(ISNUMBER($H242),'Order Form'!#REF!,""),""))),"")</f>
        <v/>
      </c>
      <c r="K242" s="37"/>
      <c r="L242" s="89" t="str">
        <f>IF('Order Form'!J295&gt;0,"",IF('Order Form'!G295=0,"",IF('Order Form'!$K$10&lt;&gt;"GR - Gratis",IF('Order Form'!$K$12="Yes",IF(ISNUMBER($H242),'Order Form'!G295*100,""),""),"")))</f>
        <v/>
      </c>
      <c r="M242" s="89" t="str">
        <f>IF('Order Form'!J295&gt;0,"",IF('Order Form'!$K$17=0,"",IF('Order Form'!$K$17=0,"",IF('Order Form'!$K$10&lt;&gt;"GR - Gratis",IF('Order Form'!$K$12="Yes",IF(ISNUMBER($H242),'Order Form'!$K$17*100,""),""),""))))</f>
        <v/>
      </c>
      <c r="N242" s="38"/>
      <c r="O242" s="88" t="str">
        <f>IF('Order Form'!$B$8="Name / Attent Of","",IF(ISNUMBER($H242),IF('Order Form'!$K$14="Yes",'Order Form'!$B$8,""),""))</f>
        <v/>
      </c>
      <c r="P242" s="96" t="str">
        <f>IF('Order Form'!$B$9="Company / Department","",IF(ISNUMBER($H242),IF('Order Form'!$K$14="Yes",'Order Form'!$B$9,""),""))</f>
        <v/>
      </c>
      <c r="Q242" s="88" t="str">
        <f>IF('Order Form'!$B$10="Address 1","",IF(ISNUMBER($H242),IF('Order Form'!$K$14="Yes",'Order Form'!$B$10,""),""))</f>
        <v/>
      </c>
      <c r="R242" s="88" t="str">
        <f>IF('Order Form'!$B$11="Address 2","",IF(ISNUMBER($H242),IF('Order Form'!$K$14="Yes",'Order Form'!$B$11,""),""))</f>
        <v/>
      </c>
      <c r="S242" s="96" t="str">
        <f>IF('Order Form'!$B$12="Address 3","",IF(ISNUMBER($H242),IF('Order Form'!$K$14="Yes",'Order Form'!$B$12,""),""))</f>
        <v/>
      </c>
      <c r="T242" s="88" t="str">
        <f>IF('Order Form'!$B$13="Town","",IF(ISNUMBER($H242),IF('Order Form'!$K$14="Yes",'Order Form'!$B$13,""),""))</f>
        <v/>
      </c>
      <c r="U242" s="34"/>
      <c r="V242" s="103" t="str">
        <f>IF('Order Form'!$B$14="Post Code","",IF(ISNUMBER($H242),IF('Order Form'!$K$14="Yes",'Order Form'!$B$14,""),""))</f>
        <v/>
      </c>
      <c r="W242" s="98" t="str">
        <f>IF('Order Form'!$B$15="Country","",IF(ISNUMBER($H242),IF('Order Form'!$K$14="Yes",VLOOKUP('Order Form'!$B$15,Lists!N:O,2,0),""),""))</f>
        <v/>
      </c>
      <c r="X242" s="100"/>
      <c r="Y242" s="99" t="str">
        <f>IF('Order Form'!$F$8="Phone","",IF(ISNUMBER($H242),IF('Order Form'!$K$14="Yes",'Order Form'!$F$8,""),""))</f>
        <v/>
      </c>
      <c r="Z242" s="97" t="str">
        <f>IF('Order Form'!$F$9="Email","",IF(ISNUMBER($H242),IF('Order Form'!$K$14="Yes",'Order Form'!$F$9,""),""))</f>
        <v/>
      </c>
      <c r="AA242" s="38"/>
      <c r="AC242" s="86" t="str">
        <f>IF(ISNUMBER(($H242)),LEFT('Order Form'!$K$10,2),"")</f>
        <v/>
      </c>
      <c r="AD242" s="34"/>
      <c r="AE242" s="86" t="str">
        <f>IF(AC242="GR",LEFT('Order Form'!$K$11,2),"")</f>
        <v/>
      </c>
      <c r="AF242" s="34"/>
      <c r="AG242" s="38"/>
      <c r="AH242" s="38"/>
      <c r="AI242" s="86" t="str">
        <f>IF(ISNUMBER(($H242)),IF('Order Form'!$K$16="Yes","P",""),"")</f>
        <v/>
      </c>
      <c r="AJ242" s="34"/>
      <c r="AK242" s="106"/>
      <c r="AL242" s="106"/>
      <c r="AM242" s="34"/>
      <c r="AN242" s="34"/>
      <c r="AO242" s="38"/>
      <c r="AP242" s="34"/>
      <c r="AQ242" s="38"/>
      <c r="AR242" s="38"/>
      <c r="AS242" s="38"/>
      <c r="AZ242" s="86" t="str">
        <f>IF(ISNUMBER(($H242)),IF('Order Form'!$K$15="Yes","Y",""),"")</f>
        <v/>
      </c>
      <c r="BD242" s="87" t="e">
        <f>IF('Order Form'!#REF!&gt;0,"OF"," ")</f>
        <v>#REF!</v>
      </c>
      <c r="BE242" s="86" t="e">
        <f>IF('Order Form'!#REF!&gt;0,"Y"," ")</f>
        <v>#REF!</v>
      </c>
      <c r="BF242" s="86" t="e">
        <f>IF('Order Form'!#REF!&gt;0,"STANDARD"," ")</f>
        <v>#REF!</v>
      </c>
    </row>
    <row r="243" spans="1:58">
      <c r="A243" s="34"/>
      <c r="B243" s="93" t="str">
        <f>IF(ISNUMBER(($H243)),'Order Form'!$D$5,"")</f>
        <v/>
      </c>
      <c r="C243" s="92" t="str">
        <f>IF(ISNUMBER(($H243)),'Order Form'!$G$5,"")</f>
        <v/>
      </c>
      <c r="D243" s="92" t="str">
        <f>IF('Order Form'!F296="","",IF(ISNUMBER(($H243)),'Order Form'!F296,""))</f>
        <v/>
      </c>
      <c r="E243" s="35"/>
      <c r="F243" s="91" t="str">
        <f>IF(ISNUMBER((H243)),SUBSTITUTE(SUBSTITUTE('Order Form'!#REF!,"-","")," ",""),"")</f>
        <v/>
      </c>
      <c r="G243" s="36"/>
      <c r="H243" s="90" t="str">
        <f>IF('Order Form'!H296&gt;0,'Order Form'!H296," ")</f>
        <v xml:space="preserve"> </v>
      </c>
      <c r="I243" s="89" t="str">
        <f>IF('Order Form'!$K$13="Yes",(IF('Order Form'!#REF!&gt;0,"",IF('Order Form'!$K$10&lt;&gt;"GR - Gratis",IF('Order Form'!#REF!=0,"",IF(ISNUMBER($H243),'Order Form'!#REF!,"")),""))),"")</f>
        <v/>
      </c>
      <c r="J243" s="89" t="str">
        <f>IF('Order Form'!$K$13="Yes",(IF('Order Form'!#REF!=0,"",IF('Order Form'!$K$10&lt;&gt;"GR - Gratis",IF(ISNUMBER($H243),'Order Form'!#REF!,""),""))),"")</f>
        <v/>
      </c>
      <c r="K243" s="37"/>
      <c r="L243" s="89" t="str">
        <f>IF('Order Form'!J296&gt;0,"",IF('Order Form'!G296=0,"",IF('Order Form'!$K$10&lt;&gt;"GR - Gratis",IF('Order Form'!$K$12="Yes",IF(ISNUMBER($H243),'Order Form'!G296*100,""),""),"")))</f>
        <v/>
      </c>
      <c r="M243" s="89" t="str">
        <f>IF('Order Form'!J296&gt;0,"",IF('Order Form'!$K$17=0,"",IF('Order Form'!$K$17=0,"",IF('Order Form'!$K$10&lt;&gt;"GR - Gratis",IF('Order Form'!$K$12="Yes",IF(ISNUMBER($H243),'Order Form'!$K$17*100,""),""),""))))</f>
        <v/>
      </c>
      <c r="N243" s="38"/>
      <c r="O243" s="88" t="str">
        <f>IF('Order Form'!$B$8="Name / Attent Of","",IF(ISNUMBER($H243),IF('Order Form'!$K$14="Yes",'Order Form'!$B$8,""),""))</f>
        <v/>
      </c>
      <c r="P243" s="96" t="str">
        <f>IF('Order Form'!$B$9="Company / Department","",IF(ISNUMBER($H243),IF('Order Form'!$K$14="Yes",'Order Form'!$B$9,""),""))</f>
        <v/>
      </c>
      <c r="Q243" s="88" t="str">
        <f>IF('Order Form'!$B$10="Address 1","",IF(ISNUMBER($H243),IF('Order Form'!$K$14="Yes",'Order Form'!$B$10,""),""))</f>
        <v/>
      </c>
      <c r="R243" s="88" t="str">
        <f>IF('Order Form'!$B$11="Address 2","",IF(ISNUMBER($H243),IF('Order Form'!$K$14="Yes",'Order Form'!$B$11,""),""))</f>
        <v/>
      </c>
      <c r="S243" s="96" t="str">
        <f>IF('Order Form'!$B$12="Address 3","",IF(ISNUMBER($H243),IF('Order Form'!$K$14="Yes",'Order Form'!$B$12,""),""))</f>
        <v/>
      </c>
      <c r="T243" s="88" t="str">
        <f>IF('Order Form'!$B$13="Town","",IF(ISNUMBER($H243),IF('Order Form'!$K$14="Yes",'Order Form'!$B$13,""),""))</f>
        <v/>
      </c>
      <c r="U243" s="34"/>
      <c r="V243" s="103" t="str">
        <f>IF('Order Form'!$B$14="Post Code","",IF(ISNUMBER($H243),IF('Order Form'!$K$14="Yes",'Order Form'!$B$14,""),""))</f>
        <v/>
      </c>
      <c r="W243" s="98" t="str">
        <f>IF('Order Form'!$B$15="Country","",IF(ISNUMBER($H243),IF('Order Form'!$K$14="Yes",VLOOKUP('Order Form'!$B$15,Lists!N:O,2,0),""),""))</f>
        <v/>
      </c>
      <c r="X243" s="100"/>
      <c r="Y243" s="99" t="str">
        <f>IF('Order Form'!$F$8="Phone","",IF(ISNUMBER($H243),IF('Order Form'!$K$14="Yes",'Order Form'!$F$8,""),""))</f>
        <v/>
      </c>
      <c r="Z243" s="97" t="str">
        <f>IF('Order Form'!$F$9="Email","",IF(ISNUMBER($H243),IF('Order Form'!$K$14="Yes",'Order Form'!$F$9,""),""))</f>
        <v/>
      </c>
      <c r="AA243" s="38"/>
      <c r="AC243" s="86" t="str">
        <f>IF(ISNUMBER(($H243)),LEFT('Order Form'!$K$10,2),"")</f>
        <v/>
      </c>
      <c r="AD243" s="34"/>
      <c r="AE243" s="86" t="str">
        <f>IF(AC243="GR",LEFT('Order Form'!$K$11,2),"")</f>
        <v/>
      </c>
      <c r="AF243" s="34"/>
      <c r="AG243" s="38"/>
      <c r="AH243" s="38"/>
      <c r="AI243" s="86" t="str">
        <f>IF(ISNUMBER(($H243)),IF('Order Form'!$K$16="Yes","P",""),"")</f>
        <v/>
      </c>
      <c r="AJ243" s="34"/>
      <c r="AK243" s="106"/>
      <c r="AL243" s="106"/>
      <c r="AM243" s="34"/>
      <c r="AN243" s="34"/>
      <c r="AO243" s="38"/>
      <c r="AP243" s="34"/>
      <c r="AQ243" s="38"/>
      <c r="AR243" s="38"/>
      <c r="AS243" s="38"/>
      <c r="AZ243" s="86" t="str">
        <f>IF(ISNUMBER(($H243)),IF('Order Form'!$K$15="Yes","Y",""),"")</f>
        <v/>
      </c>
      <c r="BD243" s="87" t="e">
        <f>IF('Order Form'!#REF!&gt;0,"OF"," ")</f>
        <v>#REF!</v>
      </c>
      <c r="BE243" s="86" t="e">
        <f>IF('Order Form'!#REF!&gt;0,"Y"," ")</f>
        <v>#REF!</v>
      </c>
      <c r="BF243" s="86" t="e">
        <f>IF('Order Form'!#REF!&gt;0,"STANDARD"," ")</f>
        <v>#REF!</v>
      </c>
    </row>
    <row r="244" spans="1:58">
      <c r="A244" s="34"/>
      <c r="B244" s="93" t="str">
        <f>IF(ISNUMBER(($H244)),'Order Form'!$D$5,"")</f>
        <v/>
      </c>
      <c r="C244" s="92" t="str">
        <f>IF(ISNUMBER(($H244)),'Order Form'!$G$5,"")</f>
        <v/>
      </c>
      <c r="D244" s="92" t="str">
        <f>IF('Order Form'!F297="","",IF(ISNUMBER(($H244)),'Order Form'!F297,""))</f>
        <v/>
      </c>
      <c r="E244" s="35"/>
      <c r="F244" s="91" t="str">
        <f>IF(ISNUMBER((H244)),SUBSTITUTE(SUBSTITUTE('Order Form'!#REF!,"-","")," ",""),"")</f>
        <v/>
      </c>
      <c r="G244" s="36"/>
      <c r="H244" s="90" t="str">
        <f>IF('Order Form'!H297&gt;0,'Order Form'!H297," ")</f>
        <v xml:space="preserve"> </v>
      </c>
      <c r="I244" s="89" t="str">
        <f>IF('Order Form'!$K$13="Yes",(IF('Order Form'!#REF!&gt;0,"",IF('Order Form'!$K$10&lt;&gt;"GR - Gratis",IF('Order Form'!#REF!=0,"",IF(ISNUMBER($H244),'Order Form'!#REF!,"")),""))),"")</f>
        <v/>
      </c>
      <c r="J244" s="89" t="str">
        <f>IF('Order Form'!$K$13="Yes",(IF('Order Form'!#REF!=0,"",IF('Order Form'!$K$10&lt;&gt;"GR - Gratis",IF(ISNUMBER($H244),'Order Form'!#REF!,""),""))),"")</f>
        <v/>
      </c>
      <c r="K244" s="37"/>
      <c r="L244" s="89" t="str">
        <f>IF('Order Form'!J297&gt;0,"",IF('Order Form'!G297=0,"",IF('Order Form'!$K$10&lt;&gt;"GR - Gratis",IF('Order Form'!$K$12="Yes",IF(ISNUMBER($H244),'Order Form'!G297*100,""),""),"")))</f>
        <v/>
      </c>
      <c r="M244" s="89" t="str">
        <f>IF('Order Form'!J297&gt;0,"",IF('Order Form'!$K$17=0,"",IF('Order Form'!$K$17=0,"",IF('Order Form'!$K$10&lt;&gt;"GR - Gratis",IF('Order Form'!$K$12="Yes",IF(ISNUMBER($H244),'Order Form'!$K$17*100,""),""),""))))</f>
        <v/>
      </c>
      <c r="N244" s="38"/>
      <c r="O244" s="88" t="str">
        <f>IF('Order Form'!$B$8="Name / Attent Of","",IF(ISNUMBER($H244),IF('Order Form'!$K$14="Yes",'Order Form'!$B$8,""),""))</f>
        <v/>
      </c>
      <c r="P244" s="96" t="str">
        <f>IF('Order Form'!$B$9="Company / Department","",IF(ISNUMBER($H244),IF('Order Form'!$K$14="Yes",'Order Form'!$B$9,""),""))</f>
        <v/>
      </c>
      <c r="Q244" s="88" t="str">
        <f>IF('Order Form'!$B$10="Address 1","",IF(ISNUMBER($H244),IF('Order Form'!$K$14="Yes",'Order Form'!$B$10,""),""))</f>
        <v/>
      </c>
      <c r="R244" s="88" t="str">
        <f>IF('Order Form'!$B$11="Address 2","",IF(ISNUMBER($H244),IF('Order Form'!$K$14="Yes",'Order Form'!$B$11,""),""))</f>
        <v/>
      </c>
      <c r="S244" s="96" t="str">
        <f>IF('Order Form'!$B$12="Address 3","",IF(ISNUMBER($H244),IF('Order Form'!$K$14="Yes",'Order Form'!$B$12,""),""))</f>
        <v/>
      </c>
      <c r="T244" s="88" t="str">
        <f>IF('Order Form'!$B$13="Town","",IF(ISNUMBER($H244),IF('Order Form'!$K$14="Yes",'Order Form'!$B$13,""),""))</f>
        <v/>
      </c>
      <c r="U244" s="34"/>
      <c r="V244" s="103" t="str">
        <f>IF('Order Form'!$B$14="Post Code","",IF(ISNUMBER($H244),IF('Order Form'!$K$14="Yes",'Order Form'!$B$14,""),""))</f>
        <v/>
      </c>
      <c r="W244" s="98" t="str">
        <f>IF('Order Form'!$B$15="Country","",IF(ISNUMBER($H244),IF('Order Form'!$K$14="Yes",VLOOKUP('Order Form'!$B$15,Lists!N:O,2,0),""),""))</f>
        <v/>
      </c>
      <c r="X244" s="100"/>
      <c r="Y244" s="99" t="str">
        <f>IF('Order Form'!$F$8="Phone","",IF(ISNUMBER($H244),IF('Order Form'!$K$14="Yes",'Order Form'!$F$8,""),""))</f>
        <v/>
      </c>
      <c r="Z244" s="97" t="str">
        <f>IF('Order Form'!$F$9="Email","",IF(ISNUMBER($H244),IF('Order Form'!$K$14="Yes",'Order Form'!$F$9,""),""))</f>
        <v/>
      </c>
      <c r="AA244" s="38"/>
      <c r="AC244" s="86" t="str">
        <f>IF(ISNUMBER(($H244)),LEFT('Order Form'!$K$10,2),"")</f>
        <v/>
      </c>
      <c r="AD244" s="34"/>
      <c r="AE244" s="86" t="str">
        <f>IF(AC244="GR",LEFT('Order Form'!$K$11,2),"")</f>
        <v/>
      </c>
      <c r="AF244" s="34"/>
      <c r="AG244" s="38"/>
      <c r="AH244" s="38"/>
      <c r="AI244" s="86" t="str">
        <f>IF(ISNUMBER(($H244)),IF('Order Form'!$K$16="Yes","P",""),"")</f>
        <v/>
      </c>
      <c r="AJ244" s="34"/>
      <c r="AK244" s="106"/>
      <c r="AL244" s="106"/>
      <c r="AM244" s="34"/>
      <c r="AN244" s="34"/>
      <c r="AO244" s="38"/>
      <c r="AP244" s="34"/>
      <c r="AQ244" s="38"/>
      <c r="AR244" s="38"/>
      <c r="AS244" s="38"/>
      <c r="AZ244" s="86" t="str">
        <f>IF(ISNUMBER(($H244)),IF('Order Form'!$K$15="Yes","Y",""),"")</f>
        <v/>
      </c>
      <c r="BD244" s="87" t="e">
        <f>IF('Order Form'!#REF!&gt;0,"OF"," ")</f>
        <v>#REF!</v>
      </c>
      <c r="BE244" s="86" t="e">
        <f>IF('Order Form'!#REF!&gt;0,"Y"," ")</f>
        <v>#REF!</v>
      </c>
      <c r="BF244" s="86" t="e">
        <f>IF('Order Form'!#REF!&gt;0,"STANDARD"," ")</f>
        <v>#REF!</v>
      </c>
    </row>
    <row r="245" spans="1:58">
      <c r="A245" s="34"/>
      <c r="B245" s="93" t="str">
        <f>IF(ISNUMBER(($H245)),'Order Form'!$D$5,"")</f>
        <v/>
      </c>
      <c r="C245" s="92" t="str">
        <f>IF(ISNUMBER(($H245)),'Order Form'!$G$5,"")</f>
        <v/>
      </c>
      <c r="D245" s="92" t="str">
        <f>IF('Order Form'!F298="","",IF(ISNUMBER(($H245)),'Order Form'!F298,""))</f>
        <v/>
      </c>
      <c r="E245" s="35"/>
      <c r="F245" s="91" t="str">
        <f>IF(ISNUMBER((H245)),SUBSTITUTE(SUBSTITUTE('Order Form'!#REF!,"-","")," ",""),"")</f>
        <v/>
      </c>
      <c r="G245" s="36"/>
      <c r="H245" s="90" t="str">
        <f>IF('Order Form'!H298&gt;0,'Order Form'!H298," ")</f>
        <v xml:space="preserve"> </v>
      </c>
      <c r="I245" s="89" t="str">
        <f>IF('Order Form'!$K$13="Yes",(IF('Order Form'!#REF!&gt;0,"",IF('Order Form'!$K$10&lt;&gt;"GR - Gratis",IF('Order Form'!#REF!=0,"",IF(ISNUMBER($H245),'Order Form'!#REF!,"")),""))),"")</f>
        <v/>
      </c>
      <c r="J245" s="89" t="str">
        <f>IF('Order Form'!$K$13="Yes",(IF('Order Form'!#REF!=0,"",IF('Order Form'!$K$10&lt;&gt;"GR - Gratis",IF(ISNUMBER($H245),'Order Form'!#REF!,""),""))),"")</f>
        <v/>
      </c>
      <c r="K245" s="37"/>
      <c r="L245" s="89" t="str">
        <f>IF('Order Form'!J298&gt;0,"",IF('Order Form'!G298=0,"",IF('Order Form'!$K$10&lt;&gt;"GR - Gratis",IF('Order Form'!$K$12="Yes",IF(ISNUMBER($H245),'Order Form'!G298*100,""),""),"")))</f>
        <v/>
      </c>
      <c r="M245" s="89" t="str">
        <f>IF('Order Form'!J298&gt;0,"",IF('Order Form'!$K$17=0,"",IF('Order Form'!$K$17=0,"",IF('Order Form'!$K$10&lt;&gt;"GR - Gratis",IF('Order Form'!$K$12="Yes",IF(ISNUMBER($H245),'Order Form'!$K$17*100,""),""),""))))</f>
        <v/>
      </c>
      <c r="N245" s="38"/>
      <c r="O245" s="88" t="str">
        <f>IF('Order Form'!$B$8="Name / Attent Of","",IF(ISNUMBER($H245),IF('Order Form'!$K$14="Yes",'Order Form'!$B$8,""),""))</f>
        <v/>
      </c>
      <c r="P245" s="96" t="str">
        <f>IF('Order Form'!$B$9="Company / Department","",IF(ISNUMBER($H245),IF('Order Form'!$K$14="Yes",'Order Form'!$B$9,""),""))</f>
        <v/>
      </c>
      <c r="Q245" s="88" t="str">
        <f>IF('Order Form'!$B$10="Address 1","",IF(ISNUMBER($H245),IF('Order Form'!$K$14="Yes",'Order Form'!$B$10,""),""))</f>
        <v/>
      </c>
      <c r="R245" s="88" t="str">
        <f>IF('Order Form'!$B$11="Address 2","",IF(ISNUMBER($H245),IF('Order Form'!$K$14="Yes",'Order Form'!$B$11,""),""))</f>
        <v/>
      </c>
      <c r="S245" s="96" t="str">
        <f>IF('Order Form'!$B$12="Address 3","",IF(ISNUMBER($H245),IF('Order Form'!$K$14="Yes",'Order Form'!$B$12,""),""))</f>
        <v/>
      </c>
      <c r="T245" s="88" t="str">
        <f>IF('Order Form'!$B$13="Town","",IF(ISNUMBER($H245),IF('Order Form'!$K$14="Yes",'Order Form'!$B$13,""),""))</f>
        <v/>
      </c>
      <c r="U245" s="34"/>
      <c r="V245" s="103" t="str">
        <f>IF('Order Form'!$B$14="Post Code","",IF(ISNUMBER($H245),IF('Order Form'!$K$14="Yes",'Order Form'!$B$14,""),""))</f>
        <v/>
      </c>
      <c r="W245" s="98" t="str">
        <f>IF('Order Form'!$B$15="Country","",IF(ISNUMBER($H245),IF('Order Form'!$K$14="Yes",VLOOKUP('Order Form'!$B$15,Lists!N:O,2,0),""),""))</f>
        <v/>
      </c>
      <c r="X245" s="100"/>
      <c r="Y245" s="99" t="str">
        <f>IF('Order Form'!$F$8="Phone","",IF(ISNUMBER($H245),IF('Order Form'!$K$14="Yes",'Order Form'!$F$8,""),""))</f>
        <v/>
      </c>
      <c r="Z245" s="97" t="str">
        <f>IF('Order Form'!$F$9="Email","",IF(ISNUMBER($H245),IF('Order Form'!$K$14="Yes",'Order Form'!$F$9,""),""))</f>
        <v/>
      </c>
      <c r="AA245" s="38"/>
      <c r="AC245" s="86" t="str">
        <f>IF(ISNUMBER(($H245)),LEFT('Order Form'!$K$10,2),"")</f>
        <v/>
      </c>
      <c r="AD245" s="34"/>
      <c r="AE245" s="86" t="str">
        <f>IF(AC245="GR",LEFT('Order Form'!$K$11,2),"")</f>
        <v/>
      </c>
      <c r="AF245" s="34"/>
      <c r="AG245" s="38"/>
      <c r="AH245" s="38"/>
      <c r="AI245" s="86" t="str">
        <f>IF(ISNUMBER(($H245)),IF('Order Form'!$K$16="Yes","P",""),"")</f>
        <v/>
      </c>
      <c r="AJ245" s="34"/>
      <c r="AK245" s="106"/>
      <c r="AL245" s="106"/>
      <c r="AM245" s="34"/>
      <c r="AN245" s="34"/>
      <c r="AO245" s="38"/>
      <c r="AP245" s="34"/>
      <c r="AQ245" s="38"/>
      <c r="AR245" s="38"/>
      <c r="AS245" s="38"/>
      <c r="AZ245" s="86" t="str">
        <f>IF(ISNUMBER(($H245)),IF('Order Form'!$K$15="Yes","Y",""),"")</f>
        <v/>
      </c>
      <c r="BD245" s="87" t="e">
        <f>IF('Order Form'!#REF!&gt;0,"OF"," ")</f>
        <v>#REF!</v>
      </c>
      <c r="BE245" s="86" t="e">
        <f>IF('Order Form'!#REF!&gt;0,"Y"," ")</f>
        <v>#REF!</v>
      </c>
      <c r="BF245" s="86" t="e">
        <f>IF('Order Form'!#REF!&gt;0,"STANDARD"," ")</f>
        <v>#REF!</v>
      </c>
    </row>
    <row r="246" spans="1:58">
      <c r="A246" s="34"/>
      <c r="B246" s="93" t="str">
        <f>IF(ISNUMBER(($H246)),'Order Form'!$D$5,"")</f>
        <v/>
      </c>
      <c r="C246" s="92" t="str">
        <f>IF(ISNUMBER(($H246)),'Order Form'!$G$5,"")</f>
        <v/>
      </c>
      <c r="D246" s="92" t="str">
        <f>IF('Order Form'!F299="","",IF(ISNUMBER(($H246)),'Order Form'!F299,""))</f>
        <v/>
      </c>
      <c r="E246" s="35"/>
      <c r="F246" s="91" t="str">
        <f>IF(ISNUMBER((H246)),SUBSTITUTE(SUBSTITUTE('Order Form'!#REF!,"-","")," ",""),"")</f>
        <v/>
      </c>
      <c r="G246" s="36"/>
      <c r="H246" s="90" t="str">
        <f>IF('Order Form'!H299&gt;0,'Order Form'!H299," ")</f>
        <v xml:space="preserve"> </v>
      </c>
      <c r="I246" s="89" t="str">
        <f>IF('Order Form'!$K$13="Yes",(IF('Order Form'!#REF!&gt;0,"",IF('Order Form'!$K$10&lt;&gt;"GR - Gratis",IF('Order Form'!#REF!=0,"",IF(ISNUMBER($H246),'Order Form'!#REF!,"")),""))),"")</f>
        <v/>
      </c>
      <c r="J246" s="89" t="str">
        <f>IF('Order Form'!$K$13="Yes",(IF('Order Form'!#REF!=0,"",IF('Order Form'!$K$10&lt;&gt;"GR - Gratis",IF(ISNUMBER($H246),'Order Form'!#REF!,""),""))),"")</f>
        <v/>
      </c>
      <c r="K246" s="37"/>
      <c r="L246" s="89" t="str">
        <f>IF('Order Form'!J299&gt;0,"",IF('Order Form'!G299=0,"",IF('Order Form'!$K$10&lt;&gt;"GR - Gratis",IF('Order Form'!$K$12="Yes",IF(ISNUMBER($H246),'Order Form'!G299*100,""),""),"")))</f>
        <v/>
      </c>
      <c r="M246" s="89" t="str">
        <f>IF('Order Form'!J299&gt;0,"",IF('Order Form'!$K$17=0,"",IF('Order Form'!$K$17=0,"",IF('Order Form'!$K$10&lt;&gt;"GR - Gratis",IF('Order Form'!$K$12="Yes",IF(ISNUMBER($H246),'Order Form'!$K$17*100,""),""),""))))</f>
        <v/>
      </c>
      <c r="N246" s="38"/>
      <c r="O246" s="88" t="str">
        <f>IF('Order Form'!$B$8="Name / Attent Of","",IF(ISNUMBER($H246),IF('Order Form'!$K$14="Yes",'Order Form'!$B$8,""),""))</f>
        <v/>
      </c>
      <c r="P246" s="96" t="str">
        <f>IF('Order Form'!$B$9="Company / Department","",IF(ISNUMBER($H246),IF('Order Form'!$K$14="Yes",'Order Form'!$B$9,""),""))</f>
        <v/>
      </c>
      <c r="Q246" s="88" t="str">
        <f>IF('Order Form'!$B$10="Address 1","",IF(ISNUMBER($H246),IF('Order Form'!$K$14="Yes",'Order Form'!$B$10,""),""))</f>
        <v/>
      </c>
      <c r="R246" s="88" t="str">
        <f>IF('Order Form'!$B$11="Address 2","",IF(ISNUMBER($H246),IF('Order Form'!$K$14="Yes",'Order Form'!$B$11,""),""))</f>
        <v/>
      </c>
      <c r="S246" s="96" t="str">
        <f>IF('Order Form'!$B$12="Address 3","",IF(ISNUMBER($H246),IF('Order Form'!$K$14="Yes",'Order Form'!$B$12,""),""))</f>
        <v/>
      </c>
      <c r="T246" s="88" t="str">
        <f>IF('Order Form'!$B$13="Town","",IF(ISNUMBER($H246),IF('Order Form'!$K$14="Yes",'Order Form'!$B$13,""),""))</f>
        <v/>
      </c>
      <c r="U246" s="34"/>
      <c r="V246" s="103" t="str">
        <f>IF('Order Form'!$B$14="Post Code","",IF(ISNUMBER($H246),IF('Order Form'!$K$14="Yes",'Order Form'!$B$14,""),""))</f>
        <v/>
      </c>
      <c r="W246" s="98" t="str">
        <f>IF('Order Form'!$B$15="Country","",IF(ISNUMBER($H246),IF('Order Form'!$K$14="Yes",VLOOKUP('Order Form'!$B$15,Lists!N:O,2,0),""),""))</f>
        <v/>
      </c>
      <c r="X246" s="100"/>
      <c r="Y246" s="99" t="str">
        <f>IF('Order Form'!$F$8="Phone","",IF(ISNUMBER($H246),IF('Order Form'!$K$14="Yes",'Order Form'!$F$8,""),""))</f>
        <v/>
      </c>
      <c r="Z246" s="97" t="str">
        <f>IF('Order Form'!$F$9="Email","",IF(ISNUMBER($H246),IF('Order Form'!$K$14="Yes",'Order Form'!$F$9,""),""))</f>
        <v/>
      </c>
      <c r="AA246" s="38"/>
      <c r="AC246" s="86" t="str">
        <f>IF(ISNUMBER(($H246)),LEFT('Order Form'!$K$10,2),"")</f>
        <v/>
      </c>
      <c r="AD246" s="34"/>
      <c r="AE246" s="86" t="str">
        <f>IF(AC246="GR",LEFT('Order Form'!$K$11,2),"")</f>
        <v/>
      </c>
      <c r="AF246" s="34"/>
      <c r="AG246" s="38"/>
      <c r="AH246" s="38"/>
      <c r="AI246" s="86" t="str">
        <f>IF(ISNUMBER(($H246)),IF('Order Form'!$K$16="Yes","P",""),"")</f>
        <v/>
      </c>
      <c r="AJ246" s="34"/>
      <c r="AK246" s="106"/>
      <c r="AL246" s="106"/>
      <c r="AM246" s="34"/>
      <c r="AN246" s="34"/>
      <c r="AO246" s="38"/>
      <c r="AP246" s="34"/>
      <c r="AQ246" s="38"/>
      <c r="AR246" s="38"/>
      <c r="AS246" s="38"/>
      <c r="AZ246" s="86" t="str">
        <f>IF(ISNUMBER(($H246)),IF('Order Form'!$K$15="Yes","Y",""),"")</f>
        <v/>
      </c>
      <c r="BD246" s="87" t="e">
        <f>IF('Order Form'!#REF!&gt;0,"OF"," ")</f>
        <v>#REF!</v>
      </c>
      <c r="BE246" s="86" t="e">
        <f>IF('Order Form'!#REF!&gt;0,"Y"," ")</f>
        <v>#REF!</v>
      </c>
      <c r="BF246" s="86" t="e">
        <f>IF('Order Form'!#REF!&gt;0,"STANDARD"," ")</f>
        <v>#REF!</v>
      </c>
    </row>
    <row r="247" spans="1:58">
      <c r="A247" s="34"/>
      <c r="B247" s="93" t="str">
        <f>IF(ISNUMBER(($H247)),'Order Form'!$D$5,"")</f>
        <v/>
      </c>
      <c r="C247" s="92" t="str">
        <f>IF(ISNUMBER(($H247)),'Order Form'!$G$5,"")</f>
        <v/>
      </c>
      <c r="D247" s="92" t="str">
        <f>IF('Order Form'!F300="","",IF(ISNUMBER(($H247)),'Order Form'!F300,""))</f>
        <v/>
      </c>
      <c r="E247" s="35"/>
      <c r="F247" s="91" t="str">
        <f>IF(ISNUMBER((H247)),SUBSTITUTE(SUBSTITUTE('Order Form'!#REF!,"-","")," ",""),"")</f>
        <v/>
      </c>
      <c r="G247" s="36"/>
      <c r="H247" s="90" t="str">
        <f>IF('Order Form'!H300&gt;0,'Order Form'!H300," ")</f>
        <v xml:space="preserve"> </v>
      </c>
      <c r="I247" s="89" t="str">
        <f>IF('Order Form'!$K$13="Yes",(IF('Order Form'!#REF!&gt;0,"",IF('Order Form'!$K$10&lt;&gt;"GR - Gratis",IF('Order Form'!#REF!=0,"",IF(ISNUMBER($H247),'Order Form'!#REF!,"")),""))),"")</f>
        <v/>
      </c>
      <c r="J247" s="89" t="str">
        <f>IF('Order Form'!$K$13="Yes",(IF('Order Form'!#REF!=0,"",IF('Order Form'!$K$10&lt;&gt;"GR - Gratis",IF(ISNUMBER($H247),'Order Form'!#REF!,""),""))),"")</f>
        <v/>
      </c>
      <c r="K247" s="37"/>
      <c r="L247" s="89" t="str">
        <f>IF('Order Form'!J300&gt;0,"",IF('Order Form'!G300=0,"",IF('Order Form'!$K$10&lt;&gt;"GR - Gratis",IF('Order Form'!$K$12="Yes",IF(ISNUMBER($H247),'Order Form'!G300*100,""),""),"")))</f>
        <v/>
      </c>
      <c r="M247" s="89" t="str">
        <f>IF('Order Form'!J300&gt;0,"",IF('Order Form'!$K$17=0,"",IF('Order Form'!$K$17=0,"",IF('Order Form'!$K$10&lt;&gt;"GR - Gratis",IF('Order Form'!$K$12="Yes",IF(ISNUMBER($H247),'Order Form'!$K$17*100,""),""),""))))</f>
        <v/>
      </c>
      <c r="N247" s="38"/>
      <c r="O247" s="88" t="str">
        <f>IF('Order Form'!$B$8="Name / Attent Of","",IF(ISNUMBER($H247),IF('Order Form'!$K$14="Yes",'Order Form'!$B$8,""),""))</f>
        <v/>
      </c>
      <c r="P247" s="96" t="str">
        <f>IF('Order Form'!$B$9="Company / Department","",IF(ISNUMBER($H247),IF('Order Form'!$K$14="Yes",'Order Form'!$B$9,""),""))</f>
        <v/>
      </c>
      <c r="Q247" s="88" t="str">
        <f>IF('Order Form'!$B$10="Address 1","",IF(ISNUMBER($H247),IF('Order Form'!$K$14="Yes",'Order Form'!$B$10,""),""))</f>
        <v/>
      </c>
      <c r="R247" s="88" t="str">
        <f>IF('Order Form'!$B$11="Address 2","",IF(ISNUMBER($H247),IF('Order Form'!$K$14="Yes",'Order Form'!$B$11,""),""))</f>
        <v/>
      </c>
      <c r="S247" s="96" t="str">
        <f>IF('Order Form'!$B$12="Address 3","",IF(ISNUMBER($H247),IF('Order Form'!$K$14="Yes",'Order Form'!$B$12,""),""))</f>
        <v/>
      </c>
      <c r="T247" s="88" t="str">
        <f>IF('Order Form'!$B$13="Town","",IF(ISNUMBER($H247),IF('Order Form'!$K$14="Yes",'Order Form'!$B$13,""),""))</f>
        <v/>
      </c>
      <c r="U247" s="34"/>
      <c r="V247" s="103" t="str">
        <f>IF('Order Form'!$B$14="Post Code","",IF(ISNUMBER($H247),IF('Order Form'!$K$14="Yes",'Order Form'!$B$14,""),""))</f>
        <v/>
      </c>
      <c r="W247" s="98" t="str">
        <f>IF('Order Form'!$B$15="Country","",IF(ISNUMBER($H247),IF('Order Form'!$K$14="Yes",VLOOKUP('Order Form'!$B$15,Lists!N:O,2,0),""),""))</f>
        <v/>
      </c>
      <c r="X247" s="100"/>
      <c r="Y247" s="99" t="str">
        <f>IF('Order Form'!$F$8="Phone","",IF(ISNUMBER($H247),IF('Order Form'!$K$14="Yes",'Order Form'!$F$8,""),""))</f>
        <v/>
      </c>
      <c r="Z247" s="97" t="str">
        <f>IF('Order Form'!$F$9="Email","",IF(ISNUMBER($H247),IF('Order Form'!$K$14="Yes",'Order Form'!$F$9,""),""))</f>
        <v/>
      </c>
      <c r="AA247" s="38"/>
      <c r="AC247" s="86" t="str">
        <f>IF(ISNUMBER(($H247)),LEFT('Order Form'!$K$10,2),"")</f>
        <v/>
      </c>
      <c r="AD247" s="34"/>
      <c r="AE247" s="86" t="str">
        <f>IF(AC247="GR",LEFT('Order Form'!$K$11,2),"")</f>
        <v/>
      </c>
      <c r="AF247" s="34"/>
      <c r="AG247" s="38"/>
      <c r="AH247" s="38"/>
      <c r="AI247" s="86" t="str">
        <f>IF(ISNUMBER(($H247)),IF('Order Form'!$K$16="Yes","P",""),"")</f>
        <v/>
      </c>
      <c r="AJ247" s="34"/>
      <c r="AK247" s="106"/>
      <c r="AL247" s="106"/>
      <c r="AM247" s="34"/>
      <c r="AN247" s="34"/>
      <c r="AO247" s="38"/>
      <c r="AP247" s="34"/>
      <c r="AQ247" s="38"/>
      <c r="AR247" s="38"/>
      <c r="AS247" s="38"/>
      <c r="AZ247" s="86" t="str">
        <f>IF(ISNUMBER(($H247)),IF('Order Form'!$K$15="Yes","Y",""),"")</f>
        <v/>
      </c>
      <c r="BD247" s="87" t="e">
        <f>IF('Order Form'!#REF!&gt;0,"OF"," ")</f>
        <v>#REF!</v>
      </c>
      <c r="BE247" s="86" t="e">
        <f>IF('Order Form'!#REF!&gt;0,"Y"," ")</f>
        <v>#REF!</v>
      </c>
      <c r="BF247" s="86" t="e">
        <f>IF('Order Form'!#REF!&gt;0,"STANDARD"," ")</f>
        <v>#REF!</v>
      </c>
    </row>
    <row r="248" spans="1:58">
      <c r="A248" s="34"/>
      <c r="B248" s="93" t="str">
        <f>IF(ISNUMBER(($H248)),'Order Form'!$D$5,"")</f>
        <v/>
      </c>
      <c r="C248" s="92" t="str">
        <f>IF(ISNUMBER(($H248)),'Order Form'!$G$5,"")</f>
        <v/>
      </c>
      <c r="D248" s="92" t="str">
        <f>IF('Order Form'!F301="","",IF(ISNUMBER(($H248)),'Order Form'!F301,""))</f>
        <v/>
      </c>
      <c r="E248" s="35"/>
      <c r="F248" s="91" t="str">
        <f>IF(ISNUMBER((H248)),SUBSTITUTE(SUBSTITUTE('Order Form'!#REF!,"-","")," ",""),"")</f>
        <v/>
      </c>
      <c r="G248" s="36"/>
      <c r="H248" s="90" t="str">
        <f>IF('Order Form'!H301&gt;0,'Order Form'!H301," ")</f>
        <v xml:space="preserve"> </v>
      </c>
      <c r="I248" s="89" t="str">
        <f>IF('Order Form'!$K$13="Yes",(IF('Order Form'!#REF!&gt;0,"",IF('Order Form'!$K$10&lt;&gt;"GR - Gratis",IF('Order Form'!#REF!=0,"",IF(ISNUMBER($H248),'Order Form'!#REF!,"")),""))),"")</f>
        <v/>
      </c>
      <c r="J248" s="89" t="str">
        <f>IF('Order Form'!$K$13="Yes",(IF('Order Form'!#REF!=0,"",IF('Order Form'!$K$10&lt;&gt;"GR - Gratis",IF(ISNUMBER($H248),'Order Form'!#REF!,""),""))),"")</f>
        <v/>
      </c>
      <c r="K248" s="37"/>
      <c r="L248" s="89" t="str">
        <f>IF('Order Form'!J301&gt;0,"",IF('Order Form'!G301=0,"",IF('Order Form'!$K$10&lt;&gt;"GR - Gratis",IF('Order Form'!$K$12="Yes",IF(ISNUMBER($H248),'Order Form'!G301*100,""),""),"")))</f>
        <v/>
      </c>
      <c r="M248" s="89" t="str">
        <f>IF('Order Form'!J301&gt;0,"",IF('Order Form'!$K$17=0,"",IF('Order Form'!$K$17=0,"",IF('Order Form'!$K$10&lt;&gt;"GR - Gratis",IF('Order Form'!$K$12="Yes",IF(ISNUMBER($H248),'Order Form'!$K$17*100,""),""),""))))</f>
        <v/>
      </c>
      <c r="N248" s="38"/>
      <c r="O248" s="88" t="str">
        <f>IF('Order Form'!$B$8="Name / Attent Of","",IF(ISNUMBER($H248),IF('Order Form'!$K$14="Yes",'Order Form'!$B$8,""),""))</f>
        <v/>
      </c>
      <c r="P248" s="96" t="str">
        <f>IF('Order Form'!$B$9="Company / Department","",IF(ISNUMBER($H248),IF('Order Form'!$K$14="Yes",'Order Form'!$B$9,""),""))</f>
        <v/>
      </c>
      <c r="Q248" s="88" t="str">
        <f>IF('Order Form'!$B$10="Address 1","",IF(ISNUMBER($H248),IF('Order Form'!$K$14="Yes",'Order Form'!$B$10,""),""))</f>
        <v/>
      </c>
      <c r="R248" s="88" t="str">
        <f>IF('Order Form'!$B$11="Address 2","",IF(ISNUMBER($H248),IF('Order Form'!$K$14="Yes",'Order Form'!$B$11,""),""))</f>
        <v/>
      </c>
      <c r="S248" s="96" t="str">
        <f>IF('Order Form'!$B$12="Address 3","",IF(ISNUMBER($H248),IF('Order Form'!$K$14="Yes",'Order Form'!$B$12,""),""))</f>
        <v/>
      </c>
      <c r="T248" s="88" t="str">
        <f>IF('Order Form'!$B$13="Town","",IF(ISNUMBER($H248),IF('Order Form'!$K$14="Yes",'Order Form'!$B$13,""),""))</f>
        <v/>
      </c>
      <c r="U248" s="34"/>
      <c r="V248" s="103" t="str">
        <f>IF('Order Form'!$B$14="Post Code","",IF(ISNUMBER($H248),IF('Order Form'!$K$14="Yes",'Order Form'!$B$14,""),""))</f>
        <v/>
      </c>
      <c r="W248" s="98" t="str">
        <f>IF('Order Form'!$B$15="Country","",IF(ISNUMBER($H248),IF('Order Form'!$K$14="Yes",VLOOKUP('Order Form'!$B$15,Lists!N:O,2,0),""),""))</f>
        <v/>
      </c>
      <c r="X248" s="100"/>
      <c r="Y248" s="99" t="str">
        <f>IF('Order Form'!$F$8="Phone","",IF(ISNUMBER($H248),IF('Order Form'!$K$14="Yes",'Order Form'!$F$8,""),""))</f>
        <v/>
      </c>
      <c r="Z248" s="97" t="str">
        <f>IF('Order Form'!$F$9="Email","",IF(ISNUMBER($H248),IF('Order Form'!$K$14="Yes",'Order Form'!$F$9,""),""))</f>
        <v/>
      </c>
      <c r="AA248" s="38"/>
      <c r="AC248" s="86" t="str">
        <f>IF(ISNUMBER(($H248)),LEFT('Order Form'!$K$10,2),"")</f>
        <v/>
      </c>
      <c r="AD248" s="34"/>
      <c r="AE248" s="86" t="str">
        <f>IF(AC248="GR",LEFT('Order Form'!$K$11,2),"")</f>
        <v/>
      </c>
      <c r="AF248" s="34"/>
      <c r="AG248" s="38"/>
      <c r="AH248" s="38"/>
      <c r="AI248" s="86" t="str">
        <f>IF(ISNUMBER(($H248)),IF('Order Form'!$K$16="Yes","P",""),"")</f>
        <v/>
      </c>
      <c r="AJ248" s="34"/>
      <c r="AK248" s="106"/>
      <c r="AL248" s="106"/>
      <c r="AM248" s="34"/>
      <c r="AN248" s="34"/>
      <c r="AO248" s="38"/>
      <c r="AP248" s="34"/>
      <c r="AQ248" s="38"/>
      <c r="AR248" s="38"/>
      <c r="AS248" s="38"/>
      <c r="AZ248" s="86" t="str">
        <f>IF(ISNUMBER(($H248)),IF('Order Form'!$K$15="Yes","Y",""),"")</f>
        <v/>
      </c>
      <c r="BD248" s="87" t="e">
        <f>IF('Order Form'!#REF!&gt;0,"OF"," ")</f>
        <v>#REF!</v>
      </c>
      <c r="BE248" s="86" t="e">
        <f>IF('Order Form'!#REF!&gt;0,"Y"," ")</f>
        <v>#REF!</v>
      </c>
      <c r="BF248" s="86" t="e">
        <f>IF('Order Form'!#REF!&gt;0,"STANDARD"," ")</f>
        <v>#REF!</v>
      </c>
    </row>
    <row r="249" spans="1:58">
      <c r="A249" s="34"/>
      <c r="B249" s="93" t="str">
        <f>IF(ISNUMBER(($H249)),'Order Form'!$D$5,"")</f>
        <v/>
      </c>
      <c r="C249" s="92" t="str">
        <f>IF(ISNUMBER(($H249)),'Order Form'!$G$5,"")</f>
        <v/>
      </c>
      <c r="D249" s="92" t="str">
        <f>IF('Order Form'!F302="","",IF(ISNUMBER(($H249)),'Order Form'!F302,""))</f>
        <v/>
      </c>
      <c r="E249" s="35"/>
      <c r="F249" s="91" t="str">
        <f>IF(ISNUMBER((H249)),SUBSTITUTE(SUBSTITUTE('Order Form'!#REF!,"-","")," ",""),"")</f>
        <v/>
      </c>
      <c r="G249" s="36"/>
      <c r="H249" s="90" t="str">
        <f>IF('Order Form'!H302&gt;0,'Order Form'!H302," ")</f>
        <v xml:space="preserve"> </v>
      </c>
      <c r="I249" s="89" t="str">
        <f>IF('Order Form'!$K$13="Yes",(IF('Order Form'!#REF!&gt;0,"",IF('Order Form'!$K$10&lt;&gt;"GR - Gratis",IF('Order Form'!#REF!=0,"",IF(ISNUMBER($H249),'Order Form'!#REF!,"")),""))),"")</f>
        <v/>
      </c>
      <c r="J249" s="89" t="str">
        <f>IF('Order Form'!$K$13="Yes",(IF('Order Form'!#REF!=0,"",IF('Order Form'!$K$10&lt;&gt;"GR - Gratis",IF(ISNUMBER($H249),'Order Form'!#REF!,""),""))),"")</f>
        <v/>
      </c>
      <c r="K249" s="37"/>
      <c r="L249" s="89" t="str">
        <f>IF('Order Form'!J302&gt;0,"",IF('Order Form'!G302=0,"",IF('Order Form'!$K$10&lt;&gt;"GR - Gratis",IF('Order Form'!$K$12="Yes",IF(ISNUMBER($H249),'Order Form'!G302*100,""),""),"")))</f>
        <v/>
      </c>
      <c r="M249" s="89" t="str">
        <f>IF('Order Form'!J302&gt;0,"",IF('Order Form'!$K$17=0,"",IF('Order Form'!$K$17=0,"",IF('Order Form'!$K$10&lt;&gt;"GR - Gratis",IF('Order Form'!$K$12="Yes",IF(ISNUMBER($H249),'Order Form'!$K$17*100,""),""),""))))</f>
        <v/>
      </c>
      <c r="N249" s="38"/>
      <c r="O249" s="88" t="str">
        <f>IF('Order Form'!$B$8="Name / Attent Of","",IF(ISNUMBER($H249),IF('Order Form'!$K$14="Yes",'Order Form'!$B$8,""),""))</f>
        <v/>
      </c>
      <c r="P249" s="96" t="str">
        <f>IF('Order Form'!$B$9="Company / Department","",IF(ISNUMBER($H249),IF('Order Form'!$K$14="Yes",'Order Form'!$B$9,""),""))</f>
        <v/>
      </c>
      <c r="Q249" s="88" t="str">
        <f>IF('Order Form'!$B$10="Address 1","",IF(ISNUMBER($H249),IF('Order Form'!$K$14="Yes",'Order Form'!$B$10,""),""))</f>
        <v/>
      </c>
      <c r="R249" s="88" t="str">
        <f>IF('Order Form'!$B$11="Address 2","",IF(ISNUMBER($H249),IF('Order Form'!$K$14="Yes",'Order Form'!$B$11,""),""))</f>
        <v/>
      </c>
      <c r="S249" s="96" t="str">
        <f>IF('Order Form'!$B$12="Address 3","",IF(ISNUMBER($H249),IF('Order Form'!$K$14="Yes",'Order Form'!$B$12,""),""))</f>
        <v/>
      </c>
      <c r="T249" s="88" t="str">
        <f>IF('Order Form'!$B$13="Town","",IF(ISNUMBER($H249),IF('Order Form'!$K$14="Yes",'Order Form'!$B$13,""),""))</f>
        <v/>
      </c>
      <c r="U249" s="34"/>
      <c r="V249" s="103" t="str">
        <f>IF('Order Form'!$B$14="Post Code","",IF(ISNUMBER($H249),IF('Order Form'!$K$14="Yes",'Order Form'!$B$14,""),""))</f>
        <v/>
      </c>
      <c r="W249" s="98" t="str">
        <f>IF('Order Form'!$B$15="Country","",IF(ISNUMBER($H249),IF('Order Form'!$K$14="Yes",VLOOKUP('Order Form'!$B$15,Lists!N:O,2,0),""),""))</f>
        <v/>
      </c>
      <c r="X249" s="100"/>
      <c r="Y249" s="99" t="str">
        <f>IF('Order Form'!$F$8="Phone","",IF(ISNUMBER($H249),IF('Order Form'!$K$14="Yes",'Order Form'!$F$8,""),""))</f>
        <v/>
      </c>
      <c r="Z249" s="97" t="str">
        <f>IF('Order Form'!$F$9="Email","",IF(ISNUMBER($H249),IF('Order Form'!$K$14="Yes",'Order Form'!$F$9,""),""))</f>
        <v/>
      </c>
      <c r="AA249" s="38"/>
      <c r="AC249" s="86" t="str">
        <f>IF(ISNUMBER(($H249)),LEFT('Order Form'!$K$10,2),"")</f>
        <v/>
      </c>
      <c r="AD249" s="34"/>
      <c r="AE249" s="86" t="str">
        <f>IF(AC249="GR",LEFT('Order Form'!$K$11,2),"")</f>
        <v/>
      </c>
      <c r="AF249" s="34"/>
      <c r="AG249" s="38"/>
      <c r="AH249" s="38"/>
      <c r="AI249" s="86" t="str">
        <f>IF(ISNUMBER(($H249)),IF('Order Form'!$K$16="Yes","P",""),"")</f>
        <v/>
      </c>
      <c r="AJ249" s="34"/>
      <c r="AK249" s="106"/>
      <c r="AL249" s="106"/>
      <c r="AM249" s="34"/>
      <c r="AN249" s="34"/>
      <c r="AO249" s="38"/>
      <c r="AP249" s="34"/>
      <c r="AQ249" s="38"/>
      <c r="AR249" s="38"/>
      <c r="AS249" s="38"/>
      <c r="AZ249" s="86" t="str">
        <f>IF(ISNUMBER(($H249)),IF('Order Form'!$K$15="Yes","Y",""),"")</f>
        <v/>
      </c>
      <c r="BD249" s="87" t="e">
        <f>IF('Order Form'!#REF!&gt;0,"OF"," ")</f>
        <v>#REF!</v>
      </c>
      <c r="BE249" s="86" t="e">
        <f>IF('Order Form'!#REF!&gt;0,"Y"," ")</f>
        <v>#REF!</v>
      </c>
      <c r="BF249" s="86" t="e">
        <f>IF('Order Form'!#REF!&gt;0,"STANDARD"," ")</f>
        <v>#REF!</v>
      </c>
    </row>
    <row r="250" spans="1:58">
      <c r="A250" s="34"/>
      <c r="B250" s="93" t="str">
        <f>IF(ISNUMBER(($H250)),'Order Form'!$D$5,"")</f>
        <v/>
      </c>
      <c r="C250" s="92" t="str">
        <f>IF(ISNUMBER(($H250)),'Order Form'!$G$5,"")</f>
        <v/>
      </c>
      <c r="D250" s="92" t="str">
        <f>IF('Order Form'!F303="","",IF(ISNUMBER(($H250)),'Order Form'!F303,""))</f>
        <v/>
      </c>
      <c r="E250" s="35"/>
      <c r="F250" s="91" t="str">
        <f>IF(ISNUMBER((H250)),SUBSTITUTE(SUBSTITUTE('Order Form'!#REF!,"-","")," ",""),"")</f>
        <v/>
      </c>
      <c r="G250" s="36"/>
      <c r="H250" s="90" t="str">
        <f>IF('Order Form'!H303&gt;0,'Order Form'!H303," ")</f>
        <v xml:space="preserve"> </v>
      </c>
      <c r="I250" s="89" t="str">
        <f>IF('Order Form'!$K$13="Yes",(IF('Order Form'!#REF!&gt;0,"",IF('Order Form'!$K$10&lt;&gt;"GR - Gratis",IF('Order Form'!#REF!=0,"",IF(ISNUMBER($H250),'Order Form'!#REF!,"")),""))),"")</f>
        <v/>
      </c>
      <c r="J250" s="89" t="str">
        <f>IF('Order Form'!$K$13="Yes",(IF('Order Form'!#REF!=0,"",IF('Order Form'!$K$10&lt;&gt;"GR - Gratis",IF(ISNUMBER($H250),'Order Form'!#REF!,""),""))),"")</f>
        <v/>
      </c>
      <c r="K250" s="37"/>
      <c r="L250" s="89" t="str">
        <f>IF('Order Form'!J303&gt;0,"",IF('Order Form'!G303=0,"",IF('Order Form'!$K$10&lt;&gt;"GR - Gratis",IF('Order Form'!$K$12="Yes",IF(ISNUMBER($H250),'Order Form'!G303*100,""),""),"")))</f>
        <v/>
      </c>
      <c r="M250" s="89" t="str">
        <f>IF('Order Form'!J303&gt;0,"",IF('Order Form'!$K$17=0,"",IF('Order Form'!$K$17=0,"",IF('Order Form'!$K$10&lt;&gt;"GR - Gratis",IF('Order Form'!$K$12="Yes",IF(ISNUMBER($H250),'Order Form'!$K$17*100,""),""),""))))</f>
        <v/>
      </c>
      <c r="N250" s="38"/>
      <c r="O250" s="88" t="str">
        <f>IF('Order Form'!$B$8="Name / Attent Of","",IF(ISNUMBER($H250),IF('Order Form'!$K$14="Yes",'Order Form'!$B$8,""),""))</f>
        <v/>
      </c>
      <c r="P250" s="96" t="str">
        <f>IF('Order Form'!$B$9="Company / Department","",IF(ISNUMBER($H250),IF('Order Form'!$K$14="Yes",'Order Form'!$B$9,""),""))</f>
        <v/>
      </c>
      <c r="Q250" s="88" t="str">
        <f>IF('Order Form'!$B$10="Address 1","",IF(ISNUMBER($H250),IF('Order Form'!$K$14="Yes",'Order Form'!$B$10,""),""))</f>
        <v/>
      </c>
      <c r="R250" s="88" t="str">
        <f>IF('Order Form'!$B$11="Address 2","",IF(ISNUMBER($H250),IF('Order Form'!$K$14="Yes",'Order Form'!$B$11,""),""))</f>
        <v/>
      </c>
      <c r="S250" s="96" t="str">
        <f>IF('Order Form'!$B$12="Address 3","",IF(ISNUMBER($H250),IF('Order Form'!$K$14="Yes",'Order Form'!$B$12,""),""))</f>
        <v/>
      </c>
      <c r="T250" s="88" t="str">
        <f>IF('Order Form'!$B$13="Town","",IF(ISNUMBER($H250),IF('Order Form'!$K$14="Yes",'Order Form'!$B$13,""),""))</f>
        <v/>
      </c>
      <c r="U250" s="34"/>
      <c r="V250" s="103" t="str">
        <f>IF('Order Form'!$B$14="Post Code","",IF(ISNUMBER($H250),IF('Order Form'!$K$14="Yes",'Order Form'!$B$14,""),""))</f>
        <v/>
      </c>
      <c r="W250" s="98" t="str">
        <f>IF('Order Form'!$B$15="Country","",IF(ISNUMBER($H250),IF('Order Form'!$K$14="Yes",VLOOKUP('Order Form'!$B$15,Lists!N:O,2,0),""),""))</f>
        <v/>
      </c>
      <c r="X250" s="100"/>
      <c r="Y250" s="99" t="str">
        <f>IF('Order Form'!$F$8="Phone","",IF(ISNUMBER($H250),IF('Order Form'!$K$14="Yes",'Order Form'!$F$8,""),""))</f>
        <v/>
      </c>
      <c r="Z250" s="97" t="str">
        <f>IF('Order Form'!$F$9="Email","",IF(ISNUMBER($H250),IF('Order Form'!$K$14="Yes",'Order Form'!$F$9,""),""))</f>
        <v/>
      </c>
      <c r="AA250" s="38"/>
      <c r="AC250" s="86" t="str">
        <f>IF(ISNUMBER(($H250)),LEFT('Order Form'!$K$10,2),"")</f>
        <v/>
      </c>
      <c r="AD250" s="34"/>
      <c r="AE250" s="86" t="str">
        <f>IF(AC250="GR",LEFT('Order Form'!$K$11,2),"")</f>
        <v/>
      </c>
      <c r="AF250" s="34"/>
      <c r="AG250" s="38"/>
      <c r="AH250" s="38"/>
      <c r="AI250" s="86" t="str">
        <f>IF(ISNUMBER(($H250)),IF('Order Form'!$K$16="Yes","P",""),"")</f>
        <v/>
      </c>
      <c r="AJ250" s="34"/>
      <c r="AK250" s="106"/>
      <c r="AL250" s="106"/>
      <c r="AM250" s="34"/>
      <c r="AN250" s="34"/>
      <c r="AO250" s="38"/>
      <c r="AP250" s="34"/>
      <c r="AQ250" s="38"/>
      <c r="AR250" s="38"/>
      <c r="AS250" s="38"/>
      <c r="AZ250" s="86" t="str">
        <f>IF(ISNUMBER(($H250)),IF('Order Form'!$K$15="Yes","Y",""),"")</f>
        <v/>
      </c>
      <c r="BD250" s="87" t="e">
        <f>IF('Order Form'!#REF!&gt;0,"OF"," ")</f>
        <v>#REF!</v>
      </c>
      <c r="BE250" s="86" t="e">
        <f>IF('Order Form'!#REF!&gt;0,"Y"," ")</f>
        <v>#REF!</v>
      </c>
      <c r="BF250" s="86" t="e">
        <f>IF('Order Form'!#REF!&gt;0,"STANDARD"," ")</f>
        <v>#REF!</v>
      </c>
    </row>
    <row r="251" spans="1:58">
      <c r="A251" s="34"/>
      <c r="B251" s="93" t="str">
        <f>IF(ISNUMBER(($H251)),'Order Form'!$D$5,"")</f>
        <v/>
      </c>
      <c r="C251" s="92" t="str">
        <f>IF(ISNUMBER(($H251)),'Order Form'!$G$5,"")</f>
        <v/>
      </c>
      <c r="D251" s="92" t="str">
        <f>IF('Order Form'!F304="","",IF(ISNUMBER(($H251)),'Order Form'!F304,""))</f>
        <v/>
      </c>
      <c r="E251" s="35"/>
      <c r="F251" s="91" t="str">
        <f>IF(ISNUMBER((H251)),SUBSTITUTE(SUBSTITUTE('Order Form'!#REF!,"-","")," ",""),"")</f>
        <v/>
      </c>
      <c r="G251" s="36"/>
      <c r="H251" s="90" t="str">
        <f>IF('Order Form'!H304&gt;0,'Order Form'!H304," ")</f>
        <v xml:space="preserve"> </v>
      </c>
      <c r="I251" s="89" t="str">
        <f>IF('Order Form'!$K$13="Yes",(IF('Order Form'!#REF!&gt;0,"",IF('Order Form'!$K$10&lt;&gt;"GR - Gratis",IF('Order Form'!#REF!=0,"",IF(ISNUMBER($H251),'Order Form'!#REF!,"")),""))),"")</f>
        <v/>
      </c>
      <c r="J251" s="89" t="str">
        <f>IF('Order Form'!$K$13="Yes",(IF('Order Form'!#REF!=0,"",IF('Order Form'!$K$10&lt;&gt;"GR - Gratis",IF(ISNUMBER($H251),'Order Form'!#REF!,""),""))),"")</f>
        <v/>
      </c>
      <c r="K251" s="37"/>
      <c r="L251" s="89" t="str">
        <f>IF('Order Form'!J304&gt;0,"",IF('Order Form'!G304=0,"",IF('Order Form'!$K$10&lt;&gt;"GR - Gratis",IF('Order Form'!$K$12="Yes",IF(ISNUMBER($H251),'Order Form'!G304*100,""),""),"")))</f>
        <v/>
      </c>
      <c r="M251" s="89" t="str">
        <f>IF('Order Form'!J304&gt;0,"",IF('Order Form'!$K$17=0,"",IF('Order Form'!$K$17=0,"",IF('Order Form'!$K$10&lt;&gt;"GR - Gratis",IF('Order Form'!$K$12="Yes",IF(ISNUMBER($H251),'Order Form'!$K$17*100,""),""),""))))</f>
        <v/>
      </c>
      <c r="N251" s="38"/>
      <c r="O251" s="88" t="str">
        <f>IF('Order Form'!$B$8="Name / Attent Of","",IF(ISNUMBER($H251),IF('Order Form'!$K$14="Yes",'Order Form'!$B$8,""),""))</f>
        <v/>
      </c>
      <c r="P251" s="96" t="str">
        <f>IF('Order Form'!$B$9="Company / Department","",IF(ISNUMBER($H251),IF('Order Form'!$K$14="Yes",'Order Form'!$B$9,""),""))</f>
        <v/>
      </c>
      <c r="Q251" s="88" t="str">
        <f>IF('Order Form'!$B$10="Address 1","",IF(ISNUMBER($H251),IF('Order Form'!$K$14="Yes",'Order Form'!$B$10,""),""))</f>
        <v/>
      </c>
      <c r="R251" s="88" t="str">
        <f>IF('Order Form'!$B$11="Address 2","",IF(ISNUMBER($H251),IF('Order Form'!$K$14="Yes",'Order Form'!$B$11,""),""))</f>
        <v/>
      </c>
      <c r="S251" s="96" t="str">
        <f>IF('Order Form'!$B$12="Address 3","",IF(ISNUMBER($H251),IF('Order Form'!$K$14="Yes",'Order Form'!$B$12,""),""))</f>
        <v/>
      </c>
      <c r="T251" s="88" t="str">
        <f>IF('Order Form'!$B$13="Town","",IF(ISNUMBER($H251),IF('Order Form'!$K$14="Yes",'Order Form'!$B$13,""),""))</f>
        <v/>
      </c>
      <c r="U251" s="34"/>
      <c r="V251" s="103" t="str">
        <f>IF('Order Form'!$B$14="Post Code","",IF(ISNUMBER($H251),IF('Order Form'!$K$14="Yes",'Order Form'!$B$14,""),""))</f>
        <v/>
      </c>
      <c r="W251" s="98" t="str">
        <f>IF('Order Form'!$B$15="Country","",IF(ISNUMBER($H251),IF('Order Form'!$K$14="Yes",VLOOKUP('Order Form'!$B$15,Lists!N:O,2,0),""),""))</f>
        <v/>
      </c>
      <c r="X251" s="100"/>
      <c r="Y251" s="99" t="str">
        <f>IF('Order Form'!$F$8="Phone","",IF(ISNUMBER($H251),IF('Order Form'!$K$14="Yes",'Order Form'!$F$8,""),""))</f>
        <v/>
      </c>
      <c r="Z251" s="97" t="str">
        <f>IF('Order Form'!$F$9="Email","",IF(ISNUMBER($H251),IF('Order Form'!$K$14="Yes",'Order Form'!$F$9,""),""))</f>
        <v/>
      </c>
      <c r="AA251" s="38"/>
      <c r="AC251" s="86" t="str">
        <f>IF(ISNUMBER(($H251)),LEFT('Order Form'!$K$10,2),"")</f>
        <v/>
      </c>
      <c r="AD251" s="34"/>
      <c r="AE251" s="86" t="str">
        <f>IF(AC251="GR",LEFT('Order Form'!$K$11,2),"")</f>
        <v/>
      </c>
      <c r="AF251" s="34"/>
      <c r="AG251" s="38"/>
      <c r="AH251" s="38"/>
      <c r="AI251" s="86" t="str">
        <f>IF(ISNUMBER(($H251)),IF('Order Form'!$K$16="Yes","P",""),"")</f>
        <v/>
      </c>
      <c r="AJ251" s="34"/>
      <c r="AK251" s="106"/>
      <c r="AL251" s="106"/>
      <c r="AM251" s="34"/>
      <c r="AN251" s="34"/>
      <c r="AO251" s="38"/>
      <c r="AP251" s="34"/>
      <c r="AQ251" s="38"/>
      <c r="AR251" s="38"/>
      <c r="AS251" s="38"/>
      <c r="AZ251" s="86" t="str">
        <f>IF(ISNUMBER(($H251)),IF('Order Form'!$K$15="Yes","Y",""),"")</f>
        <v/>
      </c>
      <c r="BD251" s="87" t="e">
        <f>IF('Order Form'!#REF!&gt;0,"OF"," ")</f>
        <v>#REF!</v>
      </c>
      <c r="BE251" s="86" t="e">
        <f>IF('Order Form'!#REF!&gt;0,"Y"," ")</f>
        <v>#REF!</v>
      </c>
      <c r="BF251" s="86" t="e">
        <f>IF('Order Form'!#REF!&gt;0,"STANDARD"," ")</f>
        <v>#REF!</v>
      </c>
    </row>
    <row r="252" spans="1:58">
      <c r="A252" s="34"/>
      <c r="B252" s="93" t="str">
        <f>IF(ISNUMBER(($H252)),'Order Form'!$D$5,"")</f>
        <v/>
      </c>
      <c r="C252" s="92" t="str">
        <f>IF(ISNUMBER(($H252)),'Order Form'!$G$5,"")</f>
        <v/>
      </c>
      <c r="D252" s="92" t="str">
        <f>IF('Order Form'!F305="","",IF(ISNUMBER(($H252)),'Order Form'!F305,""))</f>
        <v/>
      </c>
      <c r="E252" s="35"/>
      <c r="F252" s="91" t="str">
        <f>IF(ISNUMBER((H252)),SUBSTITUTE(SUBSTITUTE('Order Form'!#REF!,"-","")," ",""),"")</f>
        <v/>
      </c>
      <c r="G252" s="36"/>
      <c r="H252" s="90" t="str">
        <f>IF('Order Form'!H305&gt;0,'Order Form'!H305," ")</f>
        <v xml:space="preserve"> </v>
      </c>
      <c r="I252" s="89" t="str">
        <f>IF('Order Form'!$K$13="Yes",(IF('Order Form'!#REF!&gt;0,"",IF('Order Form'!$K$10&lt;&gt;"GR - Gratis",IF('Order Form'!#REF!=0,"",IF(ISNUMBER($H252),'Order Form'!#REF!,"")),""))),"")</f>
        <v/>
      </c>
      <c r="J252" s="89" t="str">
        <f>IF('Order Form'!$K$13="Yes",(IF('Order Form'!#REF!=0,"",IF('Order Form'!$K$10&lt;&gt;"GR - Gratis",IF(ISNUMBER($H252),'Order Form'!#REF!,""),""))),"")</f>
        <v/>
      </c>
      <c r="K252" s="37"/>
      <c r="L252" s="89" t="str">
        <f>IF('Order Form'!J305&gt;0,"",IF('Order Form'!G305=0,"",IF('Order Form'!$K$10&lt;&gt;"GR - Gratis",IF('Order Form'!$K$12="Yes",IF(ISNUMBER($H252),'Order Form'!G305*100,""),""),"")))</f>
        <v/>
      </c>
      <c r="M252" s="89" t="str">
        <f>IF('Order Form'!J305&gt;0,"",IF('Order Form'!$K$17=0,"",IF('Order Form'!$K$17=0,"",IF('Order Form'!$K$10&lt;&gt;"GR - Gratis",IF('Order Form'!$K$12="Yes",IF(ISNUMBER($H252),'Order Form'!$K$17*100,""),""),""))))</f>
        <v/>
      </c>
      <c r="N252" s="38"/>
      <c r="O252" s="88" t="str">
        <f>IF('Order Form'!$B$8="Name / Attent Of","",IF(ISNUMBER($H252),IF('Order Form'!$K$14="Yes",'Order Form'!$B$8,""),""))</f>
        <v/>
      </c>
      <c r="P252" s="96" t="str">
        <f>IF('Order Form'!$B$9="Company / Department","",IF(ISNUMBER($H252),IF('Order Form'!$K$14="Yes",'Order Form'!$B$9,""),""))</f>
        <v/>
      </c>
      <c r="Q252" s="88" t="str">
        <f>IF('Order Form'!$B$10="Address 1","",IF(ISNUMBER($H252),IF('Order Form'!$K$14="Yes",'Order Form'!$B$10,""),""))</f>
        <v/>
      </c>
      <c r="R252" s="88" t="str">
        <f>IF('Order Form'!$B$11="Address 2","",IF(ISNUMBER($H252),IF('Order Form'!$K$14="Yes",'Order Form'!$B$11,""),""))</f>
        <v/>
      </c>
      <c r="S252" s="96" t="str">
        <f>IF('Order Form'!$B$12="Address 3","",IF(ISNUMBER($H252),IF('Order Form'!$K$14="Yes",'Order Form'!$B$12,""),""))</f>
        <v/>
      </c>
      <c r="T252" s="88" t="str">
        <f>IF('Order Form'!$B$13="Town","",IF(ISNUMBER($H252),IF('Order Form'!$K$14="Yes",'Order Form'!$B$13,""),""))</f>
        <v/>
      </c>
      <c r="U252" s="34"/>
      <c r="V252" s="103" t="str">
        <f>IF('Order Form'!$B$14="Post Code","",IF(ISNUMBER($H252),IF('Order Form'!$K$14="Yes",'Order Form'!$B$14,""),""))</f>
        <v/>
      </c>
      <c r="W252" s="98" t="str">
        <f>IF('Order Form'!$B$15="Country","",IF(ISNUMBER($H252),IF('Order Form'!$K$14="Yes",VLOOKUP('Order Form'!$B$15,Lists!N:O,2,0),""),""))</f>
        <v/>
      </c>
      <c r="X252" s="100"/>
      <c r="Y252" s="99" t="str">
        <f>IF('Order Form'!$F$8="Phone","",IF(ISNUMBER($H252),IF('Order Form'!$K$14="Yes",'Order Form'!$F$8,""),""))</f>
        <v/>
      </c>
      <c r="Z252" s="97" t="str">
        <f>IF('Order Form'!$F$9="Email","",IF(ISNUMBER($H252),IF('Order Form'!$K$14="Yes",'Order Form'!$F$9,""),""))</f>
        <v/>
      </c>
      <c r="AA252" s="38"/>
      <c r="AC252" s="86" t="str">
        <f>IF(ISNUMBER(($H252)),LEFT('Order Form'!$K$10,2),"")</f>
        <v/>
      </c>
      <c r="AD252" s="34"/>
      <c r="AE252" s="86" t="str">
        <f>IF(AC252="GR",LEFT('Order Form'!$K$11,2),"")</f>
        <v/>
      </c>
      <c r="AF252" s="34"/>
      <c r="AG252" s="38"/>
      <c r="AH252" s="38"/>
      <c r="AI252" s="86" t="str">
        <f>IF(ISNUMBER(($H252)),IF('Order Form'!$K$16="Yes","P",""),"")</f>
        <v/>
      </c>
      <c r="AJ252" s="34"/>
      <c r="AK252" s="106"/>
      <c r="AL252" s="106"/>
      <c r="AM252" s="34"/>
      <c r="AN252" s="34"/>
      <c r="AO252" s="38"/>
      <c r="AP252" s="34"/>
      <c r="AQ252" s="38"/>
      <c r="AR252" s="38"/>
      <c r="AS252" s="38"/>
      <c r="AZ252" s="86" t="str">
        <f>IF(ISNUMBER(($H252)),IF('Order Form'!$K$15="Yes","Y",""),"")</f>
        <v/>
      </c>
      <c r="BD252" s="87" t="e">
        <f>IF('Order Form'!#REF!&gt;0,"OF"," ")</f>
        <v>#REF!</v>
      </c>
      <c r="BE252" s="86" t="e">
        <f>IF('Order Form'!#REF!&gt;0,"Y"," ")</f>
        <v>#REF!</v>
      </c>
      <c r="BF252" s="86" t="e">
        <f>IF('Order Form'!#REF!&gt;0,"STANDARD"," ")</f>
        <v>#REF!</v>
      </c>
    </row>
    <row r="253" spans="1:58">
      <c r="A253" s="34"/>
      <c r="B253" s="93" t="str">
        <f>IF(ISNUMBER(($H253)),'Order Form'!$D$5,"")</f>
        <v/>
      </c>
      <c r="C253" s="92" t="str">
        <f>IF(ISNUMBER(($H253)),'Order Form'!$G$5,"")</f>
        <v/>
      </c>
      <c r="D253" s="92" t="str">
        <f>IF('Order Form'!F306="","",IF(ISNUMBER(($H253)),'Order Form'!F306,""))</f>
        <v/>
      </c>
      <c r="E253" s="35"/>
      <c r="F253" s="91" t="str">
        <f>IF(ISNUMBER((H253)),SUBSTITUTE(SUBSTITUTE('Order Form'!#REF!,"-","")," ",""),"")</f>
        <v/>
      </c>
      <c r="G253" s="36"/>
      <c r="H253" s="90" t="str">
        <f>IF('Order Form'!H306&gt;0,'Order Form'!H306," ")</f>
        <v xml:space="preserve"> </v>
      </c>
      <c r="I253" s="89" t="str">
        <f>IF('Order Form'!$K$13="Yes",(IF('Order Form'!#REF!&gt;0,"",IF('Order Form'!$K$10&lt;&gt;"GR - Gratis",IF('Order Form'!#REF!=0,"",IF(ISNUMBER($H253),'Order Form'!#REF!,"")),""))),"")</f>
        <v/>
      </c>
      <c r="J253" s="89" t="str">
        <f>IF('Order Form'!$K$13="Yes",(IF('Order Form'!#REF!=0,"",IF('Order Form'!$K$10&lt;&gt;"GR - Gratis",IF(ISNUMBER($H253),'Order Form'!#REF!,""),""))),"")</f>
        <v/>
      </c>
      <c r="K253" s="37"/>
      <c r="L253" s="89" t="str">
        <f>IF('Order Form'!J306&gt;0,"",IF('Order Form'!G306=0,"",IF('Order Form'!$K$10&lt;&gt;"GR - Gratis",IF('Order Form'!$K$12="Yes",IF(ISNUMBER($H253),'Order Form'!G306*100,""),""),"")))</f>
        <v/>
      </c>
      <c r="M253" s="89" t="str">
        <f>IF('Order Form'!J306&gt;0,"",IF('Order Form'!$K$17=0,"",IF('Order Form'!$K$17=0,"",IF('Order Form'!$K$10&lt;&gt;"GR - Gratis",IF('Order Form'!$K$12="Yes",IF(ISNUMBER($H253),'Order Form'!$K$17*100,""),""),""))))</f>
        <v/>
      </c>
      <c r="N253" s="38"/>
      <c r="O253" s="88" t="str">
        <f>IF('Order Form'!$B$8="Name / Attent Of","",IF(ISNUMBER($H253),IF('Order Form'!$K$14="Yes",'Order Form'!$B$8,""),""))</f>
        <v/>
      </c>
      <c r="P253" s="96" t="str">
        <f>IF('Order Form'!$B$9="Company / Department","",IF(ISNUMBER($H253),IF('Order Form'!$K$14="Yes",'Order Form'!$B$9,""),""))</f>
        <v/>
      </c>
      <c r="Q253" s="88" t="str">
        <f>IF('Order Form'!$B$10="Address 1","",IF(ISNUMBER($H253),IF('Order Form'!$K$14="Yes",'Order Form'!$B$10,""),""))</f>
        <v/>
      </c>
      <c r="R253" s="88" t="str">
        <f>IF('Order Form'!$B$11="Address 2","",IF(ISNUMBER($H253),IF('Order Form'!$K$14="Yes",'Order Form'!$B$11,""),""))</f>
        <v/>
      </c>
      <c r="S253" s="96" t="str">
        <f>IF('Order Form'!$B$12="Address 3","",IF(ISNUMBER($H253),IF('Order Form'!$K$14="Yes",'Order Form'!$B$12,""),""))</f>
        <v/>
      </c>
      <c r="T253" s="88" t="str">
        <f>IF('Order Form'!$B$13="Town","",IF(ISNUMBER($H253),IF('Order Form'!$K$14="Yes",'Order Form'!$B$13,""),""))</f>
        <v/>
      </c>
      <c r="U253" s="34"/>
      <c r="V253" s="103" t="str">
        <f>IF('Order Form'!$B$14="Post Code","",IF(ISNUMBER($H253),IF('Order Form'!$K$14="Yes",'Order Form'!$B$14,""),""))</f>
        <v/>
      </c>
      <c r="W253" s="98" t="str">
        <f>IF('Order Form'!$B$15="Country","",IF(ISNUMBER($H253),IF('Order Form'!$K$14="Yes",VLOOKUP('Order Form'!$B$15,Lists!N:O,2,0),""),""))</f>
        <v/>
      </c>
      <c r="X253" s="100"/>
      <c r="Y253" s="99" t="str">
        <f>IF('Order Form'!$F$8="Phone","",IF(ISNUMBER($H253),IF('Order Form'!$K$14="Yes",'Order Form'!$F$8,""),""))</f>
        <v/>
      </c>
      <c r="Z253" s="97" t="str">
        <f>IF('Order Form'!$F$9="Email","",IF(ISNUMBER($H253),IF('Order Form'!$K$14="Yes",'Order Form'!$F$9,""),""))</f>
        <v/>
      </c>
      <c r="AA253" s="38"/>
      <c r="AC253" s="86" t="str">
        <f>IF(ISNUMBER(($H253)),LEFT('Order Form'!$K$10,2),"")</f>
        <v/>
      </c>
      <c r="AD253" s="34"/>
      <c r="AE253" s="86" t="str">
        <f>IF(AC253="GR",LEFT('Order Form'!$K$11,2),"")</f>
        <v/>
      </c>
      <c r="AF253" s="34"/>
      <c r="AG253" s="38"/>
      <c r="AH253" s="38"/>
      <c r="AI253" s="86" t="str">
        <f>IF(ISNUMBER(($H253)),IF('Order Form'!$K$16="Yes","P",""),"")</f>
        <v/>
      </c>
      <c r="AJ253" s="34"/>
      <c r="AK253" s="106"/>
      <c r="AL253" s="106"/>
      <c r="AM253" s="34"/>
      <c r="AN253" s="34"/>
      <c r="AO253" s="38"/>
      <c r="AP253" s="34"/>
      <c r="AQ253" s="38"/>
      <c r="AR253" s="38"/>
      <c r="AS253" s="38"/>
      <c r="AZ253" s="86" t="str">
        <f>IF(ISNUMBER(($H253)),IF('Order Form'!$K$15="Yes","Y",""),"")</f>
        <v/>
      </c>
      <c r="BD253" s="87" t="e">
        <f>IF('Order Form'!#REF!&gt;0,"OF"," ")</f>
        <v>#REF!</v>
      </c>
      <c r="BE253" s="86" t="e">
        <f>IF('Order Form'!#REF!&gt;0,"Y"," ")</f>
        <v>#REF!</v>
      </c>
      <c r="BF253" s="86" t="e">
        <f>IF('Order Form'!#REF!&gt;0,"STANDARD"," ")</f>
        <v>#REF!</v>
      </c>
    </row>
    <row r="254" spans="1:58">
      <c r="A254" s="34"/>
      <c r="B254" s="93" t="str">
        <f>IF(ISNUMBER(($H254)),'Order Form'!$D$5,"")</f>
        <v/>
      </c>
      <c r="C254" s="92" t="str">
        <f>IF(ISNUMBER(($H254)),'Order Form'!$G$5,"")</f>
        <v/>
      </c>
      <c r="D254" s="92" t="str">
        <f>IF('Order Form'!F307="","",IF(ISNUMBER(($H254)),'Order Form'!F307,""))</f>
        <v/>
      </c>
      <c r="E254" s="35"/>
      <c r="F254" s="91" t="str">
        <f>IF(ISNUMBER((H254)),SUBSTITUTE(SUBSTITUTE('Order Form'!#REF!,"-","")," ",""),"")</f>
        <v/>
      </c>
      <c r="G254" s="36"/>
      <c r="H254" s="90" t="str">
        <f>IF('Order Form'!H307&gt;0,'Order Form'!H307," ")</f>
        <v xml:space="preserve"> </v>
      </c>
      <c r="I254" s="89" t="str">
        <f>IF('Order Form'!$K$13="Yes",(IF('Order Form'!#REF!&gt;0,"",IF('Order Form'!$K$10&lt;&gt;"GR - Gratis",IF('Order Form'!#REF!=0,"",IF(ISNUMBER($H254),'Order Form'!#REF!,"")),""))),"")</f>
        <v/>
      </c>
      <c r="J254" s="89" t="str">
        <f>IF('Order Form'!$K$13="Yes",(IF('Order Form'!#REF!=0,"",IF('Order Form'!$K$10&lt;&gt;"GR - Gratis",IF(ISNUMBER($H254),'Order Form'!#REF!,""),""))),"")</f>
        <v/>
      </c>
      <c r="K254" s="37"/>
      <c r="L254" s="89" t="str">
        <f>IF('Order Form'!J307&gt;0,"",IF('Order Form'!G307=0,"",IF('Order Form'!$K$10&lt;&gt;"GR - Gratis",IF('Order Form'!$K$12="Yes",IF(ISNUMBER($H254),'Order Form'!G307*100,""),""),"")))</f>
        <v/>
      </c>
      <c r="M254" s="89" t="str">
        <f>IF('Order Form'!J307&gt;0,"",IF('Order Form'!$K$17=0,"",IF('Order Form'!$K$17=0,"",IF('Order Form'!$K$10&lt;&gt;"GR - Gratis",IF('Order Form'!$K$12="Yes",IF(ISNUMBER($H254),'Order Form'!$K$17*100,""),""),""))))</f>
        <v/>
      </c>
      <c r="N254" s="38"/>
      <c r="O254" s="88" t="str">
        <f>IF('Order Form'!$B$8="Name / Attent Of","",IF(ISNUMBER($H254),IF('Order Form'!$K$14="Yes",'Order Form'!$B$8,""),""))</f>
        <v/>
      </c>
      <c r="P254" s="96" t="str">
        <f>IF('Order Form'!$B$9="Company / Department","",IF(ISNUMBER($H254),IF('Order Form'!$K$14="Yes",'Order Form'!$B$9,""),""))</f>
        <v/>
      </c>
      <c r="Q254" s="88" t="str">
        <f>IF('Order Form'!$B$10="Address 1","",IF(ISNUMBER($H254),IF('Order Form'!$K$14="Yes",'Order Form'!$B$10,""),""))</f>
        <v/>
      </c>
      <c r="R254" s="88" t="str">
        <f>IF('Order Form'!$B$11="Address 2","",IF(ISNUMBER($H254),IF('Order Form'!$K$14="Yes",'Order Form'!$B$11,""),""))</f>
        <v/>
      </c>
      <c r="S254" s="96" t="str">
        <f>IF('Order Form'!$B$12="Address 3","",IF(ISNUMBER($H254),IF('Order Form'!$K$14="Yes",'Order Form'!$B$12,""),""))</f>
        <v/>
      </c>
      <c r="T254" s="88" t="str">
        <f>IF('Order Form'!$B$13="Town","",IF(ISNUMBER($H254),IF('Order Form'!$K$14="Yes",'Order Form'!$B$13,""),""))</f>
        <v/>
      </c>
      <c r="U254" s="34"/>
      <c r="V254" s="103" t="str">
        <f>IF('Order Form'!$B$14="Post Code","",IF(ISNUMBER($H254),IF('Order Form'!$K$14="Yes",'Order Form'!$B$14,""),""))</f>
        <v/>
      </c>
      <c r="W254" s="98" t="str">
        <f>IF('Order Form'!$B$15="Country","",IF(ISNUMBER($H254),IF('Order Form'!$K$14="Yes",VLOOKUP('Order Form'!$B$15,Lists!N:O,2,0),""),""))</f>
        <v/>
      </c>
      <c r="X254" s="100"/>
      <c r="Y254" s="99" t="str">
        <f>IF('Order Form'!$F$8="Phone","",IF(ISNUMBER($H254),IF('Order Form'!$K$14="Yes",'Order Form'!$F$8,""),""))</f>
        <v/>
      </c>
      <c r="Z254" s="97" t="str">
        <f>IF('Order Form'!$F$9="Email","",IF(ISNUMBER($H254),IF('Order Form'!$K$14="Yes",'Order Form'!$F$9,""),""))</f>
        <v/>
      </c>
      <c r="AA254" s="38"/>
      <c r="AC254" s="86" t="str">
        <f>IF(ISNUMBER(($H254)),LEFT('Order Form'!$K$10,2),"")</f>
        <v/>
      </c>
      <c r="AD254" s="34"/>
      <c r="AE254" s="86" t="str">
        <f>IF(AC254="GR",LEFT('Order Form'!$K$11,2),"")</f>
        <v/>
      </c>
      <c r="AF254" s="34"/>
      <c r="AG254" s="38"/>
      <c r="AH254" s="38"/>
      <c r="AI254" s="86" t="str">
        <f>IF(ISNUMBER(($H254)),IF('Order Form'!$K$16="Yes","P",""),"")</f>
        <v/>
      </c>
      <c r="AJ254" s="34"/>
      <c r="AK254" s="106"/>
      <c r="AL254" s="106"/>
      <c r="AM254" s="34"/>
      <c r="AN254" s="34"/>
      <c r="AO254" s="38"/>
      <c r="AP254" s="34"/>
      <c r="AQ254" s="38"/>
      <c r="AR254" s="38"/>
      <c r="AS254" s="38"/>
      <c r="AZ254" s="86" t="str">
        <f>IF(ISNUMBER(($H254)),IF('Order Form'!$K$15="Yes","Y",""),"")</f>
        <v/>
      </c>
      <c r="BD254" s="87" t="e">
        <f>IF('Order Form'!#REF!&gt;0,"OF"," ")</f>
        <v>#REF!</v>
      </c>
      <c r="BE254" s="86" t="e">
        <f>IF('Order Form'!#REF!&gt;0,"Y"," ")</f>
        <v>#REF!</v>
      </c>
      <c r="BF254" s="86" t="e">
        <f>IF('Order Form'!#REF!&gt;0,"STANDARD"," ")</f>
        <v>#REF!</v>
      </c>
    </row>
    <row r="255" spans="1:58">
      <c r="A255" s="34"/>
      <c r="B255" s="93" t="str">
        <f>IF(ISNUMBER(($H255)),'Order Form'!$D$5,"")</f>
        <v/>
      </c>
      <c r="C255" s="92" t="str">
        <f>IF(ISNUMBER(($H255)),'Order Form'!$G$5,"")</f>
        <v/>
      </c>
      <c r="D255" s="92" t="str">
        <f>IF('Order Form'!F308="","",IF(ISNUMBER(($H255)),'Order Form'!F308,""))</f>
        <v/>
      </c>
      <c r="E255" s="35"/>
      <c r="F255" s="91" t="str">
        <f>IF(ISNUMBER((H255)),SUBSTITUTE(SUBSTITUTE('Order Form'!#REF!,"-","")," ",""),"")</f>
        <v/>
      </c>
      <c r="G255" s="36"/>
      <c r="H255" s="90" t="str">
        <f>IF('Order Form'!H308&gt;0,'Order Form'!H308," ")</f>
        <v xml:space="preserve"> </v>
      </c>
      <c r="I255" s="89" t="str">
        <f>IF('Order Form'!$K$13="Yes",(IF('Order Form'!#REF!&gt;0,"",IF('Order Form'!$K$10&lt;&gt;"GR - Gratis",IF('Order Form'!#REF!=0,"",IF(ISNUMBER($H255),'Order Form'!#REF!,"")),""))),"")</f>
        <v/>
      </c>
      <c r="J255" s="89" t="str">
        <f>IF('Order Form'!$K$13="Yes",(IF('Order Form'!#REF!=0,"",IF('Order Form'!$K$10&lt;&gt;"GR - Gratis",IF(ISNUMBER($H255),'Order Form'!#REF!,""),""))),"")</f>
        <v/>
      </c>
      <c r="K255" s="37"/>
      <c r="L255" s="89" t="str">
        <f>IF('Order Form'!J308&gt;0,"",IF('Order Form'!G308=0,"",IF('Order Form'!$K$10&lt;&gt;"GR - Gratis",IF('Order Form'!$K$12="Yes",IF(ISNUMBER($H255),'Order Form'!G308*100,""),""),"")))</f>
        <v/>
      </c>
      <c r="M255" s="89" t="str">
        <f>IF('Order Form'!J308&gt;0,"",IF('Order Form'!$K$17=0,"",IF('Order Form'!$K$17=0,"",IF('Order Form'!$K$10&lt;&gt;"GR - Gratis",IF('Order Form'!$K$12="Yes",IF(ISNUMBER($H255),'Order Form'!$K$17*100,""),""),""))))</f>
        <v/>
      </c>
      <c r="N255" s="38"/>
      <c r="O255" s="88" t="str">
        <f>IF('Order Form'!$B$8="Name / Attent Of","",IF(ISNUMBER($H255),IF('Order Form'!$K$14="Yes",'Order Form'!$B$8,""),""))</f>
        <v/>
      </c>
      <c r="P255" s="96" t="str">
        <f>IF('Order Form'!$B$9="Company / Department","",IF(ISNUMBER($H255),IF('Order Form'!$K$14="Yes",'Order Form'!$B$9,""),""))</f>
        <v/>
      </c>
      <c r="Q255" s="88" t="str">
        <f>IF('Order Form'!$B$10="Address 1","",IF(ISNUMBER($H255),IF('Order Form'!$K$14="Yes",'Order Form'!$B$10,""),""))</f>
        <v/>
      </c>
      <c r="R255" s="88" t="str">
        <f>IF('Order Form'!$B$11="Address 2","",IF(ISNUMBER($H255),IF('Order Form'!$K$14="Yes",'Order Form'!$B$11,""),""))</f>
        <v/>
      </c>
      <c r="S255" s="96" t="str">
        <f>IF('Order Form'!$B$12="Address 3","",IF(ISNUMBER($H255),IF('Order Form'!$K$14="Yes",'Order Form'!$B$12,""),""))</f>
        <v/>
      </c>
      <c r="T255" s="88" t="str">
        <f>IF('Order Form'!$B$13="Town","",IF(ISNUMBER($H255),IF('Order Form'!$K$14="Yes",'Order Form'!$B$13,""),""))</f>
        <v/>
      </c>
      <c r="U255" s="34"/>
      <c r="V255" s="103" t="str">
        <f>IF('Order Form'!$B$14="Post Code","",IF(ISNUMBER($H255),IF('Order Form'!$K$14="Yes",'Order Form'!$B$14,""),""))</f>
        <v/>
      </c>
      <c r="W255" s="98" t="str">
        <f>IF('Order Form'!$B$15="Country","",IF(ISNUMBER($H255),IF('Order Form'!$K$14="Yes",VLOOKUP('Order Form'!$B$15,Lists!N:O,2,0),""),""))</f>
        <v/>
      </c>
      <c r="X255" s="100"/>
      <c r="Y255" s="99" t="str">
        <f>IF('Order Form'!$F$8="Phone","",IF(ISNUMBER($H255),IF('Order Form'!$K$14="Yes",'Order Form'!$F$8,""),""))</f>
        <v/>
      </c>
      <c r="Z255" s="97" t="str">
        <f>IF('Order Form'!$F$9="Email","",IF(ISNUMBER($H255),IF('Order Form'!$K$14="Yes",'Order Form'!$F$9,""),""))</f>
        <v/>
      </c>
      <c r="AA255" s="38"/>
      <c r="AC255" s="86" t="str">
        <f>IF(ISNUMBER(($H255)),LEFT('Order Form'!$K$10,2),"")</f>
        <v/>
      </c>
      <c r="AD255" s="34"/>
      <c r="AE255" s="86" t="str">
        <f>IF(AC255="GR",LEFT('Order Form'!$K$11,2),"")</f>
        <v/>
      </c>
      <c r="AF255" s="34"/>
      <c r="AG255" s="38"/>
      <c r="AH255" s="38"/>
      <c r="AI255" s="86" t="str">
        <f>IF(ISNUMBER(($H255)),IF('Order Form'!$K$16="Yes","P",""),"")</f>
        <v/>
      </c>
      <c r="AJ255" s="34"/>
      <c r="AK255" s="106"/>
      <c r="AL255" s="106"/>
      <c r="AM255" s="34"/>
      <c r="AN255" s="34"/>
      <c r="AO255" s="38"/>
      <c r="AP255" s="34"/>
      <c r="AQ255" s="38"/>
      <c r="AR255" s="38"/>
      <c r="AS255" s="38"/>
      <c r="AZ255" s="86" t="str">
        <f>IF(ISNUMBER(($H255)),IF('Order Form'!$K$15="Yes","Y",""),"")</f>
        <v/>
      </c>
      <c r="BD255" s="87" t="e">
        <f>IF('Order Form'!#REF!&gt;0,"OF"," ")</f>
        <v>#REF!</v>
      </c>
      <c r="BE255" s="86" t="e">
        <f>IF('Order Form'!#REF!&gt;0,"Y"," ")</f>
        <v>#REF!</v>
      </c>
      <c r="BF255" s="86" t="e">
        <f>IF('Order Form'!#REF!&gt;0,"STANDARD"," ")</f>
        <v>#REF!</v>
      </c>
    </row>
    <row r="256" spans="1:58">
      <c r="A256" s="34"/>
      <c r="B256" s="93" t="str">
        <f>IF(ISNUMBER(($H256)),'Order Form'!$D$5,"")</f>
        <v/>
      </c>
      <c r="C256" s="92" t="str">
        <f>IF(ISNUMBER(($H256)),'Order Form'!$G$5,"")</f>
        <v/>
      </c>
      <c r="D256" s="92" t="str">
        <f>IF('Order Form'!F309="","",IF(ISNUMBER(($H256)),'Order Form'!F309,""))</f>
        <v/>
      </c>
      <c r="E256" s="35"/>
      <c r="F256" s="91" t="str">
        <f>IF(ISNUMBER((H256)),SUBSTITUTE(SUBSTITUTE('Order Form'!#REF!,"-","")," ",""),"")</f>
        <v/>
      </c>
      <c r="G256" s="36"/>
      <c r="H256" s="90" t="str">
        <f>IF('Order Form'!H309&gt;0,'Order Form'!H309," ")</f>
        <v xml:space="preserve"> </v>
      </c>
      <c r="I256" s="89" t="str">
        <f>IF('Order Form'!$K$13="Yes",(IF('Order Form'!#REF!&gt;0,"",IF('Order Form'!$K$10&lt;&gt;"GR - Gratis",IF('Order Form'!#REF!=0,"",IF(ISNUMBER($H256),'Order Form'!#REF!,"")),""))),"")</f>
        <v/>
      </c>
      <c r="J256" s="89" t="str">
        <f>IF('Order Form'!$K$13="Yes",(IF('Order Form'!#REF!=0,"",IF('Order Form'!$K$10&lt;&gt;"GR - Gratis",IF(ISNUMBER($H256),'Order Form'!#REF!,""),""))),"")</f>
        <v/>
      </c>
      <c r="K256" s="37"/>
      <c r="L256" s="89" t="str">
        <f>IF('Order Form'!J309&gt;0,"",IF('Order Form'!G309=0,"",IF('Order Form'!$K$10&lt;&gt;"GR - Gratis",IF('Order Form'!$K$12="Yes",IF(ISNUMBER($H256),'Order Form'!G309*100,""),""),"")))</f>
        <v/>
      </c>
      <c r="M256" s="89" t="str">
        <f>IF('Order Form'!J309&gt;0,"",IF('Order Form'!$K$17=0,"",IF('Order Form'!$K$17=0,"",IF('Order Form'!$K$10&lt;&gt;"GR - Gratis",IF('Order Form'!$K$12="Yes",IF(ISNUMBER($H256),'Order Form'!$K$17*100,""),""),""))))</f>
        <v/>
      </c>
      <c r="N256" s="38"/>
      <c r="O256" s="88" t="str">
        <f>IF('Order Form'!$B$8="Name / Attent Of","",IF(ISNUMBER($H256),IF('Order Form'!$K$14="Yes",'Order Form'!$B$8,""),""))</f>
        <v/>
      </c>
      <c r="P256" s="96" t="str">
        <f>IF('Order Form'!$B$9="Company / Department","",IF(ISNUMBER($H256),IF('Order Form'!$K$14="Yes",'Order Form'!$B$9,""),""))</f>
        <v/>
      </c>
      <c r="Q256" s="88" t="str">
        <f>IF('Order Form'!$B$10="Address 1","",IF(ISNUMBER($H256),IF('Order Form'!$K$14="Yes",'Order Form'!$B$10,""),""))</f>
        <v/>
      </c>
      <c r="R256" s="88" t="str">
        <f>IF('Order Form'!$B$11="Address 2","",IF(ISNUMBER($H256),IF('Order Form'!$K$14="Yes",'Order Form'!$B$11,""),""))</f>
        <v/>
      </c>
      <c r="S256" s="96" t="str">
        <f>IF('Order Form'!$B$12="Address 3","",IF(ISNUMBER($H256),IF('Order Form'!$K$14="Yes",'Order Form'!$B$12,""),""))</f>
        <v/>
      </c>
      <c r="T256" s="88" t="str">
        <f>IF('Order Form'!$B$13="Town","",IF(ISNUMBER($H256),IF('Order Form'!$K$14="Yes",'Order Form'!$B$13,""),""))</f>
        <v/>
      </c>
      <c r="U256" s="34"/>
      <c r="V256" s="103" t="str">
        <f>IF('Order Form'!$B$14="Post Code","",IF(ISNUMBER($H256),IF('Order Form'!$K$14="Yes",'Order Form'!$B$14,""),""))</f>
        <v/>
      </c>
      <c r="W256" s="98" t="str">
        <f>IF('Order Form'!$B$15="Country","",IF(ISNUMBER($H256),IF('Order Form'!$K$14="Yes",VLOOKUP('Order Form'!$B$15,Lists!N:O,2,0),""),""))</f>
        <v/>
      </c>
      <c r="X256" s="100"/>
      <c r="Y256" s="99" t="str">
        <f>IF('Order Form'!$F$8="Phone","",IF(ISNUMBER($H256),IF('Order Form'!$K$14="Yes",'Order Form'!$F$8,""),""))</f>
        <v/>
      </c>
      <c r="Z256" s="97" t="str">
        <f>IF('Order Form'!$F$9="Email","",IF(ISNUMBER($H256),IF('Order Form'!$K$14="Yes",'Order Form'!$F$9,""),""))</f>
        <v/>
      </c>
      <c r="AA256" s="38"/>
      <c r="AC256" s="86" t="str">
        <f>IF(ISNUMBER(($H256)),LEFT('Order Form'!$K$10,2),"")</f>
        <v/>
      </c>
      <c r="AD256" s="34"/>
      <c r="AE256" s="86" t="str">
        <f>IF(AC256="GR",LEFT('Order Form'!$K$11,2),"")</f>
        <v/>
      </c>
      <c r="AF256" s="34"/>
      <c r="AG256" s="38"/>
      <c r="AH256" s="38"/>
      <c r="AI256" s="86" t="str">
        <f>IF(ISNUMBER(($H256)),IF('Order Form'!$K$16="Yes","P",""),"")</f>
        <v/>
      </c>
      <c r="AJ256" s="34"/>
      <c r="AK256" s="106"/>
      <c r="AL256" s="106"/>
      <c r="AM256" s="34"/>
      <c r="AN256" s="34"/>
      <c r="AO256" s="38"/>
      <c r="AP256" s="34"/>
      <c r="AQ256" s="38"/>
      <c r="AR256" s="38"/>
      <c r="AS256" s="38"/>
      <c r="AZ256" s="86" t="str">
        <f>IF(ISNUMBER(($H256)),IF('Order Form'!$K$15="Yes","Y",""),"")</f>
        <v/>
      </c>
      <c r="BD256" s="87" t="e">
        <f>IF('Order Form'!#REF!&gt;0,"OF"," ")</f>
        <v>#REF!</v>
      </c>
      <c r="BE256" s="86" t="e">
        <f>IF('Order Form'!#REF!&gt;0,"Y"," ")</f>
        <v>#REF!</v>
      </c>
      <c r="BF256" s="86" t="e">
        <f>IF('Order Form'!#REF!&gt;0,"STANDARD"," ")</f>
        <v>#REF!</v>
      </c>
    </row>
    <row r="257" spans="1:58">
      <c r="A257" s="34"/>
      <c r="B257" s="93" t="str">
        <f>IF(ISNUMBER(($H257)),'Order Form'!$D$5,"")</f>
        <v/>
      </c>
      <c r="C257" s="92" t="str">
        <f>IF(ISNUMBER(($H257)),'Order Form'!$G$5,"")</f>
        <v/>
      </c>
      <c r="D257" s="92" t="str">
        <f>IF('Order Form'!F310="","",IF(ISNUMBER(($H257)),'Order Form'!F310,""))</f>
        <v/>
      </c>
      <c r="E257" s="35"/>
      <c r="F257" s="91" t="str">
        <f>IF(ISNUMBER((H257)),SUBSTITUTE(SUBSTITUTE('Order Form'!#REF!,"-","")," ",""),"")</f>
        <v/>
      </c>
      <c r="G257" s="36"/>
      <c r="H257" s="90" t="str">
        <f>IF('Order Form'!H310&gt;0,'Order Form'!H310," ")</f>
        <v xml:space="preserve"> </v>
      </c>
      <c r="I257" s="89" t="str">
        <f>IF('Order Form'!$K$13="Yes",(IF('Order Form'!#REF!&gt;0,"",IF('Order Form'!$K$10&lt;&gt;"GR - Gratis",IF('Order Form'!#REF!=0,"",IF(ISNUMBER($H257),'Order Form'!#REF!,"")),""))),"")</f>
        <v/>
      </c>
      <c r="J257" s="89" t="str">
        <f>IF('Order Form'!$K$13="Yes",(IF('Order Form'!#REF!=0,"",IF('Order Form'!$K$10&lt;&gt;"GR - Gratis",IF(ISNUMBER($H257),'Order Form'!#REF!,""),""))),"")</f>
        <v/>
      </c>
      <c r="K257" s="37"/>
      <c r="L257" s="89" t="str">
        <f>IF('Order Form'!J310&gt;0,"",IF('Order Form'!G310=0,"",IF('Order Form'!$K$10&lt;&gt;"GR - Gratis",IF('Order Form'!$K$12="Yes",IF(ISNUMBER($H257),'Order Form'!G310*100,""),""),"")))</f>
        <v/>
      </c>
      <c r="M257" s="89" t="str">
        <f>IF('Order Form'!J310&gt;0,"",IF('Order Form'!$K$17=0,"",IF('Order Form'!$K$17=0,"",IF('Order Form'!$K$10&lt;&gt;"GR - Gratis",IF('Order Form'!$K$12="Yes",IF(ISNUMBER($H257),'Order Form'!$K$17*100,""),""),""))))</f>
        <v/>
      </c>
      <c r="N257" s="38"/>
      <c r="O257" s="88" t="str">
        <f>IF('Order Form'!$B$8="Name / Attent Of","",IF(ISNUMBER($H257),IF('Order Form'!$K$14="Yes",'Order Form'!$B$8,""),""))</f>
        <v/>
      </c>
      <c r="P257" s="96" t="str">
        <f>IF('Order Form'!$B$9="Company / Department","",IF(ISNUMBER($H257),IF('Order Form'!$K$14="Yes",'Order Form'!$B$9,""),""))</f>
        <v/>
      </c>
      <c r="Q257" s="88" t="str">
        <f>IF('Order Form'!$B$10="Address 1","",IF(ISNUMBER($H257),IF('Order Form'!$K$14="Yes",'Order Form'!$B$10,""),""))</f>
        <v/>
      </c>
      <c r="R257" s="88" t="str">
        <f>IF('Order Form'!$B$11="Address 2","",IF(ISNUMBER($H257),IF('Order Form'!$K$14="Yes",'Order Form'!$B$11,""),""))</f>
        <v/>
      </c>
      <c r="S257" s="96" t="str">
        <f>IF('Order Form'!$B$12="Address 3","",IF(ISNUMBER($H257),IF('Order Form'!$K$14="Yes",'Order Form'!$B$12,""),""))</f>
        <v/>
      </c>
      <c r="T257" s="88" t="str">
        <f>IF('Order Form'!$B$13="Town","",IF(ISNUMBER($H257),IF('Order Form'!$K$14="Yes",'Order Form'!$B$13,""),""))</f>
        <v/>
      </c>
      <c r="U257" s="34"/>
      <c r="V257" s="103" t="str">
        <f>IF('Order Form'!$B$14="Post Code","",IF(ISNUMBER($H257),IF('Order Form'!$K$14="Yes",'Order Form'!$B$14,""),""))</f>
        <v/>
      </c>
      <c r="W257" s="98" t="str">
        <f>IF('Order Form'!$B$15="Country","",IF(ISNUMBER($H257),IF('Order Form'!$K$14="Yes",VLOOKUP('Order Form'!$B$15,Lists!N:O,2,0),""),""))</f>
        <v/>
      </c>
      <c r="X257" s="100"/>
      <c r="Y257" s="99" t="str">
        <f>IF('Order Form'!$F$8="Phone","",IF(ISNUMBER($H257),IF('Order Form'!$K$14="Yes",'Order Form'!$F$8,""),""))</f>
        <v/>
      </c>
      <c r="Z257" s="97" t="str">
        <f>IF('Order Form'!$F$9="Email","",IF(ISNUMBER($H257),IF('Order Form'!$K$14="Yes",'Order Form'!$F$9,""),""))</f>
        <v/>
      </c>
      <c r="AA257" s="38"/>
      <c r="AC257" s="86" t="str">
        <f>IF(ISNUMBER(($H257)),LEFT('Order Form'!$K$10,2),"")</f>
        <v/>
      </c>
      <c r="AD257" s="34"/>
      <c r="AE257" s="86" t="str">
        <f>IF(AC257="GR",LEFT('Order Form'!$K$11,2),"")</f>
        <v/>
      </c>
      <c r="AF257" s="34"/>
      <c r="AG257" s="38"/>
      <c r="AH257" s="38"/>
      <c r="AI257" s="86" t="str">
        <f>IF(ISNUMBER(($H257)),IF('Order Form'!$K$16="Yes","P",""),"")</f>
        <v/>
      </c>
      <c r="AJ257" s="34"/>
      <c r="AK257" s="106"/>
      <c r="AL257" s="106"/>
      <c r="AM257" s="34"/>
      <c r="AN257" s="34"/>
      <c r="AO257" s="38"/>
      <c r="AP257" s="34"/>
      <c r="AQ257" s="38"/>
      <c r="AR257" s="38"/>
      <c r="AS257" s="38"/>
      <c r="AZ257" s="86" t="str">
        <f>IF(ISNUMBER(($H257)),IF('Order Form'!$K$15="Yes","Y",""),"")</f>
        <v/>
      </c>
      <c r="BD257" s="87" t="e">
        <f>IF('Order Form'!#REF!&gt;0,"OF"," ")</f>
        <v>#REF!</v>
      </c>
      <c r="BE257" s="86" t="e">
        <f>IF('Order Form'!#REF!&gt;0,"Y"," ")</f>
        <v>#REF!</v>
      </c>
      <c r="BF257" s="86" t="e">
        <f>IF('Order Form'!#REF!&gt;0,"STANDARD"," ")</f>
        <v>#REF!</v>
      </c>
    </row>
    <row r="258" spans="1:58">
      <c r="A258" s="34"/>
      <c r="B258" s="93" t="str">
        <f>IF(ISNUMBER(($H258)),'Order Form'!$D$5,"")</f>
        <v/>
      </c>
      <c r="C258" s="92" t="str">
        <f>IF(ISNUMBER(($H258)),'Order Form'!$G$5,"")</f>
        <v/>
      </c>
      <c r="D258" s="92" t="str">
        <f>IF('Order Form'!F311="","",IF(ISNUMBER(($H258)),'Order Form'!F311,""))</f>
        <v/>
      </c>
      <c r="E258" s="35"/>
      <c r="F258" s="91" t="str">
        <f>IF(ISNUMBER((H258)),SUBSTITUTE(SUBSTITUTE('Order Form'!#REF!,"-","")," ",""),"")</f>
        <v/>
      </c>
      <c r="G258" s="36"/>
      <c r="H258" s="90" t="str">
        <f>IF('Order Form'!H311&gt;0,'Order Form'!H311," ")</f>
        <v xml:space="preserve"> </v>
      </c>
      <c r="I258" s="89" t="str">
        <f>IF('Order Form'!$K$13="Yes",(IF('Order Form'!#REF!&gt;0,"",IF('Order Form'!$K$10&lt;&gt;"GR - Gratis",IF('Order Form'!#REF!=0,"",IF(ISNUMBER($H258),'Order Form'!#REF!,"")),""))),"")</f>
        <v/>
      </c>
      <c r="J258" s="89" t="str">
        <f>IF('Order Form'!$K$13="Yes",(IF('Order Form'!#REF!=0,"",IF('Order Form'!$K$10&lt;&gt;"GR - Gratis",IF(ISNUMBER($H258),'Order Form'!#REF!,""),""))),"")</f>
        <v/>
      </c>
      <c r="K258" s="37"/>
      <c r="L258" s="89" t="str">
        <f>IF('Order Form'!J311&gt;0,"",IF('Order Form'!G311=0,"",IF('Order Form'!$K$10&lt;&gt;"GR - Gratis",IF('Order Form'!$K$12="Yes",IF(ISNUMBER($H258),'Order Form'!G311*100,""),""),"")))</f>
        <v/>
      </c>
      <c r="M258" s="89" t="str">
        <f>IF('Order Form'!J311&gt;0,"",IF('Order Form'!$K$17=0,"",IF('Order Form'!$K$17=0,"",IF('Order Form'!$K$10&lt;&gt;"GR - Gratis",IF('Order Form'!$K$12="Yes",IF(ISNUMBER($H258),'Order Form'!$K$17*100,""),""),""))))</f>
        <v/>
      </c>
      <c r="N258" s="38"/>
      <c r="O258" s="88" t="str">
        <f>IF('Order Form'!$B$8="Name / Attent Of","",IF(ISNUMBER($H258),IF('Order Form'!$K$14="Yes",'Order Form'!$B$8,""),""))</f>
        <v/>
      </c>
      <c r="P258" s="96" t="str">
        <f>IF('Order Form'!$B$9="Company / Department","",IF(ISNUMBER($H258),IF('Order Form'!$K$14="Yes",'Order Form'!$B$9,""),""))</f>
        <v/>
      </c>
      <c r="Q258" s="88" t="str">
        <f>IF('Order Form'!$B$10="Address 1","",IF(ISNUMBER($H258),IF('Order Form'!$K$14="Yes",'Order Form'!$B$10,""),""))</f>
        <v/>
      </c>
      <c r="R258" s="88" t="str">
        <f>IF('Order Form'!$B$11="Address 2","",IF(ISNUMBER($H258),IF('Order Form'!$K$14="Yes",'Order Form'!$B$11,""),""))</f>
        <v/>
      </c>
      <c r="S258" s="96" t="str">
        <f>IF('Order Form'!$B$12="Address 3","",IF(ISNUMBER($H258),IF('Order Form'!$K$14="Yes",'Order Form'!$B$12,""),""))</f>
        <v/>
      </c>
      <c r="T258" s="88" t="str">
        <f>IF('Order Form'!$B$13="Town","",IF(ISNUMBER($H258),IF('Order Form'!$K$14="Yes",'Order Form'!$B$13,""),""))</f>
        <v/>
      </c>
      <c r="U258" s="34"/>
      <c r="V258" s="103" t="str">
        <f>IF('Order Form'!$B$14="Post Code","",IF(ISNUMBER($H258),IF('Order Form'!$K$14="Yes",'Order Form'!$B$14,""),""))</f>
        <v/>
      </c>
      <c r="W258" s="98" t="str">
        <f>IF('Order Form'!$B$15="Country","",IF(ISNUMBER($H258),IF('Order Form'!$K$14="Yes",VLOOKUP('Order Form'!$B$15,Lists!N:O,2,0),""),""))</f>
        <v/>
      </c>
      <c r="X258" s="100"/>
      <c r="Y258" s="99" t="str">
        <f>IF('Order Form'!$F$8="Phone","",IF(ISNUMBER($H258),IF('Order Form'!$K$14="Yes",'Order Form'!$F$8,""),""))</f>
        <v/>
      </c>
      <c r="Z258" s="97" t="str">
        <f>IF('Order Form'!$F$9="Email","",IF(ISNUMBER($H258),IF('Order Form'!$K$14="Yes",'Order Form'!$F$9,""),""))</f>
        <v/>
      </c>
      <c r="AA258" s="38"/>
      <c r="AC258" s="86" t="str">
        <f>IF(ISNUMBER(($H258)),LEFT('Order Form'!$K$10,2),"")</f>
        <v/>
      </c>
      <c r="AD258" s="34"/>
      <c r="AE258" s="86" t="str">
        <f>IF(AC258="GR",LEFT('Order Form'!$K$11,2),"")</f>
        <v/>
      </c>
      <c r="AF258" s="34"/>
      <c r="AG258" s="38"/>
      <c r="AH258" s="38"/>
      <c r="AI258" s="86" t="str">
        <f>IF(ISNUMBER(($H258)),IF('Order Form'!$K$16="Yes","P",""),"")</f>
        <v/>
      </c>
      <c r="AJ258" s="34"/>
      <c r="AK258" s="106"/>
      <c r="AL258" s="106"/>
      <c r="AM258" s="34"/>
      <c r="AN258" s="34"/>
      <c r="AO258" s="38"/>
      <c r="AP258" s="34"/>
      <c r="AQ258" s="38"/>
      <c r="AR258" s="38"/>
      <c r="AS258" s="38"/>
      <c r="AZ258" s="86" t="str">
        <f>IF(ISNUMBER(($H258)),IF('Order Form'!$K$15="Yes","Y",""),"")</f>
        <v/>
      </c>
      <c r="BD258" s="87" t="e">
        <f>IF('Order Form'!#REF!&gt;0,"OF"," ")</f>
        <v>#REF!</v>
      </c>
      <c r="BE258" s="86" t="e">
        <f>IF('Order Form'!#REF!&gt;0,"Y"," ")</f>
        <v>#REF!</v>
      </c>
      <c r="BF258" s="86" t="e">
        <f>IF('Order Form'!#REF!&gt;0,"STANDARD"," ")</f>
        <v>#REF!</v>
      </c>
    </row>
    <row r="259" spans="1:58">
      <c r="A259" s="34"/>
      <c r="B259" s="93" t="str">
        <f>IF(ISNUMBER(($H259)),'Order Form'!$D$5,"")</f>
        <v/>
      </c>
      <c r="C259" s="92" t="str">
        <f>IF(ISNUMBER(($H259)),'Order Form'!$G$5,"")</f>
        <v/>
      </c>
      <c r="D259" s="92" t="str">
        <f>IF('Order Form'!F312="","",IF(ISNUMBER(($H259)),'Order Form'!F312,""))</f>
        <v/>
      </c>
      <c r="E259" s="35"/>
      <c r="F259" s="91" t="str">
        <f>IF(ISNUMBER((H259)),SUBSTITUTE(SUBSTITUTE('Order Form'!#REF!,"-","")," ",""),"")</f>
        <v/>
      </c>
      <c r="G259" s="36"/>
      <c r="H259" s="90" t="str">
        <f>IF('Order Form'!H312&gt;0,'Order Form'!H312," ")</f>
        <v xml:space="preserve"> </v>
      </c>
      <c r="I259" s="89" t="str">
        <f>IF('Order Form'!$K$13="Yes",(IF('Order Form'!#REF!&gt;0,"",IF('Order Form'!$K$10&lt;&gt;"GR - Gratis",IF('Order Form'!#REF!=0,"",IF(ISNUMBER($H259),'Order Form'!#REF!,"")),""))),"")</f>
        <v/>
      </c>
      <c r="J259" s="89" t="str">
        <f>IF('Order Form'!$K$13="Yes",(IF('Order Form'!#REF!=0,"",IF('Order Form'!$K$10&lt;&gt;"GR - Gratis",IF(ISNUMBER($H259),'Order Form'!#REF!,""),""))),"")</f>
        <v/>
      </c>
      <c r="K259" s="37"/>
      <c r="L259" s="89" t="str">
        <f>IF('Order Form'!J312&gt;0,"",IF('Order Form'!G312=0,"",IF('Order Form'!$K$10&lt;&gt;"GR - Gratis",IF('Order Form'!$K$12="Yes",IF(ISNUMBER($H259),'Order Form'!G312*100,""),""),"")))</f>
        <v/>
      </c>
      <c r="M259" s="89" t="str">
        <f>IF('Order Form'!J312&gt;0,"",IF('Order Form'!$K$17=0,"",IF('Order Form'!$K$17=0,"",IF('Order Form'!$K$10&lt;&gt;"GR - Gratis",IF('Order Form'!$K$12="Yes",IF(ISNUMBER($H259),'Order Form'!$K$17*100,""),""),""))))</f>
        <v/>
      </c>
      <c r="N259" s="38"/>
      <c r="O259" s="88" t="str">
        <f>IF('Order Form'!$B$8="Name / Attent Of","",IF(ISNUMBER($H259),IF('Order Form'!$K$14="Yes",'Order Form'!$B$8,""),""))</f>
        <v/>
      </c>
      <c r="P259" s="96" t="str">
        <f>IF('Order Form'!$B$9="Company / Department","",IF(ISNUMBER($H259),IF('Order Form'!$K$14="Yes",'Order Form'!$B$9,""),""))</f>
        <v/>
      </c>
      <c r="Q259" s="88" t="str">
        <f>IF('Order Form'!$B$10="Address 1","",IF(ISNUMBER($H259),IF('Order Form'!$K$14="Yes",'Order Form'!$B$10,""),""))</f>
        <v/>
      </c>
      <c r="R259" s="88" t="str">
        <f>IF('Order Form'!$B$11="Address 2","",IF(ISNUMBER($H259),IF('Order Form'!$K$14="Yes",'Order Form'!$B$11,""),""))</f>
        <v/>
      </c>
      <c r="S259" s="96" t="str">
        <f>IF('Order Form'!$B$12="Address 3","",IF(ISNUMBER($H259),IF('Order Form'!$K$14="Yes",'Order Form'!$B$12,""),""))</f>
        <v/>
      </c>
      <c r="T259" s="88" t="str">
        <f>IF('Order Form'!$B$13="Town","",IF(ISNUMBER($H259),IF('Order Form'!$K$14="Yes",'Order Form'!$B$13,""),""))</f>
        <v/>
      </c>
      <c r="U259" s="34"/>
      <c r="V259" s="103" t="str">
        <f>IF('Order Form'!$B$14="Post Code","",IF(ISNUMBER($H259),IF('Order Form'!$K$14="Yes",'Order Form'!$B$14,""),""))</f>
        <v/>
      </c>
      <c r="W259" s="98" t="str">
        <f>IF('Order Form'!$B$15="Country","",IF(ISNUMBER($H259),IF('Order Form'!$K$14="Yes",VLOOKUP('Order Form'!$B$15,Lists!N:O,2,0),""),""))</f>
        <v/>
      </c>
      <c r="X259" s="100"/>
      <c r="Y259" s="99" t="str">
        <f>IF('Order Form'!$F$8="Phone","",IF(ISNUMBER($H259),IF('Order Form'!$K$14="Yes",'Order Form'!$F$8,""),""))</f>
        <v/>
      </c>
      <c r="Z259" s="97" t="str">
        <f>IF('Order Form'!$F$9="Email","",IF(ISNUMBER($H259),IF('Order Form'!$K$14="Yes",'Order Form'!$F$9,""),""))</f>
        <v/>
      </c>
      <c r="AA259" s="38"/>
      <c r="AC259" s="86" t="str">
        <f>IF(ISNUMBER(($H259)),LEFT('Order Form'!$K$10,2),"")</f>
        <v/>
      </c>
      <c r="AD259" s="34"/>
      <c r="AE259" s="86" t="str">
        <f>IF(AC259="GR",LEFT('Order Form'!$K$11,2),"")</f>
        <v/>
      </c>
      <c r="AF259" s="34"/>
      <c r="AG259" s="38"/>
      <c r="AH259" s="38"/>
      <c r="AI259" s="86" t="str">
        <f>IF(ISNUMBER(($H259)),IF('Order Form'!$K$16="Yes","P",""),"")</f>
        <v/>
      </c>
      <c r="AJ259" s="34"/>
      <c r="AK259" s="106"/>
      <c r="AL259" s="106"/>
      <c r="AM259" s="34"/>
      <c r="AN259" s="34"/>
      <c r="AO259" s="38"/>
      <c r="AP259" s="34"/>
      <c r="AQ259" s="38"/>
      <c r="AR259" s="38"/>
      <c r="AS259" s="38"/>
      <c r="AZ259" s="86" t="str">
        <f>IF(ISNUMBER(($H259)),IF('Order Form'!$K$15="Yes","Y",""),"")</f>
        <v/>
      </c>
      <c r="BD259" s="87" t="e">
        <f>IF('Order Form'!#REF!&gt;0,"OF"," ")</f>
        <v>#REF!</v>
      </c>
      <c r="BE259" s="86" t="e">
        <f>IF('Order Form'!#REF!&gt;0,"Y"," ")</f>
        <v>#REF!</v>
      </c>
      <c r="BF259" s="86" t="e">
        <f>IF('Order Form'!#REF!&gt;0,"STANDARD"," ")</f>
        <v>#REF!</v>
      </c>
    </row>
    <row r="260" spans="1:58">
      <c r="A260" s="34"/>
      <c r="B260" s="93" t="str">
        <f>IF(ISNUMBER(($H260)),'Order Form'!$D$5,"")</f>
        <v/>
      </c>
      <c r="C260" s="92" t="str">
        <f>IF(ISNUMBER(($H260)),'Order Form'!$G$5,"")</f>
        <v/>
      </c>
      <c r="D260" s="92" t="str">
        <f>IF('Order Form'!F313="","",IF(ISNUMBER(($H260)),'Order Form'!F313,""))</f>
        <v/>
      </c>
      <c r="E260" s="35"/>
      <c r="F260" s="91" t="str">
        <f>IF(ISNUMBER((H260)),SUBSTITUTE(SUBSTITUTE('Order Form'!#REF!,"-","")," ",""),"")</f>
        <v/>
      </c>
      <c r="G260" s="36"/>
      <c r="H260" s="90" t="str">
        <f>IF('Order Form'!H313&gt;0,'Order Form'!H313," ")</f>
        <v xml:space="preserve"> </v>
      </c>
      <c r="I260" s="89" t="str">
        <f>IF('Order Form'!$K$13="Yes",(IF('Order Form'!#REF!&gt;0,"",IF('Order Form'!$K$10&lt;&gt;"GR - Gratis",IF('Order Form'!#REF!=0,"",IF(ISNUMBER($H260),'Order Form'!#REF!,"")),""))),"")</f>
        <v/>
      </c>
      <c r="J260" s="89" t="str">
        <f>IF('Order Form'!$K$13="Yes",(IF('Order Form'!#REF!=0,"",IF('Order Form'!$K$10&lt;&gt;"GR - Gratis",IF(ISNUMBER($H260),'Order Form'!#REF!,""),""))),"")</f>
        <v/>
      </c>
      <c r="K260" s="37"/>
      <c r="L260" s="89" t="str">
        <f>IF('Order Form'!J313&gt;0,"",IF('Order Form'!G313=0,"",IF('Order Form'!$K$10&lt;&gt;"GR - Gratis",IF('Order Form'!$K$12="Yes",IF(ISNUMBER($H260),'Order Form'!G313*100,""),""),"")))</f>
        <v/>
      </c>
      <c r="M260" s="89" t="str">
        <f>IF('Order Form'!J313&gt;0,"",IF('Order Form'!$K$17=0,"",IF('Order Form'!$K$17=0,"",IF('Order Form'!$K$10&lt;&gt;"GR - Gratis",IF('Order Form'!$K$12="Yes",IF(ISNUMBER($H260),'Order Form'!$K$17*100,""),""),""))))</f>
        <v/>
      </c>
      <c r="N260" s="38"/>
      <c r="O260" s="88" t="str">
        <f>IF('Order Form'!$B$8="Name / Attent Of","",IF(ISNUMBER($H260),IF('Order Form'!$K$14="Yes",'Order Form'!$B$8,""),""))</f>
        <v/>
      </c>
      <c r="P260" s="96" t="str">
        <f>IF('Order Form'!$B$9="Company / Department","",IF(ISNUMBER($H260),IF('Order Form'!$K$14="Yes",'Order Form'!$B$9,""),""))</f>
        <v/>
      </c>
      <c r="Q260" s="88" t="str">
        <f>IF('Order Form'!$B$10="Address 1","",IF(ISNUMBER($H260),IF('Order Form'!$K$14="Yes",'Order Form'!$B$10,""),""))</f>
        <v/>
      </c>
      <c r="R260" s="88" t="str">
        <f>IF('Order Form'!$B$11="Address 2","",IF(ISNUMBER($H260),IF('Order Form'!$K$14="Yes",'Order Form'!$B$11,""),""))</f>
        <v/>
      </c>
      <c r="S260" s="96" t="str">
        <f>IF('Order Form'!$B$12="Address 3","",IF(ISNUMBER($H260),IF('Order Form'!$K$14="Yes",'Order Form'!$B$12,""),""))</f>
        <v/>
      </c>
      <c r="T260" s="88" t="str">
        <f>IF('Order Form'!$B$13="Town","",IF(ISNUMBER($H260),IF('Order Form'!$K$14="Yes",'Order Form'!$B$13,""),""))</f>
        <v/>
      </c>
      <c r="U260" s="34"/>
      <c r="V260" s="103" t="str">
        <f>IF('Order Form'!$B$14="Post Code","",IF(ISNUMBER($H260),IF('Order Form'!$K$14="Yes",'Order Form'!$B$14,""),""))</f>
        <v/>
      </c>
      <c r="W260" s="98" t="str">
        <f>IF('Order Form'!$B$15="Country","",IF(ISNUMBER($H260),IF('Order Form'!$K$14="Yes",VLOOKUP('Order Form'!$B$15,Lists!N:O,2,0),""),""))</f>
        <v/>
      </c>
      <c r="X260" s="100"/>
      <c r="Y260" s="99" t="str">
        <f>IF('Order Form'!$F$8="Phone","",IF(ISNUMBER($H260),IF('Order Form'!$K$14="Yes",'Order Form'!$F$8,""),""))</f>
        <v/>
      </c>
      <c r="Z260" s="97" t="str">
        <f>IF('Order Form'!$F$9="Email","",IF(ISNUMBER($H260),IF('Order Form'!$K$14="Yes",'Order Form'!$F$9,""),""))</f>
        <v/>
      </c>
      <c r="AA260" s="38"/>
      <c r="AC260" s="86" t="str">
        <f>IF(ISNUMBER(($H260)),LEFT('Order Form'!$K$10,2),"")</f>
        <v/>
      </c>
      <c r="AD260" s="34"/>
      <c r="AE260" s="86" t="str">
        <f>IF(AC260="GR",LEFT('Order Form'!$K$11,2),"")</f>
        <v/>
      </c>
      <c r="AF260" s="34"/>
      <c r="AG260" s="38"/>
      <c r="AH260" s="38"/>
      <c r="AI260" s="86" t="str">
        <f>IF(ISNUMBER(($H260)),IF('Order Form'!$K$16="Yes","P",""),"")</f>
        <v/>
      </c>
      <c r="AJ260" s="34"/>
      <c r="AK260" s="106"/>
      <c r="AL260" s="106"/>
      <c r="AM260" s="34"/>
      <c r="AN260" s="34"/>
      <c r="AO260" s="38"/>
      <c r="AP260" s="34"/>
      <c r="AQ260" s="38"/>
      <c r="AR260" s="38"/>
      <c r="AS260" s="38"/>
      <c r="AZ260" s="86" t="str">
        <f>IF(ISNUMBER(($H260)),IF('Order Form'!$K$15="Yes","Y",""),"")</f>
        <v/>
      </c>
      <c r="BD260" s="87" t="e">
        <f>IF('Order Form'!#REF!&gt;0,"OF"," ")</f>
        <v>#REF!</v>
      </c>
      <c r="BE260" s="86" t="e">
        <f>IF('Order Form'!#REF!&gt;0,"Y"," ")</f>
        <v>#REF!</v>
      </c>
      <c r="BF260" s="86" t="e">
        <f>IF('Order Form'!#REF!&gt;0,"STANDARD"," ")</f>
        <v>#REF!</v>
      </c>
    </row>
    <row r="261" spans="1:58">
      <c r="A261" s="34"/>
      <c r="B261" s="93" t="str">
        <f>IF(ISNUMBER(($H261)),'Order Form'!$D$5,"")</f>
        <v/>
      </c>
      <c r="C261" s="92" t="str">
        <f>IF(ISNUMBER(($H261)),'Order Form'!$G$5,"")</f>
        <v/>
      </c>
      <c r="D261" s="92" t="str">
        <f>IF('Order Form'!F314="","",IF(ISNUMBER(($H261)),'Order Form'!F314,""))</f>
        <v/>
      </c>
      <c r="E261" s="35"/>
      <c r="F261" s="91" t="str">
        <f>IF(ISNUMBER((H261)),SUBSTITUTE(SUBSTITUTE('Order Form'!#REF!,"-","")," ",""),"")</f>
        <v/>
      </c>
      <c r="G261" s="36"/>
      <c r="H261" s="90" t="str">
        <f>IF('Order Form'!H314&gt;0,'Order Form'!H314," ")</f>
        <v xml:space="preserve"> </v>
      </c>
      <c r="I261" s="89" t="str">
        <f>IF('Order Form'!$K$13="Yes",(IF('Order Form'!#REF!&gt;0,"",IF('Order Form'!$K$10&lt;&gt;"GR - Gratis",IF('Order Form'!#REF!=0,"",IF(ISNUMBER($H261),'Order Form'!#REF!,"")),""))),"")</f>
        <v/>
      </c>
      <c r="J261" s="89" t="str">
        <f>IF('Order Form'!$K$13="Yes",(IF('Order Form'!#REF!=0,"",IF('Order Form'!$K$10&lt;&gt;"GR - Gratis",IF(ISNUMBER($H261),'Order Form'!#REF!,""),""))),"")</f>
        <v/>
      </c>
      <c r="K261" s="37"/>
      <c r="L261" s="89" t="str">
        <f>IF('Order Form'!J314&gt;0,"",IF('Order Form'!G314=0,"",IF('Order Form'!$K$10&lt;&gt;"GR - Gratis",IF('Order Form'!$K$12="Yes",IF(ISNUMBER($H261),'Order Form'!G314*100,""),""),"")))</f>
        <v/>
      </c>
      <c r="M261" s="89" t="str">
        <f>IF('Order Form'!J314&gt;0,"",IF('Order Form'!$K$17=0,"",IF('Order Form'!$K$17=0,"",IF('Order Form'!$K$10&lt;&gt;"GR - Gratis",IF('Order Form'!$K$12="Yes",IF(ISNUMBER($H261),'Order Form'!$K$17*100,""),""),""))))</f>
        <v/>
      </c>
      <c r="N261" s="38"/>
      <c r="O261" s="88" t="str">
        <f>IF('Order Form'!$B$8="Name / Attent Of","",IF(ISNUMBER($H261),IF('Order Form'!$K$14="Yes",'Order Form'!$B$8,""),""))</f>
        <v/>
      </c>
      <c r="P261" s="96" t="str">
        <f>IF('Order Form'!$B$9="Company / Department","",IF(ISNUMBER($H261),IF('Order Form'!$K$14="Yes",'Order Form'!$B$9,""),""))</f>
        <v/>
      </c>
      <c r="Q261" s="88" t="str">
        <f>IF('Order Form'!$B$10="Address 1","",IF(ISNUMBER($H261),IF('Order Form'!$K$14="Yes",'Order Form'!$B$10,""),""))</f>
        <v/>
      </c>
      <c r="R261" s="88" t="str">
        <f>IF('Order Form'!$B$11="Address 2","",IF(ISNUMBER($H261),IF('Order Form'!$K$14="Yes",'Order Form'!$B$11,""),""))</f>
        <v/>
      </c>
      <c r="S261" s="96" t="str">
        <f>IF('Order Form'!$B$12="Address 3","",IF(ISNUMBER($H261),IF('Order Form'!$K$14="Yes",'Order Form'!$B$12,""),""))</f>
        <v/>
      </c>
      <c r="T261" s="88" t="str">
        <f>IF('Order Form'!$B$13="Town","",IF(ISNUMBER($H261),IF('Order Form'!$K$14="Yes",'Order Form'!$B$13,""),""))</f>
        <v/>
      </c>
      <c r="U261" s="34"/>
      <c r="V261" s="103" t="str">
        <f>IF('Order Form'!$B$14="Post Code","",IF(ISNUMBER($H261),IF('Order Form'!$K$14="Yes",'Order Form'!$B$14,""),""))</f>
        <v/>
      </c>
      <c r="W261" s="98" t="str">
        <f>IF('Order Form'!$B$15="Country","",IF(ISNUMBER($H261),IF('Order Form'!$K$14="Yes",VLOOKUP('Order Form'!$B$15,Lists!N:O,2,0),""),""))</f>
        <v/>
      </c>
      <c r="X261" s="100"/>
      <c r="Y261" s="99" t="str">
        <f>IF('Order Form'!$F$8="Phone","",IF(ISNUMBER($H261),IF('Order Form'!$K$14="Yes",'Order Form'!$F$8,""),""))</f>
        <v/>
      </c>
      <c r="Z261" s="97" t="str">
        <f>IF('Order Form'!$F$9="Email","",IF(ISNUMBER($H261),IF('Order Form'!$K$14="Yes",'Order Form'!$F$9,""),""))</f>
        <v/>
      </c>
      <c r="AA261" s="38"/>
      <c r="AC261" s="86" t="str">
        <f>IF(ISNUMBER(($H261)),LEFT('Order Form'!$K$10,2),"")</f>
        <v/>
      </c>
      <c r="AD261" s="34"/>
      <c r="AE261" s="86" t="str">
        <f>IF(AC261="GR",LEFT('Order Form'!$K$11,2),"")</f>
        <v/>
      </c>
      <c r="AF261" s="34"/>
      <c r="AG261" s="38"/>
      <c r="AH261" s="38"/>
      <c r="AI261" s="86" t="str">
        <f>IF(ISNUMBER(($H261)),IF('Order Form'!$K$16="Yes","P",""),"")</f>
        <v/>
      </c>
      <c r="AJ261" s="34"/>
      <c r="AK261" s="106"/>
      <c r="AL261" s="106"/>
      <c r="AM261" s="34"/>
      <c r="AN261" s="34"/>
      <c r="AO261" s="38"/>
      <c r="AP261" s="34"/>
      <c r="AQ261" s="38"/>
      <c r="AR261" s="38"/>
      <c r="AS261" s="38"/>
      <c r="AZ261" s="86" t="str">
        <f>IF(ISNUMBER(($H261)),IF('Order Form'!$K$15="Yes","Y",""),"")</f>
        <v/>
      </c>
      <c r="BD261" s="87" t="e">
        <f>IF('Order Form'!#REF!&gt;0,"OF"," ")</f>
        <v>#REF!</v>
      </c>
      <c r="BE261" s="86" t="e">
        <f>IF('Order Form'!#REF!&gt;0,"Y"," ")</f>
        <v>#REF!</v>
      </c>
      <c r="BF261" s="86" t="e">
        <f>IF('Order Form'!#REF!&gt;0,"STANDARD"," ")</f>
        <v>#REF!</v>
      </c>
    </row>
    <row r="262" spans="1:58">
      <c r="A262" s="34"/>
      <c r="B262" s="93" t="str">
        <f>IF(ISNUMBER(($H262)),'Order Form'!$D$5,"")</f>
        <v/>
      </c>
      <c r="C262" s="92" t="str">
        <f>IF(ISNUMBER(($H262)),'Order Form'!$G$5,"")</f>
        <v/>
      </c>
      <c r="D262" s="92" t="str">
        <f>IF('Order Form'!F315="","",IF(ISNUMBER(($H262)),'Order Form'!F315,""))</f>
        <v/>
      </c>
      <c r="E262" s="35"/>
      <c r="F262" s="91" t="str">
        <f>IF(ISNUMBER((H262)),SUBSTITUTE(SUBSTITUTE('Order Form'!#REF!,"-","")," ",""),"")</f>
        <v/>
      </c>
      <c r="G262" s="36"/>
      <c r="H262" s="90" t="str">
        <f>IF('Order Form'!H315&gt;0,'Order Form'!H315," ")</f>
        <v xml:space="preserve"> </v>
      </c>
      <c r="I262" s="89" t="str">
        <f>IF('Order Form'!$K$13="Yes",(IF('Order Form'!#REF!&gt;0,"",IF('Order Form'!$K$10&lt;&gt;"GR - Gratis",IF('Order Form'!#REF!=0,"",IF(ISNUMBER($H262),'Order Form'!#REF!,"")),""))),"")</f>
        <v/>
      </c>
      <c r="J262" s="89" t="str">
        <f>IF('Order Form'!$K$13="Yes",(IF('Order Form'!#REF!=0,"",IF('Order Form'!$K$10&lt;&gt;"GR - Gratis",IF(ISNUMBER($H262),'Order Form'!#REF!,""),""))),"")</f>
        <v/>
      </c>
      <c r="K262" s="37"/>
      <c r="L262" s="89" t="str">
        <f>IF('Order Form'!J315&gt;0,"",IF('Order Form'!G315=0,"",IF('Order Form'!$K$10&lt;&gt;"GR - Gratis",IF('Order Form'!$K$12="Yes",IF(ISNUMBER($H262),'Order Form'!G315*100,""),""),"")))</f>
        <v/>
      </c>
      <c r="M262" s="89" t="str">
        <f>IF('Order Form'!J315&gt;0,"",IF('Order Form'!$K$17=0,"",IF('Order Form'!$K$17=0,"",IF('Order Form'!$K$10&lt;&gt;"GR - Gratis",IF('Order Form'!$K$12="Yes",IF(ISNUMBER($H262),'Order Form'!$K$17*100,""),""),""))))</f>
        <v/>
      </c>
      <c r="N262" s="38"/>
      <c r="O262" s="88" t="str">
        <f>IF('Order Form'!$B$8="Name / Attent Of","",IF(ISNUMBER($H262),IF('Order Form'!$K$14="Yes",'Order Form'!$B$8,""),""))</f>
        <v/>
      </c>
      <c r="P262" s="96" t="str">
        <f>IF('Order Form'!$B$9="Company / Department","",IF(ISNUMBER($H262),IF('Order Form'!$K$14="Yes",'Order Form'!$B$9,""),""))</f>
        <v/>
      </c>
      <c r="Q262" s="88" t="str">
        <f>IF('Order Form'!$B$10="Address 1","",IF(ISNUMBER($H262),IF('Order Form'!$K$14="Yes",'Order Form'!$B$10,""),""))</f>
        <v/>
      </c>
      <c r="R262" s="88" t="str">
        <f>IF('Order Form'!$B$11="Address 2","",IF(ISNUMBER($H262),IF('Order Form'!$K$14="Yes",'Order Form'!$B$11,""),""))</f>
        <v/>
      </c>
      <c r="S262" s="96" t="str">
        <f>IF('Order Form'!$B$12="Address 3","",IF(ISNUMBER($H262),IF('Order Form'!$K$14="Yes",'Order Form'!$B$12,""),""))</f>
        <v/>
      </c>
      <c r="T262" s="88" t="str">
        <f>IF('Order Form'!$B$13="Town","",IF(ISNUMBER($H262),IF('Order Form'!$K$14="Yes",'Order Form'!$B$13,""),""))</f>
        <v/>
      </c>
      <c r="U262" s="34"/>
      <c r="V262" s="103" t="str">
        <f>IF('Order Form'!$B$14="Post Code","",IF(ISNUMBER($H262),IF('Order Form'!$K$14="Yes",'Order Form'!$B$14,""),""))</f>
        <v/>
      </c>
      <c r="W262" s="98" t="str">
        <f>IF('Order Form'!$B$15="Country","",IF(ISNUMBER($H262),IF('Order Form'!$K$14="Yes",VLOOKUP('Order Form'!$B$15,Lists!N:O,2,0),""),""))</f>
        <v/>
      </c>
      <c r="X262" s="100"/>
      <c r="Y262" s="99" t="str">
        <f>IF('Order Form'!$F$8="Phone","",IF(ISNUMBER($H262),IF('Order Form'!$K$14="Yes",'Order Form'!$F$8,""),""))</f>
        <v/>
      </c>
      <c r="Z262" s="97" t="str">
        <f>IF('Order Form'!$F$9="Email","",IF(ISNUMBER($H262),IF('Order Form'!$K$14="Yes",'Order Form'!$F$9,""),""))</f>
        <v/>
      </c>
      <c r="AA262" s="38"/>
      <c r="AC262" s="86" t="str">
        <f>IF(ISNUMBER(($H262)),LEFT('Order Form'!$K$10,2),"")</f>
        <v/>
      </c>
      <c r="AD262" s="34"/>
      <c r="AE262" s="86" t="str">
        <f>IF(AC262="GR",LEFT('Order Form'!$K$11,2),"")</f>
        <v/>
      </c>
      <c r="AF262" s="34"/>
      <c r="AG262" s="38"/>
      <c r="AH262" s="38"/>
      <c r="AI262" s="86" t="str">
        <f>IF(ISNUMBER(($H262)),IF('Order Form'!$K$16="Yes","P",""),"")</f>
        <v/>
      </c>
      <c r="AJ262" s="34"/>
      <c r="AK262" s="106"/>
      <c r="AL262" s="106"/>
      <c r="AM262" s="34"/>
      <c r="AN262" s="34"/>
      <c r="AO262" s="38"/>
      <c r="AP262" s="34"/>
      <c r="AQ262" s="38"/>
      <c r="AR262" s="38"/>
      <c r="AS262" s="38"/>
      <c r="AZ262" s="86" t="str">
        <f>IF(ISNUMBER(($H262)),IF('Order Form'!$K$15="Yes","Y",""),"")</f>
        <v/>
      </c>
      <c r="BD262" s="87" t="e">
        <f>IF('Order Form'!#REF!&gt;0,"OF"," ")</f>
        <v>#REF!</v>
      </c>
      <c r="BE262" s="86" t="e">
        <f>IF('Order Form'!#REF!&gt;0,"Y"," ")</f>
        <v>#REF!</v>
      </c>
      <c r="BF262" s="86" t="e">
        <f>IF('Order Form'!#REF!&gt;0,"STANDARD"," ")</f>
        <v>#REF!</v>
      </c>
    </row>
    <row r="263" spans="1:58">
      <c r="A263" s="34"/>
      <c r="B263" s="93" t="str">
        <f>IF(ISNUMBER(($H263)),'Order Form'!$D$5,"")</f>
        <v/>
      </c>
      <c r="C263" s="92" t="str">
        <f>IF(ISNUMBER(($H263)),'Order Form'!$G$5,"")</f>
        <v/>
      </c>
      <c r="D263" s="92" t="str">
        <f>IF('Order Form'!F316="","",IF(ISNUMBER(($H263)),'Order Form'!F316,""))</f>
        <v/>
      </c>
      <c r="E263" s="35"/>
      <c r="F263" s="91" t="str">
        <f>IF(ISNUMBER((H263)),SUBSTITUTE(SUBSTITUTE('Order Form'!#REF!,"-","")," ",""),"")</f>
        <v/>
      </c>
      <c r="G263" s="36"/>
      <c r="H263" s="90" t="str">
        <f>IF('Order Form'!H316&gt;0,'Order Form'!H316," ")</f>
        <v xml:space="preserve"> </v>
      </c>
      <c r="I263" s="89" t="str">
        <f>IF('Order Form'!$K$13="Yes",(IF('Order Form'!#REF!&gt;0,"",IF('Order Form'!$K$10&lt;&gt;"GR - Gratis",IF('Order Form'!#REF!=0,"",IF(ISNUMBER($H263),'Order Form'!#REF!,"")),""))),"")</f>
        <v/>
      </c>
      <c r="J263" s="89" t="str">
        <f>IF('Order Form'!$K$13="Yes",(IF('Order Form'!#REF!=0,"",IF('Order Form'!$K$10&lt;&gt;"GR - Gratis",IF(ISNUMBER($H263),'Order Form'!#REF!,""),""))),"")</f>
        <v/>
      </c>
      <c r="K263" s="37"/>
      <c r="L263" s="89" t="str">
        <f>IF('Order Form'!J316&gt;0,"",IF('Order Form'!G316=0,"",IF('Order Form'!$K$10&lt;&gt;"GR - Gratis",IF('Order Form'!$K$12="Yes",IF(ISNUMBER($H263),'Order Form'!G316*100,""),""),"")))</f>
        <v/>
      </c>
      <c r="M263" s="89" t="str">
        <f>IF('Order Form'!J316&gt;0,"",IF('Order Form'!$K$17=0,"",IF('Order Form'!$K$17=0,"",IF('Order Form'!$K$10&lt;&gt;"GR - Gratis",IF('Order Form'!$K$12="Yes",IF(ISNUMBER($H263),'Order Form'!$K$17*100,""),""),""))))</f>
        <v/>
      </c>
      <c r="N263" s="38"/>
      <c r="O263" s="88" t="str">
        <f>IF('Order Form'!$B$8="Name / Attent Of","",IF(ISNUMBER($H263),IF('Order Form'!$K$14="Yes",'Order Form'!$B$8,""),""))</f>
        <v/>
      </c>
      <c r="P263" s="96" t="str">
        <f>IF('Order Form'!$B$9="Company / Department","",IF(ISNUMBER($H263),IF('Order Form'!$K$14="Yes",'Order Form'!$B$9,""),""))</f>
        <v/>
      </c>
      <c r="Q263" s="88" t="str">
        <f>IF('Order Form'!$B$10="Address 1","",IF(ISNUMBER($H263),IF('Order Form'!$K$14="Yes",'Order Form'!$B$10,""),""))</f>
        <v/>
      </c>
      <c r="R263" s="88" t="str">
        <f>IF('Order Form'!$B$11="Address 2","",IF(ISNUMBER($H263),IF('Order Form'!$K$14="Yes",'Order Form'!$B$11,""),""))</f>
        <v/>
      </c>
      <c r="S263" s="96" t="str">
        <f>IF('Order Form'!$B$12="Address 3","",IF(ISNUMBER($H263),IF('Order Form'!$K$14="Yes",'Order Form'!$B$12,""),""))</f>
        <v/>
      </c>
      <c r="T263" s="88" t="str">
        <f>IF('Order Form'!$B$13="Town","",IF(ISNUMBER($H263),IF('Order Form'!$K$14="Yes",'Order Form'!$B$13,""),""))</f>
        <v/>
      </c>
      <c r="U263" s="34"/>
      <c r="V263" s="103" t="str">
        <f>IF('Order Form'!$B$14="Post Code","",IF(ISNUMBER($H263),IF('Order Form'!$K$14="Yes",'Order Form'!$B$14,""),""))</f>
        <v/>
      </c>
      <c r="W263" s="98" t="str">
        <f>IF('Order Form'!$B$15="Country","",IF(ISNUMBER($H263),IF('Order Form'!$K$14="Yes",VLOOKUP('Order Form'!$B$15,Lists!N:O,2,0),""),""))</f>
        <v/>
      </c>
      <c r="X263" s="100"/>
      <c r="Y263" s="99" t="str">
        <f>IF('Order Form'!$F$8="Phone","",IF(ISNUMBER($H263),IF('Order Form'!$K$14="Yes",'Order Form'!$F$8,""),""))</f>
        <v/>
      </c>
      <c r="Z263" s="97" t="str">
        <f>IF('Order Form'!$F$9="Email","",IF(ISNUMBER($H263),IF('Order Form'!$K$14="Yes",'Order Form'!$F$9,""),""))</f>
        <v/>
      </c>
      <c r="AA263" s="38"/>
      <c r="AC263" s="86" t="str">
        <f>IF(ISNUMBER(($H263)),LEFT('Order Form'!$K$10,2),"")</f>
        <v/>
      </c>
      <c r="AD263" s="34"/>
      <c r="AE263" s="86" t="str">
        <f>IF(AC263="GR",LEFT('Order Form'!$K$11,2),"")</f>
        <v/>
      </c>
      <c r="AF263" s="34"/>
      <c r="AG263" s="38"/>
      <c r="AH263" s="38"/>
      <c r="AI263" s="86" t="str">
        <f>IF(ISNUMBER(($H263)),IF('Order Form'!$K$16="Yes","P",""),"")</f>
        <v/>
      </c>
      <c r="AJ263" s="34"/>
      <c r="AK263" s="106"/>
      <c r="AL263" s="106"/>
      <c r="AM263" s="34"/>
      <c r="AN263" s="34"/>
      <c r="AO263" s="38"/>
      <c r="AP263" s="34"/>
      <c r="AQ263" s="38"/>
      <c r="AR263" s="38"/>
      <c r="AS263" s="38"/>
      <c r="AZ263" s="86" t="str">
        <f>IF(ISNUMBER(($H263)),IF('Order Form'!$K$15="Yes","Y",""),"")</f>
        <v/>
      </c>
      <c r="BD263" s="87" t="e">
        <f>IF('Order Form'!#REF!&gt;0,"OF"," ")</f>
        <v>#REF!</v>
      </c>
      <c r="BE263" s="86" t="e">
        <f>IF('Order Form'!#REF!&gt;0,"Y"," ")</f>
        <v>#REF!</v>
      </c>
      <c r="BF263" s="86" t="e">
        <f>IF('Order Form'!#REF!&gt;0,"STANDARD"," ")</f>
        <v>#REF!</v>
      </c>
    </row>
    <row r="264" spans="1:58">
      <c r="A264" s="34"/>
      <c r="B264" s="93" t="str">
        <f>IF(ISNUMBER(($H264)),'Order Form'!$D$5,"")</f>
        <v/>
      </c>
      <c r="C264" s="92" t="str">
        <f>IF(ISNUMBER(($H264)),'Order Form'!$G$5,"")</f>
        <v/>
      </c>
      <c r="D264" s="92" t="str">
        <f>IF('Order Form'!F317="","",IF(ISNUMBER(($H264)),'Order Form'!F317,""))</f>
        <v/>
      </c>
      <c r="E264" s="35"/>
      <c r="F264" s="91" t="str">
        <f>IF(ISNUMBER((H264)),SUBSTITUTE(SUBSTITUTE('Order Form'!#REF!,"-","")," ",""),"")</f>
        <v/>
      </c>
      <c r="G264" s="36"/>
      <c r="H264" s="90" t="str">
        <f>IF('Order Form'!H317&gt;0,'Order Form'!H317," ")</f>
        <v xml:space="preserve"> </v>
      </c>
      <c r="I264" s="89" t="str">
        <f>IF('Order Form'!$K$13="Yes",(IF('Order Form'!#REF!&gt;0,"",IF('Order Form'!$K$10&lt;&gt;"GR - Gratis",IF('Order Form'!#REF!=0,"",IF(ISNUMBER($H264),'Order Form'!#REF!,"")),""))),"")</f>
        <v/>
      </c>
      <c r="J264" s="89" t="str">
        <f>IF('Order Form'!$K$13="Yes",(IF('Order Form'!#REF!=0,"",IF('Order Form'!$K$10&lt;&gt;"GR - Gratis",IF(ISNUMBER($H264),'Order Form'!#REF!,""),""))),"")</f>
        <v/>
      </c>
      <c r="K264" s="37"/>
      <c r="L264" s="89" t="str">
        <f>IF('Order Form'!J317&gt;0,"",IF('Order Form'!G317=0,"",IF('Order Form'!$K$10&lt;&gt;"GR - Gratis",IF('Order Form'!$K$12="Yes",IF(ISNUMBER($H264),'Order Form'!G317*100,""),""),"")))</f>
        <v/>
      </c>
      <c r="M264" s="89" t="str">
        <f>IF('Order Form'!J317&gt;0,"",IF('Order Form'!$K$17=0,"",IF('Order Form'!$K$17=0,"",IF('Order Form'!$K$10&lt;&gt;"GR - Gratis",IF('Order Form'!$K$12="Yes",IF(ISNUMBER($H264),'Order Form'!$K$17*100,""),""),""))))</f>
        <v/>
      </c>
      <c r="N264" s="38"/>
      <c r="O264" s="88" t="str">
        <f>IF('Order Form'!$B$8="Name / Attent Of","",IF(ISNUMBER($H264),IF('Order Form'!$K$14="Yes",'Order Form'!$B$8,""),""))</f>
        <v/>
      </c>
      <c r="P264" s="96" t="str">
        <f>IF('Order Form'!$B$9="Company / Department","",IF(ISNUMBER($H264),IF('Order Form'!$K$14="Yes",'Order Form'!$B$9,""),""))</f>
        <v/>
      </c>
      <c r="Q264" s="88" t="str">
        <f>IF('Order Form'!$B$10="Address 1","",IF(ISNUMBER($H264),IF('Order Form'!$K$14="Yes",'Order Form'!$B$10,""),""))</f>
        <v/>
      </c>
      <c r="R264" s="88" t="str">
        <f>IF('Order Form'!$B$11="Address 2","",IF(ISNUMBER($H264),IF('Order Form'!$K$14="Yes",'Order Form'!$B$11,""),""))</f>
        <v/>
      </c>
      <c r="S264" s="96" t="str">
        <f>IF('Order Form'!$B$12="Address 3","",IF(ISNUMBER($H264),IF('Order Form'!$K$14="Yes",'Order Form'!$B$12,""),""))</f>
        <v/>
      </c>
      <c r="T264" s="88" t="str">
        <f>IF('Order Form'!$B$13="Town","",IF(ISNUMBER($H264),IF('Order Form'!$K$14="Yes",'Order Form'!$B$13,""),""))</f>
        <v/>
      </c>
      <c r="U264" s="34"/>
      <c r="V264" s="103" t="str">
        <f>IF('Order Form'!$B$14="Post Code","",IF(ISNUMBER($H264),IF('Order Form'!$K$14="Yes",'Order Form'!$B$14,""),""))</f>
        <v/>
      </c>
      <c r="W264" s="98" t="str">
        <f>IF('Order Form'!$B$15="Country","",IF(ISNUMBER($H264),IF('Order Form'!$K$14="Yes",VLOOKUP('Order Form'!$B$15,Lists!N:O,2,0),""),""))</f>
        <v/>
      </c>
      <c r="X264" s="100"/>
      <c r="Y264" s="99" t="str">
        <f>IF('Order Form'!$F$8="Phone","",IF(ISNUMBER($H264),IF('Order Form'!$K$14="Yes",'Order Form'!$F$8,""),""))</f>
        <v/>
      </c>
      <c r="Z264" s="97" t="str">
        <f>IF('Order Form'!$F$9="Email","",IF(ISNUMBER($H264),IF('Order Form'!$K$14="Yes",'Order Form'!$F$9,""),""))</f>
        <v/>
      </c>
      <c r="AA264" s="38"/>
      <c r="AC264" s="86" t="str">
        <f>IF(ISNUMBER(($H264)),LEFT('Order Form'!$K$10,2),"")</f>
        <v/>
      </c>
      <c r="AD264" s="34"/>
      <c r="AE264" s="86" t="str">
        <f>IF(AC264="GR",LEFT('Order Form'!$K$11,2),"")</f>
        <v/>
      </c>
      <c r="AF264" s="34"/>
      <c r="AG264" s="38"/>
      <c r="AH264" s="38"/>
      <c r="AI264" s="86" t="str">
        <f>IF(ISNUMBER(($H264)),IF('Order Form'!$K$16="Yes","P",""),"")</f>
        <v/>
      </c>
      <c r="AJ264" s="34"/>
      <c r="AK264" s="106"/>
      <c r="AL264" s="106"/>
      <c r="AM264" s="34"/>
      <c r="AN264" s="34"/>
      <c r="AO264" s="38"/>
      <c r="AP264" s="34"/>
      <c r="AQ264" s="38"/>
      <c r="AR264" s="38"/>
      <c r="AS264" s="38"/>
      <c r="AZ264" s="86" t="str">
        <f>IF(ISNUMBER(($H264)),IF('Order Form'!$K$15="Yes","Y",""),"")</f>
        <v/>
      </c>
      <c r="BD264" s="87" t="e">
        <f>IF('Order Form'!#REF!&gt;0,"OF"," ")</f>
        <v>#REF!</v>
      </c>
      <c r="BE264" s="86" t="e">
        <f>IF('Order Form'!#REF!&gt;0,"Y"," ")</f>
        <v>#REF!</v>
      </c>
      <c r="BF264" s="86" t="e">
        <f>IF('Order Form'!#REF!&gt;0,"STANDARD"," ")</f>
        <v>#REF!</v>
      </c>
    </row>
    <row r="265" spans="1:58">
      <c r="A265" s="34"/>
      <c r="B265" s="93" t="str">
        <f>IF(ISNUMBER(($H265)),'Order Form'!$D$5,"")</f>
        <v/>
      </c>
      <c r="C265" s="92" t="str">
        <f>IF(ISNUMBER(($H265)),'Order Form'!$G$5,"")</f>
        <v/>
      </c>
      <c r="D265" s="92" t="str">
        <f>IF('Order Form'!F318="","",IF(ISNUMBER(($H265)),'Order Form'!F318,""))</f>
        <v/>
      </c>
      <c r="E265" s="35"/>
      <c r="F265" s="91" t="str">
        <f>IF(ISNUMBER((H265)),SUBSTITUTE(SUBSTITUTE('Order Form'!#REF!,"-","")," ",""),"")</f>
        <v/>
      </c>
      <c r="G265" s="36"/>
      <c r="H265" s="90" t="str">
        <f>IF('Order Form'!H318&gt;0,'Order Form'!H318," ")</f>
        <v xml:space="preserve"> </v>
      </c>
      <c r="I265" s="89" t="str">
        <f>IF('Order Form'!$K$13="Yes",(IF('Order Form'!#REF!&gt;0,"",IF('Order Form'!$K$10&lt;&gt;"GR - Gratis",IF('Order Form'!#REF!=0,"",IF(ISNUMBER($H265),'Order Form'!#REF!,"")),""))),"")</f>
        <v/>
      </c>
      <c r="J265" s="89" t="str">
        <f>IF('Order Form'!$K$13="Yes",(IF('Order Form'!#REF!=0,"",IF('Order Form'!$K$10&lt;&gt;"GR - Gratis",IF(ISNUMBER($H265),'Order Form'!#REF!,""),""))),"")</f>
        <v/>
      </c>
      <c r="K265" s="37"/>
      <c r="L265" s="89" t="str">
        <f>IF('Order Form'!J318&gt;0,"",IF('Order Form'!G318=0,"",IF('Order Form'!$K$10&lt;&gt;"GR - Gratis",IF('Order Form'!$K$12="Yes",IF(ISNUMBER($H265),'Order Form'!G318*100,""),""),"")))</f>
        <v/>
      </c>
      <c r="M265" s="89" t="str">
        <f>IF('Order Form'!J318&gt;0,"",IF('Order Form'!$K$17=0,"",IF('Order Form'!$K$17=0,"",IF('Order Form'!$K$10&lt;&gt;"GR - Gratis",IF('Order Form'!$K$12="Yes",IF(ISNUMBER($H265),'Order Form'!$K$17*100,""),""),""))))</f>
        <v/>
      </c>
      <c r="N265" s="38"/>
      <c r="O265" s="88" t="str">
        <f>IF('Order Form'!$B$8="Name / Attent Of","",IF(ISNUMBER($H265),IF('Order Form'!$K$14="Yes",'Order Form'!$B$8,""),""))</f>
        <v/>
      </c>
      <c r="P265" s="96" t="str">
        <f>IF('Order Form'!$B$9="Company / Department","",IF(ISNUMBER($H265),IF('Order Form'!$K$14="Yes",'Order Form'!$B$9,""),""))</f>
        <v/>
      </c>
      <c r="Q265" s="88" t="str">
        <f>IF('Order Form'!$B$10="Address 1","",IF(ISNUMBER($H265),IF('Order Form'!$K$14="Yes",'Order Form'!$B$10,""),""))</f>
        <v/>
      </c>
      <c r="R265" s="88" t="str">
        <f>IF('Order Form'!$B$11="Address 2","",IF(ISNUMBER($H265),IF('Order Form'!$K$14="Yes",'Order Form'!$B$11,""),""))</f>
        <v/>
      </c>
      <c r="S265" s="96" t="str">
        <f>IF('Order Form'!$B$12="Address 3","",IF(ISNUMBER($H265),IF('Order Form'!$K$14="Yes",'Order Form'!$B$12,""),""))</f>
        <v/>
      </c>
      <c r="T265" s="88" t="str">
        <f>IF('Order Form'!$B$13="Town","",IF(ISNUMBER($H265),IF('Order Form'!$K$14="Yes",'Order Form'!$B$13,""),""))</f>
        <v/>
      </c>
      <c r="U265" s="34"/>
      <c r="V265" s="103" t="str">
        <f>IF('Order Form'!$B$14="Post Code","",IF(ISNUMBER($H265),IF('Order Form'!$K$14="Yes",'Order Form'!$B$14,""),""))</f>
        <v/>
      </c>
      <c r="W265" s="98" t="str">
        <f>IF('Order Form'!$B$15="Country","",IF(ISNUMBER($H265),IF('Order Form'!$K$14="Yes",VLOOKUP('Order Form'!$B$15,Lists!N:O,2,0),""),""))</f>
        <v/>
      </c>
      <c r="X265" s="100"/>
      <c r="Y265" s="99" t="str">
        <f>IF('Order Form'!$F$8="Phone","",IF(ISNUMBER($H265),IF('Order Form'!$K$14="Yes",'Order Form'!$F$8,""),""))</f>
        <v/>
      </c>
      <c r="Z265" s="97" t="str">
        <f>IF('Order Form'!$F$9="Email","",IF(ISNUMBER($H265),IF('Order Form'!$K$14="Yes",'Order Form'!$F$9,""),""))</f>
        <v/>
      </c>
      <c r="AA265" s="38"/>
      <c r="AC265" s="86" t="str">
        <f>IF(ISNUMBER(($H265)),LEFT('Order Form'!$K$10,2),"")</f>
        <v/>
      </c>
      <c r="AD265" s="34"/>
      <c r="AE265" s="86" t="str">
        <f>IF(AC265="GR",LEFT('Order Form'!$K$11,2),"")</f>
        <v/>
      </c>
      <c r="AF265" s="34"/>
      <c r="AG265" s="38"/>
      <c r="AH265" s="38"/>
      <c r="AI265" s="86" t="str">
        <f>IF(ISNUMBER(($H265)),IF('Order Form'!$K$16="Yes","P",""),"")</f>
        <v/>
      </c>
      <c r="AJ265" s="34"/>
      <c r="AK265" s="106"/>
      <c r="AL265" s="106"/>
      <c r="AM265" s="34"/>
      <c r="AN265" s="34"/>
      <c r="AO265" s="38"/>
      <c r="AP265" s="34"/>
      <c r="AQ265" s="38"/>
      <c r="AR265" s="38"/>
      <c r="AS265" s="38"/>
      <c r="AZ265" s="86" t="str">
        <f>IF(ISNUMBER(($H265)),IF('Order Form'!$K$15="Yes","Y",""),"")</f>
        <v/>
      </c>
      <c r="BD265" s="87" t="e">
        <f>IF('Order Form'!#REF!&gt;0,"OF"," ")</f>
        <v>#REF!</v>
      </c>
      <c r="BE265" s="86" t="e">
        <f>IF('Order Form'!#REF!&gt;0,"Y"," ")</f>
        <v>#REF!</v>
      </c>
      <c r="BF265" s="86" t="e">
        <f>IF('Order Form'!#REF!&gt;0,"STANDARD"," ")</f>
        <v>#REF!</v>
      </c>
    </row>
    <row r="266" spans="1:58">
      <c r="A266" s="34"/>
      <c r="B266" s="93" t="str">
        <f>IF(ISNUMBER(($H266)),'Order Form'!$D$5,"")</f>
        <v/>
      </c>
      <c r="C266" s="92" t="str">
        <f>IF(ISNUMBER(($H266)),'Order Form'!$G$5,"")</f>
        <v/>
      </c>
      <c r="D266" s="92" t="str">
        <f>IF('Order Form'!F319="","",IF(ISNUMBER(($H266)),'Order Form'!F319,""))</f>
        <v/>
      </c>
      <c r="E266" s="35"/>
      <c r="F266" s="91" t="str">
        <f>IF(ISNUMBER((H266)),SUBSTITUTE(SUBSTITUTE('Order Form'!#REF!,"-","")," ",""),"")</f>
        <v/>
      </c>
      <c r="G266" s="36"/>
      <c r="H266" s="90" t="str">
        <f>IF('Order Form'!H319&gt;0,'Order Form'!H319," ")</f>
        <v xml:space="preserve"> </v>
      </c>
      <c r="I266" s="89" t="str">
        <f>IF('Order Form'!$K$13="Yes",(IF('Order Form'!#REF!&gt;0,"",IF('Order Form'!$K$10&lt;&gt;"GR - Gratis",IF('Order Form'!#REF!=0,"",IF(ISNUMBER($H266),'Order Form'!#REF!,"")),""))),"")</f>
        <v/>
      </c>
      <c r="J266" s="89" t="str">
        <f>IF('Order Form'!$K$13="Yes",(IF('Order Form'!#REF!=0,"",IF('Order Form'!$K$10&lt;&gt;"GR - Gratis",IF(ISNUMBER($H266),'Order Form'!#REF!,""),""))),"")</f>
        <v/>
      </c>
      <c r="K266" s="37"/>
      <c r="L266" s="89" t="str">
        <f>IF('Order Form'!J319&gt;0,"",IF('Order Form'!G319=0,"",IF('Order Form'!$K$10&lt;&gt;"GR - Gratis",IF('Order Form'!$K$12="Yes",IF(ISNUMBER($H266),'Order Form'!G319*100,""),""),"")))</f>
        <v/>
      </c>
      <c r="M266" s="89" t="str">
        <f>IF('Order Form'!J319&gt;0,"",IF('Order Form'!$K$17=0,"",IF('Order Form'!$K$17=0,"",IF('Order Form'!$K$10&lt;&gt;"GR - Gratis",IF('Order Form'!$K$12="Yes",IF(ISNUMBER($H266),'Order Form'!$K$17*100,""),""),""))))</f>
        <v/>
      </c>
      <c r="N266" s="38"/>
      <c r="O266" s="88" t="str">
        <f>IF('Order Form'!$B$8="Name / Attent Of","",IF(ISNUMBER($H266),IF('Order Form'!$K$14="Yes",'Order Form'!$B$8,""),""))</f>
        <v/>
      </c>
      <c r="P266" s="96" t="str">
        <f>IF('Order Form'!$B$9="Company / Department","",IF(ISNUMBER($H266),IF('Order Form'!$K$14="Yes",'Order Form'!$B$9,""),""))</f>
        <v/>
      </c>
      <c r="Q266" s="88" t="str">
        <f>IF('Order Form'!$B$10="Address 1","",IF(ISNUMBER($H266),IF('Order Form'!$K$14="Yes",'Order Form'!$B$10,""),""))</f>
        <v/>
      </c>
      <c r="R266" s="88" t="str">
        <f>IF('Order Form'!$B$11="Address 2","",IF(ISNUMBER($H266),IF('Order Form'!$K$14="Yes",'Order Form'!$B$11,""),""))</f>
        <v/>
      </c>
      <c r="S266" s="96" t="str">
        <f>IF('Order Form'!$B$12="Address 3","",IF(ISNUMBER($H266),IF('Order Form'!$K$14="Yes",'Order Form'!$B$12,""),""))</f>
        <v/>
      </c>
      <c r="T266" s="88" t="str">
        <f>IF('Order Form'!$B$13="Town","",IF(ISNUMBER($H266),IF('Order Form'!$K$14="Yes",'Order Form'!$B$13,""),""))</f>
        <v/>
      </c>
      <c r="U266" s="34"/>
      <c r="V266" s="103" t="str">
        <f>IF('Order Form'!$B$14="Post Code","",IF(ISNUMBER($H266),IF('Order Form'!$K$14="Yes",'Order Form'!$B$14,""),""))</f>
        <v/>
      </c>
      <c r="W266" s="98" t="str">
        <f>IF('Order Form'!$B$15="Country","",IF(ISNUMBER($H266),IF('Order Form'!$K$14="Yes",VLOOKUP('Order Form'!$B$15,Lists!N:O,2,0),""),""))</f>
        <v/>
      </c>
      <c r="X266" s="100"/>
      <c r="Y266" s="99" t="str">
        <f>IF('Order Form'!$F$8="Phone","",IF(ISNUMBER($H266),IF('Order Form'!$K$14="Yes",'Order Form'!$F$8,""),""))</f>
        <v/>
      </c>
      <c r="Z266" s="97" t="str">
        <f>IF('Order Form'!$F$9="Email","",IF(ISNUMBER($H266),IF('Order Form'!$K$14="Yes",'Order Form'!$F$9,""),""))</f>
        <v/>
      </c>
      <c r="AA266" s="38"/>
      <c r="AC266" s="86" t="str">
        <f>IF(ISNUMBER(($H266)),LEFT('Order Form'!$K$10,2),"")</f>
        <v/>
      </c>
      <c r="AD266" s="34"/>
      <c r="AE266" s="86" t="str">
        <f>IF(AC266="GR",LEFT('Order Form'!$K$11,2),"")</f>
        <v/>
      </c>
      <c r="AF266" s="34"/>
      <c r="AG266" s="38"/>
      <c r="AH266" s="38"/>
      <c r="AI266" s="86" t="str">
        <f>IF(ISNUMBER(($H266)),IF('Order Form'!$K$16="Yes","P",""),"")</f>
        <v/>
      </c>
      <c r="AJ266" s="34"/>
      <c r="AK266" s="106"/>
      <c r="AL266" s="106"/>
      <c r="AM266" s="34"/>
      <c r="AN266" s="34"/>
      <c r="AO266" s="38"/>
      <c r="AP266" s="34"/>
      <c r="AQ266" s="38"/>
      <c r="AR266" s="38"/>
      <c r="AS266" s="38"/>
      <c r="AZ266" s="86" t="str">
        <f>IF(ISNUMBER(($H266)),IF('Order Form'!$K$15="Yes","Y",""),"")</f>
        <v/>
      </c>
      <c r="BD266" s="87" t="e">
        <f>IF('Order Form'!#REF!&gt;0,"OF"," ")</f>
        <v>#REF!</v>
      </c>
      <c r="BE266" s="86" t="e">
        <f>IF('Order Form'!#REF!&gt;0,"Y"," ")</f>
        <v>#REF!</v>
      </c>
      <c r="BF266" s="86" t="e">
        <f>IF('Order Form'!#REF!&gt;0,"STANDARD"," ")</f>
        <v>#REF!</v>
      </c>
    </row>
    <row r="267" spans="1:58">
      <c r="A267" s="34"/>
      <c r="B267" s="93" t="str">
        <f>IF(ISNUMBER(($H267)),'Order Form'!$D$5,"")</f>
        <v/>
      </c>
      <c r="C267" s="92" t="str">
        <f>IF(ISNUMBER(($H267)),'Order Form'!$G$5,"")</f>
        <v/>
      </c>
      <c r="D267" s="92" t="str">
        <f>IF('Order Form'!F320="","",IF(ISNUMBER(($H267)),'Order Form'!F320,""))</f>
        <v/>
      </c>
      <c r="E267" s="35"/>
      <c r="F267" s="91" t="str">
        <f>IF(ISNUMBER((H267)),SUBSTITUTE(SUBSTITUTE('Order Form'!#REF!,"-","")," ",""),"")</f>
        <v/>
      </c>
      <c r="G267" s="36"/>
      <c r="H267" s="90" t="str">
        <f>IF('Order Form'!H320&gt;0,'Order Form'!H320," ")</f>
        <v xml:space="preserve"> </v>
      </c>
      <c r="I267" s="89" t="str">
        <f>IF('Order Form'!$K$13="Yes",(IF('Order Form'!#REF!&gt;0,"",IF('Order Form'!$K$10&lt;&gt;"GR - Gratis",IF('Order Form'!#REF!=0,"",IF(ISNUMBER($H267),'Order Form'!#REF!,"")),""))),"")</f>
        <v/>
      </c>
      <c r="J267" s="89" t="str">
        <f>IF('Order Form'!$K$13="Yes",(IF('Order Form'!#REF!=0,"",IF('Order Form'!$K$10&lt;&gt;"GR - Gratis",IF(ISNUMBER($H267),'Order Form'!#REF!,""),""))),"")</f>
        <v/>
      </c>
      <c r="K267" s="37"/>
      <c r="L267" s="89" t="str">
        <f>IF('Order Form'!J320&gt;0,"",IF('Order Form'!G320=0,"",IF('Order Form'!$K$10&lt;&gt;"GR - Gratis",IF('Order Form'!$K$12="Yes",IF(ISNUMBER($H267),'Order Form'!G320*100,""),""),"")))</f>
        <v/>
      </c>
      <c r="M267" s="89" t="str">
        <f>IF('Order Form'!J320&gt;0,"",IF('Order Form'!$K$17=0,"",IF('Order Form'!$K$17=0,"",IF('Order Form'!$K$10&lt;&gt;"GR - Gratis",IF('Order Form'!$K$12="Yes",IF(ISNUMBER($H267),'Order Form'!$K$17*100,""),""),""))))</f>
        <v/>
      </c>
      <c r="N267" s="38"/>
      <c r="O267" s="88" t="str">
        <f>IF('Order Form'!$B$8="Name / Attent Of","",IF(ISNUMBER($H267),IF('Order Form'!$K$14="Yes",'Order Form'!$B$8,""),""))</f>
        <v/>
      </c>
      <c r="P267" s="96" t="str">
        <f>IF('Order Form'!$B$9="Company / Department","",IF(ISNUMBER($H267),IF('Order Form'!$K$14="Yes",'Order Form'!$B$9,""),""))</f>
        <v/>
      </c>
      <c r="Q267" s="88" t="str">
        <f>IF('Order Form'!$B$10="Address 1","",IF(ISNUMBER($H267),IF('Order Form'!$K$14="Yes",'Order Form'!$B$10,""),""))</f>
        <v/>
      </c>
      <c r="R267" s="88" t="str">
        <f>IF('Order Form'!$B$11="Address 2","",IF(ISNUMBER($H267),IF('Order Form'!$K$14="Yes",'Order Form'!$B$11,""),""))</f>
        <v/>
      </c>
      <c r="S267" s="96" t="str">
        <f>IF('Order Form'!$B$12="Address 3","",IF(ISNUMBER($H267),IF('Order Form'!$K$14="Yes",'Order Form'!$B$12,""),""))</f>
        <v/>
      </c>
      <c r="T267" s="88" t="str">
        <f>IF('Order Form'!$B$13="Town","",IF(ISNUMBER($H267),IF('Order Form'!$K$14="Yes",'Order Form'!$B$13,""),""))</f>
        <v/>
      </c>
      <c r="U267" s="34"/>
      <c r="V267" s="103" t="str">
        <f>IF('Order Form'!$B$14="Post Code","",IF(ISNUMBER($H267),IF('Order Form'!$K$14="Yes",'Order Form'!$B$14,""),""))</f>
        <v/>
      </c>
      <c r="W267" s="98" t="str">
        <f>IF('Order Form'!$B$15="Country","",IF(ISNUMBER($H267),IF('Order Form'!$K$14="Yes",VLOOKUP('Order Form'!$B$15,Lists!N:O,2,0),""),""))</f>
        <v/>
      </c>
      <c r="X267" s="100"/>
      <c r="Y267" s="99" t="str">
        <f>IF('Order Form'!$F$8="Phone","",IF(ISNUMBER($H267),IF('Order Form'!$K$14="Yes",'Order Form'!$F$8,""),""))</f>
        <v/>
      </c>
      <c r="Z267" s="97" t="str">
        <f>IF('Order Form'!$F$9="Email","",IF(ISNUMBER($H267),IF('Order Form'!$K$14="Yes",'Order Form'!$F$9,""),""))</f>
        <v/>
      </c>
      <c r="AA267" s="38"/>
      <c r="AC267" s="86" t="str">
        <f>IF(ISNUMBER(($H267)),LEFT('Order Form'!$K$10,2),"")</f>
        <v/>
      </c>
      <c r="AD267" s="34"/>
      <c r="AE267" s="86" t="str">
        <f>IF(AC267="GR",LEFT('Order Form'!$K$11,2),"")</f>
        <v/>
      </c>
      <c r="AF267" s="34"/>
      <c r="AG267" s="38"/>
      <c r="AH267" s="38"/>
      <c r="AI267" s="86" t="str">
        <f>IF(ISNUMBER(($H267)),IF('Order Form'!$K$16="Yes","P",""),"")</f>
        <v/>
      </c>
      <c r="AJ267" s="34"/>
      <c r="AK267" s="106"/>
      <c r="AL267" s="106"/>
      <c r="AM267" s="34"/>
      <c r="AN267" s="34"/>
      <c r="AO267" s="38"/>
      <c r="AP267" s="34"/>
      <c r="AQ267" s="38"/>
      <c r="AR267" s="38"/>
      <c r="AS267" s="38"/>
      <c r="AZ267" s="86" t="str">
        <f>IF(ISNUMBER(($H267)),IF('Order Form'!$K$15="Yes","Y",""),"")</f>
        <v/>
      </c>
      <c r="BD267" s="87" t="e">
        <f>IF('Order Form'!#REF!&gt;0,"OF"," ")</f>
        <v>#REF!</v>
      </c>
      <c r="BE267" s="86" t="e">
        <f>IF('Order Form'!#REF!&gt;0,"Y"," ")</f>
        <v>#REF!</v>
      </c>
      <c r="BF267" s="86" t="e">
        <f>IF('Order Form'!#REF!&gt;0,"STANDARD"," ")</f>
        <v>#REF!</v>
      </c>
    </row>
    <row r="268" spans="1:58">
      <c r="A268" s="34"/>
      <c r="B268" s="93" t="str">
        <f>IF(ISNUMBER(($H268)),'Order Form'!$D$5,"")</f>
        <v/>
      </c>
      <c r="C268" s="92" t="str">
        <f>IF(ISNUMBER(($H268)),'Order Form'!$G$5,"")</f>
        <v/>
      </c>
      <c r="D268" s="92" t="str">
        <f>IF('Order Form'!F321="","",IF(ISNUMBER(($H268)),'Order Form'!F321,""))</f>
        <v/>
      </c>
      <c r="E268" s="35"/>
      <c r="F268" s="91" t="str">
        <f>IF(ISNUMBER((H268)),SUBSTITUTE(SUBSTITUTE('Order Form'!#REF!,"-","")," ",""),"")</f>
        <v/>
      </c>
      <c r="G268" s="36"/>
      <c r="H268" s="90" t="str">
        <f>IF('Order Form'!H321&gt;0,'Order Form'!H321," ")</f>
        <v xml:space="preserve"> </v>
      </c>
      <c r="I268" s="89" t="str">
        <f>IF('Order Form'!$K$13="Yes",(IF('Order Form'!#REF!&gt;0,"",IF('Order Form'!$K$10&lt;&gt;"GR - Gratis",IF('Order Form'!#REF!=0,"",IF(ISNUMBER($H268),'Order Form'!#REF!,"")),""))),"")</f>
        <v/>
      </c>
      <c r="J268" s="89" t="str">
        <f>IF('Order Form'!$K$13="Yes",(IF('Order Form'!#REF!=0,"",IF('Order Form'!$K$10&lt;&gt;"GR - Gratis",IF(ISNUMBER($H268),'Order Form'!#REF!,""),""))),"")</f>
        <v/>
      </c>
      <c r="K268" s="37"/>
      <c r="L268" s="89" t="str">
        <f>IF('Order Form'!J321&gt;0,"",IF('Order Form'!G321=0,"",IF('Order Form'!$K$10&lt;&gt;"GR - Gratis",IF('Order Form'!$K$12="Yes",IF(ISNUMBER($H268),'Order Form'!G321*100,""),""),"")))</f>
        <v/>
      </c>
      <c r="M268" s="89" t="str">
        <f>IF('Order Form'!J321&gt;0,"",IF('Order Form'!$K$17=0,"",IF('Order Form'!$K$17=0,"",IF('Order Form'!$K$10&lt;&gt;"GR - Gratis",IF('Order Form'!$K$12="Yes",IF(ISNUMBER($H268),'Order Form'!$K$17*100,""),""),""))))</f>
        <v/>
      </c>
      <c r="N268" s="38"/>
      <c r="O268" s="88" t="str">
        <f>IF('Order Form'!$B$8="Name / Attent Of","",IF(ISNUMBER($H268),IF('Order Form'!$K$14="Yes",'Order Form'!$B$8,""),""))</f>
        <v/>
      </c>
      <c r="P268" s="96" t="str">
        <f>IF('Order Form'!$B$9="Company / Department","",IF(ISNUMBER($H268),IF('Order Form'!$K$14="Yes",'Order Form'!$B$9,""),""))</f>
        <v/>
      </c>
      <c r="Q268" s="88" t="str">
        <f>IF('Order Form'!$B$10="Address 1","",IF(ISNUMBER($H268),IF('Order Form'!$K$14="Yes",'Order Form'!$B$10,""),""))</f>
        <v/>
      </c>
      <c r="R268" s="88" t="str">
        <f>IF('Order Form'!$B$11="Address 2","",IF(ISNUMBER($H268),IF('Order Form'!$K$14="Yes",'Order Form'!$B$11,""),""))</f>
        <v/>
      </c>
      <c r="S268" s="96" t="str">
        <f>IF('Order Form'!$B$12="Address 3","",IF(ISNUMBER($H268),IF('Order Form'!$K$14="Yes",'Order Form'!$B$12,""),""))</f>
        <v/>
      </c>
      <c r="T268" s="88" t="str">
        <f>IF('Order Form'!$B$13="Town","",IF(ISNUMBER($H268),IF('Order Form'!$K$14="Yes",'Order Form'!$B$13,""),""))</f>
        <v/>
      </c>
      <c r="U268" s="34"/>
      <c r="V268" s="103" t="str">
        <f>IF('Order Form'!$B$14="Post Code","",IF(ISNUMBER($H268),IF('Order Form'!$K$14="Yes",'Order Form'!$B$14,""),""))</f>
        <v/>
      </c>
      <c r="W268" s="98" t="str">
        <f>IF('Order Form'!$B$15="Country","",IF(ISNUMBER($H268),IF('Order Form'!$K$14="Yes",VLOOKUP('Order Form'!$B$15,Lists!N:O,2,0),""),""))</f>
        <v/>
      </c>
      <c r="X268" s="100"/>
      <c r="Y268" s="99" t="str">
        <f>IF('Order Form'!$F$8="Phone","",IF(ISNUMBER($H268),IF('Order Form'!$K$14="Yes",'Order Form'!$F$8,""),""))</f>
        <v/>
      </c>
      <c r="Z268" s="97" t="str">
        <f>IF('Order Form'!$F$9="Email","",IF(ISNUMBER($H268),IF('Order Form'!$K$14="Yes",'Order Form'!$F$9,""),""))</f>
        <v/>
      </c>
      <c r="AA268" s="38"/>
      <c r="AC268" s="86" t="str">
        <f>IF(ISNUMBER(($H268)),LEFT('Order Form'!$K$10,2),"")</f>
        <v/>
      </c>
      <c r="AD268" s="34"/>
      <c r="AE268" s="86" t="str">
        <f>IF(AC268="GR",LEFT('Order Form'!$K$11,2),"")</f>
        <v/>
      </c>
      <c r="AF268" s="34"/>
      <c r="AG268" s="38"/>
      <c r="AH268" s="38"/>
      <c r="AI268" s="86" t="str">
        <f>IF(ISNUMBER(($H268)),IF('Order Form'!$K$16="Yes","P",""),"")</f>
        <v/>
      </c>
      <c r="AJ268" s="34"/>
      <c r="AK268" s="106"/>
      <c r="AL268" s="106"/>
      <c r="AM268" s="34"/>
      <c r="AN268" s="34"/>
      <c r="AO268" s="38"/>
      <c r="AP268" s="34"/>
      <c r="AQ268" s="38"/>
      <c r="AR268" s="38"/>
      <c r="AS268" s="38"/>
      <c r="AZ268" s="86" t="str">
        <f>IF(ISNUMBER(($H268)),IF('Order Form'!$K$15="Yes","Y",""),"")</f>
        <v/>
      </c>
      <c r="BD268" s="87" t="e">
        <f>IF('Order Form'!#REF!&gt;0,"OF"," ")</f>
        <v>#REF!</v>
      </c>
      <c r="BE268" s="86" t="e">
        <f>IF('Order Form'!#REF!&gt;0,"Y"," ")</f>
        <v>#REF!</v>
      </c>
      <c r="BF268" s="86" t="e">
        <f>IF('Order Form'!#REF!&gt;0,"STANDARD"," ")</f>
        <v>#REF!</v>
      </c>
    </row>
    <row r="269" spans="1:58">
      <c r="A269" s="34"/>
      <c r="B269" s="93" t="str">
        <f>IF(ISNUMBER(($H269)),'Order Form'!$D$5,"")</f>
        <v/>
      </c>
      <c r="C269" s="92" t="str">
        <f>IF(ISNUMBER(($H269)),'Order Form'!$G$5,"")</f>
        <v/>
      </c>
      <c r="D269" s="92" t="str">
        <f>IF('Order Form'!F322="","",IF(ISNUMBER(($H269)),'Order Form'!F322,""))</f>
        <v/>
      </c>
      <c r="E269" s="35"/>
      <c r="F269" s="91" t="str">
        <f>IF(ISNUMBER((H269)),SUBSTITUTE(SUBSTITUTE('Order Form'!#REF!,"-","")," ",""),"")</f>
        <v/>
      </c>
      <c r="G269" s="36"/>
      <c r="H269" s="90" t="str">
        <f>IF('Order Form'!H322&gt;0,'Order Form'!H322," ")</f>
        <v xml:space="preserve"> </v>
      </c>
      <c r="I269" s="89" t="str">
        <f>IF('Order Form'!$K$13="Yes",(IF('Order Form'!#REF!&gt;0,"",IF('Order Form'!$K$10&lt;&gt;"GR - Gratis",IF('Order Form'!#REF!=0,"",IF(ISNUMBER($H269),'Order Form'!#REF!,"")),""))),"")</f>
        <v/>
      </c>
      <c r="J269" s="89" t="str">
        <f>IF('Order Form'!$K$13="Yes",(IF('Order Form'!#REF!=0,"",IF('Order Form'!$K$10&lt;&gt;"GR - Gratis",IF(ISNUMBER($H269),'Order Form'!#REF!,""),""))),"")</f>
        <v/>
      </c>
      <c r="K269" s="37"/>
      <c r="L269" s="89" t="str">
        <f>IF('Order Form'!J322&gt;0,"",IF('Order Form'!G322=0,"",IF('Order Form'!$K$10&lt;&gt;"GR - Gratis",IF('Order Form'!$K$12="Yes",IF(ISNUMBER($H269),'Order Form'!G322*100,""),""),"")))</f>
        <v/>
      </c>
      <c r="M269" s="89" t="str">
        <f>IF('Order Form'!J322&gt;0,"",IF('Order Form'!$K$17=0,"",IF('Order Form'!$K$17=0,"",IF('Order Form'!$K$10&lt;&gt;"GR - Gratis",IF('Order Form'!$K$12="Yes",IF(ISNUMBER($H269),'Order Form'!$K$17*100,""),""),""))))</f>
        <v/>
      </c>
      <c r="N269" s="38"/>
      <c r="O269" s="88" t="str">
        <f>IF('Order Form'!$B$8="Name / Attent Of","",IF(ISNUMBER($H269),IF('Order Form'!$K$14="Yes",'Order Form'!$B$8,""),""))</f>
        <v/>
      </c>
      <c r="P269" s="96" t="str">
        <f>IF('Order Form'!$B$9="Company / Department","",IF(ISNUMBER($H269),IF('Order Form'!$K$14="Yes",'Order Form'!$B$9,""),""))</f>
        <v/>
      </c>
      <c r="Q269" s="88" t="str">
        <f>IF('Order Form'!$B$10="Address 1","",IF(ISNUMBER($H269),IF('Order Form'!$K$14="Yes",'Order Form'!$B$10,""),""))</f>
        <v/>
      </c>
      <c r="R269" s="88" t="str">
        <f>IF('Order Form'!$B$11="Address 2","",IF(ISNUMBER($H269),IF('Order Form'!$K$14="Yes",'Order Form'!$B$11,""),""))</f>
        <v/>
      </c>
      <c r="S269" s="96" t="str">
        <f>IF('Order Form'!$B$12="Address 3","",IF(ISNUMBER($H269),IF('Order Form'!$K$14="Yes",'Order Form'!$B$12,""),""))</f>
        <v/>
      </c>
      <c r="T269" s="88" t="str">
        <f>IF('Order Form'!$B$13="Town","",IF(ISNUMBER($H269),IF('Order Form'!$K$14="Yes",'Order Form'!$B$13,""),""))</f>
        <v/>
      </c>
      <c r="U269" s="34"/>
      <c r="V269" s="103" t="str">
        <f>IF('Order Form'!$B$14="Post Code","",IF(ISNUMBER($H269),IF('Order Form'!$K$14="Yes",'Order Form'!$B$14,""),""))</f>
        <v/>
      </c>
      <c r="W269" s="98" t="str">
        <f>IF('Order Form'!$B$15="Country","",IF(ISNUMBER($H269),IF('Order Form'!$K$14="Yes",VLOOKUP('Order Form'!$B$15,Lists!N:O,2,0),""),""))</f>
        <v/>
      </c>
      <c r="X269" s="100"/>
      <c r="Y269" s="99" t="str">
        <f>IF('Order Form'!$F$8="Phone","",IF(ISNUMBER($H269),IF('Order Form'!$K$14="Yes",'Order Form'!$F$8,""),""))</f>
        <v/>
      </c>
      <c r="Z269" s="97" t="str">
        <f>IF('Order Form'!$F$9="Email","",IF(ISNUMBER($H269),IF('Order Form'!$K$14="Yes",'Order Form'!$F$9,""),""))</f>
        <v/>
      </c>
      <c r="AA269" s="38"/>
      <c r="AC269" s="86" t="str">
        <f>IF(ISNUMBER(($H269)),LEFT('Order Form'!$K$10,2),"")</f>
        <v/>
      </c>
      <c r="AD269" s="34"/>
      <c r="AE269" s="86" t="str">
        <f>IF(AC269="GR",LEFT('Order Form'!$K$11,2),"")</f>
        <v/>
      </c>
      <c r="AF269" s="34"/>
      <c r="AG269" s="38"/>
      <c r="AH269" s="38"/>
      <c r="AI269" s="86" t="str">
        <f>IF(ISNUMBER(($H269)),IF('Order Form'!$K$16="Yes","P",""),"")</f>
        <v/>
      </c>
      <c r="AJ269" s="34"/>
      <c r="AK269" s="106"/>
      <c r="AL269" s="106"/>
      <c r="AM269" s="34"/>
      <c r="AN269" s="34"/>
      <c r="AO269" s="38"/>
      <c r="AP269" s="34"/>
      <c r="AQ269" s="38"/>
      <c r="AR269" s="38"/>
      <c r="AS269" s="38"/>
      <c r="AZ269" s="86" t="str">
        <f>IF(ISNUMBER(($H269)),IF('Order Form'!$K$15="Yes","Y",""),"")</f>
        <v/>
      </c>
      <c r="BD269" s="87" t="e">
        <f>IF('Order Form'!#REF!&gt;0,"OF"," ")</f>
        <v>#REF!</v>
      </c>
      <c r="BE269" s="86" t="e">
        <f>IF('Order Form'!#REF!&gt;0,"Y"," ")</f>
        <v>#REF!</v>
      </c>
      <c r="BF269" s="86" t="e">
        <f>IF('Order Form'!#REF!&gt;0,"STANDARD"," ")</f>
        <v>#REF!</v>
      </c>
    </row>
    <row r="270" spans="1:58">
      <c r="A270" s="34"/>
      <c r="B270" s="93" t="str">
        <f>IF(ISNUMBER(($H270)),'Order Form'!$D$5,"")</f>
        <v/>
      </c>
      <c r="C270" s="92" t="str">
        <f>IF(ISNUMBER(($H270)),'Order Form'!$G$5,"")</f>
        <v/>
      </c>
      <c r="D270" s="92" t="str">
        <f>IF('Order Form'!F323="","",IF(ISNUMBER(($H270)),'Order Form'!F323,""))</f>
        <v/>
      </c>
      <c r="E270" s="35"/>
      <c r="F270" s="91" t="str">
        <f>IF(ISNUMBER((H270)),SUBSTITUTE(SUBSTITUTE('Order Form'!#REF!,"-","")," ",""),"")</f>
        <v/>
      </c>
      <c r="G270" s="36"/>
      <c r="H270" s="90" t="str">
        <f>IF('Order Form'!H323&gt;0,'Order Form'!H323," ")</f>
        <v xml:space="preserve"> </v>
      </c>
      <c r="I270" s="89" t="str">
        <f>IF('Order Form'!$K$13="Yes",(IF('Order Form'!#REF!&gt;0,"",IF('Order Form'!$K$10&lt;&gt;"GR - Gratis",IF('Order Form'!#REF!=0,"",IF(ISNUMBER($H270),'Order Form'!#REF!,"")),""))),"")</f>
        <v/>
      </c>
      <c r="J270" s="89" t="str">
        <f>IF('Order Form'!$K$13="Yes",(IF('Order Form'!#REF!=0,"",IF('Order Form'!$K$10&lt;&gt;"GR - Gratis",IF(ISNUMBER($H270),'Order Form'!#REF!,""),""))),"")</f>
        <v/>
      </c>
      <c r="K270" s="37"/>
      <c r="L270" s="89" t="str">
        <f>IF('Order Form'!J323&gt;0,"",IF('Order Form'!G323=0,"",IF('Order Form'!$K$10&lt;&gt;"GR - Gratis",IF('Order Form'!$K$12="Yes",IF(ISNUMBER($H270),'Order Form'!G323*100,""),""),"")))</f>
        <v/>
      </c>
      <c r="M270" s="89" t="str">
        <f>IF('Order Form'!J323&gt;0,"",IF('Order Form'!$K$17=0,"",IF('Order Form'!$K$17=0,"",IF('Order Form'!$K$10&lt;&gt;"GR - Gratis",IF('Order Form'!$K$12="Yes",IF(ISNUMBER($H270),'Order Form'!$K$17*100,""),""),""))))</f>
        <v/>
      </c>
      <c r="N270" s="38"/>
      <c r="O270" s="88" t="str">
        <f>IF('Order Form'!$B$8="Name / Attent Of","",IF(ISNUMBER($H270),IF('Order Form'!$K$14="Yes",'Order Form'!$B$8,""),""))</f>
        <v/>
      </c>
      <c r="P270" s="96" t="str">
        <f>IF('Order Form'!$B$9="Company / Department","",IF(ISNUMBER($H270),IF('Order Form'!$K$14="Yes",'Order Form'!$B$9,""),""))</f>
        <v/>
      </c>
      <c r="Q270" s="88" t="str">
        <f>IF('Order Form'!$B$10="Address 1","",IF(ISNUMBER($H270),IF('Order Form'!$K$14="Yes",'Order Form'!$B$10,""),""))</f>
        <v/>
      </c>
      <c r="R270" s="88" t="str">
        <f>IF('Order Form'!$B$11="Address 2","",IF(ISNUMBER($H270),IF('Order Form'!$K$14="Yes",'Order Form'!$B$11,""),""))</f>
        <v/>
      </c>
      <c r="S270" s="96" t="str">
        <f>IF('Order Form'!$B$12="Address 3","",IF(ISNUMBER($H270),IF('Order Form'!$K$14="Yes",'Order Form'!$B$12,""),""))</f>
        <v/>
      </c>
      <c r="T270" s="88" t="str">
        <f>IF('Order Form'!$B$13="Town","",IF(ISNUMBER($H270),IF('Order Form'!$K$14="Yes",'Order Form'!$B$13,""),""))</f>
        <v/>
      </c>
      <c r="U270" s="34"/>
      <c r="V270" s="103" t="str">
        <f>IF('Order Form'!$B$14="Post Code","",IF(ISNUMBER($H270),IF('Order Form'!$K$14="Yes",'Order Form'!$B$14,""),""))</f>
        <v/>
      </c>
      <c r="W270" s="98" t="str">
        <f>IF('Order Form'!$B$15="Country","",IF(ISNUMBER($H270),IF('Order Form'!$K$14="Yes",VLOOKUP('Order Form'!$B$15,Lists!N:O,2,0),""),""))</f>
        <v/>
      </c>
      <c r="X270" s="100"/>
      <c r="Y270" s="99" t="str">
        <f>IF('Order Form'!$F$8="Phone","",IF(ISNUMBER($H270),IF('Order Form'!$K$14="Yes",'Order Form'!$F$8,""),""))</f>
        <v/>
      </c>
      <c r="Z270" s="97" t="str">
        <f>IF('Order Form'!$F$9="Email","",IF(ISNUMBER($H270),IF('Order Form'!$K$14="Yes",'Order Form'!$F$9,""),""))</f>
        <v/>
      </c>
      <c r="AA270" s="38"/>
      <c r="AC270" s="86" t="str">
        <f>IF(ISNUMBER(($H270)),LEFT('Order Form'!$K$10,2),"")</f>
        <v/>
      </c>
      <c r="AD270" s="34"/>
      <c r="AE270" s="86" t="str">
        <f>IF(AC270="GR",LEFT('Order Form'!$K$11,2),"")</f>
        <v/>
      </c>
      <c r="AF270" s="34"/>
      <c r="AG270" s="38"/>
      <c r="AH270" s="38"/>
      <c r="AI270" s="86" t="str">
        <f>IF(ISNUMBER(($H270)),IF('Order Form'!$K$16="Yes","P",""),"")</f>
        <v/>
      </c>
      <c r="AJ270" s="34"/>
      <c r="AK270" s="106"/>
      <c r="AL270" s="106"/>
      <c r="AM270" s="34"/>
      <c r="AN270" s="34"/>
      <c r="AO270" s="38"/>
      <c r="AP270" s="34"/>
      <c r="AQ270" s="38"/>
      <c r="AR270" s="38"/>
      <c r="AS270" s="38"/>
      <c r="AZ270" s="86" t="str">
        <f>IF(ISNUMBER(($H270)),IF('Order Form'!$K$15="Yes","Y",""),"")</f>
        <v/>
      </c>
      <c r="BD270" s="87" t="e">
        <f>IF('Order Form'!#REF!&gt;0,"OF"," ")</f>
        <v>#REF!</v>
      </c>
      <c r="BE270" s="86" t="e">
        <f>IF('Order Form'!#REF!&gt;0,"Y"," ")</f>
        <v>#REF!</v>
      </c>
      <c r="BF270" s="86" t="e">
        <f>IF('Order Form'!#REF!&gt;0,"STANDARD"," ")</f>
        <v>#REF!</v>
      </c>
    </row>
    <row r="271" spans="1:58">
      <c r="A271" s="34"/>
      <c r="B271" s="93" t="str">
        <f>IF(ISNUMBER(($H271)),'Order Form'!$D$5,"")</f>
        <v/>
      </c>
      <c r="C271" s="92" t="str">
        <f>IF(ISNUMBER(($H271)),'Order Form'!$G$5,"")</f>
        <v/>
      </c>
      <c r="D271" s="92" t="str">
        <f>IF('Order Form'!F324="","",IF(ISNUMBER(($H271)),'Order Form'!F324,""))</f>
        <v/>
      </c>
      <c r="E271" s="35"/>
      <c r="F271" s="91" t="str">
        <f>IF(ISNUMBER((H271)),SUBSTITUTE(SUBSTITUTE('Order Form'!#REF!,"-","")," ",""),"")</f>
        <v/>
      </c>
      <c r="G271" s="36"/>
      <c r="H271" s="90" t="str">
        <f>IF('Order Form'!H324&gt;0,'Order Form'!H324," ")</f>
        <v xml:space="preserve"> </v>
      </c>
      <c r="I271" s="89" t="str">
        <f>IF('Order Form'!$K$13="Yes",(IF('Order Form'!#REF!&gt;0,"",IF('Order Form'!$K$10&lt;&gt;"GR - Gratis",IF('Order Form'!#REF!=0,"",IF(ISNUMBER($H271),'Order Form'!#REF!,"")),""))),"")</f>
        <v/>
      </c>
      <c r="J271" s="89" t="str">
        <f>IF('Order Form'!$K$13="Yes",(IF('Order Form'!#REF!=0,"",IF('Order Form'!$K$10&lt;&gt;"GR - Gratis",IF(ISNUMBER($H271),'Order Form'!#REF!,""),""))),"")</f>
        <v/>
      </c>
      <c r="K271" s="37"/>
      <c r="L271" s="89" t="str">
        <f>IF('Order Form'!J324&gt;0,"",IF('Order Form'!G324=0,"",IF('Order Form'!$K$10&lt;&gt;"GR - Gratis",IF('Order Form'!$K$12="Yes",IF(ISNUMBER($H271),'Order Form'!G324*100,""),""),"")))</f>
        <v/>
      </c>
      <c r="M271" s="89" t="str">
        <f>IF('Order Form'!J324&gt;0,"",IF('Order Form'!$K$17=0,"",IF('Order Form'!$K$17=0,"",IF('Order Form'!$K$10&lt;&gt;"GR - Gratis",IF('Order Form'!$K$12="Yes",IF(ISNUMBER($H271),'Order Form'!$K$17*100,""),""),""))))</f>
        <v/>
      </c>
      <c r="N271" s="38"/>
      <c r="O271" s="88" t="str">
        <f>IF('Order Form'!$B$8="Name / Attent Of","",IF(ISNUMBER($H271),IF('Order Form'!$K$14="Yes",'Order Form'!$B$8,""),""))</f>
        <v/>
      </c>
      <c r="P271" s="96" t="str">
        <f>IF('Order Form'!$B$9="Company / Department","",IF(ISNUMBER($H271),IF('Order Form'!$K$14="Yes",'Order Form'!$B$9,""),""))</f>
        <v/>
      </c>
      <c r="Q271" s="88" t="str">
        <f>IF('Order Form'!$B$10="Address 1","",IF(ISNUMBER($H271),IF('Order Form'!$K$14="Yes",'Order Form'!$B$10,""),""))</f>
        <v/>
      </c>
      <c r="R271" s="88" t="str">
        <f>IF('Order Form'!$B$11="Address 2","",IF(ISNUMBER($H271),IF('Order Form'!$K$14="Yes",'Order Form'!$B$11,""),""))</f>
        <v/>
      </c>
      <c r="S271" s="96" t="str">
        <f>IF('Order Form'!$B$12="Address 3","",IF(ISNUMBER($H271),IF('Order Form'!$K$14="Yes",'Order Form'!$B$12,""),""))</f>
        <v/>
      </c>
      <c r="T271" s="88" t="str">
        <f>IF('Order Form'!$B$13="Town","",IF(ISNUMBER($H271),IF('Order Form'!$K$14="Yes",'Order Form'!$B$13,""),""))</f>
        <v/>
      </c>
      <c r="U271" s="34"/>
      <c r="V271" s="103" t="str">
        <f>IF('Order Form'!$B$14="Post Code","",IF(ISNUMBER($H271),IF('Order Form'!$K$14="Yes",'Order Form'!$B$14,""),""))</f>
        <v/>
      </c>
      <c r="W271" s="98" t="str">
        <f>IF('Order Form'!$B$15="Country","",IF(ISNUMBER($H271),IF('Order Form'!$K$14="Yes",VLOOKUP('Order Form'!$B$15,Lists!N:O,2,0),""),""))</f>
        <v/>
      </c>
      <c r="X271" s="100"/>
      <c r="Y271" s="99" t="str">
        <f>IF('Order Form'!$F$8="Phone","",IF(ISNUMBER($H271),IF('Order Form'!$K$14="Yes",'Order Form'!$F$8,""),""))</f>
        <v/>
      </c>
      <c r="Z271" s="97" t="str">
        <f>IF('Order Form'!$F$9="Email","",IF(ISNUMBER($H271),IF('Order Form'!$K$14="Yes",'Order Form'!$F$9,""),""))</f>
        <v/>
      </c>
      <c r="AA271" s="38"/>
      <c r="AC271" s="86" t="str">
        <f>IF(ISNUMBER(($H271)),LEFT('Order Form'!$K$10,2),"")</f>
        <v/>
      </c>
      <c r="AD271" s="34"/>
      <c r="AE271" s="86" t="str">
        <f>IF(AC271="GR",LEFT('Order Form'!$K$11,2),"")</f>
        <v/>
      </c>
      <c r="AF271" s="34"/>
      <c r="AG271" s="38"/>
      <c r="AH271" s="38"/>
      <c r="AI271" s="86" t="str">
        <f>IF(ISNUMBER(($H271)),IF('Order Form'!$K$16="Yes","P",""),"")</f>
        <v/>
      </c>
      <c r="AJ271" s="34"/>
      <c r="AK271" s="106"/>
      <c r="AL271" s="106"/>
      <c r="AM271" s="34"/>
      <c r="AN271" s="34"/>
      <c r="AO271" s="38"/>
      <c r="AP271" s="34"/>
      <c r="AQ271" s="38"/>
      <c r="AR271" s="38"/>
      <c r="AS271" s="38"/>
      <c r="AZ271" s="86" t="str">
        <f>IF(ISNUMBER(($H271)),IF('Order Form'!$K$15="Yes","Y",""),"")</f>
        <v/>
      </c>
      <c r="BD271" s="87" t="e">
        <f>IF('Order Form'!#REF!&gt;0,"OF"," ")</f>
        <v>#REF!</v>
      </c>
      <c r="BE271" s="86" t="e">
        <f>IF('Order Form'!#REF!&gt;0,"Y"," ")</f>
        <v>#REF!</v>
      </c>
      <c r="BF271" s="86" t="e">
        <f>IF('Order Form'!#REF!&gt;0,"STANDARD"," ")</f>
        <v>#REF!</v>
      </c>
    </row>
    <row r="272" spans="1:58">
      <c r="A272" s="34"/>
      <c r="B272" s="93" t="str">
        <f>IF(ISNUMBER(($H272)),'Order Form'!$D$5,"")</f>
        <v/>
      </c>
      <c r="C272" s="92" t="str">
        <f>IF(ISNUMBER(($H272)),'Order Form'!$G$5,"")</f>
        <v/>
      </c>
      <c r="D272" s="92" t="str">
        <f>IF('Order Form'!F325="","",IF(ISNUMBER(($H272)),'Order Form'!F325,""))</f>
        <v/>
      </c>
      <c r="E272" s="35"/>
      <c r="F272" s="91" t="str">
        <f>IF(ISNUMBER((H272)),SUBSTITUTE(SUBSTITUTE('Order Form'!#REF!,"-","")," ",""),"")</f>
        <v/>
      </c>
      <c r="G272" s="36"/>
      <c r="H272" s="90" t="str">
        <f>IF('Order Form'!H325&gt;0,'Order Form'!H325," ")</f>
        <v xml:space="preserve"> </v>
      </c>
      <c r="I272" s="89" t="str">
        <f>IF('Order Form'!$K$13="Yes",(IF('Order Form'!#REF!&gt;0,"",IF('Order Form'!$K$10&lt;&gt;"GR - Gratis",IF('Order Form'!#REF!=0,"",IF(ISNUMBER($H272),'Order Form'!#REF!,"")),""))),"")</f>
        <v/>
      </c>
      <c r="J272" s="89" t="str">
        <f>IF('Order Form'!$K$13="Yes",(IF('Order Form'!#REF!=0,"",IF('Order Form'!$K$10&lt;&gt;"GR - Gratis",IF(ISNUMBER($H272),'Order Form'!#REF!,""),""))),"")</f>
        <v/>
      </c>
      <c r="K272" s="37"/>
      <c r="L272" s="89" t="str">
        <f>IF('Order Form'!J325&gt;0,"",IF('Order Form'!G325=0,"",IF('Order Form'!$K$10&lt;&gt;"GR - Gratis",IF('Order Form'!$K$12="Yes",IF(ISNUMBER($H272),'Order Form'!G325*100,""),""),"")))</f>
        <v/>
      </c>
      <c r="M272" s="89" t="str">
        <f>IF('Order Form'!J325&gt;0,"",IF('Order Form'!$K$17=0,"",IF('Order Form'!$K$17=0,"",IF('Order Form'!$K$10&lt;&gt;"GR - Gratis",IF('Order Form'!$K$12="Yes",IF(ISNUMBER($H272),'Order Form'!$K$17*100,""),""),""))))</f>
        <v/>
      </c>
      <c r="N272" s="38"/>
      <c r="O272" s="88" t="str">
        <f>IF('Order Form'!$B$8="Name / Attent Of","",IF(ISNUMBER($H272),IF('Order Form'!$K$14="Yes",'Order Form'!$B$8,""),""))</f>
        <v/>
      </c>
      <c r="P272" s="96" t="str">
        <f>IF('Order Form'!$B$9="Company / Department","",IF(ISNUMBER($H272),IF('Order Form'!$K$14="Yes",'Order Form'!$B$9,""),""))</f>
        <v/>
      </c>
      <c r="Q272" s="88" t="str">
        <f>IF('Order Form'!$B$10="Address 1","",IF(ISNUMBER($H272),IF('Order Form'!$K$14="Yes",'Order Form'!$B$10,""),""))</f>
        <v/>
      </c>
      <c r="R272" s="88" t="str">
        <f>IF('Order Form'!$B$11="Address 2","",IF(ISNUMBER($H272),IF('Order Form'!$K$14="Yes",'Order Form'!$B$11,""),""))</f>
        <v/>
      </c>
      <c r="S272" s="96" t="str">
        <f>IF('Order Form'!$B$12="Address 3","",IF(ISNUMBER($H272),IF('Order Form'!$K$14="Yes",'Order Form'!$B$12,""),""))</f>
        <v/>
      </c>
      <c r="T272" s="88" t="str">
        <f>IF('Order Form'!$B$13="Town","",IF(ISNUMBER($H272),IF('Order Form'!$K$14="Yes",'Order Form'!$B$13,""),""))</f>
        <v/>
      </c>
      <c r="U272" s="34"/>
      <c r="V272" s="103" t="str">
        <f>IF('Order Form'!$B$14="Post Code","",IF(ISNUMBER($H272),IF('Order Form'!$K$14="Yes",'Order Form'!$B$14,""),""))</f>
        <v/>
      </c>
      <c r="W272" s="98" t="str">
        <f>IF('Order Form'!$B$15="Country","",IF(ISNUMBER($H272),IF('Order Form'!$K$14="Yes",VLOOKUP('Order Form'!$B$15,Lists!N:O,2,0),""),""))</f>
        <v/>
      </c>
      <c r="X272" s="100"/>
      <c r="Y272" s="99" t="str">
        <f>IF('Order Form'!$F$8="Phone","",IF(ISNUMBER($H272),IF('Order Form'!$K$14="Yes",'Order Form'!$F$8,""),""))</f>
        <v/>
      </c>
      <c r="Z272" s="97" t="str">
        <f>IF('Order Form'!$F$9="Email","",IF(ISNUMBER($H272),IF('Order Form'!$K$14="Yes",'Order Form'!$F$9,""),""))</f>
        <v/>
      </c>
      <c r="AA272" s="38"/>
      <c r="AC272" s="86" t="str">
        <f>IF(ISNUMBER(($H272)),LEFT('Order Form'!$K$10,2),"")</f>
        <v/>
      </c>
      <c r="AD272" s="34"/>
      <c r="AE272" s="86" t="str">
        <f>IF(AC272="GR",LEFT('Order Form'!$K$11,2),"")</f>
        <v/>
      </c>
      <c r="AF272" s="34"/>
      <c r="AG272" s="38"/>
      <c r="AH272" s="38"/>
      <c r="AI272" s="86" t="str">
        <f>IF(ISNUMBER(($H272)),IF('Order Form'!$K$16="Yes","P",""),"")</f>
        <v/>
      </c>
      <c r="AJ272" s="34"/>
      <c r="AK272" s="106"/>
      <c r="AL272" s="106"/>
      <c r="AM272" s="34"/>
      <c r="AN272" s="34"/>
      <c r="AO272" s="38"/>
      <c r="AP272" s="34"/>
      <c r="AQ272" s="38"/>
      <c r="AR272" s="38"/>
      <c r="AS272" s="38"/>
      <c r="AZ272" s="86" t="str">
        <f>IF(ISNUMBER(($H272)),IF('Order Form'!$K$15="Yes","Y",""),"")</f>
        <v/>
      </c>
      <c r="BD272" s="87" t="e">
        <f>IF('Order Form'!#REF!&gt;0,"OF"," ")</f>
        <v>#REF!</v>
      </c>
      <c r="BE272" s="86" t="e">
        <f>IF('Order Form'!#REF!&gt;0,"Y"," ")</f>
        <v>#REF!</v>
      </c>
      <c r="BF272" s="86" t="e">
        <f>IF('Order Form'!#REF!&gt;0,"STANDARD"," ")</f>
        <v>#REF!</v>
      </c>
    </row>
    <row r="273" spans="1:58">
      <c r="A273" s="34"/>
      <c r="B273" s="93" t="str">
        <f>IF(ISNUMBER(($H273)),'Order Form'!$D$5,"")</f>
        <v/>
      </c>
      <c r="C273" s="92" t="str">
        <f>IF(ISNUMBER(($H273)),'Order Form'!$G$5,"")</f>
        <v/>
      </c>
      <c r="D273" s="92" t="str">
        <f>IF('Order Form'!F326="","",IF(ISNUMBER(($H273)),'Order Form'!F326,""))</f>
        <v/>
      </c>
      <c r="E273" s="35"/>
      <c r="F273" s="91" t="str">
        <f>IF(ISNUMBER((H273)),SUBSTITUTE(SUBSTITUTE('Order Form'!#REF!,"-","")," ",""),"")</f>
        <v/>
      </c>
      <c r="G273" s="36"/>
      <c r="H273" s="90" t="str">
        <f>IF('Order Form'!H326&gt;0,'Order Form'!H326," ")</f>
        <v xml:space="preserve"> </v>
      </c>
      <c r="I273" s="89" t="str">
        <f>IF('Order Form'!$K$13="Yes",(IF('Order Form'!#REF!&gt;0,"",IF('Order Form'!$K$10&lt;&gt;"GR - Gratis",IF('Order Form'!#REF!=0,"",IF(ISNUMBER($H273),'Order Form'!#REF!,"")),""))),"")</f>
        <v/>
      </c>
      <c r="J273" s="89" t="str">
        <f>IF('Order Form'!$K$13="Yes",(IF('Order Form'!#REF!=0,"",IF('Order Form'!$K$10&lt;&gt;"GR - Gratis",IF(ISNUMBER($H273),'Order Form'!#REF!,""),""))),"")</f>
        <v/>
      </c>
      <c r="K273" s="37"/>
      <c r="L273" s="89" t="str">
        <f>IF('Order Form'!J326&gt;0,"",IF('Order Form'!G326=0,"",IF('Order Form'!$K$10&lt;&gt;"GR - Gratis",IF('Order Form'!$K$12="Yes",IF(ISNUMBER($H273),'Order Form'!G326*100,""),""),"")))</f>
        <v/>
      </c>
      <c r="M273" s="89" t="str">
        <f>IF('Order Form'!J326&gt;0,"",IF('Order Form'!$K$17=0,"",IF('Order Form'!$K$17=0,"",IF('Order Form'!$K$10&lt;&gt;"GR - Gratis",IF('Order Form'!$K$12="Yes",IF(ISNUMBER($H273),'Order Form'!$K$17*100,""),""),""))))</f>
        <v/>
      </c>
      <c r="N273" s="38"/>
      <c r="O273" s="88" t="str">
        <f>IF('Order Form'!$B$8="Name / Attent Of","",IF(ISNUMBER($H273),IF('Order Form'!$K$14="Yes",'Order Form'!$B$8,""),""))</f>
        <v/>
      </c>
      <c r="P273" s="96" t="str">
        <f>IF('Order Form'!$B$9="Company / Department","",IF(ISNUMBER($H273),IF('Order Form'!$K$14="Yes",'Order Form'!$B$9,""),""))</f>
        <v/>
      </c>
      <c r="Q273" s="88" t="str">
        <f>IF('Order Form'!$B$10="Address 1","",IF(ISNUMBER($H273),IF('Order Form'!$K$14="Yes",'Order Form'!$B$10,""),""))</f>
        <v/>
      </c>
      <c r="R273" s="88" t="str">
        <f>IF('Order Form'!$B$11="Address 2","",IF(ISNUMBER($H273),IF('Order Form'!$K$14="Yes",'Order Form'!$B$11,""),""))</f>
        <v/>
      </c>
      <c r="S273" s="96" t="str">
        <f>IF('Order Form'!$B$12="Address 3","",IF(ISNUMBER($H273),IF('Order Form'!$K$14="Yes",'Order Form'!$B$12,""),""))</f>
        <v/>
      </c>
      <c r="T273" s="88" t="str">
        <f>IF('Order Form'!$B$13="Town","",IF(ISNUMBER($H273),IF('Order Form'!$K$14="Yes",'Order Form'!$B$13,""),""))</f>
        <v/>
      </c>
      <c r="U273" s="34"/>
      <c r="V273" s="103" t="str">
        <f>IF('Order Form'!$B$14="Post Code","",IF(ISNUMBER($H273),IF('Order Form'!$K$14="Yes",'Order Form'!$B$14,""),""))</f>
        <v/>
      </c>
      <c r="W273" s="98" t="str">
        <f>IF('Order Form'!$B$15="Country","",IF(ISNUMBER($H273),IF('Order Form'!$K$14="Yes",VLOOKUP('Order Form'!$B$15,Lists!N:O,2,0),""),""))</f>
        <v/>
      </c>
      <c r="X273" s="100"/>
      <c r="Y273" s="99" t="str">
        <f>IF('Order Form'!$F$8="Phone","",IF(ISNUMBER($H273),IF('Order Form'!$K$14="Yes",'Order Form'!$F$8,""),""))</f>
        <v/>
      </c>
      <c r="Z273" s="97" t="str">
        <f>IF('Order Form'!$F$9="Email","",IF(ISNUMBER($H273),IF('Order Form'!$K$14="Yes",'Order Form'!$F$9,""),""))</f>
        <v/>
      </c>
      <c r="AA273" s="38"/>
      <c r="AC273" s="86" t="str">
        <f>IF(ISNUMBER(($H273)),LEFT('Order Form'!$K$10,2),"")</f>
        <v/>
      </c>
      <c r="AD273" s="34"/>
      <c r="AE273" s="86" t="str">
        <f>IF(AC273="GR",LEFT('Order Form'!$K$11,2),"")</f>
        <v/>
      </c>
      <c r="AF273" s="34"/>
      <c r="AG273" s="38"/>
      <c r="AH273" s="38"/>
      <c r="AI273" s="86" t="str">
        <f>IF(ISNUMBER(($H273)),IF('Order Form'!$K$16="Yes","P",""),"")</f>
        <v/>
      </c>
      <c r="AJ273" s="34"/>
      <c r="AK273" s="106"/>
      <c r="AL273" s="106"/>
      <c r="AM273" s="34"/>
      <c r="AN273" s="34"/>
      <c r="AO273" s="38"/>
      <c r="AP273" s="34"/>
      <c r="AQ273" s="38"/>
      <c r="AR273" s="38"/>
      <c r="AS273" s="38"/>
      <c r="AZ273" s="86" t="str">
        <f>IF(ISNUMBER(($H273)),IF('Order Form'!$K$15="Yes","Y",""),"")</f>
        <v/>
      </c>
      <c r="BD273" s="87" t="e">
        <f>IF('Order Form'!#REF!&gt;0,"OF"," ")</f>
        <v>#REF!</v>
      </c>
      <c r="BE273" s="86" t="e">
        <f>IF('Order Form'!#REF!&gt;0,"Y"," ")</f>
        <v>#REF!</v>
      </c>
      <c r="BF273" s="86" t="e">
        <f>IF('Order Form'!#REF!&gt;0,"STANDARD"," ")</f>
        <v>#REF!</v>
      </c>
    </row>
    <row r="274" spans="1:58">
      <c r="A274" s="34"/>
      <c r="B274" s="93" t="str">
        <f>IF(ISNUMBER(($H274)),'Order Form'!$D$5,"")</f>
        <v/>
      </c>
      <c r="C274" s="92" t="str">
        <f>IF(ISNUMBER(($H274)),'Order Form'!$G$5,"")</f>
        <v/>
      </c>
      <c r="D274" s="92" t="str">
        <f>IF('Order Form'!F327="","",IF(ISNUMBER(($H274)),'Order Form'!F327,""))</f>
        <v/>
      </c>
      <c r="E274" s="35"/>
      <c r="F274" s="91" t="str">
        <f>IF(ISNUMBER((H274)),SUBSTITUTE(SUBSTITUTE('Order Form'!#REF!,"-","")," ",""),"")</f>
        <v/>
      </c>
      <c r="G274" s="36"/>
      <c r="H274" s="90" t="str">
        <f>IF('Order Form'!H327&gt;0,'Order Form'!H327," ")</f>
        <v xml:space="preserve"> </v>
      </c>
      <c r="I274" s="89" t="str">
        <f>IF('Order Form'!$K$13="Yes",(IF('Order Form'!#REF!&gt;0,"",IF('Order Form'!$K$10&lt;&gt;"GR - Gratis",IF('Order Form'!#REF!=0,"",IF(ISNUMBER($H274),'Order Form'!#REF!,"")),""))),"")</f>
        <v/>
      </c>
      <c r="J274" s="89" t="str">
        <f>IF('Order Form'!$K$13="Yes",(IF('Order Form'!#REF!=0,"",IF('Order Form'!$K$10&lt;&gt;"GR - Gratis",IF(ISNUMBER($H274),'Order Form'!#REF!,""),""))),"")</f>
        <v/>
      </c>
      <c r="K274" s="37"/>
      <c r="L274" s="89" t="str">
        <f>IF('Order Form'!J327&gt;0,"",IF('Order Form'!G327=0,"",IF('Order Form'!$K$10&lt;&gt;"GR - Gratis",IF('Order Form'!$K$12="Yes",IF(ISNUMBER($H274),'Order Form'!G327*100,""),""),"")))</f>
        <v/>
      </c>
      <c r="M274" s="89" t="str">
        <f>IF('Order Form'!J327&gt;0,"",IF('Order Form'!$K$17=0,"",IF('Order Form'!$K$17=0,"",IF('Order Form'!$K$10&lt;&gt;"GR - Gratis",IF('Order Form'!$K$12="Yes",IF(ISNUMBER($H274),'Order Form'!$K$17*100,""),""),""))))</f>
        <v/>
      </c>
      <c r="N274" s="38"/>
      <c r="O274" s="88" t="str">
        <f>IF('Order Form'!$B$8="Name / Attent Of","",IF(ISNUMBER($H274),IF('Order Form'!$K$14="Yes",'Order Form'!$B$8,""),""))</f>
        <v/>
      </c>
      <c r="P274" s="96" t="str">
        <f>IF('Order Form'!$B$9="Company / Department","",IF(ISNUMBER($H274),IF('Order Form'!$K$14="Yes",'Order Form'!$B$9,""),""))</f>
        <v/>
      </c>
      <c r="Q274" s="88" t="str">
        <f>IF('Order Form'!$B$10="Address 1","",IF(ISNUMBER($H274),IF('Order Form'!$K$14="Yes",'Order Form'!$B$10,""),""))</f>
        <v/>
      </c>
      <c r="R274" s="88" t="str">
        <f>IF('Order Form'!$B$11="Address 2","",IF(ISNUMBER($H274),IF('Order Form'!$K$14="Yes",'Order Form'!$B$11,""),""))</f>
        <v/>
      </c>
      <c r="S274" s="96" t="str">
        <f>IF('Order Form'!$B$12="Address 3","",IF(ISNUMBER($H274),IF('Order Form'!$K$14="Yes",'Order Form'!$B$12,""),""))</f>
        <v/>
      </c>
      <c r="T274" s="88" t="str">
        <f>IF('Order Form'!$B$13="Town","",IF(ISNUMBER($H274),IF('Order Form'!$K$14="Yes",'Order Form'!$B$13,""),""))</f>
        <v/>
      </c>
      <c r="U274" s="34"/>
      <c r="V274" s="103" t="str">
        <f>IF('Order Form'!$B$14="Post Code","",IF(ISNUMBER($H274),IF('Order Form'!$K$14="Yes",'Order Form'!$B$14,""),""))</f>
        <v/>
      </c>
      <c r="W274" s="98" t="str">
        <f>IF('Order Form'!$B$15="Country","",IF(ISNUMBER($H274),IF('Order Form'!$K$14="Yes",VLOOKUP('Order Form'!$B$15,Lists!N:O,2,0),""),""))</f>
        <v/>
      </c>
      <c r="X274" s="100"/>
      <c r="Y274" s="99" t="str">
        <f>IF('Order Form'!$F$8="Phone","",IF(ISNUMBER($H274),IF('Order Form'!$K$14="Yes",'Order Form'!$F$8,""),""))</f>
        <v/>
      </c>
      <c r="Z274" s="97" t="str">
        <f>IF('Order Form'!$F$9="Email","",IF(ISNUMBER($H274),IF('Order Form'!$K$14="Yes",'Order Form'!$F$9,""),""))</f>
        <v/>
      </c>
      <c r="AA274" s="38"/>
      <c r="AC274" s="86" t="str">
        <f>IF(ISNUMBER(($H274)),LEFT('Order Form'!$K$10,2),"")</f>
        <v/>
      </c>
      <c r="AD274" s="34"/>
      <c r="AE274" s="86" t="str">
        <f>IF(AC274="GR",LEFT('Order Form'!$K$11,2),"")</f>
        <v/>
      </c>
      <c r="AF274" s="34"/>
      <c r="AG274" s="38"/>
      <c r="AH274" s="38"/>
      <c r="AI274" s="86" t="str">
        <f>IF(ISNUMBER(($H274)),IF('Order Form'!$K$16="Yes","P",""),"")</f>
        <v/>
      </c>
      <c r="AJ274" s="34"/>
      <c r="AK274" s="106"/>
      <c r="AL274" s="106"/>
      <c r="AM274" s="34"/>
      <c r="AN274" s="34"/>
      <c r="AO274" s="38"/>
      <c r="AP274" s="34"/>
      <c r="AQ274" s="38"/>
      <c r="AR274" s="38"/>
      <c r="AS274" s="38"/>
      <c r="AZ274" s="86" t="str">
        <f>IF(ISNUMBER(($H274)),IF('Order Form'!$K$15="Yes","Y",""),"")</f>
        <v/>
      </c>
      <c r="BD274" s="87" t="e">
        <f>IF('Order Form'!#REF!&gt;0,"OF"," ")</f>
        <v>#REF!</v>
      </c>
      <c r="BE274" s="86" t="e">
        <f>IF('Order Form'!#REF!&gt;0,"Y"," ")</f>
        <v>#REF!</v>
      </c>
      <c r="BF274" s="86" t="e">
        <f>IF('Order Form'!#REF!&gt;0,"STANDARD"," ")</f>
        <v>#REF!</v>
      </c>
    </row>
    <row r="275" spans="1:58">
      <c r="A275" s="34"/>
      <c r="B275" s="93" t="str">
        <f>IF(ISNUMBER(($H275)),'Order Form'!$D$5,"")</f>
        <v/>
      </c>
      <c r="C275" s="92" t="str">
        <f>IF(ISNUMBER(($H275)),'Order Form'!$G$5,"")</f>
        <v/>
      </c>
      <c r="D275" s="92" t="str">
        <f>IF('Order Form'!F328="","",IF(ISNUMBER(($H275)),'Order Form'!F328,""))</f>
        <v/>
      </c>
      <c r="E275" s="35"/>
      <c r="F275" s="91" t="str">
        <f>IF(ISNUMBER((H275)),SUBSTITUTE(SUBSTITUTE('Order Form'!#REF!,"-","")," ",""),"")</f>
        <v/>
      </c>
      <c r="G275" s="36"/>
      <c r="H275" s="90" t="str">
        <f>IF('Order Form'!H328&gt;0,'Order Form'!H328," ")</f>
        <v xml:space="preserve"> </v>
      </c>
      <c r="I275" s="89" t="str">
        <f>IF('Order Form'!$K$13="Yes",(IF('Order Form'!#REF!&gt;0,"",IF('Order Form'!$K$10&lt;&gt;"GR - Gratis",IF('Order Form'!#REF!=0,"",IF(ISNUMBER($H275),'Order Form'!#REF!,"")),""))),"")</f>
        <v/>
      </c>
      <c r="J275" s="89" t="str">
        <f>IF('Order Form'!$K$13="Yes",(IF('Order Form'!#REF!=0,"",IF('Order Form'!$K$10&lt;&gt;"GR - Gratis",IF(ISNUMBER($H275),'Order Form'!#REF!,""),""))),"")</f>
        <v/>
      </c>
      <c r="K275" s="37"/>
      <c r="L275" s="89" t="str">
        <f>IF('Order Form'!J328&gt;0,"",IF('Order Form'!G328=0,"",IF('Order Form'!$K$10&lt;&gt;"GR - Gratis",IF('Order Form'!$K$12="Yes",IF(ISNUMBER($H275),'Order Form'!G328*100,""),""),"")))</f>
        <v/>
      </c>
      <c r="M275" s="89" t="str">
        <f>IF('Order Form'!J328&gt;0,"",IF('Order Form'!$K$17=0,"",IF('Order Form'!$K$17=0,"",IF('Order Form'!$K$10&lt;&gt;"GR - Gratis",IF('Order Form'!$K$12="Yes",IF(ISNUMBER($H275),'Order Form'!$K$17*100,""),""),""))))</f>
        <v/>
      </c>
      <c r="N275" s="38"/>
      <c r="O275" s="88" t="str">
        <f>IF('Order Form'!$B$8="Name / Attent Of","",IF(ISNUMBER($H275),IF('Order Form'!$K$14="Yes",'Order Form'!$B$8,""),""))</f>
        <v/>
      </c>
      <c r="P275" s="96" t="str">
        <f>IF('Order Form'!$B$9="Company / Department","",IF(ISNUMBER($H275),IF('Order Form'!$K$14="Yes",'Order Form'!$B$9,""),""))</f>
        <v/>
      </c>
      <c r="Q275" s="88" t="str">
        <f>IF('Order Form'!$B$10="Address 1","",IF(ISNUMBER($H275),IF('Order Form'!$K$14="Yes",'Order Form'!$B$10,""),""))</f>
        <v/>
      </c>
      <c r="R275" s="88" t="str">
        <f>IF('Order Form'!$B$11="Address 2","",IF(ISNUMBER($H275),IF('Order Form'!$K$14="Yes",'Order Form'!$B$11,""),""))</f>
        <v/>
      </c>
      <c r="S275" s="96" t="str">
        <f>IF('Order Form'!$B$12="Address 3","",IF(ISNUMBER($H275),IF('Order Form'!$K$14="Yes",'Order Form'!$B$12,""),""))</f>
        <v/>
      </c>
      <c r="T275" s="88" t="str">
        <f>IF('Order Form'!$B$13="Town","",IF(ISNUMBER($H275),IF('Order Form'!$K$14="Yes",'Order Form'!$B$13,""),""))</f>
        <v/>
      </c>
      <c r="U275" s="34"/>
      <c r="V275" s="103" t="str">
        <f>IF('Order Form'!$B$14="Post Code","",IF(ISNUMBER($H275),IF('Order Form'!$K$14="Yes",'Order Form'!$B$14,""),""))</f>
        <v/>
      </c>
      <c r="W275" s="98" t="str">
        <f>IF('Order Form'!$B$15="Country","",IF(ISNUMBER($H275),IF('Order Form'!$K$14="Yes",VLOOKUP('Order Form'!$B$15,Lists!N:O,2,0),""),""))</f>
        <v/>
      </c>
      <c r="X275" s="100"/>
      <c r="Y275" s="99" t="str">
        <f>IF('Order Form'!$F$8="Phone","",IF(ISNUMBER($H275),IF('Order Form'!$K$14="Yes",'Order Form'!$F$8,""),""))</f>
        <v/>
      </c>
      <c r="Z275" s="97" t="str">
        <f>IF('Order Form'!$F$9="Email","",IF(ISNUMBER($H275),IF('Order Form'!$K$14="Yes",'Order Form'!$F$9,""),""))</f>
        <v/>
      </c>
      <c r="AA275" s="38"/>
      <c r="AC275" s="86" t="str">
        <f>IF(ISNUMBER(($H275)),LEFT('Order Form'!$K$10,2),"")</f>
        <v/>
      </c>
      <c r="AD275" s="34"/>
      <c r="AE275" s="86" t="str">
        <f>IF(AC275="GR",LEFT('Order Form'!$K$11,2),"")</f>
        <v/>
      </c>
      <c r="AF275" s="34"/>
      <c r="AG275" s="38"/>
      <c r="AH275" s="38"/>
      <c r="AI275" s="86" t="str">
        <f>IF(ISNUMBER(($H275)),IF('Order Form'!$K$16="Yes","P",""),"")</f>
        <v/>
      </c>
      <c r="AJ275" s="34"/>
      <c r="AK275" s="106"/>
      <c r="AL275" s="106"/>
      <c r="AM275" s="34"/>
      <c r="AN275" s="34"/>
      <c r="AO275" s="38"/>
      <c r="AP275" s="34"/>
      <c r="AQ275" s="38"/>
      <c r="AR275" s="38"/>
      <c r="AS275" s="38"/>
      <c r="AZ275" s="86" t="str">
        <f>IF(ISNUMBER(($H275)),IF('Order Form'!$K$15="Yes","Y",""),"")</f>
        <v/>
      </c>
      <c r="BD275" s="87" t="e">
        <f>IF('Order Form'!#REF!&gt;0,"OF"," ")</f>
        <v>#REF!</v>
      </c>
      <c r="BE275" s="86" t="e">
        <f>IF('Order Form'!#REF!&gt;0,"Y"," ")</f>
        <v>#REF!</v>
      </c>
      <c r="BF275" s="86" t="e">
        <f>IF('Order Form'!#REF!&gt;0,"STANDARD"," ")</f>
        <v>#REF!</v>
      </c>
    </row>
    <row r="276" spans="1:58">
      <c r="A276" s="34"/>
      <c r="B276" s="93" t="str">
        <f>IF(ISNUMBER(($H276)),'Order Form'!$D$5,"")</f>
        <v/>
      </c>
      <c r="C276" s="92" t="str">
        <f>IF(ISNUMBER(($H276)),'Order Form'!$G$5,"")</f>
        <v/>
      </c>
      <c r="D276" s="92" t="str">
        <f>IF('Order Form'!F329="","",IF(ISNUMBER(($H276)),'Order Form'!F329,""))</f>
        <v/>
      </c>
      <c r="E276" s="35"/>
      <c r="F276" s="91" t="str">
        <f>IF(ISNUMBER((H276)),SUBSTITUTE(SUBSTITUTE('Order Form'!#REF!,"-","")," ",""),"")</f>
        <v/>
      </c>
      <c r="G276" s="36"/>
      <c r="H276" s="90" t="str">
        <f>IF('Order Form'!H329&gt;0,'Order Form'!H329," ")</f>
        <v xml:space="preserve"> </v>
      </c>
      <c r="I276" s="89" t="str">
        <f>IF('Order Form'!$K$13="Yes",(IF('Order Form'!#REF!&gt;0,"",IF('Order Form'!$K$10&lt;&gt;"GR - Gratis",IF('Order Form'!#REF!=0,"",IF(ISNUMBER($H276),'Order Form'!#REF!,"")),""))),"")</f>
        <v/>
      </c>
      <c r="J276" s="89" t="str">
        <f>IF('Order Form'!$K$13="Yes",(IF('Order Form'!#REF!=0,"",IF('Order Form'!$K$10&lt;&gt;"GR - Gratis",IF(ISNUMBER($H276),'Order Form'!#REF!,""),""))),"")</f>
        <v/>
      </c>
      <c r="K276" s="37"/>
      <c r="L276" s="89" t="str">
        <f>IF('Order Form'!J329&gt;0,"",IF('Order Form'!G329=0,"",IF('Order Form'!$K$10&lt;&gt;"GR - Gratis",IF('Order Form'!$K$12="Yes",IF(ISNUMBER($H276),'Order Form'!G329*100,""),""),"")))</f>
        <v/>
      </c>
      <c r="M276" s="89" t="str">
        <f>IF('Order Form'!J329&gt;0,"",IF('Order Form'!$K$17=0,"",IF('Order Form'!$K$17=0,"",IF('Order Form'!$K$10&lt;&gt;"GR - Gratis",IF('Order Form'!$K$12="Yes",IF(ISNUMBER($H276),'Order Form'!$K$17*100,""),""),""))))</f>
        <v/>
      </c>
      <c r="N276" s="38"/>
      <c r="O276" s="88" t="str">
        <f>IF('Order Form'!$B$8="Name / Attent Of","",IF(ISNUMBER($H276),IF('Order Form'!$K$14="Yes",'Order Form'!$B$8,""),""))</f>
        <v/>
      </c>
      <c r="P276" s="96" t="str">
        <f>IF('Order Form'!$B$9="Company / Department","",IF(ISNUMBER($H276),IF('Order Form'!$K$14="Yes",'Order Form'!$B$9,""),""))</f>
        <v/>
      </c>
      <c r="Q276" s="88" t="str">
        <f>IF('Order Form'!$B$10="Address 1","",IF(ISNUMBER($H276),IF('Order Form'!$K$14="Yes",'Order Form'!$B$10,""),""))</f>
        <v/>
      </c>
      <c r="R276" s="88" t="str">
        <f>IF('Order Form'!$B$11="Address 2","",IF(ISNUMBER($H276),IF('Order Form'!$K$14="Yes",'Order Form'!$B$11,""),""))</f>
        <v/>
      </c>
      <c r="S276" s="96" t="str">
        <f>IF('Order Form'!$B$12="Address 3","",IF(ISNUMBER($H276),IF('Order Form'!$K$14="Yes",'Order Form'!$B$12,""),""))</f>
        <v/>
      </c>
      <c r="T276" s="88" t="str">
        <f>IF('Order Form'!$B$13="Town","",IF(ISNUMBER($H276),IF('Order Form'!$K$14="Yes",'Order Form'!$B$13,""),""))</f>
        <v/>
      </c>
      <c r="U276" s="34"/>
      <c r="V276" s="103" t="str">
        <f>IF('Order Form'!$B$14="Post Code","",IF(ISNUMBER($H276),IF('Order Form'!$K$14="Yes",'Order Form'!$B$14,""),""))</f>
        <v/>
      </c>
      <c r="W276" s="98" t="str">
        <f>IF('Order Form'!$B$15="Country","",IF(ISNUMBER($H276),IF('Order Form'!$K$14="Yes",VLOOKUP('Order Form'!$B$15,Lists!N:O,2,0),""),""))</f>
        <v/>
      </c>
      <c r="X276" s="100"/>
      <c r="Y276" s="99" t="str">
        <f>IF('Order Form'!$F$8="Phone","",IF(ISNUMBER($H276),IF('Order Form'!$K$14="Yes",'Order Form'!$F$8,""),""))</f>
        <v/>
      </c>
      <c r="Z276" s="97" t="str">
        <f>IF('Order Form'!$F$9="Email","",IF(ISNUMBER($H276),IF('Order Form'!$K$14="Yes",'Order Form'!$F$9,""),""))</f>
        <v/>
      </c>
      <c r="AA276" s="38"/>
      <c r="AC276" s="86" t="str">
        <f>IF(ISNUMBER(($H276)),LEFT('Order Form'!$K$10,2),"")</f>
        <v/>
      </c>
      <c r="AD276" s="34"/>
      <c r="AE276" s="86" t="str">
        <f>IF(AC276="GR",LEFT('Order Form'!$K$11,2),"")</f>
        <v/>
      </c>
      <c r="AF276" s="34"/>
      <c r="AG276" s="38"/>
      <c r="AH276" s="38"/>
      <c r="AI276" s="86" t="str">
        <f>IF(ISNUMBER(($H276)),IF('Order Form'!$K$16="Yes","P",""),"")</f>
        <v/>
      </c>
      <c r="AJ276" s="34"/>
      <c r="AK276" s="106"/>
      <c r="AL276" s="106"/>
      <c r="AM276" s="34"/>
      <c r="AN276" s="34"/>
      <c r="AO276" s="38"/>
      <c r="AP276" s="34"/>
      <c r="AQ276" s="38"/>
      <c r="AR276" s="38"/>
      <c r="AS276" s="38"/>
      <c r="AZ276" s="86" t="str">
        <f>IF(ISNUMBER(($H276)),IF('Order Form'!$K$15="Yes","Y",""),"")</f>
        <v/>
      </c>
      <c r="BD276" s="87" t="e">
        <f>IF('Order Form'!#REF!&gt;0,"OF"," ")</f>
        <v>#REF!</v>
      </c>
      <c r="BE276" s="86" t="e">
        <f>IF('Order Form'!#REF!&gt;0,"Y"," ")</f>
        <v>#REF!</v>
      </c>
      <c r="BF276" s="86" t="e">
        <f>IF('Order Form'!#REF!&gt;0,"STANDARD"," ")</f>
        <v>#REF!</v>
      </c>
    </row>
    <row r="277" spans="1:58">
      <c r="A277" s="34"/>
      <c r="B277" s="93" t="str">
        <f>IF(ISNUMBER(($H277)),'Order Form'!$D$5,"")</f>
        <v/>
      </c>
      <c r="C277" s="92" t="str">
        <f>IF(ISNUMBER(($H277)),'Order Form'!$G$5,"")</f>
        <v/>
      </c>
      <c r="D277" s="92" t="str">
        <f>IF('Order Form'!F330="","",IF(ISNUMBER(($H277)),'Order Form'!F330,""))</f>
        <v/>
      </c>
      <c r="E277" s="35"/>
      <c r="F277" s="91" t="str">
        <f>IF(ISNUMBER((H277)),SUBSTITUTE(SUBSTITUTE('Order Form'!#REF!,"-","")," ",""),"")</f>
        <v/>
      </c>
      <c r="G277" s="36"/>
      <c r="H277" s="90" t="str">
        <f>IF('Order Form'!H330&gt;0,'Order Form'!H330," ")</f>
        <v xml:space="preserve"> </v>
      </c>
      <c r="I277" s="89" t="str">
        <f>IF('Order Form'!$K$13="Yes",(IF('Order Form'!#REF!&gt;0,"",IF('Order Form'!$K$10&lt;&gt;"GR - Gratis",IF('Order Form'!#REF!=0,"",IF(ISNUMBER($H277),'Order Form'!#REF!,"")),""))),"")</f>
        <v/>
      </c>
      <c r="J277" s="89" t="str">
        <f>IF('Order Form'!$K$13="Yes",(IF('Order Form'!#REF!=0,"",IF('Order Form'!$K$10&lt;&gt;"GR - Gratis",IF(ISNUMBER($H277),'Order Form'!#REF!,""),""))),"")</f>
        <v/>
      </c>
      <c r="K277" s="37"/>
      <c r="L277" s="89" t="str">
        <f>IF('Order Form'!J330&gt;0,"",IF('Order Form'!G330=0,"",IF('Order Form'!$K$10&lt;&gt;"GR - Gratis",IF('Order Form'!$K$12="Yes",IF(ISNUMBER($H277),'Order Form'!G330*100,""),""),"")))</f>
        <v/>
      </c>
      <c r="M277" s="89" t="str">
        <f>IF('Order Form'!J330&gt;0,"",IF('Order Form'!$K$17=0,"",IF('Order Form'!$K$17=0,"",IF('Order Form'!$K$10&lt;&gt;"GR - Gratis",IF('Order Form'!$K$12="Yes",IF(ISNUMBER($H277),'Order Form'!$K$17*100,""),""),""))))</f>
        <v/>
      </c>
      <c r="N277" s="38"/>
      <c r="O277" s="88" t="str">
        <f>IF('Order Form'!$B$8="Name / Attent Of","",IF(ISNUMBER($H277),IF('Order Form'!$K$14="Yes",'Order Form'!$B$8,""),""))</f>
        <v/>
      </c>
      <c r="P277" s="96" t="str">
        <f>IF('Order Form'!$B$9="Company / Department","",IF(ISNUMBER($H277),IF('Order Form'!$K$14="Yes",'Order Form'!$B$9,""),""))</f>
        <v/>
      </c>
      <c r="Q277" s="88" t="str">
        <f>IF('Order Form'!$B$10="Address 1","",IF(ISNUMBER($H277),IF('Order Form'!$K$14="Yes",'Order Form'!$B$10,""),""))</f>
        <v/>
      </c>
      <c r="R277" s="88" t="str">
        <f>IF('Order Form'!$B$11="Address 2","",IF(ISNUMBER($H277),IF('Order Form'!$K$14="Yes",'Order Form'!$B$11,""),""))</f>
        <v/>
      </c>
      <c r="S277" s="96" t="str">
        <f>IF('Order Form'!$B$12="Address 3","",IF(ISNUMBER($H277),IF('Order Form'!$K$14="Yes",'Order Form'!$B$12,""),""))</f>
        <v/>
      </c>
      <c r="T277" s="88" t="str">
        <f>IF('Order Form'!$B$13="Town","",IF(ISNUMBER($H277),IF('Order Form'!$K$14="Yes",'Order Form'!$B$13,""),""))</f>
        <v/>
      </c>
      <c r="U277" s="34"/>
      <c r="V277" s="103" t="str">
        <f>IF('Order Form'!$B$14="Post Code","",IF(ISNUMBER($H277),IF('Order Form'!$K$14="Yes",'Order Form'!$B$14,""),""))</f>
        <v/>
      </c>
      <c r="W277" s="98" t="str">
        <f>IF('Order Form'!$B$15="Country","",IF(ISNUMBER($H277),IF('Order Form'!$K$14="Yes",VLOOKUP('Order Form'!$B$15,Lists!N:O,2,0),""),""))</f>
        <v/>
      </c>
      <c r="X277" s="100"/>
      <c r="Y277" s="99" t="str">
        <f>IF('Order Form'!$F$8="Phone","",IF(ISNUMBER($H277),IF('Order Form'!$K$14="Yes",'Order Form'!$F$8,""),""))</f>
        <v/>
      </c>
      <c r="Z277" s="97" t="str">
        <f>IF('Order Form'!$F$9="Email","",IF(ISNUMBER($H277),IF('Order Form'!$K$14="Yes",'Order Form'!$F$9,""),""))</f>
        <v/>
      </c>
      <c r="AA277" s="38"/>
      <c r="AC277" s="86" t="str">
        <f>IF(ISNUMBER(($H277)),LEFT('Order Form'!$K$10,2),"")</f>
        <v/>
      </c>
      <c r="AD277" s="34"/>
      <c r="AE277" s="86" t="str">
        <f>IF(AC277="GR",LEFT('Order Form'!$K$11,2),"")</f>
        <v/>
      </c>
      <c r="AF277" s="34"/>
      <c r="AG277" s="38"/>
      <c r="AH277" s="38"/>
      <c r="AI277" s="86" t="str">
        <f>IF(ISNUMBER(($H277)),IF('Order Form'!$K$16="Yes","P",""),"")</f>
        <v/>
      </c>
      <c r="AJ277" s="34"/>
      <c r="AK277" s="106"/>
      <c r="AL277" s="106"/>
      <c r="AM277" s="34"/>
      <c r="AN277" s="34"/>
      <c r="AO277" s="38"/>
      <c r="AP277" s="34"/>
      <c r="AQ277" s="38"/>
      <c r="AR277" s="38"/>
      <c r="AS277" s="38"/>
      <c r="AZ277" s="86" t="str">
        <f>IF(ISNUMBER(($H277)),IF('Order Form'!$K$15="Yes","Y",""),"")</f>
        <v/>
      </c>
      <c r="BD277" s="87" t="e">
        <f>IF('Order Form'!#REF!&gt;0,"OF"," ")</f>
        <v>#REF!</v>
      </c>
      <c r="BE277" s="86" t="e">
        <f>IF('Order Form'!#REF!&gt;0,"Y"," ")</f>
        <v>#REF!</v>
      </c>
      <c r="BF277" s="86" t="e">
        <f>IF('Order Form'!#REF!&gt;0,"STANDARD"," ")</f>
        <v>#REF!</v>
      </c>
    </row>
    <row r="278" spans="1:58">
      <c r="A278" s="34"/>
      <c r="B278" s="93" t="str">
        <f>IF(ISNUMBER(($H278)),'Order Form'!$D$5,"")</f>
        <v/>
      </c>
      <c r="C278" s="92" t="str">
        <f>IF(ISNUMBER(($H278)),'Order Form'!$G$5,"")</f>
        <v/>
      </c>
      <c r="D278" s="92" t="str">
        <f>IF('Order Form'!F331="","",IF(ISNUMBER(($H278)),'Order Form'!F331,""))</f>
        <v/>
      </c>
      <c r="E278" s="35"/>
      <c r="F278" s="91" t="str">
        <f>IF(ISNUMBER((H278)),SUBSTITUTE(SUBSTITUTE('Order Form'!#REF!,"-","")," ",""),"")</f>
        <v/>
      </c>
      <c r="G278" s="36"/>
      <c r="H278" s="90" t="str">
        <f>IF('Order Form'!H331&gt;0,'Order Form'!H331," ")</f>
        <v xml:space="preserve"> </v>
      </c>
      <c r="I278" s="89" t="str">
        <f>IF('Order Form'!$K$13="Yes",(IF('Order Form'!#REF!&gt;0,"",IF('Order Form'!$K$10&lt;&gt;"GR - Gratis",IF('Order Form'!#REF!=0,"",IF(ISNUMBER($H278),'Order Form'!#REF!,"")),""))),"")</f>
        <v/>
      </c>
      <c r="J278" s="89" t="str">
        <f>IF('Order Form'!$K$13="Yes",(IF('Order Form'!#REF!=0,"",IF('Order Form'!$K$10&lt;&gt;"GR - Gratis",IF(ISNUMBER($H278),'Order Form'!#REF!,""),""))),"")</f>
        <v/>
      </c>
      <c r="K278" s="37"/>
      <c r="L278" s="89" t="str">
        <f>IF('Order Form'!J331&gt;0,"",IF('Order Form'!G331=0,"",IF('Order Form'!$K$10&lt;&gt;"GR - Gratis",IF('Order Form'!$K$12="Yes",IF(ISNUMBER($H278),'Order Form'!G331*100,""),""),"")))</f>
        <v/>
      </c>
      <c r="M278" s="89" t="str">
        <f>IF('Order Form'!J331&gt;0,"",IF('Order Form'!$K$17=0,"",IF('Order Form'!$K$17=0,"",IF('Order Form'!$K$10&lt;&gt;"GR - Gratis",IF('Order Form'!$K$12="Yes",IF(ISNUMBER($H278),'Order Form'!$K$17*100,""),""),""))))</f>
        <v/>
      </c>
      <c r="N278" s="38"/>
      <c r="O278" s="88" t="str">
        <f>IF('Order Form'!$B$8="Name / Attent Of","",IF(ISNUMBER($H278),IF('Order Form'!$K$14="Yes",'Order Form'!$B$8,""),""))</f>
        <v/>
      </c>
      <c r="P278" s="96" t="str">
        <f>IF('Order Form'!$B$9="Company / Department","",IF(ISNUMBER($H278),IF('Order Form'!$K$14="Yes",'Order Form'!$B$9,""),""))</f>
        <v/>
      </c>
      <c r="Q278" s="88" t="str">
        <f>IF('Order Form'!$B$10="Address 1","",IF(ISNUMBER($H278),IF('Order Form'!$K$14="Yes",'Order Form'!$B$10,""),""))</f>
        <v/>
      </c>
      <c r="R278" s="88" t="str">
        <f>IF('Order Form'!$B$11="Address 2","",IF(ISNUMBER($H278),IF('Order Form'!$K$14="Yes",'Order Form'!$B$11,""),""))</f>
        <v/>
      </c>
      <c r="S278" s="96" t="str">
        <f>IF('Order Form'!$B$12="Address 3","",IF(ISNUMBER($H278),IF('Order Form'!$K$14="Yes",'Order Form'!$B$12,""),""))</f>
        <v/>
      </c>
      <c r="T278" s="88" t="str">
        <f>IF('Order Form'!$B$13="Town","",IF(ISNUMBER($H278),IF('Order Form'!$K$14="Yes",'Order Form'!$B$13,""),""))</f>
        <v/>
      </c>
      <c r="U278" s="34"/>
      <c r="V278" s="103" t="str">
        <f>IF('Order Form'!$B$14="Post Code","",IF(ISNUMBER($H278),IF('Order Form'!$K$14="Yes",'Order Form'!$B$14,""),""))</f>
        <v/>
      </c>
      <c r="W278" s="98" t="str">
        <f>IF('Order Form'!$B$15="Country","",IF(ISNUMBER($H278),IF('Order Form'!$K$14="Yes",VLOOKUP('Order Form'!$B$15,Lists!N:O,2,0),""),""))</f>
        <v/>
      </c>
      <c r="X278" s="100"/>
      <c r="Y278" s="99" t="str">
        <f>IF('Order Form'!$F$8="Phone","",IF(ISNUMBER($H278),IF('Order Form'!$K$14="Yes",'Order Form'!$F$8,""),""))</f>
        <v/>
      </c>
      <c r="Z278" s="97" t="str">
        <f>IF('Order Form'!$F$9="Email","",IF(ISNUMBER($H278),IF('Order Form'!$K$14="Yes",'Order Form'!$F$9,""),""))</f>
        <v/>
      </c>
      <c r="AA278" s="38"/>
      <c r="AC278" s="86" t="str">
        <f>IF(ISNUMBER(($H278)),LEFT('Order Form'!$K$10,2),"")</f>
        <v/>
      </c>
      <c r="AD278" s="34"/>
      <c r="AE278" s="86" t="str">
        <f>IF(AC278="GR",LEFT('Order Form'!$K$11,2),"")</f>
        <v/>
      </c>
      <c r="AF278" s="34"/>
      <c r="AG278" s="38"/>
      <c r="AH278" s="38"/>
      <c r="AI278" s="86" t="str">
        <f>IF(ISNUMBER(($H278)),IF('Order Form'!$K$16="Yes","P",""),"")</f>
        <v/>
      </c>
      <c r="AJ278" s="34"/>
      <c r="AK278" s="106"/>
      <c r="AL278" s="106"/>
      <c r="AM278" s="34"/>
      <c r="AN278" s="34"/>
      <c r="AO278" s="38"/>
      <c r="AP278" s="34"/>
      <c r="AQ278" s="38"/>
      <c r="AR278" s="38"/>
      <c r="AS278" s="38"/>
      <c r="AZ278" s="86" t="str">
        <f>IF(ISNUMBER(($H278)),IF('Order Form'!$K$15="Yes","Y",""),"")</f>
        <v/>
      </c>
      <c r="BD278" s="87" t="e">
        <f>IF('Order Form'!#REF!&gt;0,"OF"," ")</f>
        <v>#REF!</v>
      </c>
      <c r="BE278" s="86" t="e">
        <f>IF('Order Form'!#REF!&gt;0,"Y"," ")</f>
        <v>#REF!</v>
      </c>
      <c r="BF278" s="86" t="e">
        <f>IF('Order Form'!#REF!&gt;0,"STANDARD"," ")</f>
        <v>#REF!</v>
      </c>
    </row>
    <row r="279" spans="1:58">
      <c r="A279" s="34"/>
      <c r="B279" s="93" t="str">
        <f>IF(ISNUMBER(($H279)),'Order Form'!$D$5,"")</f>
        <v/>
      </c>
      <c r="C279" s="92" t="str">
        <f>IF(ISNUMBER(($H279)),'Order Form'!$G$5,"")</f>
        <v/>
      </c>
      <c r="D279" s="92" t="str">
        <f>IF('Order Form'!F332="","",IF(ISNUMBER(($H279)),'Order Form'!F332,""))</f>
        <v/>
      </c>
      <c r="E279" s="35"/>
      <c r="F279" s="91" t="str">
        <f>IF(ISNUMBER((H279)),SUBSTITUTE(SUBSTITUTE('Order Form'!#REF!,"-","")," ",""),"")</f>
        <v/>
      </c>
      <c r="G279" s="36"/>
      <c r="H279" s="90" t="str">
        <f>IF('Order Form'!H332&gt;0,'Order Form'!H332," ")</f>
        <v xml:space="preserve"> </v>
      </c>
      <c r="I279" s="89" t="str">
        <f>IF('Order Form'!$K$13="Yes",(IF('Order Form'!#REF!&gt;0,"",IF('Order Form'!$K$10&lt;&gt;"GR - Gratis",IF('Order Form'!#REF!=0,"",IF(ISNUMBER($H279),'Order Form'!#REF!,"")),""))),"")</f>
        <v/>
      </c>
      <c r="J279" s="89" t="str">
        <f>IF('Order Form'!$K$13="Yes",(IF('Order Form'!#REF!=0,"",IF('Order Form'!$K$10&lt;&gt;"GR - Gratis",IF(ISNUMBER($H279),'Order Form'!#REF!,""),""))),"")</f>
        <v/>
      </c>
      <c r="K279" s="37"/>
      <c r="L279" s="89" t="str">
        <f>IF('Order Form'!J332&gt;0,"",IF('Order Form'!G332=0,"",IF('Order Form'!$K$10&lt;&gt;"GR - Gratis",IF('Order Form'!$K$12="Yes",IF(ISNUMBER($H279),'Order Form'!G332*100,""),""),"")))</f>
        <v/>
      </c>
      <c r="M279" s="89" t="str">
        <f>IF('Order Form'!J332&gt;0,"",IF('Order Form'!$K$17=0,"",IF('Order Form'!$K$17=0,"",IF('Order Form'!$K$10&lt;&gt;"GR - Gratis",IF('Order Form'!$K$12="Yes",IF(ISNUMBER($H279),'Order Form'!$K$17*100,""),""),""))))</f>
        <v/>
      </c>
      <c r="N279" s="38"/>
      <c r="O279" s="88" t="str">
        <f>IF('Order Form'!$B$8="Name / Attent Of","",IF(ISNUMBER($H279),IF('Order Form'!$K$14="Yes",'Order Form'!$B$8,""),""))</f>
        <v/>
      </c>
      <c r="P279" s="96" t="str">
        <f>IF('Order Form'!$B$9="Company / Department","",IF(ISNUMBER($H279),IF('Order Form'!$K$14="Yes",'Order Form'!$B$9,""),""))</f>
        <v/>
      </c>
      <c r="Q279" s="88" t="str">
        <f>IF('Order Form'!$B$10="Address 1","",IF(ISNUMBER($H279),IF('Order Form'!$K$14="Yes",'Order Form'!$B$10,""),""))</f>
        <v/>
      </c>
      <c r="R279" s="88" t="str">
        <f>IF('Order Form'!$B$11="Address 2","",IF(ISNUMBER($H279),IF('Order Form'!$K$14="Yes",'Order Form'!$B$11,""),""))</f>
        <v/>
      </c>
      <c r="S279" s="96" t="str">
        <f>IF('Order Form'!$B$12="Address 3","",IF(ISNUMBER($H279),IF('Order Form'!$K$14="Yes",'Order Form'!$B$12,""),""))</f>
        <v/>
      </c>
      <c r="T279" s="88" t="str">
        <f>IF('Order Form'!$B$13="Town","",IF(ISNUMBER($H279),IF('Order Form'!$K$14="Yes",'Order Form'!$B$13,""),""))</f>
        <v/>
      </c>
      <c r="U279" s="34"/>
      <c r="V279" s="103" t="str">
        <f>IF('Order Form'!$B$14="Post Code","",IF(ISNUMBER($H279),IF('Order Form'!$K$14="Yes",'Order Form'!$B$14,""),""))</f>
        <v/>
      </c>
      <c r="W279" s="98" t="str">
        <f>IF('Order Form'!$B$15="Country","",IF(ISNUMBER($H279),IF('Order Form'!$K$14="Yes",VLOOKUP('Order Form'!$B$15,Lists!N:O,2,0),""),""))</f>
        <v/>
      </c>
      <c r="X279" s="100"/>
      <c r="Y279" s="99" t="str">
        <f>IF('Order Form'!$F$8="Phone","",IF(ISNUMBER($H279),IF('Order Form'!$K$14="Yes",'Order Form'!$F$8,""),""))</f>
        <v/>
      </c>
      <c r="Z279" s="97" t="str">
        <f>IF('Order Form'!$F$9="Email","",IF(ISNUMBER($H279),IF('Order Form'!$K$14="Yes",'Order Form'!$F$9,""),""))</f>
        <v/>
      </c>
      <c r="AA279" s="38"/>
      <c r="AC279" s="86" t="str">
        <f>IF(ISNUMBER(($H279)),LEFT('Order Form'!$K$10,2),"")</f>
        <v/>
      </c>
      <c r="AD279" s="34"/>
      <c r="AE279" s="86" t="str">
        <f>IF(AC279="GR",LEFT('Order Form'!$K$11,2),"")</f>
        <v/>
      </c>
      <c r="AF279" s="34"/>
      <c r="AG279" s="38"/>
      <c r="AH279" s="38"/>
      <c r="AI279" s="86" t="str">
        <f>IF(ISNUMBER(($H279)),IF('Order Form'!$K$16="Yes","P",""),"")</f>
        <v/>
      </c>
      <c r="AJ279" s="34"/>
      <c r="AK279" s="106"/>
      <c r="AL279" s="106"/>
      <c r="AM279" s="34"/>
      <c r="AN279" s="34"/>
      <c r="AO279" s="38"/>
      <c r="AP279" s="34"/>
      <c r="AQ279" s="38"/>
      <c r="AR279" s="38"/>
      <c r="AS279" s="38"/>
      <c r="AZ279" s="86" t="str">
        <f>IF(ISNUMBER(($H279)),IF('Order Form'!$K$15="Yes","Y",""),"")</f>
        <v/>
      </c>
      <c r="BD279" s="87" t="e">
        <f>IF('Order Form'!#REF!&gt;0,"OF"," ")</f>
        <v>#REF!</v>
      </c>
      <c r="BE279" s="86" t="e">
        <f>IF('Order Form'!#REF!&gt;0,"Y"," ")</f>
        <v>#REF!</v>
      </c>
      <c r="BF279" s="86" t="e">
        <f>IF('Order Form'!#REF!&gt;0,"STANDARD"," ")</f>
        <v>#REF!</v>
      </c>
    </row>
    <row r="280" spans="1:58">
      <c r="A280" s="34"/>
      <c r="B280" s="93" t="str">
        <f>IF(ISNUMBER(($H280)),'Order Form'!$D$5,"")</f>
        <v/>
      </c>
      <c r="C280" s="92" t="str">
        <f>IF(ISNUMBER(($H280)),'Order Form'!$G$5,"")</f>
        <v/>
      </c>
      <c r="D280" s="92" t="str">
        <f>IF('Order Form'!F333="","",IF(ISNUMBER(($H280)),'Order Form'!F333,""))</f>
        <v/>
      </c>
      <c r="E280" s="35"/>
      <c r="F280" s="91" t="str">
        <f>IF(ISNUMBER((H280)),SUBSTITUTE(SUBSTITUTE('Order Form'!#REF!,"-","")," ",""),"")</f>
        <v/>
      </c>
      <c r="G280" s="36"/>
      <c r="H280" s="90" t="str">
        <f>IF('Order Form'!H333&gt;0,'Order Form'!H333," ")</f>
        <v xml:space="preserve"> </v>
      </c>
      <c r="I280" s="89" t="str">
        <f>IF('Order Form'!$K$13="Yes",(IF('Order Form'!#REF!&gt;0,"",IF('Order Form'!$K$10&lt;&gt;"GR - Gratis",IF('Order Form'!#REF!=0,"",IF(ISNUMBER($H280),'Order Form'!#REF!,"")),""))),"")</f>
        <v/>
      </c>
      <c r="J280" s="89" t="str">
        <f>IF('Order Form'!$K$13="Yes",(IF('Order Form'!#REF!=0,"",IF('Order Form'!$K$10&lt;&gt;"GR - Gratis",IF(ISNUMBER($H280),'Order Form'!#REF!,""),""))),"")</f>
        <v/>
      </c>
      <c r="K280" s="37"/>
      <c r="L280" s="89" t="str">
        <f>IF('Order Form'!J333&gt;0,"",IF('Order Form'!G333=0,"",IF('Order Form'!$K$10&lt;&gt;"GR - Gratis",IF('Order Form'!$K$12="Yes",IF(ISNUMBER($H280),'Order Form'!G333*100,""),""),"")))</f>
        <v/>
      </c>
      <c r="M280" s="89" t="str">
        <f>IF('Order Form'!J333&gt;0,"",IF('Order Form'!$K$17=0,"",IF('Order Form'!$K$17=0,"",IF('Order Form'!$K$10&lt;&gt;"GR - Gratis",IF('Order Form'!$K$12="Yes",IF(ISNUMBER($H280),'Order Form'!$K$17*100,""),""),""))))</f>
        <v/>
      </c>
      <c r="N280" s="38"/>
      <c r="O280" s="88" t="str">
        <f>IF('Order Form'!$B$8="Name / Attent Of","",IF(ISNUMBER($H280),IF('Order Form'!$K$14="Yes",'Order Form'!$B$8,""),""))</f>
        <v/>
      </c>
      <c r="P280" s="96" t="str">
        <f>IF('Order Form'!$B$9="Company / Department","",IF(ISNUMBER($H280),IF('Order Form'!$K$14="Yes",'Order Form'!$B$9,""),""))</f>
        <v/>
      </c>
      <c r="Q280" s="88" t="str">
        <f>IF('Order Form'!$B$10="Address 1","",IF(ISNUMBER($H280),IF('Order Form'!$K$14="Yes",'Order Form'!$B$10,""),""))</f>
        <v/>
      </c>
      <c r="R280" s="88" t="str">
        <f>IF('Order Form'!$B$11="Address 2","",IF(ISNUMBER($H280),IF('Order Form'!$K$14="Yes",'Order Form'!$B$11,""),""))</f>
        <v/>
      </c>
      <c r="S280" s="96" t="str">
        <f>IF('Order Form'!$B$12="Address 3","",IF(ISNUMBER($H280),IF('Order Form'!$K$14="Yes",'Order Form'!$B$12,""),""))</f>
        <v/>
      </c>
      <c r="T280" s="88" t="str">
        <f>IF('Order Form'!$B$13="Town","",IF(ISNUMBER($H280),IF('Order Form'!$K$14="Yes",'Order Form'!$B$13,""),""))</f>
        <v/>
      </c>
      <c r="U280" s="34"/>
      <c r="V280" s="103" t="str">
        <f>IF('Order Form'!$B$14="Post Code","",IF(ISNUMBER($H280),IF('Order Form'!$K$14="Yes",'Order Form'!$B$14,""),""))</f>
        <v/>
      </c>
      <c r="W280" s="98" t="str">
        <f>IF('Order Form'!$B$15="Country","",IF(ISNUMBER($H280),IF('Order Form'!$K$14="Yes",VLOOKUP('Order Form'!$B$15,Lists!N:O,2,0),""),""))</f>
        <v/>
      </c>
      <c r="X280" s="100"/>
      <c r="Y280" s="99" t="str">
        <f>IF('Order Form'!$F$8="Phone","",IF(ISNUMBER($H280),IF('Order Form'!$K$14="Yes",'Order Form'!$F$8,""),""))</f>
        <v/>
      </c>
      <c r="Z280" s="97" t="str">
        <f>IF('Order Form'!$F$9="Email","",IF(ISNUMBER($H280),IF('Order Form'!$K$14="Yes",'Order Form'!$F$9,""),""))</f>
        <v/>
      </c>
      <c r="AA280" s="38"/>
      <c r="AC280" s="86" t="str">
        <f>IF(ISNUMBER(($H280)),LEFT('Order Form'!$K$10,2),"")</f>
        <v/>
      </c>
      <c r="AD280" s="34"/>
      <c r="AE280" s="86" t="str">
        <f>IF(AC280="GR",LEFT('Order Form'!$K$11,2),"")</f>
        <v/>
      </c>
      <c r="AF280" s="34"/>
      <c r="AG280" s="38"/>
      <c r="AH280" s="38"/>
      <c r="AI280" s="86" t="str">
        <f>IF(ISNUMBER(($H280)),IF('Order Form'!$K$16="Yes","P",""),"")</f>
        <v/>
      </c>
      <c r="AJ280" s="34"/>
      <c r="AK280" s="106"/>
      <c r="AL280" s="106"/>
      <c r="AM280" s="34"/>
      <c r="AN280" s="34"/>
      <c r="AO280" s="38"/>
      <c r="AP280" s="34"/>
      <c r="AQ280" s="38"/>
      <c r="AR280" s="38"/>
      <c r="AS280" s="38"/>
      <c r="AZ280" s="86" t="str">
        <f>IF(ISNUMBER(($H280)),IF('Order Form'!$K$15="Yes","Y",""),"")</f>
        <v/>
      </c>
      <c r="BD280" s="87" t="e">
        <f>IF('Order Form'!#REF!&gt;0,"OF"," ")</f>
        <v>#REF!</v>
      </c>
      <c r="BE280" s="86" t="e">
        <f>IF('Order Form'!#REF!&gt;0,"Y"," ")</f>
        <v>#REF!</v>
      </c>
      <c r="BF280" s="86" t="e">
        <f>IF('Order Form'!#REF!&gt;0,"STANDARD"," ")</f>
        <v>#REF!</v>
      </c>
    </row>
    <row r="281" spans="1:58">
      <c r="A281" s="34"/>
      <c r="B281" s="93" t="str">
        <f>IF(ISNUMBER(($H281)),'Order Form'!$D$5,"")</f>
        <v/>
      </c>
      <c r="C281" s="92" t="str">
        <f>IF(ISNUMBER(($H281)),'Order Form'!$G$5,"")</f>
        <v/>
      </c>
      <c r="D281" s="92" t="str">
        <f>IF('Order Form'!F334="","",IF(ISNUMBER(($H281)),'Order Form'!F334,""))</f>
        <v/>
      </c>
      <c r="E281" s="35"/>
      <c r="F281" s="91" t="str">
        <f>IF(ISNUMBER((H281)),SUBSTITUTE(SUBSTITUTE('Order Form'!#REF!,"-","")," ",""),"")</f>
        <v/>
      </c>
      <c r="G281" s="36"/>
      <c r="H281" s="90" t="str">
        <f>IF('Order Form'!H334&gt;0,'Order Form'!H334," ")</f>
        <v xml:space="preserve"> </v>
      </c>
      <c r="I281" s="89" t="str">
        <f>IF('Order Form'!$K$13="Yes",(IF('Order Form'!#REF!&gt;0,"",IF('Order Form'!$K$10&lt;&gt;"GR - Gratis",IF('Order Form'!#REF!=0,"",IF(ISNUMBER($H281),'Order Form'!#REF!,"")),""))),"")</f>
        <v/>
      </c>
      <c r="J281" s="89" t="str">
        <f>IF('Order Form'!$K$13="Yes",(IF('Order Form'!#REF!=0,"",IF('Order Form'!$K$10&lt;&gt;"GR - Gratis",IF(ISNUMBER($H281),'Order Form'!#REF!,""),""))),"")</f>
        <v/>
      </c>
      <c r="K281" s="37"/>
      <c r="L281" s="89" t="str">
        <f>IF('Order Form'!J334&gt;0,"",IF('Order Form'!G334=0,"",IF('Order Form'!$K$10&lt;&gt;"GR - Gratis",IF('Order Form'!$K$12="Yes",IF(ISNUMBER($H281),'Order Form'!G334*100,""),""),"")))</f>
        <v/>
      </c>
      <c r="M281" s="89" t="str">
        <f>IF('Order Form'!J334&gt;0,"",IF('Order Form'!$K$17=0,"",IF('Order Form'!$K$17=0,"",IF('Order Form'!$K$10&lt;&gt;"GR - Gratis",IF('Order Form'!$K$12="Yes",IF(ISNUMBER($H281),'Order Form'!$K$17*100,""),""),""))))</f>
        <v/>
      </c>
      <c r="N281" s="38"/>
      <c r="O281" s="88" t="str">
        <f>IF('Order Form'!$B$8="Name / Attent Of","",IF(ISNUMBER($H281),IF('Order Form'!$K$14="Yes",'Order Form'!$B$8,""),""))</f>
        <v/>
      </c>
      <c r="P281" s="96" t="str">
        <f>IF('Order Form'!$B$9="Company / Department","",IF(ISNUMBER($H281),IF('Order Form'!$K$14="Yes",'Order Form'!$B$9,""),""))</f>
        <v/>
      </c>
      <c r="Q281" s="88" t="str">
        <f>IF('Order Form'!$B$10="Address 1","",IF(ISNUMBER($H281),IF('Order Form'!$K$14="Yes",'Order Form'!$B$10,""),""))</f>
        <v/>
      </c>
      <c r="R281" s="88" t="str">
        <f>IF('Order Form'!$B$11="Address 2","",IF(ISNUMBER($H281),IF('Order Form'!$K$14="Yes",'Order Form'!$B$11,""),""))</f>
        <v/>
      </c>
      <c r="S281" s="96" t="str">
        <f>IF('Order Form'!$B$12="Address 3","",IF(ISNUMBER($H281),IF('Order Form'!$K$14="Yes",'Order Form'!$B$12,""),""))</f>
        <v/>
      </c>
      <c r="T281" s="88" t="str">
        <f>IF('Order Form'!$B$13="Town","",IF(ISNUMBER($H281),IF('Order Form'!$K$14="Yes",'Order Form'!$B$13,""),""))</f>
        <v/>
      </c>
      <c r="U281" s="34"/>
      <c r="V281" s="103" t="str">
        <f>IF('Order Form'!$B$14="Post Code","",IF(ISNUMBER($H281),IF('Order Form'!$K$14="Yes",'Order Form'!$B$14,""),""))</f>
        <v/>
      </c>
      <c r="W281" s="98" t="str">
        <f>IF('Order Form'!$B$15="Country","",IF(ISNUMBER($H281),IF('Order Form'!$K$14="Yes",VLOOKUP('Order Form'!$B$15,Lists!N:O,2,0),""),""))</f>
        <v/>
      </c>
      <c r="X281" s="100"/>
      <c r="Y281" s="99" t="str">
        <f>IF('Order Form'!$F$8="Phone","",IF(ISNUMBER($H281),IF('Order Form'!$K$14="Yes",'Order Form'!$F$8,""),""))</f>
        <v/>
      </c>
      <c r="Z281" s="97" t="str">
        <f>IF('Order Form'!$F$9="Email","",IF(ISNUMBER($H281),IF('Order Form'!$K$14="Yes",'Order Form'!$F$9,""),""))</f>
        <v/>
      </c>
      <c r="AA281" s="38"/>
      <c r="AC281" s="86" t="str">
        <f>IF(ISNUMBER(($H281)),LEFT('Order Form'!$K$10,2),"")</f>
        <v/>
      </c>
      <c r="AD281" s="34"/>
      <c r="AE281" s="86" t="str">
        <f>IF(AC281="GR",LEFT('Order Form'!$K$11,2),"")</f>
        <v/>
      </c>
      <c r="AF281" s="34"/>
      <c r="AG281" s="38"/>
      <c r="AH281" s="38"/>
      <c r="AI281" s="86" t="str">
        <f>IF(ISNUMBER(($H281)),IF('Order Form'!$K$16="Yes","P",""),"")</f>
        <v/>
      </c>
      <c r="AJ281" s="34"/>
      <c r="AK281" s="106"/>
      <c r="AL281" s="106"/>
      <c r="AM281" s="34"/>
      <c r="AN281" s="34"/>
      <c r="AO281" s="38"/>
      <c r="AP281" s="34"/>
      <c r="AQ281" s="38"/>
      <c r="AR281" s="38"/>
      <c r="AS281" s="38"/>
      <c r="AZ281" s="86" t="str">
        <f>IF(ISNUMBER(($H281)),IF('Order Form'!$K$15="Yes","Y",""),"")</f>
        <v/>
      </c>
      <c r="BD281" s="87" t="e">
        <f>IF('Order Form'!#REF!&gt;0,"OF"," ")</f>
        <v>#REF!</v>
      </c>
      <c r="BE281" s="86" t="e">
        <f>IF('Order Form'!#REF!&gt;0,"Y"," ")</f>
        <v>#REF!</v>
      </c>
      <c r="BF281" s="86" t="e">
        <f>IF('Order Form'!#REF!&gt;0,"STANDARD"," ")</f>
        <v>#REF!</v>
      </c>
    </row>
    <row r="282" spans="1:58">
      <c r="A282" s="34"/>
      <c r="B282" s="93" t="str">
        <f>IF(ISNUMBER(($H282)),'Order Form'!$D$5,"")</f>
        <v/>
      </c>
      <c r="C282" s="92" t="str">
        <f>IF(ISNUMBER(($H282)),'Order Form'!$G$5,"")</f>
        <v/>
      </c>
      <c r="D282" s="92" t="str">
        <f>IF('Order Form'!F335="","",IF(ISNUMBER(($H282)),'Order Form'!F335,""))</f>
        <v/>
      </c>
      <c r="E282" s="35"/>
      <c r="F282" s="91" t="str">
        <f>IF(ISNUMBER((H282)),SUBSTITUTE(SUBSTITUTE('Order Form'!#REF!,"-","")," ",""),"")</f>
        <v/>
      </c>
      <c r="G282" s="36"/>
      <c r="H282" s="90" t="str">
        <f>IF('Order Form'!H335&gt;0,'Order Form'!H335," ")</f>
        <v xml:space="preserve"> </v>
      </c>
      <c r="I282" s="89" t="str">
        <f>IF('Order Form'!$K$13="Yes",(IF('Order Form'!#REF!&gt;0,"",IF('Order Form'!$K$10&lt;&gt;"GR - Gratis",IF('Order Form'!#REF!=0,"",IF(ISNUMBER($H282),'Order Form'!#REF!,"")),""))),"")</f>
        <v/>
      </c>
      <c r="J282" s="89" t="str">
        <f>IF('Order Form'!$K$13="Yes",(IF('Order Form'!#REF!=0,"",IF('Order Form'!$K$10&lt;&gt;"GR - Gratis",IF(ISNUMBER($H282),'Order Form'!#REF!,""),""))),"")</f>
        <v/>
      </c>
      <c r="K282" s="37"/>
      <c r="L282" s="89" t="str">
        <f>IF('Order Form'!J335&gt;0,"",IF('Order Form'!G335=0,"",IF('Order Form'!$K$10&lt;&gt;"GR - Gratis",IF('Order Form'!$K$12="Yes",IF(ISNUMBER($H282),'Order Form'!G335*100,""),""),"")))</f>
        <v/>
      </c>
      <c r="M282" s="89" t="str">
        <f>IF('Order Form'!J335&gt;0,"",IF('Order Form'!$K$17=0,"",IF('Order Form'!$K$17=0,"",IF('Order Form'!$K$10&lt;&gt;"GR - Gratis",IF('Order Form'!$K$12="Yes",IF(ISNUMBER($H282),'Order Form'!$K$17*100,""),""),""))))</f>
        <v/>
      </c>
      <c r="N282" s="38"/>
      <c r="O282" s="88" t="str">
        <f>IF('Order Form'!$B$8="Name / Attent Of","",IF(ISNUMBER($H282),IF('Order Form'!$K$14="Yes",'Order Form'!$B$8,""),""))</f>
        <v/>
      </c>
      <c r="P282" s="96" t="str">
        <f>IF('Order Form'!$B$9="Company / Department","",IF(ISNUMBER($H282),IF('Order Form'!$K$14="Yes",'Order Form'!$B$9,""),""))</f>
        <v/>
      </c>
      <c r="Q282" s="88" t="str">
        <f>IF('Order Form'!$B$10="Address 1","",IF(ISNUMBER($H282),IF('Order Form'!$K$14="Yes",'Order Form'!$B$10,""),""))</f>
        <v/>
      </c>
      <c r="R282" s="88" t="str">
        <f>IF('Order Form'!$B$11="Address 2","",IF(ISNUMBER($H282),IF('Order Form'!$K$14="Yes",'Order Form'!$B$11,""),""))</f>
        <v/>
      </c>
      <c r="S282" s="96" t="str">
        <f>IF('Order Form'!$B$12="Address 3","",IF(ISNUMBER($H282),IF('Order Form'!$K$14="Yes",'Order Form'!$B$12,""),""))</f>
        <v/>
      </c>
      <c r="T282" s="88" t="str">
        <f>IF('Order Form'!$B$13="Town","",IF(ISNUMBER($H282),IF('Order Form'!$K$14="Yes",'Order Form'!$B$13,""),""))</f>
        <v/>
      </c>
      <c r="U282" s="34"/>
      <c r="V282" s="103" t="str">
        <f>IF('Order Form'!$B$14="Post Code","",IF(ISNUMBER($H282),IF('Order Form'!$K$14="Yes",'Order Form'!$B$14,""),""))</f>
        <v/>
      </c>
      <c r="W282" s="98" t="str">
        <f>IF('Order Form'!$B$15="Country","",IF(ISNUMBER($H282),IF('Order Form'!$K$14="Yes",VLOOKUP('Order Form'!$B$15,Lists!N:O,2,0),""),""))</f>
        <v/>
      </c>
      <c r="X282" s="100"/>
      <c r="Y282" s="99" t="str">
        <f>IF('Order Form'!$F$8="Phone","",IF(ISNUMBER($H282),IF('Order Form'!$K$14="Yes",'Order Form'!$F$8,""),""))</f>
        <v/>
      </c>
      <c r="Z282" s="97" t="str">
        <f>IF('Order Form'!$F$9="Email","",IF(ISNUMBER($H282),IF('Order Form'!$K$14="Yes",'Order Form'!$F$9,""),""))</f>
        <v/>
      </c>
      <c r="AA282" s="38"/>
      <c r="AC282" s="86" t="str">
        <f>IF(ISNUMBER(($H282)),LEFT('Order Form'!$K$10,2),"")</f>
        <v/>
      </c>
      <c r="AD282" s="34"/>
      <c r="AE282" s="86" t="str">
        <f>IF(AC282="GR",LEFT('Order Form'!$K$11,2),"")</f>
        <v/>
      </c>
      <c r="AF282" s="34"/>
      <c r="AG282" s="38"/>
      <c r="AH282" s="38"/>
      <c r="AI282" s="86" t="str">
        <f>IF(ISNUMBER(($H282)),IF('Order Form'!$K$16="Yes","P",""),"")</f>
        <v/>
      </c>
      <c r="AJ282" s="34"/>
      <c r="AK282" s="106"/>
      <c r="AL282" s="106"/>
      <c r="AM282" s="34"/>
      <c r="AN282" s="34"/>
      <c r="AO282" s="38"/>
      <c r="AP282" s="34"/>
      <c r="AQ282" s="38"/>
      <c r="AR282" s="38"/>
      <c r="AS282" s="38"/>
      <c r="AZ282" s="86" t="str">
        <f>IF(ISNUMBER(($H282)),IF('Order Form'!$K$15="Yes","Y",""),"")</f>
        <v/>
      </c>
      <c r="BD282" s="87" t="e">
        <f>IF('Order Form'!#REF!&gt;0,"OF"," ")</f>
        <v>#REF!</v>
      </c>
      <c r="BE282" s="86" t="e">
        <f>IF('Order Form'!#REF!&gt;0,"Y"," ")</f>
        <v>#REF!</v>
      </c>
      <c r="BF282" s="86" t="e">
        <f>IF('Order Form'!#REF!&gt;0,"STANDARD"," ")</f>
        <v>#REF!</v>
      </c>
    </row>
    <row r="283" spans="1:58">
      <c r="A283" s="34"/>
      <c r="B283" s="93" t="str">
        <f>IF(ISNUMBER(($H283)),'Order Form'!$D$5,"")</f>
        <v/>
      </c>
      <c r="C283" s="92" t="str">
        <f>IF(ISNUMBER(($H283)),'Order Form'!$G$5,"")</f>
        <v/>
      </c>
      <c r="D283" s="92" t="str">
        <f>IF('Order Form'!F336="","",IF(ISNUMBER(($H283)),'Order Form'!F336,""))</f>
        <v/>
      </c>
      <c r="E283" s="35"/>
      <c r="F283" s="91" t="str">
        <f>IF(ISNUMBER((H283)),SUBSTITUTE(SUBSTITUTE('Order Form'!#REF!,"-","")," ",""),"")</f>
        <v/>
      </c>
      <c r="G283" s="36"/>
      <c r="H283" s="90" t="str">
        <f>IF('Order Form'!H336&gt;0,'Order Form'!H336," ")</f>
        <v xml:space="preserve"> </v>
      </c>
      <c r="I283" s="89" t="str">
        <f>IF('Order Form'!$K$13="Yes",(IF('Order Form'!#REF!&gt;0,"",IF('Order Form'!$K$10&lt;&gt;"GR - Gratis",IF('Order Form'!#REF!=0,"",IF(ISNUMBER($H283),'Order Form'!#REF!,"")),""))),"")</f>
        <v/>
      </c>
      <c r="J283" s="89" t="str">
        <f>IF('Order Form'!$K$13="Yes",(IF('Order Form'!#REF!=0,"",IF('Order Form'!$K$10&lt;&gt;"GR - Gratis",IF(ISNUMBER($H283),'Order Form'!#REF!,""),""))),"")</f>
        <v/>
      </c>
      <c r="K283" s="37"/>
      <c r="L283" s="89" t="str">
        <f>IF('Order Form'!J336&gt;0,"",IF('Order Form'!G336=0,"",IF('Order Form'!$K$10&lt;&gt;"GR - Gratis",IF('Order Form'!$K$12="Yes",IF(ISNUMBER($H283),'Order Form'!G336*100,""),""),"")))</f>
        <v/>
      </c>
      <c r="M283" s="89" t="str">
        <f>IF('Order Form'!J336&gt;0,"",IF('Order Form'!$K$17=0,"",IF('Order Form'!$K$17=0,"",IF('Order Form'!$K$10&lt;&gt;"GR - Gratis",IF('Order Form'!$K$12="Yes",IF(ISNUMBER($H283),'Order Form'!$K$17*100,""),""),""))))</f>
        <v/>
      </c>
      <c r="N283" s="38"/>
      <c r="O283" s="88" t="str">
        <f>IF('Order Form'!$B$8="Name / Attent Of","",IF(ISNUMBER($H283),IF('Order Form'!$K$14="Yes",'Order Form'!$B$8,""),""))</f>
        <v/>
      </c>
      <c r="P283" s="96" t="str">
        <f>IF('Order Form'!$B$9="Company / Department","",IF(ISNUMBER($H283),IF('Order Form'!$K$14="Yes",'Order Form'!$B$9,""),""))</f>
        <v/>
      </c>
      <c r="Q283" s="88" t="str">
        <f>IF('Order Form'!$B$10="Address 1","",IF(ISNUMBER($H283),IF('Order Form'!$K$14="Yes",'Order Form'!$B$10,""),""))</f>
        <v/>
      </c>
      <c r="R283" s="88" t="str">
        <f>IF('Order Form'!$B$11="Address 2","",IF(ISNUMBER($H283),IF('Order Form'!$K$14="Yes",'Order Form'!$B$11,""),""))</f>
        <v/>
      </c>
      <c r="S283" s="96" t="str">
        <f>IF('Order Form'!$B$12="Address 3","",IF(ISNUMBER($H283),IF('Order Form'!$K$14="Yes",'Order Form'!$B$12,""),""))</f>
        <v/>
      </c>
      <c r="T283" s="88" t="str">
        <f>IF('Order Form'!$B$13="Town","",IF(ISNUMBER($H283),IF('Order Form'!$K$14="Yes",'Order Form'!$B$13,""),""))</f>
        <v/>
      </c>
      <c r="U283" s="34"/>
      <c r="V283" s="103" t="str">
        <f>IF('Order Form'!$B$14="Post Code","",IF(ISNUMBER($H283),IF('Order Form'!$K$14="Yes",'Order Form'!$B$14,""),""))</f>
        <v/>
      </c>
      <c r="W283" s="98" t="str">
        <f>IF('Order Form'!$B$15="Country","",IF(ISNUMBER($H283),IF('Order Form'!$K$14="Yes",VLOOKUP('Order Form'!$B$15,Lists!N:O,2,0),""),""))</f>
        <v/>
      </c>
      <c r="X283" s="100"/>
      <c r="Y283" s="99" t="str">
        <f>IF('Order Form'!$F$8="Phone","",IF(ISNUMBER($H283),IF('Order Form'!$K$14="Yes",'Order Form'!$F$8,""),""))</f>
        <v/>
      </c>
      <c r="Z283" s="97" t="str">
        <f>IF('Order Form'!$F$9="Email","",IF(ISNUMBER($H283),IF('Order Form'!$K$14="Yes",'Order Form'!$F$9,""),""))</f>
        <v/>
      </c>
      <c r="AA283" s="38"/>
      <c r="AC283" s="86" t="str">
        <f>IF(ISNUMBER(($H283)),LEFT('Order Form'!$K$10,2),"")</f>
        <v/>
      </c>
      <c r="AD283" s="34"/>
      <c r="AE283" s="86" t="str">
        <f>IF(AC283="GR",LEFT('Order Form'!$K$11,2),"")</f>
        <v/>
      </c>
      <c r="AF283" s="34"/>
      <c r="AG283" s="38"/>
      <c r="AH283" s="38"/>
      <c r="AI283" s="86" t="str">
        <f>IF(ISNUMBER(($H283)),IF('Order Form'!$K$16="Yes","P",""),"")</f>
        <v/>
      </c>
      <c r="AJ283" s="34"/>
      <c r="AK283" s="106"/>
      <c r="AL283" s="106"/>
      <c r="AM283" s="34"/>
      <c r="AN283" s="34"/>
      <c r="AO283" s="38"/>
      <c r="AP283" s="34"/>
      <c r="AQ283" s="38"/>
      <c r="AR283" s="38"/>
      <c r="AS283" s="38"/>
      <c r="AZ283" s="86" t="str">
        <f>IF(ISNUMBER(($H283)),IF('Order Form'!$K$15="Yes","Y",""),"")</f>
        <v/>
      </c>
      <c r="BD283" s="87" t="e">
        <f>IF('Order Form'!#REF!&gt;0,"OF"," ")</f>
        <v>#REF!</v>
      </c>
      <c r="BE283" s="86" t="e">
        <f>IF('Order Form'!#REF!&gt;0,"Y"," ")</f>
        <v>#REF!</v>
      </c>
      <c r="BF283" s="86" t="e">
        <f>IF('Order Form'!#REF!&gt;0,"STANDARD"," ")</f>
        <v>#REF!</v>
      </c>
    </row>
    <row r="284" spans="1:58">
      <c r="A284" s="34"/>
      <c r="B284" s="93" t="str">
        <f>IF(ISNUMBER(($H284)),'Order Form'!$D$5,"")</f>
        <v/>
      </c>
      <c r="C284" s="92" t="str">
        <f>IF(ISNUMBER(($H284)),'Order Form'!$G$5,"")</f>
        <v/>
      </c>
      <c r="D284" s="92" t="str">
        <f>IF('Order Form'!F337="","",IF(ISNUMBER(($H284)),'Order Form'!F337,""))</f>
        <v/>
      </c>
      <c r="E284" s="35"/>
      <c r="F284" s="91" t="str">
        <f>IF(ISNUMBER((H284)),SUBSTITUTE(SUBSTITUTE('Order Form'!#REF!,"-","")," ",""),"")</f>
        <v/>
      </c>
      <c r="G284" s="36"/>
      <c r="H284" s="90" t="str">
        <f>IF('Order Form'!H337&gt;0,'Order Form'!H337," ")</f>
        <v xml:space="preserve"> </v>
      </c>
      <c r="I284" s="89" t="str">
        <f>IF('Order Form'!$K$13="Yes",(IF('Order Form'!#REF!&gt;0,"",IF('Order Form'!$K$10&lt;&gt;"GR - Gratis",IF('Order Form'!#REF!=0,"",IF(ISNUMBER($H284),'Order Form'!#REF!,"")),""))),"")</f>
        <v/>
      </c>
      <c r="J284" s="89" t="str">
        <f>IF('Order Form'!$K$13="Yes",(IF('Order Form'!#REF!=0,"",IF('Order Form'!$K$10&lt;&gt;"GR - Gratis",IF(ISNUMBER($H284),'Order Form'!#REF!,""),""))),"")</f>
        <v/>
      </c>
      <c r="K284" s="37"/>
      <c r="L284" s="89" t="str">
        <f>IF('Order Form'!J337&gt;0,"",IF('Order Form'!G337=0,"",IF('Order Form'!$K$10&lt;&gt;"GR - Gratis",IF('Order Form'!$K$12="Yes",IF(ISNUMBER($H284),'Order Form'!G337*100,""),""),"")))</f>
        <v/>
      </c>
      <c r="M284" s="89" t="str">
        <f>IF('Order Form'!J337&gt;0,"",IF('Order Form'!$K$17=0,"",IF('Order Form'!$K$17=0,"",IF('Order Form'!$K$10&lt;&gt;"GR - Gratis",IF('Order Form'!$K$12="Yes",IF(ISNUMBER($H284),'Order Form'!$K$17*100,""),""),""))))</f>
        <v/>
      </c>
      <c r="N284" s="38"/>
      <c r="O284" s="88" t="str">
        <f>IF('Order Form'!$B$8="Name / Attent Of","",IF(ISNUMBER($H284),IF('Order Form'!$K$14="Yes",'Order Form'!$B$8,""),""))</f>
        <v/>
      </c>
      <c r="P284" s="96" t="str">
        <f>IF('Order Form'!$B$9="Company / Department","",IF(ISNUMBER($H284),IF('Order Form'!$K$14="Yes",'Order Form'!$B$9,""),""))</f>
        <v/>
      </c>
      <c r="Q284" s="88" t="str">
        <f>IF('Order Form'!$B$10="Address 1","",IF(ISNUMBER($H284),IF('Order Form'!$K$14="Yes",'Order Form'!$B$10,""),""))</f>
        <v/>
      </c>
      <c r="R284" s="88" t="str">
        <f>IF('Order Form'!$B$11="Address 2","",IF(ISNUMBER($H284),IF('Order Form'!$K$14="Yes",'Order Form'!$B$11,""),""))</f>
        <v/>
      </c>
      <c r="S284" s="96" t="str">
        <f>IF('Order Form'!$B$12="Address 3","",IF(ISNUMBER($H284),IF('Order Form'!$K$14="Yes",'Order Form'!$B$12,""),""))</f>
        <v/>
      </c>
      <c r="T284" s="88" t="str">
        <f>IF('Order Form'!$B$13="Town","",IF(ISNUMBER($H284),IF('Order Form'!$K$14="Yes",'Order Form'!$B$13,""),""))</f>
        <v/>
      </c>
      <c r="U284" s="34"/>
      <c r="V284" s="103" t="str">
        <f>IF('Order Form'!$B$14="Post Code","",IF(ISNUMBER($H284),IF('Order Form'!$K$14="Yes",'Order Form'!$B$14,""),""))</f>
        <v/>
      </c>
      <c r="W284" s="98" t="str">
        <f>IF('Order Form'!$B$15="Country","",IF(ISNUMBER($H284),IF('Order Form'!$K$14="Yes",VLOOKUP('Order Form'!$B$15,Lists!N:O,2,0),""),""))</f>
        <v/>
      </c>
      <c r="X284" s="100"/>
      <c r="Y284" s="99" t="str">
        <f>IF('Order Form'!$F$8="Phone","",IF(ISNUMBER($H284),IF('Order Form'!$K$14="Yes",'Order Form'!$F$8,""),""))</f>
        <v/>
      </c>
      <c r="Z284" s="97" t="str">
        <f>IF('Order Form'!$F$9="Email","",IF(ISNUMBER($H284),IF('Order Form'!$K$14="Yes",'Order Form'!$F$9,""),""))</f>
        <v/>
      </c>
      <c r="AA284" s="38"/>
      <c r="AC284" s="86" t="str">
        <f>IF(ISNUMBER(($H284)),LEFT('Order Form'!$K$10,2),"")</f>
        <v/>
      </c>
      <c r="AD284" s="34"/>
      <c r="AE284" s="86" t="str">
        <f>IF(AC284="GR",LEFT('Order Form'!$K$11,2),"")</f>
        <v/>
      </c>
      <c r="AF284" s="34"/>
      <c r="AG284" s="38"/>
      <c r="AH284" s="38"/>
      <c r="AI284" s="86" t="str">
        <f>IF(ISNUMBER(($H284)),IF('Order Form'!$K$16="Yes","P",""),"")</f>
        <v/>
      </c>
      <c r="AJ284" s="34"/>
      <c r="AK284" s="106"/>
      <c r="AL284" s="106"/>
      <c r="AM284" s="34"/>
      <c r="AN284" s="34"/>
      <c r="AO284" s="38"/>
      <c r="AP284" s="34"/>
      <c r="AQ284" s="38"/>
      <c r="AR284" s="38"/>
      <c r="AS284" s="38"/>
      <c r="AZ284" s="86" t="str">
        <f>IF(ISNUMBER(($H284)),IF('Order Form'!$K$15="Yes","Y",""),"")</f>
        <v/>
      </c>
      <c r="BD284" s="87" t="e">
        <f>IF('Order Form'!#REF!&gt;0,"OF"," ")</f>
        <v>#REF!</v>
      </c>
      <c r="BE284" s="86" t="e">
        <f>IF('Order Form'!#REF!&gt;0,"Y"," ")</f>
        <v>#REF!</v>
      </c>
      <c r="BF284" s="86" t="e">
        <f>IF('Order Form'!#REF!&gt;0,"STANDARD"," ")</f>
        <v>#REF!</v>
      </c>
    </row>
    <row r="285" spans="1:58">
      <c r="A285" s="34"/>
      <c r="B285" s="93" t="str">
        <f>IF(ISNUMBER(($H285)),'Order Form'!$D$5,"")</f>
        <v/>
      </c>
      <c r="C285" s="92" t="str">
        <f>IF(ISNUMBER(($H285)),'Order Form'!$G$5,"")</f>
        <v/>
      </c>
      <c r="D285" s="92" t="str">
        <f>IF('Order Form'!F338="","",IF(ISNUMBER(($H285)),'Order Form'!F338,""))</f>
        <v/>
      </c>
      <c r="E285" s="35"/>
      <c r="F285" s="91" t="str">
        <f>IF(ISNUMBER((H285)),SUBSTITUTE(SUBSTITUTE('Order Form'!#REF!,"-","")," ",""),"")</f>
        <v/>
      </c>
      <c r="G285" s="36"/>
      <c r="H285" s="90" t="str">
        <f>IF('Order Form'!H338&gt;0,'Order Form'!H338," ")</f>
        <v xml:space="preserve"> </v>
      </c>
      <c r="I285" s="89" t="str">
        <f>IF('Order Form'!$K$13="Yes",(IF('Order Form'!#REF!&gt;0,"",IF('Order Form'!$K$10&lt;&gt;"GR - Gratis",IF('Order Form'!#REF!=0,"",IF(ISNUMBER($H285),'Order Form'!#REF!,"")),""))),"")</f>
        <v/>
      </c>
      <c r="J285" s="89" t="str">
        <f>IF('Order Form'!$K$13="Yes",(IF('Order Form'!#REF!=0,"",IF('Order Form'!$K$10&lt;&gt;"GR - Gratis",IF(ISNUMBER($H285),'Order Form'!#REF!,""),""))),"")</f>
        <v/>
      </c>
      <c r="K285" s="37"/>
      <c r="L285" s="89" t="str">
        <f>IF('Order Form'!J338&gt;0,"",IF('Order Form'!G338=0,"",IF('Order Form'!$K$10&lt;&gt;"GR - Gratis",IF('Order Form'!$K$12="Yes",IF(ISNUMBER($H285),'Order Form'!G338*100,""),""),"")))</f>
        <v/>
      </c>
      <c r="M285" s="89" t="str">
        <f>IF('Order Form'!J338&gt;0,"",IF('Order Form'!$K$17=0,"",IF('Order Form'!$K$17=0,"",IF('Order Form'!$K$10&lt;&gt;"GR - Gratis",IF('Order Form'!$K$12="Yes",IF(ISNUMBER($H285),'Order Form'!$K$17*100,""),""),""))))</f>
        <v/>
      </c>
      <c r="N285" s="38"/>
      <c r="O285" s="88" t="str">
        <f>IF('Order Form'!$B$8="Name / Attent Of","",IF(ISNUMBER($H285),IF('Order Form'!$K$14="Yes",'Order Form'!$B$8,""),""))</f>
        <v/>
      </c>
      <c r="P285" s="96" t="str">
        <f>IF('Order Form'!$B$9="Company / Department","",IF(ISNUMBER($H285),IF('Order Form'!$K$14="Yes",'Order Form'!$B$9,""),""))</f>
        <v/>
      </c>
      <c r="Q285" s="88" t="str">
        <f>IF('Order Form'!$B$10="Address 1","",IF(ISNUMBER($H285),IF('Order Form'!$K$14="Yes",'Order Form'!$B$10,""),""))</f>
        <v/>
      </c>
      <c r="R285" s="88" t="str">
        <f>IF('Order Form'!$B$11="Address 2","",IF(ISNUMBER($H285),IF('Order Form'!$K$14="Yes",'Order Form'!$B$11,""),""))</f>
        <v/>
      </c>
      <c r="S285" s="96" t="str">
        <f>IF('Order Form'!$B$12="Address 3","",IF(ISNUMBER($H285),IF('Order Form'!$K$14="Yes",'Order Form'!$B$12,""),""))</f>
        <v/>
      </c>
      <c r="T285" s="88" t="str">
        <f>IF('Order Form'!$B$13="Town","",IF(ISNUMBER($H285),IF('Order Form'!$K$14="Yes",'Order Form'!$B$13,""),""))</f>
        <v/>
      </c>
      <c r="U285" s="34"/>
      <c r="V285" s="103" t="str">
        <f>IF('Order Form'!$B$14="Post Code","",IF(ISNUMBER($H285),IF('Order Form'!$K$14="Yes",'Order Form'!$B$14,""),""))</f>
        <v/>
      </c>
      <c r="W285" s="98" t="str">
        <f>IF('Order Form'!$B$15="Country","",IF(ISNUMBER($H285),IF('Order Form'!$K$14="Yes",VLOOKUP('Order Form'!$B$15,Lists!N:O,2,0),""),""))</f>
        <v/>
      </c>
      <c r="X285" s="100"/>
      <c r="Y285" s="99" t="str">
        <f>IF('Order Form'!$F$8="Phone","",IF(ISNUMBER($H285),IF('Order Form'!$K$14="Yes",'Order Form'!$F$8,""),""))</f>
        <v/>
      </c>
      <c r="Z285" s="97" t="str">
        <f>IF('Order Form'!$F$9="Email","",IF(ISNUMBER($H285),IF('Order Form'!$K$14="Yes",'Order Form'!$F$9,""),""))</f>
        <v/>
      </c>
      <c r="AA285" s="38"/>
      <c r="AC285" s="86" t="str">
        <f>IF(ISNUMBER(($H285)),LEFT('Order Form'!$K$10,2),"")</f>
        <v/>
      </c>
      <c r="AD285" s="34"/>
      <c r="AE285" s="86" t="str">
        <f>IF(AC285="GR",LEFT('Order Form'!$K$11,2),"")</f>
        <v/>
      </c>
      <c r="AF285" s="34"/>
      <c r="AG285" s="38"/>
      <c r="AH285" s="38"/>
      <c r="AI285" s="86" t="str">
        <f>IF(ISNUMBER(($H285)),IF('Order Form'!$K$16="Yes","P",""),"")</f>
        <v/>
      </c>
      <c r="AJ285" s="34"/>
      <c r="AK285" s="106"/>
      <c r="AL285" s="106"/>
      <c r="AM285" s="34"/>
      <c r="AN285" s="34"/>
      <c r="AO285" s="38"/>
      <c r="AP285" s="34"/>
      <c r="AQ285" s="38"/>
      <c r="AR285" s="38"/>
      <c r="AS285" s="38"/>
      <c r="AZ285" s="86" t="str">
        <f>IF(ISNUMBER(($H285)),IF('Order Form'!$K$15="Yes","Y",""),"")</f>
        <v/>
      </c>
      <c r="BD285" s="87" t="e">
        <f>IF('Order Form'!#REF!&gt;0,"OF"," ")</f>
        <v>#REF!</v>
      </c>
      <c r="BE285" s="86" t="e">
        <f>IF('Order Form'!#REF!&gt;0,"Y"," ")</f>
        <v>#REF!</v>
      </c>
      <c r="BF285" s="86" t="e">
        <f>IF('Order Form'!#REF!&gt;0,"STANDARD"," ")</f>
        <v>#REF!</v>
      </c>
    </row>
    <row r="286" spans="1:58">
      <c r="A286" s="34"/>
      <c r="B286" s="93" t="str">
        <f>IF(ISNUMBER(($H286)),'Order Form'!$D$5,"")</f>
        <v/>
      </c>
      <c r="C286" s="92" t="str">
        <f>IF(ISNUMBER(($H286)),'Order Form'!$G$5,"")</f>
        <v/>
      </c>
      <c r="D286" s="92" t="str">
        <f>IF('Order Form'!F339="","",IF(ISNUMBER(($H286)),'Order Form'!F339,""))</f>
        <v/>
      </c>
      <c r="E286" s="35"/>
      <c r="F286" s="91" t="str">
        <f>IF(ISNUMBER((H286)),SUBSTITUTE(SUBSTITUTE('Order Form'!#REF!,"-","")," ",""),"")</f>
        <v/>
      </c>
      <c r="G286" s="36"/>
      <c r="H286" s="90" t="str">
        <f>IF('Order Form'!H339&gt;0,'Order Form'!H339," ")</f>
        <v xml:space="preserve"> </v>
      </c>
      <c r="I286" s="89" t="str">
        <f>IF('Order Form'!$K$13="Yes",(IF('Order Form'!#REF!&gt;0,"",IF('Order Form'!$K$10&lt;&gt;"GR - Gratis",IF('Order Form'!#REF!=0,"",IF(ISNUMBER($H286),'Order Form'!#REF!,"")),""))),"")</f>
        <v/>
      </c>
      <c r="J286" s="89" t="str">
        <f>IF('Order Form'!$K$13="Yes",(IF('Order Form'!#REF!=0,"",IF('Order Form'!$K$10&lt;&gt;"GR - Gratis",IF(ISNUMBER($H286),'Order Form'!#REF!,""),""))),"")</f>
        <v/>
      </c>
      <c r="K286" s="37"/>
      <c r="L286" s="89" t="str">
        <f>IF('Order Form'!J339&gt;0,"",IF('Order Form'!G339=0,"",IF('Order Form'!$K$10&lt;&gt;"GR - Gratis",IF('Order Form'!$K$12="Yes",IF(ISNUMBER($H286),'Order Form'!G339*100,""),""),"")))</f>
        <v/>
      </c>
      <c r="M286" s="89" t="str">
        <f>IF('Order Form'!J339&gt;0,"",IF('Order Form'!$K$17=0,"",IF('Order Form'!$K$17=0,"",IF('Order Form'!$K$10&lt;&gt;"GR - Gratis",IF('Order Form'!$K$12="Yes",IF(ISNUMBER($H286),'Order Form'!$K$17*100,""),""),""))))</f>
        <v/>
      </c>
      <c r="N286" s="38"/>
      <c r="O286" s="88" t="str">
        <f>IF('Order Form'!$B$8="Name / Attent Of","",IF(ISNUMBER($H286),IF('Order Form'!$K$14="Yes",'Order Form'!$B$8,""),""))</f>
        <v/>
      </c>
      <c r="P286" s="96" t="str">
        <f>IF('Order Form'!$B$9="Company / Department","",IF(ISNUMBER($H286),IF('Order Form'!$K$14="Yes",'Order Form'!$B$9,""),""))</f>
        <v/>
      </c>
      <c r="Q286" s="88" t="str">
        <f>IF('Order Form'!$B$10="Address 1","",IF(ISNUMBER($H286),IF('Order Form'!$K$14="Yes",'Order Form'!$B$10,""),""))</f>
        <v/>
      </c>
      <c r="R286" s="88" t="str">
        <f>IF('Order Form'!$B$11="Address 2","",IF(ISNUMBER($H286),IF('Order Form'!$K$14="Yes",'Order Form'!$B$11,""),""))</f>
        <v/>
      </c>
      <c r="S286" s="96" t="str">
        <f>IF('Order Form'!$B$12="Address 3","",IF(ISNUMBER($H286),IF('Order Form'!$K$14="Yes",'Order Form'!$B$12,""),""))</f>
        <v/>
      </c>
      <c r="T286" s="88" t="str">
        <f>IF('Order Form'!$B$13="Town","",IF(ISNUMBER($H286),IF('Order Form'!$K$14="Yes",'Order Form'!$B$13,""),""))</f>
        <v/>
      </c>
      <c r="U286" s="34"/>
      <c r="V286" s="103" t="str">
        <f>IF('Order Form'!$B$14="Post Code","",IF(ISNUMBER($H286),IF('Order Form'!$K$14="Yes",'Order Form'!$B$14,""),""))</f>
        <v/>
      </c>
      <c r="W286" s="98" t="str">
        <f>IF('Order Form'!$B$15="Country","",IF(ISNUMBER($H286),IF('Order Form'!$K$14="Yes",VLOOKUP('Order Form'!$B$15,Lists!N:O,2,0),""),""))</f>
        <v/>
      </c>
      <c r="X286" s="100"/>
      <c r="Y286" s="99" t="str">
        <f>IF('Order Form'!$F$8="Phone","",IF(ISNUMBER($H286),IF('Order Form'!$K$14="Yes",'Order Form'!$F$8,""),""))</f>
        <v/>
      </c>
      <c r="Z286" s="97" t="str">
        <f>IF('Order Form'!$F$9="Email","",IF(ISNUMBER($H286),IF('Order Form'!$K$14="Yes",'Order Form'!$F$9,""),""))</f>
        <v/>
      </c>
      <c r="AA286" s="38"/>
      <c r="AC286" s="86" t="str">
        <f>IF(ISNUMBER(($H286)),LEFT('Order Form'!$K$10,2),"")</f>
        <v/>
      </c>
      <c r="AD286" s="34"/>
      <c r="AE286" s="86" t="str">
        <f>IF(AC286="GR",LEFT('Order Form'!$K$11,2),"")</f>
        <v/>
      </c>
      <c r="AF286" s="34"/>
      <c r="AG286" s="38"/>
      <c r="AH286" s="38"/>
      <c r="AI286" s="86" t="str">
        <f>IF(ISNUMBER(($H286)),IF('Order Form'!$K$16="Yes","P",""),"")</f>
        <v/>
      </c>
      <c r="AJ286" s="34"/>
      <c r="AK286" s="106"/>
      <c r="AL286" s="106"/>
      <c r="AM286" s="34"/>
      <c r="AN286" s="34"/>
      <c r="AO286" s="38"/>
      <c r="AP286" s="34"/>
      <c r="AQ286" s="38"/>
      <c r="AR286" s="38"/>
      <c r="AS286" s="38"/>
      <c r="AZ286" s="86" t="str">
        <f>IF(ISNUMBER(($H286)),IF('Order Form'!$K$15="Yes","Y",""),"")</f>
        <v/>
      </c>
      <c r="BD286" s="87" t="e">
        <f>IF('Order Form'!#REF!&gt;0,"OF"," ")</f>
        <v>#REF!</v>
      </c>
      <c r="BE286" s="86" t="e">
        <f>IF('Order Form'!#REF!&gt;0,"Y"," ")</f>
        <v>#REF!</v>
      </c>
      <c r="BF286" s="86" t="e">
        <f>IF('Order Form'!#REF!&gt;0,"STANDARD"," ")</f>
        <v>#REF!</v>
      </c>
    </row>
    <row r="287" spans="1:58">
      <c r="A287" s="34"/>
      <c r="B287" s="93" t="str">
        <f>IF(ISNUMBER(($H287)),'Order Form'!$D$5,"")</f>
        <v/>
      </c>
      <c r="C287" s="92" t="str">
        <f>IF(ISNUMBER(($H287)),'Order Form'!$G$5,"")</f>
        <v/>
      </c>
      <c r="D287" s="92" t="str">
        <f>IF('Order Form'!F340="","",IF(ISNUMBER(($H287)),'Order Form'!F340,""))</f>
        <v/>
      </c>
      <c r="E287" s="35"/>
      <c r="F287" s="91" t="str">
        <f>IF(ISNUMBER((H287)),SUBSTITUTE(SUBSTITUTE('Order Form'!#REF!,"-","")," ",""),"")</f>
        <v/>
      </c>
      <c r="G287" s="36"/>
      <c r="H287" s="90" t="str">
        <f>IF('Order Form'!H340&gt;0,'Order Form'!H340," ")</f>
        <v xml:space="preserve"> </v>
      </c>
      <c r="I287" s="89" t="str">
        <f>IF('Order Form'!$K$13="Yes",(IF('Order Form'!#REF!&gt;0,"",IF('Order Form'!$K$10&lt;&gt;"GR - Gratis",IF('Order Form'!#REF!=0,"",IF(ISNUMBER($H287),'Order Form'!#REF!,"")),""))),"")</f>
        <v/>
      </c>
      <c r="J287" s="89" t="str">
        <f>IF('Order Form'!$K$13="Yes",(IF('Order Form'!#REF!=0,"",IF('Order Form'!$K$10&lt;&gt;"GR - Gratis",IF(ISNUMBER($H287),'Order Form'!#REF!,""),""))),"")</f>
        <v/>
      </c>
      <c r="K287" s="37"/>
      <c r="L287" s="89" t="str">
        <f>IF('Order Form'!J340&gt;0,"",IF('Order Form'!G340=0,"",IF('Order Form'!$K$10&lt;&gt;"GR - Gratis",IF('Order Form'!$K$12="Yes",IF(ISNUMBER($H287),'Order Form'!G340*100,""),""),"")))</f>
        <v/>
      </c>
      <c r="M287" s="89" t="str">
        <f>IF('Order Form'!J340&gt;0,"",IF('Order Form'!$K$17=0,"",IF('Order Form'!$K$17=0,"",IF('Order Form'!$K$10&lt;&gt;"GR - Gratis",IF('Order Form'!$K$12="Yes",IF(ISNUMBER($H287),'Order Form'!$K$17*100,""),""),""))))</f>
        <v/>
      </c>
      <c r="N287" s="38"/>
      <c r="O287" s="88" t="str">
        <f>IF('Order Form'!$B$8="Name / Attent Of","",IF(ISNUMBER($H287),IF('Order Form'!$K$14="Yes",'Order Form'!$B$8,""),""))</f>
        <v/>
      </c>
      <c r="P287" s="96" t="str">
        <f>IF('Order Form'!$B$9="Company / Department","",IF(ISNUMBER($H287),IF('Order Form'!$K$14="Yes",'Order Form'!$B$9,""),""))</f>
        <v/>
      </c>
      <c r="Q287" s="88" t="str">
        <f>IF('Order Form'!$B$10="Address 1","",IF(ISNUMBER($H287),IF('Order Form'!$K$14="Yes",'Order Form'!$B$10,""),""))</f>
        <v/>
      </c>
      <c r="R287" s="88" t="str">
        <f>IF('Order Form'!$B$11="Address 2","",IF(ISNUMBER($H287),IF('Order Form'!$K$14="Yes",'Order Form'!$B$11,""),""))</f>
        <v/>
      </c>
      <c r="S287" s="96" t="str">
        <f>IF('Order Form'!$B$12="Address 3","",IF(ISNUMBER($H287),IF('Order Form'!$K$14="Yes",'Order Form'!$B$12,""),""))</f>
        <v/>
      </c>
      <c r="T287" s="88" t="str">
        <f>IF('Order Form'!$B$13="Town","",IF(ISNUMBER($H287),IF('Order Form'!$K$14="Yes",'Order Form'!$B$13,""),""))</f>
        <v/>
      </c>
      <c r="U287" s="34"/>
      <c r="V287" s="103" t="str">
        <f>IF('Order Form'!$B$14="Post Code","",IF(ISNUMBER($H287),IF('Order Form'!$K$14="Yes",'Order Form'!$B$14,""),""))</f>
        <v/>
      </c>
      <c r="W287" s="98" t="str">
        <f>IF('Order Form'!$B$15="Country","",IF(ISNUMBER($H287),IF('Order Form'!$K$14="Yes",VLOOKUP('Order Form'!$B$15,Lists!N:O,2,0),""),""))</f>
        <v/>
      </c>
      <c r="X287" s="100"/>
      <c r="Y287" s="99" t="str">
        <f>IF('Order Form'!$F$8="Phone","",IF(ISNUMBER($H287),IF('Order Form'!$K$14="Yes",'Order Form'!$F$8,""),""))</f>
        <v/>
      </c>
      <c r="Z287" s="97" t="str">
        <f>IF('Order Form'!$F$9="Email","",IF(ISNUMBER($H287),IF('Order Form'!$K$14="Yes",'Order Form'!$F$9,""),""))</f>
        <v/>
      </c>
      <c r="AA287" s="38"/>
      <c r="AC287" s="86" t="str">
        <f>IF(ISNUMBER(($H287)),LEFT('Order Form'!$K$10,2),"")</f>
        <v/>
      </c>
      <c r="AD287" s="34"/>
      <c r="AE287" s="86" t="str">
        <f>IF(AC287="GR",LEFT('Order Form'!$K$11,2),"")</f>
        <v/>
      </c>
      <c r="AF287" s="34"/>
      <c r="AG287" s="38"/>
      <c r="AH287" s="38"/>
      <c r="AI287" s="86" t="str">
        <f>IF(ISNUMBER(($H287)),IF('Order Form'!$K$16="Yes","P",""),"")</f>
        <v/>
      </c>
      <c r="AJ287" s="34"/>
      <c r="AK287" s="106"/>
      <c r="AL287" s="106"/>
      <c r="AM287" s="34"/>
      <c r="AN287" s="34"/>
      <c r="AO287" s="38"/>
      <c r="AP287" s="34"/>
      <c r="AQ287" s="38"/>
      <c r="AR287" s="38"/>
      <c r="AS287" s="38"/>
      <c r="AZ287" s="86" t="str">
        <f>IF(ISNUMBER(($H287)),IF('Order Form'!$K$15="Yes","Y",""),"")</f>
        <v/>
      </c>
      <c r="BD287" s="87" t="e">
        <f>IF('Order Form'!#REF!&gt;0,"OF"," ")</f>
        <v>#REF!</v>
      </c>
      <c r="BE287" s="86" t="e">
        <f>IF('Order Form'!#REF!&gt;0,"Y"," ")</f>
        <v>#REF!</v>
      </c>
      <c r="BF287" s="86" t="e">
        <f>IF('Order Form'!#REF!&gt;0,"STANDARD"," ")</f>
        <v>#REF!</v>
      </c>
    </row>
    <row r="288" spans="1:58">
      <c r="A288" s="34"/>
      <c r="B288" s="93" t="str">
        <f>IF(ISNUMBER(($H288)),'Order Form'!$D$5,"")</f>
        <v/>
      </c>
      <c r="C288" s="92" t="str">
        <f>IF(ISNUMBER(($H288)),'Order Form'!$G$5,"")</f>
        <v/>
      </c>
      <c r="D288" s="92" t="str">
        <f>IF('Order Form'!F341="","",IF(ISNUMBER(($H288)),'Order Form'!F341,""))</f>
        <v/>
      </c>
      <c r="E288" s="35"/>
      <c r="F288" s="91" t="str">
        <f>IF(ISNUMBER((H288)),SUBSTITUTE(SUBSTITUTE('Order Form'!#REF!,"-","")," ",""),"")</f>
        <v/>
      </c>
      <c r="G288" s="36"/>
      <c r="H288" s="90" t="str">
        <f>IF('Order Form'!H341&gt;0,'Order Form'!H341," ")</f>
        <v xml:space="preserve"> </v>
      </c>
      <c r="I288" s="89" t="str">
        <f>IF('Order Form'!$K$13="Yes",(IF('Order Form'!#REF!&gt;0,"",IF('Order Form'!$K$10&lt;&gt;"GR - Gratis",IF('Order Form'!#REF!=0,"",IF(ISNUMBER($H288),'Order Form'!#REF!,"")),""))),"")</f>
        <v/>
      </c>
      <c r="J288" s="89" t="str">
        <f>IF('Order Form'!$K$13="Yes",(IF('Order Form'!#REF!=0,"",IF('Order Form'!$K$10&lt;&gt;"GR - Gratis",IF(ISNUMBER($H288),'Order Form'!#REF!,""),""))),"")</f>
        <v/>
      </c>
      <c r="K288" s="37"/>
      <c r="L288" s="89" t="str">
        <f>IF('Order Form'!J341&gt;0,"",IF('Order Form'!G341=0,"",IF('Order Form'!$K$10&lt;&gt;"GR - Gratis",IF('Order Form'!$K$12="Yes",IF(ISNUMBER($H288),'Order Form'!G341*100,""),""),"")))</f>
        <v/>
      </c>
      <c r="M288" s="89" t="str">
        <f>IF('Order Form'!J341&gt;0,"",IF('Order Form'!$K$17=0,"",IF('Order Form'!$K$17=0,"",IF('Order Form'!$K$10&lt;&gt;"GR - Gratis",IF('Order Form'!$K$12="Yes",IF(ISNUMBER($H288),'Order Form'!$K$17*100,""),""),""))))</f>
        <v/>
      </c>
      <c r="N288" s="38"/>
      <c r="O288" s="88" t="str">
        <f>IF('Order Form'!$B$8="Name / Attent Of","",IF(ISNUMBER($H288),IF('Order Form'!$K$14="Yes",'Order Form'!$B$8,""),""))</f>
        <v/>
      </c>
      <c r="P288" s="96" t="str">
        <f>IF('Order Form'!$B$9="Company / Department","",IF(ISNUMBER($H288),IF('Order Form'!$K$14="Yes",'Order Form'!$B$9,""),""))</f>
        <v/>
      </c>
      <c r="Q288" s="88" t="str">
        <f>IF('Order Form'!$B$10="Address 1","",IF(ISNUMBER($H288),IF('Order Form'!$K$14="Yes",'Order Form'!$B$10,""),""))</f>
        <v/>
      </c>
      <c r="R288" s="88" t="str">
        <f>IF('Order Form'!$B$11="Address 2","",IF(ISNUMBER($H288),IF('Order Form'!$K$14="Yes",'Order Form'!$B$11,""),""))</f>
        <v/>
      </c>
      <c r="S288" s="96" t="str">
        <f>IF('Order Form'!$B$12="Address 3","",IF(ISNUMBER($H288),IF('Order Form'!$K$14="Yes",'Order Form'!$B$12,""),""))</f>
        <v/>
      </c>
      <c r="T288" s="88" t="str">
        <f>IF('Order Form'!$B$13="Town","",IF(ISNUMBER($H288),IF('Order Form'!$K$14="Yes",'Order Form'!$B$13,""),""))</f>
        <v/>
      </c>
      <c r="U288" s="34"/>
      <c r="V288" s="103" t="str">
        <f>IF('Order Form'!$B$14="Post Code","",IF(ISNUMBER($H288),IF('Order Form'!$K$14="Yes",'Order Form'!$B$14,""),""))</f>
        <v/>
      </c>
      <c r="W288" s="98" t="str">
        <f>IF('Order Form'!$B$15="Country","",IF(ISNUMBER($H288),IF('Order Form'!$K$14="Yes",VLOOKUP('Order Form'!$B$15,Lists!N:O,2,0),""),""))</f>
        <v/>
      </c>
      <c r="X288" s="100"/>
      <c r="Y288" s="99" t="str">
        <f>IF('Order Form'!$F$8="Phone","",IF(ISNUMBER($H288),IF('Order Form'!$K$14="Yes",'Order Form'!$F$8,""),""))</f>
        <v/>
      </c>
      <c r="Z288" s="97" t="str">
        <f>IF('Order Form'!$F$9="Email","",IF(ISNUMBER($H288),IF('Order Form'!$K$14="Yes",'Order Form'!$F$9,""),""))</f>
        <v/>
      </c>
      <c r="AA288" s="38"/>
      <c r="AC288" s="86" t="str">
        <f>IF(ISNUMBER(($H288)),LEFT('Order Form'!$K$10,2),"")</f>
        <v/>
      </c>
      <c r="AD288" s="34"/>
      <c r="AE288" s="86" t="str">
        <f>IF(AC288="GR",LEFT('Order Form'!$K$11,2),"")</f>
        <v/>
      </c>
      <c r="AF288" s="34"/>
      <c r="AG288" s="38"/>
      <c r="AH288" s="38"/>
      <c r="AI288" s="86" t="str">
        <f>IF(ISNUMBER(($H288)),IF('Order Form'!$K$16="Yes","P",""),"")</f>
        <v/>
      </c>
      <c r="AJ288" s="34"/>
      <c r="AK288" s="106"/>
      <c r="AL288" s="106"/>
      <c r="AM288" s="34"/>
      <c r="AN288" s="34"/>
      <c r="AO288" s="38"/>
      <c r="AP288" s="34"/>
      <c r="AQ288" s="38"/>
      <c r="AR288" s="38"/>
      <c r="AS288" s="38"/>
      <c r="AZ288" s="86" t="str">
        <f>IF(ISNUMBER(($H288)),IF('Order Form'!$K$15="Yes","Y",""),"")</f>
        <v/>
      </c>
      <c r="BD288" s="87" t="e">
        <f>IF('Order Form'!#REF!&gt;0,"OF"," ")</f>
        <v>#REF!</v>
      </c>
      <c r="BE288" s="86" t="e">
        <f>IF('Order Form'!#REF!&gt;0,"Y"," ")</f>
        <v>#REF!</v>
      </c>
      <c r="BF288" s="86" t="e">
        <f>IF('Order Form'!#REF!&gt;0,"STANDARD"," ")</f>
        <v>#REF!</v>
      </c>
    </row>
    <row r="289" spans="1:58">
      <c r="A289" s="34"/>
      <c r="B289" s="93" t="str">
        <f>IF(ISNUMBER(($H289)),'Order Form'!$D$5,"")</f>
        <v/>
      </c>
      <c r="C289" s="92" t="str">
        <f>IF(ISNUMBER(($H289)),'Order Form'!$G$5,"")</f>
        <v/>
      </c>
      <c r="D289" s="92" t="str">
        <f>IF('Order Form'!F342="","",IF(ISNUMBER(($H289)),'Order Form'!F342,""))</f>
        <v/>
      </c>
      <c r="E289" s="35"/>
      <c r="F289" s="91" t="str">
        <f>IF(ISNUMBER((H289)),SUBSTITUTE(SUBSTITUTE('Order Form'!#REF!,"-","")," ",""),"")</f>
        <v/>
      </c>
      <c r="G289" s="36"/>
      <c r="H289" s="90" t="str">
        <f>IF('Order Form'!H342&gt;0,'Order Form'!H342," ")</f>
        <v xml:space="preserve"> </v>
      </c>
      <c r="I289" s="89" t="str">
        <f>IF('Order Form'!$K$13="Yes",(IF('Order Form'!#REF!&gt;0,"",IF('Order Form'!$K$10&lt;&gt;"GR - Gratis",IF('Order Form'!#REF!=0,"",IF(ISNUMBER($H289),'Order Form'!#REF!,"")),""))),"")</f>
        <v/>
      </c>
      <c r="J289" s="89" t="str">
        <f>IF('Order Form'!$K$13="Yes",(IF('Order Form'!#REF!=0,"",IF('Order Form'!$K$10&lt;&gt;"GR - Gratis",IF(ISNUMBER($H289),'Order Form'!#REF!,""),""))),"")</f>
        <v/>
      </c>
      <c r="K289" s="37"/>
      <c r="L289" s="89" t="str">
        <f>IF('Order Form'!J342&gt;0,"",IF('Order Form'!G342=0,"",IF('Order Form'!$K$10&lt;&gt;"GR - Gratis",IF('Order Form'!$K$12="Yes",IF(ISNUMBER($H289),'Order Form'!G342*100,""),""),"")))</f>
        <v/>
      </c>
      <c r="M289" s="89" t="str">
        <f>IF('Order Form'!J342&gt;0,"",IF('Order Form'!$K$17=0,"",IF('Order Form'!$K$17=0,"",IF('Order Form'!$K$10&lt;&gt;"GR - Gratis",IF('Order Form'!$K$12="Yes",IF(ISNUMBER($H289),'Order Form'!$K$17*100,""),""),""))))</f>
        <v/>
      </c>
      <c r="N289" s="38"/>
      <c r="O289" s="88" t="str">
        <f>IF('Order Form'!$B$8="Name / Attent Of","",IF(ISNUMBER($H289),IF('Order Form'!$K$14="Yes",'Order Form'!$B$8,""),""))</f>
        <v/>
      </c>
      <c r="P289" s="96" t="str">
        <f>IF('Order Form'!$B$9="Company / Department","",IF(ISNUMBER($H289),IF('Order Form'!$K$14="Yes",'Order Form'!$B$9,""),""))</f>
        <v/>
      </c>
      <c r="Q289" s="88" t="str">
        <f>IF('Order Form'!$B$10="Address 1","",IF(ISNUMBER($H289),IF('Order Form'!$K$14="Yes",'Order Form'!$B$10,""),""))</f>
        <v/>
      </c>
      <c r="R289" s="88" t="str">
        <f>IF('Order Form'!$B$11="Address 2","",IF(ISNUMBER($H289),IF('Order Form'!$K$14="Yes",'Order Form'!$B$11,""),""))</f>
        <v/>
      </c>
      <c r="S289" s="96" t="str">
        <f>IF('Order Form'!$B$12="Address 3","",IF(ISNUMBER($H289),IF('Order Form'!$K$14="Yes",'Order Form'!$B$12,""),""))</f>
        <v/>
      </c>
      <c r="T289" s="88" t="str">
        <f>IF('Order Form'!$B$13="Town","",IF(ISNUMBER($H289),IF('Order Form'!$K$14="Yes",'Order Form'!$B$13,""),""))</f>
        <v/>
      </c>
      <c r="U289" s="34"/>
      <c r="V289" s="103" t="str">
        <f>IF('Order Form'!$B$14="Post Code","",IF(ISNUMBER($H289),IF('Order Form'!$K$14="Yes",'Order Form'!$B$14,""),""))</f>
        <v/>
      </c>
      <c r="W289" s="98" t="str">
        <f>IF('Order Form'!$B$15="Country","",IF(ISNUMBER($H289),IF('Order Form'!$K$14="Yes",VLOOKUP('Order Form'!$B$15,Lists!N:O,2,0),""),""))</f>
        <v/>
      </c>
      <c r="X289" s="100"/>
      <c r="Y289" s="99" t="str">
        <f>IF('Order Form'!$F$8="Phone","",IF(ISNUMBER($H289),IF('Order Form'!$K$14="Yes",'Order Form'!$F$8,""),""))</f>
        <v/>
      </c>
      <c r="Z289" s="97" t="str">
        <f>IF('Order Form'!$F$9="Email","",IF(ISNUMBER($H289),IF('Order Form'!$K$14="Yes",'Order Form'!$F$9,""),""))</f>
        <v/>
      </c>
      <c r="AA289" s="38"/>
      <c r="AC289" s="86" t="str">
        <f>IF(ISNUMBER(($H289)),LEFT('Order Form'!$K$10,2),"")</f>
        <v/>
      </c>
      <c r="AD289" s="34"/>
      <c r="AE289" s="86" t="str">
        <f>IF(AC289="GR",LEFT('Order Form'!$K$11,2),"")</f>
        <v/>
      </c>
      <c r="AF289" s="34"/>
      <c r="AG289" s="38"/>
      <c r="AH289" s="38"/>
      <c r="AI289" s="86" t="str">
        <f>IF(ISNUMBER(($H289)),IF('Order Form'!$K$16="Yes","P",""),"")</f>
        <v/>
      </c>
      <c r="AJ289" s="34"/>
      <c r="AK289" s="106"/>
      <c r="AL289" s="106"/>
      <c r="AM289" s="34"/>
      <c r="AN289" s="34"/>
      <c r="AO289" s="38"/>
      <c r="AP289" s="34"/>
      <c r="AQ289" s="38"/>
      <c r="AR289" s="38"/>
      <c r="AS289" s="38"/>
      <c r="AZ289" s="86" t="str">
        <f>IF(ISNUMBER(($H289)),IF('Order Form'!$K$15="Yes","Y",""),"")</f>
        <v/>
      </c>
      <c r="BD289" s="87" t="e">
        <f>IF('Order Form'!#REF!&gt;0,"OF"," ")</f>
        <v>#REF!</v>
      </c>
      <c r="BE289" s="86" t="e">
        <f>IF('Order Form'!#REF!&gt;0,"Y"," ")</f>
        <v>#REF!</v>
      </c>
      <c r="BF289" s="86" t="e">
        <f>IF('Order Form'!#REF!&gt;0,"STANDARD"," ")</f>
        <v>#REF!</v>
      </c>
    </row>
    <row r="290" spans="1:58">
      <c r="A290" s="34"/>
      <c r="B290" s="93" t="str">
        <f>IF(ISNUMBER(($H290)),'Order Form'!$D$5,"")</f>
        <v/>
      </c>
      <c r="C290" s="92" t="str">
        <f>IF(ISNUMBER(($H290)),'Order Form'!$G$5,"")</f>
        <v/>
      </c>
      <c r="D290" s="92" t="str">
        <f>IF('Order Form'!F343="","",IF(ISNUMBER(($H290)),'Order Form'!F343,""))</f>
        <v/>
      </c>
      <c r="E290" s="35"/>
      <c r="F290" s="91" t="str">
        <f>IF(ISNUMBER((H290)),SUBSTITUTE(SUBSTITUTE('Order Form'!#REF!,"-","")," ",""),"")</f>
        <v/>
      </c>
      <c r="G290" s="36"/>
      <c r="H290" s="90" t="str">
        <f>IF('Order Form'!H343&gt;0,'Order Form'!H343," ")</f>
        <v xml:space="preserve"> </v>
      </c>
      <c r="I290" s="89" t="str">
        <f>IF('Order Form'!$K$13="Yes",(IF('Order Form'!#REF!&gt;0,"",IF('Order Form'!$K$10&lt;&gt;"GR - Gratis",IF('Order Form'!#REF!=0,"",IF(ISNUMBER($H290),'Order Form'!#REF!,"")),""))),"")</f>
        <v/>
      </c>
      <c r="J290" s="89" t="str">
        <f>IF('Order Form'!$K$13="Yes",(IF('Order Form'!#REF!=0,"",IF('Order Form'!$K$10&lt;&gt;"GR - Gratis",IF(ISNUMBER($H290),'Order Form'!#REF!,""),""))),"")</f>
        <v/>
      </c>
      <c r="K290" s="37"/>
      <c r="L290" s="89" t="str">
        <f>IF('Order Form'!J343&gt;0,"",IF('Order Form'!G343=0,"",IF('Order Form'!$K$10&lt;&gt;"GR - Gratis",IF('Order Form'!$K$12="Yes",IF(ISNUMBER($H290),'Order Form'!G343*100,""),""),"")))</f>
        <v/>
      </c>
      <c r="M290" s="89" t="str">
        <f>IF('Order Form'!J343&gt;0,"",IF('Order Form'!$K$17=0,"",IF('Order Form'!$K$17=0,"",IF('Order Form'!$K$10&lt;&gt;"GR - Gratis",IF('Order Form'!$K$12="Yes",IF(ISNUMBER($H290),'Order Form'!$K$17*100,""),""),""))))</f>
        <v/>
      </c>
      <c r="N290" s="38"/>
      <c r="O290" s="88" t="str">
        <f>IF('Order Form'!$B$8="Name / Attent Of","",IF(ISNUMBER($H290),IF('Order Form'!$K$14="Yes",'Order Form'!$B$8,""),""))</f>
        <v/>
      </c>
      <c r="P290" s="96" t="str">
        <f>IF('Order Form'!$B$9="Company / Department","",IF(ISNUMBER($H290),IF('Order Form'!$K$14="Yes",'Order Form'!$B$9,""),""))</f>
        <v/>
      </c>
      <c r="Q290" s="88" t="str">
        <f>IF('Order Form'!$B$10="Address 1","",IF(ISNUMBER($H290),IF('Order Form'!$K$14="Yes",'Order Form'!$B$10,""),""))</f>
        <v/>
      </c>
      <c r="R290" s="88" t="str">
        <f>IF('Order Form'!$B$11="Address 2","",IF(ISNUMBER($H290),IF('Order Form'!$K$14="Yes",'Order Form'!$B$11,""),""))</f>
        <v/>
      </c>
      <c r="S290" s="96" t="str">
        <f>IF('Order Form'!$B$12="Address 3","",IF(ISNUMBER($H290),IF('Order Form'!$K$14="Yes",'Order Form'!$B$12,""),""))</f>
        <v/>
      </c>
      <c r="T290" s="88" t="str">
        <f>IF('Order Form'!$B$13="Town","",IF(ISNUMBER($H290),IF('Order Form'!$K$14="Yes",'Order Form'!$B$13,""),""))</f>
        <v/>
      </c>
      <c r="U290" s="34"/>
      <c r="V290" s="103" t="str">
        <f>IF('Order Form'!$B$14="Post Code","",IF(ISNUMBER($H290),IF('Order Form'!$K$14="Yes",'Order Form'!$B$14,""),""))</f>
        <v/>
      </c>
      <c r="W290" s="98" t="str">
        <f>IF('Order Form'!$B$15="Country","",IF(ISNUMBER($H290),IF('Order Form'!$K$14="Yes",VLOOKUP('Order Form'!$B$15,Lists!N:O,2,0),""),""))</f>
        <v/>
      </c>
      <c r="X290" s="100"/>
      <c r="Y290" s="99" t="str">
        <f>IF('Order Form'!$F$8="Phone","",IF(ISNUMBER($H290),IF('Order Form'!$K$14="Yes",'Order Form'!$F$8,""),""))</f>
        <v/>
      </c>
      <c r="Z290" s="97" t="str">
        <f>IF('Order Form'!$F$9="Email","",IF(ISNUMBER($H290),IF('Order Form'!$K$14="Yes",'Order Form'!$F$9,""),""))</f>
        <v/>
      </c>
      <c r="AA290" s="38"/>
      <c r="AC290" s="86" t="str">
        <f>IF(ISNUMBER(($H290)),LEFT('Order Form'!$K$10,2),"")</f>
        <v/>
      </c>
      <c r="AD290" s="34"/>
      <c r="AE290" s="86" t="str">
        <f>IF(AC290="GR",LEFT('Order Form'!$K$11,2),"")</f>
        <v/>
      </c>
      <c r="AF290" s="34"/>
      <c r="AG290" s="38"/>
      <c r="AH290" s="38"/>
      <c r="AI290" s="86" t="str">
        <f>IF(ISNUMBER(($H290)),IF('Order Form'!$K$16="Yes","P",""),"")</f>
        <v/>
      </c>
      <c r="AJ290" s="34"/>
      <c r="AK290" s="106"/>
      <c r="AL290" s="106"/>
      <c r="AM290" s="34"/>
      <c r="AN290" s="34"/>
      <c r="AO290" s="38"/>
      <c r="AP290" s="34"/>
      <c r="AQ290" s="38"/>
      <c r="AR290" s="38"/>
      <c r="AS290" s="38"/>
      <c r="AZ290" s="86" t="str">
        <f>IF(ISNUMBER(($H290)),IF('Order Form'!$K$15="Yes","Y",""),"")</f>
        <v/>
      </c>
      <c r="BD290" s="87" t="e">
        <f>IF('Order Form'!#REF!&gt;0,"OF"," ")</f>
        <v>#REF!</v>
      </c>
      <c r="BE290" s="86" t="e">
        <f>IF('Order Form'!#REF!&gt;0,"Y"," ")</f>
        <v>#REF!</v>
      </c>
      <c r="BF290" s="86" t="e">
        <f>IF('Order Form'!#REF!&gt;0,"STANDARD"," ")</f>
        <v>#REF!</v>
      </c>
    </row>
    <row r="291" spans="1:58">
      <c r="A291" s="34"/>
      <c r="B291" s="93" t="str">
        <f>IF(ISNUMBER(($H291)),'Order Form'!$D$5,"")</f>
        <v/>
      </c>
      <c r="C291" s="92" t="str">
        <f>IF(ISNUMBER(($H291)),'Order Form'!$G$5,"")</f>
        <v/>
      </c>
      <c r="D291" s="92" t="str">
        <f>IF('Order Form'!F344="","",IF(ISNUMBER(($H291)),'Order Form'!F344,""))</f>
        <v/>
      </c>
      <c r="E291" s="35"/>
      <c r="F291" s="91" t="str">
        <f>IF(ISNUMBER((H291)),SUBSTITUTE(SUBSTITUTE('Order Form'!#REF!,"-","")," ",""),"")</f>
        <v/>
      </c>
      <c r="G291" s="36"/>
      <c r="H291" s="90" t="str">
        <f>IF('Order Form'!H344&gt;0,'Order Form'!H344," ")</f>
        <v xml:space="preserve"> </v>
      </c>
      <c r="I291" s="89" t="str">
        <f>IF('Order Form'!$K$13="Yes",(IF('Order Form'!#REF!&gt;0,"",IF('Order Form'!$K$10&lt;&gt;"GR - Gratis",IF('Order Form'!#REF!=0,"",IF(ISNUMBER($H291),'Order Form'!#REF!,"")),""))),"")</f>
        <v/>
      </c>
      <c r="J291" s="89" t="str">
        <f>IF('Order Form'!$K$13="Yes",(IF('Order Form'!#REF!=0,"",IF('Order Form'!$K$10&lt;&gt;"GR - Gratis",IF(ISNUMBER($H291),'Order Form'!#REF!,""),""))),"")</f>
        <v/>
      </c>
      <c r="K291" s="37"/>
      <c r="L291" s="89" t="str">
        <f>IF('Order Form'!J344&gt;0,"",IF('Order Form'!G344=0,"",IF('Order Form'!$K$10&lt;&gt;"GR - Gratis",IF('Order Form'!$K$12="Yes",IF(ISNUMBER($H291),'Order Form'!G344*100,""),""),"")))</f>
        <v/>
      </c>
      <c r="M291" s="89" t="str">
        <f>IF('Order Form'!J344&gt;0,"",IF('Order Form'!$K$17=0,"",IF('Order Form'!$K$17=0,"",IF('Order Form'!$K$10&lt;&gt;"GR - Gratis",IF('Order Form'!$K$12="Yes",IF(ISNUMBER($H291),'Order Form'!$K$17*100,""),""),""))))</f>
        <v/>
      </c>
      <c r="N291" s="38"/>
      <c r="O291" s="88" t="str">
        <f>IF('Order Form'!$B$8="Name / Attent Of","",IF(ISNUMBER($H291),IF('Order Form'!$K$14="Yes",'Order Form'!$B$8,""),""))</f>
        <v/>
      </c>
      <c r="P291" s="96" t="str">
        <f>IF('Order Form'!$B$9="Company / Department","",IF(ISNUMBER($H291),IF('Order Form'!$K$14="Yes",'Order Form'!$B$9,""),""))</f>
        <v/>
      </c>
      <c r="Q291" s="88" t="str">
        <f>IF('Order Form'!$B$10="Address 1","",IF(ISNUMBER($H291),IF('Order Form'!$K$14="Yes",'Order Form'!$B$10,""),""))</f>
        <v/>
      </c>
      <c r="R291" s="88" t="str">
        <f>IF('Order Form'!$B$11="Address 2","",IF(ISNUMBER($H291),IF('Order Form'!$K$14="Yes",'Order Form'!$B$11,""),""))</f>
        <v/>
      </c>
      <c r="S291" s="96" t="str">
        <f>IF('Order Form'!$B$12="Address 3","",IF(ISNUMBER($H291),IF('Order Form'!$K$14="Yes",'Order Form'!$B$12,""),""))</f>
        <v/>
      </c>
      <c r="T291" s="88" t="str">
        <f>IF('Order Form'!$B$13="Town","",IF(ISNUMBER($H291),IF('Order Form'!$K$14="Yes",'Order Form'!$B$13,""),""))</f>
        <v/>
      </c>
      <c r="U291" s="34"/>
      <c r="V291" s="103" t="str">
        <f>IF('Order Form'!$B$14="Post Code","",IF(ISNUMBER($H291),IF('Order Form'!$K$14="Yes",'Order Form'!$B$14,""),""))</f>
        <v/>
      </c>
      <c r="W291" s="98" t="str">
        <f>IF('Order Form'!$B$15="Country","",IF(ISNUMBER($H291),IF('Order Form'!$K$14="Yes",VLOOKUP('Order Form'!$B$15,Lists!N:O,2,0),""),""))</f>
        <v/>
      </c>
      <c r="X291" s="100"/>
      <c r="Y291" s="99" t="str">
        <f>IF('Order Form'!$F$8="Phone","",IF(ISNUMBER($H291),IF('Order Form'!$K$14="Yes",'Order Form'!$F$8,""),""))</f>
        <v/>
      </c>
      <c r="Z291" s="97" t="str">
        <f>IF('Order Form'!$F$9="Email","",IF(ISNUMBER($H291),IF('Order Form'!$K$14="Yes",'Order Form'!$F$9,""),""))</f>
        <v/>
      </c>
      <c r="AA291" s="38"/>
      <c r="AC291" s="86" t="str">
        <f>IF(ISNUMBER(($H291)),LEFT('Order Form'!$K$10,2),"")</f>
        <v/>
      </c>
      <c r="AD291" s="34"/>
      <c r="AE291" s="86" t="str">
        <f>IF(AC291="GR",LEFT('Order Form'!$K$11,2),"")</f>
        <v/>
      </c>
      <c r="AF291" s="34"/>
      <c r="AG291" s="38"/>
      <c r="AH291" s="38"/>
      <c r="AI291" s="86" t="str">
        <f>IF(ISNUMBER(($H291)),IF('Order Form'!$K$16="Yes","P",""),"")</f>
        <v/>
      </c>
      <c r="AJ291" s="34"/>
      <c r="AK291" s="106"/>
      <c r="AL291" s="106"/>
      <c r="AM291" s="34"/>
      <c r="AN291" s="34"/>
      <c r="AO291" s="38"/>
      <c r="AP291" s="34"/>
      <c r="AQ291" s="38"/>
      <c r="AR291" s="38"/>
      <c r="AS291" s="38"/>
      <c r="AZ291" s="86" t="str">
        <f>IF(ISNUMBER(($H291)),IF('Order Form'!$K$15="Yes","Y",""),"")</f>
        <v/>
      </c>
      <c r="BD291" s="87" t="e">
        <f>IF('Order Form'!#REF!&gt;0,"OF"," ")</f>
        <v>#REF!</v>
      </c>
      <c r="BE291" s="86" t="e">
        <f>IF('Order Form'!#REF!&gt;0,"Y"," ")</f>
        <v>#REF!</v>
      </c>
      <c r="BF291" s="86" t="e">
        <f>IF('Order Form'!#REF!&gt;0,"STANDARD"," ")</f>
        <v>#REF!</v>
      </c>
    </row>
    <row r="292" spans="1:58">
      <c r="A292" s="34"/>
      <c r="B292" s="93" t="str">
        <f>IF(ISNUMBER(($H292)),'Order Form'!$D$5,"")</f>
        <v/>
      </c>
      <c r="C292" s="92" t="str">
        <f>IF(ISNUMBER(($H292)),'Order Form'!$G$5,"")</f>
        <v/>
      </c>
      <c r="D292" s="92" t="str">
        <f>IF('Order Form'!F345="","",IF(ISNUMBER(($H292)),'Order Form'!F345,""))</f>
        <v/>
      </c>
      <c r="E292" s="35"/>
      <c r="F292" s="91" t="str">
        <f>IF(ISNUMBER((H292)),SUBSTITUTE(SUBSTITUTE('Order Form'!#REF!,"-","")," ",""),"")</f>
        <v/>
      </c>
      <c r="G292" s="36"/>
      <c r="H292" s="90" t="str">
        <f>IF('Order Form'!H345&gt;0,'Order Form'!H345," ")</f>
        <v xml:space="preserve"> </v>
      </c>
      <c r="I292" s="89" t="str">
        <f>IF('Order Form'!$K$13="Yes",(IF('Order Form'!#REF!&gt;0,"",IF('Order Form'!$K$10&lt;&gt;"GR - Gratis",IF('Order Form'!#REF!=0,"",IF(ISNUMBER($H292),'Order Form'!#REF!,"")),""))),"")</f>
        <v/>
      </c>
      <c r="J292" s="89" t="str">
        <f>IF('Order Form'!$K$13="Yes",(IF('Order Form'!#REF!=0,"",IF('Order Form'!$K$10&lt;&gt;"GR - Gratis",IF(ISNUMBER($H292),'Order Form'!#REF!,""),""))),"")</f>
        <v/>
      </c>
      <c r="K292" s="37"/>
      <c r="L292" s="89" t="str">
        <f>IF('Order Form'!J345&gt;0,"",IF('Order Form'!G345=0,"",IF('Order Form'!$K$10&lt;&gt;"GR - Gratis",IF('Order Form'!$K$12="Yes",IF(ISNUMBER($H292),'Order Form'!G345*100,""),""),"")))</f>
        <v/>
      </c>
      <c r="M292" s="89" t="str">
        <f>IF('Order Form'!J345&gt;0,"",IF('Order Form'!$K$17=0,"",IF('Order Form'!$K$17=0,"",IF('Order Form'!$K$10&lt;&gt;"GR - Gratis",IF('Order Form'!$K$12="Yes",IF(ISNUMBER($H292),'Order Form'!$K$17*100,""),""),""))))</f>
        <v/>
      </c>
      <c r="N292" s="38"/>
      <c r="O292" s="88" t="str">
        <f>IF('Order Form'!$B$8="Name / Attent Of","",IF(ISNUMBER($H292),IF('Order Form'!$K$14="Yes",'Order Form'!$B$8,""),""))</f>
        <v/>
      </c>
      <c r="P292" s="96" t="str">
        <f>IF('Order Form'!$B$9="Company / Department","",IF(ISNUMBER($H292),IF('Order Form'!$K$14="Yes",'Order Form'!$B$9,""),""))</f>
        <v/>
      </c>
      <c r="Q292" s="88" t="str">
        <f>IF('Order Form'!$B$10="Address 1","",IF(ISNUMBER($H292),IF('Order Form'!$K$14="Yes",'Order Form'!$B$10,""),""))</f>
        <v/>
      </c>
      <c r="R292" s="88" t="str">
        <f>IF('Order Form'!$B$11="Address 2","",IF(ISNUMBER($H292),IF('Order Form'!$K$14="Yes",'Order Form'!$B$11,""),""))</f>
        <v/>
      </c>
      <c r="S292" s="96" t="str">
        <f>IF('Order Form'!$B$12="Address 3","",IF(ISNUMBER($H292),IF('Order Form'!$K$14="Yes",'Order Form'!$B$12,""),""))</f>
        <v/>
      </c>
      <c r="T292" s="88" t="str">
        <f>IF('Order Form'!$B$13="Town","",IF(ISNUMBER($H292),IF('Order Form'!$K$14="Yes",'Order Form'!$B$13,""),""))</f>
        <v/>
      </c>
      <c r="U292" s="34"/>
      <c r="V292" s="103" t="str">
        <f>IF('Order Form'!$B$14="Post Code","",IF(ISNUMBER($H292),IF('Order Form'!$K$14="Yes",'Order Form'!$B$14,""),""))</f>
        <v/>
      </c>
      <c r="W292" s="98" t="str">
        <f>IF('Order Form'!$B$15="Country","",IF(ISNUMBER($H292),IF('Order Form'!$K$14="Yes",VLOOKUP('Order Form'!$B$15,Lists!N:O,2,0),""),""))</f>
        <v/>
      </c>
      <c r="X292" s="100"/>
      <c r="Y292" s="99" t="str">
        <f>IF('Order Form'!$F$8="Phone","",IF(ISNUMBER($H292),IF('Order Form'!$K$14="Yes",'Order Form'!$F$8,""),""))</f>
        <v/>
      </c>
      <c r="Z292" s="97" t="str">
        <f>IF('Order Form'!$F$9="Email","",IF(ISNUMBER($H292),IF('Order Form'!$K$14="Yes",'Order Form'!$F$9,""),""))</f>
        <v/>
      </c>
      <c r="AA292" s="38"/>
      <c r="AC292" s="86" t="str">
        <f>IF(ISNUMBER(($H292)),LEFT('Order Form'!$K$10,2),"")</f>
        <v/>
      </c>
      <c r="AD292" s="34"/>
      <c r="AE292" s="86" t="str">
        <f>IF(AC292="GR",LEFT('Order Form'!$K$11,2),"")</f>
        <v/>
      </c>
      <c r="AF292" s="34"/>
      <c r="AG292" s="38"/>
      <c r="AH292" s="38"/>
      <c r="AI292" s="86" t="str">
        <f>IF(ISNUMBER(($H292)),IF('Order Form'!$K$16="Yes","P",""),"")</f>
        <v/>
      </c>
      <c r="AJ292" s="34"/>
      <c r="AK292" s="106"/>
      <c r="AL292" s="106"/>
      <c r="AM292" s="34"/>
      <c r="AN292" s="34"/>
      <c r="AO292" s="38"/>
      <c r="AP292" s="34"/>
      <c r="AQ292" s="38"/>
      <c r="AR292" s="38"/>
      <c r="AS292" s="38"/>
      <c r="AZ292" s="86" t="str">
        <f>IF(ISNUMBER(($H292)),IF('Order Form'!$K$15="Yes","Y",""),"")</f>
        <v/>
      </c>
      <c r="BD292" s="87" t="e">
        <f>IF('Order Form'!#REF!&gt;0,"OF"," ")</f>
        <v>#REF!</v>
      </c>
      <c r="BE292" s="86" t="e">
        <f>IF('Order Form'!#REF!&gt;0,"Y"," ")</f>
        <v>#REF!</v>
      </c>
      <c r="BF292" s="86" t="e">
        <f>IF('Order Form'!#REF!&gt;0,"STANDARD"," ")</f>
        <v>#REF!</v>
      </c>
    </row>
    <row r="293" spans="1:58">
      <c r="A293" s="34"/>
      <c r="B293" s="93" t="str">
        <f>IF(ISNUMBER(($H293)),'Order Form'!$D$5,"")</f>
        <v/>
      </c>
      <c r="C293" s="92" t="str">
        <f>IF(ISNUMBER(($H293)),'Order Form'!$G$5,"")</f>
        <v/>
      </c>
      <c r="D293" s="92" t="str">
        <f>IF('Order Form'!F346="","",IF(ISNUMBER(($H293)),'Order Form'!F346,""))</f>
        <v/>
      </c>
      <c r="E293" s="35"/>
      <c r="F293" s="91" t="str">
        <f>IF(ISNUMBER((H293)),SUBSTITUTE(SUBSTITUTE('Order Form'!#REF!,"-","")," ",""),"")</f>
        <v/>
      </c>
      <c r="G293" s="36"/>
      <c r="H293" s="90" t="str">
        <f>IF('Order Form'!H346&gt;0,'Order Form'!H346," ")</f>
        <v xml:space="preserve"> </v>
      </c>
      <c r="I293" s="89" t="str">
        <f>IF('Order Form'!$K$13="Yes",(IF('Order Form'!#REF!&gt;0,"",IF('Order Form'!$K$10&lt;&gt;"GR - Gratis",IF('Order Form'!#REF!=0,"",IF(ISNUMBER($H293),'Order Form'!#REF!,"")),""))),"")</f>
        <v/>
      </c>
      <c r="J293" s="89" t="str">
        <f>IF('Order Form'!$K$13="Yes",(IF('Order Form'!#REF!=0,"",IF('Order Form'!$K$10&lt;&gt;"GR - Gratis",IF(ISNUMBER($H293),'Order Form'!#REF!,""),""))),"")</f>
        <v/>
      </c>
      <c r="K293" s="37"/>
      <c r="L293" s="89" t="str">
        <f>IF('Order Form'!J346&gt;0,"",IF('Order Form'!G346=0,"",IF('Order Form'!$K$10&lt;&gt;"GR - Gratis",IF('Order Form'!$K$12="Yes",IF(ISNUMBER($H293),'Order Form'!G346*100,""),""),"")))</f>
        <v/>
      </c>
      <c r="M293" s="89" t="str">
        <f>IF('Order Form'!J346&gt;0,"",IF('Order Form'!$K$17=0,"",IF('Order Form'!$K$17=0,"",IF('Order Form'!$K$10&lt;&gt;"GR - Gratis",IF('Order Form'!$K$12="Yes",IF(ISNUMBER($H293),'Order Form'!$K$17*100,""),""),""))))</f>
        <v/>
      </c>
      <c r="N293" s="38"/>
      <c r="O293" s="88" t="str">
        <f>IF('Order Form'!$B$8="Name / Attent Of","",IF(ISNUMBER($H293),IF('Order Form'!$K$14="Yes",'Order Form'!$B$8,""),""))</f>
        <v/>
      </c>
      <c r="P293" s="96" t="str">
        <f>IF('Order Form'!$B$9="Company / Department","",IF(ISNUMBER($H293),IF('Order Form'!$K$14="Yes",'Order Form'!$B$9,""),""))</f>
        <v/>
      </c>
      <c r="Q293" s="88" t="str">
        <f>IF('Order Form'!$B$10="Address 1","",IF(ISNUMBER($H293),IF('Order Form'!$K$14="Yes",'Order Form'!$B$10,""),""))</f>
        <v/>
      </c>
      <c r="R293" s="88" t="str">
        <f>IF('Order Form'!$B$11="Address 2","",IF(ISNUMBER($H293),IF('Order Form'!$K$14="Yes",'Order Form'!$B$11,""),""))</f>
        <v/>
      </c>
      <c r="S293" s="96" t="str">
        <f>IF('Order Form'!$B$12="Address 3","",IF(ISNUMBER($H293),IF('Order Form'!$K$14="Yes",'Order Form'!$B$12,""),""))</f>
        <v/>
      </c>
      <c r="T293" s="88" t="str">
        <f>IF('Order Form'!$B$13="Town","",IF(ISNUMBER($H293),IF('Order Form'!$K$14="Yes",'Order Form'!$B$13,""),""))</f>
        <v/>
      </c>
      <c r="U293" s="34"/>
      <c r="V293" s="103" t="str">
        <f>IF('Order Form'!$B$14="Post Code","",IF(ISNUMBER($H293),IF('Order Form'!$K$14="Yes",'Order Form'!$B$14,""),""))</f>
        <v/>
      </c>
      <c r="W293" s="98" t="str">
        <f>IF('Order Form'!$B$15="Country","",IF(ISNUMBER($H293),IF('Order Form'!$K$14="Yes",VLOOKUP('Order Form'!$B$15,Lists!N:O,2,0),""),""))</f>
        <v/>
      </c>
      <c r="X293" s="100"/>
      <c r="Y293" s="99" t="str">
        <f>IF('Order Form'!$F$8="Phone","",IF(ISNUMBER($H293),IF('Order Form'!$K$14="Yes",'Order Form'!$F$8,""),""))</f>
        <v/>
      </c>
      <c r="Z293" s="97" t="str">
        <f>IF('Order Form'!$F$9="Email","",IF(ISNUMBER($H293),IF('Order Form'!$K$14="Yes",'Order Form'!$F$9,""),""))</f>
        <v/>
      </c>
      <c r="AA293" s="38"/>
      <c r="AC293" s="86" t="str">
        <f>IF(ISNUMBER(($H293)),LEFT('Order Form'!$K$10,2),"")</f>
        <v/>
      </c>
      <c r="AD293" s="34"/>
      <c r="AE293" s="86" t="str">
        <f>IF(AC293="GR",LEFT('Order Form'!$K$11,2),"")</f>
        <v/>
      </c>
      <c r="AF293" s="34"/>
      <c r="AG293" s="38"/>
      <c r="AH293" s="38"/>
      <c r="AI293" s="86" t="str">
        <f>IF(ISNUMBER(($H293)),IF('Order Form'!$K$16="Yes","P",""),"")</f>
        <v/>
      </c>
      <c r="AJ293" s="34"/>
      <c r="AK293" s="106"/>
      <c r="AL293" s="106"/>
      <c r="AM293" s="34"/>
      <c r="AN293" s="34"/>
      <c r="AO293" s="38"/>
      <c r="AP293" s="34"/>
      <c r="AQ293" s="38"/>
      <c r="AR293" s="38"/>
      <c r="AS293" s="38"/>
      <c r="AZ293" s="86" t="str">
        <f>IF(ISNUMBER(($H293)),IF('Order Form'!$K$15="Yes","Y",""),"")</f>
        <v/>
      </c>
      <c r="BD293" s="87" t="e">
        <f>IF('Order Form'!#REF!&gt;0,"OF"," ")</f>
        <v>#REF!</v>
      </c>
      <c r="BE293" s="86" t="e">
        <f>IF('Order Form'!#REF!&gt;0,"Y"," ")</f>
        <v>#REF!</v>
      </c>
      <c r="BF293" s="86" t="e">
        <f>IF('Order Form'!#REF!&gt;0,"STANDARD"," ")</f>
        <v>#REF!</v>
      </c>
    </row>
    <row r="294" spans="1:58">
      <c r="A294" s="34"/>
      <c r="B294" s="93" t="str">
        <f>IF(ISNUMBER(($H294)),'Order Form'!$D$5,"")</f>
        <v/>
      </c>
      <c r="C294" s="92" t="str">
        <f>IF(ISNUMBER(($H294)),'Order Form'!$G$5,"")</f>
        <v/>
      </c>
      <c r="D294" s="92" t="str">
        <f>IF('Order Form'!F347="","",IF(ISNUMBER(($H294)),'Order Form'!F347,""))</f>
        <v/>
      </c>
      <c r="E294" s="35"/>
      <c r="F294" s="91" t="str">
        <f>IF(ISNUMBER((H294)),SUBSTITUTE(SUBSTITUTE('Order Form'!#REF!,"-","")," ",""),"")</f>
        <v/>
      </c>
      <c r="G294" s="36"/>
      <c r="H294" s="90" t="str">
        <f>IF('Order Form'!H347&gt;0,'Order Form'!H347," ")</f>
        <v xml:space="preserve"> </v>
      </c>
      <c r="I294" s="89" t="str">
        <f>IF('Order Form'!$K$13="Yes",(IF('Order Form'!#REF!&gt;0,"",IF('Order Form'!$K$10&lt;&gt;"GR - Gratis",IF('Order Form'!#REF!=0,"",IF(ISNUMBER($H294),'Order Form'!#REF!,"")),""))),"")</f>
        <v/>
      </c>
      <c r="J294" s="89" t="str">
        <f>IF('Order Form'!$K$13="Yes",(IF('Order Form'!#REF!=0,"",IF('Order Form'!$K$10&lt;&gt;"GR - Gratis",IF(ISNUMBER($H294),'Order Form'!#REF!,""),""))),"")</f>
        <v/>
      </c>
      <c r="K294" s="37"/>
      <c r="L294" s="89" t="str">
        <f>IF('Order Form'!J347&gt;0,"",IF('Order Form'!G347=0,"",IF('Order Form'!$K$10&lt;&gt;"GR - Gratis",IF('Order Form'!$K$12="Yes",IF(ISNUMBER($H294),'Order Form'!G347*100,""),""),"")))</f>
        <v/>
      </c>
      <c r="M294" s="89" t="str">
        <f>IF('Order Form'!J347&gt;0,"",IF('Order Form'!$K$17=0,"",IF('Order Form'!$K$17=0,"",IF('Order Form'!$K$10&lt;&gt;"GR - Gratis",IF('Order Form'!$K$12="Yes",IF(ISNUMBER($H294),'Order Form'!$K$17*100,""),""),""))))</f>
        <v/>
      </c>
      <c r="N294" s="38"/>
      <c r="O294" s="88" t="str">
        <f>IF('Order Form'!$B$8="Name / Attent Of","",IF(ISNUMBER($H294),IF('Order Form'!$K$14="Yes",'Order Form'!$B$8,""),""))</f>
        <v/>
      </c>
      <c r="P294" s="96" t="str">
        <f>IF('Order Form'!$B$9="Company / Department","",IF(ISNUMBER($H294),IF('Order Form'!$K$14="Yes",'Order Form'!$B$9,""),""))</f>
        <v/>
      </c>
      <c r="Q294" s="88" t="str">
        <f>IF('Order Form'!$B$10="Address 1","",IF(ISNUMBER($H294),IF('Order Form'!$K$14="Yes",'Order Form'!$B$10,""),""))</f>
        <v/>
      </c>
      <c r="R294" s="88" t="str">
        <f>IF('Order Form'!$B$11="Address 2","",IF(ISNUMBER($H294),IF('Order Form'!$K$14="Yes",'Order Form'!$B$11,""),""))</f>
        <v/>
      </c>
      <c r="S294" s="96" t="str">
        <f>IF('Order Form'!$B$12="Address 3","",IF(ISNUMBER($H294),IF('Order Form'!$K$14="Yes",'Order Form'!$B$12,""),""))</f>
        <v/>
      </c>
      <c r="T294" s="88" t="str">
        <f>IF('Order Form'!$B$13="Town","",IF(ISNUMBER($H294),IF('Order Form'!$K$14="Yes",'Order Form'!$B$13,""),""))</f>
        <v/>
      </c>
      <c r="U294" s="34"/>
      <c r="V294" s="103" t="str">
        <f>IF('Order Form'!$B$14="Post Code","",IF(ISNUMBER($H294),IF('Order Form'!$K$14="Yes",'Order Form'!$B$14,""),""))</f>
        <v/>
      </c>
      <c r="W294" s="98" t="str">
        <f>IF('Order Form'!$B$15="Country","",IF(ISNUMBER($H294),IF('Order Form'!$K$14="Yes",VLOOKUP('Order Form'!$B$15,Lists!N:O,2,0),""),""))</f>
        <v/>
      </c>
      <c r="X294" s="100"/>
      <c r="Y294" s="99" t="str">
        <f>IF('Order Form'!$F$8="Phone","",IF(ISNUMBER($H294),IF('Order Form'!$K$14="Yes",'Order Form'!$F$8,""),""))</f>
        <v/>
      </c>
      <c r="Z294" s="97" t="str">
        <f>IF('Order Form'!$F$9="Email","",IF(ISNUMBER($H294),IF('Order Form'!$K$14="Yes",'Order Form'!$F$9,""),""))</f>
        <v/>
      </c>
      <c r="AA294" s="38"/>
      <c r="AC294" s="86" t="str">
        <f>IF(ISNUMBER(($H294)),LEFT('Order Form'!$K$10,2),"")</f>
        <v/>
      </c>
      <c r="AD294" s="34"/>
      <c r="AE294" s="86" t="str">
        <f>IF(AC294="GR",LEFT('Order Form'!$K$11,2),"")</f>
        <v/>
      </c>
      <c r="AF294" s="34"/>
      <c r="AG294" s="38"/>
      <c r="AH294" s="38"/>
      <c r="AI294" s="86" t="str">
        <f>IF(ISNUMBER(($H294)),IF('Order Form'!$K$16="Yes","P",""),"")</f>
        <v/>
      </c>
      <c r="AJ294" s="34"/>
      <c r="AK294" s="106"/>
      <c r="AL294" s="106"/>
      <c r="AM294" s="34"/>
      <c r="AN294" s="34"/>
      <c r="AO294" s="38"/>
      <c r="AP294" s="34"/>
      <c r="AQ294" s="38"/>
      <c r="AR294" s="38"/>
      <c r="AS294" s="38"/>
      <c r="AZ294" s="86" t="str">
        <f>IF(ISNUMBER(($H294)),IF('Order Form'!$K$15="Yes","Y",""),"")</f>
        <v/>
      </c>
      <c r="BD294" s="87" t="e">
        <f>IF('Order Form'!#REF!&gt;0,"OF"," ")</f>
        <v>#REF!</v>
      </c>
      <c r="BE294" s="86" t="e">
        <f>IF('Order Form'!#REF!&gt;0,"Y"," ")</f>
        <v>#REF!</v>
      </c>
      <c r="BF294" s="86" t="e">
        <f>IF('Order Form'!#REF!&gt;0,"STANDARD"," ")</f>
        <v>#REF!</v>
      </c>
    </row>
    <row r="295" spans="1:58">
      <c r="A295" s="34"/>
      <c r="B295" s="93" t="str">
        <f>IF(ISNUMBER(($H295)),'Order Form'!$D$5,"")</f>
        <v/>
      </c>
      <c r="C295" s="92" t="str">
        <f>IF(ISNUMBER(($H295)),'Order Form'!$G$5,"")</f>
        <v/>
      </c>
      <c r="D295" s="92" t="str">
        <f>IF('Order Form'!F348="","",IF(ISNUMBER(($H295)),'Order Form'!F348,""))</f>
        <v/>
      </c>
      <c r="E295" s="35"/>
      <c r="F295" s="91" t="str">
        <f>IF(ISNUMBER((H295)),SUBSTITUTE(SUBSTITUTE('Order Form'!#REF!,"-","")," ",""),"")</f>
        <v/>
      </c>
      <c r="G295" s="36"/>
      <c r="H295" s="90" t="str">
        <f>IF('Order Form'!H348&gt;0,'Order Form'!H348," ")</f>
        <v xml:space="preserve"> </v>
      </c>
      <c r="I295" s="89" t="str">
        <f>IF('Order Form'!$K$13="Yes",(IF('Order Form'!#REF!&gt;0,"",IF('Order Form'!$K$10&lt;&gt;"GR - Gratis",IF('Order Form'!#REF!=0,"",IF(ISNUMBER($H295),'Order Form'!#REF!,"")),""))),"")</f>
        <v/>
      </c>
      <c r="J295" s="89" t="str">
        <f>IF('Order Form'!$K$13="Yes",(IF('Order Form'!#REF!=0,"",IF('Order Form'!$K$10&lt;&gt;"GR - Gratis",IF(ISNUMBER($H295),'Order Form'!#REF!,""),""))),"")</f>
        <v/>
      </c>
      <c r="K295" s="37"/>
      <c r="L295" s="89" t="str">
        <f>IF('Order Form'!J348&gt;0,"",IF('Order Form'!G348=0,"",IF('Order Form'!$K$10&lt;&gt;"GR - Gratis",IF('Order Form'!$K$12="Yes",IF(ISNUMBER($H295),'Order Form'!G348*100,""),""),"")))</f>
        <v/>
      </c>
      <c r="M295" s="89" t="str">
        <f>IF('Order Form'!J348&gt;0,"",IF('Order Form'!$K$17=0,"",IF('Order Form'!$K$17=0,"",IF('Order Form'!$K$10&lt;&gt;"GR - Gratis",IF('Order Form'!$K$12="Yes",IF(ISNUMBER($H295),'Order Form'!$K$17*100,""),""),""))))</f>
        <v/>
      </c>
      <c r="N295" s="38"/>
      <c r="O295" s="88" t="str">
        <f>IF('Order Form'!$B$8="Name / Attent Of","",IF(ISNUMBER($H295),IF('Order Form'!$K$14="Yes",'Order Form'!$B$8,""),""))</f>
        <v/>
      </c>
      <c r="P295" s="96" t="str">
        <f>IF('Order Form'!$B$9="Company / Department","",IF(ISNUMBER($H295),IF('Order Form'!$K$14="Yes",'Order Form'!$B$9,""),""))</f>
        <v/>
      </c>
      <c r="Q295" s="88" t="str">
        <f>IF('Order Form'!$B$10="Address 1","",IF(ISNUMBER($H295),IF('Order Form'!$K$14="Yes",'Order Form'!$B$10,""),""))</f>
        <v/>
      </c>
      <c r="R295" s="88" t="str">
        <f>IF('Order Form'!$B$11="Address 2","",IF(ISNUMBER($H295),IF('Order Form'!$K$14="Yes",'Order Form'!$B$11,""),""))</f>
        <v/>
      </c>
      <c r="S295" s="96" t="str">
        <f>IF('Order Form'!$B$12="Address 3","",IF(ISNUMBER($H295),IF('Order Form'!$K$14="Yes",'Order Form'!$B$12,""),""))</f>
        <v/>
      </c>
      <c r="T295" s="88" t="str">
        <f>IF('Order Form'!$B$13="Town","",IF(ISNUMBER($H295),IF('Order Form'!$K$14="Yes",'Order Form'!$B$13,""),""))</f>
        <v/>
      </c>
      <c r="U295" s="34"/>
      <c r="V295" s="103" t="str">
        <f>IF('Order Form'!$B$14="Post Code","",IF(ISNUMBER($H295),IF('Order Form'!$K$14="Yes",'Order Form'!$B$14,""),""))</f>
        <v/>
      </c>
      <c r="W295" s="98" t="str">
        <f>IF('Order Form'!$B$15="Country","",IF(ISNUMBER($H295),IF('Order Form'!$K$14="Yes",VLOOKUP('Order Form'!$B$15,Lists!N:O,2,0),""),""))</f>
        <v/>
      </c>
      <c r="X295" s="100"/>
      <c r="Y295" s="99" t="str">
        <f>IF('Order Form'!$F$8="Phone","",IF(ISNUMBER($H295),IF('Order Form'!$K$14="Yes",'Order Form'!$F$8,""),""))</f>
        <v/>
      </c>
      <c r="Z295" s="97" t="str">
        <f>IF('Order Form'!$F$9="Email","",IF(ISNUMBER($H295),IF('Order Form'!$K$14="Yes",'Order Form'!$F$9,""),""))</f>
        <v/>
      </c>
      <c r="AA295" s="38"/>
      <c r="AC295" s="86" t="str">
        <f>IF(ISNUMBER(($H295)),LEFT('Order Form'!$K$10,2),"")</f>
        <v/>
      </c>
      <c r="AD295" s="34"/>
      <c r="AE295" s="86" t="str">
        <f>IF(AC295="GR",LEFT('Order Form'!$K$11,2),"")</f>
        <v/>
      </c>
      <c r="AF295" s="34"/>
      <c r="AG295" s="38"/>
      <c r="AH295" s="38"/>
      <c r="AI295" s="86" t="str">
        <f>IF(ISNUMBER(($H295)),IF('Order Form'!$K$16="Yes","P",""),"")</f>
        <v/>
      </c>
      <c r="AJ295" s="34"/>
      <c r="AK295" s="106"/>
      <c r="AL295" s="106"/>
      <c r="AM295" s="34"/>
      <c r="AN295" s="34"/>
      <c r="AO295" s="38"/>
      <c r="AP295" s="34"/>
      <c r="AQ295" s="38"/>
      <c r="AR295" s="38"/>
      <c r="AS295" s="38"/>
      <c r="AZ295" s="86" t="str">
        <f>IF(ISNUMBER(($H295)),IF('Order Form'!$K$15="Yes","Y",""),"")</f>
        <v/>
      </c>
      <c r="BD295" s="87" t="e">
        <f>IF('Order Form'!#REF!&gt;0,"OF"," ")</f>
        <v>#REF!</v>
      </c>
      <c r="BE295" s="86" t="e">
        <f>IF('Order Form'!#REF!&gt;0,"Y"," ")</f>
        <v>#REF!</v>
      </c>
      <c r="BF295" s="86" t="e">
        <f>IF('Order Form'!#REF!&gt;0,"STANDARD"," ")</f>
        <v>#REF!</v>
      </c>
    </row>
    <row r="296" spans="1:58">
      <c r="A296" s="34"/>
      <c r="B296" s="93" t="str">
        <f>IF(ISNUMBER(($H296)),'Order Form'!$D$5,"")</f>
        <v/>
      </c>
      <c r="C296" s="92" t="str">
        <f>IF(ISNUMBER(($H296)),'Order Form'!$G$5,"")</f>
        <v/>
      </c>
      <c r="D296" s="92" t="str">
        <f>IF('Order Form'!F349="","",IF(ISNUMBER(($H296)),'Order Form'!F349,""))</f>
        <v/>
      </c>
      <c r="E296" s="35"/>
      <c r="F296" s="91" t="str">
        <f>IF(ISNUMBER((H296)),SUBSTITUTE(SUBSTITUTE('Order Form'!#REF!,"-","")," ",""),"")</f>
        <v/>
      </c>
      <c r="G296" s="36"/>
      <c r="H296" s="90" t="str">
        <f>IF('Order Form'!H349&gt;0,'Order Form'!H349," ")</f>
        <v xml:space="preserve"> </v>
      </c>
      <c r="I296" s="89" t="str">
        <f>IF('Order Form'!$K$13="Yes",(IF('Order Form'!#REF!&gt;0,"",IF('Order Form'!$K$10&lt;&gt;"GR - Gratis",IF('Order Form'!#REF!=0,"",IF(ISNUMBER($H296),'Order Form'!#REF!,"")),""))),"")</f>
        <v/>
      </c>
      <c r="J296" s="89" t="str">
        <f>IF('Order Form'!$K$13="Yes",(IF('Order Form'!#REF!=0,"",IF('Order Form'!$K$10&lt;&gt;"GR - Gratis",IF(ISNUMBER($H296),'Order Form'!#REF!,""),""))),"")</f>
        <v/>
      </c>
      <c r="K296" s="37"/>
      <c r="L296" s="89" t="str">
        <f>IF('Order Form'!J349&gt;0,"",IF('Order Form'!G349=0,"",IF('Order Form'!$K$10&lt;&gt;"GR - Gratis",IF('Order Form'!$K$12="Yes",IF(ISNUMBER($H296),'Order Form'!G349*100,""),""),"")))</f>
        <v/>
      </c>
      <c r="M296" s="89" t="str">
        <f>IF('Order Form'!J349&gt;0,"",IF('Order Form'!$K$17=0,"",IF('Order Form'!$K$17=0,"",IF('Order Form'!$K$10&lt;&gt;"GR - Gratis",IF('Order Form'!$K$12="Yes",IF(ISNUMBER($H296),'Order Form'!$K$17*100,""),""),""))))</f>
        <v/>
      </c>
      <c r="N296" s="38"/>
      <c r="O296" s="88" t="str">
        <f>IF('Order Form'!$B$8="Name / Attent Of","",IF(ISNUMBER($H296),IF('Order Form'!$K$14="Yes",'Order Form'!$B$8,""),""))</f>
        <v/>
      </c>
      <c r="P296" s="96" t="str">
        <f>IF('Order Form'!$B$9="Company / Department","",IF(ISNUMBER($H296),IF('Order Form'!$K$14="Yes",'Order Form'!$B$9,""),""))</f>
        <v/>
      </c>
      <c r="Q296" s="88" t="str">
        <f>IF('Order Form'!$B$10="Address 1","",IF(ISNUMBER($H296),IF('Order Form'!$K$14="Yes",'Order Form'!$B$10,""),""))</f>
        <v/>
      </c>
      <c r="R296" s="88" t="str">
        <f>IF('Order Form'!$B$11="Address 2","",IF(ISNUMBER($H296),IF('Order Form'!$K$14="Yes",'Order Form'!$B$11,""),""))</f>
        <v/>
      </c>
      <c r="S296" s="96" t="str">
        <f>IF('Order Form'!$B$12="Address 3","",IF(ISNUMBER($H296),IF('Order Form'!$K$14="Yes",'Order Form'!$B$12,""),""))</f>
        <v/>
      </c>
      <c r="T296" s="88" t="str">
        <f>IF('Order Form'!$B$13="Town","",IF(ISNUMBER($H296),IF('Order Form'!$K$14="Yes",'Order Form'!$B$13,""),""))</f>
        <v/>
      </c>
      <c r="U296" s="34"/>
      <c r="V296" s="103" t="str">
        <f>IF('Order Form'!$B$14="Post Code","",IF(ISNUMBER($H296),IF('Order Form'!$K$14="Yes",'Order Form'!$B$14,""),""))</f>
        <v/>
      </c>
      <c r="W296" s="98" t="str">
        <f>IF('Order Form'!$B$15="Country","",IF(ISNUMBER($H296),IF('Order Form'!$K$14="Yes",VLOOKUP('Order Form'!$B$15,Lists!N:O,2,0),""),""))</f>
        <v/>
      </c>
      <c r="X296" s="100"/>
      <c r="Y296" s="99" t="str">
        <f>IF('Order Form'!$F$8="Phone","",IF(ISNUMBER($H296),IF('Order Form'!$K$14="Yes",'Order Form'!$F$8,""),""))</f>
        <v/>
      </c>
      <c r="Z296" s="97" t="str">
        <f>IF('Order Form'!$F$9="Email","",IF(ISNUMBER($H296),IF('Order Form'!$K$14="Yes",'Order Form'!$F$9,""),""))</f>
        <v/>
      </c>
      <c r="AA296" s="38"/>
      <c r="AC296" s="86" t="str">
        <f>IF(ISNUMBER(($H296)),LEFT('Order Form'!$K$10,2),"")</f>
        <v/>
      </c>
      <c r="AD296" s="34"/>
      <c r="AE296" s="86" t="str">
        <f>IF(AC296="GR",LEFT('Order Form'!$K$11,2),"")</f>
        <v/>
      </c>
      <c r="AF296" s="34"/>
      <c r="AG296" s="38"/>
      <c r="AH296" s="38"/>
      <c r="AI296" s="86" t="str">
        <f>IF(ISNUMBER(($H296)),IF('Order Form'!$K$16="Yes","P",""),"")</f>
        <v/>
      </c>
      <c r="AJ296" s="34"/>
      <c r="AK296" s="106"/>
      <c r="AL296" s="106"/>
      <c r="AM296" s="34"/>
      <c r="AN296" s="34"/>
      <c r="AO296" s="38"/>
      <c r="AP296" s="34"/>
      <c r="AQ296" s="38"/>
      <c r="AR296" s="38"/>
      <c r="AS296" s="38"/>
      <c r="AZ296" s="86" t="str">
        <f>IF(ISNUMBER(($H296)),IF('Order Form'!$K$15="Yes","Y",""),"")</f>
        <v/>
      </c>
      <c r="BD296" s="87" t="e">
        <f>IF('Order Form'!#REF!&gt;0,"OF"," ")</f>
        <v>#REF!</v>
      </c>
      <c r="BE296" s="86" t="e">
        <f>IF('Order Form'!#REF!&gt;0,"Y"," ")</f>
        <v>#REF!</v>
      </c>
      <c r="BF296" s="86" t="e">
        <f>IF('Order Form'!#REF!&gt;0,"STANDARD"," ")</f>
        <v>#REF!</v>
      </c>
    </row>
    <row r="297" spans="1:58">
      <c r="A297" s="34"/>
      <c r="B297" s="93" t="str">
        <f>IF(ISNUMBER(($H297)),'Order Form'!$D$5,"")</f>
        <v/>
      </c>
      <c r="C297" s="92" t="str">
        <f>IF(ISNUMBER(($H297)),'Order Form'!$G$5,"")</f>
        <v/>
      </c>
      <c r="D297" s="92" t="str">
        <f>IF('Order Form'!F350="","",IF(ISNUMBER(($H297)),'Order Form'!F350,""))</f>
        <v/>
      </c>
      <c r="E297" s="35"/>
      <c r="F297" s="91" t="str">
        <f>IF(ISNUMBER((H297)),SUBSTITUTE(SUBSTITUTE('Order Form'!#REF!,"-","")," ",""),"")</f>
        <v/>
      </c>
      <c r="G297" s="36"/>
      <c r="H297" s="90" t="str">
        <f>IF('Order Form'!H350&gt;0,'Order Form'!H350," ")</f>
        <v xml:space="preserve"> </v>
      </c>
      <c r="I297" s="89" t="str">
        <f>IF('Order Form'!$K$13="Yes",(IF('Order Form'!#REF!&gt;0,"",IF('Order Form'!$K$10&lt;&gt;"GR - Gratis",IF('Order Form'!#REF!=0,"",IF(ISNUMBER($H297),'Order Form'!#REF!,"")),""))),"")</f>
        <v/>
      </c>
      <c r="J297" s="89" t="str">
        <f>IF('Order Form'!$K$13="Yes",(IF('Order Form'!#REF!=0,"",IF('Order Form'!$K$10&lt;&gt;"GR - Gratis",IF(ISNUMBER($H297),'Order Form'!#REF!,""),""))),"")</f>
        <v/>
      </c>
      <c r="K297" s="37"/>
      <c r="L297" s="89" t="str">
        <f>IF('Order Form'!J350&gt;0,"",IF('Order Form'!G350=0,"",IF('Order Form'!$K$10&lt;&gt;"GR - Gratis",IF('Order Form'!$K$12="Yes",IF(ISNUMBER($H297),'Order Form'!G350*100,""),""),"")))</f>
        <v/>
      </c>
      <c r="M297" s="89" t="str">
        <f>IF('Order Form'!J350&gt;0,"",IF('Order Form'!$K$17=0,"",IF('Order Form'!$K$17=0,"",IF('Order Form'!$K$10&lt;&gt;"GR - Gratis",IF('Order Form'!$K$12="Yes",IF(ISNUMBER($H297),'Order Form'!$K$17*100,""),""),""))))</f>
        <v/>
      </c>
      <c r="N297" s="38"/>
      <c r="O297" s="88" t="str">
        <f>IF('Order Form'!$B$8="Name / Attent Of","",IF(ISNUMBER($H297),IF('Order Form'!$K$14="Yes",'Order Form'!$B$8,""),""))</f>
        <v/>
      </c>
      <c r="P297" s="96" t="str">
        <f>IF('Order Form'!$B$9="Company / Department","",IF(ISNUMBER($H297),IF('Order Form'!$K$14="Yes",'Order Form'!$B$9,""),""))</f>
        <v/>
      </c>
      <c r="Q297" s="88" t="str">
        <f>IF('Order Form'!$B$10="Address 1","",IF(ISNUMBER($H297),IF('Order Form'!$K$14="Yes",'Order Form'!$B$10,""),""))</f>
        <v/>
      </c>
      <c r="R297" s="88" t="str">
        <f>IF('Order Form'!$B$11="Address 2","",IF(ISNUMBER($H297),IF('Order Form'!$K$14="Yes",'Order Form'!$B$11,""),""))</f>
        <v/>
      </c>
      <c r="S297" s="96" t="str">
        <f>IF('Order Form'!$B$12="Address 3","",IF(ISNUMBER($H297),IF('Order Form'!$K$14="Yes",'Order Form'!$B$12,""),""))</f>
        <v/>
      </c>
      <c r="T297" s="88" t="str">
        <f>IF('Order Form'!$B$13="Town","",IF(ISNUMBER($H297),IF('Order Form'!$K$14="Yes",'Order Form'!$B$13,""),""))</f>
        <v/>
      </c>
      <c r="U297" s="34"/>
      <c r="V297" s="103" t="str">
        <f>IF('Order Form'!$B$14="Post Code","",IF(ISNUMBER($H297),IF('Order Form'!$K$14="Yes",'Order Form'!$B$14,""),""))</f>
        <v/>
      </c>
      <c r="W297" s="98" t="str">
        <f>IF('Order Form'!$B$15="Country","",IF(ISNUMBER($H297),IF('Order Form'!$K$14="Yes",VLOOKUP('Order Form'!$B$15,Lists!N:O,2,0),""),""))</f>
        <v/>
      </c>
      <c r="X297" s="100"/>
      <c r="Y297" s="99" t="str">
        <f>IF('Order Form'!$F$8="Phone","",IF(ISNUMBER($H297),IF('Order Form'!$K$14="Yes",'Order Form'!$F$8,""),""))</f>
        <v/>
      </c>
      <c r="Z297" s="97" t="str">
        <f>IF('Order Form'!$F$9="Email","",IF(ISNUMBER($H297),IF('Order Form'!$K$14="Yes",'Order Form'!$F$9,""),""))</f>
        <v/>
      </c>
      <c r="AA297" s="38"/>
      <c r="AC297" s="86" t="str">
        <f>IF(ISNUMBER(($H297)),LEFT('Order Form'!$K$10,2),"")</f>
        <v/>
      </c>
      <c r="AD297" s="34"/>
      <c r="AE297" s="86" t="str">
        <f>IF(AC297="GR",LEFT('Order Form'!$K$11,2),"")</f>
        <v/>
      </c>
      <c r="AF297" s="34"/>
      <c r="AG297" s="38"/>
      <c r="AH297" s="38"/>
      <c r="AI297" s="86" t="str">
        <f>IF(ISNUMBER(($H297)),IF('Order Form'!$K$16="Yes","P",""),"")</f>
        <v/>
      </c>
      <c r="AJ297" s="34"/>
      <c r="AK297" s="106"/>
      <c r="AL297" s="106"/>
      <c r="AM297" s="34"/>
      <c r="AN297" s="34"/>
      <c r="AO297" s="38"/>
      <c r="AP297" s="34"/>
      <c r="AQ297" s="38"/>
      <c r="AR297" s="38"/>
      <c r="AS297" s="38"/>
      <c r="AZ297" s="86" t="str">
        <f>IF(ISNUMBER(($H297)),IF('Order Form'!$K$15="Yes","Y",""),"")</f>
        <v/>
      </c>
      <c r="BD297" s="87" t="e">
        <f>IF('Order Form'!#REF!&gt;0,"OF"," ")</f>
        <v>#REF!</v>
      </c>
      <c r="BE297" s="86" t="e">
        <f>IF('Order Form'!#REF!&gt;0,"Y"," ")</f>
        <v>#REF!</v>
      </c>
      <c r="BF297" s="86" t="e">
        <f>IF('Order Form'!#REF!&gt;0,"STANDARD"," ")</f>
        <v>#REF!</v>
      </c>
    </row>
    <row r="298" spans="1:58">
      <c r="A298" s="34"/>
      <c r="B298" s="93" t="str">
        <f>IF(ISNUMBER(($H298)),'Order Form'!$D$5,"")</f>
        <v/>
      </c>
      <c r="C298" s="92" t="str">
        <f>IF(ISNUMBER(($H298)),'Order Form'!$G$5,"")</f>
        <v/>
      </c>
      <c r="D298" s="92" t="str">
        <f>IF('Order Form'!F351="","",IF(ISNUMBER(($H298)),'Order Form'!F351,""))</f>
        <v/>
      </c>
      <c r="E298" s="35"/>
      <c r="F298" s="91" t="str">
        <f>IF(ISNUMBER((H298)),SUBSTITUTE(SUBSTITUTE('Order Form'!#REF!,"-","")," ",""),"")</f>
        <v/>
      </c>
      <c r="G298" s="36"/>
      <c r="H298" s="90" t="str">
        <f>IF('Order Form'!H351&gt;0,'Order Form'!H351," ")</f>
        <v xml:space="preserve"> </v>
      </c>
      <c r="I298" s="89" t="str">
        <f>IF('Order Form'!$K$13="Yes",(IF('Order Form'!#REF!&gt;0,"",IF('Order Form'!$K$10&lt;&gt;"GR - Gratis",IF('Order Form'!#REF!=0,"",IF(ISNUMBER($H298),'Order Form'!#REF!,"")),""))),"")</f>
        <v/>
      </c>
      <c r="J298" s="89" t="str">
        <f>IF('Order Form'!$K$13="Yes",(IF('Order Form'!#REF!=0,"",IF('Order Form'!$K$10&lt;&gt;"GR - Gratis",IF(ISNUMBER($H298),'Order Form'!#REF!,""),""))),"")</f>
        <v/>
      </c>
      <c r="K298" s="37"/>
      <c r="L298" s="89" t="str">
        <f>IF('Order Form'!J351&gt;0,"",IF('Order Form'!G351=0,"",IF('Order Form'!$K$10&lt;&gt;"GR - Gratis",IF('Order Form'!$K$12="Yes",IF(ISNUMBER($H298),'Order Form'!G351*100,""),""),"")))</f>
        <v/>
      </c>
      <c r="M298" s="89" t="str">
        <f>IF('Order Form'!J351&gt;0,"",IF('Order Form'!$K$17=0,"",IF('Order Form'!$K$17=0,"",IF('Order Form'!$K$10&lt;&gt;"GR - Gratis",IF('Order Form'!$K$12="Yes",IF(ISNUMBER($H298),'Order Form'!$K$17*100,""),""),""))))</f>
        <v/>
      </c>
      <c r="N298" s="38"/>
      <c r="O298" s="88" t="str">
        <f>IF('Order Form'!$B$8="Name / Attent Of","",IF(ISNUMBER($H298),IF('Order Form'!$K$14="Yes",'Order Form'!$B$8,""),""))</f>
        <v/>
      </c>
      <c r="P298" s="96" t="str">
        <f>IF('Order Form'!$B$9="Company / Department","",IF(ISNUMBER($H298),IF('Order Form'!$K$14="Yes",'Order Form'!$B$9,""),""))</f>
        <v/>
      </c>
      <c r="Q298" s="88" t="str">
        <f>IF('Order Form'!$B$10="Address 1","",IF(ISNUMBER($H298),IF('Order Form'!$K$14="Yes",'Order Form'!$B$10,""),""))</f>
        <v/>
      </c>
      <c r="R298" s="88" t="str">
        <f>IF('Order Form'!$B$11="Address 2","",IF(ISNUMBER($H298),IF('Order Form'!$K$14="Yes",'Order Form'!$B$11,""),""))</f>
        <v/>
      </c>
      <c r="S298" s="96" t="str">
        <f>IF('Order Form'!$B$12="Address 3","",IF(ISNUMBER($H298),IF('Order Form'!$K$14="Yes",'Order Form'!$B$12,""),""))</f>
        <v/>
      </c>
      <c r="T298" s="88" t="str">
        <f>IF('Order Form'!$B$13="Town","",IF(ISNUMBER($H298),IF('Order Form'!$K$14="Yes",'Order Form'!$B$13,""),""))</f>
        <v/>
      </c>
      <c r="U298" s="34"/>
      <c r="V298" s="103" t="str">
        <f>IF('Order Form'!$B$14="Post Code","",IF(ISNUMBER($H298),IF('Order Form'!$K$14="Yes",'Order Form'!$B$14,""),""))</f>
        <v/>
      </c>
      <c r="W298" s="98" t="str">
        <f>IF('Order Form'!$B$15="Country","",IF(ISNUMBER($H298),IF('Order Form'!$K$14="Yes",VLOOKUP('Order Form'!$B$15,Lists!N:O,2,0),""),""))</f>
        <v/>
      </c>
      <c r="X298" s="100"/>
      <c r="Y298" s="99" t="str">
        <f>IF('Order Form'!$F$8="Phone","",IF(ISNUMBER($H298),IF('Order Form'!$K$14="Yes",'Order Form'!$F$8,""),""))</f>
        <v/>
      </c>
      <c r="Z298" s="97" t="str">
        <f>IF('Order Form'!$F$9="Email","",IF(ISNUMBER($H298),IF('Order Form'!$K$14="Yes",'Order Form'!$F$9,""),""))</f>
        <v/>
      </c>
      <c r="AA298" s="38"/>
      <c r="AC298" s="86" t="str">
        <f>IF(ISNUMBER(($H298)),LEFT('Order Form'!$K$10,2),"")</f>
        <v/>
      </c>
      <c r="AD298" s="34"/>
      <c r="AE298" s="86" t="str">
        <f>IF(AC298="GR",LEFT('Order Form'!$K$11,2),"")</f>
        <v/>
      </c>
      <c r="AF298" s="34"/>
      <c r="AG298" s="38"/>
      <c r="AH298" s="38"/>
      <c r="AI298" s="86" t="str">
        <f>IF(ISNUMBER(($H298)),IF('Order Form'!$K$16="Yes","P",""),"")</f>
        <v/>
      </c>
      <c r="AJ298" s="34"/>
      <c r="AK298" s="106"/>
      <c r="AL298" s="106"/>
      <c r="AM298" s="34"/>
      <c r="AN298" s="34"/>
      <c r="AO298" s="38"/>
      <c r="AP298" s="34"/>
      <c r="AQ298" s="38"/>
      <c r="AR298" s="38"/>
      <c r="AS298" s="38"/>
      <c r="AZ298" s="86" t="str">
        <f>IF(ISNUMBER(($H298)),IF('Order Form'!$K$15="Yes","Y",""),"")</f>
        <v/>
      </c>
      <c r="BD298" s="87" t="e">
        <f>IF('Order Form'!#REF!&gt;0,"OF"," ")</f>
        <v>#REF!</v>
      </c>
      <c r="BE298" s="86" t="e">
        <f>IF('Order Form'!#REF!&gt;0,"Y"," ")</f>
        <v>#REF!</v>
      </c>
      <c r="BF298" s="86" t="e">
        <f>IF('Order Form'!#REF!&gt;0,"STANDARD"," ")</f>
        <v>#REF!</v>
      </c>
    </row>
    <row r="299" spans="1:58">
      <c r="A299" s="34"/>
      <c r="B299" s="93" t="str">
        <f>IF(ISNUMBER(($H299)),'Order Form'!$D$5,"")</f>
        <v/>
      </c>
      <c r="C299" s="92" t="str">
        <f>IF(ISNUMBER(($H299)),'Order Form'!$G$5,"")</f>
        <v/>
      </c>
      <c r="D299" s="92" t="str">
        <f>IF('Order Form'!F352="","",IF(ISNUMBER(($H299)),'Order Form'!F352,""))</f>
        <v/>
      </c>
      <c r="E299" s="35"/>
      <c r="F299" s="91" t="str">
        <f>IF(ISNUMBER((H299)),SUBSTITUTE(SUBSTITUTE('Order Form'!#REF!,"-","")," ",""),"")</f>
        <v/>
      </c>
      <c r="G299" s="36"/>
      <c r="H299" s="90" t="str">
        <f>IF('Order Form'!H352&gt;0,'Order Form'!H352," ")</f>
        <v xml:space="preserve"> </v>
      </c>
      <c r="I299" s="89" t="str">
        <f>IF('Order Form'!$K$13="Yes",(IF('Order Form'!#REF!&gt;0,"",IF('Order Form'!$K$10&lt;&gt;"GR - Gratis",IF('Order Form'!#REF!=0,"",IF(ISNUMBER($H299),'Order Form'!#REF!,"")),""))),"")</f>
        <v/>
      </c>
      <c r="J299" s="89" t="str">
        <f>IF('Order Form'!$K$13="Yes",(IF('Order Form'!#REF!=0,"",IF('Order Form'!$K$10&lt;&gt;"GR - Gratis",IF(ISNUMBER($H299),'Order Form'!#REF!,""),""))),"")</f>
        <v/>
      </c>
      <c r="K299" s="37"/>
      <c r="L299" s="89" t="str">
        <f>IF('Order Form'!J352&gt;0,"",IF('Order Form'!G352=0,"",IF('Order Form'!$K$10&lt;&gt;"GR - Gratis",IF('Order Form'!$K$12="Yes",IF(ISNUMBER($H299),'Order Form'!G352*100,""),""),"")))</f>
        <v/>
      </c>
      <c r="M299" s="89" t="str">
        <f>IF('Order Form'!J352&gt;0,"",IF('Order Form'!$K$17=0,"",IF('Order Form'!$K$17=0,"",IF('Order Form'!$K$10&lt;&gt;"GR - Gratis",IF('Order Form'!$K$12="Yes",IF(ISNUMBER($H299),'Order Form'!$K$17*100,""),""),""))))</f>
        <v/>
      </c>
      <c r="N299" s="38"/>
      <c r="O299" s="88" t="str">
        <f>IF('Order Form'!$B$8="Name / Attent Of","",IF(ISNUMBER($H299),IF('Order Form'!$K$14="Yes",'Order Form'!$B$8,""),""))</f>
        <v/>
      </c>
      <c r="P299" s="96" t="str">
        <f>IF('Order Form'!$B$9="Company / Department","",IF(ISNUMBER($H299),IF('Order Form'!$K$14="Yes",'Order Form'!$B$9,""),""))</f>
        <v/>
      </c>
      <c r="Q299" s="88" t="str">
        <f>IF('Order Form'!$B$10="Address 1","",IF(ISNUMBER($H299),IF('Order Form'!$K$14="Yes",'Order Form'!$B$10,""),""))</f>
        <v/>
      </c>
      <c r="R299" s="88" t="str">
        <f>IF('Order Form'!$B$11="Address 2","",IF(ISNUMBER($H299),IF('Order Form'!$K$14="Yes",'Order Form'!$B$11,""),""))</f>
        <v/>
      </c>
      <c r="S299" s="96" t="str">
        <f>IF('Order Form'!$B$12="Address 3","",IF(ISNUMBER($H299),IF('Order Form'!$K$14="Yes",'Order Form'!$B$12,""),""))</f>
        <v/>
      </c>
      <c r="T299" s="88" t="str">
        <f>IF('Order Form'!$B$13="Town","",IF(ISNUMBER($H299),IF('Order Form'!$K$14="Yes",'Order Form'!$B$13,""),""))</f>
        <v/>
      </c>
      <c r="U299" s="34"/>
      <c r="V299" s="103" t="str">
        <f>IF('Order Form'!$B$14="Post Code","",IF(ISNUMBER($H299),IF('Order Form'!$K$14="Yes",'Order Form'!$B$14,""),""))</f>
        <v/>
      </c>
      <c r="W299" s="98" t="str">
        <f>IF('Order Form'!$B$15="Country","",IF(ISNUMBER($H299),IF('Order Form'!$K$14="Yes",VLOOKUP('Order Form'!$B$15,Lists!N:O,2,0),""),""))</f>
        <v/>
      </c>
      <c r="X299" s="100"/>
      <c r="Y299" s="99" t="str">
        <f>IF('Order Form'!$F$8="Phone","",IF(ISNUMBER($H299),IF('Order Form'!$K$14="Yes",'Order Form'!$F$8,""),""))</f>
        <v/>
      </c>
      <c r="Z299" s="97" t="str">
        <f>IF('Order Form'!$F$9="Email","",IF(ISNUMBER($H299),IF('Order Form'!$K$14="Yes",'Order Form'!$F$9,""),""))</f>
        <v/>
      </c>
      <c r="AA299" s="38"/>
      <c r="AC299" s="86" t="str">
        <f>IF(ISNUMBER(($H299)),LEFT('Order Form'!$K$10,2),"")</f>
        <v/>
      </c>
      <c r="AD299" s="34"/>
      <c r="AE299" s="86" t="str">
        <f>IF(AC299="GR",LEFT('Order Form'!$K$11,2),"")</f>
        <v/>
      </c>
      <c r="AF299" s="34"/>
      <c r="AG299" s="38"/>
      <c r="AH299" s="38"/>
      <c r="AI299" s="86" t="str">
        <f>IF(ISNUMBER(($H299)),IF('Order Form'!$K$16="Yes","P",""),"")</f>
        <v/>
      </c>
      <c r="AJ299" s="34"/>
      <c r="AK299" s="106"/>
      <c r="AL299" s="106"/>
      <c r="AM299" s="34"/>
      <c r="AN299" s="34"/>
      <c r="AO299" s="38"/>
      <c r="AP299" s="34"/>
      <c r="AQ299" s="38"/>
      <c r="AR299" s="38"/>
      <c r="AS299" s="38"/>
      <c r="AZ299" s="86" t="str">
        <f>IF(ISNUMBER(($H299)),IF('Order Form'!$K$15="Yes","Y",""),"")</f>
        <v/>
      </c>
      <c r="BD299" s="87" t="e">
        <f>IF('Order Form'!#REF!&gt;0,"OF"," ")</f>
        <v>#REF!</v>
      </c>
      <c r="BE299" s="86" t="e">
        <f>IF('Order Form'!#REF!&gt;0,"Y"," ")</f>
        <v>#REF!</v>
      </c>
      <c r="BF299" s="86" t="e">
        <f>IF('Order Form'!#REF!&gt;0,"STANDARD"," ")</f>
        <v>#REF!</v>
      </c>
    </row>
    <row r="300" spans="1:58">
      <c r="A300" s="34"/>
      <c r="B300" s="93" t="str">
        <f>IF(ISNUMBER(($H300)),'Order Form'!$D$5,"")</f>
        <v/>
      </c>
      <c r="C300" s="92" t="str">
        <f>IF(ISNUMBER(($H300)),'Order Form'!$G$5,"")</f>
        <v/>
      </c>
      <c r="D300" s="92" t="str">
        <f>IF('Order Form'!F353="","",IF(ISNUMBER(($H300)),'Order Form'!F353,""))</f>
        <v/>
      </c>
      <c r="E300" s="35"/>
      <c r="F300" s="91" t="str">
        <f>IF(ISNUMBER((H300)),SUBSTITUTE(SUBSTITUTE('Order Form'!#REF!,"-","")," ",""),"")</f>
        <v/>
      </c>
      <c r="G300" s="36"/>
      <c r="H300" s="90" t="str">
        <f>IF('Order Form'!H353&gt;0,'Order Form'!H353," ")</f>
        <v xml:space="preserve"> </v>
      </c>
      <c r="I300" s="89" t="str">
        <f>IF('Order Form'!$K$13="Yes",(IF('Order Form'!#REF!&gt;0,"",IF('Order Form'!$K$10&lt;&gt;"GR - Gratis",IF('Order Form'!#REF!=0,"",IF(ISNUMBER($H300),'Order Form'!#REF!,"")),""))),"")</f>
        <v/>
      </c>
      <c r="J300" s="89" t="str">
        <f>IF('Order Form'!$K$13="Yes",(IF('Order Form'!#REF!=0,"",IF('Order Form'!$K$10&lt;&gt;"GR - Gratis",IF(ISNUMBER($H300),'Order Form'!#REF!,""),""))),"")</f>
        <v/>
      </c>
      <c r="K300" s="37"/>
      <c r="L300" s="89" t="str">
        <f>IF('Order Form'!J353&gt;0,"",IF('Order Form'!G353=0,"",IF('Order Form'!$K$10&lt;&gt;"GR - Gratis",IF('Order Form'!$K$12="Yes",IF(ISNUMBER($H300),'Order Form'!G353*100,""),""),"")))</f>
        <v/>
      </c>
      <c r="M300" s="89" t="str">
        <f>IF('Order Form'!J353&gt;0,"",IF('Order Form'!$K$17=0,"",IF('Order Form'!$K$17=0,"",IF('Order Form'!$K$10&lt;&gt;"GR - Gratis",IF('Order Form'!$K$12="Yes",IF(ISNUMBER($H300),'Order Form'!$K$17*100,""),""),""))))</f>
        <v/>
      </c>
      <c r="N300" s="38"/>
      <c r="O300" s="88" t="str">
        <f>IF('Order Form'!$B$8="Name / Attent Of","",IF(ISNUMBER($H300),IF('Order Form'!$K$14="Yes",'Order Form'!$B$8,""),""))</f>
        <v/>
      </c>
      <c r="P300" s="96" t="str">
        <f>IF('Order Form'!$B$9="Company / Department","",IF(ISNUMBER($H300),IF('Order Form'!$K$14="Yes",'Order Form'!$B$9,""),""))</f>
        <v/>
      </c>
      <c r="Q300" s="88" t="str">
        <f>IF('Order Form'!$B$10="Address 1","",IF(ISNUMBER($H300),IF('Order Form'!$K$14="Yes",'Order Form'!$B$10,""),""))</f>
        <v/>
      </c>
      <c r="R300" s="88" t="str">
        <f>IF('Order Form'!$B$11="Address 2","",IF(ISNUMBER($H300),IF('Order Form'!$K$14="Yes",'Order Form'!$B$11,""),""))</f>
        <v/>
      </c>
      <c r="S300" s="96" t="str">
        <f>IF('Order Form'!$B$12="Address 3","",IF(ISNUMBER($H300),IF('Order Form'!$K$14="Yes",'Order Form'!$B$12,""),""))</f>
        <v/>
      </c>
      <c r="T300" s="88" t="str">
        <f>IF('Order Form'!$B$13="Town","",IF(ISNUMBER($H300),IF('Order Form'!$K$14="Yes",'Order Form'!$B$13,""),""))</f>
        <v/>
      </c>
      <c r="U300" s="34"/>
      <c r="V300" s="103" t="str">
        <f>IF('Order Form'!$B$14="Post Code","",IF(ISNUMBER($H300),IF('Order Form'!$K$14="Yes",'Order Form'!$B$14,""),""))</f>
        <v/>
      </c>
      <c r="W300" s="98" t="str">
        <f>IF('Order Form'!$B$15="Country","",IF(ISNUMBER($H300),IF('Order Form'!$K$14="Yes",VLOOKUP('Order Form'!$B$15,Lists!N:O,2,0),""),""))</f>
        <v/>
      </c>
      <c r="X300" s="100"/>
      <c r="Y300" s="99" t="str">
        <f>IF('Order Form'!$F$8="Phone","",IF(ISNUMBER($H300),IF('Order Form'!$K$14="Yes",'Order Form'!$F$8,""),""))</f>
        <v/>
      </c>
      <c r="Z300" s="97" t="str">
        <f>IF('Order Form'!$F$9="Email","",IF(ISNUMBER($H300),IF('Order Form'!$K$14="Yes",'Order Form'!$F$9,""),""))</f>
        <v/>
      </c>
      <c r="AA300" s="38"/>
      <c r="AC300" s="86" t="str">
        <f>IF(ISNUMBER(($H300)),LEFT('Order Form'!$K$10,2),"")</f>
        <v/>
      </c>
      <c r="AD300" s="34"/>
      <c r="AE300" s="86" t="str">
        <f>IF(AC300="GR",LEFT('Order Form'!$K$11,2),"")</f>
        <v/>
      </c>
      <c r="AF300" s="34"/>
      <c r="AG300" s="38"/>
      <c r="AH300" s="38"/>
      <c r="AI300" s="86" t="str">
        <f>IF(ISNUMBER(($H300)),IF('Order Form'!$K$16="Yes","P",""),"")</f>
        <v/>
      </c>
      <c r="AJ300" s="34"/>
      <c r="AK300" s="106"/>
      <c r="AL300" s="106"/>
      <c r="AM300" s="34"/>
      <c r="AN300" s="34"/>
      <c r="AO300" s="38"/>
      <c r="AP300" s="34"/>
      <c r="AQ300" s="38"/>
      <c r="AR300" s="38"/>
      <c r="AS300" s="38"/>
      <c r="AZ300" s="86" t="str">
        <f>IF(ISNUMBER(($H300)),IF('Order Form'!$K$15="Yes","Y",""),"")</f>
        <v/>
      </c>
      <c r="BD300" s="87" t="e">
        <f>IF('Order Form'!#REF!&gt;0,"OF"," ")</f>
        <v>#REF!</v>
      </c>
      <c r="BE300" s="86" t="e">
        <f>IF('Order Form'!#REF!&gt;0,"Y"," ")</f>
        <v>#REF!</v>
      </c>
      <c r="BF300" s="86" t="e">
        <f>IF('Order Form'!#REF!&gt;0,"STANDARD"," ")</f>
        <v>#REF!</v>
      </c>
    </row>
    <row r="301" spans="1:58">
      <c r="A301" s="34"/>
      <c r="B301" s="93" t="str">
        <f>IF(ISNUMBER(($H301)),'Order Form'!$D$5,"")</f>
        <v/>
      </c>
      <c r="C301" s="92" t="str">
        <f>IF(ISNUMBER(($H301)),'Order Form'!$G$5,"")</f>
        <v/>
      </c>
      <c r="D301" s="92" t="str">
        <f>IF('Order Form'!F354="","",IF(ISNUMBER(($H301)),'Order Form'!F354,""))</f>
        <v/>
      </c>
      <c r="E301" s="35"/>
      <c r="F301" s="91" t="str">
        <f>IF(ISNUMBER((H301)),SUBSTITUTE(SUBSTITUTE('Order Form'!#REF!,"-","")," ",""),"")</f>
        <v/>
      </c>
      <c r="G301" s="36"/>
      <c r="H301" s="90" t="str">
        <f>IF('Order Form'!H354&gt;0,'Order Form'!H354," ")</f>
        <v xml:space="preserve"> </v>
      </c>
      <c r="I301" s="89" t="str">
        <f>IF('Order Form'!$K$13="Yes",(IF('Order Form'!#REF!&gt;0,"",IF('Order Form'!$K$10&lt;&gt;"GR - Gratis",IF('Order Form'!#REF!=0,"",IF(ISNUMBER($H301),'Order Form'!#REF!,"")),""))),"")</f>
        <v/>
      </c>
      <c r="J301" s="89" t="str">
        <f>IF('Order Form'!$K$13="Yes",(IF('Order Form'!#REF!=0,"",IF('Order Form'!$K$10&lt;&gt;"GR - Gratis",IF(ISNUMBER($H301),'Order Form'!#REF!,""),""))),"")</f>
        <v/>
      </c>
      <c r="K301" s="37"/>
      <c r="L301" s="89" t="str">
        <f>IF('Order Form'!J354&gt;0,"",IF('Order Form'!G354=0,"",IF('Order Form'!$K$10&lt;&gt;"GR - Gratis",IF('Order Form'!$K$12="Yes",IF(ISNUMBER($H301),'Order Form'!G354*100,""),""),"")))</f>
        <v/>
      </c>
      <c r="M301" s="89" t="str">
        <f>IF('Order Form'!J354&gt;0,"",IF('Order Form'!$K$17=0,"",IF('Order Form'!$K$17=0,"",IF('Order Form'!$K$10&lt;&gt;"GR - Gratis",IF('Order Form'!$K$12="Yes",IF(ISNUMBER($H301),'Order Form'!$K$17*100,""),""),""))))</f>
        <v/>
      </c>
      <c r="N301" s="38"/>
      <c r="O301" s="88" t="str">
        <f>IF('Order Form'!$B$8="Name / Attent Of","",IF(ISNUMBER($H301),IF('Order Form'!$K$14="Yes",'Order Form'!$B$8,""),""))</f>
        <v/>
      </c>
      <c r="P301" s="96" t="str">
        <f>IF('Order Form'!$B$9="Company / Department","",IF(ISNUMBER($H301),IF('Order Form'!$K$14="Yes",'Order Form'!$B$9,""),""))</f>
        <v/>
      </c>
      <c r="Q301" s="88" t="str">
        <f>IF('Order Form'!$B$10="Address 1","",IF(ISNUMBER($H301),IF('Order Form'!$K$14="Yes",'Order Form'!$B$10,""),""))</f>
        <v/>
      </c>
      <c r="R301" s="88" t="str">
        <f>IF('Order Form'!$B$11="Address 2","",IF(ISNUMBER($H301),IF('Order Form'!$K$14="Yes",'Order Form'!$B$11,""),""))</f>
        <v/>
      </c>
      <c r="S301" s="96" t="str">
        <f>IF('Order Form'!$B$12="Address 3","",IF(ISNUMBER($H301),IF('Order Form'!$K$14="Yes",'Order Form'!$B$12,""),""))</f>
        <v/>
      </c>
      <c r="T301" s="88" t="str">
        <f>IF('Order Form'!$B$13="Town","",IF(ISNUMBER($H301),IF('Order Form'!$K$14="Yes",'Order Form'!$B$13,""),""))</f>
        <v/>
      </c>
      <c r="U301" s="34"/>
      <c r="V301" s="103" t="str">
        <f>IF('Order Form'!$B$14="Post Code","",IF(ISNUMBER($H301),IF('Order Form'!$K$14="Yes",'Order Form'!$B$14,""),""))</f>
        <v/>
      </c>
      <c r="W301" s="98" t="str">
        <f>IF('Order Form'!$B$15="Country","",IF(ISNUMBER($H301),IF('Order Form'!$K$14="Yes",VLOOKUP('Order Form'!$B$15,Lists!N:O,2,0),""),""))</f>
        <v/>
      </c>
      <c r="X301" s="100"/>
      <c r="Y301" s="99" t="str">
        <f>IF('Order Form'!$F$8="Phone","",IF(ISNUMBER($H301),IF('Order Form'!$K$14="Yes",'Order Form'!$F$8,""),""))</f>
        <v/>
      </c>
      <c r="Z301" s="97" t="str">
        <f>IF('Order Form'!$F$9="Email","",IF(ISNUMBER($H301),IF('Order Form'!$K$14="Yes",'Order Form'!$F$9,""),""))</f>
        <v/>
      </c>
      <c r="AA301" s="38"/>
      <c r="AC301" s="86" t="str">
        <f>IF(ISNUMBER(($H301)),LEFT('Order Form'!$K$10,2),"")</f>
        <v/>
      </c>
      <c r="AD301" s="34"/>
      <c r="AE301" s="86" t="str">
        <f>IF(AC301="GR",LEFT('Order Form'!$K$11,2),"")</f>
        <v/>
      </c>
      <c r="AF301" s="34"/>
      <c r="AG301" s="38"/>
      <c r="AH301" s="38"/>
      <c r="AI301" s="86" t="str">
        <f>IF(ISNUMBER(($H301)),IF('Order Form'!$K$16="Yes","P",""),"")</f>
        <v/>
      </c>
      <c r="AJ301" s="34"/>
      <c r="AK301" s="106"/>
      <c r="AL301" s="106"/>
      <c r="AM301" s="34"/>
      <c r="AN301" s="34"/>
      <c r="AO301" s="38"/>
      <c r="AP301" s="34"/>
      <c r="AQ301" s="38"/>
      <c r="AR301" s="38"/>
      <c r="AS301" s="38"/>
      <c r="AZ301" s="86" t="str">
        <f>IF(ISNUMBER(($H301)),IF('Order Form'!$K$15="Yes","Y",""),"")</f>
        <v/>
      </c>
      <c r="BD301" s="87" t="e">
        <f>IF('Order Form'!#REF!&gt;0,"OF"," ")</f>
        <v>#REF!</v>
      </c>
      <c r="BE301" s="86" t="e">
        <f>IF('Order Form'!#REF!&gt;0,"Y"," ")</f>
        <v>#REF!</v>
      </c>
      <c r="BF301" s="86" t="e">
        <f>IF('Order Form'!#REF!&gt;0,"STANDARD"," ")</f>
        <v>#REF!</v>
      </c>
    </row>
    <row r="302" spans="1:58">
      <c r="A302" s="34"/>
      <c r="B302" s="93" t="str">
        <f>IF(ISNUMBER(($H302)),'Order Form'!$D$5,"")</f>
        <v/>
      </c>
      <c r="C302" s="92" t="str">
        <f>IF(ISNUMBER(($H302)),'Order Form'!$G$5,"")</f>
        <v/>
      </c>
      <c r="D302" s="92" t="str">
        <f>IF('Order Form'!F355="","",IF(ISNUMBER(($H302)),'Order Form'!F355,""))</f>
        <v/>
      </c>
      <c r="E302" s="35"/>
      <c r="F302" s="91" t="str">
        <f>IF(ISNUMBER((H302)),SUBSTITUTE(SUBSTITUTE('Order Form'!#REF!,"-","")," ",""),"")</f>
        <v/>
      </c>
      <c r="G302" s="36"/>
      <c r="H302" s="90" t="str">
        <f>IF('Order Form'!H355&gt;0,'Order Form'!H355," ")</f>
        <v xml:space="preserve"> </v>
      </c>
      <c r="I302" s="89" t="str">
        <f>IF('Order Form'!$K$13="Yes",(IF('Order Form'!#REF!&gt;0,"",IF('Order Form'!$K$10&lt;&gt;"GR - Gratis",IF('Order Form'!#REF!=0,"",IF(ISNUMBER($H302),'Order Form'!#REF!,"")),""))),"")</f>
        <v/>
      </c>
      <c r="J302" s="89" t="str">
        <f>IF('Order Form'!$K$13="Yes",(IF('Order Form'!#REF!=0,"",IF('Order Form'!$K$10&lt;&gt;"GR - Gratis",IF(ISNUMBER($H302),'Order Form'!#REF!,""),""))),"")</f>
        <v/>
      </c>
      <c r="K302" s="37"/>
      <c r="L302" s="89" t="str">
        <f>IF('Order Form'!J355&gt;0,"",IF('Order Form'!G355=0,"",IF('Order Form'!$K$10&lt;&gt;"GR - Gratis",IF('Order Form'!$K$12="Yes",IF(ISNUMBER($H302),'Order Form'!G355*100,""),""),"")))</f>
        <v/>
      </c>
      <c r="M302" s="89" t="str">
        <f>IF('Order Form'!J355&gt;0,"",IF('Order Form'!$K$17=0,"",IF('Order Form'!$K$17=0,"",IF('Order Form'!$K$10&lt;&gt;"GR - Gratis",IF('Order Form'!$K$12="Yes",IF(ISNUMBER($H302),'Order Form'!$K$17*100,""),""),""))))</f>
        <v/>
      </c>
      <c r="N302" s="38"/>
      <c r="O302" s="88" t="str">
        <f>IF('Order Form'!$B$8="Name / Attent Of","",IF(ISNUMBER($H302),IF('Order Form'!$K$14="Yes",'Order Form'!$B$8,""),""))</f>
        <v/>
      </c>
      <c r="P302" s="96" t="str">
        <f>IF('Order Form'!$B$9="Company / Department","",IF(ISNUMBER($H302),IF('Order Form'!$K$14="Yes",'Order Form'!$B$9,""),""))</f>
        <v/>
      </c>
      <c r="Q302" s="88" t="str">
        <f>IF('Order Form'!$B$10="Address 1","",IF(ISNUMBER($H302),IF('Order Form'!$K$14="Yes",'Order Form'!$B$10,""),""))</f>
        <v/>
      </c>
      <c r="R302" s="88" t="str">
        <f>IF('Order Form'!$B$11="Address 2","",IF(ISNUMBER($H302),IF('Order Form'!$K$14="Yes",'Order Form'!$B$11,""),""))</f>
        <v/>
      </c>
      <c r="S302" s="96" t="str">
        <f>IF('Order Form'!$B$12="Address 3","",IF(ISNUMBER($H302),IF('Order Form'!$K$14="Yes",'Order Form'!$B$12,""),""))</f>
        <v/>
      </c>
      <c r="T302" s="88" t="str">
        <f>IF('Order Form'!$B$13="Town","",IF(ISNUMBER($H302),IF('Order Form'!$K$14="Yes",'Order Form'!$B$13,""),""))</f>
        <v/>
      </c>
      <c r="U302" s="34"/>
      <c r="V302" s="103" t="str">
        <f>IF('Order Form'!$B$14="Post Code","",IF(ISNUMBER($H302),IF('Order Form'!$K$14="Yes",'Order Form'!$B$14,""),""))</f>
        <v/>
      </c>
      <c r="W302" s="98" t="str">
        <f>IF('Order Form'!$B$15="Country","",IF(ISNUMBER($H302),IF('Order Form'!$K$14="Yes",VLOOKUP('Order Form'!$B$15,Lists!N:O,2,0),""),""))</f>
        <v/>
      </c>
      <c r="X302" s="100"/>
      <c r="Y302" s="99" t="str">
        <f>IF('Order Form'!$F$8="Phone","",IF(ISNUMBER($H302),IF('Order Form'!$K$14="Yes",'Order Form'!$F$8,""),""))</f>
        <v/>
      </c>
      <c r="Z302" s="97" t="str">
        <f>IF('Order Form'!$F$9="Email","",IF(ISNUMBER($H302),IF('Order Form'!$K$14="Yes",'Order Form'!$F$9,""),""))</f>
        <v/>
      </c>
      <c r="AA302" s="38"/>
      <c r="AC302" s="86" t="str">
        <f>IF(ISNUMBER(($H302)),LEFT('Order Form'!$K$10,2),"")</f>
        <v/>
      </c>
      <c r="AD302" s="34"/>
      <c r="AE302" s="86" t="str">
        <f>IF(AC302="GR",LEFT('Order Form'!$K$11,2),"")</f>
        <v/>
      </c>
      <c r="AF302" s="34"/>
      <c r="AG302" s="38"/>
      <c r="AH302" s="38"/>
      <c r="AI302" s="86" t="str">
        <f>IF(ISNUMBER(($H302)),IF('Order Form'!$K$16="Yes","P",""),"")</f>
        <v/>
      </c>
      <c r="AJ302" s="34"/>
      <c r="AK302" s="106"/>
      <c r="AL302" s="106"/>
      <c r="AM302" s="34"/>
      <c r="AN302" s="34"/>
      <c r="AO302" s="38"/>
      <c r="AP302" s="34"/>
      <c r="AQ302" s="38"/>
      <c r="AR302" s="38"/>
      <c r="AS302" s="38"/>
      <c r="AZ302" s="86" t="str">
        <f>IF(ISNUMBER(($H302)),IF('Order Form'!$K$15="Yes","Y",""),"")</f>
        <v/>
      </c>
      <c r="BD302" s="87" t="e">
        <f>IF('Order Form'!#REF!&gt;0,"OF"," ")</f>
        <v>#REF!</v>
      </c>
      <c r="BE302" s="86" t="e">
        <f>IF('Order Form'!#REF!&gt;0,"Y"," ")</f>
        <v>#REF!</v>
      </c>
      <c r="BF302" s="86" t="e">
        <f>IF('Order Form'!#REF!&gt;0,"STANDARD"," ")</f>
        <v>#REF!</v>
      </c>
    </row>
    <row r="303" spans="1:58">
      <c r="A303" s="34"/>
      <c r="B303" s="93" t="str">
        <f>IF(ISNUMBER(($H303)),'Order Form'!$D$5,"")</f>
        <v/>
      </c>
      <c r="C303" s="92" t="str">
        <f>IF(ISNUMBER(($H303)),'Order Form'!$G$5,"")</f>
        <v/>
      </c>
      <c r="D303" s="92" t="str">
        <f>IF('Order Form'!F356="","",IF(ISNUMBER(($H303)),'Order Form'!F356,""))</f>
        <v/>
      </c>
      <c r="E303" s="35"/>
      <c r="F303" s="91" t="str">
        <f>IF(ISNUMBER((H303)),SUBSTITUTE(SUBSTITUTE('Order Form'!#REF!,"-","")," ",""),"")</f>
        <v/>
      </c>
      <c r="G303" s="36"/>
      <c r="H303" s="90" t="str">
        <f>IF('Order Form'!H356&gt;0,'Order Form'!H356," ")</f>
        <v xml:space="preserve"> </v>
      </c>
      <c r="I303" s="89" t="str">
        <f>IF('Order Form'!$K$13="Yes",(IF('Order Form'!#REF!&gt;0,"",IF('Order Form'!$K$10&lt;&gt;"GR - Gratis",IF('Order Form'!#REF!=0,"",IF(ISNUMBER($H303),'Order Form'!#REF!,"")),""))),"")</f>
        <v/>
      </c>
      <c r="J303" s="89" t="str">
        <f>IF('Order Form'!$K$13="Yes",(IF('Order Form'!#REF!=0,"",IF('Order Form'!$K$10&lt;&gt;"GR - Gratis",IF(ISNUMBER($H303),'Order Form'!#REF!,""),""))),"")</f>
        <v/>
      </c>
      <c r="K303" s="37"/>
      <c r="L303" s="89" t="str">
        <f>IF('Order Form'!J356&gt;0,"",IF('Order Form'!G356=0,"",IF('Order Form'!$K$10&lt;&gt;"GR - Gratis",IF('Order Form'!$K$12="Yes",IF(ISNUMBER($H303),'Order Form'!G356*100,""),""),"")))</f>
        <v/>
      </c>
      <c r="M303" s="89" t="str">
        <f>IF('Order Form'!J356&gt;0,"",IF('Order Form'!$K$17=0,"",IF('Order Form'!$K$17=0,"",IF('Order Form'!$K$10&lt;&gt;"GR - Gratis",IF('Order Form'!$K$12="Yes",IF(ISNUMBER($H303),'Order Form'!$K$17*100,""),""),""))))</f>
        <v/>
      </c>
      <c r="N303" s="38"/>
      <c r="O303" s="88" t="str">
        <f>IF('Order Form'!$B$8="Name / Attent Of","",IF(ISNUMBER($H303),IF('Order Form'!$K$14="Yes",'Order Form'!$B$8,""),""))</f>
        <v/>
      </c>
      <c r="P303" s="96" t="str">
        <f>IF('Order Form'!$B$9="Company / Department","",IF(ISNUMBER($H303),IF('Order Form'!$K$14="Yes",'Order Form'!$B$9,""),""))</f>
        <v/>
      </c>
      <c r="Q303" s="88" t="str">
        <f>IF('Order Form'!$B$10="Address 1","",IF(ISNUMBER($H303),IF('Order Form'!$K$14="Yes",'Order Form'!$B$10,""),""))</f>
        <v/>
      </c>
      <c r="R303" s="88" t="str">
        <f>IF('Order Form'!$B$11="Address 2","",IF(ISNUMBER($H303),IF('Order Form'!$K$14="Yes",'Order Form'!$B$11,""),""))</f>
        <v/>
      </c>
      <c r="S303" s="96" t="str">
        <f>IF('Order Form'!$B$12="Address 3","",IF(ISNUMBER($H303),IF('Order Form'!$K$14="Yes",'Order Form'!$B$12,""),""))</f>
        <v/>
      </c>
      <c r="T303" s="88" t="str">
        <f>IF('Order Form'!$B$13="Town","",IF(ISNUMBER($H303),IF('Order Form'!$K$14="Yes",'Order Form'!$B$13,""),""))</f>
        <v/>
      </c>
      <c r="U303" s="34"/>
      <c r="V303" s="103" t="str">
        <f>IF('Order Form'!$B$14="Post Code","",IF(ISNUMBER($H303),IF('Order Form'!$K$14="Yes",'Order Form'!$B$14,""),""))</f>
        <v/>
      </c>
      <c r="W303" s="98" t="str">
        <f>IF('Order Form'!$B$15="Country","",IF(ISNUMBER($H303),IF('Order Form'!$K$14="Yes",VLOOKUP('Order Form'!$B$15,Lists!N:O,2,0),""),""))</f>
        <v/>
      </c>
      <c r="X303" s="100"/>
      <c r="Y303" s="99" t="str">
        <f>IF('Order Form'!$F$8="Phone","",IF(ISNUMBER($H303),IF('Order Form'!$K$14="Yes",'Order Form'!$F$8,""),""))</f>
        <v/>
      </c>
      <c r="Z303" s="97" t="str">
        <f>IF('Order Form'!$F$9="Email","",IF(ISNUMBER($H303),IF('Order Form'!$K$14="Yes",'Order Form'!$F$9,""),""))</f>
        <v/>
      </c>
      <c r="AA303" s="38"/>
      <c r="AC303" s="86" t="str">
        <f>IF(ISNUMBER(($H303)),LEFT('Order Form'!$K$10,2),"")</f>
        <v/>
      </c>
      <c r="AD303" s="34"/>
      <c r="AE303" s="86" t="str">
        <f>IF(AC303="GR",LEFT('Order Form'!$K$11,2),"")</f>
        <v/>
      </c>
      <c r="AF303" s="34"/>
      <c r="AG303" s="38"/>
      <c r="AH303" s="38"/>
      <c r="AI303" s="86" t="str">
        <f>IF(ISNUMBER(($H303)),IF('Order Form'!$K$16="Yes","P",""),"")</f>
        <v/>
      </c>
      <c r="AJ303" s="34"/>
      <c r="AK303" s="106"/>
      <c r="AL303" s="106"/>
      <c r="AM303" s="34"/>
      <c r="AN303" s="34"/>
      <c r="AO303" s="38"/>
      <c r="AP303" s="34"/>
      <c r="AQ303" s="38"/>
      <c r="AR303" s="38"/>
      <c r="AS303" s="38"/>
      <c r="AZ303" s="86" t="str">
        <f>IF(ISNUMBER(($H303)),IF('Order Form'!$K$15="Yes","Y",""),"")</f>
        <v/>
      </c>
      <c r="BD303" s="87" t="e">
        <f>IF('Order Form'!#REF!&gt;0,"OF"," ")</f>
        <v>#REF!</v>
      </c>
      <c r="BE303" s="86" t="e">
        <f>IF('Order Form'!#REF!&gt;0,"Y"," ")</f>
        <v>#REF!</v>
      </c>
      <c r="BF303" s="86" t="e">
        <f>IF('Order Form'!#REF!&gt;0,"STANDARD"," ")</f>
        <v>#REF!</v>
      </c>
    </row>
    <row r="304" spans="1:58">
      <c r="A304" s="34"/>
      <c r="B304" s="93" t="str">
        <f>IF(ISNUMBER(($H304)),'Order Form'!$D$5,"")</f>
        <v/>
      </c>
      <c r="C304" s="92" t="str">
        <f>IF(ISNUMBER(($H304)),'Order Form'!$G$5,"")</f>
        <v/>
      </c>
      <c r="D304" s="92" t="str">
        <f>IF('Order Form'!F357="","",IF(ISNUMBER(($H304)),'Order Form'!F357,""))</f>
        <v/>
      </c>
      <c r="E304" s="35"/>
      <c r="F304" s="91" t="str">
        <f>IF(ISNUMBER((H304)),SUBSTITUTE(SUBSTITUTE('Order Form'!#REF!,"-","")," ",""),"")</f>
        <v/>
      </c>
      <c r="G304" s="36"/>
      <c r="H304" s="90" t="str">
        <f>IF('Order Form'!H357&gt;0,'Order Form'!H357," ")</f>
        <v xml:space="preserve"> </v>
      </c>
      <c r="I304" s="89" t="str">
        <f>IF('Order Form'!$K$13="Yes",(IF('Order Form'!#REF!&gt;0,"",IF('Order Form'!$K$10&lt;&gt;"GR - Gratis",IF('Order Form'!#REF!=0,"",IF(ISNUMBER($H304),'Order Form'!#REF!,"")),""))),"")</f>
        <v/>
      </c>
      <c r="J304" s="89" t="str">
        <f>IF('Order Form'!$K$13="Yes",(IF('Order Form'!#REF!=0,"",IF('Order Form'!$K$10&lt;&gt;"GR - Gratis",IF(ISNUMBER($H304),'Order Form'!#REF!,""),""))),"")</f>
        <v/>
      </c>
      <c r="K304" s="37"/>
      <c r="L304" s="89" t="str">
        <f>IF('Order Form'!J357&gt;0,"",IF('Order Form'!G357=0,"",IF('Order Form'!$K$10&lt;&gt;"GR - Gratis",IF('Order Form'!$K$12="Yes",IF(ISNUMBER($H304),'Order Form'!G357*100,""),""),"")))</f>
        <v/>
      </c>
      <c r="M304" s="89" t="str">
        <f>IF('Order Form'!J357&gt;0,"",IF('Order Form'!$K$17=0,"",IF('Order Form'!$K$17=0,"",IF('Order Form'!$K$10&lt;&gt;"GR - Gratis",IF('Order Form'!$K$12="Yes",IF(ISNUMBER($H304),'Order Form'!$K$17*100,""),""),""))))</f>
        <v/>
      </c>
      <c r="N304" s="38"/>
      <c r="O304" s="88" t="str">
        <f>IF('Order Form'!$B$8="Name / Attent Of","",IF(ISNUMBER($H304),IF('Order Form'!$K$14="Yes",'Order Form'!$B$8,""),""))</f>
        <v/>
      </c>
      <c r="P304" s="96" t="str">
        <f>IF('Order Form'!$B$9="Company / Department","",IF(ISNUMBER($H304),IF('Order Form'!$K$14="Yes",'Order Form'!$B$9,""),""))</f>
        <v/>
      </c>
      <c r="Q304" s="88" t="str">
        <f>IF('Order Form'!$B$10="Address 1","",IF(ISNUMBER($H304),IF('Order Form'!$K$14="Yes",'Order Form'!$B$10,""),""))</f>
        <v/>
      </c>
      <c r="R304" s="88" t="str">
        <f>IF('Order Form'!$B$11="Address 2","",IF(ISNUMBER($H304),IF('Order Form'!$K$14="Yes",'Order Form'!$B$11,""),""))</f>
        <v/>
      </c>
      <c r="S304" s="96" t="str">
        <f>IF('Order Form'!$B$12="Address 3","",IF(ISNUMBER($H304),IF('Order Form'!$K$14="Yes",'Order Form'!$B$12,""),""))</f>
        <v/>
      </c>
      <c r="T304" s="88" t="str">
        <f>IF('Order Form'!$B$13="Town","",IF(ISNUMBER($H304),IF('Order Form'!$K$14="Yes",'Order Form'!$B$13,""),""))</f>
        <v/>
      </c>
      <c r="U304" s="34"/>
      <c r="V304" s="103" t="str">
        <f>IF('Order Form'!$B$14="Post Code","",IF(ISNUMBER($H304),IF('Order Form'!$K$14="Yes",'Order Form'!$B$14,""),""))</f>
        <v/>
      </c>
      <c r="W304" s="98" t="str">
        <f>IF('Order Form'!$B$15="Country","",IF(ISNUMBER($H304),IF('Order Form'!$K$14="Yes",VLOOKUP('Order Form'!$B$15,Lists!N:O,2,0),""),""))</f>
        <v/>
      </c>
      <c r="X304" s="100"/>
      <c r="Y304" s="99" t="str">
        <f>IF('Order Form'!$F$8="Phone","",IF(ISNUMBER($H304),IF('Order Form'!$K$14="Yes",'Order Form'!$F$8,""),""))</f>
        <v/>
      </c>
      <c r="Z304" s="97" t="str">
        <f>IF('Order Form'!$F$9="Email","",IF(ISNUMBER($H304),IF('Order Form'!$K$14="Yes",'Order Form'!$F$9,""),""))</f>
        <v/>
      </c>
      <c r="AA304" s="38"/>
      <c r="AC304" s="86" t="str">
        <f>IF(ISNUMBER(($H304)),LEFT('Order Form'!$K$10,2),"")</f>
        <v/>
      </c>
      <c r="AD304" s="34"/>
      <c r="AE304" s="86" t="str">
        <f>IF(AC304="GR",LEFT('Order Form'!$K$11,2),"")</f>
        <v/>
      </c>
      <c r="AF304" s="34"/>
      <c r="AG304" s="38"/>
      <c r="AH304" s="38"/>
      <c r="AI304" s="86" t="str">
        <f>IF(ISNUMBER(($H304)),IF('Order Form'!$K$16="Yes","P",""),"")</f>
        <v/>
      </c>
      <c r="AJ304" s="34"/>
      <c r="AK304" s="106"/>
      <c r="AL304" s="106"/>
      <c r="AM304" s="34"/>
      <c r="AN304" s="34"/>
      <c r="AO304" s="38"/>
      <c r="AP304" s="34"/>
      <c r="AQ304" s="38"/>
      <c r="AR304" s="38"/>
      <c r="AS304" s="38"/>
      <c r="AZ304" s="86" t="str">
        <f>IF(ISNUMBER(($H304)),IF('Order Form'!$K$15="Yes","Y",""),"")</f>
        <v/>
      </c>
      <c r="BD304" s="87" t="e">
        <f>IF('Order Form'!#REF!&gt;0,"OF"," ")</f>
        <v>#REF!</v>
      </c>
      <c r="BE304" s="86" t="e">
        <f>IF('Order Form'!#REF!&gt;0,"Y"," ")</f>
        <v>#REF!</v>
      </c>
      <c r="BF304" s="86" t="e">
        <f>IF('Order Form'!#REF!&gt;0,"STANDARD"," ")</f>
        <v>#REF!</v>
      </c>
    </row>
    <row r="305" spans="1:58">
      <c r="A305" s="34"/>
      <c r="B305" s="93" t="str">
        <f>IF(ISNUMBER(($H305)),'Order Form'!$D$5,"")</f>
        <v/>
      </c>
      <c r="C305" s="92" t="str">
        <f>IF(ISNUMBER(($H305)),'Order Form'!$G$5,"")</f>
        <v/>
      </c>
      <c r="D305" s="92" t="str">
        <f>IF('Order Form'!F358="","",IF(ISNUMBER(($H305)),'Order Form'!F358,""))</f>
        <v/>
      </c>
      <c r="E305" s="35"/>
      <c r="F305" s="91" t="str">
        <f>IF(ISNUMBER((H305)),SUBSTITUTE(SUBSTITUTE('Order Form'!#REF!,"-","")," ",""),"")</f>
        <v/>
      </c>
      <c r="G305" s="36"/>
      <c r="H305" s="90" t="str">
        <f>IF('Order Form'!H358&gt;0,'Order Form'!H358," ")</f>
        <v xml:space="preserve"> </v>
      </c>
      <c r="I305" s="89" t="str">
        <f>IF('Order Form'!$K$13="Yes",(IF('Order Form'!#REF!&gt;0,"",IF('Order Form'!$K$10&lt;&gt;"GR - Gratis",IF('Order Form'!#REF!=0,"",IF(ISNUMBER($H305),'Order Form'!#REF!,"")),""))),"")</f>
        <v/>
      </c>
      <c r="J305" s="89" t="str">
        <f>IF('Order Form'!$K$13="Yes",(IF('Order Form'!#REF!=0,"",IF('Order Form'!$K$10&lt;&gt;"GR - Gratis",IF(ISNUMBER($H305),'Order Form'!#REF!,""),""))),"")</f>
        <v/>
      </c>
      <c r="K305" s="37"/>
      <c r="L305" s="89" t="str">
        <f>IF('Order Form'!J358&gt;0,"",IF('Order Form'!G358=0,"",IF('Order Form'!$K$10&lt;&gt;"GR - Gratis",IF('Order Form'!$K$12="Yes",IF(ISNUMBER($H305),'Order Form'!G358*100,""),""),"")))</f>
        <v/>
      </c>
      <c r="M305" s="89" t="str">
        <f>IF('Order Form'!J358&gt;0,"",IF('Order Form'!$K$17=0,"",IF('Order Form'!$K$17=0,"",IF('Order Form'!$K$10&lt;&gt;"GR - Gratis",IF('Order Form'!$K$12="Yes",IF(ISNUMBER($H305),'Order Form'!$K$17*100,""),""),""))))</f>
        <v/>
      </c>
      <c r="N305" s="38"/>
      <c r="O305" s="88" t="str">
        <f>IF('Order Form'!$B$8="Name / Attent Of","",IF(ISNUMBER($H305),IF('Order Form'!$K$14="Yes",'Order Form'!$B$8,""),""))</f>
        <v/>
      </c>
      <c r="P305" s="96" t="str">
        <f>IF('Order Form'!$B$9="Company / Department","",IF(ISNUMBER($H305),IF('Order Form'!$K$14="Yes",'Order Form'!$B$9,""),""))</f>
        <v/>
      </c>
      <c r="Q305" s="88" t="str">
        <f>IF('Order Form'!$B$10="Address 1","",IF(ISNUMBER($H305),IF('Order Form'!$K$14="Yes",'Order Form'!$B$10,""),""))</f>
        <v/>
      </c>
      <c r="R305" s="88" t="str">
        <f>IF('Order Form'!$B$11="Address 2","",IF(ISNUMBER($H305),IF('Order Form'!$K$14="Yes",'Order Form'!$B$11,""),""))</f>
        <v/>
      </c>
      <c r="S305" s="96" t="str">
        <f>IF('Order Form'!$B$12="Address 3","",IF(ISNUMBER($H305),IF('Order Form'!$K$14="Yes",'Order Form'!$B$12,""),""))</f>
        <v/>
      </c>
      <c r="T305" s="88" t="str">
        <f>IF('Order Form'!$B$13="Town","",IF(ISNUMBER($H305),IF('Order Form'!$K$14="Yes",'Order Form'!$B$13,""),""))</f>
        <v/>
      </c>
      <c r="U305" s="34"/>
      <c r="V305" s="103" t="str">
        <f>IF('Order Form'!$B$14="Post Code","",IF(ISNUMBER($H305),IF('Order Form'!$K$14="Yes",'Order Form'!$B$14,""),""))</f>
        <v/>
      </c>
      <c r="W305" s="98" t="str">
        <f>IF('Order Form'!$B$15="Country","",IF(ISNUMBER($H305),IF('Order Form'!$K$14="Yes",VLOOKUP('Order Form'!$B$15,Lists!N:O,2,0),""),""))</f>
        <v/>
      </c>
      <c r="X305" s="100"/>
      <c r="Y305" s="99" t="str">
        <f>IF('Order Form'!$F$8="Phone","",IF(ISNUMBER($H305),IF('Order Form'!$K$14="Yes",'Order Form'!$F$8,""),""))</f>
        <v/>
      </c>
      <c r="Z305" s="97" t="str">
        <f>IF('Order Form'!$F$9="Email","",IF(ISNUMBER($H305),IF('Order Form'!$K$14="Yes",'Order Form'!$F$9,""),""))</f>
        <v/>
      </c>
      <c r="AA305" s="38"/>
      <c r="AC305" s="86" t="str">
        <f>IF(ISNUMBER(($H305)),LEFT('Order Form'!$K$10,2),"")</f>
        <v/>
      </c>
      <c r="AD305" s="34"/>
      <c r="AE305" s="86" t="str">
        <f>IF(AC305="GR",LEFT('Order Form'!$K$11,2),"")</f>
        <v/>
      </c>
      <c r="AF305" s="34"/>
      <c r="AG305" s="38"/>
      <c r="AH305" s="38"/>
      <c r="AI305" s="86" t="str">
        <f>IF(ISNUMBER(($H305)),IF('Order Form'!$K$16="Yes","P",""),"")</f>
        <v/>
      </c>
      <c r="AJ305" s="34"/>
      <c r="AK305" s="106"/>
      <c r="AL305" s="106"/>
      <c r="AM305" s="34"/>
      <c r="AN305" s="34"/>
      <c r="AO305" s="38"/>
      <c r="AP305" s="34"/>
      <c r="AQ305" s="38"/>
      <c r="AR305" s="38"/>
      <c r="AS305" s="38"/>
      <c r="AZ305" s="86" t="str">
        <f>IF(ISNUMBER(($H305)),IF('Order Form'!$K$15="Yes","Y",""),"")</f>
        <v/>
      </c>
      <c r="BD305" s="87" t="e">
        <f>IF('Order Form'!#REF!&gt;0,"OF"," ")</f>
        <v>#REF!</v>
      </c>
      <c r="BE305" s="86" t="e">
        <f>IF('Order Form'!#REF!&gt;0,"Y"," ")</f>
        <v>#REF!</v>
      </c>
      <c r="BF305" s="86" t="e">
        <f>IF('Order Form'!#REF!&gt;0,"STANDARD"," ")</f>
        <v>#REF!</v>
      </c>
    </row>
    <row r="306" spans="1:58">
      <c r="A306" s="34"/>
      <c r="B306" s="93" t="str">
        <f>IF(ISNUMBER(($H306)),'Order Form'!$D$5,"")</f>
        <v/>
      </c>
      <c r="C306" s="92" t="str">
        <f>IF(ISNUMBER(($H306)),'Order Form'!$G$5,"")</f>
        <v/>
      </c>
      <c r="D306" s="92" t="str">
        <f>IF('Order Form'!F359="","",IF(ISNUMBER(($H306)),'Order Form'!F359,""))</f>
        <v/>
      </c>
      <c r="E306" s="35"/>
      <c r="F306" s="91" t="str">
        <f>IF(ISNUMBER((H306)),SUBSTITUTE(SUBSTITUTE('Order Form'!#REF!,"-","")," ",""),"")</f>
        <v/>
      </c>
      <c r="G306" s="36"/>
      <c r="H306" s="90" t="str">
        <f>IF('Order Form'!H359&gt;0,'Order Form'!H359," ")</f>
        <v xml:space="preserve"> </v>
      </c>
      <c r="I306" s="89" t="str">
        <f>IF('Order Form'!$K$13="Yes",(IF('Order Form'!#REF!&gt;0,"",IF('Order Form'!$K$10&lt;&gt;"GR - Gratis",IF('Order Form'!#REF!=0,"",IF(ISNUMBER($H306),'Order Form'!#REF!,"")),""))),"")</f>
        <v/>
      </c>
      <c r="J306" s="89" t="str">
        <f>IF('Order Form'!$K$13="Yes",(IF('Order Form'!#REF!=0,"",IF('Order Form'!$K$10&lt;&gt;"GR - Gratis",IF(ISNUMBER($H306),'Order Form'!#REF!,""),""))),"")</f>
        <v/>
      </c>
      <c r="K306" s="37"/>
      <c r="L306" s="89" t="str">
        <f>IF('Order Form'!J359&gt;0,"",IF('Order Form'!G359=0,"",IF('Order Form'!$K$10&lt;&gt;"GR - Gratis",IF('Order Form'!$K$12="Yes",IF(ISNUMBER($H306),'Order Form'!G359*100,""),""),"")))</f>
        <v/>
      </c>
      <c r="M306" s="89" t="str">
        <f>IF('Order Form'!J359&gt;0,"",IF('Order Form'!$K$17=0,"",IF('Order Form'!$K$17=0,"",IF('Order Form'!$K$10&lt;&gt;"GR - Gratis",IF('Order Form'!$K$12="Yes",IF(ISNUMBER($H306),'Order Form'!$K$17*100,""),""),""))))</f>
        <v/>
      </c>
      <c r="N306" s="38"/>
      <c r="O306" s="88" t="str">
        <f>IF('Order Form'!$B$8="Name / Attent Of","",IF(ISNUMBER($H306),IF('Order Form'!$K$14="Yes",'Order Form'!$B$8,""),""))</f>
        <v/>
      </c>
      <c r="P306" s="96" t="str">
        <f>IF('Order Form'!$B$9="Company / Department","",IF(ISNUMBER($H306),IF('Order Form'!$K$14="Yes",'Order Form'!$B$9,""),""))</f>
        <v/>
      </c>
      <c r="Q306" s="88" t="str">
        <f>IF('Order Form'!$B$10="Address 1","",IF(ISNUMBER($H306),IF('Order Form'!$K$14="Yes",'Order Form'!$B$10,""),""))</f>
        <v/>
      </c>
      <c r="R306" s="88" t="str">
        <f>IF('Order Form'!$B$11="Address 2","",IF(ISNUMBER($H306),IF('Order Form'!$K$14="Yes",'Order Form'!$B$11,""),""))</f>
        <v/>
      </c>
      <c r="S306" s="96" t="str">
        <f>IF('Order Form'!$B$12="Address 3","",IF(ISNUMBER($H306),IF('Order Form'!$K$14="Yes",'Order Form'!$B$12,""),""))</f>
        <v/>
      </c>
      <c r="T306" s="88" t="str">
        <f>IF('Order Form'!$B$13="Town","",IF(ISNUMBER($H306),IF('Order Form'!$K$14="Yes",'Order Form'!$B$13,""),""))</f>
        <v/>
      </c>
      <c r="U306" s="34"/>
      <c r="V306" s="103" t="str">
        <f>IF('Order Form'!$B$14="Post Code","",IF(ISNUMBER($H306),IF('Order Form'!$K$14="Yes",'Order Form'!$B$14,""),""))</f>
        <v/>
      </c>
      <c r="W306" s="98" t="str">
        <f>IF('Order Form'!$B$15="Country","",IF(ISNUMBER($H306),IF('Order Form'!$K$14="Yes",VLOOKUP('Order Form'!$B$15,Lists!N:O,2,0),""),""))</f>
        <v/>
      </c>
      <c r="X306" s="100"/>
      <c r="Y306" s="99" t="str">
        <f>IF('Order Form'!$F$8="Phone","",IF(ISNUMBER($H306),IF('Order Form'!$K$14="Yes",'Order Form'!$F$8,""),""))</f>
        <v/>
      </c>
      <c r="Z306" s="97" t="str">
        <f>IF('Order Form'!$F$9="Email","",IF(ISNUMBER($H306),IF('Order Form'!$K$14="Yes",'Order Form'!$F$9,""),""))</f>
        <v/>
      </c>
      <c r="AA306" s="38"/>
      <c r="AC306" s="86" t="str">
        <f>IF(ISNUMBER(($H306)),LEFT('Order Form'!$K$10,2),"")</f>
        <v/>
      </c>
      <c r="AD306" s="34"/>
      <c r="AE306" s="86" t="str">
        <f>IF(AC306="GR",LEFT('Order Form'!$K$11,2),"")</f>
        <v/>
      </c>
      <c r="AF306" s="34"/>
      <c r="AG306" s="38"/>
      <c r="AH306" s="38"/>
      <c r="AI306" s="86" t="str">
        <f>IF(ISNUMBER(($H306)),IF('Order Form'!$K$16="Yes","P",""),"")</f>
        <v/>
      </c>
      <c r="AJ306" s="34"/>
      <c r="AK306" s="106"/>
      <c r="AL306" s="106"/>
      <c r="AM306" s="34"/>
      <c r="AN306" s="34"/>
      <c r="AO306" s="38"/>
      <c r="AP306" s="34"/>
      <c r="AQ306" s="38"/>
      <c r="AR306" s="38"/>
      <c r="AS306" s="38"/>
      <c r="AZ306" s="86" t="str">
        <f>IF(ISNUMBER(($H306)),IF('Order Form'!$K$15="Yes","Y",""),"")</f>
        <v/>
      </c>
      <c r="BD306" s="87" t="e">
        <f>IF('Order Form'!#REF!&gt;0,"OF"," ")</f>
        <v>#REF!</v>
      </c>
      <c r="BE306" s="86" t="e">
        <f>IF('Order Form'!#REF!&gt;0,"Y"," ")</f>
        <v>#REF!</v>
      </c>
      <c r="BF306" s="86" t="e">
        <f>IF('Order Form'!#REF!&gt;0,"STANDARD"," ")</f>
        <v>#REF!</v>
      </c>
    </row>
    <row r="307" spans="1:58">
      <c r="A307" s="34"/>
      <c r="B307" s="93" t="str">
        <f>IF(ISNUMBER(($H307)),'Order Form'!$D$5,"")</f>
        <v/>
      </c>
      <c r="C307" s="92" t="str">
        <f>IF(ISNUMBER(($H307)),'Order Form'!$G$5,"")</f>
        <v/>
      </c>
      <c r="D307" s="92" t="str">
        <f>IF('Order Form'!F360="","",IF(ISNUMBER(($H307)),'Order Form'!F360,""))</f>
        <v/>
      </c>
      <c r="E307" s="35"/>
      <c r="F307" s="91" t="str">
        <f>IF(ISNUMBER((H307)),SUBSTITUTE(SUBSTITUTE('Order Form'!#REF!,"-","")," ",""),"")</f>
        <v/>
      </c>
      <c r="G307" s="36"/>
      <c r="H307" s="90" t="str">
        <f>IF('Order Form'!H360&gt;0,'Order Form'!H360," ")</f>
        <v xml:space="preserve"> </v>
      </c>
      <c r="I307" s="89" t="str">
        <f>IF('Order Form'!$K$13="Yes",(IF('Order Form'!#REF!&gt;0,"",IF('Order Form'!$K$10&lt;&gt;"GR - Gratis",IF('Order Form'!#REF!=0,"",IF(ISNUMBER($H307),'Order Form'!#REF!,"")),""))),"")</f>
        <v/>
      </c>
      <c r="J307" s="89" t="str">
        <f>IF('Order Form'!$K$13="Yes",(IF('Order Form'!#REF!=0,"",IF('Order Form'!$K$10&lt;&gt;"GR - Gratis",IF(ISNUMBER($H307),'Order Form'!#REF!,""),""))),"")</f>
        <v/>
      </c>
      <c r="K307" s="37"/>
      <c r="L307" s="89" t="str">
        <f>IF('Order Form'!J360&gt;0,"",IF('Order Form'!G360=0,"",IF('Order Form'!$K$10&lt;&gt;"GR - Gratis",IF('Order Form'!$K$12="Yes",IF(ISNUMBER($H307),'Order Form'!G360*100,""),""),"")))</f>
        <v/>
      </c>
      <c r="M307" s="89" t="str">
        <f>IF('Order Form'!J360&gt;0,"",IF('Order Form'!$K$17=0,"",IF('Order Form'!$K$17=0,"",IF('Order Form'!$K$10&lt;&gt;"GR - Gratis",IF('Order Form'!$K$12="Yes",IF(ISNUMBER($H307),'Order Form'!$K$17*100,""),""),""))))</f>
        <v/>
      </c>
      <c r="N307" s="38"/>
      <c r="O307" s="88" t="str">
        <f>IF('Order Form'!$B$8="Name / Attent Of","",IF(ISNUMBER($H307),IF('Order Form'!$K$14="Yes",'Order Form'!$B$8,""),""))</f>
        <v/>
      </c>
      <c r="P307" s="96" t="str">
        <f>IF('Order Form'!$B$9="Company / Department","",IF(ISNUMBER($H307),IF('Order Form'!$K$14="Yes",'Order Form'!$B$9,""),""))</f>
        <v/>
      </c>
      <c r="Q307" s="88" t="str">
        <f>IF('Order Form'!$B$10="Address 1","",IF(ISNUMBER($H307),IF('Order Form'!$K$14="Yes",'Order Form'!$B$10,""),""))</f>
        <v/>
      </c>
      <c r="R307" s="88" t="str">
        <f>IF('Order Form'!$B$11="Address 2","",IF(ISNUMBER($H307),IF('Order Form'!$K$14="Yes",'Order Form'!$B$11,""),""))</f>
        <v/>
      </c>
      <c r="S307" s="96" t="str">
        <f>IF('Order Form'!$B$12="Address 3","",IF(ISNUMBER($H307),IF('Order Form'!$K$14="Yes",'Order Form'!$B$12,""),""))</f>
        <v/>
      </c>
      <c r="T307" s="88" t="str">
        <f>IF('Order Form'!$B$13="Town","",IF(ISNUMBER($H307),IF('Order Form'!$K$14="Yes",'Order Form'!$B$13,""),""))</f>
        <v/>
      </c>
      <c r="U307" s="34"/>
      <c r="V307" s="103" t="str">
        <f>IF('Order Form'!$B$14="Post Code","",IF(ISNUMBER($H307),IF('Order Form'!$K$14="Yes",'Order Form'!$B$14,""),""))</f>
        <v/>
      </c>
      <c r="W307" s="98" t="str">
        <f>IF('Order Form'!$B$15="Country","",IF(ISNUMBER($H307),IF('Order Form'!$K$14="Yes",VLOOKUP('Order Form'!$B$15,Lists!N:O,2,0),""),""))</f>
        <v/>
      </c>
      <c r="X307" s="100"/>
      <c r="Y307" s="99" t="str">
        <f>IF('Order Form'!$F$8="Phone","",IF(ISNUMBER($H307),IF('Order Form'!$K$14="Yes",'Order Form'!$F$8,""),""))</f>
        <v/>
      </c>
      <c r="Z307" s="97" t="str">
        <f>IF('Order Form'!$F$9="Email","",IF(ISNUMBER($H307),IF('Order Form'!$K$14="Yes",'Order Form'!$F$9,""),""))</f>
        <v/>
      </c>
      <c r="AA307" s="38"/>
      <c r="AC307" s="86" t="str">
        <f>IF(ISNUMBER(($H307)),LEFT('Order Form'!$K$10,2),"")</f>
        <v/>
      </c>
      <c r="AD307" s="34"/>
      <c r="AE307" s="86" t="str">
        <f>IF(AC307="GR",LEFT('Order Form'!$K$11,2),"")</f>
        <v/>
      </c>
      <c r="AF307" s="34"/>
      <c r="AG307" s="38"/>
      <c r="AH307" s="38"/>
      <c r="AI307" s="86" t="str">
        <f>IF(ISNUMBER(($H307)),IF('Order Form'!$K$16="Yes","P",""),"")</f>
        <v/>
      </c>
      <c r="AJ307" s="34"/>
      <c r="AK307" s="106"/>
      <c r="AL307" s="106"/>
      <c r="AM307" s="34"/>
      <c r="AN307" s="34"/>
      <c r="AO307" s="38"/>
      <c r="AP307" s="34"/>
      <c r="AQ307" s="38"/>
      <c r="AR307" s="38"/>
      <c r="AS307" s="38"/>
      <c r="AZ307" s="86" t="str">
        <f>IF(ISNUMBER(($H307)),IF('Order Form'!$K$15="Yes","Y",""),"")</f>
        <v/>
      </c>
      <c r="BD307" s="87" t="e">
        <f>IF('Order Form'!#REF!&gt;0,"OF"," ")</f>
        <v>#REF!</v>
      </c>
      <c r="BE307" s="86" t="e">
        <f>IF('Order Form'!#REF!&gt;0,"Y"," ")</f>
        <v>#REF!</v>
      </c>
      <c r="BF307" s="86" t="e">
        <f>IF('Order Form'!#REF!&gt;0,"STANDARD"," ")</f>
        <v>#REF!</v>
      </c>
    </row>
    <row r="308" spans="1:58">
      <c r="A308" s="34"/>
      <c r="B308" s="93" t="str">
        <f>IF(ISNUMBER(($H308)),'Order Form'!$D$5,"")</f>
        <v/>
      </c>
      <c r="C308" s="92" t="str">
        <f>IF(ISNUMBER(($H308)),'Order Form'!$G$5,"")</f>
        <v/>
      </c>
      <c r="D308" s="92" t="str">
        <f>IF('Order Form'!F361="","",IF(ISNUMBER(($H308)),'Order Form'!F361,""))</f>
        <v/>
      </c>
      <c r="E308" s="35"/>
      <c r="F308" s="91" t="str">
        <f>IF(ISNUMBER((H308)),SUBSTITUTE(SUBSTITUTE('Order Form'!#REF!,"-","")," ",""),"")</f>
        <v/>
      </c>
      <c r="G308" s="36"/>
      <c r="H308" s="90" t="str">
        <f>IF('Order Form'!H361&gt;0,'Order Form'!H361," ")</f>
        <v xml:space="preserve"> </v>
      </c>
      <c r="I308" s="89" t="str">
        <f>IF('Order Form'!$K$13="Yes",(IF('Order Form'!#REF!&gt;0,"",IF('Order Form'!$K$10&lt;&gt;"GR - Gratis",IF('Order Form'!#REF!=0,"",IF(ISNUMBER($H308),'Order Form'!#REF!,"")),""))),"")</f>
        <v/>
      </c>
      <c r="J308" s="89" t="str">
        <f>IF('Order Form'!$K$13="Yes",(IF('Order Form'!#REF!=0,"",IF('Order Form'!$K$10&lt;&gt;"GR - Gratis",IF(ISNUMBER($H308),'Order Form'!#REF!,""),""))),"")</f>
        <v/>
      </c>
      <c r="K308" s="37"/>
      <c r="L308" s="89" t="str">
        <f>IF('Order Form'!J361&gt;0,"",IF('Order Form'!G361=0,"",IF('Order Form'!$K$10&lt;&gt;"GR - Gratis",IF('Order Form'!$K$12="Yes",IF(ISNUMBER($H308),'Order Form'!G361*100,""),""),"")))</f>
        <v/>
      </c>
      <c r="M308" s="89" t="str">
        <f>IF('Order Form'!J361&gt;0,"",IF('Order Form'!$K$17=0,"",IF('Order Form'!$K$17=0,"",IF('Order Form'!$K$10&lt;&gt;"GR - Gratis",IF('Order Form'!$K$12="Yes",IF(ISNUMBER($H308),'Order Form'!$K$17*100,""),""),""))))</f>
        <v/>
      </c>
      <c r="N308" s="38"/>
      <c r="O308" s="88" t="str">
        <f>IF('Order Form'!$B$8="Name / Attent Of","",IF(ISNUMBER($H308),IF('Order Form'!$K$14="Yes",'Order Form'!$B$8,""),""))</f>
        <v/>
      </c>
      <c r="P308" s="96" t="str">
        <f>IF('Order Form'!$B$9="Company / Department","",IF(ISNUMBER($H308),IF('Order Form'!$K$14="Yes",'Order Form'!$B$9,""),""))</f>
        <v/>
      </c>
      <c r="Q308" s="88" t="str">
        <f>IF('Order Form'!$B$10="Address 1","",IF(ISNUMBER($H308),IF('Order Form'!$K$14="Yes",'Order Form'!$B$10,""),""))</f>
        <v/>
      </c>
      <c r="R308" s="88" t="str">
        <f>IF('Order Form'!$B$11="Address 2","",IF(ISNUMBER($H308),IF('Order Form'!$K$14="Yes",'Order Form'!$B$11,""),""))</f>
        <v/>
      </c>
      <c r="S308" s="96" t="str">
        <f>IF('Order Form'!$B$12="Address 3","",IF(ISNUMBER($H308),IF('Order Form'!$K$14="Yes",'Order Form'!$B$12,""),""))</f>
        <v/>
      </c>
      <c r="T308" s="88" t="str">
        <f>IF('Order Form'!$B$13="Town","",IF(ISNUMBER($H308),IF('Order Form'!$K$14="Yes",'Order Form'!$B$13,""),""))</f>
        <v/>
      </c>
      <c r="U308" s="34"/>
      <c r="V308" s="103" t="str">
        <f>IF('Order Form'!$B$14="Post Code","",IF(ISNUMBER($H308),IF('Order Form'!$K$14="Yes",'Order Form'!$B$14,""),""))</f>
        <v/>
      </c>
      <c r="W308" s="98" t="str">
        <f>IF('Order Form'!$B$15="Country","",IF(ISNUMBER($H308),IF('Order Form'!$K$14="Yes",VLOOKUP('Order Form'!$B$15,Lists!N:O,2,0),""),""))</f>
        <v/>
      </c>
      <c r="X308" s="100"/>
      <c r="Y308" s="99" t="str">
        <f>IF('Order Form'!$F$8="Phone","",IF(ISNUMBER($H308),IF('Order Form'!$K$14="Yes",'Order Form'!$F$8,""),""))</f>
        <v/>
      </c>
      <c r="Z308" s="97" t="str">
        <f>IF('Order Form'!$F$9="Email","",IF(ISNUMBER($H308),IF('Order Form'!$K$14="Yes",'Order Form'!$F$9,""),""))</f>
        <v/>
      </c>
      <c r="AA308" s="38"/>
      <c r="AC308" s="86" t="str">
        <f>IF(ISNUMBER(($H308)),LEFT('Order Form'!$K$10,2),"")</f>
        <v/>
      </c>
      <c r="AD308" s="34"/>
      <c r="AE308" s="86" t="str">
        <f>IF(AC308="GR",LEFT('Order Form'!$K$11,2),"")</f>
        <v/>
      </c>
      <c r="AF308" s="34"/>
      <c r="AG308" s="38"/>
      <c r="AH308" s="38"/>
      <c r="AI308" s="86" t="str">
        <f>IF(ISNUMBER(($H308)),IF('Order Form'!$K$16="Yes","P",""),"")</f>
        <v/>
      </c>
      <c r="AJ308" s="34"/>
      <c r="AK308" s="106"/>
      <c r="AL308" s="106"/>
      <c r="AM308" s="34"/>
      <c r="AN308" s="34"/>
      <c r="AO308" s="38"/>
      <c r="AP308" s="34"/>
      <c r="AQ308" s="38"/>
      <c r="AR308" s="38"/>
      <c r="AS308" s="38"/>
      <c r="AZ308" s="86" t="str">
        <f>IF(ISNUMBER(($H308)),IF('Order Form'!$K$15="Yes","Y",""),"")</f>
        <v/>
      </c>
      <c r="BD308" s="87" t="e">
        <f>IF('Order Form'!#REF!&gt;0,"OF"," ")</f>
        <v>#REF!</v>
      </c>
      <c r="BE308" s="86" t="e">
        <f>IF('Order Form'!#REF!&gt;0,"Y"," ")</f>
        <v>#REF!</v>
      </c>
      <c r="BF308" s="86" t="e">
        <f>IF('Order Form'!#REF!&gt;0,"STANDARD"," ")</f>
        <v>#REF!</v>
      </c>
    </row>
    <row r="309" spans="1:58">
      <c r="A309" s="34"/>
      <c r="B309" s="93" t="str">
        <f>IF(ISNUMBER(($H309)),'Order Form'!$D$5,"")</f>
        <v/>
      </c>
      <c r="C309" s="92" t="str">
        <f>IF(ISNUMBER(($H309)),'Order Form'!$G$5,"")</f>
        <v/>
      </c>
      <c r="D309" s="92" t="str">
        <f>IF('Order Form'!F362="","",IF(ISNUMBER(($H309)),'Order Form'!F362,""))</f>
        <v/>
      </c>
      <c r="E309" s="35"/>
      <c r="F309" s="91" t="str">
        <f>IF(ISNUMBER((H309)),SUBSTITUTE(SUBSTITUTE('Order Form'!#REF!,"-","")," ",""),"")</f>
        <v/>
      </c>
      <c r="G309" s="36"/>
      <c r="H309" s="90" t="str">
        <f>IF('Order Form'!H362&gt;0,'Order Form'!H362," ")</f>
        <v xml:space="preserve"> </v>
      </c>
      <c r="I309" s="89" t="str">
        <f>IF('Order Form'!$K$13="Yes",(IF('Order Form'!#REF!&gt;0,"",IF('Order Form'!$K$10&lt;&gt;"GR - Gratis",IF('Order Form'!#REF!=0,"",IF(ISNUMBER($H309),'Order Form'!#REF!,"")),""))),"")</f>
        <v/>
      </c>
      <c r="J309" s="89" t="str">
        <f>IF('Order Form'!$K$13="Yes",(IF('Order Form'!#REF!=0,"",IF('Order Form'!$K$10&lt;&gt;"GR - Gratis",IF(ISNUMBER($H309),'Order Form'!#REF!,""),""))),"")</f>
        <v/>
      </c>
      <c r="K309" s="37"/>
      <c r="L309" s="89" t="str">
        <f>IF('Order Form'!J362&gt;0,"",IF('Order Form'!G362=0,"",IF('Order Form'!$K$10&lt;&gt;"GR - Gratis",IF('Order Form'!$K$12="Yes",IF(ISNUMBER($H309),'Order Form'!G362*100,""),""),"")))</f>
        <v/>
      </c>
      <c r="M309" s="89" t="str">
        <f>IF('Order Form'!J362&gt;0,"",IF('Order Form'!$K$17=0,"",IF('Order Form'!$K$17=0,"",IF('Order Form'!$K$10&lt;&gt;"GR - Gratis",IF('Order Form'!$K$12="Yes",IF(ISNUMBER($H309),'Order Form'!$K$17*100,""),""),""))))</f>
        <v/>
      </c>
      <c r="N309" s="38"/>
      <c r="O309" s="88" t="str">
        <f>IF('Order Form'!$B$8="Name / Attent Of","",IF(ISNUMBER($H309),IF('Order Form'!$K$14="Yes",'Order Form'!$B$8,""),""))</f>
        <v/>
      </c>
      <c r="P309" s="96" t="str">
        <f>IF('Order Form'!$B$9="Company / Department","",IF(ISNUMBER($H309),IF('Order Form'!$K$14="Yes",'Order Form'!$B$9,""),""))</f>
        <v/>
      </c>
      <c r="Q309" s="88" t="str">
        <f>IF('Order Form'!$B$10="Address 1","",IF(ISNUMBER($H309),IF('Order Form'!$K$14="Yes",'Order Form'!$B$10,""),""))</f>
        <v/>
      </c>
      <c r="R309" s="88" t="str">
        <f>IF('Order Form'!$B$11="Address 2","",IF(ISNUMBER($H309),IF('Order Form'!$K$14="Yes",'Order Form'!$B$11,""),""))</f>
        <v/>
      </c>
      <c r="S309" s="96" t="str">
        <f>IF('Order Form'!$B$12="Address 3","",IF(ISNUMBER($H309),IF('Order Form'!$K$14="Yes",'Order Form'!$B$12,""),""))</f>
        <v/>
      </c>
      <c r="T309" s="88" t="str">
        <f>IF('Order Form'!$B$13="Town","",IF(ISNUMBER($H309),IF('Order Form'!$K$14="Yes",'Order Form'!$B$13,""),""))</f>
        <v/>
      </c>
      <c r="U309" s="34"/>
      <c r="V309" s="103" t="str">
        <f>IF('Order Form'!$B$14="Post Code","",IF(ISNUMBER($H309),IF('Order Form'!$K$14="Yes",'Order Form'!$B$14,""),""))</f>
        <v/>
      </c>
      <c r="W309" s="98" t="str">
        <f>IF('Order Form'!$B$15="Country","",IF(ISNUMBER($H309),IF('Order Form'!$K$14="Yes",VLOOKUP('Order Form'!$B$15,Lists!N:O,2,0),""),""))</f>
        <v/>
      </c>
      <c r="X309" s="100"/>
      <c r="Y309" s="99" t="str">
        <f>IF('Order Form'!$F$8="Phone","",IF(ISNUMBER($H309),IF('Order Form'!$K$14="Yes",'Order Form'!$F$8,""),""))</f>
        <v/>
      </c>
      <c r="Z309" s="97" t="str">
        <f>IF('Order Form'!$F$9="Email","",IF(ISNUMBER($H309),IF('Order Form'!$K$14="Yes",'Order Form'!$F$9,""),""))</f>
        <v/>
      </c>
      <c r="AA309" s="38"/>
      <c r="AC309" s="86" t="str">
        <f>IF(ISNUMBER(($H309)),LEFT('Order Form'!$K$10,2),"")</f>
        <v/>
      </c>
      <c r="AD309" s="34"/>
      <c r="AE309" s="86" t="str">
        <f>IF(AC309="GR",LEFT('Order Form'!$K$11,2),"")</f>
        <v/>
      </c>
      <c r="AF309" s="34"/>
      <c r="AG309" s="38"/>
      <c r="AH309" s="38"/>
      <c r="AI309" s="86" t="str">
        <f>IF(ISNUMBER(($H309)),IF('Order Form'!$K$16="Yes","P",""),"")</f>
        <v/>
      </c>
      <c r="AJ309" s="34"/>
      <c r="AK309" s="106"/>
      <c r="AL309" s="106"/>
      <c r="AM309" s="34"/>
      <c r="AN309" s="34"/>
      <c r="AO309" s="38"/>
      <c r="AP309" s="34"/>
      <c r="AQ309" s="38"/>
      <c r="AR309" s="38"/>
      <c r="AS309" s="38"/>
      <c r="AZ309" s="86" t="str">
        <f>IF(ISNUMBER(($H309)),IF('Order Form'!$K$15="Yes","Y",""),"")</f>
        <v/>
      </c>
      <c r="BD309" s="87" t="e">
        <f>IF('Order Form'!#REF!&gt;0,"OF"," ")</f>
        <v>#REF!</v>
      </c>
      <c r="BE309" s="86" t="e">
        <f>IF('Order Form'!#REF!&gt;0,"Y"," ")</f>
        <v>#REF!</v>
      </c>
      <c r="BF309" s="86" t="e">
        <f>IF('Order Form'!#REF!&gt;0,"STANDARD"," ")</f>
        <v>#REF!</v>
      </c>
    </row>
    <row r="310" spans="1:58">
      <c r="A310" s="34"/>
      <c r="B310" s="93" t="str">
        <f>IF(ISNUMBER(($H310)),'Order Form'!$D$5,"")</f>
        <v/>
      </c>
      <c r="C310" s="92" t="str">
        <f>IF(ISNUMBER(($H310)),'Order Form'!$G$5,"")</f>
        <v/>
      </c>
      <c r="D310" s="92" t="str">
        <f>IF('Order Form'!F363="","",IF(ISNUMBER(($H310)),'Order Form'!F363,""))</f>
        <v/>
      </c>
      <c r="E310" s="35"/>
      <c r="F310" s="91" t="str">
        <f>IF(ISNUMBER((H310)),SUBSTITUTE(SUBSTITUTE('Order Form'!#REF!,"-","")," ",""),"")</f>
        <v/>
      </c>
      <c r="G310" s="36"/>
      <c r="H310" s="90" t="str">
        <f>IF('Order Form'!H363&gt;0,'Order Form'!H363," ")</f>
        <v xml:space="preserve"> </v>
      </c>
      <c r="I310" s="89" t="str">
        <f>IF('Order Form'!$K$13="Yes",(IF('Order Form'!#REF!&gt;0,"",IF('Order Form'!$K$10&lt;&gt;"GR - Gratis",IF('Order Form'!#REF!=0,"",IF(ISNUMBER($H310),'Order Form'!#REF!,"")),""))),"")</f>
        <v/>
      </c>
      <c r="J310" s="89" t="str">
        <f>IF('Order Form'!$K$13="Yes",(IF('Order Form'!#REF!=0,"",IF('Order Form'!$K$10&lt;&gt;"GR - Gratis",IF(ISNUMBER($H310),'Order Form'!#REF!,""),""))),"")</f>
        <v/>
      </c>
      <c r="K310" s="37"/>
      <c r="L310" s="89" t="str">
        <f>IF('Order Form'!J363&gt;0,"",IF('Order Form'!G363=0,"",IF('Order Form'!$K$10&lt;&gt;"GR - Gratis",IF('Order Form'!$K$12="Yes",IF(ISNUMBER($H310),'Order Form'!G363*100,""),""),"")))</f>
        <v/>
      </c>
      <c r="M310" s="89" t="str">
        <f>IF('Order Form'!J363&gt;0,"",IF('Order Form'!$K$17=0,"",IF('Order Form'!$K$17=0,"",IF('Order Form'!$K$10&lt;&gt;"GR - Gratis",IF('Order Form'!$K$12="Yes",IF(ISNUMBER($H310),'Order Form'!$K$17*100,""),""),""))))</f>
        <v/>
      </c>
      <c r="N310" s="38"/>
      <c r="O310" s="88" t="str">
        <f>IF('Order Form'!$B$8="Name / Attent Of","",IF(ISNUMBER($H310),IF('Order Form'!$K$14="Yes",'Order Form'!$B$8,""),""))</f>
        <v/>
      </c>
      <c r="P310" s="96" t="str">
        <f>IF('Order Form'!$B$9="Company / Department","",IF(ISNUMBER($H310),IF('Order Form'!$K$14="Yes",'Order Form'!$B$9,""),""))</f>
        <v/>
      </c>
      <c r="Q310" s="88" t="str">
        <f>IF('Order Form'!$B$10="Address 1","",IF(ISNUMBER($H310),IF('Order Form'!$K$14="Yes",'Order Form'!$B$10,""),""))</f>
        <v/>
      </c>
      <c r="R310" s="88" t="str">
        <f>IF('Order Form'!$B$11="Address 2","",IF(ISNUMBER($H310),IF('Order Form'!$K$14="Yes",'Order Form'!$B$11,""),""))</f>
        <v/>
      </c>
      <c r="S310" s="96" t="str">
        <f>IF('Order Form'!$B$12="Address 3","",IF(ISNUMBER($H310),IF('Order Form'!$K$14="Yes",'Order Form'!$B$12,""),""))</f>
        <v/>
      </c>
      <c r="T310" s="88" t="str">
        <f>IF('Order Form'!$B$13="Town","",IF(ISNUMBER($H310),IF('Order Form'!$K$14="Yes",'Order Form'!$B$13,""),""))</f>
        <v/>
      </c>
      <c r="U310" s="34"/>
      <c r="V310" s="103" t="str">
        <f>IF('Order Form'!$B$14="Post Code","",IF(ISNUMBER($H310),IF('Order Form'!$K$14="Yes",'Order Form'!$B$14,""),""))</f>
        <v/>
      </c>
      <c r="W310" s="98" t="str">
        <f>IF('Order Form'!$B$15="Country","",IF(ISNUMBER($H310),IF('Order Form'!$K$14="Yes",VLOOKUP('Order Form'!$B$15,Lists!N:O,2,0),""),""))</f>
        <v/>
      </c>
      <c r="X310" s="100"/>
      <c r="Y310" s="99" t="str">
        <f>IF('Order Form'!$F$8="Phone","",IF(ISNUMBER($H310),IF('Order Form'!$K$14="Yes",'Order Form'!$F$8,""),""))</f>
        <v/>
      </c>
      <c r="Z310" s="97" t="str">
        <f>IF('Order Form'!$F$9="Email","",IF(ISNUMBER($H310),IF('Order Form'!$K$14="Yes",'Order Form'!$F$9,""),""))</f>
        <v/>
      </c>
      <c r="AA310" s="38"/>
      <c r="AC310" s="86" t="str">
        <f>IF(ISNUMBER(($H310)),LEFT('Order Form'!$K$10,2),"")</f>
        <v/>
      </c>
      <c r="AD310" s="34"/>
      <c r="AE310" s="86" t="str">
        <f>IF(AC310="GR",LEFT('Order Form'!$K$11,2),"")</f>
        <v/>
      </c>
      <c r="AF310" s="34"/>
      <c r="AG310" s="38"/>
      <c r="AH310" s="38"/>
      <c r="AI310" s="86" t="str">
        <f>IF(ISNUMBER(($H310)),IF('Order Form'!$K$16="Yes","P",""),"")</f>
        <v/>
      </c>
      <c r="AJ310" s="34"/>
      <c r="AK310" s="106"/>
      <c r="AL310" s="106"/>
      <c r="AM310" s="34"/>
      <c r="AN310" s="34"/>
      <c r="AO310" s="38"/>
      <c r="AP310" s="34"/>
      <c r="AQ310" s="38"/>
      <c r="AR310" s="38"/>
      <c r="AS310" s="38"/>
      <c r="AZ310" s="86" t="str">
        <f>IF(ISNUMBER(($H310)),IF('Order Form'!$K$15="Yes","Y",""),"")</f>
        <v/>
      </c>
      <c r="BD310" s="87" t="e">
        <f>IF('Order Form'!#REF!&gt;0,"OF"," ")</f>
        <v>#REF!</v>
      </c>
      <c r="BE310" s="86" t="e">
        <f>IF('Order Form'!#REF!&gt;0,"Y"," ")</f>
        <v>#REF!</v>
      </c>
      <c r="BF310" s="86" t="e">
        <f>IF('Order Form'!#REF!&gt;0,"STANDARD"," ")</f>
        <v>#REF!</v>
      </c>
    </row>
    <row r="311" spans="1:58">
      <c r="A311" s="34"/>
      <c r="B311" s="93" t="str">
        <f>IF(ISNUMBER(($H311)),'Order Form'!$D$5,"")</f>
        <v/>
      </c>
      <c r="C311" s="92" t="str">
        <f>IF(ISNUMBER(($H311)),'Order Form'!$G$5,"")</f>
        <v/>
      </c>
      <c r="D311" s="92" t="str">
        <f>IF('Order Form'!F364="","",IF(ISNUMBER(($H311)),'Order Form'!F364,""))</f>
        <v/>
      </c>
      <c r="E311" s="35"/>
      <c r="F311" s="91" t="str">
        <f>IF(ISNUMBER((H311)),SUBSTITUTE(SUBSTITUTE('Order Form'!#REF!,"-","")," ",""),"")</f>
        <v/>
      </c>
      <c r="G311" s="36"/>
      <c r="H311" s="90" t="str">
        <f>IF('Order Form'!H364&gt;0,'Order Form'!H364," ")</f>
        <v xml:space="preserve"> </v>
      </c>
      <c r="I311" s="89" t="str">
        <f>IF('Order Form'!$K$13="Yes",(IF('Order Form'!#REF!&gt;0,"",IF('Order Form'!$K$10&lt;&gt;"GR - Gratis",IF('Order Form'!#REF!=0,"",IF(ISNUMBER($H311),'Order Form'!#REF!,"")),""))),"")</f>
        <v/>
      </c>
      <c r="J311" s="89" t="str">
        <f>IF('Order Form'!$K$13="Yes",(IF('Order Form'!#REF!=0,"",IF('Order Form'!$K$10&lt;&gt;"GR - Gratis",IF(ISNUMBER($H311),'Order Form'!#REF!,""),""))),"")</f>
        <v/>
      </c>
      <c r="K311" s="37"/>
      <c r="L311" s="89" t="str">
        <f>IF('Order Form'!J364&gt;0,"",IF('Order Form'!G364=0,"",IF('Order Form'!$K$10&lt;&gt;"GR - Gratis",IF('Order Form'!$K$12="Yes",IF(ISNUMBER($H311),'Order Form'!G364*100,""),""),"")))</f>
        <v/>
      </c>
      <c r="M311" s="89" t="str">
        <f>IF('Order Form'!J364&gt;0,"",IF('Order Form'!$K$17=0,"",IF('Order Form'!$K$17=0,"",IF('Order Form'!$K$10&lt;&gt;"GR - Gratis",IF('Order Form'!$K$12="Yes",IF(ISNUMBER($H311),'Order Form'!$K$17*100,""),""),""))))</f>
        <v/>
      </c>
      <c r="N311" s="38"/>
      <c r="O311" s="88" t="str">
        <f>IF('Order Form'!$B$8="Name / Attent Of","",IF(ISNUMBER($H311),IF('Order Form'!$K$14="Yes",'Order Form'!$B$8,""),""))</f>
        <v/>
      </c>
      <c r="P311" s="96" t="str">
        <f>IF('Order Form'!$B$9="Company / Department","",IF(ISNUMBER($H311),IF('Order Form'!$K$14="Yes",'Order Form'!$B$9,""),""))</f>
        <v/>
      </c>
      <c r="Q311" s="88" t="str">
        <f>IF('Order Form'!$B$10="Address 1","",IF(ISNUMBER($H311),IF('Order Form'!$K$14="Yes",'Order Form'!$B$10,""),""))</f>
        <v/>
      </c>
      <c r="R311" s="88" t="str">
        <f>IF('Order Form'!$B$11="Address 2","",IF(ISNUMBER($H311),IF('Order Form'!$K$14="Yes",'Order Form'!$B$11,""),""))</f>
        <v/>
      </c>
      <c r="S311" s="96" t="str">
        <f>IF('Order Form'!$B$12="Address 3","",IF(ISNUMBER($H311),IF('Order Form'!$K$14="Yes",'Order Form'!$B$12,""),""))</f>
        <v/>
      </c>
      <c r="T311" s="88" t="str">
        <f>IF('Order Form'!$B$13="Town","",IF(ISNUMBER($H311),IF('Order Form'!$K$14="Yes",'Order Form'!$B$13,""),""))</f>
        <v/>
      </c>
      <c r="U311" s="34"/>
      <c r="V311" s="103" t="str">
        <f>IF('Order Form'!$B$14="Post Code","",IF(ISNUMBER($H311),IF('Order Form'!$K$14="Yes",'Order Form'!$B$14,""),""))</f>
        <v/>
      </c>
      <c r="W311" s="98" t="str">
        <f>IF('Order Form'!$B$15="Country","",IF(ISNUMBER($H311),IF('Order Form'!$K$14="Yes",VLOOKUP('Order Form'!$B$15,Lists!N:O,2,0),""),""))</f>
        <v/>
      </c>
      <c r="X311" s="100"/>
      <c r="Y311" s="99" t="str">
        <f>IF('Order Form'!$F$8="Phone","",IF(ISNUMBER($H311),IF('Order Form'!$K$14="Yes",'Order Form'!$F$8,""),""))</f>
        <v/>
      </c>
      <c r="Z311" s="97" t="str">
        <f>IF('Order Form'!$F$9="Email","",IF(ISNUMBER($H311),IF('Order Form'!$K$14="Yes",'Order Form'!$F$9,""),""))</f>
        <v/>
      </c>
      <c r="AA311" s="38"/>
      <c r="AC311" s="86" t="str">
        <f>IF(ISNUMBER(($H311)),LEFT('Order Form'!$K$10,2),"")</f>
        <v/>
      </c>
      <c r="AD311" s="34"/>
      <c r="AE311" s="86" t="str">
        <f>IF(AC311="GR",LEFT('Order Form'!$K$11,2),"")</f>
        <v/>
      </c>
      <c r="AF311" s="34"/>
      <c r="AG311" s="38"/>
      <c r="AH311" s="38"/>
      <c r="AI311" s="86" t="str">
        <f>IF(ISNUMBER(($H311)),IF('Order Form'!$K$16="Yes","P",""),"")</f>
        <v/>
      </c>
      <c r="AJ311" s="34"/>
      <c r="AK311" s="106"/>
      <c r="AL311" s="106"/>
      <c r="AM311" s="34"/>
      <c r="AN311" s="34"/>
      <c r="AO311" s="38"/>
      <c r="AP311" s="34"/>
      <c r="AQ311" s="38"/>
      <c r="AR311" s="38"/>
      <c r="AS311" s="38"/>
      <c r="AZ311" s="86" t="str">
        <f>IF(ISNUMBER(($H311)),IF('Order Form'!$K$15="Yes","Y",""),"")</f>
        <v/>
      </c>
      <c r="BD311" s="87" t="e">
        <f>IF('Order Form'!#REF!&gt;0,"OF"," ")</f>
        <v>#REF!</v>
      </c>
      <c r="BE311" s="86" t="e">
        <f>IF('Order Form'!#REF!&gt;0,"Y"," ")</f>
        <v>#REF!</v>
      </c>
      <c r="BF311" s="86" t="e">
        <f>IF('Order Form'!#REF!&gt;0,"STANDARD"," ")</f>
        <v>#REF!</v>
      </c>
    </row>
    <row r="312" spans="1:58">
      <c r="A312" s="34"/>
      <c r="B312" s="93" t="str">
        <f>IF(ISNUMBER(($H312)),'Order Form'!$D$5,"")</f>
        <v/>
      </c>
      <c r="C312" s="92" t="str">
        <f>IF(ISNUMBER(($H312)),'Order Form'!$G$5,"")</f>
        <v/>
      </c>
      <c r="D312" s="92" t="str">
        <f>IF('Order Form'!F365="","",IF(ISNUMBER(($H312)),'Order Form'!F365,""))</f>
        <v/>
      </c>
      <c r="E312" s="35"/>
      <c r="F312" s="91" t="str">
        <f>IF(ISNUMBER((H312)),SUBSTITUTE(SUBSTITUTE('Order Form'!#REF!,"-","")," ",""),"")</f>
        <v/>
      </c>
      <c r="G312" s="36"/>
      <c r="H312" s="90" t="str">
        <f>IF('Order Form'!H365&gt;0,'Order Form'!H365," ")</f>
        <v xml:space="preserve"> </v>
      </c>
      <c r="I312" s="89" t="str">
        <f>IF('Order Form'!$K$13="Yes",(IF('Order Form'!#REF!&gt;0,"",IF('Order Form'!$K$10&lt;&gt;"GR - Gratis",IF('Order Form'!#REF!=0,"",IF(ISNUMBER($H312),'Order Form'!#REF!,"")),""))),"")</f>
        <v/>
      </c>
      <c r="J312" s="89" t="str">
        <f>IF('Order Form'!$K$13="Yes",(IF('Order Form'!#REF!=0,"",IF('Order Form'!$K$10&lt;&gt;"GR - Gratis",IF(ISNUMBER($H312),'Order Form'!#REF!,""),""))),"")</f>
        <v/>
      </c>
      <c r="K312" s="37"/>
      <c r="L312" s="89" t="str">
        <f>IF('Order Form'!J365&gt;0,"",IF('Order Form'!G365=0,"",IF('Order Form'!$K$10&lt;&gt;"GR - Gratis",IF('Order Form'!$K$12="Yes",IF(ISNUMBER($H312),'Order Form'!G365*100,""),""),"")))</f>
        <v/>
      </c>
      <c r="M312" s="89" t="str">
        <f>IF('Order Form'!J365&gt;0,"",IF('Order Form'!$K$17=0,"",IF('Order Form'!$K$17=0,"",IF('Order Form'!$K$10&lt;&gt;"GR - Gratis",IF('Order Form'!$K$12="Yes",IF(ISNUMBER($H312),'Order Form'!$K$17*100,""),""),""))))</f>
        <v/>
      </c>
      <c r="N312" s="38"/>
      <c r="O312" s="88" t="str">
        <f>IF('Order Form'!$B$8="Name / Attent Of","",IF(ISNUMBER($H312),IF('Order Form'!$K$14="Yes",'Order Form'!$B$8,""),""))</f>
        <v/>
      </c>
      <c r="P312" s="96" t="str">
        <f>IF('Order Form'!$B$9="Company / Department","",IF(ISNUMBER($H312),IF('Order Form'!$K$14="Yes",'Order Form'!$B$9,""),""))</f>
        <v/>
      </c>
      <c r="Q312" s="88" t="str">
        <f>IF('Order Form'!$B$10="Address 1","",IF(ISNUMBER($H312),IF('Order Form'!$K$14="Yes",'Order Form'!$B$10,""),""))</f>
        <v/>
      </c>
      <c r="R312" s="88" t="str">
        <f>IF('Order Form'!$B$11="Address 2","",IF(ISNUMBER($H312),IF('Order Form'!$K$14="Yes",'Order Form'!$B$11,""),""))</f>
        <v/>
      </c>
      <c r="S312" s="96" t="str">
        <f>IF('Order Form'!$B$12="Address 3","",IF(ISNUMBER($H312),IF('Order Form'!$K$14="Yes",'Order Form'!$B$12,""),""))</f>
        <v/>
      </c>
      <c r="T312" s="88" t="str">
        <f>IF('Order Form'!$B$13="Town","",IF(ISNUMBER($H312),IF('Order Form'!$K$14="Yes",'Order Form'!$B$13,""),""))</f>
        <v/>
      </c>
      <c r="U312" s="34"/>
      <c r="V312" s="103" t="str">
        <f>IF('Order Form'!$B$14="Post Code","",IF(ISNUMBER($H312),IF('Order Form'!$K$14="Yes",'Order Form'!$B$14,""),""))</f>
        <v/>
      </c>
      <c r="W312" s="98" t="str">
        <f>IF('Order Form'!$B$15="Country","",IF(ISNUMBER($H312),IF('Order Form'!$K$14="Yes",VLOOKUP('Order Form'!$B$15,Lists!N:O,2,0),""),""))</f>
        <v/>
      </c>
      <c r="X312" s="100"/>
      <c r="Y312" s="99" t="str">
        <f>IF('Order Form'!$F$8="Phone","",IF(ISNUMBER($H312),IF('Order Form'!$K$14="Yes",'Order Form'!$F$8,""),""))</f>
        <v/>
      </c>
      <c r="Z312" s="97" t="str">
        <f>IF('Order Form'!$F$9="Email","",IF(ISNUMBER($H312),IF('Order Form'!$K$14="Yes",'Order Form'!$F$9,""),""))</f>
        <v/>
      </c>
      <c r="AA312" s="38"/>
      <c r="AC312" s="86" t="str">
        <f>IF(ISNUMBER(($H312)),LEFT('Order Form'!$K$10,2),"")</f>
        <v/>
      </c>
      <c r="AD312" s="34"/>
      <c r="AE312" s="86" t="str">
        <f>IF(AC312="GR",LEFT('Order Form'!$K$11,2),"")</f>
        <v/>
      </c>
      <c r="AF312" s="34"/>
      <c r="AG312" s="38"/>
      <c r="AH312" s="38"/>
      <c r="AI312" s="86" t="str">
        <f>IF(ISNUMBER(($H312)),IF('Order Form'!$K$16="Yes","P",""),"")</f>
        <v/>
      </c>
      <c r="AJ312" s="34"/>
      <c r="AK312" s="106"/>
      <c r="AL312" s="106"/>
      <c r="AM312" s="34"/>
      <c r="AN312" s="34"/>
      <c r="AO312" s="38"/>
      <c r="AP312" s="34"/>
      <c r="AQ312" s="38"/>
      <c r="AR312" s="38"/>
      <c r="AS312" s="38"/>
      <c r="AZ312" s="86" t="str">
        <f>IF(ISNUMBER(($H312)),IF('Order Form'!$K$15="Yes","Y",""),"")</f>
        <v/>
      </c>
      <c r="BD312" s="87" t="e">
        <f>IF('Order Form'!#REF!&gt;0,"OF"," ")</f>
        <v>#REF!</v>
      </c>
      <c r="BE312" s="86" t="e">
        <f>IF('Order Form'!#REF!&gt;0,"Y"," ")</f>
        <v>#REF!</v>
      </c>
      <c r="BF312" s="86" t="e">
        <f>IF('Order Form'!#REF!&gt;0,"STANDARD"," ")</f>
        <v>#REF!</v>
      </c>
    </row>
    <row r="313" spans="1:58">
      <c r="A313" s="34"/>
      <c r="B313" s="93" t="str">
        <f>IF(ISNUMBER(($H313)),'Order Form'!$D$5,"")</f>
        <v/>
      </c>
      <c r="C313" s="92" t="str">
        <f>IF(ISNUMBER(($H313)),'Order Form'!$G$5,"")</f>
        <v/>
      </c>
      <c r="D313" s="92" t="str">
        <f>IF('Order Form'!F366="","",IF(ISNUMBER(($H313)),'Order Form'!F366,""))</f>
        <v/>
      </c>
      <c r="E313" s="35"/>
      <c r="F313" s="91" t="str">
        <f>IF(ISNUMBER((H313)),SUBSTITUTE(SUBSTITUTE('Order Form'!#REF!,"-","")," ",""),"")</f>
        <v/>
      </c>
      <c r="G313" s="36"/>
      <c r="H313" s="90" t="str">
        <f>IF('Order Form'!H366&gt;0,'Order Form'!H366," ")</f>
        <v xml:space="preserve"> </v>
      </c>
      <c r="I313" s="89" t="str">
        <f>IF('Order Form'!$K$13="Yes",(IF('Order Form'!#REF!&gt;0,"",IF('Order Form'!$K$10&lt;&gt;"GR - Gratis",IF('Order Form'!#REF!=0,"",IF(ISNUMBER($H313),'Order Form'!#REF!,"")),""))),"")</f>
        <v/>
      </c>
      <c r="J313" s="89" t="str">
        <f>IF('Order Form'!$K$13="Yes",(IF('Order Form'!#REF!=0,"",IF('Order Form'!$K$10&lt;&gt;"GR - Gratis",IF(ISNUMBER($H313),'Order Form'!#REF!,""),""))),"")</f>
        <v/>
      </c>
      <c r="K313" s="37"/>
      <c r="L313" s="89" t="str">
        <f>IF('Order Form'!J366&gt;0,"",IF('Order Form'!G366=0,"",IF('Order Form'!$K$10&lt;&gt;"GR - Gratis",IF('Order Form'!$K$12="Yes",IF(ISNUMBER($H313),'Order Form'!G366*100,""),""),"")))</f>
        <v/>
      </c>
      <c r="M313" s="89" t="str">
        <f>IF('Order Form'!J366&gt;0,"",IF('Order Form'!$K$17=0,"",IF('Order Form'!$K$17=0,"",IF('Order Form'!$K$10&lt;&gt;"GR - Gratis",IF('Order Form'!$K$12="Yes",IF(ISNUMBER($H313),'Order Form'!$K$17*100,""),""),""))))</f>
        <v/>
      </c>
      <c r="N313" s="38"/>
      <c r="O313" s="88" t="str">
        <f>IF('Order Form'!$B$8="Name / Attent Of","",IF(ISNUMBER($H313),IF('Order Form'!$K$14="Yes",'Order Form'!$B$8,""),""))</f>
        <v/>
      </c>
      <c r="P313" s="96" t="str">
        <f>IF('Order Form'!$B$9="Company / Department","",IF(ISNUMBER($H313),IF('Order Form'!$K$14="Yes",'Order Form'!$B$9,""),""))</f>
        <v/>
      </c>
      <c r="Q313" s="88" t="str">
        <f>IF('Order Form'!$B$10="Address 1","",IF(ISNUMBER($H313),IF('Order Form'!$K$14="Yes",'Order Form'!$B$10,""),""))</f>
        <v/>
      </c>
      <c r="R313" s="88" t="str">
        <f>IF('Order Form'!$B$11="Address 2","",IF(ISNUMBER($H313),IF('Order Form'!$K$14="Yes",'Order Form'!$B$11,""),""))</f>
        <v/>
      </c>
      <c r="S313" s="96" t="str">
        <f>IF('Order Form'!$B$12="Address 3","",IF(ISNUMBER($H313),IF('Order Form'!$K$14="Yes",'Order Form'!$B$12,""),""))</f>
        <v/>
      </c>
      <c r="T313" s="88" t="str">
        <f>IF('Order Form'!$B$13="Town","",IF(ISNUMBER($H313),IF('Order Form'!$K$14="Yes",'Order Form'!$B$13,""),""))</f>
        <v/>
      </c>
      <c r="U313" s="34"/>
      <c r="V313" s="103" t="str">
        <f>IF('Order Form'!$B$14="Post Code","",IF(ISNUMBER($H313),IF('Order Form'!$K$14="Yes",'Order Form'!$B$14,""),""))</f>
        <v/>
      </c>
      <c r="W313" s="98" t="str">
        <f>IF('Order Form'!$B$15="Country","",IF(ISNUMBER($H313),IF('Order Form'!$K$14="Yes",VLOOKUP('Order Form'!$B$15,Lists!N:O,2,0),""),""))</f>
        <v/>
      </c>
      <c r="X313" s="100"/>
      <c r="Y313" s="99" t="str">
        <f>IF('Order Form'!$F$8="Phone","",IF(ISNUMBER($H313),IF('Order Form'!$K$14="Yes",'Order Form'!$F$8,""),""))</f>
        <v/>
      </c>
      <c r="Z313" s="97" t="str">
        <f>IF('Order Form'!$F$9="Email","",IF(ISNUMBER($H313),IF('Order Form'!$K$14="Yes",'Order Form'!$F$9,""),""))</f>
        <v/>
      </c>
      <c r="AA313" s="38"/>
      <c r="AC313" s="86" t="str">
        <f>IF(ISNUMBER(($H313)),LEFT('Order Form'!$K$10,2),"")</f>
        <v/>
      </c>
      <c r="AD313" s="34"/>
      <c r="AE313" s="86" t="str">
        <f>IF(AC313="GR",LEFT('Order Form'!$K$11,2),"")</f>
        <v/>
      </c>
      <c r="AF313" s="34"/>
      <c r="AG313" s="38"/>
      <c r="AH313" s="38"/>
      <c r="AI313" s="86" t="str">
        <f>IF(ISNUMBER(($H313)),IF('Order Form'!$K$16="Yes","P",""),"")</f>
        <v/>
      </c>
      <c r="AJ313" s="34"/>
      <c r="AK313" s="106"/>
      <c r="AL313" s="106"/>
      <c r="AM313" s="34"/>
      <c r="AN313" s="34"/>
      <c r="AO313" s="38"/>
      <c r="AP313" s="34"/>
      <c r="AQ313" s="38"/>
      <c r="AR313" s="38"/>
      <c r="AS313" s="38"/>
      <c r="AZ313" s="86" t="str">
        <f>IF(ISNUMBER(($H313)),IF('Order Form'!$K$15="Yes","Y",""),"")</f>
        <v/>
      </c>
      <c r="BD313" s="87" t="e">
        <f>IF('Order Form'!#REF!&gt;0,"OF"," ")</f>
        <v>#REF!</v>
      </c>
      <c r="BE313" s="86" t="e">
        <f>IF('Order Form'!#REF!&gt;0,"Y"," ")</f>
        <v>#REF!</v>
      </c>
      <c r="BF313" s="86" t="e">
        <f>IF('Order Form'!#REF!&gt;0,"STANDARD"," ")</f>
        <v>#REF!</v>
      </c>
    </row>
    <row r="314" spans="1:58">
      <c r="A314" s="34"/>
      <c r="B314" s="93" t="str">
        <f>IF(ISNUMBER(($H314)),'Order Form'!$D$5,"")</f>
        <v/>
      </c>
      <c r="C314" s="92" t="str">
        <f>IF(ISNUMBER(($H314)),'Order Form'!$G$5,"")</f>
        <v/>
      </c>
      <c r="D314" s="92" t="str">
        <f>IF('Order Form'!F367="","",IF(ISNUMBER(($H314)),'Order Form'!F367,""))</f>
        <v/>
      </c>
      <c r="E314" s="35"/>
      <c r="F314" s="91" t="str">
        <f>IF(ISNUMBER((H314)),SUBSTITUTE(SUBSTITUTE('Order Form'!#REF!,"-","")," ",""),"")</f>
        <v/>
      </c>
      <c r="G314" s="36"/>
      <c r="H314" s="90" t="str">
        <f>IF('Order Form'!H367&gt;0,'Order Form'!H367," ")</f>
        <v xml:space="preserve"> </v>
      </c>
      <c r="I314" s="89" t="str">
        <f>IF('Order Form'!$K$13="Yes",(IF('Order Form'!#REF!&gt;0,"",IF('Order Form'!$K$10&lt;&gt;"GR - Gratis",IF('Order Form'!#REF!=0,"",IF(ISNUMBER($H314),'Order Form'!#REF!,"")),""))),"")</f>
        <v/>
      </c>
      <c r="J314" s="89" t="str">
        <f>IF('Order Form'!$K$13="Yes",(IF('Order Form'!#REF!=0,"",IF('Order Form'!$K$10&lt;&gt;"GR - Gratis",IF(ISNUMBER($H314),'Order Form'!#REF!,""),""))),"")</f>
        <v/>
      </c>
      <c r="K314" s="37"/>
      <c r="L314" s="89" t="str">
        <f>IF('Order Form'!J367&gt;0,"",IF('Order Form'!G367=0,"",IF('Order Form'!$K$10&lt;&gt;"GR - Gratis",IF('Order Form'!$K$12="Yes",IF(ISNUMBER($H314),'Order Form'!G367*100,""),""),"")))</f>
        <v/>
      </c>
      <c r="M314" s="89" t="str">
        <f>IF('Order Form'!J367&gt;0,"",IF('Order Form'!$K$17=0,"",IF('Order Form'!$K$17=0,"",IF('Order Form'!$K$10&lt;&gt;"GR - Gratis",IF('Order Form'!$K$12="Yes",IF(ISNUMBER($H314),'Order Form'!$K$17*100,""),""),""))))</f>
        <v/>
      </c>
      <c r="N314" s="38"/>
      <c r="O314" s="88" t="str">
        <f>IF('Order Form'!$B$8="Name / Attent Of","",IF(ISNUMBER($H314),IF('Order Form'!$K$14="Yes",'Order Form'!$B$8,""),""))</f>
        <v/>
      </c>
      <c r="P314" s="96" t="str">
        <f>IF('Order Form'!$B$9="Company / Department","",IF(ISNUMBER($H314),IF('Order Form'!$K$14="Yes",'Order Form'!$B$9,""),""))</f>
        <v/>
      </c>
      <c r="Q314" s="88" t="str">
        <f>IF('Order Form'!$B$10="Address 1","",IF(ISNUMBER($H314),IF('Order Form'!$K$14="Yes",'Order Form'!$B$10,""),""))</f>
        <v/>
      </c>
      <c r="R314" s="88" t="str">
        <f>IF('Order Form'!$B$11="Address 2","",IF(ISNUMBER($H314),IF('Order Form'!$K$14="Yes",'Order Form'!$B$11,""),""))</f>
        <v/>
      </c>
      <c r="S314" s="96" t="str">
        <f>IF('Order Form'!$B$12="Address 3","",IF(ISNUMBER($H314),IF('Order Form'!$K$14="Yes",'Order Form'!$B$12,""),""))</f>
        <v/>
      </c>
      <c r="T314" s="88" t="str">
        <f>IF('Order Form'!$B$13="Town","",IF(ISNUMBER($H314),IF('Order Form'!$K$14="Yes",'Order Form'!$B$13,""),""))</f>
        <v/>
      </c>
      <c r="U314" s="34"/>
      <c r="V314" s="103" t="str">
        <f>IF('Order Form'!$B$14="Post Code","",IF(ISNUMBER($H314),IF('Order Form'!$K$14="Yes",'Order Form'!$B$14,""),""))</f>
        <v/>
      </c>
      <c r="W314" s="98" t="str">
        <f>IF('Order Form'!$B$15="Country","",IF(ISNUMBER($H314),IF('Order Form'!$K$14="Yes",VLOOKUP('Order Form'!$B$15,Lists!N:O,2,0),""),""))</f>
        <v/>
      </c>
      <c r="X314" s="100"/>
      <c r="Y314" s="99" t="str">
        <f>IF('Order Form'!$F$8="Phone","",IF(ISNUMBER($H314),IF('Order Form'!$K$14="Yes",'Order Form'!$F$8,""),""))</f>
        <v/>
      </c>
      <c r="Z314" s="97" t="str">
        <f>IF('Order Form'!$F$9="Email","",IF(ISNUMBER($H314),IF('Order Form'!$K$14="Yes",'Order Form'!$F$9,""),""))</f>
        <v/>
      </c>
      <c r="AA314" s="38"/>
      <c r="AC314" s="86" t="str">
        <f>IF(ISNUMBER(($H314)),LEFT('Order Form'!$K$10,2),"")</f>
        <v/>
      </c>
      <c r="AD314" s="34"/>
      <c r="AE314" s="86" t="str">
        <f>IF(AC314="GR",LEFT('Order Form'!$K$11,2),"")</f>
        <v/>
      </c>
      <c r="AF314" s="34"/>
      <c r="AG314" s="38"/>
      <c r="AH314" s="38"/>
      <c r="AI314" s="86" t="str">
        <f>IF(ISNUMBER(($H314)),IF('Order Form'!$K$16="Yes","P",""),"")</f>
        <v/>
      </c>
      <c r="AJ314" s="34"/>
      <c r="AK314" s="106"/>
      <c r="AL314" s="106"/>
      <c r="AM314" s="34"/>
      <c r="AN314" s="34"/>
      <c r="AO314" s="38"/>
      <c r="AP314" s="34"/>
      <c r="AQ314" s="38"/>
      <c r="AR314" s="38"/>
      <c r="AS314" s="38"/>
      <c r="AZ314" s="86" t="str">
        <f>IF(ISNUMBER(($H314)),IF('Order Form'!$K$15="Yes","Y",""),"")</f>
        <v/>
      </c>
      <c r="BD314" s="87" t="e">
        <f>IF('Order Form'!#REF!&gt;0,"OF"," ")</f>
        <v>#REF!</v>
      </c>
      <c r="BE314" s="86" t="e">
        <f>IF('Order Form'!#REF!&gt;0,"Y"," ")</f>
        <v>#REF!</v>
      </c>
      <c r="BF314" s="86" t="e">
        <f>IF('Order Form'!#REF!&gt;0,"STANDARD"," ")</f>
        <v>#REF!</v>
      </c>
    </row>
    <row r="315" spans="1:58">
      <c r="A315" s="34"/>
      <c r="B315" s="93" t="str">
        <f>IF(ISNUMBER(($H315)),'Order Form'!$D$5,"")</f>
        <v/>
      </c>
      <c r="C315" s="92" t="str">
        <f>IF(ISNUMBER(($H315)),'Order Form'!$G$5,"")</f>
        <v/>
      </c>
      <c r="D315" s="92" t="str">
        <f>IF('Order Form'!F368="","",IF(ISNUMBER(($H315)),'Order Form'!F368,""))</f>
        <v/>
      </c>
      <c r="E315" s="35"/>
      <c r="F315" s="91" t="str">
        <f>IF(ISNUMBER((H315)),SUBSTITUTE(SUBSTITUTE('Order Form'!#REF!,"-","")," ",""),"")</f>
        <v/>
      </c>
      <c r="G315" s="36"/>
      <c r="H315" s="90" t="str">
        <f>IF('Order Form'!H368&gt;0,'Order Form'!H368," ")</f>
        <v xml:space="preserve"> </v>
      </c>
      <c r="I315" s="89" t="str">
        <f>IF('Order Form'!$K$13="Yes",(IF('Order Form'!#REF!&gt;0,"",IF('Order Form'!$K$10&lt;&gt;"GR - Gratis",IF('Order Form'!#REF!=0,"",IF(ISNUMBER($H315),'Order Form'!#REF!,"")),""))),"")</f>
        <v/>
      </c>
      <c r="J315" s="89" t="str">
        <f>IF('Order Form'!$K$13="Yes",(IF('Order Form'!#REF!=0,"",IF('Order Form'!$K$10&lt;&gt;"GR - Gratis",IF(ISNUMBER($H315),'Order Form'!#REF!,""),""))),"")</f>
        <v/>
      </c>
      <c r="K315" s="37"/>
      <c r="L315" s="89" t="str">
        <f>IF('Order Form'!J368&gt;0,"",IF('Order Form'!G368=0,"",IF('Order Form'!$K$10&lt;&gt;"GR - Gratis",IF('Order Form'!$K$12="Yes",IF(ISNUMBER($H315),'Order Form'!G368*100,""),""),"")))</f>
        <v/>
      </c>
      <c r="M315" s="89" t="str">
        <f>IF('Order Form'!J368&gt;0,"",IF('Order Form'!$K$17=0,"",IF('Order Form'!$K$17=0,"",IF('Order Form'!$K$10&lt;&gt;"GR - Gratis",IF('Order Form'!$K$12="Yes",IF(ISNUMBER($H315),'Order Form'!$K$17*100,""),""),""))))</f>
        <v/>
      </c>
      <c r="N315" s="38"/>
      <c r="O315" s="88" t="str">
        <f>IF('Order Form'!$B$8="Name / Attent Of","",IF(ISNUMBER($H315),IF('Order Form'!$K$14="Yes",'Order Form'!$B$8,""),""))</f>
        <v/>
      </c>
      <c r="P315" s="96" t="str">
        <f>IF('Order Form'!$B$9="Company / Department","",IF(ISNUMBER($H315),IF('Order Form'!$K$14="Yes",'Order Form'!$B$9,""),""))</f>
        <v/>
      </c>
      <c r="Q315" s="88" t="str">
        <f>IF('Order Form'!$B$10="Address 1","",IF(ISNUMBER($H315),IF('Order Form'!$K$14="Yes",'Order Form'!$B$10,""),""))</f>
        <v/>
      </c>
      <c r="R315" s="88" t="str">
        <f>IF('Order Form'!$B$11="Address 2","",IF(ISNUMBER($H315),IF('Order Form'!$K$14="Yes",'Order Form'!$B$11,""),""))</f>
        <v/>
      </c>
      <c r="S315" s="96" t="str">
        <f>IF('Order Form'!$B$12="Address 3","",IF(ISNUMBER($H315),IF('Order Form'!$K$14="Yes",'Order Form'!$B$12,""),""))</f>
        <v/>
      </c>
      <c r="T315" s="88" t="str">
        <f>IF('Order Form'!$B$13="Town","",IF(ISNUMBER($H315),IF('Order Form'!$K$14="Yes",'Order Form'!$B$13,""),""))</f>
        <v/>
      </c>
      <c r="U315" s="34"/>
      <c r="V315" s="103" t="str">
        <f>IF('Order Form'!$B$14="Post Code","",IF(ISNUMBER($H315),IF('Order Form'!$K$14="Yes",'Order Form'!$B$14,""),""))</f>
        <v/>
      </c>
      <c r="W315" s="98" t="str">
        <f>IF('Order Form'!$B$15="Country","",IF(ISNUMBER($H315),IF('Order Form'!$K$14="Yes",VLOOKUP('Order Form'!$B$15,Lists!N:O,2,0),""),""))</f>
        <v/>
      </c>
      <c r="X315" s="100"/>
      <c r="Y315" s="99" t="str">
        <f>IF('Order Form'!$F$8="Phone","",IF(ISNUMBER($H315),IF('Order Form'!$K$14="Yes",'Order Form'!$F$8,""),""))</f>
        <v/>
      </c>
      <c r="Z315" s="97" t="str">
        <f>IF('Order Form'!$F$9="Email","",IF(ISNUMBER($H315),IF('Order Form'!$K$14="Yes",'Order Form'!$F$9,""),""))</f>
        <v/>
      </c>
      <c r="AA315" s="38"/>
      <c r="AC315" s="86" t="str">
        <f>IF(ISNUMBER(($H315)),LEFT('Order Form'!$K$10,2),"")</f>
        <v/>
      </c>
      <c r="AD315" s="34"/>
      <c r="AE315" s="86" t="str">
        <f>IF(AC315="GR",LEFT('Order Form'!$K$11,2),"")</f>
        <v/>
      </c>
      <c r="AF315" s="34"/>
      <c r="AG315" s="38"/>
      <c r="AH315" s="38"/>
      <c r="AI315" s="86" t="str">
        <f>IF(ISNUMBER(($H315)),IF('Order Form'!$K$16="Yes","P",""),"")</f>
        <v/>
      </c>
      <c r="AJ315" s="34"/>
      <c r="AK315" s="106"/>
      <c r="AL315" s="106"/>
      <c r="AM315" s="34"/>
      <c r="AN315" s="34"/>
      <c r="AO315" s="38"/>
      <c r="AP315" s="34"/>
      <c r="AQ315" s="38"/>
      <c r="AR315" s="38"/>
      <c r="AS315" s="38"/>
      <c r="AZ315" s="86" t="str">
        <f>IF(ISNUMBER(($H315)),IF('Order Form'!$K$15="Yes","Y",""),"")</f>
        <v/>
      </c>
      <c r="BD315" s="87" t="e">
        <f>IF('Order Form'!#REF!&gt;0,"OF"," ")</f>
        <v>#REF!</v>
      </c>
      <c r="BE315" s="86" t="e">
        <f>IF('Order Form'!#REF!&gt;0,"Y"," ")</f>
        <v>#REF!</v>
      </c>
      <c r="BF315" s="86" t="e">
        <f>IF('Order Form'!#REF!&gt;0,"STANDARD"," ")</f>
        <v>#REF!</v>
      </c>
    </row>
    <row r="316" spans="1:58">
      <c r="A316" s="34"/>
      <c r="B316" s="93" t="str">
        <f>IF(ISNUMBER(($H316)),'Order Form'!$D$5,"")</f>
        <v/>
      </c>
      <c r="C316" s="92" t="str">
        <f>IF(ISNUMBER(($H316)),'Order Form'!$G$5,"")</f>
        <v/>
      </c>
      <c r="D316" s="92" t="str">
        <f>IF('Order Form'!F369="","",IF(ISNUMBER(($H316)),'Order Form'!F369,""))</f>
        <v/>
      </c>
      <c r="E316" s="35"/>
      <c r="F316" s="91" t="str">
        <f>IF(ISNUMBER((H316)),SUBSTITUTE(SUBSTITUTE('Order Form'!#REF!,"-","")," ",""),"")</f>
        <v/>
      </c>
      <c r="G316" s="36"/>
      <c r="H316" s="90" t="str">
        <f>IF('Order Form'!H369&gt;0,'Order Form'!H369," ")</f>
        <v xml:space="preserve"> </v>
      </c>
      <c r="I316" s="89" t="str">
        <f>IF('Order Form'!$K$13="Yes",(IF('Order Form'!#REF!&gt;0,"",IF('Order Form'!$K$10&lt;&gt;"GR - Gratis",IF('Order Form'!#REF!=0,"",IF(ISNUMBER($H316),'Order Form'!#REF!,"")),""))),"")</f>
        <v/>
      </c>
      <c r="J316" s="89" t="str">
        <f>IF('Order Form'!$K$13="Yes",(IF('Order Form'!#REF!=0,"",IF('Order Form'!$K$10&lt;&gt;"GR - Gratis",IF(ISNUMBER($H316),'Order Form'!#REF!,""),""))),"")</f>
        <v/>
      </c>
      <c r="K316" s="37"/>
      <c r="L316" s="89" t="str">
        <f>IF('Order Form'!J369&gt;0,"",IF('Order Form'!G369=0,"",IF('Order Form'!$K$10&lt;&gt;"GR - Gratis",IF('Order Form'!$K$12="Yes",IF(ISNUMBER($H316),'Order Form'!G369*100,""),""),"")))</f>
        <v/>
      </c>
      <c r="M316" s="89" t="str">
        <f>IF('Order Form'!J369&gt;0,"",IF('Order Form'!$K$17=0,"",IF('Order Form'!$K$17=0,"",IF('Order Form'!$K$10&lt;&gt;"GR - Gratis",IF('Order Form'!$K$12="Yes",IF(ISNUMBER($H316),'Order Form'!$K$17*100,""),""),""))))</f>
        <v/>
      </c>
      <c r="N316" s="38"/>
      <c r="O316" s="88" t="str">
        <f>IF('Order Form'!$B$8="Name / Attent Of","",IF(ISNUMBER($H316),IF('Order Form'!$K$14="Yes",'Order Form'!$B$8,""),""))</f>
        <v/>
      </c>
      <c r="P316" s="96" t="str">
        <f>IF('Order Form'!$B$9="Company / Department","",IF(ISNUMBER($H316),IF('Order Form'!$K$14="Yes",'Order Form'!$B$9,""),""))</f>
        <v/>
      </c>
      <c r="Q316" s="88" t="str">
        <f>IF('Order Form'!$B$10="Address 1","",IF(ISNUMBER($H316),IF('Order Form'!$K$14="Yes",'Order Form'!$B$10,""),""))</f>
        <v/>
      </c>
      <c r="R316" s="88" t="str">
        <f>IF('Order Form'!$B$11="Address 2","",IF(ISNUMBER($H316),IF('Order Form'!$K$14="Yes",'Order Form'!$B$11,""),""))</f>
        <v/>
      </c>
      <c r="S316" s="96" t="str">
        <f>IF('Order Form'!$B$12="Address 3","",IF(ISNUMBER($H316),IF('Order Form'!$K$14="Yes",'Order Form'!$B$12,""),""))</f>
        <v/>
      </c>
      <c r="T316" s="88" t="str">
        <f>IF('Order Form'!$B$13="Town","",IF(ISNUMBER($H316),IF('Order Form'!$K$14="Yes",'Order Form'!$B$13,""),""))</f>
        <v/>
      </c>
      <c r="U316" s="34"/>
      <c r="V316" s="103" t="str">
        <f>IF('Order Form'!$B$14="Post Code","",IF(ISNUMBER($H316),IF('Order Form'!$K$14="Yes",'Order Form'!$B$14,""),""))</f>
        <v/>
      </c>
      <c r="W316" s="98" t="str">
        <f>IF('Order Form'!$B$15="Country","",IF(ISNUMBER($H316),IF('Order Form'!$K$14="Yes",VLOOKUP('Order Form'!$B$15,Lists!N:O,2,0),""),""))</f>
        <v/>
      </c>
      <c r="X316" s="100"/>
      <c r="Y316" s="99" t="str">
        <f>IF('Order Form'!$F$8="Phone","",IF(ISNUMBER($H316),IF('Order Form'!$K$14="Yes",'Order Form'!$F$8,""),""))</f>
        <v/>
      </c>
      <c r="Z316" s="97" t="str">
        <f>IF('Order Form'!$F$9="Email","",IF(ISNUMBER($H316),IF('Order Form'!$K$14="Yes",'Order Form'!$F$9,""),""))</f>
        <v/>
      </c>
      <c r="AA316" s="38"/>
      <c r="AC316" s="86" t="str">
        <f>IF(ISNUMBER(($H316)),LEFT('Order Form'!$K$10,2),"")</f>
        <v/>
      </c>
      <c r="AD316" s="34"/>
      <c r="AE316" s="86" t="str">
        <f>IF(AC316="GR",LEFT('Order Form'!$K$11,2),"")</f>
        <v/>
      </c>
      <c r="AF316" s="34"/>
      <c r="AG316" s="38"/>
      <c r="AH316" s="38"/>
      <c r="AI316" s="86" t="str">
        <f>IF(ISNUMBER(($H316)),IF('Order Form'!$K$16="Yes","P",""),"")</f>
        <v/>
      </c>
      <c r="AJ316" s="34"/>
      <c r="AK316" s="106"/>
      <c r="AL316" s="106"/>
      <c r="AM316" s="34"/>
      <c r="AN316" s="34"/>
      <c r="AO316" s="38"/>
      <c r="AP316" s="34"/>
      <c r="AQ316" s="38"/>
      <c r="AR316" s="38"/>
      <c r="AS316" s="38"/>
      <c r="AZ316" s="86" t="str">
        <f>IF(ISNUMBER(($H316)),IF('Order Form'!$K$15="Yes","Y",""),"")</f>
        <v/>
      </c>
      <c r="BD316" s="87" t="e">
        <f>IF('Order Form'!#REF!&gt;0,"OF"," ")</f>
        <v>#REF!</v>
      </c>
      <c r="BE316" s="86" t="e">
        <f>IF('Order Form'!#REF!&gt;0,"Y"," ")</f>
        <v>#REF!</v>
      </c>
      <c r="BF316" s="86" t="e">
        <f>IF('Order Form'!#REF!&gt;0,"STANDARD"," ")</f>
        <v>#REF!</v>
      </c>
    </row>
    <row r="317" spans="1:58">
      <c r="A317" s="34"/>
      <c r="B317" s="93" t="str">
        <f>IF(ISNUMBER(($H317)),'Order Form'!$D$5,"")</f>
        <v/>
      </c>
      <c r="C317" s="92" t="str">
        <f>IF(ISNUMBER(($H317)),'Order Form'!$G$5,"")</f>
        <v/>
      </c>
      <c r="D317" s="92" t="str">
        <f>IF('Order Form'!F370="","",IF(ISNUMBER(($H317)),'Order Form'!F370,""))</f>
        <v/>
      </c>
      <c r="E317" s="35"/>
      <c r="F317" s="91" t="str">
        <f>IF(ISNUMBER((H317)),SUBSTITUTE(SUBSTITUTE('Order Form'!#REF!,"-","")," ",""),"")</f>
        <v/>
      </c>
      <c r="G317" s="36"/>
      <c r="H317" s="90" t="str">
        <f>IF('Order Form'!H370&gt;0,'Order Form'!H370," ")</f>
        <v xml:space="preserve"> </v>
      </c>
      <c r="I317" s="89" t="str">
        <f>IF('Order Form'!$K$13="Yes",(IF('Order Form'!#REF!&gt;0,"",IF('Order Form'!$K$10&lt;&gt;"GR - Gratis",IF('Order Form'!#REF!=0,"",IF(ISNUMBER($H317),'Order Form'!#REF!,"")),""))),"")</f>
        <v/>
      </c>
      <c r="J317" s="89" t="str">
        <f>IF('Order Form'!$K$13="Yes",(IF('Order Form'!#REF!=0,"",IF('Order Form'!$K$10&lt;&gt;"GR - Gratis",IF(ISNUMBER($H317),'Order Form'!#REF!,""),""))),"")</f>
        <v/>
      </c>
      <c r="K317" s="37"/>
      <c r="L317" s="89" t="str">
        <f>IF('Order Form'!J370&gt;0,"",IF('Order Form'!G370=0,"",IF('Order Form'!$K$10&lt;&gt;"GR - Gratis",IF('Order Form'!$K$12="Yes",IF(ISNUMBER($H317),'Order Form'!G370*100,""),""),"")))</f>
        <v/>
      </c>
      <c r="M317" s="89" t="str">
        <f>IF('Order Form'!J370&gt;0,"",IF('Order Form'!$K$17=0,"",IF('Order Form'!$K$17=0,"",IF('Order Form'!$K$10&lt;&gt;"GR - Gratis",IF('Order Form'!$K$12="Yes",IF(ISNUMBER($H317),'Order Form'!$K$17*100,""),""),""))))</f>
        <v/>
      </c>
      <c r="N317" s="38"/>
      <c r="O317" s="88" t="str">
        <f>IF('Order Form'!$B$8="Name / Attent Of","",IF(ISNUMBER($H317),IF('Order Form'!$K$14="Yes",'Order Form'!$B$8,""),""))</f>
        <v/>
      </c>
      <c r="P317" s="96" t="str">
        <f>IF('Order Form'!$B$9="Company / Department","",IF(ISNUMBER($H317),IF('Order Form'!$K$14="Yes",'Order Form'!$B$9,""),""))</f>
        <v/>
      </c>
      <c r="Q317" s="88" t="str">
        <f>IF('Order Form'!$B$10="Address 1","",IF(ISNUMBER($H317),IF('Order Form'!$K$14="Yes",'Order Form'!$B$10,""),""))</f>
        <v/>
      </c>
      <c r="R317" s="88" t="str">
        <f>IF('Order Form'!$B$11="Address 2","",IF(ISNUMBER($H317),IF('Order Form'!$K$14="Yes",'Order Form'!$B$11,""),""))</f>
        <v/>
      </c>
      <c r="S317" s="96" t="str">
        <f>IF('Order Form'!$B$12="Address 3","",IF(ISNUMBER($H317),IF('Order Form'!$K$14="Yes",'Order Form'!$B$12,""),""))</f>
        <v/>
      </c>
      <c r="T317" s="88" t="str">
        <f>IF('Order Form'!$B$13="Town","",IF(ISNUMBER($H317),IF('Order Form'!$K$14="Yes",'Order Form'!$B$13,""),""))</f>
        <v/>
      </c>
      <c r="U317" s="34"/>
      <c r="V317" s="103" t="str">
        <f>IF('Order Form'!$B$14="Post Code","",IF(ISNUMBER($H317),IF('Order Form'!$K$14="Yes",'Order Form'!$B$14,""),""))</f>
        <v/>
      </c>
      <c r="W317" s="98" t="str">
        <f>IF('Order Form'!$B$15="Country","",IF(ISNUMBER($H317),IF('Order Form'!$K$14="Yes",VLOOKUP('Order Form'!$B$15,Lists!N:O,2,0),""),""))</f>
        <v/>
      </c>
      <c r="X317" s="100"/>
      <c r="Y317" s="99" t="str">
        <f>IF('Order Form'!$F$8="Phone","",IF(ISNUMBER($H317),IF('Order Form'!$K$14="Yes",'Order Form'!$F$8,""),""))</f>
        <v/>
      </c>
      <c r="Z317" s="97" t="str">
        <f>IF('Order Form'!$F$9="Email","",IF(ISNUMBER($H317),IF('Order Form'!$K$14="Yes",'Order Form'!$F$9,""),""))</f>
        <v/>
      </c>
      <c r="AA317" s="38"/>
      <c r="AC317" s="86" t="str">
        <f>IF(ISNUMBER(($H317)),LEFT('Order Form'!$K$10,2),"")</f>
        <v/>
      </c>
      <c r="AD317" s="34"/>
      <c r="AE317" s="86" t="str">
        <f>IF(AC317="GR",LEFT('Order Form'!$K$11,2),"")</f>
        <v/>
      </c>
      <c r="AF317" s="34"/>
      <c r="AG317" s="38"/>
      <c r="AH317" s="38"/>
      <c r="AI317" s="86" t="str">
        <f>IF(ISNUMBER(($H317)),IF('Order Form'!$K$16="Yes","P",""),"")</f>
        <v/>
      </c>
      <c r="AJ317" s="34"/>
      <c r="AK317" s="106"/>
      <c r="AL317" s="106"/>
      <c r="AM317" s="34"/>
      <c r="AN317" s="34"/>
      <c r="AO317" s="38"/>
      <c r="AP317" s="34"/>
      <c r="AQ317" s="38"/>
      <c r="AR317" s="38"/>
      <c r="AS317" s="38"/>
      <c r="AZ317" s="86" t="str">
        <f>IF(ISNUMBER(($H317)),IF('Order Form'!$K$15="Yes","Y",""),"")</f>
        <v/>
      </c>
      <c r="BD317" s="87" t="e">
        <f>IF('Order Form'!#REF!&gt;0,"OF"," ")</f>
        <v>#REF!</v>
      </c>
      <c r="BE317" s="86" t="e">
        <f>IF('Order Form'!#REF!&gt;0,"Y"," ")</f>
        <v>#REF!</v>
      </c>
      <c r="BF317" s="86" t="e">
        <f>IF('Order Form'!#REF!&gt;0,"STANDARD"," ")</f>
        <v>#REF!</v>
      </c>
    </row>
    <row r="318" spans="1:58">
      <c r="A318" s="34"/>
      <c r="B318" s="93" t="str">
        <f>IF(ISNUMBER(($H318)),'Order Form'!$D$5,"")</f>
        <v/>
      </c>
      <c r="C318" s="92" t="str">
        <f>IF(ISNUMBER(($H318)),'Order Form'!$G$5,"")</f>
        <v/>
      </c>
      <c r="D318" s="92" t="str">
        <f>IF('Order Form'!F371="","",IF(ISNUMBER(($H318)),'Order Form'!F371,""))</f>
        <v/>
      </c>
      <c r="E318" s="35"/>
      <c r="F318" s="91" t="str">
        <f>IF(ISNUMBER((H318)),SUBSTITUTE(SUBSTITUTE('Order Form'!#REF!,"-","")," ",""),"")</f>
        <v/>
      </c>
      <c r="G318" s="36"/>
      <c r="H318" s="90" t="str">
        <f>IF('Order Form'!H371&gt;0,'Order Form'!H371," ")</f>
        <v xml:space="preserve"> </v>
      </c>
      <c r="I318" s="89" t="str">
        <f>IF('Order Form'!$K$13="Yes",(IF('Order Form'!#REF!&gt;0,"",IF('Order Form'!$K$10&lt;&gt;"GR - Gratis",IF('Order Form'!#REF!=0,"",IF(ISNUMBER($H318),'Order Form'!#REF!,"")),""))),"")</f>
        <v/>
      </c>
      <c r="J318" s="89" t="str">
        <f>IF('Order Form'!$K$13="Yes",(IF('Order Form'!#REF!=0,"",IF('Order Form'!$K$10&lt;&gt;"GR - Gratis",IF(ISNUMBER($H318),'Order Form'!#REF!,""),""))),"")</f>
        <v/>
      </c>
      <c r="K318" s="37"/>
      <c r="L318" s="89" t="str">
        <f>IF('Order Form'!J371&gt;0,"",IF('Order Form'!G371=0,"",IF('Order Form'!$K$10&lt;&gt;"GR - Gratis",IF('Order Form'!$K$12="Yes",IF(ISNUMBER($H318),'Order Form'!G371*100,""),""),"")))</f>
        <v/>
      </c>
      <c r="M318" s="89" t="str">
        <f>IF('Order Form'!J371&gt;0,"",IF('Order Form'!$K$17=0,"",IF('Order Form'!$K$17=0,"",IF('Order Form'!$K$10&lt;&gt;"GR - Gratis",IF('Order Form'!$K$12="Yes",IF(ISNUMBER($H318),'Order Form'!$K$17*100,""),""),""))))</f>
        <v/>
      </c>
      <c r="N318" s="38"/>
      <c r="O318" s="88" t="str">
        <f>IF('Order Form'!$B$8="Name / Attent Of","",IF(ISNUMBER($H318),IF('Order Form'!$K$14="Yes",'Order Form'!$B$8,""),""))</f>
        <v/>
      </c>
      <c r="P318" s="96" t="str">
        <f>IF('Order Form'!$B$9="Company / Department","",IF(ISNUMBER($H318),IF('Order Form'!$K$14="Yes",'Order Form'!$B$9,""),""))</f>
        <v/>
      </c>
      <c r="Q318" s="88" t="str">
        <f>IF('Order Form'!$B$10="Address 1","",IF(ISNUMBER($H318),IF('Order Form'!$K$14="Yes",'Order Form'!$B$10,""),""))</f>
        <v/>
      </c>
      <c r="R318" s="88" t="str">
        <f>IF('Order Form'!$B$11="Address 2","",IF(ISNUMBER($H318),IF('Order Form'!$K$14="Yes",'Order Form'!$B$11,""),""))</f>
        <v/>
      </c>
      <c r="S318" s="96" t="str">
        <f>IF('Order Form'!$B$12="Address 3","",IF(ISNUMBER($H318),IF('Order Form'!$K$14="Yes",'Order Form'!$B$12,""),""))</f>
        <v/>
      </c>
      <c r="T318" s="88" t="str">
        <f>IF('Order Form'!$B$13="Town","",IF(ISNUMBER($H318),IF('Order Form'!$K$14="Yes",'Order Form'!$B$13,""),""))</f>
        <v/>
      </c>
      <c r="U318" s="34"/>
      <c r="V318" s="103" t="str">
        <f>IF('Order Form'!$B$14="Post Code","",IF(ISNUMBER($H318),IF('Order Form'!$K$14="Yes",'Order Form'!$B$14,""),""))</f>
        <v/>
      </c>
      <c r="W318" s="98" t="str">
        <f>IF('Order Form'!$B$15="Country","",IF(ISNUMBER($H318),IF('Order Form'!$K$14="Yes",VLOOKUP('Order Form'!$B$15,Lists!N:O,2,0),""),""))</f>
        <v/>
      </c>
      <c r="X318" s="100"/>
      <c r="Y318" s="99" t="str">
        <f>IF('Order Form'!$F$8="Phone","",IF(ISNUMBER($H318),IF('Order Form'!$K$14="Yes",'Order Form'!$F$8,""),""))</f>
        <v/>
      </c>
      <c r="Z318" s="97" t="str">
        <f>IF('Order Form'!$F$9="Email","",IF(ISNUMBER($H318),IF('Order Form'!$K$14="Yes",'Order Form'!$F$9,""),""))</f>
        <v/>
      </c>
      <c r="AA318" s="38"/>
      <c r="AC318" s="86" t="str">
        <f>IF(ISNUMBER(($H318)),LEFT('Order Form'!$K$10,2),"")</f>
        <v/>
      </c>
      <c r="AD318" s="34"/>
      <c r="AE318" s="86" t="str">
        <f>IF(AC318="GR",LEFT('Order Form'!$K$11,2),"")</f>
        <v/>
      </c>
      <c r="AF318" s="34"/>
      <c r="AG318" s="38"/>
      <c r="AH318" s="38"/>
      <c r="AI318" s="86" t="str">
        <f>IF(ISNUMBER(($H318)),IF('Order Form'!$K$16="Yes","P",""),"")</f>
        <v/>
      </c>
      <c r="AJ318" s="34"/>
      <c r="AK318" s="106"/>
      <c r="AL318" s="106"/>
      <c r="AM318" s="34"/>
      <c r="AN318" s="34"/>
      <c r="AO318" s="38"/>
      <c r="AP318" s="34"/>
      <c r="AQ318" s="38"/>
      <c r="AR318" s="38"/>
      <c r="AS318" s="38"/>
      <c r="AZ318" s="86" t="str">
        <f>IF(ISNUMBER(($H318)),IF('Order Form'!$K$15="Yes","Y",""),"")</f>
        <v/>
      </c>
      <c r="BD318" s="87" t="e">
        <f>IF('Order Form'!#REF!&gt;0,"OF"," ")</f>
        <v>#REF!</v>
      </c>
      <c r="BE318" s="86" t="e">
        <f>IF('Order Form'!#REF!&gt;0,"Y"," ")</f>
        <v>#REF!</v>
      </c>
      <c r="BF318" s="86" t="e">
        <f>IF('Order Form'!#REF!&gt;0,"STANDARD"," ")</f>
        <v>#REF!</v>
      </c>
    </row>
    <row r="319" spans="1:58">
      <c r="A319" s="34"/>
      <c r="B319" s="93" t="str">
        <f>IF(ISNUMBER(($H319)),'Order Form'!$D$5,"")</f>
        <v/>
      </c>
      <c r="C319" s="92" t="str">
        <f>IF(ISNUMBER(($H319)),'Order Form'!$G$5,"")</f>
        <v/>
      </c>
      <c r="D319" s="92" t="str">
        <f>IF('Order Form'!F372="","",IF(ISNUMBER(($H319)),'Order Form'!F372,""))</f>
        <v/>
      </c>
      <c r="E319" s="35"/>
      <c r="F319" s="91" t="str">
        <f>IF(ISNUMBER((H319)),SUBSTITUTE(SUBSTITUTE('Order Form'!#REF!,"-","")," ",""),"")</f>
        <v/>
      </c>
      <c r="G319" s="36"/>
      <c r="H319" s="90" t="str">
        <f>IF('Order Form'!H372&gt;0,'Order Form'!H372," ")</f>
        <v xml:space="preserve"> </v>
      </c>
      <c r="I319" s="89" t="str">
        <f>IF('Order Form'!$K$13="Yes",(IF('Order Form'!#REF!&gt;0,"",IF('Order Form'!$K$10&lt;&gt;"GR - Gratis",IF('Order Form'!#REF!=0,"",IF(ISNUMBER($H319),'Order Form'!#REF!,"")),""))),"")</f>
        <v/>
      </c>
      <c r="J319" s="89" t="str">
        <f>IF('Order Form'!$K$13="Yes",(IF('Order Form'!#REF!=0,"",IF('Order Form'!$K$10&lt;&gt;"GR - Gratis",IF(ISNUMBER($H319),'Order Form'!#REF!,""),""))),"")</f>
        <v/>
      </c>
      <c r="K319" s="37"/>
      <c r="L319" s="89" t="str">
        <f>IF('Order Form'!J372&gt;0,"",IF('Order Form'!G372=0,"",IF('Order Form'!$K$10&lt;&gt;"GR - Gratis",IF('Order Form'!$K$12="Yes",IF(ISNUMBER($H319),'Order Form'!G372*100,""),""),"")))</f>
        <v/>
      </c>
      <c r="M319" s="89" t="str">
        <f>IF('Order Form'!J372&gt;0,"",IF('Order Form'!$K$17=0,"",IF('Order Form'!$K$17=0,"",IF('Order Form'!$K$10&lt;&gt;"GR - Gratis",IF('Order Form'!$K$12="Yes",IF(ISNUMBER($H319),'Order Form'!$K$17*100,""),""),""))))</f>
        <v/>
      </c>
      <c r="N319" s="38"/>
      <c r="O319" s="88" t="str">
        <f>IF('Order Form'!$B$8="Name / Attent Of","",IF(ISNUMBER($H319),IF('Order Form'!$K$14="Yes",'Order Form'!$B$8,""),""))</f>
        <v/>
      </c>
      <c r="P319" s="96" t="str">
        <f>IF('Order Form'!$B$9="Company / Department","",IF(ISNUMBER($H319),IF('Order Form'!$K$14="Yes",'Order Form'!$B$9,""),""))</f>
        <v/>
      </c>
      <c r="Q319" s="88" t="str">
        <f>IF('Order Form'!$B$10="Address 1","",IF(ISNUMBER($H319),IF('Order Form'!$K$14="Yes",'Order Form'!$B$10,""),""))</f>
        <v/>
      </c>
      <c r="R319" s="88" t="str">
        <f>IF('Order Form'!$B$11="Address 2","",IF(ISNUMBER($H319),IF('Order Form'!$K$14="Yes",'Order Form'!$B$11,""),""))</f>
        <v/>
      </c>
      <c r="S319" s="96" t="str">
        <f>IF('Order Form'!$B$12="Address 3","",IF(ISNUMBER($H319),IF('Order Form'!$K$14="Yes",'Order Form'!$B$12,""),""))</f>
        <v/>
      </c>
      <c r="T319" s="88" t="str">
        <f>IF('Order Form'!$B$13="Town","",IF(ISNUMBER($H319),IF('Order Form'!$K$14="Yes",'Order Form'!$B$13,""),""))</f>
        <v/>
      </c>
      <c r="U319" s="34"/>
      <c r="V319" s="103" t="str">
        <f>IF('Order Form'!$B$14="Post Code","",IF(ISNUMBER($H319),IF('Order Form'!$K$14="Yes",'Order Form'!$B$14,""),""))</f>
        <v/>
      </c>
      <c r="W319" s="98" t="str">
        <f>IF('Order Form'!$B$15="Country","",IF(ISNUMBER($H319),IF('Order Form'!$K$14="Yes",VLOOKUP('Order Form'!$B$15,Lists!N:O,2,0),""),""))</f>
        <v/>
      </c>
      <c r="X319" s="100"/>
      <c r="Y319" s="99" t="str">
        <f>IF('Order Form'!$F$8="Phone","",IF(ISNUMBER($H319),IF('Order Form'!$K$14="Yes",'Order Form'!$F$8,""),""))</f>
        <v/>
      </c>
      <c r="Z319" s="97" t="str">
        <f>IF('Order Form'!$F$9="Email","",IF(ISNUMBER($H319),IF('Order Form'!$K$14="Yes",'Order Form'!$F$9,""),""))</f>
        <v/>
      </c>
      <c r="AA319" s="38"/>
      <c r="AC319" s="86" t="str">
        <f>IF(ISNUMBER(($H319)),LEFT('Order Form'!$K$10,2),"")</f>
        <v/>
      </c>
      <c r="AD319" s="34"/>
      <c r="AE319" s="86" t="str">
        <f>IF(AC319="GR",LEFT('Order Form'!$K$11,2),"")</f>
        <v/>
      </c>
      <c r="AF319" s="34"/>
      <c r="AG319" s="38"/>
      <c r="AH319" s="38"/>
      <c r="AI319" s="86" t="str">
        <f>IF(ISNUMBER(($H319)),IF('Order Form'!$K$16="Yes","P",""),"")</f>
        <v/>
      </c>
      <c r="AJ319" s="34"/>
      <c r="AK319" s="106"/>
      <c r="AL319" s="106"/>
      <c r="AM319" s="34"/>
      <c r="AN319" s="34"/>
      <c r="AO319" s="38"/>
      <c r="AP319" s="34"/>
      <c r="AQ319" s="38"/>
      <c r="AR319" s="38"/>
      <c r="AS319" s="38"/>
      <c r="AZ319" s="86" t="str">
        <f>IF(ISNUMBER(($H319)),IF('Order Form'!$K$15="Yes","Y",""),"")</f>
        <v/>
      </c>
      <c r="BD319" s="87" t="e">
        <f>IF('Order Form'!#REF!&gt;0,"OF"," ")</f>
        <v>#REF!</v>
      </c>
      <c r="BE319" s="86" t="e">
        <f>IF('Order Form'!#REF!&gt;0,"Y"," ")</f>
        <v>#REF!</v>
      </c>
      <c r="BF319" s="86" t="e">
        <f>IF('Order Form'!#REF!&gt;0,"STANDARD"," ")</f>
        <v>#REF!</v>
      </c>
    </row>
    <row r="320" spans="1:58">
      <c r="A320" s="34"/>
      <c r="B320" s="93" t="str">
        <f>IF(ISNUMBER(($H320)),'Order Form'!$D$5,"")</f>
        <v/>
      </c>
      <c r="C320" s="92" t="str">
        <f>IF(ISNUMBER(($H320)),'Order Form'!$G$5,"")</f>
        <v/>
      </c>
      <c r="D320" s="92" t="str">
        <f>IF('Order Form'!F373="","",IF(ISNUMBER(($H320)),'Order Form'!F373,""))</f>
        <v/>
      </c>
      <c r="E320" s="35"/>
      <c r="F320" s="91" t="str">
        <f>IF(ISNUMBER((H320)),SUBSTITUTE(SUBSTITUTE('Order Form'!#REF!,"-","")," ",""),"")</f>
        <v/>
      </c>
      <c r="G320" s="36"/>
      <c r="H320" s="90" t="str">
        <f>IF('Order Form'!H373&gt;0,'Order Form'!H373," ")</f>
        <v xml:space="preserve"> </v>
      </c>
      <c r="I320" s="89" t="str">
        <f>IF('Order Form'!$K$13="Yes",(IF('Order Form'!#REF!&gt;0,"",IF('Order Form'!$K$10&lt;&gt;"GR - Gratis",IF('Order Form'!#REF!=0,"",IF(ISNUMBER($H320),'Order Form'!#REF!,"")),""))),"")</f>
        <v/>
      </c>
      <c r="J320" s="89" t="str">
        <f>IF('Order Form'!$K$13="Yes",(IF('Order Form'!#REF!=0,"",IF('Order Form'!$K$10&lt;&gt;"GR - Gratis",IF(ISNUMBER($H320),'Order Form'!#REF!,""),""))),"")</f>
        <v/>
      </c>
      <c r="K320" s="37"/>
      <c r="L320" s="89" t="str">
        <f>IF('Order Form'!J373&gt;0,"",IF('Order Form'!G373=0,"",IF('Order Form'!$K$10&lt;&gt;"GR - Gratis",IF('Order Form'!$K$12="Yes",IF(ISNUMBER($H320),'Order Form'!G373*100,""),""),"")))</f>
        <v/>
      </c>
      <c r="M320" s="89" t="str">
        <f>IF('Order Form'!J373&gt;0,"",IF('Order Form'!$K$17=0,"",IF('Order Form'!$K$17=0,"",IF('Order Form'!$K$10&lt;&gt;"GR - Gratis",IF('Order Form'!$K$12="Yes",IF(ISNUMBER($H320),'Order Form'!$K$17*100,""),""),""))))</f>
        <v/>
      </c>
      <c r="N320" s="38"/>
      <c r="O320" s="88" t="str">
        <f>IF('Order Form'!$B$8="Name / Attent Of","",IF(ISNUMBER($H320),IF('Order Form'!$K$14="Yes",'Order Form'!$B$8,""),""))</f>
        <v/>
      </c>
      <c r="P320" s="96" t="str">
        <f>IF('Order Form'!$B$9="Company / Department","",IF(ISNUMBER($H320),IF('Order Form'!$K$14="Yes",'Order Form'!$B$9,""),""))</f>
        <v/>
      </c>
      <c r="Q320" s="88" t="str">
        <f>IF('Order Form'!$B$10="Address 1","",IF(ISNUMBER($H320),IF('Order Form'!$K$14="Yes",'Order Form'!$B$10,""),""))</f>
        <v/>
      </c>
      <c r="R320" s="88" t="str">
        <f>IF('Order Form'!$B$11="Address 2","",IF(ISNUMBER($H320),IF('Order Form'!$K$14="Yes",'Order Form'!$B$11,""),""))</f>
        <v/>
      </c>
      <c r="S320" s="96" t="str">
        <f>IF('Order Form'!$B$12="Address 3","",IF(ISNUMBER($H320),IF('Order Form'!$K$14="Yes",'Order Form'!$B$12,""),""))</f>
        <v/>
      </c>
      <c r="T320" s="88" t="str">
        <f>IF('Order Form'!$B$13="Town","",IF(ISNUMBER($H320),IF('Order Form'!$K$14="Yes",'Order Form'!$B$13,""),""))</f>
        <v/>
      </c>
      <c r="U320" s="34"/>
      <c r="V320" s="103" t="str">
        <f>IF('Order Form'!$B$14="Post Code","",IF(ISNUMBER($H320),IF('Order Form'!$K$14="Yes",'Order Form'!$B$14,""),""))</f>
        <v/>
      </c>
      <c r="W320" s="98" t="str">
        <f>IF('Order Form'!$B$15="Country","",IF(ISNUMBER($H320),IF('Order Form'!$K$14="Yes",VLOOKUP('Order Form'!$B$15,Lists!N:O,2,0),""),""))</f>
        <v/>
      </c>
      <c r="X320" s="100"/>
      <c r="Y320" s="99" t="str">
        <f>IF('Order Form'!$F$8="Phone","",IF(ISNUMBER($H320),IF('Order Form'!$K$14="Yes",'Order Form'!$F$8,""),""))</f>
        <v/>
      </c>
      <c r="Z320" s="97" t="str">
        <f>IF('Order Form'!$F$9="Email","",IF(ISNUMBER($H320),IF('Order Form'!$K$14="Yes",'Order Form'!$F$9,""),""))</f>
        <v/>
      </c>
      <c r="AA320" s="38"/>
      <c r="AC320" s="86" t="str">
        <f>IF(ISNUMBER(($H320)),LEFT('Order Form'!$K$10,2),"")</f>
        <v/>
      </c>
      <c r="AD320" s="34"/>
      <c r="AE320" s="86" t="str">
        <f>IF(AC320="GR",LEFT('Order Form'!$K$11,2),"")</f>
        <v/>
      </c>
      <c r="AF320" s="34"/>
      <c r="AG320" s="38"/>
      <c r="AH320" s="38"/>
      <c r="AI320" s="86" t="str">
        <f>IF(ISNUMBER(($H320)),IF('Order Form'!$K$16="Yes","P",""),"")</f>
        <v/>
      </c>
      <c r="AJ320" s="34"/>
      <c r="AK320" s="106"/>
      <c r="AL320" s="106"/>
      <c r="AM320" s="34"/>
      <c r="AN320" s="34"/>
      <c r="AO320" s="38"/>
      <c r="AP320" s="34"/>
      <c r="AQ320" s="38"/>
      <c r="AR320" s="38"/>
      <c r="AS320" s="38"/>
      <c r="AZ320" s="86" t="str">
        <f>IF(ISNUMBER(($H320)),IF('Order Form'!$K$15="Yes","Y",""),"")</f>
        <v/>
      </c>
      <c r="BD320" s="87" t="e">
        <f>IF('Order Form'!#REF!&gt;0,"OF"," ")</f>
        <v>#REF!</v>
      </c>
      <c r="BE320" s="86" t="e">
        <f>IF('Order Form'!#REF!&gt;0,"Y"," ")</f>
        <v>#REF!</v>
      </c>
      <c r="BF320" s="86" t="e">
        <f>IF('Order Form'!#REF!&gt;0,"STANDARD"," ")</f>
        <v>#REF!</v>
      </c>
    </row>
    <row r="321" spans="1:58">
      <c r="A321" s="34"/>
      <c r="B321" s="93" t="str">
        <f>IF(ISNUMBER(($H321)),'Order Form'!$D$5,"")</f>
        <v/>
      </c>
      <c r="C321" s="92" t="str">
        <f>IF(ISNUMBER(($H321)),'Order Form'!$G$5,"")</f>
        <v/>
      </c>
      <c r="D321" s="92" t="str">
        <f>IF('Order Form'!F374="","",IF(ISNUMBER(($H321)),'Order Form'!F374,""))</f>
        <v/>
      </c>
      <c r="E321" s="35"/>
      <c r="F321" s="91" t="str">
        <f>IF(ISNUMBER((H321)),SUBSTITUTE(SUBSTITUTE('Order Form'!#REF!,"-","")," ",""),"")</f>
        <v/>
      </c>
      <c r="G321" s="36"/>
      <c r="H321" s="90" t="str">
        <f>IF('Order Form'!H374&gt;0,'Order Form'!H374," ")</f>
        <v xml:space="preserve"> </v>
      </c>
      <c r="I321" s="89" t="str">
        <f>IF('Order Form'!$K$13="Yes",(IF('Order Form'!#REF!&gt;0,"",IF('Order Form'!$K$10&lt;&gt;"GR - Gratis",IF('Order Form'!#REF!=0,"",IF(ISNUMBER($H321),'Order Form'!#REF!,"")),""))),"")</f>
        <v/>
      </c>
      <c r="J321" s="89" t="str">
        <f>IF('Order Form'!$K$13="Yes",(IF('Order Form'!#REF!=0,"",IF('Order Form'!$K$10&lt;&gt;"GR - Gratis",IF(ISNUMBER($H321),'Order Form'!#REF!,""),""))),"")</f>
        <v/>
      </c>
      <c r="K321" s="37"/>
      <c r="L321" s="89" t="str">
        <f>IF('Order Form'!J374&gt;0,"",IF('Order Form'!G374=0,"",IF('Order Form'!$K$10&lt;&gt;"GR - Gratis",IF('Order Form'!$K$12="Yes",IF(ISNUMBER($H321),'Order Form'!G374*100,""),""),"")))</f>
        <v/>
      </c>
      <c r="M321" s="89" t="str">
        <f>IF('Order Form'!J374&gt;0,"",IF('Order Form'!$K$17=0,"",IF('Order Form'!$K$17=0,"",IF('Order Form'!$K$10&lt;&gt;"GR - Gratis",IF('Order Form'!$K$12="Yes",IF(ISNUMBER($H321),'Order Form'!$K$17*100,""),""),""))))</f>
        <v/>
      </c>
      <c r="N321" s="38"/>
      <c r="O321" s="88" t="str">
        <f>IF('Order Form'!$B$8="Name / Attent Of","",IF(ISNUMBER($H321),IF('Order Form'!$K$14="Yes",'Order Form'!$B$8,""),""))</f>
        <v/>
      </c>
      <c r="P321" s="96" t="str">
        <f>IF('Order Form'!$B$9="Company / Department","",IF(ISNUMBER($H321),IF('Order Form'!$K$14="Yes",'Order Form'!$B$9,""),""))</f>
        <v/>
      </c>
      <c r="Q321" s="88" t="str">
        <f>IF('Order Form'!$B$10="Address 1","",IF(ISNUMBER($H321),IF('Order Form'!$K$14="Yes",'Order Form'!$B$10,""),""))</f>
        <v/>
      </c>
      <c r="R321" s="88" t="str">
        <f>IF('Order Form'!$B$11="Address 2","",IF(ISNUMBER($H321),IF('Order Form'!$K$14="Yes",'Order Form'!$B$11,""),""))</f>
        <v/>
      </c>
      <c r="S321" s="96" t="str">
        <f>IF('Order Form'!$B$12="Address 3","",IF(ISNUMBER($H321),IF('Order Form'!$K$14="Yes",'Order Form'!$B$12,""),""))</f>
        <v/>
      </c>
      <c r="T321" s="88" t="str">
        <f>IF('Order Form'!$B$13="Town","",IF(ISNUMBER($H321),IF('Order Form'!$K$14="Yes",'Order Form'!$B$13,""),""))</f>
        <v/>
      </c>
      <c r="U321" s="34"/>
      <c r="V321" s="103" t="str">
        <f>IF('Order Form'!$B$14="Post Code","",IF(ISNUMBER($H321),IF('Order Form'!$K$14="Yes",'Order Form'!$B$14,""),""))</f>
        <v/>
      </c>
      <c r="W321" s="98" t="str">
        <f>IF('Order Form'!$B$15="Country","",IF(ISNUMBER($H321),IF('Order Form'!$K$14="Yes",VLOOKUP('Order Form'!$B$15,Lists!N:O,2,0),""),""))</f>
        <v/>
      </c>
      <c r="X321" s="100"/>
      <c r="Y321" s="99" t="str">
        <f>IF('Order Form'!$F$8="Phone","",IF(ISNUMBER($H321),IF('Order Form'!$K$14="Yes",'Order Form'!$F$8,""),""))</f>
        <v/>
      </c>
      <c r="Z321" s="97" t="str">
        <f>IF('Order Form'!$F$9="Email","",IF(ISNUMBER($H321),IF('Order Form'!$K$14="Yes",'Order Form'!$F$9,""),""))</f>
        <v/>
      </c>
      <c r="AA321" s="38"/>
      <c r="AC321" s="86" t="str">
        <f>IF(ISNUMBER(($H321)),LEFT('Order Form'!$K$10,2),"")</f>
        <v/>
      </c>
      <c r="AD321" s="34"/>
      <c r="AE321" s="86" t="str">
        <f>IF(AC321="GR",LEFT('Order Form'!$K$11,2),"")</f>
        <v/>
      </c>
      <c r="AF321" s="34"/>
      <c r="AG321" s="38"/>
      <c r="AH321" s="38"/>
      <c r="AI321" s="86" t="str">
        <f>IF(ISNUMBER(($H321)),IF('Order Form'!$K$16="Yes","P",""),"")</f>
        <v/>
      </c>
      <c r="AJ321" s="34"/>
      <c r="AK321" s="106"/>
      <c r="AL321" s="106"/>
      <c r="AM321" s="34"/>
      <c r="AN321" s="34"/>
      <c r="AO321" s="38"/>
      <c r="AP321" s="34"/>
      <c r="AQ321" s="38"/>
      <c r="AR321" s="38"/>
      <c r="AS321" s="38"/>
      <c r="AZ321" s="86" t="str">
        <f>IF(ISNUMBER(($H321)),IF('Order Form'!$K$15="Yes","Y",""),"")</f>
        <v/>
      </c>
      <c r="BD321" s="87" t="e">
        <f>IF('Order Form'!#REF!&gt;0,"OF"," ")</f>
        <v>#REF!</v>
      </c>
      <c r="BE321" s="86" t="e">
        <f>IF('Order Form'!#REF!&gt;0,"Y"," ")</f>
        <v>#REF!</v>
      </c>
      <c r="BF321" s="86" t="e">
        <f>IF('Order Form'!#REF!&gt;0,"STANDARD"," ")</f>
        <v>#REF!</v>
      </c>
    </row>
    <row r="322" spans="1:58">
      <c r="A322" s="34"/>
      <c r="B322" s="93" t="str">
        <f>IF(ISNUMBER(($H322)),'Order Form'!$D$5,"")</f>
        <v/>
      </c>
      <c r="C322" s="92" t="str">
        <f>IF(ISNUMBER(($H322)),'Order Form'!$G$5,"")</f>
        <v/>
      </c>
      <c r="D322" s="92" t="str">
        <f>IF('Order Form'!F375="","",IF(ISNUMBER(($H322)),'Order Form'!F375,""))</f>
        <v/>
      </c>
      <c r="E322" s="35"/>
      <c r="F322" s="91" t="str">
        <f>IF(ISNUMBER((H322)),SUBSTITUTE(SUBSTITUTE('Order Form'!#REF!,"-","")," ",""),"")</f>
        <v/>
      </c>
      <c r="G322" s="36"/>
      <c r="H322" s="90" t="str">
        <f>IF('Order Form'!H375&gt;0,'Order Form'!H375," ")</f>
        <v xml:space="preserve"> </v>
      </c>
      <c r="I322" s="89" t="str">
        <f>IF('Order Form'!$K$13="Yes",(IF('Order Form'!#REF!&gt;0,"",IF('Order Form'!$K$10&lt;&gt;"GR - Gratis",IF('Order Form'!#REF!=0,"",IF(ISNUMBER($H322),'Order Form'!#REF!,"")),""))),"")</f>
        <v/>
      </c>
      <c r="J322" s="89" t="str">
        <f>IF('Order Form'!$K$13="Yes",(IF('Order Form'!#REF!=0,"",IF('Order Form'!$K$10&lt;&gt;"GR - Gratis",IF(ISNUMBER($H322),'Order Form'!#REF!,""),""))),"")</f>
        <v/>
      </c>
      <c r="K322" s="37"/>
      <c r="L322" s="89" t="str">
        <f>IF('Order Form'!J375&gt;0,"",IF('Order Form'!G375=0,"",IF('Order Form'!$K$10&lt;&gt;"GR - Gratis",IF('Order Form'!$K$12="Yes",IF(ISNUMBER($H322),'Order Form'!G375*100,""),""),"")))</f>
        <v/>
      </c>
      <c r="M322" s="89" t="str">
        <f>IF('Order Form'!J375&gt;0,"",IF('Order Form'!$K$17=0,"",IF('Order Form'!$K$17=0,"",IF('Order Form'!$K$10&lt;&gt;"GR - Gratis",IF('Order Form'!$K$12="Yes",IF(ISNUMBER($H322),'Order Form'!$K$17*100,""),""),""))))</f>
        <v/>
      </c>
      <c r="N322" s="38"/>
      <c r="O322" s="88" t="str">
        <f>IF('Order Form'!$B$8="Name / Attent Of","",IF(ISNUMBER($H322),IF('Order Form'!$K$14="Yes",'Order Form'!$B$8,""),""))</f>
        <v/>
      </c>
      <c r="P322" s="96" t="str">
        <f>IF('Order Form'!$B$9="Company / Department","",IF(ISNUMBER($H322),IF('Order Form'!$K$14="Yes",'Order Form'!$B$9,""),""))</f>
        <v/>
      </c>
      <c r="Q322" s="88" t="str">
        <f>IF('Order Form'!$B$10="Address 1","",IF(ISNUMBER($H322),IF('Order Form'!$K$14="Yes",'Order Form'!$B$10,""),""))</f>
        <v/>
      </c>
      <c r="R322" s="88" t="str">
        <f>IF('Order Form'!$B$11="Address 2","",IF(ISNUMBER($H322),IF('Order Form'!$K$14="Yes",'Order Form'!$B$11,""),""))</f>
        <v/>
      </c>
      <c r="S322" s="96" t="str">
        <f>IF('Order Form'!$B$12="Address 3","",IF(ISNUMBER($H322),IF('Order Form'!$K$14="Yes",'Order Form'!$B$12,""),""))</f>
        <v/>
      </c>
      <c r="T322" s="88" t="str">
        <f>IF('Order Form'!$B$13="Town","",IF(ISNUMBER($H322),IF('Order Form'!$K$14="Yes",'Order Form'!$B$13,""),""))</f>
        <v/>
      </c>
      <c r="U322" s="34"/>
      <c r="V322" s="103" t="str">
        <f>IF('Order Form'!$B$14="Post Code","",IF(ISNUMBER($H322),IF('Order Form'!$K$14="Yes",'Order Form'!$B$14,""),""))</f>
        <v/>
      </c>
      <c r="W322" s="98" t="str">
        <f>IF('Order Form'!$B$15="Country","",IF(ISNUMBER($H322),IF('Order Form'!$K$14="Yes",VLOOKUP('Order Form'!$B$15,Lists!N:O,2,0),""),""))</f>
        <v/>
      </c>
      <c r="X322" s="100"/>
      <c r="Y322" s="99" t="str">
        <f>IF('Order Form'!$F$8="Phone","",IF(ISNUMBER($H322),IF('Order Form'!$K$14="Yes",'Order Form'!$F$8,""),""))</f>
        <v/>
      </c>
      <c r="Z322" s="97" t="str">
        <f>IF('Order Form'!$F$9="Email","",IF(ISNUMBER($H322),IF('Order Form'!$K$14="Yes",'Order Form'!$F$9,""),""))</f>
        <v/>
      </c>
      <c r="AA322" s="38"/>
      <c r="AC322" s="86" t="str">
        <f>IF(ISNUMBER(($H322)),LEFT('Order Form'!$K$10,2),"")</f>
        <v/>
      </c>
      <c r="AD322" s="34"/>
      <c r="AE322" s="86" t="str">
        <f>IF(AC322="GR",LEFT('Order Form'!$K$11,2),"")</f>
        <v/>
      </c>
      <c r="AF322" s="34"/>
      <c r="AG322" s="38"/>
      <c r="AH322" s="38"/>
      <c r="AI322" s="86" t="str">
        <f>IF(ISNUMBER(($H322)),IF('Order Form'!$K$16="Yes","P",""),"")</f>
        <v/>
      </c>
      <c r="AJ322" s="34"/>
      <c r="AK322" s="106"/>
      <c r="AL322" s="106"/>
      <c r="AM322" s="34"/>
      <c r="AN322" s="34"/>
      <c r="AO322" s="38"/>
      <c r="AP322" s="34"/>
      <c r="AQ322" s="38"/>
      <c r="AR322" s="38"/>
      <c r="AS322" s="38"/>
      <c r="AZ322" s="86" t="str">
        <f>IF(ISNUMBER(($H322)),IF('Order Form'!$K$15="Yes","Y",""),"")</f>
        <v/>
      </c>
      <c r="BD322" s="87" t="e">
        <f>IF('Order Form'!#REF!&gt;0,"OF"," ")</f>
        <v>#REF!</v>
      </c>
      <c r="BE322" s="86" t="e">
        <f>IF('Order Form'!#REF!&gt;0,"Y"," ")</f>
        <v>#REF!</v>
      </c>
      <c r="BF322" s="86" t="e">
        <f>IF('Order Form'!#REF!&gt;0,"STANDARD"," ")</f>
        <v>#REF!</v>
      </c>
    </row>
    <row r="323" spans="1:58">
      <c r="A323" s="34"/>
      <c r="B323" s="93" t="str">
        <f>IF(ISNUMBER(($H323)),'Order Form'!$D$5,"")</f>
        <v/>
      </c>
      <c r="C323" s="92" t="str">
        <f>IF(ISNUMBER(($H323)),'Order Form'!$G$5,"")</f>
        <v/>
      </c>
      <c r="D323" s="92" t="str">
        <f>IF('Order Form'!F376="","",IF(ISNUMBER(($H323)),'Order Form'!F376,""))</f>
        <v/>
      </c>
      <c r="E323" s="35"/>
      <c r="F323" s="91" t="str">
        <f>IF(ISNUMBER((H323)),SUBSTITUTE(SUBSTITUTE('Order Form'!#REF!,"-","")," ",""),"")</f>
        <v/>
      </c>
      <c r="G323" s="36"/>
      <c r="H323" s="90" t="str">
        <f>IF('Order Form'!H376&gt;0,'Order Form'!H376," ")</f>
        <v xml:space="preserve"> </v>
      </c>
      <c r="I323" s="89" t="str">
        <f>IF('Order Form'!$K$13="Yes",(IF('Order Form'!#REF!&gt;0,"",IF('Order Form'!$K$10&lt;&gt;"GR - Gratis",IF('Order Form'!#REF!=0,"",IF(ISNUMBER($H323),'Order Form'!#REF!,"")),""))),"")</f>
        <v/>
      </c>
      <c r="J323" s="89" t="str">
        <f>IF('Order Form'!$K$13="Yes",(IF('Order Form'!#REF!=0,"",IF('Order Form'!$K$10&lt;&gt;"GR - Gratis",IF(ISNUMBER($H323),'Order Form'!#REF!,""),""))),"")</f>
        <v/>
      </c>
      <c r="K323" s="37"/>
      <c r="L323" s="89" t="str">
        <f>IF('Order Form'!J376&gt;0,"",IF('Order Form'!G376=0,"",IF('Order Form'!$K$10&lt;&gt;"GR - Gratis",IF('Order Form'!$K$12="Yes",IF(ISNUMBER($H323),'Order Form'!G376*100,""),""),"")))</f>
        <v/>
      </c>
      <c r="M323" s="89" t="str">
        <f>IF('Order Form'!J376&gt;0,"",IF('Order Form'!$K$17=0,"",IF('Order Form'!$K$17=0,"",IF('Order Form'!$K$10&lt;&gt;"GR - Gratis",IF('Order Form'!$K$12="Yes",IF(ISNUMBER($H323),'Order Form'!$K$17*100,""),""),""))))</f>
        <v/>
      </c>
      <c r="N323" s="38"/>
      <c r="O323" s="88" t="str">
        <f>IF('Order Form'!$B$8="Name / Attent Of","",IF(ISNUMBER($H323),IF('Order Form'!$K$14="Yes",'Order Form'!$B$8,""),""))</f>
        <v/>
      </c>
      <c r="P323" s="96" t="str">
        <f>IF('Order Form'!$B$9="Company / Department","",IF(ISNUMBER($H323),IF('Order Form'!$K$14="Yes",'Order Form'!$B$9,""),""))</f>
        <v/>
      </c>
      <c r="Q323" s="88" t="str">
        <f>IF('Order Form'!$B$10="Address 1","",IF(ISNUMBER($H323),IF('Order Form'!$K$14="Yes",'Order Form'!$B$10,""),""))</f>
        <v/>
      </c>
      <c r="R323" s="88" t="str">
        <f>IF('Order Form'!$B$11="Address 2","",IF(ISNUMBER($H323),IF('Order Form'!$K$14="Yes",'Order Form'!$B$11,""),""))</f>
        <v/>
      </c>
      <c r="S323" s="96" t="str">
        <f>IF('Order Form'!$B$12="Address 3","",IF(ISNUMBER($H323),IF('Order Form'!$K$14="Yes",'Order Form'!$B$12,""),""))</f>
        <v/>
      </c>
      <c r="T323" s="88" t="str">
        <f>IF('Order Form'!$B$13="Town","",IF(ISNUMBER($H323),IF('Order Form'!$K$14="Yes",'Order Form'!$B$13,""),""))</f>
        <v/>
      </c>
      <c r="U323" s="34"/>
      <c r="V323" s="103" t="str">
        <f>IF('Order Form'!$B$14="Post Code","",IF(ISNUMBER($H323),IF('Order Form'!$K$14="Yes",'Order Form'!$B$14,""),""))</f>
        <v/>
      </c>
      <c r="W323" s="98" t="str">
        <f>IF('Order Form'!$B$15="Country","",IF(ISNUMBER($H323),IF('Order Form'!$K$14="Yes",VLOOKUP('Order Form'!$B$15,Lists!N:O,2,0),""),""))</f>
        <v/>
      </c>
      <c r="X323" s="100"/>
      <c r="Y323" s="99" t="str">
        <f>IF('Order Form'!$F$8="Phone","",IF(ISNUMBER($H323),IF('Order Form'!$K$14="Yes",'Order Form'!$F$8,""),""))</f>
        <v/>
      </c>
      <c r="Z323" s="97" t="str">
        <f>IF('Order Form'!$F$9="Email","",IF(ISNUMBER($H323),IF('Order Form'!$K$14="Yes",'Order Form'!$F$9,""),""))</f>
        <v/>
      </c>
      <c r="AA323" s="38"/>
      <c r="AC323" s="86" t="str">
        <f>IF(ISNUMBER(($H323)),LEFT('Order Form'!$K$10,2),"")</f>
        <v/>
      </c>
      <c r="AD323" s="34"/>
      <c r="AE323" s="86" t="str">
        <f>IF(AC323="GR",LEFT('Order Form'!$K$11,2),"")</f>
        <v/>
      </c>
      <c r="AF323" s="34"/>
      <c r="AG323" s="38"/>
      <c r="AH323" s="38"/>
      <c r="AI323" s="86" t="str">
        <f>IF(ISNUMBER(($H323)),IF('Order Form'!$K$16="Yes","P",""),"")</f>
        <v/>
      </c>
      <c r="AJ323" s="34"/>
      <c r="AK323" s="106"/>
      <c r="AL323" s="106"/>
      <c r="AM323" s="34"/>
      <c r="AN323" s="34"/>
      <c r="AO323" s="38"/>
      <c r="AP323" s="34"/>
      <c r="AQ323" s="38"/>
      <c r="AR323" s="38"/>
      <c r="AS323" s="38"/>
      <c r="AZ323" s="86" t="str">
        <f>IF(ISNUMBER(($H323)),IF('Order Form'!$K$15="Yes","Y",""),"")</f>
        <v/>
      </c>
      <c r="BD323" s="87" t="e">
        <f>IF('Order Form'!#REF!&gt;0,"OF"," ")</f>
        <v>#REF!</v>
      </c>
      <c r="BE323" s="86" t="e">
        <f>IF('Order Form'!#REF!&gt;0,"Y"," ")</f>
        <v>#REF!</v>
      </c>
      <c r="BF323" s="86" t="e">
        <f>IF('Order Form'!#REF!&gt;0,"STANDARD"," ")</f>
        <v>#REF!</v>
      </c>
    </row>
    <row r="324" spans="1:58">
      <c r="A324" s="34"/>
      <c r="B324" s="93" t="str">
        <f>IF(ISNUMBER(($H324)),'Order Form'!$D$5,"")</f>
        <v/>
      </c>
      <c r="C324" s="92" t="str">
        <f>IF(ISNUMBER(($H324)),'Order Form'!$G$5,"")</f>
        <v/>
      </c>
      <c r="D324" s="92" t="str">
        <f>IF('Order Form'!F377="","",IF(ISNUMBER(($H324)),'Order Form'!F377,""))</f>
        <v/>
      </c>
      <c r="E324" s="35"/>
      <c r="F324" s="91" t="str">
        <f>IF(ISNUMBER((H324)),SUBSTITUTE(SUBSTITUTE('Order Form'!#REF!,"-","")," ",""),"")</f>
        <v/>
      </c>
      <c r="G324" s="36"/>
      <c r="H324" s="90" t="str">
        <f>IF('Order Form'!H377&gt;0,'Order Form'!H377," ")</f>
        <v xml:space="preserve"> </v>
      </c>
      <c r="I324" s="89" t="str">
        <f>IF('Order Form'!$K$13="Yes",(IF('Order Form'!#REF!&gt;0,"",IF('Order Form'!$K$10&lt;&gt;"GR - Gratis",IF('Order Form'!#REF!=0,"",IF(ISNUMBER($H324),'Order Form'!#REF!,"")),""))),"")</f>
        <v/>
      </c>
      <c r="J324" s="89" t="str">
        <f>IF('Order Form'!$K$13="Yes",(IF('Order Form'!#REF!=0,"",IF('Order Form'!$K$10&lt;&gt;"GR - Gratis",IF(ISNUMBER($H324),'Order Form'!#REF!,""),""))),"")</f>
        <v/>
      </c>
      <c r="K324" s="37"/>
      <c r="L324" s="89" t="str">
        <f>IF('Order Form'!J377&gt;0,"",IF('Order Form'!G377=0,"",IF('Order Form'!$K$10&lt;&gt;"GR - Gratis",IF('Order Form'!$K$12="Yes",IF(ISNUMBER($H324),'Order Form'!G377*100,""),""),"")))</f>
        <v/>
      </c>
      <c r="M324" s="89" t="str">
        <f>IF('Order Form'!J377&gt;0,"",IF('Order Form'!$K$17=0,"",IF('Order Form'!$K$17=0,"",IF('Order Form'!$K$10&lt;&gt;"GR - Gratis",IF('Order Form'!$K$12="Yes",IF(ISNUMBER($H324),'Order Form'!$K$17*100,""),""),""))))</f>
        <v/>
      </c>
      <c r="N324" s="38"/>
      <c r="O324" s="88" t="str">
        <f>IF('Order Form'!$B$8="Name / Attent Of","",IF(ISNUMBER($H324),IF('Order Form'!$K$14="Yes",'Order Form'!$B$8,""),""))</f>
        <v/>
      </c>
      <c r="P324" s="96" t="str">
        <f>IF('Order Form'!$B$9="Company / Department","",IF(ISNUMBER($H324),IF('Order Form'!$K$14="Yes",'Order Form'!$B$9,""),""))</f>
        <v/>
      </c>
      <c r="Q324" s="88" t="str">
        <f>IF('Order Form'!$B$10="Address 1","",IF(ISNUMBER($H324),IF('Order Form'!$K$14="Yes",'Order Form'!$B$10,""),""))</f>
        <v/>
      </c>
      <c r="R324" s="88" t="str">
        <f>IF('Order Form'!$B$11="Address 2","",IF(ISNUMBER($H324),IF('Order Form'!$K$14="Yes",'Order Form'!$B$11,""),""))</f>
        <v/>
      </c>
      <c r="S324" s="96" t="str">
        <f>IF('Order Form'!$B$12="Address 3","",IF(ISNUMBER($H324),IF('Order Form'!$K$14="Yes",'Order Form'!$B$12,""),""))</f>
        <v/>
      </c>
      <c r="T324" s="88" t="str">
        <f>IF('Order Form'!$B$13="Town","",IF(ISNUMBER($H324),IF('Order Form'!$K$14="Yes",'Order Form'!$B$13,""),""))</f>
        <v/>
      </c>
      <c r="U324" s="34"/>
      <c r="V324" s="103" t="str">
        <f>IF('Order Form'!$B$14="Post Code","",IF(ISNUMBER($H324),IF('Order Form'!$K$14="Yes",'Order Form'!$B$14,""),""))</f>
        <v/>
      </c>
      <c r="W324" s="98" t="str">
        <f>IF('Order Form'!$B$15="Country","",IF(ISNUMBER($H324),IF('Order Form'!$K$14="Yes",VLOOKUP('Order Form'!$B$15,Lists!N:O,2,0),""),""))</f>
        <v/>
      </c>
      <c r="X324" s="100"/>
      <c r="Y324" s="99" t="str">
        <f>IF('Order Form'!$F$8="Phone","",IF(ISNUMBER($H324),IF('Order Form'!$K$14="Yes",'Order Form'!$F$8,""),""))</f>
        <v/>
      </c>
      <c r="Z324" s="97" t="str">
        <f>IF('Order Form'!$F$9="Email","",IF(ISNUMBER($H324),IF('Order Form'!$K$14="Yes",'Order Form'!$F$9,""),""))</f>
        <v/>
      </c>
      <c r="AA324" s="38"/>
      <c r="AC324" s="86" t="str">
        <f>IF(ISNUMBER(($H324)),LEFT('Order Form'!$K$10,2),"")</f>
        <v/>
      </c>
      <c r="AD324" s="34"/>
      <c r="AE324" s="86" t="str">
        <f>IF(AC324="GR",LEFT('Order Form'!$K$11,2),"")</f>
        <v/>
      </c>
      <c r="AF324" s="34"/>
      <c r="AG324" s="38"/>
      <c r="AH324" s="38"/>
      <c r="AI324" s="86" t="str">
        <f>IF(ISNUMBER(($H324)),IF('Order Form'!$K$16="Yes","P",""),"")</f>
        <v/>
      </c>
      <c r="AJ324" s="34"/>
      <c r="AK324" s="106"/>
      <c r="AL324" s="106"/>
      <c r="AM324" s="34"/>
      <c r="AN324" s="34"/>
      <c r="AO324" s="38"/>
      <c r="AP324" s="34"/>
      <c r="AQ324" s="38"/>
      <c r="AR324" s="38"/>
      <c r="AS324" s="38"/>
      <c r="AZ324" s="86" t="str">
        <f>IF(ISNUMBER(($H324)),IF('Order Form'!$K$15="Yes","Y",""),"")</f>
        <v/>
      </c>
      <c r="BD324" s="87" t="e">
        <f>IF('Order Form'!#REF!&gt;0,"OF"," ")</f>
        <v>#REF!</v>
      </c>
      <c r="BE324" s="86" t="e">
        <f>IF('Order Form'!#REF!&gt;0,"Y"," ")</f>
        <v>#REF!</v>
      </c>
      <c r="BF324" s="86" t="e">
        <f>IF('Order Form'!#REF!&gt;0,"STANDARD"," ")</f>
        <v>#REF!</v>
      </c>
    </row>
    <row r="325" spans="1:58">
      <c r="A325" s="34"/>
      <c r="B325" s="93" t="str">
        <f>IF(ISNUMBER(($H325)),'Order Form'!$D$5,"")</f>
        <v/>
      </c>
      <c r="C325" s="92" t="str">
        <f>IF(ISNUMBER(($H325)),'Order Form'!$G$5,"")</f>
        <v/>
      </c>
      <c r="D325" s="92" t="str">
        <f>IF('Order Form'!F378="","",IF(ISNUMBER(($H325)),'Order Form'!F378,""))</f>
        <v/>
      </c>
      <c r="E325" s="35"/>
      <c r="F325" s="91" t="str">
        <f>IF(ISNUMBER((H325)),SUBSTITUTE(SUBSTITUTE('Order Form'!#REF!,"-","")," ",""),"")</f>
        <v/>
      </c>
      <c r="G325" s="36"/>
      <c r="H325" s="90" t="str">
        <f>IF('Order Form'!H378&gt;0,'Order Form'!H378," ")</f>
        <v xml:space="preserve"> </v>
      </c>
      <c r="I325" s="89" t="str">
        <f>IF('Order Form'!$K$13="Yes",(IF('Order Form'!#REF!&gt;0,"",IF('Order Form'!$K$10&lt;&gt;"GR - Gratis",IF('Order Form'!#REF!=0,"",IF(ISNUMBER($H325),'Order Form'!#REF!,"")),""))),"")</f>
        <v/>
      </c>
      <c r="J325" s="89" t="str">
        <f>IF('Order Form'!$K$13="Yes",(IF('Order Form'!#REF!=0,"",IF('Order Form'!$K$10&lt;&gt;"GR - Gratis",IF(ISNUMBER($H325),'Order Form'!#REF!,""),""))),"")</f>
        <v/>
      </c>
      <c r="K325" s="37"/>
      <c r="L325" s="89" t="str">
        <f>IF('Order Form'!J378&gt;0,"",IF('Order Form'!G378=0,"",IF('Order Form'!$K$10&lt;&gt;"GR - Gratis",IF('Order Form'!$K$12="Yes",IF(ISNUMBER($H325),'Order Form'!G378*100,""),""),"")))</f>
        <v/>
      </c>
      <c r="M325" s="89" t="str">
        <f>IF('Order Form'!J378&gt;0,"",IF('Order Form'!$K$17=0,"",IF('Order Form'!$K$17=0,"",IF('Order Form'!$K$10&lt;&gt;"GR - Gratis",IF('Order Form'!$K$12="Yes",IF(ISNUMBER($H325),'Order Form'!$K$17*100,""),""),""))))</f>
        <v/>
      </c>
      <c r="N325" s="38"/>
      <c r="O325" s="88" t="str">
        <f>IF('Order Form'!$B$8="Name / Attent Of","",IF(ISNUMBER($H325),IF('Order Form'!$K$14="Yes",'Order Form'!$B$8,""),""))</f>
        <v/>
      </c>
      <c r="P325" s="96" t="str">
        <f>IF('Order Form'!$B$9="Company / Department","",IF(ISNUMBER($H325),IF('Order Form'!$K$14="Yes",'Order Form'!$B$9,""),""))</f>
        <v/>
      </c>
      <c r="Q325" s="88" t="str">
        <f>IF('Order Form'!$B$10="Address 1","",IF(ISNUMBER($H325),IF('Order Form'!$K$14="Yes",'Order Form'!$B$10,""),""))</f>
        <v/>
      </c>
      <c r="R325" s="88" t="str">
        <f>IF('Order Form'!$B$11="Address 2","",IF(ISNUMBER($H325),IF('Order Form'!$K$14="Yes",'Order Form'!$B$11,""),""))</f>
        <v/>
      </c>
      <c r="S325" s="96" t="str">
        <f>IF('Order Form'!$B$12="Address 3","",IF(ISNUMBER($H325),IF('Order Form'!$K$14="Yes",'Order Form'!$B$12,""),""))</f>
        <v/>
      </c>
      <c r="T325" s="88" t="str">
        <f>IF('Order Form'!$B$13="Town","",IF(ISNUMBER($H325),IF('Order Form'!$K$14="Yes",'Order Form'!$B$13,""),""))</f>
        <v/>
      </c>
      <c r="U325" s="34"/>
      <c r="V325" s="103" t="str">
        <f>IF('Order Form'!$B$14="Post Code","",IF(ISNUMBER($H325),IF('Order Form'!$K$14="Yes",'Order Form'!$B$14,""),""))</f>
        <v/>
      </c>
      <c r="W325" s="98" t="str">
        <f>IF('Order Form'!$B$15="Country","",IF(ISNUMBER($H325),IF('Order Form'!$K$14="Yes",VLOOKUP('Order Form'!$B$15,Lists!N:O,2,0),""),""))</f>
        <v/>
      </c>
      <c r="X325" s="100"/>
      <c r="Y325" s="99" t="str">
        <f>IF('Order Form'!$F$8="Phone","",IF(ISNUMBER($H325),IF('Order Form'!$K$14="Yes",'Order Form'!$F$8,""),""))</f>
        <v/>
      </c>
      <c r="Z325" s="97" t="str">
        <f>IF('Order Form'!$F$9="Email","",IF(ISNUMBER($H325),IF('Order Form'!$K$14="Yes",'Order Form'!$F$9,""),""))</f>
        <v/>
      </c>
      <c r="AA325" s="38"/>
      <c r="AC325" s="86" t="str">
        <f>IF(ISNUMBER(($H325)),LEFT('Order Form'!$K$10,2),"")</f>
        <v/>
      </c>
      <c r="AD325" s="34"/>
      <c r="AE325" s="86" t="str">
        <f>IF(AC325="GR",LEFT('Order Form'!$K$11,2),"")</f>
        <v/>
      </c>
      <c r="AF325" s="34"/>
      <c r="AG325" s="38"/>
      <c r="AH325" s="38"/>
      <c r="AI325" s="86" t="str">
        <f>IF(ISNUMBER(($H325)),IF('Order Form'!$K$16="Yes","P",""),"")</f>
        <v/>
      </c>
      <c r="AJ325" s="34"/>
      <c r="AK325" s="106"/>
      <c r="AL325" s="106"/>
      <c r="AM325" s="34"/>
      <c r="AN325" s="34"/>
      <c r="AO325" s="38"/>
      <c r="AP325" s="34"/>
      <c r="AQ325" s="38"/>
      <c r="AR325" s="38"/>
      <c r="AS325" s="38"/>
      <c r="AZ325" s="86" t="str">
        <f>IF(ISNUMBER(($H325)),IF('Order Form'!$K$15="Yes","Y",""),"")</f>
        <v/>
      </c>
      <c r="BD325" s="87" t="e">
        <f>IF('Order Form'!#REF!&gt;0,"OF"," ")</f>
        <v>#REF!</v>
      </c>
      <c r="BE325" s="86" t="e">
        <f>IF('Order Form'!#REF!&gt;0,"Y"," ")</f>
        <v>#REF!</v>
      </c>
      <c r="BF325" s="86" t="e">
        <f>IF('Order Form'!#REF!&gt;0,"STANDARD"," ")</f>
        <v>#REF!</v>
      </c>
    </row>
    <row r="326" spans="1:58">
      <c r="A326" s="34"/>
      <c r="B326" s="93" t="str">
        <f>IF(ISNUMBER(($H326)),'Order Form'!$D$5,"")</f>
        <v/>
      </c>
      <c r="C326" s="92" t="str">
        <f>IF(ISNUMBER(($H326)),'Order Form'!$G$5,"")</f>
        <v/>
      </c>
      <c r="D326" s="92" t="str">
        <f>IF('Order Form'!F379="","",IF(ISNUMBER(($H326)),'Order Form'!F379,""))</f>
        <v/>
      </c>
      <c r="E326" s="35"/>
      <c r="F326" s="91" t="str">
        <f>IF(ISNUMBER((H326)),SUBSTITUTE(SUBSTITUTE('Order Form'!#REF!,"-","")," ",""),"")</f>
        <v/>
      </c>
      <c r="G326" s="36"/>
      <c r="H326" s="90" t="str">
        <f>IF('Order Form'!H379&gt;0,'Order Form'!H379," ")</f>
        <v xml:space="preserve"> </v>
      </c>
      <c r="I326" s="89" t="str">
        <f>IF('Order Form'!$K$13="Yes",(IF('Order Form'!#REF!&gt;0,"",IF('Order Form'!$K$10&lt;&gt;"GR - Gratis",IF('Order Form'!#REF!=0,"",IF(ISNUMBER($H326),'Order Form'!#REF!,"")),""))),"")</f>
        <v/>
      </c>
      <c r="J326" s="89" t="str">
        <f>IF('Order Form'!$K$13="Yes",(IF('Order Form'!#REF!=0,"",IF('Order Form'!$K$10&lt;&gt;"GR - Gratis",IF(ISNUMBER($H326),'Order Form'!#REF!,""),""))),"")</f>
        <v/>
      </c>
      <c r="K326" s="37"/>
      <c r="L326" s="89" t="str">
        <f>IF('Order Form'!J379&gt;0,"",IF('Order Form'!G379=0,"",IF('Order Form'!$K$10&lt;&gt;"GR - Gratis",IF('Order Form'!$K$12="Yes",IF(ISNUMBER($H326),'Order Form'!G379*100,""),""),"")))</f>
        <v/>
      </c>
      <c r="M326" s="89" t="str">
        <f>IF('Order Form'!J379&gt;0,"",IF('Order Form'!$K$17=0,"",IF('Order Form'!$K$17=0,"",IF('Order Form'!$K$10&lt;&gt;"GR - Gratis",IF('Order Form'!$K$12="Yes",IF(ISNUMBER($H326),'Order Form'!$K$17*100,""),""),""))))</f>
        <v/>
      </c>
      <c r="N326" s="38"/>
      <c r="O326" s="88" t="str">
        <f>IF('Order Form'!$B$8="Name / Attent Of","",IF(ISNUMBER($H326),IF('Order Form'!$K$14="Yes",'Order Form'!$B$8,""),""))</f>
        <v/>
      </c>
      <c r="P326" s="96" t="str">
        <f>IF('Order Form'!$B$9="Company / Department","",IF(ISNUMBER($H326),IF('Order Form'!$K$14="Yes",'Order Form'!$B$9,""),""))</f>
        <v/>
      </c>
      <c r="Q326" s="88" t="str">
        <f>IF('Order Form'!$B$10="Address 1","",IF(ISNUMBER($H326),IF('Order Form'!$K$14="Yes",'Order Form'!$B$10,""),""))</f>
        <v/>
      </c>
      <c r="R326" s="88" t="str">
        <f>IF('Order Form'!$B$11="Address 2","",IF(ISNUMBER($H326),IF('Order Form'!$K$14="Yes",'Order Form'!$B$11,""),""))</f>
        <v/>
      </c>
      <c r="S326" s="96" t="str">
        <f>IF('Order Form'!$B$12="Address 3","",IF(ISNUMBER($H326),IF('Order Form'!$K$14="Yes",'Order Form'!$B$12,""),""))</f>
        <v/>
      </c>
      <c r="T326" s="88" t="str">
        <f>IF('Order Form'!$B$13="Town","",IF(ISNUMBER($H326),IF('Order Form'!$K$14="Yes",'Order Form'!$B$13,""),""))</f>
        <v/>
      </c>
      <c r="U326" s="34"/>
      <c r="V326" s="103" t="str">
        <f>IF('Order Form'!$B$14="Post Code","",IF(ISNUMBER($H326),IF('Order Form'!$K$14="Yes",'Order Form'!$B$14,""),""))</f>
        <v/>
      </c>
      <c r="W326" s="98" t="str">
        <f>IF('Order Form'!$B$15="Country","",IF(ISNUMBER($H326),IF('Order Form'!$K$14="Yes",VLOOKUP('Order Form'!$B$15,Lists!N:O,2,0),""),""))</f>
        <v/>
      </c>
      <c r="X326" s="100"/>
      <c r="Y326" s="99" t="str">
        <f>IF('Order Form'!$F$8="Phone","",IF(ISNUMBER($H326),IF('Order Form'!$K$14="Yes",'Order Form'!$F$8,""),""))</f>
        <v/>
      </c>
      <c r="Z326" s="97" t="str">
        <f>IF('Order Form'!$F$9="Email","",IF(ISNUMBER($H326),IF('Order Form'!$K$14="Yes",'Order Form'!$F$9,""),""))</f>
        <v/>
      </c>
      <c r="AA326" s="38"/>
      <c r="AC326" s="86" t="str">
        <f>IF(ISNUMBER(($H326)),LEFT('Order Form'!$K$10,2),"")</f>
        <v/>
      </c>
      <c r="AD326" s="34"/>
      <c r="AE326" s="86" t="str">
        <f>IF(AC326="GR",LEFT('Order Form'!$K$11,2),"")</f>
        <v/>
      </c>
      <c r="AF326" s="34"/>
      <c r="AG326" s="38"/>
      <c r="AH326" s="38"/>
      <c r="AI326" s="86" t="str">
        <f>IF(ISNUMBER(($H326)),IF('Order Form'!$K$16="Yes","P",""),"")</f>
        <v/>
      </c>
      <c r="AJ326" s="34"/>
      <c r="AK326" s="106"/>
      <c r="AL326" s="106"/>
      <c r="AM326" s="34"/>
      <c r="AN326" s="34"/>
      <c r="AO326" s="38"/>
      <c r="AP326" s="34"/>
      <c r="AQ326" s="38"/>
      <c r="AR326" s="38"/>
      <c r="AS326" s="38"/>
      <c r="AZ326" s="86" t="str">
        <f>IF(ISNUMBER(($H326)),IF('Order Form'!$K$15="Yes","Y",""),"")</f>
        <v/>
      </c>
      <c r="BD326" s="87" t="e">
        <f>IF('Order Form'!#REF!&gt;0,"OF"," ")</f>
        <v>#REF!</v>
      </c>
      <c r="BE326" s="86" t="e">
        <f>IF('Order Form'!#REF!&gt;0,"Y"," ")</f>
        <v>#REF!</v>
      </c>
      <c r="BF326" s="86" t="e">
        <f>IF('Order Form'!#REF!&gt;0,"STANDARD"," ")</f>
        <v>#REF!</v>
      </c>
    </row>
    <row r="327" spans="1:58">
      <c r="A327" s="34"/>
      <c r="B327" s="93" t="str">
        <f>IF(ISNUMBER(($H327)),'Order Form'!$D$5,"")</f>
        <v/>
      </c>
      <c r="C327" s="92" t="str">
        <f>IF(ISNUMBER(($H327)),'Order Form'!$G$5,"")</f>
        <v/>
      </c>
      <c r="D327" s="92" t="str">
        <f>IF('Order Form'!F380="","",IF(ISNUMBER(($H327)),'Order Form'!F380,""))</f>
        <v/>
      </c>
      <c r="E327" s="35"/>
      <c r="F327" s="91" t="str">
        <f>IF(ISNUMBER((H327)),SUBSTITUTE(SUBSTITUTE('Order Form'!#REF!,"-","")," ",""),"")</f>
        <v/>
      </c>
      <c r="G327" s="36"/>
      <c r="H327" s="90" t="str">
        <f>IF('Order Form'!H380&gt;0,'Order Form'!H380," ")</f>
        <v xml:space="preserve"> </v>
      </c>
      <c r="I327" s="89" t="str">
        <f>IF('Order Form'!$K$13="Yes",(IF('Order Form'!#REF!&gt;0,"",IF('Order Form'!$K$10&lt;&gt;"GR - Gratis",IF('Order Form'!#REF!=0,"",IF(ISNUMBER($H327),'Order Form'!#REF!,"")),""))),"")</f>
        <v/>
      </c>
      <c r="J327" s="89" t="str">
        <f>IF('Order Form'!$K$13="Yes",(IF('Order Form'!#REF!=0,"",IF('Order Form'!$K$10&lt;&gt;"GR - Gratis",IF(ISNUMBER($H327),'Order Form'!#REF!,""),""))),"")</f>
        <v/>
      </c>
      <c r="K327" s="37"/>
      <c r="L327" s="89" t="str">
        <f>IF('Order Form'!J380&gt;0,"",IF('Order Form'!G380=0,"",IF('Order Form'!$K$10&lt;&gt;"GR - Gratis",IF('Order Form'!$K$12="Yes",IF(ISNUMBER($H327),'Order Form'!G380*100,""),""),"")))</f>
        <v/>
      </c>
      <c r="M327" s="89" t="str">
        <f>IF('Order Form'!J380&gt;0,"",IF('Order Form'!$K$17=0,"",IF('Order Form'!$K$17=0,"",IF('Order Form'!$K$10&lt;&gt;"GR - Gratis",IF('Order Form'!$K$12="Yes",IF(ISNUMBER($H327),'Order Form'!$K$17*100,""),""),""))))</f>
        <v/>
      </c>
      <c r="N327" s="38"/>
      <c r="O327" s="88" t="str">
        <f>IF('Order Form'!$B$8="Name / Attent Of","",IF(ISNUMBER($H327),IF('Order Form'!$K$14="Yes",'Order Form'!$B$8,""),""))</f>
        <v/>
      </c>
      <c r="P327" s="96" t="str">
        <f>IF('Order Form'!$B$9="Company / Department","",IF(ISNUMBER($H327),IF('Order Form'!$K$14="Yes",'Order Form'!$B$9,""),""))</f>
        <v/>
      </c>
      <c r="Q327" s="88" t="str">
        <f>IF('Order Form'!$B$10="Address 1","",IF(ISNUMBER($H327),IF('Order Form'!$K$14="Yes",'Order Form'!$B$10,""),""))</f>
        <v/>
      </c>
      <c r="R327" s="88" t="str">
        <f>IF('Order Form'!$B$11="Address 2","",IF(ISNUMBER($H327),IF('Order Form'!$K$14="Yes",'Order Form'!$B$11,""),""))</f>
        <v/>
      </c>
      <c r="S327" s="96" t="str">
        <f>IF('Order Form'!$B$12="Address 3","",IF(ISNUMBER($H327),IF('Order Form'!$K$14="Yes",'Order Form'!$B$12,""),""))</f>
        <v/>
      </c>
      <c r="T327" s="88" t="str">
        <f>IF('Order Form'!$B$13="Town","",IF(ISNUMBER($H327),IF('Order Form'!$K$14="Yes",'Order Form'!$B$13,""),""))</f>
        <v/>
      </c>
      <c r="U327" s="34"/>
      <c r="V327" s="103" t="str">
        <f>IF('Order Form'!$B$14="Post Code","",IF(ISNUMBER($H327),IF('Order Form'!$K$14="Yes",'Order Form'!$B$14,""),""))</f>
        <v/>
      </c>
      <c r="W327" s="98" t="str">
        <f>IF('Order Form'!$B$15="Country","",IF(ISNUMBER($H327),IF('Order Form'!$K$14="Yes",VLOOKUP('Order Form'!$B$15,Lists!N:O,2,0),""),""))</f>
        <v/>
      </c>
      <c r="X327" s="100"/>
      <c r="Y327" s="99" t="str">
        <f>IF('Order Form'!$F$8="Phone","",IF(ISNUMBER($H327),IF('Order Form'!$K$14="Yes",'Order Form'!$F$8,""),""))</f>
        <v/>
      </c>
      <c r="Z327" s="97" t="str">
        <f>IF('Order Form'!$F$9="Email","",IF(ISNUMBER($H327),IF('Order Form'!$K$14="Yes",'Order Form'!$F$9,""),""))</f>
        <v/>
      </c>
      <c r="AA327" s="38"/>
      <c r="AC327" s="86" t="str">
        <f>IF(ISNUMBER(($H327)),LEFT('Order Form'!$K$10,2),"")</f>
        <v/>
      </c>
      <c r="AD327" s="34"/>
      <c r="AE327" s="86" t="str">
        <f>IF(AC327="GR",LEFT('Order Form'!$K$11,2),"")</f>
        <v/>
      </c>
      <c r="AF327" s="34"/>
      <c r="AG327" s="38"/>
      <c r="AH327" s="38"/>
      <c r="AI327" s="86" t="str">
        <f>IF(ISNUMBER(($H327)),IF('Order Form'!$K$16="Yes","P",""),"")</f>
        <v/>
      </c>
      <c r="AJ327" s="34"/>
      <c r="AK327" s="106"/>
      <c r="AL327" s="106"/>
      <c r="AM327" s="34"/>
      <c r="AN327" s="34"/>
      <c r="AO327" s="38"/>
      <c r="AP327" s="34"/>
      <c r="AQ327" s="38"/>
      <c r="AR327" s="38"/>
      <c r="AS327" s="38"/>
      <c r="AZ327" s="86" t="str">
        <f>IF(ISNUMBER(($H327)),IF('Order Form'!$K$15="Yes","Y",""),"")</f>
        <v/>
      </c>
      <c r="BD327" s="87" t="e">
        <f>IF('Order Form'!#REF!&gt;0,"OF"," ")</f>
        <v>#REF!</v>
      </c>
      <c r="BE327" s="86" t="e">
        <f>IF('Order Form'!#REF!&gt;0,"Y"," ")</f>
        <v>#REF!</v>
      </c>
      <c r="BF327" s="86" t="e">
        <f>IF('Order Form'!#REF!&gt;0,"STANDARD"," ")</f>
        <v>#REF!</v>
      </c>
    </row>
    <row r="328" spans="1:58">
      <c r="A328" s="34"/>
      <c r="B328" s="93" t="str">
        <f>IF(ISNUMBER(($H328)),'Order Form'!$D$5,"")</f>
        <v/>
      </c>
      <c r="C328" s="92" t="str">
        <f>IF(ISNUMBER(($H328)),'Order Form'!$G$5,"")</f>
        <v/>
      </c>
      <c r="D328" s="92" t="str">
        <f>IF('Order Form'!F381="","",IF(ISNUMBER(($H328)),'Order Form'!F381,""))</f>
        <v/>
      </c>
      <c r="E328" s="35"/>
      <c r="F328" s="91" t="str">
        <f>IF(ISNUMBER((H328)),SUBSTITUTE(SUBSTITUTE('Order Form'!#REF!,"-","")," ",""),"")</f>
        <v/>
      </c>
      <c r="G328" s="36"/>
      <c r="H328" s="90" t="str">
        <f>IF('Order Form'!H381&gt;0,'Order Form'!H381," ")</f>
        <v xml:space="preserve"> </v>
      </c>
      <c r="I328" s="89" t="str">
        <f>IF('Order Form'!$K$13="Yes",(IF('Order Form'!#REF!&gt;0,"",IF('Order Form'!$K$10&lt;&gt;"GR - Gratis",IF('Order Form'!#REF!=0,"",IF(ISNUMBER($H328),'Order Form'!#REF!,"")),""))),"")</f>
        <v/>
      </c>
      <c r="J328" s="89" t="str">
        <f>IF('Order Form'!$K$13="Yes",(IF('Order Form'!#REF!=0,"",IF('Order Form'!$K$10&lt;&gt;"GR - Gratis",IF(ISNUMBER($H328),'Order Form'!#REF!,""),""))),"")</f>
        <v/>
      </c>
      <c r="K328" s="37"/>
      <c r="L328" s="89" t="str">
        <f>IF('Order Form'!J381&gt;0,"",IF('Order Form'!G381=0,"",IF('Order Form'!$K$10&lt;&gt;"GR - Gratis",IF('Order Form'!$K$12="Yes",IF(ISNUMBER($H328),'Order Form'!G381*100,""),""),"")))</f>
        <v/>
      </c>
      <c r="M328" s="89" t="str">
        <f>IF('Order Form'!J381&gt;0,"",IF('Order Form'!$K$17=0,"",IF('Order Form'!$K$17=0,"",IF('Order Form'!$K$10&lt;&gt;"GR - Gratis",IF('Order Form'!$K$12="Yes",IF(ISNUMBER($H328),'Order Form'!$K$17*100,""),""),""))))</f>
        <v/>
      </c>
      <c r="N328" s="38"/>
      <c r="O328" s="88" t="str">
        <f>IF('Order Form'!$B$8="Name / Attent Of","",IF(ISNUMBER($H328),IF('Order Form'!$K$14="Yes",'Order Form'!$B$8,""),""))</f>
        <v/>
      </c>
      <c r="P328" s="96" t="str">
        <f>IF('Order Form'!$B$9="Company / Department","",IF(ISNUMBER($H328),IF('Order Form'!$K$14="Yes",'Order Form'!$B$9,""),""))</f>
        <v/>
      </c>
      <c r="Q328" s="88" t="str">
        <f>IF('Order Form'!$B$10="Address 1","",IF(ISNUMBER($H328),IF('Order Form'!$K$14="Yes",'Order Form'!$B$10,""),""))</f>
        <v/>
      </c>
      <c r="R328" s="88" t="str">
        <f>IF('Order Form'!$B$11="Address 2","",IF(ISNUMBER($H328),IF('Order Form'!$K$14="Yes",'Order Form'!$B$11,""),""))</f>
        <v/>
      </c>
      <c r="S328" s="96" t="str">
        <f>IF('Order Form'!$B$12="Address 3","",IF(ISNUMBER($H328),IF('Order Form'!$K$14="Yes",'Order Form'!$B$12,""),""))</f>
        <v/>
      </c>
      <c r="T328" s="88" t="str">
        <f>IF('Order Form'!$B$13="Town","",IF(ISNUMBER($H328),IF('Order Form'!$K$14="Yes",'Order Form'!$B$13,""),""))</f>
        <v/>
      </c>
      <c r="U328" s="34"/>
      <c r="V328" s="103" t="str">
        <f>IF('Order Form'!$B$14="Post Code","",IF(ISNUMBER($H328),IF('Order Form'!$K$14="Yes",'Order Form'!$B$14,""),""))</f>
        <v/>
      </c>
      <c r="W328" s="98" t="str">
        <f>IF('Order Form'!$B$15="Country","",IF(ISNUMBER($H328),IF('Order Form'!$K$14="Yes",VLOOKUP('Order Form'!$B$15,Lists!N:O,2,0),""),""))</f>
        <v/>
      </c>
      <c r="X328" s="100"/>
      <c r="Y328" s="99" t="str">
        <f>IF('Order Form'!$F$8="Phone","",IF(ISNUMBER($H328),IF('Order Form'!$K$14="Yes",'Order Form'!$F$8,""),""))</f>
        <v/>
      </c>
      <c r="Z328" s="97" t="str">
        <f>IF('Order Form'!$F$9="Email","",IF(ISNUMBER($H328),IF('Order Form'!$K$14="Yes",'Order Form'!$F$9,""),""))</f>
        <v/>
      </c>
      <c r="AA328" s="38"/>
      <c r="AC328" s="86" t="str">
        <f>IF(ISNUMBER(($H328)),LEFT('Order Form'!$K$10,2),"")</f>
        <v/>
      </c>
      <c r="AD328" s="34"/>
      <c r="AE328" s="86" t="str">
        <f>IF(AC328="GR",LEFT('Order Form'!$K$11,2),"")</f>
        <v/>
      </c>
      <c r="AF328" s="34"/>
      <c r="AG328" s="38"/>
      <c r="AH328" s="38"/>
      <c r="AI328" s="86" t="str">
        <f>IF(ISNUMBER(($H328)),IF('Order Form'!$K$16="Yes","P",""),"")</f>
        <v/>
      </c>
      <c r="AJ328" s="34"/>
      <c r="AK328" s="106"/>
      <c r="AL328" s="106"/>
      <c r="AM328" s="34"/>
      <c r="AN328" s="34"/>
      <c r="AO328" s="38"/>
      <c r="AP328" s="34"/>
      <c r="AQ328" s="38"/>
      <c r="AR328" s="38"/>
      <c r="AS328" s="38"/>
      <c r="AZ328" s="86" t="str">
        <f>IF(ISNUMBER(($H328)),IF('Order Form'!$K$15="Yes","Y",""),"")</f>
        <v/>
      </c>
      <c r="BD328" s="87" t="e">
        <f>IF('Order Form'!#REF!&gt;0,"OF"," ")</f>
        <v>#REF!</v>
      </c>
      <c r="BE328" s="86" t="e">
        <f>IF('Order Form'!#REF!&gt;0,"Y"," ")</f>
        <v>#REF!</v>
      </c>
      <c r="BF328" s="86" t="e">
        <f>IF('Order Form'!#REF!&gt;0,"STANDARD"," ")</f>
        <v>#REF!</v>
      </c>
    </row>
    <row r="329" spans="1:58">
      <c r="A329" s="34"/>
      <c r="B329" s="93" t="str">
        <f>IF(ISNUMBER(($H329)),'Order Form'!$D$5,"")</f>
        <v/>
      </c>
      <c r="C329" s="92" t="str">
        <f>IF(ISNUMBER(($H329)),'Order Form'!$G$5,"")</f>
        <v/>
      </c>
      <c r="D329" s="92" t="str">
        <f>IF('Order Form'!F382="","",IF(ISNUMBER(($H329)),'Order Form'!F382,""))</f>
        <v/>
      </c>
      <c r="E329" s="35"/>
      <c r="F329" s="91" t="str">
        <f>IF(ISNUMBER((H329)),SUBSTITUTE(SUBSTITUTE('Order Form'!#REF!,"-","")," ",""),"")</f>
        <v/>
      </c>
      <c r="G329" s="36"/>
      <c r="H329" s="90" t="str">
        <f>IF('Order Form'!H382&gt;0,'Order Form'!H382," ")</f>
        <v xml:space="preserve"> </v>
      </c>
      <c r="I329" s="89" t="str">
        <f>IF('Order Form'!$K$13="Yes",(IF('Order Form'!#REF!&gt;0,"",IF('Order Form'!$K$10&lt;&gt;"GR - Gratis",IF('Order Form'!#REF!=0,"",IF(ISNUMBER($H329),'Order Form'!#REF!,"")),""))),"")</f>
        <v/>
      </c>
      <c r="J329" s="89" t="str">
        <f>IF('Order Form'!$K$13="Yes",(IF('Order Form'!#REF!=0,"",IF('Order Form'!$K$10&lt;&gt;"GR - Gratis",IF(ISNUMBER($H329),'Order Form'!#REF!,""),""))),"")</f>
        <v/>
      </c>
      <c r="K329" s="37"/>
      <c r="L329" s="89" t="str">
        <f>IF('Order Form'!J382&gt;0,"",IF('Order Form'!G382=0,"",IF('Order Form'!$K$10&lt;&gt;"GR - Gratis",IF('Order Form'!$K$12="Yes",IF(ISNUMBER($H329),'Order Form'!G382*100,""),""),"")))</f>
        <v/>
      </c>
      <c r="M329" s="89" t="str">
        <f>IF('Order Form'!J382&gt;0,"",IF('Order Form'!$K$17=0,"",IF('Order Form'!$K$17=0,"",IF('Order Form'!$K$10&lt;&gt;"GR - Gratis",IF('Order Form'!$K$12="Yes",IF(ISNUMBER($H329),'Order Form'!$K$17*100,""),""),""))))</f>
        <v/>
      </c>
      <c r="N329" s="38"/>
      <c r="O329" s="88" t="str">
        <f>IF('Order Form'!$B$8="Name / Attent Of","",IF(ISNUMBER($H329),IF('Order Form'!$K$14="Yes",'Order Form'!$B$8,""),""))</f>
        <v/>
      </c>
      <c r="P329" s="96" t="str">
        <f>IF('Order Form'!$B$9="Company / Department","",IF(ISNUMBER($H329),IF('Order Form'!$K$14="Yes",'Order Form'!$B$9,""),""))</f>
        <v/>
      </c>
      <c r="Q329" s="88" t="str">
        <f>IF('Order Form'!$B$10="Address 1","",IF(ISNUMBER($H329),IF('Order Form'!$K$14="Yes",'Order Form'!$B$10,""),""))</f>
        <v/>
      </c>
      <c r="R329" s="88" t="str">
        <f>IF('Order Form'!$B$11="Address 2","",IF(ISNUMBER($H329),IF('Order Form'!$K$14="Yes",'Order Form'!$B$11,""),""))</f>
        <v/>
      </c>
      <c r="S329" s="96" t="str">
        <f>IF('Order Form'!$B$12="Address 3","",IF(ISNUMBER($H329),IF('Order Form'!$K$14="Yes",'Order Form'!$B$12,""),""))</f>
        <v/>
      </c>
      <c r="T329" s="88" t="str">
        <f>IF('Order Form'!$B$13="Town","",IF(ISNUMBER($H329),IF('Order Form'!$K$14="Yes",'Order Form'!$B$13,""),""))</f>
        <v/>
      </c>
      <c r="U329" s="34"/>
      <c r="V329" s="103" t="str">
        <f>IF('Order Form'!$B$14="Post Code","",IF(ISNUMBER($H329),IF('Order Form'!$K$14="Yes",'Order Form'!$B$14,""),""))</f>
        <v/>
      </c>
      <c r="W329" s="98" t="str">
        <f>IF('Order Form'!$B$15="Country","",IF(ISNUMBER($H329),IF('Order Form'!$K$14="Yes",VLOOKUP('Order Form'!$B$15,Lists!N:O,2,0),""),""))</f>
        <v/>
      </c>
      <c r="X329" s="100"/>
      <c r="Y329" s="99" t="str">
        <f>IF('Order Form'!$F$8="Phone","",IF(ISNUMBER($H329),IF('Order Form'!$K$14="Yes",'Order Form'!$F$8,""),""))</f>
        <v/>
      </c>
      <c r="Z329" s="97" t="str">
        <f>IF('Order Form'!$F$9="Email","",IF(ISNUMBER($H329),IF('Order Form'!$K$14="Yes",'Order Form'!$F$9,""),""))</f>
        <v/>
      </c>
      <c r="AA329" s="38"/>
      <c r="AC329" s="86" t="str">
        <f>IF(ISNUMBER(($H329)),LEFT('Order Form'!$K$10,2),"")</f>
        <v/>
      </c>
      <c r="AD329" s="34"/>
      <c r="AE329" s="86" t="str">
        <f>IF(AC329="GR",LEFT('Order Form'!$K$11,2),"")</f>
        <v/>
      </c>
      <c r="AF329" s="34"/>
      <c r="AG329" s="38"/>
      <c r="AH329" s="38"/>
      <c r="AI329" s="86" t="str">
        <f>IF(ISNUMBER(($H329)),IF('Order Form'!$K$16="Yes","P",""),"")</f>
        <v/>
      </c>
      <c r="AJ329" s="34"/>
      <c r="AK329" s="106"/>
      <c r="AL329" s="106"/>
      <c r="AM329" s="34"/>
      <c r="AN329" s="34"/>
      <c r="AO329" s="38"/>
      <c r="AP329" s="34"/>
      <c r="AQ329" s="38"/>
      <c r="AR329" s="38"/>
      <c r="AS329" s="38"/>
      <c r="AZ329" s="86" t="str">
        <f>IF(ISNUMBER(($H329)),IF('Order Form'!$K$15="Yes","Y",""),"")</f>
        <v/>
      </c>
      <c r="BD329" s="87" t="e">
        <f>IF('Order Form'!#REF!&gt;0,"OF"," ")</f>
        <v>#REF!</v>
      </c>
      <c r="BE329" s="86" t="e">
        <f>IF('Order Form'!#REF!&gt;0,"Y"," ")</f>
        <v>#REF!</v>
      </c>
      <c r="BF329" s="86" t="e">
        <f>IF('Order Form'!#REF!&gt;0,"STANDARD"," ")</f>
        <v>#REF!</v>
      </c>
    </row>
    <row r="330" spans="1:58">
      <c r="A330" s="34"/>
      <c r="B330" s="93" t="str">
        <f>IF(ISNUMBER(($H330)),'Order Form'!$D$5,"")</f>
        <v/>
      </c>
      <c r="C330" s="92" t="str">
        <f>IF(ISNUMBER(($H330)),'Order Form'!$G$5,"")</f>
        <v/>
      </c>
      <c r="D330" s="92" t="str">
        <f>IF('Order Form'!F383="","",IF(ISNUMBER(($H330)),'Order Form'!F383,""))</f>
        <v/>
      </c>
      <c r="E330" s="35"/>
      <c r="F330" s="91" t="str">
        <f>IF(ISNUMBER((H330)),SUBSTITUTE(SUBSTITUTE('Order Form'!#REF!,"-","")," ",""),"")</f>
        <v/>
      </c>
      <c r="G330" s="36"/>
      <c r="H330" s="90" t="str">
        <f>IF('Order Form'!H383&gt;0,'Order Form'!H383," ")</f>
        <v xml:space="preserve"> </v>
      </c>
      <c r="I330" s="89" t="str">
        <f>IF('Order Form'!$K$13="Yes",(IF('Order Form'!#REF!&gt;0,"",IF('Order Form'!$K$10&lt;&gt;"GR - Gratis",IF('Order Form'!#REF!=0,"",IF(ISNUMBER($H330),'Order Form'!#REF!,"")),""))),"")</f>
        <v/>
      </c>
      <c r="J330" s="89" t="str">
        <f>IF('Order Form'!$K$13="Yes",(IF('Order Form'!#REF!=0,"",IF('Order Form'!$K$10&lt;&gt;"GR - Gratis",IF(ISNUMBER($H330),'Order Form'!#REF!,""),""))),"")</f>
        <v/>
      </c>
      <c r="K330" s="37"/>
      <c r="L330" s="89" t="str">
        <f>IF('Order Form'!J383&gt;0,"",IF('Order Form'!G383=0,"",IF('Order Form'!$K$10&lt;&gt;"GR - Gratis",IF('Order Form'!$K$12="Yes",IF(ISNUMBER($H330),'Order Form'!G383*100,""),""),"")))</f>
        <v/>
      </c>
      <c r="M330" s="89" t="str">
        <f>IF('Order Form'!J383&gt;0,"",IF('Order Form'!$K$17=0,"",IF('Order Form'!$K$17=0,"",IF('Order Form'!$K$10&lt;&gt;"GR - Gratis",IF('Order Form'!$K$12="Yes",IF(ISNUMBER($H330),'Order Form'!$K$17*100,""),""),""))))</f>
        <v/>
      </c>
      <c r="N330" s="38"/>
      <c r="O330" s="88" t="str">
        <f>IF('Order Form'!$B$8="Name / Attent Of","",IF(ISNUMBER($H330),IF('Order Form'!$K$14="Yes",'Order Form'!$B$8,""),""))</f>
        <v/>
      </c>
      <c r="P330" s="96" t="str">
        <f>IF('Order Form'!$B$9="Company / Department","",IF(ISNUMBER($H330),IF('Order Form'!$K$14="Yes",'Order Form'!$B$9,""),""))</f>
        <v/>
      </c>
      <c r="Q330" s="88" t="str">
        <f>IF('Order Form'!$B$10="Address 1","",IF(ISNUMBER($H330),IF('Order Form'!$K$14="Yes",'Order Form'!$B$10,""),""))</f>
        <v/>
      </c>
      <c r="R330" s="88" t="str">
        <f>IF('Order Form'!$B$11="Address 2","",IF(ISNUMBER($H330),IF('Order Form'!$K$14="Yes",'Order Form'!$B$11,""),""))</f>
        <v/>
      </c>
      <c r="S330" s="96" t="str">
        <f>IF('Order Form'!$B$12="Address 3","",IF(ISNUMBER($H330),IF('Order Form'!$K$14="Yes",'Order Form'!$B$12,""),""))</f>
        <v/>
      </c>
      <c r="T330" s="88" t="str">
        <f>IF('Order Form'!$B$13="Town","",IF(ISNUMBER($H330),IF('Order Form'!$K$14="Yes",'Order Form'!$B$13,""),""))</f>
        <v/>
      </c>
      <c r="U330" s="34"/>
      <c r="V330" s="103" t="str">
        <f>IF('Order Form'!$B$14="Post Code","",IF(ISNUMBER($H330),IF('Order Form'!$K$14="Yes",'Order Form'!$B$14,""),""))</f>
        <v/>
      </c>
      <c r="W330" s="98" t="str">
        <f>IF('Order Form'!$B$15="Country","",IF(ISNUMBER($H330),IF('Order Form'!$K$14="Yes",VLOOKUP('Order Form'!$B$15,Lists!N:O,2,0),""),""))</f>
        <v/>
      </c>
      <c r="X330" s="100"/>
      <c r="Y330" s="99" t="str">
        <f>IF('Order Form'!$F$8="Phone","",IF(ISNUMBER($H330),IF('Order Form'!$K$14="Yes",'Order Form'!$F$8,""),""))</f>
        <v/>
      </c>
      <c r="Z330" s="97" t="str">
        <f>IF('Order Form'!$F$9="Email","",IF(ISNUMBER($H330),IF('Order Form'!$K$14="Yes",'Order Form'!$F$9,""),""))</f>
        <v/>
      </c>
      <c r="AA330" s="38"/>
      <c r="AC330" s="86" t="str">
        <f>IF(ISNUMBER(($H330)),LEFT('Order Form'!$K$10,2),"")</f>
        <v/>
      </c>
      <c r="AD330" s="34"/>
      <c r="AE330" s="86" t="str">
        <f>IF(AC330="GR",LEFT('Order Form'!$K$11,2),"")</f>
        <v/>
      </c>
      <c r="AF330" s="34"/>
      <c r="AG330" s="38"/>
      <c r="AH330" s="38"/>
      <c r="AI330" s="86" t="str">
        <f>IF(ISNUMBER(($H330)),IF('Order Form'!$K$16="Yes","P",""),"")</f>
        <v/>
      </c>
      <c r="AJ330" s="34"/>
      <c r="AK330" s="106"/>
      <c r="AL330" s="106"/>
      <c r="AM330" s="34"/>
      <c r="AN330" s="34"/>
      <c r="AO330" s="38"/>
      <c r="AP330" s="34"/>
      <c r="AQ330" s="38"/>
      <c r="AR330" s="38"/>
      <c r="AS330" s="38"/>
      <c r="AZ330" s="86" t="str">
        <f>IF(ISNUMBER(($H330)),IF('Order Form'!$K$15="Yes","Y",""),"")</f>
        <v/>
      </c>
      <c r="BD330" s="87" t="e">
        <f>IF('Order Form'!#REF!&gt;0,"OF"," ")</f>
        <v>#REF!</v>
      </c>
      <c r="BE330" s="86" t="e">
        <f>IF('Order Form'!#REF!&gt;0,"Y"," ")</f>
        <v>#REF!</v>
      </c>
      <c r="BF330" s="86" t="e">
        <f>IF('Order Form'!#REF!&gt;0,"STANDARD"," ")</f>
        <v>#REF!</v>
      </c>
    </row>
    <row r="331" spans="1:58">
      <c r="A331" s="34"/>
      <c r="B331" s="93" t="str">
        <f>IF(ISNUMBER(($H331)),'Order Form'!$D$5,"")</f>
        <v/>
      </c>
      <c r="C331" s="92" t="str">
        <f>IF(ISNUMBER(($H331)),'Order Form'!$G$5,"")</f>
        <v/>
      </c>
      <c r="D331" s="92" t="str">
        <f>IF('Order Form'!F384="","",IF(ISNUMBER(($H331)),'Order Form'!F384,""))</f>
        <v/>
      </c>
      <c r="E331" s="35"/>
      <c r="F331" s="91" t="str">
        <f>IF(ISNUMBER((H331)),SUBSTITUTE(SUBSTITUTE('Order Form'!#REF!,"-","")," ",""),"")</f>
        <v/>
      </c>
      <c r="G331" s="36"/>
      <c r="H331" s="90" t="str">
        <f>IF('Order Form'!H384&gt;0,'Order Form'!H384," ")</f>
        <v xml:space="preserve"> </v>
      </c>
      <c r="I331" s="89" t="str">
        <f>IF('Order Form'!$K$13="Yes",(IF('Order Form'!#REF!&gt;0,"",IF('Order Form'!$K$10&lt;&gt;"GR - Gratis",IF('Order Form'!#REF!=0,"",IF(ISNUMBER($H331),'Order Form'!#REF!,"")),""))),"")</f>
        <v/>
      </c>
      <c r="J331" s="89" t="str">
        <f>IF('Order Form'!$K$13="Yes",(IF('Order Form'!#REF!=0,"",IF('Order Form'!$K$10&lt;&gt;"GR - Gratis",IF(ISNUMBER($H331),'Order Form'!#REF!,""),""))),"")</f>
        <v/>
      </c>
      <c r="K331" s="37"/>
      <c r="L331" s="89" t="str">
        <f>IF('Order Form'!J384&gt;0,"",IF('Order Form'!G384=0,"",IF('Order Form'!$K$10&lt;&gt;"GR - Gratis",IF('Order Form'!$K$12="Yes",IF(ISNUMBER($H331),'Order Form'!G384*100,""),""),"")))</f>
        <v/>
      </c>
      <c r="M331" s="89" t="str">
        <f>IF('Order Form'!J384&gt;0,"",IF('Order Form'!$K$17=0,"",IF('Order Form'!$K$17=0,"",IF('Order Form'!$K$10&lt;&gt;"GR - Gratis",IF('Order Form'!$K$12="Yes",IF(ISNUMBER($H331),'Order Form'!$K$17*100,""),""),""))))</f>
        <v/>
      </c>
      <c r="N331" s="38"/>
      <c r="O331" s="88" t="str">
        <f>IF('Order Form'!$B$8="Name / Attent Of","",IF(ISNUMBER($H331),IF('Order Form'!$K$14="Yes",'Order Form'!$B$8,""),""))</f>
        <v/>
      </c>
      <c r="P331" s="96" t="str">
        <f>IF('Order Form'!$B$9="Company / Department","",IF(ISNUMBER($H331),IF('Order Form'!$K$14="Yes",'Order Form'!$B$9,""),""))</f>
        <v/>
      </c>
      <c r="Q331" s="88" t="str">
        <f>IF('Order Form'!$B$10="Address 1","",IF(ISNUMBER($H331),IF('Order Form'!$K$14="Yes",'Order Form'!$B$10,""),""))</f>
        <v/>
      </c>
      <c r="R331" s="88" t="str">
        <f>IF('Order Form'!$B$11="Address 2","",IF(ISNUMBER($H331),IF('Order Form'!$K$14="Yes",'Order Form'!$B$11,""),""))</f>
        <v/>
      </c>
      <c r="S331" s="96" t="str">
        <f>IF('Order Form'!$B$12="Address 3","",IF(ISNUMBER($H331),IF('Order Form'!$K$14="Yes",'Order Form'!$B$12,""),""))</f>
        <v/>
      </c>
      <c r="T331" s="88" t="str">
        <f>IF('Order Form'!$B$13="Town","",IF(ISNUMBER($H331),IF('Order Form'!$K$14="Yes",'Order Form'!$B$13,""),""))</f>
        <v/>
      </c>
      <c r="U331" s="34"/>
      <c r="V331" s="103" t="str">
        <f>IF('Order Form'!$B$14="Post Code","",IF(ISNUMBER($H331),IF('Order Form'!$K$14="Yes",'Order Form'!$B$14,""),""))</f>
        <v/>
      </c>
      <c r="W331" s="98" t="str">
        <f>IF('Order Form'!$B$15="Country","",IF(ISNUMBER($H331),IF('Order Form'!$K$14="Yes",VLOOKUP('Order Form'!$B$15,Lists!N:O,2,0),""),""))</f>
        <v/>
      </c>
      <c r="X331" s="100"/>
      <c r="Y331" s="99" t="str">
        <f>IF('Order Form'!$F$8="Phone","",IF(ISNUMBER($H331),IF('Order Form'!$K$14="Yes",'Order Form'!$F$8,""),""))</f>
        <v/>
      </c>
      <c r="Z331" s="97" t="str">
        <f>IF('Order Form'!$F$9="Email","",IF(ISNUMBER($H331),IF('Order Form'!$K$14="Yes",'Order Form'!$F$9,""),""))</f>
        <v/>
      </c>
      <c r="AA331" s="38"/>
      <c r="AC331" s="86" t="str">
        <f>IF(ISNUMBER(($H331)),LEFT('Order Form'!$K$10,2),"")</f>
        <v/>
      </c>
      <c r="AD331" s="34"/>
      <c r="AE331" s="86" t="str">
        <f>IF(AC331="GR",LEFT('Order Form'!$K$11,2),"")</f>
        <v/>
      </c>
      <c r="AF331" s="34"/>
      <c r="AG331" s="38"/>
      <c r="AH331" s="38"/>
      <c r="AI331" s="86" t="str">
        <f>IF(ISNUMBER(($H331)),IF('Order Form'!$K$16="Yes","P",""),"")</f>
        <v/>
      </c>
      <c r="AJ331" s="34"/>
      <c r="AK331" s="106"/>
      <c r="AL331" s="106"/>
      <c r="AM331" s="34"/>
      <c r="AN331" s="34"/>
      <c r="AO331" s="38"/>
      <c r="AP331" s="34"/>
      <c r="AQ331" s="38"/>
      <c r="AR331" s="38"/>
      <c r="AS331" s="38"/>
      <c r="AZ331" s="86" t="str">
        <f>IF(ISNUMBER(($H331)),IF('Order Form'!$K$15="Yes","Y",""),"")</f>
        <v/>
      </c>
      <c r="BD331" s="87" t="e">
        <f>IF('Order Form'!#REF!&gt;0,"OF"," ")</f>
        <v>#REF!</v>
      </c>
      <c r="BE331" s="86" t="e">
        <f>IF('Order Form'!#REF!&gt;0,"Y"," ")</f>
        <v>#REF!</v>
      </c>
      <c r="BF331" s="86" t="e">
        <f>IF('Order Form'!#REF!&gt;0,"STANDARD"," ")</f>
        <v>#REF!</v>
      </c>
    </row>
    <row r="332" spans="1:58">
      <c r="A332" s="34"/>
      <c r="B332" s="93" t="str">
        <f>IF(ISNUMBER(($H332)),'Order Form'!$D$5,"")</f>
        <v/>
      </c>
      <c r="C332" s="92" t="str">
        <f>IF(ISNUMBER(($H332)),'Order Form'!$G$5,"")</f>
        <v/>
      </c>
      <c r="D332" s="92" t="str">
        <f>IF('Order Form'!F385="","",IF(ISNUMBER(($H332)),'Order Form'!F385,""))</f>
        <v/>
      </c>
      <c r="E332" s="35"/>
      <c r="F332" s="91" t="str">
        <f>IF(ISNUMBER((H332)),SUBSTITUTE(SUBSTITUTE('Order Form'!#REF!,"-","")," ",""),"")</f>
        <v/>
      </c>
      <c r="G332" s="36"/>
      <c r="H332" s="90" t="str">
        <f>IF('Order Form'!H385&gt;0,'Order Form'!H385," ")</f>
        <v xml:space="preserve"> </v>
      </c>
      <c r="I332" s="89" t="str">
        <f>IF('Order Form'!$K$13="Yes",(IF('Order Form'!#REF!&gt;0,"",IF('Order Form'!$K$10&lt;&gt;"GR - Gratis",IF('Order Form'!#REF!=0,"",IF(ISNUMBER($H332),'Order Form'!#REF!,"")),""))),"")</f>
        <v/>
      </c>
      <c r="J332" s="89" t="str">
        <f>IF('Order Form'!$K$13="Yes",(IF('Order Form'!#REF!=0,"",IF('Order Form'!$K$10&lt;&gt;"GR - Gratis",IF(ISNUMBER($H332),'Order Form'!#REF!,""),""))),"")</f>
        <v/>
      </c>
      <c r="K332" s="37"/>
      <c r="L332" s="89" t="str">
        <f>IF('Order Form'!J385&gt;0,"",IF('Order Form'!G385=0,"",IF('Order Form'!$K$10&lt;&gt;"GR - Gratis",IF('Order Form'!$K$12="Yes",IF(ISNUMBER($H332),'Order Form'!G385*100,""),""),"")))</f>
        <v/>
      </c>
      <c r="M332" s="89" t="str">
        <f>IF('Order Form'!J385&gt;0,"",IF('Order Form'!$K$17=0,"",IF('Order Form'!$K$17=0,"",IF('Order Form'!$K$10&lt;&gt;"GR - Gratis",IF('Order Form'!$K$12="Yes",IF(ISNUMBER($H332),'Order Form'!$K$17*100,""),""),""))))</f>
        <v/>
      </c>
      <c r="N332" s="38"/>
      <c r="O332" s="88" t="str">
        <f>IF('Order Form'!$B$8="Name / Attent Of","",IF(ISNUMBER($H332),IF('Order Form'!$K$14="Yes",'Order Form'!$B$8,""),""))</f>
        <v/>
      </c>
      <c r="P332" s="96" t="str">
        <f>IF('Order Form'!$B$9="Company / Department","",IF(ISNUMBER($H332),IF('Order Form'!$K$14="Yes",'Order Form'!$B$9,""),""))</f>
        <v/>
      </c>
      <c r="Q332" s="88" t="str">
        <f>IF('Order Form'!$B$10="Address 1","",IF(ISNUMBER($H332),IF('Order Form'!$K$14="Yes",'Order Form'!$B$10,""),""))</f>
        <v/>
      </c>
      <c r="R332" s="88" t="str">
        <f>IF('Order Form'!$B$11="Address 2","",IF(ISNUMBER($H332),IF('Order Form'!$K$14="Yes",'Order Form'!$B$11,""),""))</f>
        <v/>
      </c>
      <c r="S332" s="96" t="str">
        <f>IF('Order Form'!$B$12="Address 3","",IF(ISNUMBER($H332),IF('Order Form'!$K$14="Yes",'Order Form'!$B$12,""),""))</f>
        <v/>
      </c>
      <c r="T332" s="88" t="str">
        <f>IF('Order Form'!$B$13="Town","",IF(ISNUMBER($H332),IF('Order Form'!$K$14="Yes",'Order Form'!$B$13,""),""))</f>
        <v/>
      </c>
      <c r="U332" s="34"/>
      <c r="V332" s="103" t="str">
        <f>IF('Order Form'!$B$14="Post Code","",IF(ISNUMBER($H332),IF('Order Form'!$K$14="Yes",'Order Form'!$B$14,""),""))</f>
        <v/>
      </c>
      <c r="W332" s="98" t="str">
        <f>IF('Order Form'!$B$15="Country","",IF(ISNUMBER($H332),IF('Order Form'!$K$14="Yes",VLOOKUP('Order Form'!$B$15,Lists!N:O,2,0),""),""))</f>
        <v/>
      </c>
      <c r="X332" s="100"/>
      <c r="Y332" s="99" t="str">
        <f>IF('Order Form'!$F$8="Phone","",IF(ISNUMBER($H332),IF('Order Form'!$K$14="Yes",'Order Form'!$F$8,""),""))</f>
        <v/>
      </c>
      <c r="Z332" s="97" t="str">
        <f>IF('Order Form'!$F$9="Email","",IF(ISNUMBER($H332),IF('Order Form'!$K$14="Yes",'Order Form'!$F$9,""),""))</f>
        <v/>
      </c>
      <c r="AA332" s="38"/>
      <c r="AC332" s="86" t="str">
        <f>IF(ISNUMBER(($H332)),LEFT('Order Form'!$K$10,2),"")</f>
        <v/>
      </c>
      <c r="AD332" s="34"/>
      <c r="AE332" s="86" t="str">
        <f>IF(AC332="GR",LEFT('Order Form'!$K$11,2),"")</f>
        <v/>
      </c>
      <c r="AF332" s="34"/>
      <c r="AG332" s="38"/>
      <c r="AH332" s="38"/>
      <c r="AI332" s="86" t="str">
        <f>IF(ISNUMBER(($H332)),IF('Order Form'!$K$16="Yes","P",""),"")</f>
        <v/>
      </c>
      <c r="AJ332" s="34"/>
      <c r="AK332" s="106"/>
      <c r="AL332" s="106"/>
      <c r="AM332" s="34"/>
      <c r="AN332" s="34"/>
      <c r="AO332" s="38"/>
      <c r="AP332" s="34"/>
      <c r="AQ332" s="38"/>
      <c r="AR332" s="38"/>
      <c r="AS332" s="38"/>
      <c r="AZ332" s="86" t="str">
        <f>IF(ISNUMBER(($H332)),IF('Order Form'!$K$15="Yes","Y",""),"")</f>
        <v/>
      </c>
      <c r="BD332" s="87" t="e">
        <f>IF('Order Form'!#REF!&gt;0,"OF"," ")</f>
        <v>#REF!</v>
      </c>
      <c r="BE332" s="86" t="e">
        <f>IF('Order Form'!#REF!&gt;0,"Y"," ")</f>
        <v>#REF!</v>
      </c>
      <c r="BF332" s="86" t="e">
        <f>IF('Order Form'!#REF!&gt;0,"STANDARD"," ")</f>
        <v>#REF!</v>
      </c>
    </row>
    <row r="333" spans="1:58">
      <c r="A333" s="34"/>
      <c r="B333" s="93" t="str">
        <f>IF(ISNUMBER(($H333)),'Order Form'!$D$5,"")</f>
        <v/>
      </c>
      <c r="C333" s="92" t="str">
        <f>IF(ISNUMBER(($H333)),'Order Form'!$G$5,"")</f>
        <v/>
      </c>
      <c r="D333" s="92" t="str">
        <f>IF('Order Form'!F386="","",IF(ISNUMBER(($H333)),'Order Form'!F386,""))</f>
        <v/>
      </c>
      <c r="E333" s="35"/>
      <c r="F333" s="91" t="str">
        <f>IF(ISNUMBER((H333)),SUBSTITUTE(SUBSTITUTE('Order Form'!#REF!,"-","")," ",""),"")</f>
        <v/>
      </c>
      <c r="G333" s="36"/>
      <c r="H333" s="90" t="str">
        <f>IF('Order Form'!H386&gt;0,'Order Form'!H386," ")</f>
        <v xml:space="preserve"> </v>
      </c>
      <c r="I333" s="89" t="str">
        <f>IF('Order Form'!$K$13="Yes",(IF('Order Form'!#REF!&gt;0,"",IF('Order Form'!$K$10&lt;&gt;"GR - Gratis",IF('Order Form'!#REF!=0,"",IF(ISNUMBER($H333),'Order Form'!#REF!,"")),""))),"")</f>
        <v/>
      </c>
      <c r="J333" s="89" t="str">
        <f>IF('Order Form'!$K$13="Yes",(IF('Order Form'!#REF!=0,"",IF('Order Form'!$K$10&lt;&gt;"GR - Gratis",IF(ISNUMBER($H333),'Order Form'!#REF!,""),""))),"")</f>
        <v/>
      </c>
      <c r="K333" s="37"/>
      <c r="L333" s="89" t="str">
        <f>IF('Order Form'!J386&gt;0,"",IF('Order Form'!G386=0,"",IF('Order Form'!$K$10&lt;&gt;"GR - Gratis",IF('Order Form'!$K$12="Yes",IF(ISNUMBER($H333),'Order Form'!G386*100,""),""),"")))</f>
        <v/>
      </c>
      <c r="M333" s="89" t="str">
        <f>IF('Order Form'!J386&gt;0,"",IF('Order Form'!$K$17=0,"",IF('Order Form'!$K$17=0,"",IF('Order Form'!$K$10&lt;&gt;"GR - Gratis",IF('Order Form'!$K$12="Yes",IF(ISNUMBER($H333),'Order Form'!$K$17*100,""),""),""))))</f>
        <v/>
      </c>
      <c r="N333" s="38"/>
      <c r="O333" s="88" t="str">
        <f>IF('Order Form'!$B$8="Name / Attent Of","",IF(ISNUMBER($H333),IF('Order Form'!$K$14="Yes",'Order Form'!$B$8,""),""))</f>
        <v/>
      </c>
      <c r="P333" s="96" t="str">
        <f>IF('Order Form'!$B$9="Company / Department","",IF(ISNUMBER($H333),IF('Order Form'!$K$14="Yes",'Order Form'!$B$9,""),""))</f>
        <v/>
      </c>
      <c r="Q333" s="88" t="str">
        <f>IF('Order Form'!$B$10="Address 1","",IF(ISNUMBER($H333),IF('Order Form'!$K$14="Yes",'Order Form'!$B$10,""),""))</f>
        <v/>
      </c>
      <c r="R333" s="88" t="str">
        <f>IF('Order Form'!$B$11="Address 2","",IF(ISNUMBER($H333),IF('Order Form'!$K$14="Yes",'Order Form'!$B$11,""),""))</f>
        <v/>
      </c>
      <c r="S333" s="96" t="str">
        <f>IF('Order Form'!$B$12="Address 3","",IF(ISNUMBER($H333),IF('Order Form'!$K$14="Yes",'Order Form'!$B$12,""),""))</f>
        <v/>
      </c>
      <c r="T333" s="88" t="str">
        <f>IF('Order Form'!$B$13="Town","",IF(ISNUMBER($H333),IF('Order Form'!$K$14="Yes",'Order Form'!$B$13,""),""))</f>
        <v/>
      </c>
      <c r="U333" s="34"/>
      <c r="V333" s="103" t="str">
        <f>IF('Order Form'!$B$14="Post Code","",IF(ISNUMBER($H333),IF('Order Form'!$K$14="Yes",'Order Form'!$B$14,""),""))</f>
        <v/>
      </c>
      <c r="W333" s="98" t="str">
        <f>IF('Order Form'!$B$15="Country","",IF(ISNUMBER($H333),IF('Order Form'!$K$14="Yes",VLOOKUP('Order Form'!$B$15,Lists!N:O,2,0),""),""))</f>
        <v/>
      </c>
      <c r="X333" s="100"/>
      <c r="Y333" s="99" t="str">
        <f>IF('Order Form'!$F$8="Phone","",IF(ISNUMBER($H333),IF('Order Form'!$K$14="Yes",'Order Form'!$F$8,""),""))</f>
        <v/>
      </c>
      <c r="Z333" s="97" t="str">
        <f>IF('Order Form'!$F$9="Email","",IF(ISNUMBER($H333),IF('Order Form'!$K$14="Yes",'Order Form'!$F$9,""),""))</f>
        <v/>
      </c>
      <c r="AA333" s="38"/>
      <c r="AC333" s="86" t="str">
        <f>IF(ISNUMBER(($H333)),LEFT('Order Form'!$K$10,2),"")</f>
        <v/>
      </c>
      <c r="AD333" s="34"/>
      <c r="AE333" s="86" t="str">
        <f>IF(AC333="GR",LEFT('Order Form'!$K$11,2),"")</f>
        <v/>
      </c>
      <c r="AF333" s="34"/>
      <c r="AG333" s="38"/>
      <c r="AH333" s="38"/>
      <c r="AI333" s="86" t="str">
        <f>IF(ISNUMBER(($H333)),IF('Order Form'!$K$16="Yes","P",""),"")</f>
        <v/>
      </c>
      <c r="AJ333" s="34"/>
      <c r="AK333" s="106"/>
      <c r="AL333" s="106"/>
      <c r="AM333" s="34"/>
      <c r="AN333" s="34"/>
      <c r="AO333" s="38"/>
      <c r="AP333" s="34"/>
      <c r="AQ333" s="38"/>
      <c r="AR333" s="38"/>
      <c r="AS333" s="38"/>
      <c r="AZ333" s="86" t="str">
        <f>IF(ISNUMBER(($H333)),IF('Order Form'!$K$15="Yes","Y",""),"")</f>
        <v/>
      </c>
      <c r="BD333" s="87" t="e">
        <f>IF('Order Form'!#REF!&gt;0,"OF"," ")</f>
        <v>#REF!</v>
      </c>
      <c r="BE333" s="86" t="e">
        <f>IF('Order Form'!#REF!&gt;0,"Y"," ")</f>
        <v>#REF!</v>
      </c>
      <c r="BF333" s="86" t="e">
        <f>IF('Order Form'!#REF!&gt;0,"STANDARD"," ")</f>
        <v>#REF!</v>
      </c>
    </row>
    <row r="334" spans="1:58">
      <c r="A334" s="34"/>
      <c r="B334" s="93" t="str">
        <f>IF(ISNUMBER(($H334)),'Order Form'!$D$5,"")</f>
        <v/>
      </c>
      <c r="C334" s="92" t="str">
        <f>IF(ISNUMBER(($H334)),'Order Form'!$G$5,"")</f>
        <v/>
      </c>
      <c r="D334" s="92" t="str">
        <f>IF('Order Form'!F387="","",IF(ISNUMBER(($H334)),'Order Form'!F387,""))</f>
        <v/>
      </c>
      <c r="E334" s="35"/>
      <c r="F334" s="91" t="str">
        <f>IF(ISNUMBER((H334)),SUBSTITUTE(SUBSTITUTE('Order Form'!#REF!,"-","")," ",""),"")</f>
        <v/>
      </c>
      <c r="G334" s="36"/>
      <c r="H334" s="90" t="str">
        <f>IF('Order Form'!H387&gt;0,'Order Form'!H387," ")</f>
        <v xml:space="preserve"> </v>
      </c>
      <c r="I334" s="89" t="str">
        <f>IF('Order Form'!$K$13="Yes",(IF('Order Form'!#REF!&gt;0,"",IF('Order Form'!$K$10&lt;&gt;"GR - Gratis",IF('Order Form'!#REF!=0,"",IF(ISNUMBER($H334),'Order Form'!#REF!,"")),""))),"")</f>
        <v/>
      </c>
      <c r="J334" s="89" t="str">
        <f>IF('Order Form'!$K$13="Yes",(IF('Order Form'!#REF!=0,"",IF('Order Form'!$K$10&lt;&gt;"GR - Gratis",IF(ISNUMBER($H334),'Order Form'!#REF!,""),""))),"")</f>
        <v/>
      </c>
      <c r="K334" s="37"/>
      <c r="L334" s="89" t="str">
        <f>IF('Order Form'!J387&gt;0,"",IF('Order Form'!G387=0,"",IF('Order Form'!$K$10&lt;&gt;"GR - Gratis",IF('Order Form'!$K$12="Yes",IF(ISNUMBER($H334),'Order Form'!G387*100,""),""),"")))</f>
        <v/>
      </c>
      <c r="M334" s="89" t="str">
        <f>IF('Order Form'!J387&gt;0,"",IF('Order Form'!$K$17=0,"",IF('Order Form'!$K$17=0,"",IF('Order Form'!$K$10&lt;&gt;"GR - Gratis",IF('Order Form'!$K$12="Yes",IF(ISNUMBER($H334),'Order Form'!$K$17*100,""),""),""))))</f>
        <v/>
      </c>
      <c r="N334" s="38"/>
      <c r="O334" s="88" t="str">
        <f>IF('Order Form'!$B$8="Name / Attent Of","",IF(ISNUMBER($H334),IF('Order Form'!$K$14="Yes",'Order Form'!$B$8,""),""))</f>
        <v/>
      </c>
      <c r="P334" s="96" t="str">
        <f>IF('Order Form'!$B$9="Company / Department","",IF(ISNUMBER($H334),IF('Order Form'!$K$14="Yes",'Order Form'!$B$9,""),""))</f>
        <v/>
      </c>
      <c r="Q334" s="88" t="str">
        <f>IF('Order Form'!$B$10="Address 1","",IF(ISNUMBER($H334),IF('Order Form'!$K$14="Yes",'Order Form'!$B$10,""),""))</f>
        <v/>
      </c>
      <c r="R334" s="88" t="str">
        <f>IF('Order Form'!$B$11="Address 2","",IF(ISNUMBER($H334),IF('Order Form'!$K$14="Yes",'Order Form'!$B$11,""),""))</f>
        <v/>
      </c>
      <c r="S334" s="96" t="str">
        <f>IF('Order Form'!$B$12="Address 3","",IF(ISNUMBER($H334),IF('Order Form'!$K$14="Yes",'Order Form'!$B$12,""),""))</f>
        <v/>
      </c>
      <c r="T334" s="88" t="str">
        <f>IF('Order Form'!$B$13="Town","",IF(ISNUMBER($H334),IF('Order Form'!$K$14="Yes",'Order Form'!$B$13,""),""))</f>
        <v/>
      </c>
      <c r="U334" s="34"/>
      <c r="V334" s="103" t="str">
        <f>IF('Order Form'!$B$14="Post Code","",IF(ISNUMBER($H334),IF('Order Form'!$K$14="Yes",'Order Form'!$B$14,""),""))</f>
        <v/>
      </c>
      <c r="W334" s="98" t="str">
        <f>IF('Order Form'!$B$15="Country","",IF(ISNUMBER($H334),IF('Order Form'!$K$14="Yes",VLOOKUP('Order Form'!$B$15,Lists!N:O,2,0),""),""))</f>
        <v/>
      </c>
      <c r="X334" s="100"/>
      <c r="Y334" s="99" t="str">
        <f>IF('Order Form'!$F$8="Phone","",IF(ISNUMBER($H334),IF('Order Form'!$K$14="Yes",'Order Form'!$F$8,""),""))</f>
        <v/>
      </c>
      <c r="Z334" s="97" t="str">
        <f>IF('Order Form'!$F$9="Email","",IF(ISNUMBER($H334),IF('Order Form'!$K$14="Yes",'Order Form'!$F$9,""),""))</f>
        <v/>
      </c>
      <c r="AA334" s="38"/>
      <c r="AC334" s="86" t="str">
        <f>IF(ISNUMBER(($H334)),LEFT('Order Form'!$K$10,2),"")</f>
        <v/>
      </c>
      <c r="AD334" s="34"/>
      <c r="AE334" s="86" t="str">
        <f>IF(AC334="GR",LEFT('Order Form'!$K$11,2),"")</f>
        <v/>
      </c>
      <c r="AF334" s="34"/>
      <c r="AG334" s="38"/>
      <c r="AH334" s="38"/>
      <c r="AI334" s="86" t="str">
        <f>IF(ISNUMBER(($H334)),IF('Order Form'!$K$16="Yes","P",""),"")</f>
        <v/>
      </c>
      <c r="AJ334" s="34"/>
      <c r="AK334" s="106"/>
      <c r="AL334" s="106"/>
      <c r="AM334" s="34"/>
      <c r="AN334" s="34"/>
      <c r="AO334" s="38"/>
      <c r="AP334" s="34"/>
      <c r="AQ334" s="38"/>
      <c r="AR334" s="38"/>
      <c r="AS334" s="38"/>
      <c r="AZ334" s="86" t="str">
        <f>IF(ISNUMBER(($H334)),IF('Order Form'!$K$15="Yes","Y",""),"")</f>
        <v/>
      </c>
      <c r="BD334" s="87" t="e">
        <f>IF('Order Form'!#REF!&gt;0,"OF"," ")</f>
        <v>#REF!</v>
      </c>
      <c r="BE334" s="86" t="e">
        <f>IF('Order Form'!#REF!&gt;0,"Y"," ")</f>
        <v>#REF!</v>
      </c>
      <c r="BF334" s="86" t="e">
        <f>IF('Order Form'!#REF!&gt;0,"STANDARD"," ")</f>
        <v>#REF!</v>
      </c>
    </row>
    <row r="335" spans="1:58">
      <c r="A335" s="34"/>
      <c r="B335" s="93" t="str">
        <f>IF(ISNUMBER(($H335)),'Order Form'!$D$5,"")</f>
        <v/>
      </c>
      <c r="C335" s="92" t="str">
        <f>IF(ISNUMBER(($H335)),'Order Form'!$G$5,"")</f>
        <v/>
      </c>
      <c r="D335" s="92" t="str">
        <f>IF('Order Form'!F388="","",IF(ISNUMBER(($H335)),'Order Form'!F388,""))</f>
        <v/>
      </c>
      <c r="E335" s="35"/>
      <c r="F335" s="91" t="str">
        <f>IF(ISNUMBER((H335)),SUBSTITUTE(SUBSTITUTE('Order Form'!#REF!,"-","")," ",""),"")</f>
        <v/>
      </c>
      <c r="G335" s="36"/>
      <c r="H335" s="90" t="str">
        <f>IF('Order Form'!H388&gt;0,'Order Form'!H388," ")</f>
        <v xml:space="preserve"> </v>
      </c>
      <c r="I335" s="89" t="str">
        <f>IF('Order Form'!$K$13="Yes",(IF('Order Form'!#REF!&gt;0,"",IF('Order Form'!$K$10&lt;&gt;"GR - Gratis",IF('Order Form'!#REF!=0,"",IF(ISNUMBER($H335),'Order Form'!#REF!,"")),""))),"")</f>
        <v/>
      </c>
      <c r="J335" s="89" t="str">
        <f>IF('Order Form'!$K$13="Yes",(IF('Order Form'!#REF!=0,"",IF('Order Form'!$K$10&lt;&gt;"GR - Gratis",IF(ISNUMBER($H335),'Order Form'!#REF!,""),""))),"")</f>
        <v/>
      </c>
      <c r="K335" s="37"/>
      <c r="L335" s="89" t="str">
        <f>IF('Order Form'!J388&gt;0,"",IF('Order Form'!G388=0,"",IF('Order Form'!$K$10&lt;&gt;"GR - Gratis",IF('Order Form'!$K$12="Yes",IF(ISNUMBER($H335),'Order Form'!G388*100,""),""),"")))</f>
        <v/>
      </c>
      <c r="M335" s="89" t="str">
        <f>IF('Order Form'!J388&gt;0,"",IF('Order Form'!$K$17=0,"",IF('Order Form'!$K$17=0,"",IF('Order Form'!$K$10&lt;&gt;"GR - Gratis",IF('Order Form'!$K$12="Yes",IF(ISNUMBER($H335),'Order Form'!$K$17*100,""),""),""))))</f>
        <v/>
      </c>
      <c r="N335" s="38"/>
      <c r="O335" s="88" t="str">
        <f>IF('Order Form'!$B$8="Name / Attent Of","",IF(ISNUMBER($H335),IF('Order Form'!$K$14="Yes",'Order Form'!$B$8,""),""))</f>
        <v/>
      </c>
      <c r="P335" s="96" t="str">
        <f>IF('Order Form'!$B$9="Company / Department","",IF(ISNUMBER($H335),IF('Order Form'!$K$14="Yes",'Order Form'!$B$9,""),""))</f>
        <v/>
      </c>
      <c r="Q335" s="88" t="str">
        <f>IF('Order Form'!$B$10="Address 1","",IF(ISNUMBER($H335),IF('Order Form'!$K$14="Yes",'Order Form'!$B$10,""),""))</f>
        <v/>
      </c>
      <c r="R335" s="88" t="str">
        <f>IF('Order Form'!$B$11="Address 2","",IF(ISNUMBER($H335),IF('Order Form'!$K$14="Yes",'Order Form'!$B$11,""),""))</f>
        <v/>
      </c>
      <c r="S335" s="96" t="str">
        <f>IF('Order Form'!$B$12="Address 3","",IF(ISNUMBER($H335),IF('Order Form'!$K$14="Yes",'Order Form'!$B$12,""),""))</f>
        <v/>
      </c>
      <c r="T335" s="88" t="str">
        <f>IF('Order Form'!$B$13="Town","",IF(ISNUMBER($H335),IF('Order Form'!$K$14="Yes",'Order Form'!$B$13,""),""))</f>
        <v/>
      </c>
      <c r="U335" s="34"/>
      <c r="V335" s="103" t="str">
        <f>IF('Order Form'!$B$14="Post Code","",IF(ISNUMBER($H335),IF('Order Form'!$K$14="Yes",'Order Form'!$B$14,""),""))</f>
        <v/>
      </c>
      <c r="W335" s="98" t="str">
        <f>IF('Order Form'!$B$15="Country","",IF(ISNUMBER($H335),IF('Order Form'!$K$14="Yes",VLOOKUP('Order Form'!$B$15,Lists!N:O,2,0),""),""))</f>
        <v/>
      </c>
      <c r="X335" s="100"/>
      <c r="Y335" s="99" t="str">
        <f>IF('Order Form'!$F$8="Phone","",IF(ISNUMBER($H335),IF('Order Form'!$K$14="Yes",'Order Form'!$F$8,""),""))</f>
        <v/>
      </c>
      <c r="Z335" s="97" t="str">
        <f>IF('Order Form'!$F$9="Email","",IF(ISNUMBER($H335),IF('Order Form'!$K$14="Yes",'Order Form'!$F$9,""),""))</f>
        <v/>
      </c>
      <c r="AA335" s="38"/>
      <c r="AC335" s="86" t="str">
        <f>IF(ISNUMBER(($H335)),LEFT('Order Form'!$K$10,2),"")</f>
        <v/>
      </c>
      <c r="AD335" s="34"/>
      <c r="AE335" s="86" t="str">
        <f>IF(AC335="GR",LEFT('Order Form'!$K$11,2),"")</f>
        <v/>
      </c>
      <c r="AF335" s="34"/>
      <c r="AG335" s="38"/>
      <c r="AH335" s="38"/>
      <c r="AI335" s="86" t="str">
        <f>IF(ISNUMBER(($H335)),IF('Order Form'!$K$16="Yes","P",""),"")</f>
        <v/>
      </c>
      <c r="AJ335" s="34"/>
      <c r="AK335" s="106"/>
      <c r="AL335" s="106"/>
      <c r="AM335" s="34"/>
      <c r="AN335" s="34"/>
      <c r="AO335" s="38"/>
      <c r="AP335" s="34"/>
      <c r="AQ335" s="38"/>
      <c r="AR335" s="38"/>
      <c r="AS335" s="38"/>
      <c r="AZ335" s="86" t="str">
        <f>IF(ISNUMBER(($H335)),IF('Order Form'!$K$15="Yes","Y",""),"")</f>
        <v/>
      </c>
      <c r="BD335" s="87" t="e">
        <f>IF('Order Form'!#REF!&gt;0,"OF"," ")</f>
        <v>#REF!</v>
      </c>
      <c r="BE335" s="86" t="e">
        <f>IF('Order Form'!#REF!&gt;0,"Y"," ")</f>
        <v>#REF!</v>
      </c>
      <c r="BF335" s="86" t="e">
        <f>IF('Order Form'!#REF!&gt;0,"STANDARD"," ")</f>
        <v>#REF!</v>
      </c>
    </row>
    <row r="336" spans="1:58">
      <c r="A336" s="34"/>
      <c r="B336" s="93" t="str">
        <f>IF(ISNUMBER(($H336)),'Order Form'!$D$5,"")</f>
        <v/>
      </c>
      <c r="C336" s="92" t="str">
        <f>IF(ISNUMBER(($H336)),'Order Form'!$G$5,"")</f>
        <v/>
      </c>
      <c r="D336" s="92" t="str">
        <f>IF('Order Form'!F389="","",IF(ISNUMBER(($H336)),'Order Form'!F389,""))</f>
        <v/>
      </c>
      <c r="E336" s="35"/>
      <c r="F336" s="91" t="str">
        <f>IF(ISNUMBER((H336)),SUBSTITUTE(SUBSTITUTE('Order Form'!#REF!,"-","")," ",""),"")</f>
        <v/>
      </c>
      <c r="G336" s="36"/>
      <c r="H336" s="90" t="str">
        <f>IF('Order Form'!H389&gt;0,'Order Form'!H389," ")</f>
        <v xml:space="preserve"> </v>
      </c>
      <c r="I336" s="89" t="str">
        <f>IF('Order Form'!$K$13="Yes",(IF('Order Form'!#REF!&gt;0,"",IF('Order Form'!$K$10&lt;&gt;"GR - Gratis",IF('Order Form'!#REF!=0,"",IF(ISNUMBER($H336),'Order Form'!#REF!,"")),""))),"")</f>
        <v/>
      </c>
      <c r="J336" s="89" t="str">
        <f>IF('Order Form'!$K$13="Yes",(IF('Order Form'!#REF!=0,"",IF('Order Form'!$K$10&lt;&gt;"GR - Gratis",IF(ISNUMBER($H336),'Order Form'!#REF!,""),""))),"")</f>
        <v/>
      </c>
      <c r="K336" s="37"/>
      <c r="L336" s="89" t="str">
        <f>IF('Order Form'!J389&gt;0,"",IF('Order Form'!G389=0,"",IF('Order Form'!$K$10&lt;&gt;"GR - Gratis",IF('Order Form'!$K$12="Yes",IF(ISNUMBER($H336),'Order Form'!G389*100,""),""),"")))</f>
        <v/>
      </c>
      <c r="M336" s="89" t="str">
        <f>IF('Order Form'!J389&gt;0,"",IF('Order Form'!$K$17=0,"",IF('Order Form'!$K$17=0,"",IF('Order Form'!$K$10&lt;&gt;"GR - Gratis",IF('Order Form'!$K$12="Yes",IF(ISNUMBER($H336),'Order Form'!$K$17*100,""),""),""))))</f>
        <v/>
      </c>
      <c r="N336" s="38"/>
      <c r="O336" s="88" t="str">
        <f>IF('Order Form'!$B$8="Name / Attent Of","",IF(ISNUMBER($H336),IF('Order Form'!$K$14="Yes",'Order Form'!$B$8,""),""))</f>
        <v/>
      </c>
      <c r="P336" s="96" t="str">
        <f>IF('Order Form'!$B$9="Company / Department","",IF(ISNUMBER($H336),IF('Order Form'!$K$14="Yes",'Order Form'!$B$9,""),""))</f>
        <v/>
      </c>
      <c r="Q336" s="88" t="str">
        <f>IF('Order Form'!$B$10="Address 1","",IF(ISNUMBER($H336),IF('Order Form'!$K$14="Yes",'Order Form'!$B$10,""),""))</f>
        <v/>
      </c>
      <c r="R336" s="88" t="str">
        <f>IF('Order Form'!$B$11="Address 2","",IF(ISNUMBER($H336),IF('Order Form'!$K$14="Yes",'Order Form'!$B$11,""),""))</f>
        <v/>
      </c>
      <c r="S336" s="96" t="str">
        <f>IF('Order Form'!$B$12="Address 3","",IF(ISNUMBER($H336),IF('Order Form'!$K$14="Yes",'Order Form'!$B$12,""),""))</f>
        <v/>
      </c>
      <c r="T336" s="88" t="str">
        <f>IF('Order Form'!$B$13="Town","",IF(ISNUMBER($H336),IF('Order Form'!$K$14="Yes",'Order Form'!$B$13,""),""))</f>
        <v/>
      </c>
      <c r="U336" s="34"/>
      <c r="V336" s="103" t="str">
        <f>IF('Order Form'!$B$14="Post Code","",IF(ISNUMBER($H336),IF('Order Form'!$K$14="Yes",'Order Form'!$B$14,""),""))</f>
        <v/>
      </c>
      <c r="W336" s="98" t="str">
        <f>IF('Order Form'!$B$15="Country","",IF(ISNUMBER($H336),IF('Order Form'!$K$14="Yes",VLOOKUP('Order Form'!$B$15,Lists!N:O,2,0),""),""))</f>
        <v/>
      </c>
      <c r="X336" s="100"/>
      <c r="Y336" s="99" t="str">
        <f>IF('Order Form'!$F$8="Phone","",IF(ISNUMBER($H336),IF('Order Form'!$K$14="Yes",'Order Form'!$F$8,""),""))</f>
        <v/>
      </c>
      <c r="Z336" s="97" t="str">
        <f>IF('Order Form'!$F$9="Email","",IF(ISNUMBER($H336),IF('Order Form'!$K$14="Yes",'Order Form'!$F$9,""),""))</f>
        <v/>
      </c>
      <c r="AA336" s="38"/>
      <c r="AC336" s="86" t="str">
        <f>IF(ISNUMBER(($H336)),LEFT('Order Form'!$K$10,2),"")</f>
        <v/>
      </c>
      <c r="AD336" s="34"/>
      <c r="AE336" s="86" t="str">
        <f>IF(AC336="GR",LEFT('Order Form'!$K$11,2),"")</f>
        <v/>
      </c>
      <c r="AF336" s="34"/>
      <c r="AG336" s="38"/>
      <c r="AH336" s="38"/>
      <c r="AI336" s="86" t="str">
        <f>IF(ISNUMBER(($H336)),IF('Order Form'!$K$16="Yes","P",""),"")</f>
        <v/>
      </c>
      <c r="AJ336" s="34"/>
      <c r="AK336" s="106"/>
      <c r="AL336" s="106"/>
      <c r="AM336" s="34"/>
      <c r="AN336" s="34"/>
      <c r="AO336" s="38"/>
      <c r="AP336" s="34"/>
      <c r="AQ336" s="38"/>
      <c r="AR336" s="38"/>
      <c r="AS336" s="38"/>
      <c r="AZ336" s="86" t="str">
        <f>IF(ISNUMBER(($H336)),IF('Order Form'!$K$15="Yes","Y",""),"")</f>
        <v/>
      </c>
      <c r="BD336" s="87" t="e">
        <f>IF('Order Form'!#REF!&gt;0,"OF"," ")</f>
        <v>#REF!</v>
      </c>
      <c r="BE336" s="86" t="e">
        <f>IF('Order Form'!#REF!&gt;0,"Y"," ")</f>
        <v>#REF!</v>
      </c>
      <c r="BF336" s="86" t="e">
        <f>IF('Order Form'!#REF!&gt;0,"STANDARD"," ")</f>
        <v>#REF!</v>
      </c>
    </row>
    <row r="337" spans="1:58">
      <c r="A337" s="34"/>
      <c r="B337" s="93" t="str">
        <f>IF(ISNUMBER(($H337)),'Order Form'!$D$5,"")</f>
        <v/>
      </c>
      <c r="C337" s="92" t="str">
        <f>IF(ISNUMBER(($H337)),'Order Form'!$G$5,"")</f>
        <v/>
      </c>
      <c r="D337" s="92" t="str">
        <f>IF('Order Form'!F390="","",IF(ISNUMBER(($H337)),'Order Form'!F390,""))</f>
        <v/>
      </c>
      <c r="E337" s="35"/>
      <c r="F337" s="91" t="str">
        <f>IF(ISNUMBER((H337)),SUBSTITUTE(SUBSTITUTE('Order Form'!#REF!,"-","")," ",""),"")</f>
        <v/>
      </c>
      <c r="G337" s="36"/>
      <c r="H337" s="90" t="str">
        <f>IF('Order Form'!H390&gt;0,'Order Form'!H390," ")</f>
        <v xml:space="preserve"> </v>
      </c>
      <c r="I337" s="89" t="str">
        <f>IF('Order Form'!$K$13="Yes",(IF('Order Form'!#REF!&gt;0,"",IF('Order Form'!$K$10&lt;&gt;"GR - Gratis",IF('Order Form'!#REF!=0,"",IF(ISNUMBER($H337),'Order Form'!#REF!,"")),""))),"")</f>
        <v/>
      </c>
      <c r="J337" s="89" t="str">
        <f>IF('Order Form'!$K$13="Yes",(IF('Order Form'!#REF!=0,"",IF('Order Form'!$K$10&lt;&gt;"GR - Gratis",IF(ISNUMBER($H337),'Order Form'!#REF!,""),""))),"")</f>
        <v/>
      </c>
      <c r="K337" s="37"/>
      <c r="L337" s="89" t="str">
        <f>IF('Order Form'!J390&gt;0,"",IF('Order Form'!G390=0,"",IF('Order Form'!$K$10&lt;&gt;"GR - Gratis",IF('Order Form'!$K$12="Yes",IF(ISNUMBER($H337),'Order Form'!G390*100,""),""),"")))</f>
        <v/>
      </c>
      <c r="M337" s="89" t="str">
        <f>IF('Order Form'!J390&gt;0,"",IF('Order Form'!$K$17=0,"",IF('Order Form'!$K$17=0,"",IF('Order Form'!$K$10&lt;&gt;"GR - Gratis",IF('Order Form'!$K$12="Yes",IF(ISNUMBER($H337),'Order Form'!$K$17*100,""),""),""))))</f>
        <v/>
      </c>
      <c r="N337" s="38"/>
      <c r="O337" s="88" t="str">
        <f>IF('Order Form'!$B$8="Name / Attent Of","",IF(ISNUMBER($H337),IF('Order Form'!$K$14="Yes",'Order Form'!$B$8,""),""))</f>
        <v/>
      </c>
      <c r="P337" s="96" t="str">
        <f>IF('Order Form'!$B$9="Company / Department","",IF(ISNUMBER($H337),IF('Order Form'!$K$14="Yes",'Order Form'!$B$9,""),""))</f>
        <v/>
      </c>
      <c r="Q337" s="88" t="str">
        <f>IF('Order Form'!$B$10="Address 1","",IF(ISNUMBER($H337),IF('Order Form'!$K$14="Yes",'Order Form'!$B$10,""),""))</f>
        <v/>
      </c>
      <c r="R337" s="88" t="str">
        <f>IF('Order Form'!$B$11="Address 2","",IF(ISNUMBER($H337),IF('Order Form'!$K$14="Yes",'Order Form'!$B$11,""),""))</f>
        <v/>
      </c>
      <c r="S337" s="96" t="str">
        <f>IF('Order Form'!$B$12="Address 3","",IF(ISNUMBER($H337),IF('Order Form'!$K$14="Yes",'Order Form'!$B$12,""),""))</f>
        <v/>
      </c>
      <c r="T337" s="88" t="str">
        <f>IF('Order Form'!$B$13="Town","",IF(ISNUMBER($H337),IF('Order Form'!$K$14="Yes",'Order Form'!$B$13,""),""))</f>
        <v/>
      </c>
      <c r="U337" s="34"/>
      <c r="V337" s="103" t="str">
        <f>IF('Order Form'!$B$14="Post Code","",IF(ISNUMBER($H337),IF('Order Form'!$K$14="Yes",'Order Form'!$B$14,""),""))</f>
        <v/>
      </c>
      <c r="W337" s="98" t="str">
        <f>IF('Order Form'!$B$15="Country","",IF(ISNUMBER($H337),IF('Order Form'!$K$14="Yes",VLOOKUP('Order Form'!$B$15,Lists!N:O,2,0),""),""))</f>
        <v/>
      </c>
      <c r="X337" s="100"/>
      <c r="Y337" s="99" t="str">
        <f>IF('Order Form'!$F$8="Phone","",IF(ISNUMBER($H337),IF('Order Form'!$K$14="Yes",'Order Form'!$F$8,""),""))</f>
        <v/>
      </c>
      <c r="Z337" s="97" t="str">
        <f>IF('Order Form'!$F$9="Email","",IF(ISNUMBER($H337),IF('Order Form'!$K$14="Yes",'Order Form'!$F$9,""),""))</f>
        <v/>
      </c>
      <c r="AA337" s="38"/>
      <c r="AC337" s="86" t="str">
        <f>IF(ISNUMBER(($H337)),LEFT('Order Form'!$K$10,2),"")</f>
        <v/>
      </c>
      <c r="AD337" s="34"/>
      <c r="AE337" s="86" t="str">
        <f>IF(AC337="GR",LEFT('Order Form'!$K$11,2),"")</f>
        <v/>
      </c>
      <c r="AF337" s="34"/>
      <c r="AG337" s="38"/>
      <c r="AH337" s="38"/>
      <c r="AI337" s="86" t="str">
        <f>IF(ISNUMBER(($H337)),IF('Order Form'!$K$16="Yes","P",""),"")</f>
        <v/>
      </c>
      <c r="AJ337" s="34"/>
      <c r="AK337" s="106"/>
      <c r="AL337" s="106"/>
      <c r="AM337" s="34"/>
      <c r="AN337" s="34"/>
      <c r="AO337" s="38"/>
      <c r="AP337" s="34"/>
      <c r="AQ337" s="38"/>
      <c r="AR337" s="38"/>
      <c r="AS337" s="38"/>
      <c r="AZ337" s="86" t="str">
        <f>IF(ISNUMBER(($H337)),IF('Order Form'!$K$15="Yes","Y",""),"")</f>
        <v/>
      </c>
      <c r="BD337" s="87" t="e">
        <f>IF('Order Form'!#REF!&gt;0,"OF"," ")</f>
        <v>#REF!</v>
      </c>
      <c r="BE337" s="86" t="e">
        <f>IF('Order Form'!#REF!&gt;0,"Y"," ")</f>
        <v>#REF!</v>
      </c>
      <c r="BF337" s="86" t="e">
        <f>IF('Order Form'!#REF!&gt;0,"STANDARD"," ")</f>
        <v>#REF!</v>
      </c>
    </row>
    <row r="338" spans="1:58">
      <c r="A338" s="34"/>
      <c r="B338" s="93" t="str">
        <f>IF(ISNUMBER(($H338)),'Order Form'!$D$5,"")</f>
        <v/>
      </c>
      <c r="C338" s="92" t="str">
        <f>IF(ISNUMBER(($H338)),'Order Form'!$G$5,"")</f>
        <v/>
      </c>
      <c r="D338" s="92" t="str">
        <f>IF('Order Form'!F391="","",IF(ISNUMBER(($H338)),'Order Form'!F391,""))</f>
        <v/>
      </c>
      <c r="E338" s="35"/>
      <c r="F338" s="91" t="str">
        <f>IF(ISNUMBER((H338)),SUBSTITUTE(SUBSTITUTE('Order Form'!#REF!,"-","")," ",""),"")</f>
        <v/>
      </c>
      <c r="G338" s="36"/>
      <c r="H338" s="90" t="str">
        <f>IF('Order Form'!H391&gt;0,'Order Form'!H391," ")</f>
        <v xml:space="preserve"> </v>
      </c>
      <c r="I338" s="89" t="str">
        <f>IF('Order Form'!$K$13="Yes",(IF('Order Form'!#REF!&gt;0,"",IF('Order Form'!$K$10&lt;&gt;"GR - Gratis",IF('Order Form'!#REF!=0,"",IF(ISNUMBER($H338),'Order Form'!#REF!,"")),""))),"")</f>
        <v/>
      </c>
      <c r="J338" s="89" t="str">
        <f>IF('Order Form'!$K$13="Yes",(IF('Order Form'!#REF!=0,"",IF('Order Form'!$K$10&lt;&gt;"GR - Gratis",IF(ISNUMBER($H338),'Order Form'!#REF!,""),""))),"")</f>
        <v/>
      </c>
      <c r="K338" s="37"/>
      <c r="L338" s="89" t="str">
        <f>IF('Order Form'!J391&gt;0,"",IF('Order Form'!G391=0,"",IF('Order Form'!$K$10&lt;&gt;"GR - Gratis",IF('Order Form'!$K$12="Yes",IF(ISNUMBER($H338),'Order Form'!G391*100,""),""),"")))</f>
        <v/>
      </c>
      <c r="M338" s="89" t="str">
        <f>IF('Order Form'!J391&gt;0,"",IF('Order Form'!$K$17=0,"",IF('Order Form'!$K$17=0,"",IF('Order Form'!$K$10&lt;&gt;"GR - Gratis",IF('Order Form'!$K$12="Yes",IF(ISNUMBER($H338),'Order Form'!$K$17*100,""),""),""))))</f>
        <v/>
      </c>
      <c r="N338" s="38"/>
      <c r="O338" s="88" t="str">
        <f>IF('Order Form'!$B$8="Name / Attent Of","",IF(ISNUMBER($H338),IF('Order Form'!$K$14="Yes",'Order Form'!$B$8,""),""))</f>
        <v/>
      </c>
      <c r="P338" s="96" t="str">
        <f>IF('Order Form'!$B$9="Company / Department","",IF(ISNUMBER($H338),IF('Order Form'!$K$14="Yes",'Order Form'!$B$9,""),""))</f>
        <v/>
      </c>
      <c r="Q338" s="88" t="str">
        <f>IF('Order Form'!$B$10="Address 1","",IF(ISNUMBER($H338),IF('Order Form'!$K$14="Yes",'Order Form'!$B$10,""),""))</f>
        <v/>
      </c>
      <c r="R338" s="88" t="str">
        <f>IF('Order Form'!$B$11="Address 2","",IF(ISNUMBER($H338),IF('Order Form'!$K$14="Yes",'Order Form'!$B$11,""),""))</f>
        <v/>
      </c>
      <c r="S338" s="96" t="str">
        <f>IF('Order Form'!$B$12="Address 3","",IF(ISNUMBER($H338),IF('Order Form'!$K$14="Yes",'Order Form'!$B$12,""),""))</f>
        <v/>
      </c>
      <c r="T338" s="88" t="str">
        <f>IF('Order Form'!$B$13="Town","",IF(ISNUMBER($H338),IF('Order Form'!$K$14="Yes",'Order Form'!$B$13,""),""))</f>
        <v/>
      </c>
      <c r="U338" s="34"/>
      <c r="V338" s="103" t="str">
        <f>IF('Order Form'!$B$14="Post Code","",IF(ISNUMBER($H338),IF('Order Form'!$K$14="Yes",'Order Form'!$B$14,""),""))</f>
        <v/>
      </c>
      <c r="W338" s="98" t="str">
        <f>IF('Order Form'!$B$15="Country","",IF(ISNUMBER($H338),IF('Order Form'!$K$14="Yes",VLOOKUP('Order Form'!$B$15,Lists!N:O,2,0),""),""))</f>
        <v/>
      </c>
      <c r="X338" s="100"/>
      <c r="Y338" s="99" t="str">
        <f>IF('Order Form'!$F$8="Phone","",IF(ISNUMBER($H338),IF('Order Form'!$K$14="Yes",'Order Form'!$F$8,""),""))</f>
        <v/>
      </c>
      <c r="Z338" s="97" t="str">
        <f>IF('Order Form'!$F$9="Email","",IF(ISNUMBER($H338),IF('Order Form'!$K$14="Yes",'Order Form'!$F$9,""),""))</f>
        <v/>
      </c>
      <c r="AA338" s="38"/>
      <c r="AC338" s="86" t="str">
        <f>IF(ISNUMBER(($H338)),LEFT('Order Form'!$K$10,2),"")</f>
        <v/>
      </c>
      <c r="AD338" s="34"/>
      <c r="AE338" s="86" t="str">
        <f>IF(AC338="GR",LEFT('Order Form'!$K$11,2),"")</f>
        <v/>
      </c>
      <c r="AF338" s="34"/>
      <c r="AG338" s="38"/>
      <c r="AH338" s="38"/>
      <c r="AI338" s="86" t="str">
        <f>IF(ISNUMBER(($H338)),IF('Order Form'!$K$16="Yes","P",""),"")</f>
        <v/>
      </c>
      <c r="AJ338" s="34"/>
      <c r="AK338" s="106"/>
      <c r="AL338" s="106"/>
      <c r="AM338" s="34"/>
      <c r="AN338" s="34"/>
      <c r="AO338" s="38"/>
      <c r="AP338" s="34"/>
      <c r="AQ338" s="38"/>
      <c r="AR338" s="38"/>
      <c r="AS338" s="38"/>
      <c r="AZ338" s="86" t="str">
        <f>IF(ISNUMBER(($H338)),IF('Order Form'!$K$15="Yes","Y",""),"")</f>
        <v/>
      </c>
      <c r="BD338" s="87" t="e">
        <f>IF('Order Form'!#REF!&gt;0,"OF"," ")</f>
        <v>#REF!</v>
      </c>
      <c r="BE338" s="86" t="e">
        <f>IF('Order Form'!#REF!&gt;0,"Y"," ")</f>
        <v>#REF!</v>
      </c>
      <c r="BF338" s="86" t="e">
        <f>IF('Order Form'!#REF!&gt;0,"STANDARD"," ")</f>
        <v>#REF!</v>
      </c>
    </row>
    <row r="339" spans="1:58">
      <c r="A339" s="34"/>
      <c r="B339" s="93" t="str">
        <f>IF(ISNUMBER(($H339)),'Order Form'!$D$5,"")</f>
        <v/>
      </c>
      <c r="C339" s="92" t="str">
        <f>IF(ISNUMBER(($H339)),'Order Form'!$G$5,"")</f>
        <v/>
      </c>
      <c r="D339" s="92" t="str">
        <f>IF('Order Form'!F392="","",IF(ISNUMBER(($H339)),'Order Form'!F392,""))</f>
        <v/>
      </c>
      <c r="E339" s="35"/>
      <c r="F339" s="91" t="str">
        <f>IF(ISNUMBER((H339)),SUBSTITUTE(SUBSTITUTE('Order Form'!#REF!,"-","")," ",""),"")</f>
        <v/>
      </c>
      <c r="G339" s="36"/>
      <c r="H339" s="90" t="str">
        <f>IF('Order Form'!H392&gt;0,'Order Form'!H392," ")</f>
        <v xml:space="preserve"> </v>
      </c>
      <c r="I339" s="89" t="str">
        <f>IF('Order Form'!$K$13="Yes",(IF('Order Form'!#REF!&gt;0,"",IF('Order Form'!$K$10&lt;&gt;"GR - Gratis",IF('Order Form'!#REF!=0,"",IF(ISNUMBER($H339),'Order Form'!#REF!,"")),""))),"")</f>
        <v/>
      </c>
      <c r="J339" s="89" t="str">
        <f>IF('Order Form'!$K$13="Yes",(IF('Order Form'!#REF!=0,"",IF('Order Form'!$K$10&lt;&gt;"GR - Gratis",IF(ISNUMBER($H339),'Order Form'!#REF!,""),""))),"")</f>
        <v/>
      </c>
      <c r="K339" s="37"/>
      <c r="L339" s="89" t="str">
        <f>IF('Order Form'!J392&gt;0,"",IF('Order Form'!G392=0,"",IF('Order Form'!$K$10&lt;&gt;"GR - Gratis",IF('Order Form'!$K$12="Yes",IF(ISNUMBER($H339),'Order Form'!G392*100,""),""),"")))</f>
        <v/>
      </c>
      <c r="M339" s="89" t="str">
        <f>IF('Order Form'!J392&gt;0,"",IF('Order Form'!$K$17=0,"",IF('Order Form'!$K$17=0,"",IF('Order Form'!$K$10&lt;&gt;"GR - Gratis",IF('Order Form'!$K$12="Yes",IF(ISNUMBER($H339),'Order Form'!$K$17*100,""),""),""))))</f>
        <v/>
      </c>
      <c r="N339" s="38"/>
      <c r="O339" s="88" t="str">
        <f>IF('Order Form'!$B$8="Name / Attent Of","",IF(ISNUMBER($H339),IF('Order Form'!$K$14="Yes",'Order Form'!$B$8,""),""))</f>
        <v/>
      </c>
      <c r="P339" s="96" t="str">
        <f>IF('Order Form'!$B$9="Company / Department","",IF(ISNUMBER($H339),IF('Order Form'!$K$14="Yes",'Order Form'!$B$9,""),""))</f>
        <v/>
      </c>
      <c r="Q339" s="88" t="str">
        <f>IF('Order Form'!$B$10="Address 1","",IF(ISNUMBER($H339),IF('Order Form'!$K$14="Yes",'Order Form'!$B$10,""),""))</f>
        <v/>
      </c>
      <c r="R339" s="88" t="str">
        <f>IF('Order Form'!$B$11="Address 2","",IF(ISNUMBER($H339),IF('Order Form'!$K$14="Yes",'Order Form'!$B$11,""),""))</f>
        <v/>
      </c>
      <c r="S339" s="96" t="str">
        <f>IF('Order Form'!$B$12="Address 3","",IF(ISNUMBER($H339),IF('Order Form'!$K$14="Yes",'Order Form'!$B$12,""),""))</f>
        <v/>
      </c>
      <c r="T339" s="88" t="str">
        <f>IF('Order Form'!$B$13="Town","",IF(ISNUMBER($H339),IF('Order Form'!$K$14="Yes",'Order Form'!$B$13,""),""))</f>
        <v/>
      </c>
      <c r="U339" s="34"/>
      <c r="V339" s="103" t="str">
        <f>IF('Order Form'!$B$14="Post Code","",IF(ISNUMBER($H339),IF('Order Form'!$K$14="Yes",'Order Form'!$B$14,""),""))</f>
        <v/>
      </c>
      <c r="W339" s="98" t="str">
        <f>IF('Order Form'!$B$15="Country","",IF(ISNUMBER($H339),IF('Order Form'!$K$14="Yes",VLOOKUP('Order Form'!$B$15,Lists!N:O,2,0),""),""))</f>
        <v/>
      </c>
      <c r="X339" s="100"/>
      <c r="Y339" s="99" t="str">
        <f>IF('Order Form'!$F$8="Phone","",IF(ISNUMBER($H339),IF('Order Form'!$K$14="Yes",'Order Form'!$F$8,""),""))</f>
        <v/>
      </c>
      <c r="Z339" s="97" t="str">
        <f>IF('Order Form'!$F$9="Email","",IF(ISNUMBER($H339),IF('Order Form'!$K$14="Yes",'Order Form'!$F$9,""),""))</f>
        <v/>
      </c>
      <c r="AA339" s="38"/>
      <c r="AC339" s="86" t="str">
        <f>IF(ISNUMBER(($H339)),LEFT('Order Form'!$K$10,2),"")</f>
        <v/>
      </c>
      <c r="AD339" s="34"/>
      <c r="AE339" s="86" t="str">
        <f>IF(AC339="GR",LEFT('Order Form'!$K$11,2),"")</f>
        <v/>
      </c>
      <c r="AF339" s="34"/>
      <c r="AG339" s="38"/>
      <c r="AH339" s="38"/>
      <c r="AI339" s="86" t="str">
        <f>IF(ISNUMBER(($H339)),IF('Order Form'!$K$16="Yes","P",""),"")</f>
        <v/>
      </c>
      <c r="AJ339" s="34"/>
      <c r="AK339" s="106"/>
      <c r="AL339" s="106"/>
      <c r="AM339" s="34"/>
      <c r="AN339" s="34"/>
      <c r="AO339" s="38"/>
      <c r="AP339" s="34"/>
      <c r="AQ339" s="38"/>
      <c r="AR339" s="38"/>
      <c r="AS339" s="38"/>
      <c r="AZ339" s="86" t="str">
        <f>IF(ISNUMBER(($H339)),IF('Order Form'!$K$15="Yes","Y",""),"")</f>
        <v/>
      </c>
      <c r="BD339" s="87" t="e">
        <f>IF('Order Form'!#REF!&gt;0,"OF"," ")</f>
        <v>#REF!</v>
      </c>
      <c r="BE339" s="86" t="e">
        <f>IF('Order Form'!#REF!&gt;0,"Y"," ")</f>
        <v>#REF!</v>
      </c>
      <c r="BF339" s="86" t="e">
        <f>IF('Order Form'!#REF!&gt;0,"STANDARD"," ")</f>
        <v>#REF!</v>
      </c>
    </row>
    <row r="340" spans="1:58">
      <c r="A340" s="34"/>
      <c r="B340" s="93" t="str">
        <f>IF(ISNUMBER(($H340)),'Order Form'!$D$5,"")</f>
        <v/>
      </c>
      <c r="C340" s="92" t="str">
        <f>IF(ISNUMBER(($H340)),'Order Form'!$G$5,"")</f>
        <v/>
      </c>
      <c r="D340" s="92" t="str">
        <f>IF('Order Form'!F393="","",IF(ISNUMBER(($H340)),'Order Form'!F393,""))</f>
        <v/>
      </c>
      <c r="E340" s="35"/>
      <c r="F340" s="91" t="str">
        <f>IF(ISNUMBER((H340)),SUBSTITUTE(SUBSTITUTE('Order Form'!#REF!,"-","")," ",""),"")</f>
        <v/>
      </c>
      <c r="G340" s="36"/>
      <c r="H340" s="90" t="str">
        <f>IF('Order Form'!H393&gt;0,'Order Form'!H393," ")</f>
        <v xml:space="preserve"> </v>
      </c>
      <c r="I340" s="89" t="str">
        <f>IF('Order Form'!$K$13="Yes",(IF('Order Form'!#REF!&gt;0,"",IF('Order Form'!$K$10&lt;&gt;"GR - Gratis",IF('Order Form'!#REF!=0,"",IF(ISNUMBER($H340),'Order Form'!#REF!,"")),""))),"")</f>
        <v/>
      </c>
      <c r="J340" s="89" t="str">
        <f>IF('Order Form'!$K$13="Yes",(IF('Order Form'!#REF!=0,"",IF('Order Form'!$K$10&lt;&gt;"GR - Gratis",IF(ISNUMBER($H340),'Order Form'!#REF!,""),""))),"")</f>
        <v/>
      </c>
      <c r="K340" s="37"/>
      <c r="L340" s="89" t="str">
        <f>IF('Order Form'!J393&gt;0,"",IF('Order Form'!G393=0,"",IF('Order Form'!$K$10&lt;&gt;"GR - Gratis",IF('Order Form'!$K$12="Yes",IF(ISNUMBER($H340),'Order Form'!G393*100,""),""),"")))</f>
        <v/>
      </c>
      <c r="M340" s="89" t="str">
        <f>IF('Order Form'!J393&gt;0,"",IF('Order Form'!$K$17=0,"",IF('Order Form'!$K$17=0,"",IF('Order Form'!$K$10&lt;&gt;"GR - Gratis",IF('Order Form'!$K$12="Yes",IF(ISNUMBER($H340),'Order Form'!$K$17*100,""),""),""))))</f>
        <v/>
      </c>
      <c r="N340" s="38"/>
      <c r="O340" s="88" t="str">
        <f>IF('Order Form'!$B$8="Name / Attent Of","",IF(ISNUMBER($H340),IF('Order Form'!$K$14="Yes",'Order Form'!$B$8,""),""))</f>
        <v/>
      </c>
      <c r="P340" s="96" t="str">
        <f>IF('Order Form'!$B$9="Company / Department","",IF(ISNUMBER($H340),IF('Order Form'!$K$14="Yes",'Order Form'!$B$9,""),""))</f>
        <v/>
      </c>
      <c r="Q340" s="88" t="str">
        <f>IF('Order Form'!$B$10="Address 1","",IF(ISNUMBER($H340),IF('Order Form'!$K$14="Yes",'Order Form'!$B$10,""),""))</f>
        <v/>
      </c>
      <c r="R340" s="88" t="str">
        <f>IF('Order Form'!$B$11="Address 2","",IF(ISNUMBER($H340),IF('Order Form'!$K$14="Yes",'Order Form'!$B$11,""),""))</f>
        <v/>
      </c>
      <c r="S340" s="96" t="str">
        <f>IF('Order Form'!$B$12="Address 3","",IF(ISNUMBER($H340),IF('Order Form'!$K$14="Yes",'Order Form'!$B$12,""),""))</f>
        <v/>
      </c>
      <c r="T340" s="88" t="str">
        <f>IF('Order Form'!$B$13="Town","",IF(ISNUMBER($H340),IF('Order Form'!$K$14="Yes",'Order Form'!$B$13,""),""))</f>
        <v/>
      </c>
      <c r="U340" s="34"/>
      <c r="V340" s="103" t="str">
        <f>IF('Order Form'!$B$14="Post Code","",IF(ISNUMBER($H340),IF('Order Form'!$K$14="Yes",'Order Form'!$B$14,""),""))</f>
        <v/>
      </c>
      <c r="W340" s="98" t="str">
        <f>IF('Order Form'!$B$15="Country","",IF(ISNUMBER($H340),IF('Order Form'!$K$14="Yes",VLOOKUP('Order Form'!$B$15,Lists!N:O,2,0),""),""))</f>
        <v/>
      </c>
      <c r="X340" s="100"/>
      <c r="Y340" s="99" t="str">
        <f>IF('Order Form'!$F$8="Phone","",IF(ISNUMBER($H340),IF('Order Form'!$K$14="Yes",'Order Form'!$F$8,""),""))</f>
        <v/>
      </c>
      <c r="Z340" s="97" t="str">
        <f>IF('Order Form'!$F$9="Email","",IF(ISNUMBER($H340),IF('Order Form'!$K$14="Yes",'Order Form'!$F$9,""),""))</f>
        <v/>
      </c>
      <c r="AA340" s="38"/>
      <c r="AC340" s="86" t="str">
        <f>IF(ISNUMBER(($H340)),LEFT('Order Form'!$K$10,2),"")</f>
        <v/>
      </c>
      <c r="AD340" s="34"/>
      <c r="AE340" s="86" t="str">
        <f>IF(AC340="GR",LEFT('Order Form'!$K$11,2),"")</f>
        <v/>
      </c>
      <c r="AF340" s="34"/>
      <c r="AG340" s="38"/>
      <c r="AH340" s="38"/>
      <c r="AI340" s="86" t="str">
        <f>IF(ISNUMBER(($H340)),IF('Order Form'!$K$16="Yes","P",""),"")</f>
        <v/>
      </c>
      <c r="AJ340" s="34"/>
      <c r="AK340" s="106"/>
      <c r="AL340" s="106"/>
      <c r="AM340" s="34"/>
      <c r="AN340" s="34"/>
      <c r="AO340" s="38"/>
      <c r="AP340" s="34"/>
      <c r="AQ340" s="38"/>
      <c r="AR340" s="38"/>
      <c r="AS340" s="38"/>
      <c r="AZ340" s="86" t="str">
        <f>IF(ISNUMBER(($H340)),IF('Order Form'!$K$15="Yes","Y",""),"")</f>
        <v/>
      </c>
      <c r="BD340" s="87" t="e">
        <f>IF('Order Form'!#REF!&gt;0,"OF"," ")</f>
        <v>#REF!</v>
      </c>
      <c r="BE340" s="86" t="e">
        <f>IF('Order Form'!#REF!&gt;0,"Y"," ")</f>
        <v>#REF!</v>
      </c>
      <c r="BF340" s="86" t="e">
        <f>IF('Order Form'!#REF!&gt;0,"STANDARD"," ")</f>
        <v>#REF!</v>
      </c>
    </row>
    <row r="341" spans="1:58">
      <c r="A341" s="34"/>
      <c r="B341" s="93" t="str">
        <f>IF(ISNUMBER(($H341)),'Order Form'!$D$5,"")</f>
        <v/>
      </c>
      <c r="C341" s="92" t="str">
        <f>IF(ISNUMBER(($H341)),'Order Form'!$G$5,"")</f>
        <v/>
      </c>
      <c r="D341" s="92" t="str">
        <f>IF('Order Form'!F394="","",IF(ISNUMBER(($H341)),'Order Form'!F394,""))</f>
        <v/>
      </c>
      <c r="E341" s="35"/>
      <c r="F341" s="91" t="str">
        <f>IF(ISNUMBER((H341)),SUBSTITUTE(SUBSTITUTE('Order Form'!#REF!,"-","")," ",""),"")</f>
        <v/>
      </c>
      <c r="G341" s="36"/>
      <c r="H341" s="90" t="str">
        <f>IF('Order Form'!H394&gt;0,'Order Form'!H394," ")</f>
        <v xml:space="preserve"> </v>
      </c>
      <c r="I341" s="89" t="str">
        <f>IF('Order Form'!$K$13="Yes",(IF('Order Form'!#REF!&gt;0,"",IF('Order Form'!$K$10&lt;&gt;"GR - Gratis",IF('Order Form'!#REF!=0,"",IF(ISNUMBER($H341),'Order Form'!#REF!,"")),""))),"")</f>
        <v/>
      </c>
      <c r="J341" s="89" t="str">
        <f>IF('Order Form'!$K$13="Yes",(IF('Order Form'!#REF!=0,"",IF('Order Form'!$K$10&lt;&gt;"GR - Gratis",IF(ISNUMBER($H341),'Order Form'!#REF!,""),""))),"")</f>
        <v/>
      </c>
      <c r="K341" s="37"/>
      <c r="L341" s="89" t="str">
        <f>IF('Order Form'!J394&gt;0,"",IF('Order Form'!G394=0,"",IF('Order Form'!$K$10&lt;&gt;"GR - Gratis",IF('Order Form'!$K$12="Yes",IF(ISNUMBER($H341),'Order Form'!G394*100,""),""),"")))</f>
        <v/>
      </c>
      <c r="M341" s="89" t="str">
        <f>IF('Order Form'!J394&gt;0,"",IF('Order Form'!$K$17=0,"",IF('Order Form'!$K$17=0,"",IF('Order Form'!$K$10&lt;&gt;"GR - Gratis",IF('Order Form'!$K$12="Yes",IF(ISNUMBER($H341),'Order Form'!$K$17*100,""),""),""))))</f>
        <v/>
      </c>
      <c r="N341" s="38"/>
      <c r="O341" s="88" t="str">
        <f>IF('Order Form'!$B$8="Name / Attent Of","",IF(ISNUMBER($H341),IF('Order Form'!$K$14="Yes",'Order Form'!$B$8,""),""))</f>
        <v/>
      </c>
      <c r="P341" s="96" t="str">
        <f>IF('Order Form'!$B$9="Company / Department","",IF(ISNUMBER($H341),IF('Order Form'!$K$14="Yes",'Order Form'!$B$9,""),""))</f>
        <v/>
      </c>
      <c r="Q341" s="88" t="str">
        <f>IF('Order Form'!$B$10="Address 1","",IF(ISNUMBER($H341),IF('Order Form'!$K$14="Yes",'Order Form'!$B$10,""),""))</f>
        <v/>
      </c>
      <c r="R341" s="88" t="str">
        <f>IF('Order Form'!$B$11="Address 2","",IF(ISNUMBER($H341),IF('Order Form'!$K$14="Yes",'Order Form'!$B$11,""),""))</f>
        <v/>
      </c>
      <c r="S341" s="96" t="str">
        <f>IF('Order Form'!$B$12="Address 3","",IF(ISNUMBER($H341),IF('Order Form'!$K$14="Yes",'Order Form'!$B$12,""),""))</f>
        <v/>
      </c>
      <c r="T341" s="88" t="str">
        <f>IF('Order Form'!$B$13="Town","",IF(ISNUMBER($H341),IF('Order Form'!$K$14="Yes",'Order Form'!$B$13,""),""))</f>
        <v/>
      </c>
      <c r="U341" s="34"/>
      <c r="V341" s="103" t="str">
        <f>IF('Order Form'!$B$14="Post Code","",IF(ISNUMBER($H341),IF('Order Form'!$K$14="Yes",'Order Form'!$B$14,""),""))</f>
        <v/>
      </c>
      <c r="W341" s="98" t="str">
        <f>IF('Order Form'!$B$15="Country","",IF(ISNUMBER($H341),IF('Order Form'!$K$14="Yes",VLOOKUP('Order Form'!$B$15,Lists!N:O,2,0),""),""))</f>
        <v/>
      </c>
      <c r="X341" s="100"/>
      <c r="Y341" s="99" t="str">
        <f>IF('Order Form'!$F$8="Phone","",IF(ISNUMBER($H341),IF('Order Form'!$K$14="Yes",'Order Form'!$F$8,""),""))</f>
        <v/>
      </c>
      <c r="Z341" s="97" t="str">
        <f>IF('Order Form'!$F$9="Email","",IF(ISNUMBER($H341),IF('Order Form'!$K$14="Yes",'Order Form'!$F$9,""),""))</f>
        <v/>
      </c>
      <c r="AA341" s="38"/>
      <c r="AC341" s="86" t="str">
        <f>IF(ISNUMBER(($H341)),LEFT('Order Form'!$K$10,2),"")</f>
        <v/>
      </c>
      <c r="AD341" s="34"/>
      <c r="AE341" s="86" t="str">
        <f>IF(AC341="GR",LEFT('Order Form'!$K$11,2),"")</f>
        <v/>
      </c>
      <c r="AF341" s="34"/>
      <c r="AG341" s="38"/>
      <c r="AH341" s="38"/>
      <c r="AI341" s="86" t="str">
        <f>IF(ISNUMBER(($H341)),IF('Order Form'!$K$16="Yes","P",""),"")</f>
        <v/>
      </c>
      <c r="AJ341" s="34"/>
      <c r="AK341" s="106"/>
      <c r="AL341" s="106"/>
      <c r="AM341" s="34"/>
      <c r="AN341" s="34"/>
      <c r="AO341" s="38"/>
      <c r="AP341" s="34"/>
      <c r="AQ341" s="38"/>
      <c r="AR341" s="38"/>
      <c r="AS341" s="38"/>
      <c r="AZ341" s="86" t="str">
        <f>IF(ISNUMBER(($H341)),IF('Order Form'!$K$15="Yes","Y",""),"")</f>
        <v/>
      </c>
      <c r="BD341" s="87" t="e">
        <f>IF('Order Form'!#REF!&gt;0,"OF"," ")</f>
        <v>#REF!</v>
      </c>
      <c r="BE341" s="86" t="e">
        <f>IF('Order Form'!#REF!&gt;0,"Y"," ")</f>
        <v>#REF!</v>
      </c>
      <c r="BF341" s="86" t="e">
        <f>IF('Order Form'!#REF!&gt;0,"STANDARD"," ")</f>
        <v>#REF!</v>
      </c>
    </row>
    <row r="342" spans="1:58">
      <c r="A342" s="34"/>
      <c r="B342" s="93" t="str">
        <f>IF(ISNUMBER(($H342)),'Order Form'!$D$5,"")</f>
        <v/>
      </c>
      <c r="C342" s="92" t="str">
        <f>IF(ISNUMBER(($H342)),'Order Form'!$G$5,"")</f>
        <v/>
      </c>
      <c r="D342" s="92" t="str">
        <f>IF('Order Form'!F395="","",IF(ISNUMBER(($H342)),'Order Form'!F395,""))</f>
        <v/>
      </c>
      <c r="E342" s="35"/>
      <c r="F342" s="91" t="str">
        <f>IF(ISNUMBER((H342)),SUBSTITUTE(SUBSTITUTE('Order Form'!#REF!,"-","")," ",""),"")</f>
        <v/>
      </c>
      <c r="G342" s="36"/>
      <c r="H342" s="90" t="str">
        <f>IF('Order Form'!H395&gt;0,'Order Form'!H395," ")</f>
        <v xml:space="preserve"> </v>
      </c>
      <c r="I342" s="89" t="str">
        <f>IF('Order Form'!$K$13="Yes",(IF('Order Form'!#REF!&gt;0,"",IF('Order Form'!$K$10&lt;&gt;"GR - Gratis",IF('Order Form'!#REF!=0,"",IF(ISNUMBER($H342),'Order Form'!#REF!,"")),""))),"")</f>
        <v/>
      </c>
      <c r="J342" s="89" t="str">
        <f>IF('Order Form'!$K$13="Yes",(IF('Order Form'!#REF!=0,"",IF('Order Form'!$K$10&lt;&gt;"GR - Gratis",IF(ISNUMBER($H342),'Order Form'!#REF!,""),""))),"")</f>
        <v/>
      </c>
      <c r="K342" s="37"/>
      <c r="L342" s="89" t="str">
        <f>IF('Order Form'!J395&gt;0,"",IF('Order Form'!G395=0,"",IF('Order Form'!$K$10&lt;&gt;"GR - Gratis",IF('Order Form'!$K$12="Yes",IF(ISNUMBER($H342),'Order Form'!G395*100,""),""),"")))</f>
        <v/>
      </c>
      <c r="M342" s="89" t="str">
        <f>IF('Order Form'!J395&gt;0,"",IF('Order Form'!$K$17=0,"",IF('Order Form'!$K$17=0,"",IF('Order Form'!$K$10&lt;&gt;"GR - Gratis",IF('Order Form'!$K$12="Yes",IF(ISNUMBER($H342),'Order Form'!$K$17*100,""),""),""))))</f>
        <v/>
      </c>
      <c r="N342" s="38"/>
      <c r="O342" s="88" t="str">
        <f>IF('Order Form'!$B$8="Name / Attent Of","",IF(ISNUMBER($H342),IF('Order Form'!$K$14="Yes",'Order Form'!$B$8,""),""))</f>
        <v/>
      </c>
      <c r="P342" s="96" t="str">
        <f>IF('Order Form'!$B$9="Company / Department","",IF(ISNUMBER($H342),IF('Order Form'!$K$14="Yes",'Order Form'!$B$9,""),""))</f>
        <v/>
      </c>
      <c r="Q342" s="88" t="str">
        <f>IF('Order Form'!$B$10="Address 1","",IF(ISNUMBER($H342),IF('Order Form'!$K$14="Yes",'Order Form'!$B$10,""),""))</f>
        <v/>
      </c>
      <c r="R342" s="88" t="str">
        <f>IF('Order Form'!$B$11="Address 2","",IF(ISNUMBER($H342),IF('Order Form'!$K$14="Yes",'Order Form'!$B$11,""),""))</f>
        <v/>
      </c>
      <c r="S342" s="96" t="str">
        <f>IF('Order Form'!$B$12="Address 3","",IF(ISNUMBER($H342),IF('Order Form'!$K$14="Yes",'Order Form'!$B$12,""),""))</f>
        <v/>
      </c>
      <c r="T342" s="88" t="str">
        <f>IF('Order Form'!$B$13="Town","",IF(ISNUMBER($H342),IF('Order Form'!$K$14="Yes",'Order Form'!$B$13,""),""))</f>
        <v/>
      </c>
      <c r="U342" s="34"/>
      <c r="V342" s="103" t="str">
        <f>IF('Order Form'!$B$14="Post Code","",IF(ISNUMBER($H342),IF('Order Form'!$K$14="Yes",'Order Form'!$B$14,""),""))</f>
        <v/>
      </c>
      <c r="W342" s="98" t="str">
        <f>IF('Order Form'!$B$15="Country","",IF(ISNUMBER($H342),IF('Order Form'!$K$14="Yes",VLOOKUP('Order Form'!$B$15,Lists!N:O,2,0),""),""))</f>
        <v/>
      </c>
      <c r="X342" s="100"/>
      <c r="Y342" s="99" t="str">
        <f>IF('Order Form'!$F$8="Phone","",IF(ISNUMBER($H342),IF('Order Form'!$K$14="Yes",'Order Form'!$F$8,""),""))</f>
        <v/>
      </c>
      <c r="Z342" s="97" t="str">
        <f>IF('Order Form'!$F$9="Email","",IF(ISNUMBER($H342),IF('Order Form'!$K$14="Yes",'Order Form'!$F$9,""),""))</f>
        <v/>
      </c>
      <c r="AA342" s="38"/>
      <c r="AC342" s="86" t="str">
        <f>IF(ISNUMBER(($H342)),LEFT('Order Form'!$K$10,2),"")</f>
        <v/>
      </c>
      <c r="AD342" s="34"/>
      <c r="AE342" s="86" t="str">
        <f>IF(AC342="GR",LEFT('Order Form'!$K$11,2),"")</f>
        <v/>
      </c>
      <c r="AF342" s="34"/>
      <c r="AG342" s="38"/>
      <c r="AH342" s="38"/>
      <c r="AI342" s="86" t="str">
        <f>IF(ISNUMBER(($H342)),IF('Order Form'!$K$16="Yes","P",""),"")</f>
        <v/>
      </c>
      <c r="AJ342" s="34"/>
      <c r="AK342" s="106"/>
      <c r="AL342" s="106"/>
      <c r="AM342" s="34"/>
      <c r="AN342" s="34"/>
      <c r="AO342" s="38"/>
      <c r="AP342" s="34"/>
      <c r="AQ342" s="38"/>
      <c r="AR342" s="38"/>
      <c r="AS342" s="38"/>
      <c r="AZ342" s="86" t="str">
        <f>IF(ISNUMBER(($H342)),IF('Order Form'!$K$15="Yes","Y",""),"")</f>
        <v/>
      </c>
      <c r="BD342" s="87" t="e">
        <f>IF('Order Form'!#REF!&gt;0,"OF"," ")</f>
        <v>#REF!</v>
      </c>
      <c r="BE342" s="86" t="e">
        <f>IF('Order Form'!#REF!&gt;0,"Y"," ")</f>
        <v>#REF!</v>
      </c>
      <c r="BF342" s="86" t="e">
        <f>IF('Order Form'!#REF!&gt;0,"STANDARD"," ")</f>
        <v>#REF!</v>
      </c>
    </row>
    <row r="343" spans="1:58">
      <c r="A343" s="34"/>
      <c r="B343" s="93" t="str">
        <f>IF(ISNUMBER(($H343)),'Order Form'!$D$5,"")</f>
        <v/>
      </c>
      <c r="C343" s="92" t="str">
        <f>IF(ISNUMBER(($H343)),'Order Form'!$G$5,"")</f>
        <v/>
      </c>
      <c r="D343" s="92" t="str">
        <f>IF('Order Form'!F396="","",IF(ISNUMBER(($H343)),'Order Form'!F396,""))</f>
        <v/>
      </c>
      <c r="E343" s="35"/>
      <c r="F343" s="91" t="str">
        <f>IF(ISNUMBER((H343)),SUBSTITUTE(SUBSTITUTE('Order Form'!#REF!,"-","")," ",""),"")</f>
        <v/>
      </c>
      <c r="G343" s="36"/>
      <c r="H343" s="90" t="str">
        <f>IF('Order Form'!H396&gt;0,'Order Form'!H396," ")</f>
        <v xml:space="preserve"> </v>
      </c>
      <c r="I343" s="89" t="str">
        <f>IF('Order Form'!$K$13="Yes",(IF('Order Form'!#REF!&gt;0,"",IF('Order Form'!$K$10&lt;&gt;"GR - Gratis",IF('Order Form'!#REF!=0,"",IF(ISNUMBER($H343),'Order Form'!#REF!,"")),""))),"")</f>
        <v/>
      </c>
      <c r="J343" s="89" t="str">
        <f>IF('Order Form'!$K$13="Yes",(IF('Order Form'!#REF!=0,"",IF('Order Form'!$K$10&lt;&gt;"GR - Gratis",IF(ISNUMBER($H343),'Order Form'!#REF!,""),""))),"")</f>
        <v/>
      </c>
      <c r="K343" s="37"/>
      <c r="L343" s="89" t="str">
        <f>IF('Order Form'!J396&gt;0,"",IF('Order Form'!G396=0,"",IF('Order Form'!$K$10&lt;&gt;"GR - Gratis",IF('Order Form'!$K$12="Yes",IF(ISNUMBER($H343),'Order Form'!G396*100,""),""),"")))</f>
        <v/>
      </c>
      <c r="M343" s="89" t="str">
        <f>IF('Order Form'!J396&gt;0,"",IF('Order Form'!$K$17=0,"",IF('Order Form'!$K$17=0,"",IF('Order Form'!$K$10&lt;&gt;"GR - Gratis",IF('Order Form'!$K$12="Yes",IF(ISNUMBER($H343),'Order Form'!$K$17*100,""),""),""))))</f>
        <v/>
      </c>
      <c r="N343" s="38"/>
      <c r="O343" s="88" t="str">
        <f>IF('Order Form'!$B$8="Name / Attent Of","",IF(ISNUMBER($H343),IF('Order Form'!$K$14="Yes",'Order Form'!$B$8,""),""))</f>
        <v/>
      </c>
      <c r="P343" s="96" t="str">
        <f>IF('Order Form'!$B$9="Company / Department","",IF(ISNUMBER($H343),IF('Order Form'!$K$14="Yes",'Order Form'!$B$9,""),""))</f>
        <v/>
      </c>
      <c r="Q343" s="88" t="str">
        <f>IF('Order Form'!$B$10="Address 1","",IF(ISNUMBER($H343),IF('Order Form'!$K$14="Yes",'Order Form'!$B$10,""),""))</f>
        <v/>
      </c>
      <c r="R343" s="88" t="str">
        <f>IF('Order Form'!$B$11="Address 2","",IF(ISNUMBER($H343),IF('Order Form'!$K$14="Yes",'Order Form'!$B$11,""),""))</f>
        <v/>
      </c>
      <c r="S343" s="96" t="str">
        <f>IF('Order Form'!$B$12="Address 3","",IF(ISNUMBER($H343),IF('Order Form'!$K$14="Yes",'Order Form'!$B$12,""),""))</f>
        <v/>
      </c>
      <c r="T343" s="88" t="str">
        <f>IF('Order Form'!$B$13="Town","",IF(ISNUMBER($H343),IF('Order Form'!$K$14="Yes",'Order Form'!$B$13,""),""))</f>
        <v/>
      </c>
      <c r="U343" s="34"/>
      <c r="V343" s="103" t="str">
        <f>IF('Order Form'!$B$14="Post Code","",IF(ISNUMBER($H343),IF('Order Form'!$K$14="Yes",'Order Form'!$B$14,""),""))</f>
        <v/>
      </c>
      <c r="W343" s="98" t="str">
        <f>IF('Order Form'!$B$15="Country","",IF(ISNUMBER($H343),IF('Order Form'!$K$14="Yes",VLOOKUP('Order Form'!$B$15,Lists!N:O,2,0),""),""))</f>
        <v/>
      </c>
      <c r="X343" s="100"/>
      <c r="Y343" s="99" t="str">
        <f>IF('Order Form'!$F$8="Phone","",IF(ISNUMBER($H343),IF('Order Form'!$K$14="Yes",'Order Form'!$F$8,""),""))</f>
        <v/>
      </c>
      <c r="Z343" s="97" t="str">
        <f>IF('Order Form'!$F$9="Email","",IF(ISNUMBER($H343),IF('Order Form'!$K$14="Yes",'Order Form'!$F$9,""),""))</f>
        <v/>
      </c>
      <c r="AA343" s="38"/>
      <c r="AC343" s="86" t="str">
        <f>IF(ISNUMBER(($H343)),LEFT('Order Form'!$K$10,2),"")</f>
        <v/>
      </c>
      <c r="AD343" s="34"/>
      <c r="AE343" s="86" t="str">
        <f>IF(AC343="GR",LEFT('Order Form'!$K$11,2),"")</f>
        <v/>
      </c>
      <c r="AF343" s="34"/>
      <c r="AG343" s="38"/>
      <c r="AH343" s="38"/>
      <c r="AI343" s="86" t="str">
        <f>IF(ISNUMBER(($H343)),IF('Order Form'!$K$16="Yes","P",""),"")</f>
        <v/>
      </c>
      <c r="AJ343" s="34"/>
      <c r="AK343" s="106"/>
      <c r="AL343" s="106"/>
      <c r="AM343" s="34"/>
      <c r="AN343" s="34"/>
      <c r="AO343" s="38"/>
      <c r="AP343" s="34"/>
      <c r="AQ343" s="38"/>
      <c r="AR343" s="38"/>
      <c r="AS343" s="38"/>
      <c r="AZ343" s="86" t="str">
        <f>IF(ISNUMBER(($H343)),IF('Order Form'!$K$15="Yes","Y",""),"")</f>
        <v/>
      </c>
      <c r="BD343" s="87" t="e">
        <f>IF('Order Form'!#REF!&gt;0,"OF"," ")</f>
        <v>#REF!</v>
      </c>
      <c r="BE343" s="86" t="e">
        <f>IF('Order Form'!#REF!&gt;0,"Y"," ")</f>
        <v>#REF!</v>
      </c>
      <c r="BF343" s="86" t="e">
        <f>IF('Order Form'!#REF!&gt;0,"STANDARD"," ")</f>
        <v>#REF!</v>
      </c>
    </row>
    <row r="344" spans="1:58">
      <c r="A344" s="34"/>
      <c r="B344" s="93" t="str">
        <f>IF(ISNUMBER(($H344)),'Order Form'!$D$5,"")</f>
        <v/>
      </c>
      <c r="C344" s="92" t="str">
        <f>IF(ISNUMBER(($H344)),'Order Form'!$G$5,"")</f>
        <v/>
      </c>
      <c r="D344" s="92" t="str">
        <f>IF('Order Form'!F397="","",IF(ISNUMBER(($H344)),'Order Form'!F397,""))</f>
        <v/>
      </c>
      <c r="E344" s="35"/>
      <c r="F344" s="91" t="str">
        <f>IF(ISNUMBER((H344)),SUBSTITUTE(SUBSTITUTE('Order Form'!#REF!,"-","")," ",""),"")</f>
        <v/>
      </c>
      <c r="G344" s="36"/>
      <c r="H344" s="90" t="str">
        <f>IF('Order Form'!H397&gt;0,'Order Form'!H397," ")</f>
        <v xml:space="preserve"> </v>
      </c>
      <c r="I344" s="89" t="str">
        <f>IF('Order Form'!$K$13="Yes",(IF('Order Form'!#REF!&gt;0,"",IF('Order Form'!$K$10&lt;&gt;"GR - Gratis",IF('Order Form'!#REF!=0,"",IF(ISNUMBER($H344),'Order Form'!#REF!,"")),""))),"")</f>
        <v/>
      </c>
      <c r="J344" s="89" t="str">
        <f>IF('Order Form'!$K$13="Yes",(IF('Order Form'!#REF!=0,"",IF('Order Form'!$K$10&lt;&gt;"GR - Gratis",IF(ISNUMBER($H344),'Order Form'!#REF!,""),""))),"")</f>
        <v/>
      </c>
      <c r="K344" s="37"/>
      <c r="L344" s="89" t="str">
        <f>IF('Order Form'!J397&gt;0,"",IF('Order Form'!G397=0,"",IF('Order Form'!$K$10&lt;&gt;"GR - Gratis",IF('Order Form'!$K$12="Yes",IF(ISNUMBER($H344),'Order Form'!G397*100,""),""),"")))</f>
        <v/>
      </c>
      <c r="M344" s="89" t="str">
        <f>IF('Order Form'!J397&gt;0,"",IF('Order Form'!$K$17=0,"",IF('Order Form'!$K$17=0,"",IF('Order Form'!$K$10&lt;&gt;"GR - Gratis",IF('Order Form'!$K$12="Yes",IF(ISNUMBER($H344),'Order Form'!$K$17*100,""),""),""))))</f>
        <v/>
      </c>
      <c r="N344" s="38"/>
      <c r="O344" s="88" t="str">
        <f>IF('Order Form'!$B$8="Name / Attent Of","",IF(ISNUMBER($H344),IF('Order Form'!$K$14="Yes",'Order Form'!$B$8,""),""))</f>
        <v/>
      </c>
      <c r="P344" s="96" t="str">
        <f>IF('Order Form'!$B$9="Company / Department","",IF(ISNUMBER($H344),IF('Order Form'!$K$14="Yes",'Order Form'!$B$9,""),""))</f>
        <v/>
      </c>
      <c r="Q344" s="88" t="str">
        <f>IF('Order Form'!$B$10="Address 1","",IF(ISNUMBER($H344),IF('Order Form'!$K$14="Yes",'Order Form'!$B$10,""),""))</f>
        <v/>
      </c>
      <c r="R344" s="88" t="str">
        <f>IF('Order Form'!$B$11="Address 2","",IF(ISNUMBER($H344),IF('Order Form'!$K$14="Yes",'Order Form'!$B$11,""),""))</f>
        <v/>
      </c>
      <c r="S344" s="96" t="str">
        <f>IF('Order Form'!$B$12="Address 3","",IF(ISNUMBER($H344),IF('Order Form'!$K$14="Yes",'Order Form'!$B$12,""),""))</f>
        <v/>
      </c>
      <c r="T344" s="88" t="str">
        <f>IF('Order Form'!$B$13="Town","",IF(ISNUMBER($H344),IF('Order Form'!$K$14="Yes",'Order Form'!$B$13,""),""))</f>
        <v/>
      </c>
      <c r="U344" s="34"/>
      <c r="V344" s="103" t="str">
        <f>IF('Order Form'!$B$14="Post Code","",IF(ISNUMBER($H344),IF('Order Form'!$K$14="Yes",'Order Form'!$B$14,""),""))</f>
        <v/>
      </c>
      <c r="W344" s="98" t="str">
        <f>IF('Order Form'!$B$15="Country","",IF(ISNUMBER($H344),IF('Order Form'!$K$14="Yes",VLOOKUP('Order Form'!$B$15,Lists!N:O,2,0),""),""))</f>
        <v/>
      </c>
      <c r="X344" s="100"/>
      <c r="Y344" s="99" t="str">
        <f>IF('Order Form'!$F$8="Phone","",IF(ISNUMBER($H344),IF('Order Form'!$K$14="Yes",'Order Form'!$F$8,""),""))</f>
        <v/>
      </c>
      <c r="Z344" s="97" t="str">
        <f>IF('Order Form'!$F$9="Email","",IF(ISNUMBER($H344),IF('Order Form'!$K$14="Yes",'Order Form'!$F$9,""),""))</f>
        <v/>
      </c>
      <c r="AA344" s="38"/>
      <c r="AC344" s="86" t="str">
        <f>IF(ISNUMBER(($H344)),LEFT('Order Form'!$K$10,2),"")</f>
        <v/>
      </c>
      <c r="AD344" s="34"/>
      <c r="AE344" s="86" t="str">
        <f>IF(AC344="GR",LEFT('Order Form'!$K$11,2),"")</f>
        <v/>
      </c>
      <c r="AF344" s="34"/>
      <c r="AG344" s="38"/>
      <c r="AH344" s="38"/>
      <c r="AI344" s="86" t="str">
        <f>IF(ISNUMBER(($H344)),IF('Order Form'!$K$16="Yes","P",""),"")</f>
        <v/>
      </c>
      <c r="AJ344" s="34"/>
      <c r="AK344" s="106"/>
      <c r="AL344" s="106"/>
      <c r="AM344" s="34"/>
      <c r="AN344" s="34"/>
      <c r="AO344" s="38"/>
      <c r="AP344" s="34"/>
      <c r="AQ344" s="38"/>
      <c r="AR344" s="38"/>
      <c r="AS344" s="38"/>
      <c r="AZ344" s="86" t="str">
        <f>IF(ISNUMBER(($H344)),IF('Order Form'!$K$15="Yes","Y",""),"")</f>
        <v/>
      </c>
      <c r="BD344" s="87" t="e">
        <f>IF('Order Form'!#REF!&gt;0,"OF"," ")</f>
        <v>#REF!</v>
      </c>
      <c r="BE344" s="86" t="e">
        <f>IF('Order Form'!#REF!&gt;0,"Y"," ")</f>
        <v>#REF!</v>
      </c>
      <c r="BF344" s="86" t="e">
        <f>IF('Order Form'!#REF!&gt;0,"STANDARD"," ")</f>
        <v>#REF!</v>
      </c>
    </row>
    <row r="345" spans="1:58">
      <c r="A345" s="34"/>
      <c r="B345" s="93" t="str">
        <f>IF(ISNUMBER(($H345)),'Order Form'!$D$5,"")</f>
        <v/>
      </c>
      <c r="C345" s="92" t="str">
        <f>IF(ISNUMBER(($H345)),'Order Form'!$G$5,"")</f>
        <v/>
      </c>
      <c r="D345" s="92" t="str">
        <f>IF('Order Form'!F398="","",IF(ISNUMBER(($H345)),'Order Form'!F398,""))</f>
        <v/>
      </c>
      <c r="E345" s="35"/>
      <c r="F345" s="91" t="str">
        <f>IF(ISNUMBER((H345)),SUBSTITUTE(SUBSTITUTE('Order Form'!#REF!,"-","")," ",""),"")</f>
        <v/>
      </c>
      <c r="G345" s="36"/>
      <c r="H345" s="90" t="str">
        <f>IF('Order Form'!H398&gt;0,'Order Form'!H398," ")</f>
        <v xml:space="preserve"> </v>
      </c>
      <c r="I345" s="89" t="str">
        <f>IF('Order Form'!$K$13="Yes",(IF('Order Form'!#REF!&gt;0,"",IF('Order Form'!$K$10&lt;&gt;"GR - Gratis",IF('Order Form'!#REF!=0,"",IF(ISNUMBER($H345),'Order Form'!#REF!,"")),""))),"")</f>
        <v/>
      </c>
      <c r="J345" s="89" t="str">
        <f>IF('Order Form'!$K$13="Yes",(IF('Order Form'!#REF!=0,"",IF('Order Form'!$K$10&lt;&gt;"GR - Gratis",IF(ISNUMBER($H345),'Order Form'!#REF!,""),""))),"")</f>
        <v/>
      </c>
      <c r="K345" s="37"/>
      <c r="L345" s="89" t="str">
        <f>IF('Order Form'!J398&gt;0,"",IF('Order Form'!G398=0,"",IF('Order Form'!$K$10&lt;&gt;"GR - Gratis",IF('Order Form'!$K$12="Yes",IF(ISNUMBER($H345),'Order Form'!G398*100,""),""),"")))</f>
        <v/>
      </c>
      <c r="M345" s="89" t="str">
        <f>IF('Order Form'!J398&gt;0,"",IF('Order Form'!$K$17=0,"",IF('Order Form'!$K$17=0,"",IF('Order Form'!$K$10&lt;&gt;"GR - Gratis",IF('Order Form'!$K$12="Yes",IF(ISNUMBER($H345),'Order Form'!$K$17*100,""),""),""))))</f>
        <v/>
      </c>
      <c r="N345" s="38"/>
      <c r="O345" s="88" t="str">
        <f>IF('Order Form'!$B$8="Name / Attent Of","",IF(ISNUMBER($H345),IF('Order Form'!$K$14="Yes",'Order Form'!$B$8,""),""))</f>
        <v/>
      </c>
      <c r="P345" s="96" t="str">
        <f>IF('Order Form'!$B$9="Company / Department","",IF(ISNUMBER($H345),IF('Order Form'!$K$14="Yes",'Order Form'!$B$9,""),""))</f>
        <v/>
      </c>
      <c r="Q345" s="88" t="str">
        <f>IF('Order Form'!$B$10="Address 1","",IF(ISNUMBER($H345),IF('Order Form'!$K$14="Yes",'Order Form'!$B$10,""),""))</f>
        <v/>
      </c>
      <c r="R345" s="88" t="str">
        <f>IF('Order Form'!$B$11="Address 2","",IF(ISNUMBER($H345),IF('Order Form'!$K$14="Yes",'Order Form'!$B$11,""),""))</f>
        <v/>
      </c>
      <c r="S345" s="96" t="str">
        <f>IF('Order Form'!$B$12="Address 3","",IF(ISNUMBER($H345),IF('Order Form'!$K$14="Yes",'Order Form'!$B$12,""),""))</f>
        <v/>
      </c>
      <c r="T345" s="88" t="str">
        <f>IF('Order Form'!$B$13="Town","",IF(ISNUMBER($H345),IF('Order Form'!$K$14="Yes",'Order Form'!$B$13,""),""))</f>
        <v/>
      </c>
      <c r="U345" s="34"/>
      <c r="V345" s="103" t="str">
        <f>IF('Order Form'!$B$14="Post Code","",IF(ISNUMBER($H345),IF('Order Form'!$K$14="Yes",'Order Form'!$B$14,""),""))</f>
        <v/>
      </c>
      <c r="W345" s="98" t="str">
        <f>IF('Order Form'!$B$15="Country","",IF(ISNUMBER($H345),IF('Order Form'!$K$14="Yes",VLOOKUP('Order Form'!$B$15,Lists!N:O,2,0),""),""))</f>
        <v/>
      </c>
      <c r="X345" s="100"/>
      <c r="Y345" s="99" t="str">
        <f>IF('Order Form'!$F$8="Phone","",IF(ISNUMBER($H345),IF('Order Form'!$K$14="Yes",'Order Form'!$F$8,""),""))</f>
        <v/>
      </c>
      <c r="Z345" s="97" t="str">
        <f>IF('Order Form'!$F$9="Email","",IF(ISNUMBER($H345),IF('Order Form'!$K$14="Yes",'Order Form'!$F$9,""),""))</f>
        <v/>
      </c>
      <c r="AA345" s="38"/>
      <c r="AC345" s="86" t="str">
        <f>IF(ISNUMBER(($H345)),LEFT('Order Form'!$K$10,2),"")</f>
        <v/>
      </c>
      <c r="AD345" s="34"/>
      <c r="AE345" s="86" t="str">
        <f>IF(AC345="GR",LEFT('Order Form'!$K$11,2),"")</f>
        <v/>
      </c>
      <c r="AF345" s="34"/>
      <c r="AG345" s="38"/>
      <c r="AH345" s="38"/>
      <c r="AI345" s="86" t="str">
        <f>IF(ISNUMBER(($H345)),IF('Order Form'!$K$16="Yes","P",""),"")</f>
        <v/>
      </c>
      <c r="AJ345" s="34"/>
      <c r="AK345" s="106"/>
      <c r="AL345" s="106"/>
      <c r="AM345" s="34"/>
      <c r="AN345" s="34"/>
      <c r="AO345" s="38"/>
      <c r="AP345" s="34"/>
      <c r="AQ345" s="38"/>
      <c r="AR345" s="38"/>
      <c r="AS345" s="38"/>
      <c r="AZ345" s="86" t="str">
        <f>IF(ISNUMBER(($H345)),IF('Order Form'!$K$15="Yes","Y",""),"")</f>
        <v/>
      </c>
      <c r="BD345" s="87" t="e">
        <f>IF('Order Form'!#REF!&gt;0,"OF"," ")</f>
        <v>#REF!</v>
      </c>
      <c r="BE345" s="86" t="e">
        <f>IF('Order Form'!#REF!&gt;0,"Y"," ")</f>
        <v>#REF!</v>
      </c>
      <c r="BF345" s="86" t="e">
        <f>IF('Order Form'!#REF!&gt;0,"STANDARD"," ")</f>
        <v>#REF!</v>
      </c>
    </row>
    <row r="346" spans="1:58">
      <c r="A346" s="34"/>
      <c r="B346" s="93" t="str">
        <f>IF(ISNUMBER(($H346)),'Order Form'!$D$5,"")</f>
        <v/>
      </c>
      <c r="C346" s="92" t="str">
        <f>IF(ISNUMBER(($H346)),'Order Form'!$G$5,"")</f>
        <v/>
      </c>
      <c r="D346" s="92" t="str">
        <f>IF('Order Form'!F399="","",IF(ISNUMBER(($H346)),'Order Form'!F399,""))</f>
        <v/>
      </c>
      <c r="E346" s="35"/>
      <c r="F346" s="91" t="str">
        <f>IF(ISNUMBER((H346)),SUBSTITUTE(SUBSTITUTE('Order Form'!#REF!,"-","")," ",""),"")</f>
        <v/>
      </c>
      <c r="G346" s="36"/>
      <c r="H346" s="90" t="str">
        <f>IF('Order Form'!H399&gt;0,'Order Form'!H399," ")</f>
        <v xml:space="preserve"> </v>
      </c>
      <c r="I346" s="89" t="str">
        <f>IF('Order Form'!$K$13="Yes",(IF('Order Form'!#REF!&gt;0,"",IF('Order Form'!$K$10&lt;&gt;"GR - Gratis",IF('Order Form'!#REF!=0,"",IF(ISNUMBER($H346),'Order Form'!#REF!,"")),""))),"")</f>
        <v/>
      </c>
      <c r="J346" s="89" t="str">
        <f>IF('Order Form'!$K$13="Yes",(IF('Order Form'!#REF!=0,"",IF('Order Form'!$K$10&lt;&gt;"GR - Gratis",IF(ISNUMBER($H346),'Order Form'!#REF!,""),""))),"")</f>
        <v/>
      </c>
      <c r="K346" s="37"/>
      <c r="L346" s="89" t="str">
        <f>IF('Order Form'!J399&gt;0,"",IF('Order Form'!G399=0,"",IF('Order Form'!$K$10&lt;&gt;"GR - Gratis",IF('Order Form'!$K$12="Yes",IF(ISNUMBER($H346),'Order Form'!G399*100,""),""),"")))</f>
        <v/>
      </c>
      <c r="M346" s="89" t="str">
        <f>IF('Order Form'!J399&gt;0,"",IF('Order Form'!$K$17=0,"",IF('Order Form'!$K$17=0,"",IF('Order Form'!$K$10&lt;&gt;"GR - Gratis",IF('Order Form'!$K$12="Yes",IF(ISNUMBER($H346),'Order Form'!$K$17*100,""),""),""))))</f>
        <v/>
      </c>
      <c r="N346" s="38"/>
      <c r="O346" s="88" t="str">
        <f>IF('Order Form'!$B$8="Name / Attent Of","",IF(ISNUMBER($H346),IF('Order Form'!$K$14="Yes",'Order Form'!$B$8,""),""))</f>
        <v/>
      </c>
      <c r="P346" s="96" t="str">
        <f>IF('Order Form'!$B$9="Company / Department","",IF(ISNUMBER($H346),IF('Order Form'!$K$14="Yes",'Order Form'!$B$9,""),""))</f>
        <v/>
      </c>
      <c r="Q346" s="88" t="str">
        <f>IF('Order Form'!$B$10="Address 1","",IF(ISNUMBER($H346),IF('Order Form'!$K$14="Yes",'Order Form'!$B$10,""),""))</f>
        <v/>
      </c>
      <c r="R346" s="88" t="str">
        <f>IF('Order Form'!$B$11="Address 2","",IF(ISNUMBER($H346),IF('Order Form'!$K$14="Yes",'Order Form'!$B$11,""),""))</f>
        <v/>
      </c>
      <c r="S346" s="96" t="str">
        <f>IF('Order Form'!$B$12="Address 3","",IF(ISNUMBER($H346),IF('Order Form'!$K$14="Yes",'Order Form'!$B$12,""),""))</f>
        <v/>
      </c>
      <c r="T346" s="88" t="str">
        <f>IF('Order Form'!$B$13="Town","",IF(ISNUMBER($H346),IF('Order Form'!$K$14="Yes",'Order Form'!$B$13,""),""))</f>
        <v/>
      </c>
      <c r="U346" s="34"/>
      <c r="V346" s="103" t="str">
        <f>IF('Order Form'!$B$14="Post Code","",IF(ISNUMBER($H346),IF('Order Form'!$K$14="Yes",'Order Form'!$B$14,""),""))</f>
        <v/>
      </c>
      <c r="W346" s="98" t="str">
        <f>IF('Order Form'!$B$15="Country","",IF(ISNUMBER($H346),IF('Order Form'!$K$14="Yes",VLOOKUP('Order Form'!$B$15,Lists!N:O,2,0),""),""))</f>
        <v/>
      </c>
      <c r="X346" s="100"/>
      <c r="Y346" s="99" t="str">
        <f>IF('Order Form'!$F$8="Phone","",IF(ISNUMBER($H346),IF('Order Form'!$K$14="Yes",'Order Form'!$F$8,""),""))</f>
        <v/>
      </c>
      <c r="Z346" s="97" t="str">
        <f>IF('Order Form'!$F$9="Email","",IF(ISNUMBER($H346),IF('Order Form'!$K$14="Yes",'Order Form'!$F$9,""),""))</f>
        <v/>
      </c>
      <c r="AA346" s="38"/>
      <c r="AC346" s="86" t="str">
        <f>IF(ISNUMBER(($H346)),LEFT('Order Form'!$K$10,2),"")</f>
        <v/>
      </c>
      <c r="AD346" s="34"/>
      <c r="AE346" s="86" t="str">
        <f>IF(AC346="GR",LEFT('Order Form'!$K$11,2),"")</f>
        <v/>
      </c>
      <c r="AF346" s="34"/>
      <c r="AG346" s="38"/>
      <c r="AH346" s="38"/>
      <c r="AI346" s="86" t="str">
        <f>IF(ISNUMBER(($H346)),IF('Order Form'!$K$16="Yes","P",""),"")</f>
        <v/>
      </c>
      <c r="AJ346" s="34"/>
      <c r="AK346" s="106"/>
      <c r="AL346" s="106"/>
      <c r="AM346" s="34"/>
      <c r="AN346" s="34"/>
      <c r="AO346" s="38"/>
      <c r="AP346" s="34"/>
      <c r="AQ346" s="38"/>
      <c r="AR346" s="38"/>
      <c r="AS346" s="38"/>
      <c r="AZ346" s="86" t="str">
        <f>IF(ISNUMBER(($H346)),IF('Order Form'!$K$15="Yes","Y",""),"")</f>
        <v/>
      </c>
      <c r="BD346" s="87" t="e">
        <f>IF('Order Form'!#REF!&gt;0,"OF"," ")</f>
        <v>#REF!</v>
      </c>
      <c r="BE346" s="86" t="e">
        <f>IF('Order Form'!#REF!&gt;0,"Y"," ")</f>
        <v>#REF!</v>
      </c>
      <c r="BF346" s="86" t="e">
        <f>IF('Order Form'!#REF!&gt;0,"STANDARD"," ")</f>
        <v>#REF!</v>
      </c>
    </row>
    <row r="347" spans="1:58">
      <c r="A347" s="34"/>
      <c r="B347" s="93" t="str">
        <f>IF(ISNUMBER(($H347)),'Order Form'!$D$5,"")</f>
        <v/>
      </c>
      <c r="C347" s="92" t="str">
        <f>IF(ISNUMBER(($H347)),'Order Form'!$G$5,"")</f>
        <v/>
      </c>
      <c r="D347" s="92" t="str">
        <f>IF('Order Form'!F400="","",IF(ISNUMBER(($H347)),'Order Form'!F400,""))</f>
        <v/>
      </c>
      <c r="E347" s="35"/>
      <c r="F347" s="91" t="str">
        <f>IF(ISNUMBER((H347)),SUBSTITUTE(SUBSTITUTE('Order Form'!#REF!,"-","")," ",""),"")</f>
        <v/>
      </c>
      <c r="G347" s="36"/>
      <c r="H347" s="90" t="str">
        <f>IF('Order Form'!H400&gt;0,'Order Form'!H400," ")</f>
        <v xml:space="preserve"> </v>
      </c>
      <c r="I347" s="89" t="str">
        <f>IF('Order Form'!$K$13="Yes",(IF('Order Form'!#REF!&gt;0,"",IF('Order Form'!$K$10&lt;&gt;"GR - Gratis",IF('Order Form'!#REF!=0,"",IF(ISNUMBER($H347),'Order Form'!#REF!,"")),""))),"")</f>
        <v/>
      </c>
      <c r="J347" s="89" t="str">
        <f>IF('Order Form'!$K$13="Yes",(IF('Order Form'!#REF!=0,"",IF('Order Form'!$K$10&lt;&gt;"GR - Gratis",IF(ISNUMBER($H347),'Order Form'!#REF!,""),""))),"")</f>
        <v/>
      </c>
      <c r="K347" s="37"/>
      <c r="L347" s="89" t="str">
        <f>IF('Order Form'!J400&gt;0,"",IF('Order Form'!G400=0,"",IF('Order Form'!$K$10&lt;&gt;"GR - Gratis",IF('Order Form'!$K$12="Yes",IF(ISNUMBER($H347),'Order Form'!G400*100,""),""),"")))</f>
        <v/>
      </c>
      <c r="M347" s="89" t="str">
        <f>IF('Order Form'!J400&gt;0,"",IF('Order Form'!$K$17=0,"",IF('Order Form'!$K$17=0,"",IF('Order Form'!$K$10&lt;&gt;"GR - Gratis",IF('Order Form'!$K$12="Yes",IF(ISNUMBER($H347),'Order Form'!$K$17*100,""),""),""))))</f>
        <v/>
      </c>
      <c r="N347" s="38"/>
      <c r="O347" s="88" t="str">
        <f>IF('Order Form'!$B$8="Name / Attent Of","",IF(ISNUMBER($H347),IF('Order Form'!$K$14="Yes",'Order Form'!$B$8,""),""))</f>
        <v/>
      </c>
      <c r="P347" s="96" t="str">
        <f>IF('Order Form'!$B$9="Company / Department","",IF(ISNUMBER($H347),IF('Order Form'!$K$14="Yes",'Order Form'!$B$9,""),""))</f>
        <v/>
      </c>
      <c r="Q347" s="88" t="str">
        <f>IF('Order Form'!$B$10="Address 1","",IF(ISNUMBER($H347),IF('Order Form'!$K$14="Yes",'Order Form'!$B$10,""),""))</f>
        <v/>
      </c>
      <c r="R347" s="88" t="str">
        <f>IF('Order Form'!$B$11="Address 2","",IF(ISNUMBER($H347),IF('Order Form'!$K$14="Yes",'Order Form'!$B$11,""),""))</f>
        <v/>
      </c>
      <c r="S347" s="96" t="str">
        <f>IF('Order Form'!$B$12="Address 3","",IF(ISNUMBER($H347),IF('Order Form'!$K$14="Yes",'Order Form'!$B$12,""),""))</f>
        <v/>
      </c>
      <c r="T347" s="88" t="str">
        <f>IF('Order Form'!$B$13="Town","",IF(ISNUMBER($H347),IF('Order Form'!$K$14="Yes",'Order Form'!$B$13,""),""))</f>
        <v/>
      </c>
      <c r="U347" s="34"/>
      <c r="V347" s="103" t="str">
        <f>IF('Order Form'!$B$14="Post Code","",IF(ISNUMBER($H347),IF('Order Form'!$K$14="Yes",'Order Form'!$B$14,""),""))</f>
        <v/>
      </c>
      <c r="W347" s="98" t="str">
        <f>IF('Order Form'!$B$15="Country","",IF(ISNUMBER($H347),IF('Order Form'!$K$14="Yes",VLOOKUP('Order Form'!$B$15,Lists!N:O,2,0),""),""))</f>
        <v/>
      </c>
      <c r="X347" s="100"/>
      <c r="Y347" s="99" t="str">
        <f>IF('Order Form'!$F$8="Phone","",IF(ISNUMBER($H347),IF('Order Form'!$K$14="Yes",'Order Form'!$F$8,""),""))</f>
        <v/>
      </c>
      <c r="Z347" s="97" t="str">
        <f>IF('Order Form'!$F$9="Email","",IF(ISNUMBER($H347),IF('Order Form'!$K$14="Yes",'Order Form'!$F$9,""),""))</f>
        <v/>
      </c>
      <c r="AA347" s="38"/>
      <c r="AC347" s="86" t="str">
        <f>IF(ISNUMBER(($H347)),LEFT('Order Form'!$K$10,2),"")</f>
        <v/>
      </c>
      <c r="AD347" s="34"/>
      <c r="AE347" s="86" t="str">
        <f>IF(AC347="GR",LEFT('Order Form'!$K$11,2),"")</f>
        <v/>
      </c>
      <c r="AF347" s="34"/>
      <c r="AG347" s="38"/>
      <c r="AH347" s="38"/>
      <c r="AI347" s="86" t="str">
        <f>IF(ISNUMBER(($H347)),IF('Order Form'!$K$16="Yes","P",""),"")</f>
        <v/>
      </c>
      <c r="AJ347" s="34"/>
      <c r="AK347" s="106"/>
      <c r="AL347" s="106"/>
      <c r="AM347" s="34"/>
      <c r="AN347" s="34"/>
      <c r="AO347" s="38"/>
      <c r="AP347" s="34"/>
      <c r="AQ347" s="38"/>
      <c r="AR347" s="38"/>
      <c r="AS347" s="38"/>
      <c r="AZ347" s="86" t="str">
        <f>IF(ISNUMBER(($H347)),IF('Order Form'!$K$15="Yes","Y",""),"")</f>
        <v/>
      </c>
      <c r="BD347" s="87" t="e">
        <f>IF('Order Form'!#REF!&gt;0,"OF"," ")</f>
        <v>#REF!</v>
      </c>
      <c r="BE347" s="86" t="e">
        <f>IF('Order Form'!#REF!&gt;0,"Y"," ")</f>
        <v>#REF!</v>
      </c>
      <c r="BF347" s="86" t="e">
        <f>IF('Order Form'!#REF!&gt;0,"STANDARD"," ")</f>
        <v>#REF!</v>
      </c>
    </row>
    <row r="348" spans="1:58">
      <c r="A348" s="34"/>
      <c r="B348" s="93" t="str">
        <f>IF(ISNUMBER(($H348)),'Order Form'!$D$5,"")</f>
        <v/>
      </c>
      <c r="C348" s="92" t="str">
        <f>IF(ISNUMBER(($H348)),'Order Form'!$G$5,"")</f>
        <v/>
      </c>
      <c r="D348" s="92" t="str">
        <f>IF('Order Form'!F401="","",IF(ISNUMBER(($H348)),'Order Form'!F401,""))</f>
        <v/>
      </c>
      <c r="E348" s="35"/>
      <c r="F348" s="91" t="str">
        <f>IF(ISNUMBER((H348)),SUBSTITUTE(SUBSTITUTE('Order Form'!#REF!,"-","")," ",""),"")</f>
        <v/>
      </c>
      <c r="G348" s="36"/>
      <c r="H348" s="90" t="str">
        <f>IF('Order Form'!H401&gt;0,'Order Form'!H401," ")</f>
        <v xml:space="preserve"> </v>
      </c>
      <c r="I348" s="89" t="str">
        <f>IF('Order Form'!$K$13="Yes",(IF('Order Form'!#REF!&gt;0,"",IF('Order Form'!$K$10&lt;&gt;"GR - Gratis",IF('Order Form'!#REF!=0,"",IF(ISNUMBER($H348),'Order Form'!#REF!,"")),""))),"")</f>
        <v/>
      </c>
      <c r="J348" s="89" t="str">
        <f>IF('Order Form'!$K$13="Yes",(IF('Order Form'!#REF!=0,"",IF('Order Form'!$K$10&lt;&gt;"GR - Gratis",IF(ISNUMBER($H348),'Order Form'!#REF!,""),""))),"")</f>
        <v/>
      </c>
      <c r="K348" s="37"/>
      <c r="L348" s="89" t="str">
        <f>IF('Order Form'!J401&gt;0,"",IF('Order Form'!G401=0,"",IF('Order Form'!$K$10&lt;&gt;"GR - Gratis",IF('Order Form'!$K$12="Yes",IF(ISNUMBER($H348),'Order Form'!G401*100,""),""),"")))</f>
        <v/>
      </c>
      <c r="M348" s="89" t="str">
        <f>IF('Order Form'!J401&gt;0,"",IF('Order Form'!$K$17=0,"",IF('Order Form'!$K$17=0,"",IF('Order Form'!$K$10&lt;&gt;"GR - Gratis",IF('Order Form'!$K$12="Yes",IF(ISNUMBER($H348),'Order Form'!$K$17*100,""),""),""))))</f>
        <v/>
      </c>
      <c r="N348" s="38"/>
      <c r="O348" s="88" t="str">
        <f>IF('Order Form'!$B$8="Name / Attent Of","",IF(ISNUMBER($H348),IF('Order Form'!$K$14="Yes",'Order Form'!$B$8,""),""))</f>
        <v/>
      </c>
      <c r="P348" s="96" t="str">
        <f>IF('Order Form'!$B$9="Company / Department","",IF(ISNUMBER($H348),IF('Order Form'!$K$14="Yes",'Order Form'!$B$9,""),""))</f>
        <v/>
      </c>
      <c r="Q348" s="88" t="str">
        <f>IF('Order Form'!$B$10="Address 1","",IF(ISNUMBER($H348),IF('Order Form'!$K$14="Yes",'Order Form'!$B$10,""),""))</f>
        <v/>
      </c>
      <c r="R348" s="88" t="str">
        <f>IF('Order Form'!$B$11="Address 2","",IF(ISNUMBER($H348),IF('Order Form'!$K$14="Yes",'Order Form'!$B$11,""),""))</f>
        <v/>
      </c>
      <c r="S348" s="96" t="str">
        <f>IF('Order Form'!$B$12="Address 3","",IF(ISNUMBER($H348),IF('Order Form'!$K$14="Yes",'Order Form'!$B$12,""),""))</f>
        <v/>
      </c>
      <c r="T348" s="88" t="str">
        <f>IF('Order Form'!$B$13="Town","",IF(ISNUMBER($H348),IF('Order Form'!$K$14="Yes",'Order Form'!$B$13,""),""))</f>
        <v/>
      </c>
      <c r="U348" s="34"/>
      <c r="V348" s="103" t="str">
        <f>IF('Order Form'!$B$14="Post Code","",IF(ISNUMBER($H348),IF('Order Form'!$K$14="Yes",'Order Form'!$B$14,""),""))</f>
        <v/>
      </c>
      <c r="W348" s="98" t="str">
        <f>IF('Order Form'!$B$15="Country","",IF(ISNUMBER($H348),IF('Order Form'!$K$14="Yes",VLOOKUP('Order Form'!$B$15,Lists!N:O,2,0),""),""))</f>
        <v/>
      </c>
      <c r="X348" s="100"/>
      <c r="Y348" s="99" t="str">
        <f>IF('Order Form'!$F$8="Phone","",IF(ISNUMBER($H348),IF('Order Form'!$K$14="Yes",'Order Form'!$F$8,""),""))</f>
        <v/>
      </c>
      <c r="Z348" s="97" t="str">
        <f>IF('Order Form'!$F$9="Email","",IF(ISNUMBER($H348),IF('Order Form'!$K$14="Yes",'Order Form'!$F$9,""),""))</f>
        <v/>
      </c>
      <c r="AA348" s="38"/>
      <c r="AC348" s="86" t="str">
        <f>IF(ISNUMBER(($H348)),LEFT('Order Form'!$K$10,2),"")</f>
        <v/>
      </c>
      <c r="AD348" s="34"/>
      <c r="AE348" s="86" t="str">
        <f>IF(AC348="GR",LEFT('Order Form'!$K$11,2),"")</f>
        <v/>
      </c>
      <c r="AF348" s="34"/>
      <c r="AG348" s="38"/>
      <c r="AH348" s="38"/>
      <c r="AI348" s="86" t="str">
        <f>IF(ISNUMBER(($H348)),IF('Order Form'!$K$16="Yes","P",""),"")</f>
        <v/>
      </c>
      <c r="AJ348" s="34"/>
      <c r="AK348" s="106"/>
      <c r="AL348" s="106"/>
      <c r="AM348" s="34"/>
      <c r="AN348" s="34"/>
      <c r="AO348" s="38"/>
      <c r="AP348" s="34"/>
      <c r="AQ348" s="38"/>
      <c r="AR348" s="38"/>
      <c r="AS348" s="38"/>
      <c r="AZ348" s="86" t="str">
        <f>IF(ISNUMBER(($H348)),IF('Order Form'!$K$15="Yes","Y",""),"")</f>
        <v/>
      </c>
      <c r="BD348" s="87" t="e">
        <f>IF('Order Form'!#REF!&gt;0,"OF"," ")</f>
        <v>#REF!</v>
      </c>
      <c r="BE348" s="86" t="e">
        <f>IF('Order Form'!#REF!&gt;0,"Y"," ")</f>
        <v>#REF!</v>
      </c>
      <c r="BF348" s="86" t="e">
        <f>IF('Order Form'!#REF!&gt;0,"STANDARD"," ")</f>
        <v>#REF!</v>
      </c>
    </row>
    <row r="349" spans="1:58">
      <c r="A349" s="34"/>
      <c r="B349" s="93" t="str">
        <f>IF(ISNUMBER(($H349)),'Order Form'!$D$5,"")</f>
        <v/>
      </c>
      <c r="C349" s="92" t="str">
        <f>IF(ISNUMBER(($H349)),'Order Form'!$G$5,"")</f>
        <v/>
      </c>
      <c r="D349" s="92" t="str">
        <f>IF('Order Form'!F402="","",IF(ISNUMBER(($H349)),'Order Form'!F402,""))</f>
        <v/>
      </c>
      <c r="E349" s="35"/>
      <c r="F349" s="91" t="str">
        <f>IF(ISNUMBER((H349)),SUBSTITUTE(SUBSTITUTE('Order Form'!#REF!,"-","")," ",""),"")</f>
        <v/>
      </c>
      <c r="G349" s="36"/>
      <c r="H349" s="90" t="str">
        <f>IF('Order Form'!H402&gt;0,'Order Form'!H402," ")</f>
        <v xml:space="preserve"> </v>
      </c>
      <c r="I349" s="89" t="str">
        <f>IF('Order Form'!$K$13="Yes",(IF('Order Form'!#REF!&gt;0,"",IF('Order Form'!$K$10&lt;&gt;"GR - Gratis",IF('Order Form'!#REF!=0,"",IF(ISNUMBER($H349),'Order Form'!#REF!,"")),""))),"")</f>
        <v/>
      </c>
      <c r="J349" s="89" t="str">
        <f>IF('Order Form'!$K$13="Yes",(IF('Order Form'!#REF!=0,"",IF('Order Form'!$K$10&lt;&gt;"GR - Gratis",IF(ISNUMBER($H349),'Order Form'!#REF!,""),""))),"")</f>
        <v/>
      </c>
      <c r="K349" s="37"/>
      <c r="L349" s="89" t="str">
        <f>IF('Order Form'!J402&gt;0,"",IF('Order Form'!G402=0,"",IF('Order Form'!$K$10&lt;&gt;"GR - Gratis",IF('Order Form'!$K$12="Yes",IF(ISNUMBER($H349),'Order Form'!G402*100,""),""),"")))</f>
        <v/>
      </c>
      <c r="M349" s="89" t="str">
        <f>IF('Order Form'!J402&gt;0,"",IF('Order Form'!$K$17=0,"",IF('Order Form'!$K$17=0,"",IF('Order Form'!$K$10&lt;&gt;"GR - Gratis",IF('Order Form'!$K$12="Yes",IF(ISNUMBER($H349),'Order Form'!$K$17*100,""),""),""))))</f>
        <v/>
      </c>
      <c r="N349" s="38"/>
      <c r="O349" s="88" t="str">
        <f>IF('Order Form'!$B$8="Name / Attent Of","",IF(ISNUMBER($H349),IF('Order Form'!$K$14="Yes",'Order Form'!$B$8,""),""))</f>
        <v/>
      </c>
      <c r="P349" s="96" t="str">
        <f>IF('Order Form'!$B$9="Company / Department","",IF(ISNUMBER($H349),IF('Order Form'!$K$14="Yes",'Order Form'!$B$9,""),""))</f>
        <v/>
      </c>
      <c r="Q349" s="88" t="str">
        <f>IF('Order Form'!$B$10="Address 1","",IF(ISNUMBER($H349),IF('Order Form'!$K$14="Yes",'Order Form'!$B$10,""),""))</f>
        <v/>
      </c>
      <c r="R349" s="88" t="str">
        <f>IF('Order Form'!$B$11="Address 2","",IF(ISNUMBER($H349),IF('Order Form'!$K$14="Yes",'Order Form'!$B$11,""),""))</f>
        <v/>
      </c>
      <c r="S349" s="96" t="str">
        <f>IF('Order Form'!$B$12="Address 3","",IF(ISNUMBER($H349),IF('Order Form'!$K$14="Yes",'Order Form'!$B$12,""),""))</f>
        <v/>
      </c>
      <c r="T349" s="88" t="str">
        <f>IF('Order Form'!$B$13="Town","",IF(ISNUMBER($H349),IF('Order Form'!$K$14="Yes",'Order Form'!$B$13,""),""))</f>
        <v/>
      </c>
      <c r="U349" s="34"/>
      <c r="V349" s="103" t="str">
        <f>IF('Order Form'!$B$14="Post Code","",IF(ISNUMBER($H349),IF('Order Form'!$K$14="Yes",'Order Form'!$B$14,""),""))</f>
        <v/>
      </c>
      <c r="W349" s="98" t="str">
        <f>IF('Order Form'!$B$15="Country","",IF(ISNUMBER($H349),IF('Order Form'!$K$14="Yes",VLOOKUP('Order Form'!$B$15,Lists!N:O,2,0),""),""))</f>
        <v/>
      </c>
      <c r="X349" s="100"/>
      <c r="Y349" s="99" t="str">
        <f>IF('Order Form'!$F$8="Phone","",IF(ISNUMBER($H349),IF('Order Form'!$K$14="Yes",'Order Form'!$F$8,""),""))</f>
        <v/>
      </c>
      <c r="Z349" s="97" t="str">
        <f>IF('Order Form'!$F$9="Email","",IF(ISNUMBER($H349),IF('Order Form'!$K$14="Yes",'Order Form'!$F$9,""),""))</f>
        <v/>
      </c>
      <c r="AA349" s="38"/>
      <c r="AC349" s="86" t="str">
        <f>IF(ISNUMBER(($H349)),LEFT('Order Form'!$K$10,2),"")</f>
        <v/>
      </c>
      <c r="AD349" s="34"/>
      <c r="AE349" s="86" t="str">
        <f>IF(AC349="GR",LEFT('Order Form'!$K$11,2),"")</f>
        <v/>
      </c>
      <c r="AF349" s="34"/>
      <c r="AG349" s="38"/>
      <c r="AH349" s="38"/>
      <c r="AI349" s="86" t="str">
        <f>IF(ISNUMBER(($H349)),IF('Order Form'!$K$16="Yes","P",""),"")</f>
        <v/>
      </c>
      <c r="AJ349" s="34"/>
      <c r="AK349" s="106"/>
      <c r="AL349" s="106"/>
      <c r="AM349" s="34"/>
      <c r="AN349" s="34"/>
      <c r="AO349" s="38"/>
      <c r="AP349" s="34"/>
      <c r="AQ349" s="38"/>
      <c r="AR349" s="38"/>
      <c r="AS349" s="38"/>
      <c r="AZ349" s="86" t="str">
        <f>IF(ISNUMBER(($H349)),IF('Order Form'!$K$15="Yes","Y",""),"")</f>
        <v/>
      </c>
      <c r="BD349" s="87" t="e">
        <f>IF('Order Form'!#REF!&gt;0,"OF"," ")</f>
        <v>#REF!</v>
      </c>
      <c r="BE349" s="86" t="e">
        <f>IF('Order Form'!#REF!&gt;0,"Y"," ")</f>
        <v>#REF!</v>
      </c>
      <c r="BF349" s="86" t="e">
        <f>IF('Order Form'!#REF!&gt;0,"STANDARD"," ")</f>
        <v>#REF!</v>
      </c>
    </row>
    <row r="350" spans="1:58">
      <c r="A350" s="34"/>
      <c r="B350" s="93" t="str">
        <f>IF(ISNUMBER(($H350)),'Order Form'!$D$5,"")</f>
        <v/>
      </c>
      <c r="C350" s="92" t="str">
        <f>IF(ISNUMBER(($H350)),'Order Form'!$G$5,"")</f>
        <v/>
      </c>
      <c r="D350" s="92" t="str">
        <f>IF('Order Form'!F403="","",IF(ISNUMBER(($H350)),'Order Form'!F403,""))</f>
        <v/>
      </c>
      <c r="E350" s="35"/>
      <c r="F350" s="91" t="str">
        <f>IF(ISNUMBER((H350)),SUBSTITUTE(SUBSTITUTE('Order Form'!#REF!,"-","")," ",""),"")</f>
        <v/>
      </c>
      <c r="G350" s="36"/>
      <c r="H350" s="90" t="str">
        <f>IF('Order Form'!H403&gt;0,'Order Form'!H403," ")</f>
        <v xml:space="preserve"> </v>
      </c>
      <c r="I350" s="89" t="str">
        <f>IF('Order Form'!$K$13="Yes",(IF('Order Form'!#REF!&gt;0,"",IF('Order Form'!$K$10&lt;&gt;"GR - Gratis",IF('Order Form'!#REF!=0,"",IF(ISNUMBER($H350),'Order Form'!#REF!,"")),""))),"")</f>
        <v/>
      </c>
      <c r="J350" s="89" t="str">
        <f>IF('Order Form'!$K$13="Yes",(IF('Order Form'!#REF!=0,"",IF('Order Form'!$K$10&lt;&gt;"GR - Gratis",IF(ISNUMBER($H350),'Order Form'!#REF!,""),""))),"")</f>
        <v/>
      </c>
      <c r="K350" s="37"/>
      <c r="L350" s="89" t="str">
        <f>IF('Order Form'!J403&gt;0,"",IF('Order Form'!G403=0,"",IF('Order Form'!$K$10&lt;&gt;"GR - Gratis",IF('Order Form'!$K$12="Yes",IF(ISNUMBER($H350),'Order Form'!G403*100,""),""),"")))</f>
        <v/>
      </c>
      <c r="M350" s="89" t="str">
        <f>IF('Order Form'!J403&gt;0,"",IF('Order Form'!$K$17=0,"",IF('Order Form'!$K$17=0,"",IF('Order Form'!$K$10&lt;&gt;"GR - Gratis",IF('Order Form'!$K$12="Yes",IF(ISNUMBER($H350),'Order Form'!$K$17*100,""),""),""))))</f>
        <v/>
      </c>
      <c r="N350" s="38"/>
      <c r="O350" s="88" t="str">
        <f>IF('Order Form'!$B$8="Name / Attent Of","",IF(ISNUMBER($H350),IF('Order Form'!$K$14="Yes",'Order Form'!$B$8,""),""))</f>
        <v/>
      </c>
      <c r="P350" s="96" t="str">
        <f>IF('Order Form'!$B$9="Company / Department","",IF(ISNUMBER($H350),IF('Order Form'!$K$14="Yes",'Order Form'!$B$9,""),""))</f>
        <v/>
      </c>
      <c r="Q350" s="88" t="str">
        <f>IF('Order Form'!$B$10="Address 1","",IF(ISNUMBER($H350),IF('Order Form'!$K$14="Yes",'Order Form'!$B$10,""),""))</f>
        <v/>
      </c>
      <c r="R350" s="88" t="str">
        <f>IF('Order Form'!$B$11="Address 2","",IF(ISNUMBER($H350),IF('Order Form'!$K$14="Yes",'Order Form'!$B$11,""),""))</f>
        <v/>
      </c>
      <c r="S350" s="96" t="str">
        <f>IF('Order Form'!$B$12="Address 3","",IF(ISNUMBER($H350),IF('Order Form'!$K$14="Yes",'Order Form'!$B$12,""),""))</f>
        <v/>
      </c>
      <c r="T350" s="88" t="str">
        <f>IF('Order Form'!$B$13="Town","",IF(ISNUMBER($H350),IF('Order Form'!$K$14="Yes",'Order Form'!$B$13,""),""))</f>
        <v/>
      </c>
      <c r="U350" s="34"/>
      <c r="V350" s="103" t="str">
        <f>IF('Order Form'!$B$14="Post Code","",IF(ISNUMBER($H350),IF('Order Form'!$K$14="Yes",'Order Form'!$B$14,""),""))</f>
        <v/>
      </c>
      <c r="W350" s="98" t="str">
        <f>IF('Order Form'!$B$15="Country","",IF(ISNUMBER($H350),IF('Order Form'!$K$14="Yes",VLOOKUP('Order Form'!$B$15,Lists!N:O,2,0),""),""))</f>
        <v/>
      </c>
      <c r="X350" s="100"/>
      <c r="Y350" s="99" t="str">
        <f>IF('Order Form'!$F$8="Phone","",IF(ISNUMBER($H350),IF('Order Form'!$K$14="Yes",'Order Form'!$F$8,""),""))</f>
        <v/>
      </c>
      <c r="Z350" s="97" t="str">
        <f>IF('Order Form'!$F$9="Email","",IF(ISNUMBER($H350),IF('Order Form'!$K$14="Yes",'Order Form'!$F$9,""),""))</f>
        <v/>
      </c>
      <c r="AA350" s="38"/>
      <c r="AC350" s="86" t="str">
        <f>IF(ISNUMBER(($H350)),LEFT('Order Form'!$K$10,2),"")</f>
        <v/>
      </c>
      <c r="AD350" s="34"/>
      <c r="AE350" s="86" t="str">
        <f>IF(AC350="GR",LEFT('Order Form'!$K$11,2),"")</f>
        <v/>
      </c>
      <c r="AF350" s="34"/>
      <c r="AG350" s="38"/>
      <c r="AH350" s="38"/>
      <c r="AI350" s="86" t="str">
        <f>IF(ISNUMBER(($H350)),IF('Order Form'!$K$16="Yes","P",""),"")</f>
        <v/>
      </c>
      <c r="AJ350" s="34"/>
      <c r="AK350" s="106"/>
      <c r="AL350" s="106"/>
      <c r="AM350" s="34"/>
      <c r="AN350" s="34"/>
      <c r="AO350" s="38"/>
      <c r="AP350" s="34"/>
      <c r="AQ350" s="38"/>
      <c r="AR350" s="38"/>
      <c r="AS350" s="38"/>
      <c r="AZ350" s="86" t="str">
        <f>IF(ISNUMBER(($H350)),IF('Order Form'!$K$15="Yes","Y",""),"")</f>
        <v/>
      </c>
      <c r="BD350" s="87" t="e">
        <f>IF('Order Form'!#REF!&gt;0,"OF"," ")</f>
        <v>#REF!</v>
      </c>
      <c r="BE350" s="86" t="e">
        <f>IF('Order Form'!#REF!&gt;0,"Y"," ")</f>
        <v>#REF!</v>
      </c>
      <c r="BF350" s="86" t="e">
        <f>IF('Order Form'!#REF!&gt;0,"STANDARD"," ")</f>
        <v>#REF!</v>
      </c>
    </row>
    <row r="351" spans="1:58">
      <c r="A351" s="34"/>
      <c r="B351" s="93" t="str">
        <f>IF(ISNUMBER(($H351)),'Order Form'!$D$5,"")</f>
        <v/>
      </c>
      <c r="C351" s="92" t="str">
        <f>IF(ISNUMBER(($H351)),'Order Form'!$G$5,"")</f>
        <v/>
      </c>
      <c r="D351" s="92" t="str">
        <f>IF('Order Form'!F404="","",IF(ISNUMBER(($H351)),'Order Form'!F404,""))</f>
        <v/>
      </c>
      <c r="E351" s="35"/>
      <c r="F351" s="91" t="str">
        <f>IF(ISNUMBER((H351)),SUBSTITUTE(SUBSTITUTE('Order Form'!#REF!,"-","")," ",""),"")</f>
        <v/>
      </c>
      <c r="G351" s="36"/>
      <c r="H351" s="90" t="str">
        <f>IF('Order Form'!H404&gt;0,'Order Form'!H404," ")</f>
        <v xml:space="preserve"> </v>
      </c>
      <c r="I351" s="89" t="str">
        <f>IF('Order Form'!$K$13="Yes",(IF('Order Form'!#REF!&gt;0,"",IF('Order Form'!$K$10&lt;&gt;"GR - Gratis",IF('Order Form'!#REF!=0,"",IF(ISNUMBER($H351),'Order Form'!#REF!,"")),""))),"")</f>
        <v/>
      </c>
      <c r="J351" s="89" t="str">
        <f>IF('Order Form'!$K$13="Yes",(IF('Order Form'!#REF!=0,"",IF('Order Form'!$K$10&lt;&gt;"GR - Gratis",IF(ISNUMBER($H351),'Order Form'!#REF!,""),""))),"")</f>
        <v/>
      </c>
      <c r="K351" s="37"/>
      <c r="L351" s="89" t="str">
        <f>IF('Order Form'!J404&gt;0,"",IF('Order Form'!G404=0,"",IF('Order Form'!$K$10&lt;&gt;"GR - Gratis",IF('Order Form'!$K$12="Yes",IF(ISNUMBER($H351),'Order Form'!G404*100,""),""),"")))</f>
        <v/>
      </c>
      <c r="M351" s="89" t="str">
        <f>IF('Order Form'!J404&gt;0,"",IF('Order Form'!$K$17=0,"",IF('Order Form'!$K$17=0,"",IF('Order Form'!$K$10&lt;&gt;"GR - Gratis",IF('Order Form'!$K$12="Yes",IF(ISNUMBER($H351),'Order Form'!$K$17*100,""),""),""))))</f>
        <v/>
      </c>
      <c r="N351" s="38"/>
      <c r="O351" s="88" t="str">
        <f>IF('Order Form'!$B$8="Name / Attent Of","",IF(ISNUMBER($H351),IF('Order Form'!$K$14="Yes",'Order Form'!$B$8,""),""))</f>
        <v/>
      </c>
      <c r="P351" s="96" t="str">
        <f>IF('Order Form'!$B$9="Company / Department","",IF(ISNUMBER($H351),IF('Order Form'!$K$14="Yes",'Order Form'!$B$9,""),""))</f>
        <v/>
      </c>
      <c r="Q351" s="88" t="str">
        <f>IF('Order Form'!$B$10="Address 1","",IF(ISNUMBER($H351),IF('Order Form'!$K$14="Yes",'Order Form'!$B$10,""),""))</f>
        <v/>
      </c>
      <c r="R351" s="88" t="str">
        <f>IF('Order Form'!$B$11="Address 2","",IF(ISNUMBER($H351),IF('Order Form'!$K$14="Yes",'Order Form'!$B$11,""),""))</f>
        <v/>
      </c>
      <c r="S351" s="96" t="str">
        <f>IF('Order Form'!$B$12="Address 3","",IF(ISNUMBER($H351),IF('Order Form'!$K$14="Yes",'Order Form'!$B$12,""),""))</f>
        <v/>
      </c>
      <c r="T351" s="88" t="str">
        <f>IF('Order Form'!$B$13="Town","",IF(ISNUMBER($H351),IF('Order Form'!$K$14="Yes",'Order Form'!$B$13,""),""))</f>
        <v/>
      </c>
      <c r="U351" s="34"/>
      <c r="V351" s="103" t="str">
        <f>IF('Order Form'!$B$14="Post Code","",IF(ISNUMBER($H351),IF('Order Form'!$K$14="Yes",'Order Form'!$B$14,""),""))</f>
        <v/>
      </c>
      <c r="W351" s="98" t="str">
        <f>IF('Order Form'!$B$15="Country","",IF(ISNUMBER($H351),IF('Order Form'!$K$14="Yes",VLOOKUP('Order Form'!$B$15,Lists!N:O,2,0),""),""))</f>
        <v/>
      </c>
      <c r="X351" s="100"/>
      <c r="Y351" s="99" t="str">
        <f>IF('Order Form'!$F$8="Phone","",IF(ISNUMBER($H351),IF('Order Form'!$K$14="Yes",'Order Form'!$F$8,""),""))</f>
        <v/>
      </c>
      <c r="Z351" s="97" t="str">
        <f>IF('Order Form'!$F$9="Email","",IF(ISNUMBER($H351),IF('Order Form'!$K$14="Yes",'Order Form'!$F$9,""),""))</f>
        <v/>
      </c>
      <c r="AA351" s="38"/>
      <c r="AC351" s="86" t="str">
        <f>IF(ISNUMBER(($H351)),LEFT('Order Form'!$K$10,2),"")</f>
        <v/>
      </c>
      <c r="AD351" s="34"/>
      <c r="AE351" s="86" t="str">
        <f>IF(AC351="GR",LEFT('Order Form'!$K$11,2),"")</f>
        <v/>
      </c>
      <c r="AF351" s="34"/>
      <c r="AG351" s="38"/>
      <c r="AH351" s="38"/>
      <c r="AI351" s="86" t="str">
        <f>IF(ISNUMBER(($H351)),IF('Order Form'!$K$16="Yes","P",""),"")</f>
        <v/>
      </c>
      <c r="AJ351" s="34"/>
      <c r="AK351" s="106"/>
      <c r="AL351" s="106"/>
      <c r="AM351" s="34"/>
      <c r="AN351" s="34"/>
      <c r="AO351" s="38"/>
      <c r="AP351" s="34"/>
      <c r="AQ351" s="38"/>
      <c r="AR351" s="38"/>
      <c r="AS351" s="38"/>
      <c r="AZ351" s="86" t="str">
        <f>IF(ISNUMBER(($H351)),IF('Order Form'!$K$15="Yes","Y",""),"")</f>
        <v/>
      </c>
      <c r="BD351" s="87" t="e">
        <f>IF('Order Form'!#REF!&gt;0,"OF"," ")</f>
        <v>#REF!</v>
      </c>
      <c r="BE351" s="86" t="e">
        <f>IF('Order Form'!#REF!&gt;0,"Y"," ")</f>
        <v>#REF!</v>
      </c>
      <c r="BF351" s="86" t="e">
        <f>IF('Order Form'!#REF!&gt;0,"STANDARD"," ")</f>
        <v>#REF!</v>
      </c>
    </row>
    <row r="352" spans="1:58">
      <c r="A352" s="34"/>
      <c r="B352" s="93" t="str">
        <f>IF(ISNUMBER(($H352)),'Order Form'!$D$5,"")</f>
        <v/>
      </c>
      <c r="C352" s="92" t="str">
        <f>IF(ISNUMBER(($H352)),'Order Form'!$G$5,"")</f>
        <v/>
      </c>
      <c r="D352" s="92" t="str">
        <f>IF('Order Form'!F405="","",IF(ISNUMBER(($H352)),'Order Form'!F405,""))</f>
        <v/>
      </c>
      <c r="E352" s="35"/>
      <c r="F352" s="91" t="str">
        <f>IF(ISNUMBER((H352)),SUBSTITUTE(SUBSTITUTE('Order Form'!#REF!,"-","")," ",""),"")</f>
        <v/>
      </c>
      <c r="G352" s="36"/>
      <c r="H352" s="90" t="str">
        <f>IF('Order Form'!H405&gt;0,'Order Form'!H405," ")</f>
        <v xml:space="preserve"> </v>
      </c>
      <c r="I352" s="89" t="str">
        <f>IF('Order Form'!$K$13="Yes",(IF('Order Form'!#REF!&gt;0,"",IF('Order Form'!$K$10&lt;&gt;"GR - Gratis",IF('Order Form'!#REF!=0,"",IF(ISNUMBER($H352),'Order Form'!#REF!,"")),""))),"")</f>
        <v/>
      </c>
      <c r="J352" s="89" t="str">
        <f>IF('Order Form'!$K$13="Yes",(IF('Order Form'!#REF!=0,"",IF('Order Form'!$K$10&lt;&gt;"GR - Gratis",IF(ISNUMBER($H352),'Order Form'!#REF!,""),""))),"")</f>
        <v/>
      </c>
      <c r="K352" s="37"/>
      <c r="L352" s="89" t="str">
        <f>IF('Order Form'!J405&gt;0,"",IF('Order Form'!G405=0,"",IF('Order Form'!$K$10&lt;&gt;"GR - Gratis",IF('Order Form'!$K$12="Yes",IF(ISNUMBER($H352),'Order Form'!G405*100,""),""),"")))</f>
        <v/>
      </c>
      <c r="M352" s="89" t="str">
        <f>IF('Order Form'!J405&gt;0,"",IF('Order Form'!$K$17=0,"",IF('Order Form'!$K$17=0,"",IF('Order Form'!$K$10&lt;&gt;"GR - Gratis",IF('Order Form'!$K$12="Yes",IF(ISNUMBER($H352),'Order Form'!$K$17*100,""),""),""))))</f>
        <v/>
      </c>
      <c r="N352" s="38"/>
      <c r="O352" s="88" t="str">
        <f>IF('Order Form'!$B$8="Name / Attent Of","",IF(ISNUMBER($H352),IF('Order Form'!$K$14="Yes",'Order Form'!$B$8,""),""))</f>
        <v/>
      </c>
      <c r="P352" s="96" t="str">
        <f>IF('Order Form'!$B$9="Company / Department","",IF(ISNUMBER($H352),IF('Order Form'!$K$14="Yes",'Order Form'!$B$9,""),""))</f>
        <v/>
      </c>
      <c r="Q352" s="88" t="str">
        <f>IF('Order Form'!$B$10="Address 1","",IF(ISNUMBER($H352),IF('Order Form'!$K$14="Yes",'Order Form'!$B$10,""),""))</f>
        <v/>
      </c>
      <c r="R352" s="88" t="str">
        <f>IF('Order Form'!$B$11="Address 2","",IF(ISNUMBER($H352),IF('Order Form'!$K$14="Yes",'Order Form'!$B$11,""),""))</f>
        <v/>
      </c>
      <c r="S352" s="96" t="str">
        <f>IF('Order Form'!$B$12="Address 3","",IF(ISNUMBER($H352),IF('Order Form'!$K$14="Yes",'Order Form'!$B$12,""),""))</f>
        <v/>
      </c>
      <c r="T352" s="88" t="str">
        <f>IF('Order Form'!$B$13="Town","",IF(ISNUMBER($H352),IF('Order Form'!$K$14="Yes",'Order Form'!$B$13,""),""))</f>
        <v/>
      </c>
      <c r="U352" s="34"/>
      <c r="V352" s="103" t="str">
        <f>IF('Order Form'!$B$14="Post Code","",IF(ISNUMBER($H352),IF('Order Form'!$K$14="Yes",'Order Form'!$B$14,""),""))</f>
        <v/>
      </c>
      <c r="W352" s="98" t="str">
        <f>IF('Order Form'!$B$15="Country","",IF(ISNUMBER($H352),IF('Order Form'!$K$14="Yes",VLOOKUP('Order Form'!$B$15,Lists!N:O,2,0),""),""))</f>
        <v/>
      </c>
      <c r="X352" s="100"/>
      <c r="Y352" s="99" t="str">
        <f>IF('Order Form'!$F$8="Phone","",IF(ISNUMBER($H352),IF('Order Form'!$K$14="Yes",'Order Form'!$F$8,""),""))</f>
        <v/>
      </c>
      <c r="Z352" s="97" t="str">
        <f>IF('Order Form'!$F$9="Email","",IF(ISNUMBER($H352),IF('Order Form'!$K$14="Yes",'Order Form'!$F$9,""),""))</f>
        <v/>
      </c>
      <c r="AA352" s="38"/>
      <c r="AC352" s="86" t="str">
        <f>IF(ISNUMBER(($H352)),LEFT('Order Form'!$K$10,2),"")</f>
        <v/>
      </c>
      <c r="AD352" s="34"/>
      <c r="AE352" s="86" t="str">
        <f>IF(AC352="GR",LEFT('Order Form'!$K$11,2),"")</f>
        <v/>
      </c>
      <c r="AF352" s="34"/>
      <c r="AG352" s="38"/>
      <c r="AH352" s="38"/>
      <c r="AI352" s="86" t="str">
        <f>IF(ISNUMBER(($H352)),IF('Order Form'!$K$16="Yes","P",""),"")</f>
        <v/>
      </c>
      <c r="AJ352" s="34"/>
      <c r="AK352" s="106"/>
      <c r="AL352" s="106"/>
      <c r="AM352" s="34"/>
      <c r="AN352" s="34"/>
      <c r="AO352" s="38"/>
      <c r="AP352" s="34"/>
      <c r="AQ352" s="38"/>
      <c r="AR352" s="38"/>
      <c r="AS352" s="38"/>
      <c r="AZ352" s="86" t="str">
        <f>IF(ISNUMBER(($H352)),IF('Order Form'!$K$15="Yes","Y",""),"")</f>
        <v/>
      </c>
      <c r="BD352" s="87" t="e">
        <f>IF('Order Form'!#REF!&gt;0,"OF"," ")</f>
        <v>#REF!</v>
      </c>
      <c r="BE352" s="86" t="e">
        <f>IF('Order Form'!#REF!&gt;0,"Y"," ")</f>
        <v>#REF!</v>
      </c>
      <c r="BF352" s="86" t="e">
        <f>IF('Order Form'!#REF!&gt;0,"STANDARD"," ")</f>
        <v>#REF!</v>
      </c>
    </row>
    <row r="353" spans="1:58">
      <c r="A353" s="34"/>
      <c r="B353" s="93" t="str">
        <f>IF(ISNUMBER(($H353)),'Order Form'!$D$5,"")</f>
        <v/>
      </c>
      <c r="C353" s="92" t="str">
        <f>IF(ISNUMBER(($H353)),'Order Form'!$G$5,"")</f>
        <v/>
      </c>
      <c r="D353" s="92" t="str">
        <f>IF('Order Form'!F406="","",IF(ISNUMBER(($H353)),'Order Form'!F406,""))</f>
        <v/>
      </c>
      <c r="E353" s="35"/>
      <c r="F353" s="91" t="str">
        <f>IF(ISNUMBER((H353)),SUBSTITUTE(SUBSTITUTE('Order Form'!#REF!,"-","")," ",""),"")</f>
        <v/>
      </c>
      <c r="G353" s="36"/>
      <c r="H353" s="90" t="str">
        <f>IF('Order Form'!H406&gt;0,'Order Form'!H406," ")</f>
        <v xml:space="preserve"> </v>
      </c>
      <c r="I353" s="89" t="str">
        <f>IF('Order Form'!$K$13="Yes",(IF('Order Form'!#REF!&gt;0,"",IF('Order Form'!$K$10&lt;&gt;"GR - Gratis",IF('Order Form'!#REF!=0,"",IF(ISNUMBER($H353),'Order Form'!#REF!,"")),""))),"")</f>
        <v/>
      </c>
      <c r="J353" s="89" t="str">
        <f>IF('Order Form'!$K$13="Yes",(IF('Order Form'!#REF!=0,"",IF('Order Form'!$K$10&lt;&gt;"GR - Gratis",IF(ISNUMBER($H353),'Order Form'!#REF!,""),""))),"")</f>
        <v/>
      </c>
      <c r="K353" s="37"/>
      <c r="L353" s="89" t="str">
        <f>IF('Order Form'!J406&gt;0,"",IF('Order Form'!G406=0,"",IF('Order Form'!$K$10&lt;&gt;"GR - Gratis",IF('Order Form'!$K$12="Yes",IF(ISNUMBER($H353),'Order Form'!G406*100,""),""),"")))</f>
        <v/>
      </c>
      <c r="M353" s="89" t="str">
        <f>IF('Order Form'!J406&gt;0,"",IF('Order Form'!$K$17=0,"",IF('Order Form'!$K$17=0,"",IF('Order Form'!$K$10&lt;&gt;"GR - Gratis",IF('Order Form'!$K$12="Yes",IF(ISNUMBER($H353),'Order Form'!$K$17*100,""),""),""))))</f>
        <v/>
      </c>
      <c r="N353" s="38"/>
      <c r="O353" s="88" t="str">
        <f>IF('Order Form'!$B$8="Name / Attent Of","",IF(ISNUMBER($H353),IF('Order Form'!$K$14="Yes",'Order Form'!$B$8,""),""))</f>
        <v/>
      </c>
      <c r="P353" s="96" t="str">
        <f>IF('Order Form'!$B$9="Company / Department","",IF(ISNUMBER($H353),IF('Order Form'!$K$14="Yes",'Order Form'!$B$9,""),""))</f>
        <v/>
      </c>
      <c r="Q353" s="88" t="str">
        <f>IF('Order Form'!$B$10="Address 1","",IF(ISNUMBER($H353),IF('Order Form'!$K$14="Yes",'Order Form'!$B$10,""),""))</f>
        <v/>
      </c>
      <c r="R353" s="88" t="str">
        <f>IF('Order Form'!$B$11="Address 2","",IF(ISNUMBER($H353),IF('Order Form'!$K$14="Yes",'Order Form'!$B$11,""),""))</f>
        <v/>
      </c>
      <c r="S353" s="96" t="str">
        <f>IF('Order Form'!$B$12="Address 3","",IF(ISNUMBER($H353),IF('Order Form'!$K$14="Yes",'Order Form'!$B$12,""),""))</f>
        <v/>
      </c>
      <c r="T353" s="88" t="str">
        <f>IF('Order Form'!$B$13="Town","",IF(ISNUMBER($H353),IF('Order Form'!$K$14="Yes",'Order Form'!$B$13,""),""))</f>
        <v/>
      </c>
      <c r="U353" s="34"/>
      <c r="V353" s="103" t="str">
        <f>IF('Order Form'!$B$14="Post Code","",IF(ISNUMBER($H353),IF('Order Form'!$K$14="Yes",'Order Form'!$B$14,""),""))</f>
        <v/>
      </c>
      <c r="W353" s="98" t="str">
        <f>IF('Order Form'!$B$15="Country","",IF(ISNUMBER($H353),IF('Order Form'!$K$14="Yes",VLOOKUP('Order Form'!$B$15,Lists!N:O,2,0),""),""))</f>
        <v/>
      </c>
      <c r="X353" s="100"/>
      <c r="Y353" s="99" t="str">
        <f>IF('Order Form'!$F$8="Phone","",IF(ISNUMBER($H353),IF('Order Form'!$K$14="Yes",'Order Form'!$F$8,""),""))</f>
        <v/>
      </c>
      <c r="Z353" s="97" t="str">
        <f>IF('Order Form'!$F$9="Email","",IF(ISNUMBER($H353),IF('Order Form'!$K$14="Yes",'Order Form'!$F$9,""),""))</f>
        <v/>
      </c>
      <c r="AA353" s="38"/>
      <c r="AC353" s="86" t="str">
        <f>IF(ISNUMBER(($H353)),LEFT('Order Form'!$K$10,2),"")</f>
        <v/>
      </c>
      <c r="AD353" s="34"/>
      <c r="AE353" s="86" t="str">
        <f>IF(AC353="GR",LEFT('Order Form'!$K$11,2),"")</f>
        <v/>
      </c>
      <c r="AF353" s="34"/>
      <c r="AG353" s="38"/>
      <c r="AH353" s="38"/>
      <c r="AI353" s="86" t="str">
        <f>IF(ISNUMBER(($H353)),IF('Order Form'!$K$16="Yes","P",""),"")</f>
        <v/>
      </c>
      <c r="AJ353" s="34"/>
      <c r="AK353" s="106"/>
      <c r="AL353" s="106"/>
      <c r="AM353" s="34"/>
      <c r="AN353" s="34"/>
      <c r="AO353" s="38"/>
      <c r="AP353" s="34"/>
      <c r="AQ353" s="38"/>
      <c r="AR353" s="38"/>
      <c r="AS353" s="38"/>
      <c r="AZ353" s="86" t="str">
        <f>IF(ISNUMBER(($H353)),IF('Order Form'!$K$15="Yes","Y",""),"")</f>
        <v/>
      </c>
      <c r="BD353" s="87" t="e">
        <f>IF('Order Form'!#REF!&gt;0,"OF"," ")</f>
        <v>#REF!</v>
      </c>
      <c r="BE353" s="86" t="e">
        <f>IF('Order Form'!#REF!&gt;0,"Y"," ")</f>
        <v>#REF!</v>
      </c>
      <c r="BF353" s="86" t="e">
        <f>IF('Order Form'!#REF!&gt;0,"STANDARD"," ")</f>
        <v>#REF!</v>
      </c>
    </row>
    <row r="354" spans="1:58">
      <c r="A354" s="34"/>
      <c r="B354" s="93" t="str">
        <f>IF(ISNUMBER(($H354)),'Order Form'!$D$5,"")</f>
        <v/>
      </c>
      <c r="C354" s="92" t="str">
        <f>IF(ISNUMBER(($H354)),'Order Form'!$G$5,"")</f>
        <v/>
      </c>
      <c r="D354" s="92" t="str">
        <f>IF('Order Form'!F407="","",IF(ISNUMBER(($H354)),'Order Form'!F407,""))</f>
        <v/>
      </c>
      <c r="E354" s="35"/>
      <c r="F354" s="91" t="str">
        <f>IF(ISNUMBER((H354)),SUBSTITUTE(SUBSTITUTE('Order Form'!#REF!,"-","")," ",""),"")</f>
        <v/>
      </c>
      <c r="G354" s="36"/>
      <c r="H354" s="90" t="str">
        <f>IF('Order Form'!H407&gt;0,'Order Form'!H407," ")</f>
        <v xml:space="preserve"> </v>
      </c>
      <c r="I354" s="89" t="str">
        <f>IF('Order Form'!$K$13="Yes",(IF('Order Form'!#REF!&gt;0,"",IF('Order Form'!$K$10&lt;&gt;"GR - Gratis",IF('Order Form'!#REF!=0,"",IF(ISNUMBER($H354),'Order Form'!#REF!,"")),""))),"")</f>
        <v/>
      </c>
      <c r="J354" s="89" t="str">
        <f>IF('Order Form'!$K$13="Yes",(IF('Order Form'!#REF!=0,"",IF('Order Form'!$K$10&lt;&gt;"GR - Gratis",IF(ISNUMBER($H354),'Order Form'!#REF!,""),""))),"")</f>
        <v/>
      </c>
      <c r="K354" s="37"/>
      <c r="L354" s="89" t="str">
        <f>IF('Order Form'!J407&gt;0,"",IF('Order Form'!G407=0,"",IF('Order Form'!$K$10&lt;&gt;"GR - Gratis",IF('Order Form'!$K$12="Yes",IF(ISNUMBER($H354),'Order Form'!G407*100,""),""),"")))</f>
        <v/>
      </c>
      <c r="M354" s="89" t="str">
        <f>IF('Order Form'!J407&gt;0,"",IF('Order Form'!$K$17=0,"",IF('Order Form'!$K$17=0,"",IF('Order Form'!$K$10&lt;&gt;"GR - Gratis",IF('Order Form'!$K$12="Yes",IF(ISNUMBER($H354),'Order Form'!$K$17*100,""),""),""))))</f>
        <v/>
      </c>
      <c r="N354" s="38"/>
      <c r="O354" s="88" t="str">
        <f>IF('Order Form'!$B$8="Name / Attent Of","",IF(ISNUMBER($H354),IF('Order Form'!$K$14="Yes",'Order Form'!$B$8,""),""))</f>
        <v/>
      </c>
      <c r="P354" s="96" t="str">
        <f>IF('Order Form'!$B$9="Company / Department","",IF(ISNUMBER($H354),IF('Order Form'!$K$14="Yes",'Order Form'!$B$9,""),""))</f>
        <v/>
      </c>
      <c r="Q354" s="88" t="str">
        <f>IF('Order Form'!$B$10="Address 1","",IF(ISNUMBER($H354),IF('Order Form'!$K$14="Yes",'Order Form'!$B$10,""),""))</f>
        <v/>
      </c>
      <c r="R354" s="88" t="str">
        <f>IF('Order Form'!$B$11="Address 2","",IF(ISNUMBER($H354),IF('Order Form'!$K$14="Yes",'Order Form'!$B$11,""),""))</f>
        <v/>
      </c>
      <c r="S354" s="96" t="str">
        <f>IF('Order Form'!$B$12="Address 3","",IF(ISNUMBER($H354),IF('Order Form'!$K$14="Yes",'Order Form'!$B$12,""),""))</f>
        <v/>
      </c>
      <c r="T354" s="88" t="str">
        <f>IF('Order Form'!$B$13="Town","",IF(ISNUMBER($H354),IF('Order Form'!$K$14="Yes",'Order Form'!$B$13,""),""))</f>
        <v/>
      </c>
      <c r="U354" s="34"/>
      <c r="V354" s="103" t="str">
        <f>IF('Order Form'!$B$14="Post Code","",IF(ISNUMBER($H354),IF('Order Form'!$K$14="Yes",'Order Form'!$B$14,""),""))</f>
        <v/>
      </c>
      <c r="W354" s="98" t="str">
        <f>IF('Order Form'!$B$15="Country","",IF(ISNUMBER($H354),IF('Order Form'!$K$14="Yes",VLOOKUP('Order Form'!$B$15,Lists!N:O,2,0),""),""))</f>
        <v/>
      </c>
      <c r="X354" s="100"/>
      <c r="Y354" s="99" t="str">
        <f>IF('Order Form'!$F$8="Phone","",IF(ISNUMBER($H354),IF('Order Form'!$K$14="Yes",'Order Form'!$F$8,""),""))</f>
        <v/>
      </c>
      <c r="Z354" s="97" t="str">
        <f>IF('Order Form'!$F$9="Email","",IF(ISNUMBER($H354),IF('Order Form'!$K$14="Yes",'Order Form'!$F$9,""),""))</f>
        <v/>
      </c>
      <c r="AA354" s="38"/>
      <c r="AC354" s="86" t="str">
        <f>IF(ISNUMBER(($H354)),LEFT('Order Form'!$K$10,2),"")</f>
        <v/>
      </c>
      <c r="AD354" s="34"/>
      <c r="AE354" s="86" t="str">
        <f>IF(AC354="GR",LEFT('Order Form'!$K$11,2),"")</f>
        <v/>
      </c>
      <c r="AF354" s="34"/>
      <c r="AG354" s="38"/>
      <c r="AH354" s="38"/>
      <c r="AI354" s="86" t="str">
        <f>IF(ISNUMBER(($H354)),IF('Order Form'!$K$16="Yes","P",""),"")</f>
        <v/>
      </c>
      <c r="AJ354" s="34"/>
      <c r="AK354" s="106"/>
      <c r="AL354" s="106"/>
      <c r="AM354" s="34"/>
      <c r="AN354" s="34"/>
      <c r="AO354" s="38"/>
      <c r="AP354" s="34"/>
      <c r="AQ354" s="38"/>
      <c r="AR354" s="38"/>
      <c r="AS354" s="38"/>
      <c r="AZ354" s="86" t="str">
        <f>IF(ISNUMBER(($H354)),IF('Order Form'!$K$15="Yes","Y",""),"")</f>
        <v/>
      </c>
      <c r="BD354" s="87" t="e">
        <f>IF('Order Form'!#REF!&gt;0,"OF"," ")</f>
        <v>#REF!</v>
      </c>
      <c r="BE354" s="86" t="e">
        <f>IF('Order Form'!#REF!&gt;0,"Y"," ")</f>
        <v>#REF!</v>
      </c>
      <c r="BF354" s="86" t="e">
        <f>IF('Order Form'!#REF!&gt;0,"STANDARD"," ")</f>
        <v>#REF!</v>
      </c>
    </row>
    <row r="355" spans="1:58">
      <c r="A355" s="34"/>
      <c r="B355" s="93" t="str">
        <f>IF(ISNUMBER(($H355)),'Order Form'!$D$5,"")</f>
        <v/>
      </c>
      <c r="C355" s="92" t="str">
        <f>IF(ISNUMBER(($H355)),'Order Form'!$G$5,"")</f>
        <v/>
      </c>
      <c r="D355" s="92" t="str">
        <f>IF('Order Form'!F408="","",IF(ISNUMBER(($H355)),'Order Form'!F408,""))</f>
        <v/>
      </c>
      <c r="E355" s="35"/>
      <c r="F355" s="91" t="str">
        <f>IF(ISNUMBER((H355)),SUBSTITUTE(SUBSTITUTE('Order Form'!#REF!,"-","")," ",""),"")</f>
        <v/>
      </c>
      <c r="G355" s="36"/>
      <c r="H355" s="90" t="str">
        <f>IF('Order Form'!H408&gt;0,'Order Form'!H408," ")</f>
        <v xml:space="preserve"> </v>
      </c>
      <c r="I355" s="89" t="str">
        <f>IF('Order Form'!$K$13="Yes",(IF('Order Form'!#REF!&gt;0,"",IF('Order Form'!$K$10&lt;&gt;"GR - Gratis",IF('Order Form'!#REF!=0,"",IF(ISNUMBER($H355),'Order Form'!#REF!,"")),""))),"")</f>
        <v/>
      </c>
      <c r="J355" s="89" t="str">
        <f>IF('Order Form'!$K$13="Yes",(IF('Order Form'!#REF!=0,"",IF('Order Form'!$K$10&lt;&gt;"GR - Gratis",IF(ISNUMBER($H355),'Order Form'!#REF!,""),""))),"")</f>
        <v/>
      </c>
      <c r="K355" s="37"/>
      <c r="L355" s="89" t="str">
        <f>IF('Order Form'!J408&gt;0,"",IF('Order Form'!G408=0,"",IF('Order Form'!$K$10&lt;&gt;"GR - Gratis",IF('Order Form'!$K$12="Yes",IF(ISNUMBER($H355),'Order Form'!G408*100,""),""),"")))</f>
        <v/>
      </c>
      <c r="M355" s="89" t="str">
        <f>IF('Order Form'!J408&gt;0,"",IF('Order Form'!$K$17=0,"",IF('Order Form'!$K$17=0,"",IF('Order Form'!$K$10&lt;&gt;"GR - Gratis",IF('Order Form'!$K$12="Yes",IF(ISNUMBER($H355),'Order Form'!$K$17*100,""),""),""))))</f>
        <v/>
      </c>
      <c r="N355" s="38"/>
      <c r="O355" s="88" t="str">
        <f>IF('Order Form'!$B$8="Name / Attent Of","",IF(ISNUMBER($H355),IF('Order Form'!$K$14="Yes",'Order Form'!$B$8,""),""))</f>
        <v/>
      </c>
      <c r="P355" s="96" t="str">
        <f>IF('Order Form'!$B$9="Company / Department","",IF(ISNUMBER($H355),IF('Order Form'!$K$14="Yes",'Order Form'!$B$9,""),""))</f>
        <v/>
      </c>
      <c r="Q355" s="88" t="str">
        <f>IF('Order Form'!$B$10="Address 1","",IF(ISNUMBER($H355),IF('Order Form'!$K$14="Yes",'Order Form'!$B$10,""),""))</f>
        <v/>
      </c>
      <c r="R355" s="88" t="str">
        <f>IF('Order Form'!$B$11="Address 2","",IF(ISNUMBER($H355),IF('Order Form'!$K$14="Yes",'Order Form'!$B$11,""),""))</f>
        <v/>
      </c>
      <c r="S355" s="96" t="str">
        <f>IF('Order Form'!$B$12="Address 3","",IF(ISNUMBER($H355),IF('Order Form'!$K$14="Yes",'Order Form'!$B$12,""),""))</f>
        <v/>
      </c>
      <c r="T355" s="88" t="str">
        <f>IF('Order Form'!$B$13="Town","",IF(ISNUMBER($H355),IF('Order Form'!$K$14="Yes",'Order Form'!$B$13,""),""))</f>
        <v/>
      </c>
      <c r="U355" s="34"/>
      <c r="V355" s="103" t="str">
        <f>IF('Order Form'!$B$14="Post Code","",IF(ISNUMBER($H355),IF('Order Form'!$K$14="Yes",'Order Form'!$B$14,""),""))</f>
        <v/>
      </c>
      <c r="W355" s="98" t="str">
        <f>IF('Order Form'!$B$15="Country","",IF(ISNUMBER($H355),IF('Order Form'!$K$14="Yes",VLOOKUP('Order Form'!$B$15,Lists!N:O,2,0),""),""))</f>
        <v/>
      </c>
      <c r="X355" s="100"/>
      <c r="Y355" s="99" t="str">
        <f>IF('Order Form'!$F$8="Phone","",IF(ISNUMBER($H355),IF('Order Form'!$K$14="Yes",'Order Form'!$F$8,""),""))</f>
        <v/>
      </c>
      <c r="Z355" s="97" t="str">
        <f>IF('Order Form'!$F$9="Email","",IF(ISNUMBER($H355),IF('Order Form'!$K$14="Yes",'Order Form'!$F$9,""),""))</f>
        <v/>
      </c>
      <c r="AA355" s="38"/>
      <c r="AC355" s="86" t="str">
        <f>IF(ISNUMBER(($H355)),LEFT('Order Form'!$K$10,2),"")</f>
        <v/>
      </c>
      <c r="AD355" s="34"/>
      <c r="AE355" s="86" t="str">
        <f>IF(AC355="GR",LEFT('Order Form'!$K$11,2),"")</f>
        <v/>
      </c>
      <c r="AF355" s="34"/>
      <c r="AG355" s="38"/>
      <c r="AH355" s="38"/>
      <c r="AI355" s="86" t="str">
        <f>IF(ISNUMBER(($H355)),IF('Order Form'!$K$16="Yes","P",""),"")</f>
        <v/>
      </c>
      <c r="AJ355" s="34"/>
      <c r="AK355" s="106"/>
      <c r="AL355" s="106"/>
      <c r="AM355" s="34"/>
      <c r="AN355" s="34"/>
      <c r="AO355" s="38"/>
      <c r="AP355" s="34"/>
      <c r="AQ355" s="38"/>
      <c r="AR355" s="38"/>
      <c r="AS355" s="38"/>
      <c r="AZ355" s="86" t="str">
        <f>IF(ISNUMBER(($H355)),IF('Order Form'!$K$15="Yes","Y",""),"")</f>
        <v/>
      </c>
      <c r="BD355" s="87" t="e">
        <f>IF('Order Form'!#REF!&gt;0,"OF"," ")</f>
        <v>#REF!</v>
      </c>
      <c r="BE355" s="86" t="e">
        <f>IF('Order Form'!#REF!&gt;0,"Y"," ")</f>
        <v>#REF!</v>
      </c>
      <c r="BF355" s="86" t="e">
        <f>IF('Order Form'!#REF!&gt;0,"STANDARD"," ")</f>
        <v>#REF!</v>
      </c>
    </row>
    <row r="356" spans="1:58">
      <c r="A356" s="34"/>
      <c r="B356" s="93" t="str">
        <f>IF(ISNUMBER(($H356)),'Order Form'!$D$5,"")</f>
        <v/>
      </c>
      <c r="C356" s="92" t="str">
        <f>IF(ISNUMBER(($H356)),'Order Form'!$G$5,"")</f>
        <v/>
      </c>
      <c r="D356" s="92" t="str">
        <f>IF('Order Form'!F409="","",IF(ISNUMBER(($H356)),'Order Form'!F409,""))</f>
        <v/>
      </c>
      <c r="E356" s="35"/>
      <c r="F356" s="91" t="str">
        <f>IF(ISNUMBER((H356)),SUBSTITUTE(SUBSTITUTE('Order Form'!#REF!,"-","")," ",""),"")</f>
        <v/>
      </c>
      <c r="G356" s="36"/>
      <c r="H356" s="90" t="str">
        <f>IF('Order Form'!H409&gt;0,'Order Form'!H409," ")</f>
        <v xml:space="preserve"> </v>
      </c>
      <c r="I356" s="89" t="str">
        <f>IF('Order Form'!$K$13="Yes",(IF('Order Form'!#REF!&gt;0,"",IF('Order Form'!$K$10&lt;&gt;"GR - Gratis",IF('Order Form'!#REF!=0,"",IF(ISNUMBER($H356),'Order Form'!#REF!,"")),""))),"")</f>
        <v/>
      </c>
      <c r="J356" s="89" t="str">
        <f>IF('Order Form'!$K$13="Yes",(IF('Order Form'!#REF!=0,"",IF('Order Form'!$K$10&lt;&gt;"GR - Gratis",IF(ISNUMBER($H356),'Order Form'!#REF!,""),""))),"")</f>
        <v/>
      </c>
      <c r="K356" s="37"/>
      <c r="L356" s="89" t="str">
        <f>IF('Order Form'!J409&gt;0,"",IF('Order Form'!G409=0,"",IF('Order Form'!$K$10&lt;&gt;"GR - Gratis",IF('Order Form'!$K$12="Yes",IF(ISNUMBER($H356),'Order Form'!G409*100,""),""),"")))</f>
        <v/>
      </c>
      <c r="M356" s="89" t="str">
        <f>IF('Order Form'!J409&gt;0,"",IF('Order Form'!$K$17=0,"",IF('Order Form'!$K$17=0,"",IF('Order Form'!$K$10&lt;&gt;"GR - Gratis",IF('Order Form'!$K$12="Yes",IF(ISNUMBER($H356),'Order Form'!$K$17*100,""),""),""))))</f>
        <v/>
      </c>
      <c r="N356" s="38"/>
      <c r="O356" s="88" t="str">
        <f>IF('Order Form'!$B$8="Name / Attent Of","",IF(ISNUMBER($H356),IF('Order Form'!$K$14="Yes",'Order Form'!$B$8,""),""))</f>
        <v/>
      </c>
      <c r="P356" s="96" t="str">
        <f>IF('Order Form'!$B$9="Company / Department","",IF(ISNUMBER($H356),IF('Order Form'!$K$14="Yes",'Order Form'!$B$9,""),""))</f>
        <v/>
      </c>
      <c r="Q356" s="88" t="str">
        <f>IF('Order Form'!$B$10="Address 1","",IF(ISNUMBER($H356),IF('Order Form'!$K$14="Yes",'Order Form'!$B$10,""),""))</f>
        <v/>
      </c>
      <c r="R356" s="88" t="str">
        <f>IF('Order Form'!$B$11="Address 2","",IF(ISNUMBER($H356),IF('Order Form'!$K$14="Yes",'Order Form'!$B$11,""),""))</f>
        <v/>
      </c>
      <c r="S356" s="96" t="str">
        <f>IF('Order Form'!$B$12="Address 3","",IF(ISNUMBER($H356),IF('Order Form'!$K$14="Yes",'Order Form'!$B$12,""),""))</f>
        <v/>
      </c>
      <c r="T356" s="88" t="str">
        <f>IF('Order Form'!$B$13="Town","",IF(ISNUMBER($H356),IF('Order Form'!$K$14="Yes",'Order Form'!$B$13,""),""))</f>
        <v/>
      </c>
      <c r="U356" s="34"/>
      <c r="V356" s="103" t="str">
        <f>IF('Order Form'!$B$14="Post Code","",IF(ISNUMBER($H356),IF('Order Form'!$K$14="Yes",'Order Form'!$B$14,""),""))</f>
        <v/>
      </c>
      <c r="W356" s="98" t="str">
        <f>IF('Order Form'!$B$15="Country","",IF(ISNUMBER($H356),IF('Order Form'!$K$14="Yes",VLOOKUP('Order Form'!$B$15,Lists!N:O,2,0),""),""))</f>
        <v/>
      </c>
      <c r="X356" s="100"/>
      <c r="Y356" s="99" t="str">
        <f>IF('Order Form'!$F$8="Phone","",IF(ISNUMBER($H356),IF('Order Form'!$K$14="Yes",'Order Form'!$F$8,""),""))</f>
        <v/>
      </c>
      <c r="Z356" s="97" t="str">
        <f>IF('Order Form'!$F$9="Email","",IF(ISNUMBER($H356),IF('Order Form'!$K$14="Yes",'Order Form'!$F$9,""),""))</f>
        <v/>
      </c>
      <c r="AA356" s="38"/>
      <c r="AC356" s="86" t="str">
        <f>IF(ISNUMBER(($H356)),LEFT('Order Form'!$K$10,2),"")</f>
        <v/>
      </c>
      <c r="AD356" s="34"/>
      <c r="AE356" s="86" t="str">
        <f>IF(AC356="GR",LEFT('Order Form'!$K$11,2),"")</f>
        <v/>
      </c>
      <c r="AF356" s="34"/>
      <c r="AG356" s="38"/>
      <c r="AH356" s="38"/>
      <c r="AI356" s="86" t="str">
        <f>IF(ISNUMBER(($H356)),IF('Order Form'!$K$16="Yes","P",""),"")</f>
        <v/>
      </c>
      <c r="AJ356" s="34"/>
      <c r="AK356" s="106"/>
      <c r="AL356" s="106"/>
      <c r="AM356" s="34"/>
      <c r="AN356" s="34"/>
      <c r="AO356" s="38"/>
      <c r="AP356" s="34"/>
      <c r="AQ356" s="38"/>
      <c r="AR356" s="38"/>
      <c r="AS356" s="38"/>
      <c r="AZ356" s="86" t="str">
        <f>IF(ISNUMBER(($H356)),IF('Order Form'!$K$15="Yes","Y",""),"")</f>
        <v/>
      </c>
      <c r="BD356" s="87" t="e">
        <f>IF('Order Form'!#REF!&gt;0,"OF"," ")</f>
        <v>#REF!</v>
      </c>
      <c r="BE356" s="86" t="e">
        <f>IF('Order Form'!#REF!&gt;0,"Y"," ")</f>
        <v>#REF!</v>
      </c>
      <c r="BF356" s="86" t="e">
        <f>IF('Order Form'!#REF!&gt;0,"STANDARD"," ")</f>
        <v>#REF!</v>
      </c>
    </row>
    <row r="357" spans="1:58">
      <c r="A357" s="34"/>
      <c r="B357" s="93" t="str">
        <f>IF(ISNUMBER(($H357)),'Order Form'!$D$5,"")</f>
        <v/>
      </c>
      <c r="C357" s="92" t="str">
        <f>IF(ISNUMBER(($H357)),'Order Form'!$G$5,"")</f>
        <v/>
      </c>
      <c r="D357" s="92" t="str">
        <f>IF('Order Form'!F410="","",IF(ISNUMBER(($H357)),'Order Form'!F410,""))</f>
        <v/>
      </c>
      <c r="E357" s="35"/>
      <c r="F357" s="91" t="str">
        <f>IF(ISNUMBER((H357)),SUBSTITUTE(SUBSTITUTE('Order Form'!#REF!,"-","")," ",""),"")</f>
        <v/>
      </c>
      <c r="G357" s="36"/>
      <c r="H357" s="90" t="str">
        <f>IF('Order Form'!H410&gt;0,'Order Form'!H410," ")</f>
        <v xml:space="preserve"> </v>
      </c>
      <c r="I357" s="89" t="str">
        <f>IF('Order Form'!$K$13="Yes",(IF('Order Form'!#REF!&gt;0,"",IF('Order Form'!$K$10&lt;&gt;"GR - Gratis",IF('Order Form'!#REF!=0,"",IF(ISNUMBER($H357),'Order Form'!#REF!,"")),""))),"")</f>
        <v/>
      </c>
      <c r="J357" s="89" t="str">
        <f>IF('Order Form'!$K$13="Yes",(IF('Order Form'!#REF!=0,"",IF('Order Form'!$K$10&lt;&gt;"GR - Gratis",IF(ISNUMBER($H357),'Order Form'!#REF!,""),""))),"")</f>
        <v/>
      </c>
      <c r="K357" s="37"/>
      <c r="L357" s="89" t="str">
        <f>IF('Order Form'!J410&gt;0,"",IF('Order Form'!G410=0,"",IF('Order Form'!$K$10&lt;&gt;"GR - Gratis",IF('Order Form'!$K$12="Yes",IF(ISNUMBER($H357),'Order Form'!G410*100,""),""),"")))</f>
        <v/>
      </c>
      <c r="M357" s="89" t="str">
        <f>IF('Order Form'!J410&gt;0,"",IF('Order Form'!$K$17=0,"",IF('Order Form'!$K$17=0,"",IF('Order Form'!$K$10&lt;&gt;"GR - Gratis",IF('Order Form'!$K$12="Yes",IF(ISNUMBER($H357),'Order Form'!$K$17*100,""),""),""))))</f>
        <v/>
      </c>
      <c r="N357" s="38"/>
      <c r="O357" s="88" t="str">
        <f>IF('Order Form'!$B$8="Name / Attent Of","",IF(ISNUMBER($H357),IF('Order Form'!$K$14="Yes",'Order Form'!$B$8,""),""))</f>
        <v/>
      </c>
      <c r="P357" s="96" t="str">
        <f>IF('Order Form'!$B$9="Company / Department","",IF(ISNUMBER($H357),IF('Order Form'!$K$14="Yes",'Order Form'!$B$9,""),""))</f>
        <v/>
      </c>
      <c r="Q357" s="88" t="str">
        <f>IF('Order Form'!$B$10="Address 1","",IF(ISNUMBER($H357),IF('Order Form'!$K$14="Yes",'Order Form'!$B$10,""),""))</f>
        <v/>
      </c>
      <c r="R357" s="88" t="str">
        <f>IF('Order Form'!$B$11="Address 2","",IF(ISNUMBER($H357),IF('Order Form'!$K$14="Yes",'Order Form'!$B$11,""),""))</f>
        <v/>
      </c>
      <c r="S357" s="96" t="str">
        <f>IF('Order Form'!$B$12="Address 3","",IF(ISNUMBER($H357),IF('Order Form'!$K$14="Yes",'Order Form'!$B$12,""),""))</f>
        <v/>
      </c>
      <c r="T357" s="88" t="str">
        <f>IF('Order Form'!$B$13="Town","",IF(ISNUMBER($H357),IF('Order Form'!$K$14="Yes",'Order Form'!$B$13,""),""))</f>
        <v/>
      </c>
      <c r="U357" s="34"/>
      <c r="V357" s="103" t="str">
        <f>IF('Order Form'!$B$14="Post Code","",IF(ISNUMBER($H357),IF('Order Form'!$K$14="Yes",'Order Form'!$B$14,""),""))</f>
        <v/>
      </c>
      <c r="W357" s="98" t="str">
        <f>IF('Order Form'!$B$15="Country","",IF(ISNUMBER($H357),IF('Order Form'!$K$14="Yes",VLOOKUP('Order Form'!$B$15,Lists!N:O,2,0),""),""))</f>
        <v/>
      </c>
      <c r="X357" s="100"/>
      <c r="Y357" s="99" t="str">
        <f>IF('Order Form'!$F$8="Phone","",IF(ISNUMBER($H357),IF('Order Form'!$K$14="Yes",'Order Form'!$F$8,""),""))</f>
        <v/>
      </c>
      <c r="Z357" s="97" t="str">
        <f>IF('Order Form'!$F$9="Email","",IF(ISNUMBER($H357),IF('Order Form'!$K$14="Yes",'Order Form'!$F$9,""),""))</f>
        <v/>
      </c>
      <c r="AA357" s="38"/>
      <c r="AC357" s="86" t="str">
        <f>IF(ISNUMBER(($H357)),LEFT('Order Form'!$K$10,2),"")</f>
        <v/>
      </c>
      <c r="AD357" s="34"/>
      <c r="AE357" s="86" t="str">
        <f>IF(AC357="GR",LEFT('Order Form'!$K$11,2),"")</f>
        <v/>
      </c>
      <c r="AF357" s="34"/>
      <c r="AG357" s="38"/>
      <c r="AH357" s="38"/>
      <c r="AI357" s="86" t="str">
        <f>IF(ISNUMBER(($H357)),IF('Order Form'!$K$16="Yes","P",""),"")</f>
        <v/>
      </c>
      <c r="AJ357" s="34"/>
      <c r="AK357" s="106"/>
      <c r="AL357" s="106"/>
      <c r="AM357" s="34"/>
      <c r="AN357" s="34"/>
      <c r="AO357" s="38"/>
      <c r="AP357" s="34"/>
      <c r="AQ357" s="38"/>
      <c r="AR357" s="38"/>
      <c r="AS357" s="38"/>
      <c r="AZ357" s="86" t="str">
        <f>IF(ISNUMBER(($H357)),IF('Order Form'!$K$15="Yes","Y",""),"")</f>
        <v/>
      </c>
      <c r="BD357" s="87" t="e">
        <f>IF('Order Form'!#REF!&gt;0,"OF"," ")</f>
        <v>#REF!</v>
      </c>
      <c r="BE357" s="86" t="e">
        <f>IF('Order Form'!#REF!&gt;0,"Y"," ")</f>
        <v>#REF!</v>
      </c>
      <c r="BF357" s="86" t="e">
        <f>IF('Order Form'!#REF!&gt;0,"STANDARD"," ")</f>
        <v>#REF!</v>
      </c>
    </row>
    <row r="358" spans="1:58">
      <c r="A358" s="34"/>
      <c r="B358" s="93" t="str">
        <f>IF(ISNUMBER(($H358)),'Order Form'!$D$5,"")</f>
        <v/>
      </c>
      <c r="C358" s="92" t="str">
        <f>IF(ISNUMBER(($H358)),'Order Form'!$G$5,"")</f>
        <v/>
      </c>
      <c r="D358" s="92" t="str">
        <f>IF('Order Form'!F411="","",IF(ISNUMBER(($H358)),'Order Form'!F411,""))</f>
        <v/>
      </c>
      <c r="E358" s="35"/>
      <c r="F358" s="91" t="str">
        <f>IF(ISNUMBER((H358)),SUBSTITUTE(SUBSTITUTE('Order Form'!#REF!,"-","")," ",""),"")</f>
        <v/>
      </c>
      <c r="G358" s="36"/>
      <c r="H358" s="90" t="str">
        <f>IF('Order Form'!H411&gt;0,'Order Form'!H411," ")</f>
        <v xml:space="preserve"> </v>
      </c>
      <c r="I358" s="89" t="str">
        <f>IF('Order Form'!$K$13="Yes",(IF('Order Form'!#REF!&gt;0,"",IF('Order Form'!$K$10&lt;&gt;"GR - Gratis",IF('Order Form'!#REF!=0,"",IF(ISNUMBER($H358),'Order Form'!#REF!,"")),""))),"")</f>
        <v/>
      </c>
      <c r="J358" s="89" t="str">
        <f>IF('Order Form'!$K$13="Yes",(IF('Order Form'!#REF!=0,"",IF('Order Form'!$K$10&lt;&gt;"GR - Gratis",IF(ISNUMBER($H358),'Order Form'!#REF!,""),""))),"")</f>
        <v/>
      </c>
      <c r="K358" s="37"/>
      <c r="L358" s="89" t="str">
        <f>IF('Order Form'!J411&gt;0,"",IF('Order Form'!G411=0,"",IF('Order Form'!$K$10&lt;&gt;"GR - Gratis",IF('Order Form'!$K$12="Yes",IF(ISNUMBER($H358),'Order Form'!G411*100,""),""),"")))</f>
        <v/>
      </c>
      <c r="M358" s="89" t="str">
        <f>IF('Order Form'!J411&gt;0,"",IF('Order Form'!$K$17=0,"",IF('Order Form'!$K$17=0,"",IF('Order Form'!$K$10&lt;&gt;"GR - Gratis",IF('Order Form'!$K$12="Yes",IF(ISNUMBER($H358),'Order Form'!$K$17*100,""),""),""))))</f>
        <v/>
      </c>
      <c r="N358" s="38"/>
      <c r="O358" s="88" t="str">
        <f>IF('Order Form'!$B$8="Name / Attent Of","",IF(ISNUMBER($H358),IF('Order Form'!$K$14="Yes",'Order Form'!$B$8,""),""))</f>
        <v/>
      </c>
      <c r="P358" s="96" t="str">
        <f>IF('Order Form'!$B$9="Company / Department","",IF(ISNUMBER($H358),IF('Order Form'!$K$14="Yes",'Order Form'!$B$9,""),""))</f>
        <v/>
      </c>
      <c r="Q358" s="88" t="str">
        <f>IF('Order Form'!$B$10="Address 1","",IF(ISNUMBER($H358),IF('Order Form'!$K$14="Yes",'Order Form'!$B$10,""),""))</f>
        <v/>
      </c>
      <c r="R358" s="88" t="str">
        <f>IF('Order Form'!$B$11="Address 2","",IF(ISNUMBER($H358),IF('Order Form'!$K$14="Yes",'Order Form'!$B$11,""),""))</f>
        <v/>
      </c>
      <c r="S358" s="96" t="str">
        <f>IF('Order Form'!$B$12="Address 3","",IF(ISNUMBER($H358),IF('Order Form'!$K$14="Yes",'Order Form'!$B$12,""),""))</f>
        <v/>
      </c>
      <c r="T358" s="88" t="str">
        <f>IF('Order Form'!$B$13="Town","",IF(ISNUMBER($H358),IF('Order Form'!$K$14="Yes",'Order Form'!$B$13,""),""))</f>
        <v/>
      </c>
      <c r="U358" s="34"/>
      <c r="V358" s="103" t="str">
        <f>IF('Order Form'!$B$14="Post Code","",IF(ISNUMBER($H358),IF('Order Form'!$K$14="Yes",'Order Form'!$B$14,""),""))</f>
        <v/>
      </c>
      <c r="W358" s="98" t="str">
        <f>IF('Order Form'!$B$15="Country","",IF(ISNUMBER($H358),IF('Order Form'!$K$14="Yes",VLOOKUP('Order Form'!$B$15,Lists!N:O,2,0),""),""))</f>
        <v/>
      </c>
      <c r="X358" s="100"/>
      <c r="Y358" s="99" t="str">
        <f>IF('Order Form'!$F$8="Phone","",IF(ISNUMBER($H358),IF('Order Form'!$K$14="Yes",'Order Form'!$F$8,""),""))</f>
        <v/>
      </c>
      <c r="Z358" s="97" t="str">
        <f>IF('Order Form'!$F$9="Email","",IF(ISNUMBER($H358),IF('Order Form'!$K$14="Yes",'Order Form'!$F$9,""),""))</f>
        <v/>
      </c>
      <c r="AA358" s="38"/>
      <c r="AC358" s="86" t="str">
        <f>IF(ISNUMBER(($H358)),LEFT('Order Form'!$K$10,2),"")</f>
        <v/>
      </c>
      <c r="AD358" s="34"/>
      <c r="AE358" s="86" t="str">
        <f>IF(AC358="GR",LEFT('Order Form'!$K$11,2),"")</f>
        <v/>
      </c>
      <c r="AF358" s="34"/>
      <c r="AG358" s="38"/>
      <c r="AH358" s="38"/>
      <c r="AI358" s="86" t="str">
        <f>IF(ISNUMBER(($H358)),IF('Order Form'!$K$16="Yes","P",""),"")</f>
        <v/>
      </c>
      <c r="AJ358" s="34"/>
      <c r="AK358" s="106"/>
      <c r="AL358" s="106"/>
      <c r="AM358" s="34"/>
      <c r="AN358" s="34"/>
      <c r="AO358" s="38"/>
      <c r="AP358" s="34"/>
      <c r="AQ358" s="38"/>
      <c r="AR358" s="38"/>
      <c r="AS358" s="38"/>
      <c r="AZ358" s="86" t="str">
        <f>IF(ISNUMBER(($H358)),IF('Order Form'!$K$15="Yes","Y",""),"")</f>
        <v/>
      </c>
      <c r="BD358" s="87" t="e">
        <f>IF('Order Form'!#REF!&gt;0,"OF"," ")</f>
        <v>#REF!</v>
      </c>
      <c r="BE358" s="86" t="e">
        <f>IF('Order Form'!#REF!&gt;0,"Y"," ")</f>
        <v>#REF!</v>
      </c>
      <c r="BF358" s="86" t="e">
        <f>IF('Order Form'!#REF!&gt;0,"STANDARD"," ")</f>
        <v>#REF!</v>
      </c>
    </row>
    <row r="359" spans="1:58">
      <c r="A359" s="34"/>
      <c r="B359" s="93" t="str">
        <f>IF(ISNUMBER(($H359)),'Order Form'!$D$5,"")</f>
        <v/>
      </c>
      <c r="C359" s="92" t="str">
        <f>IF(ISNUMBER(($H359)),'Order Form'!$G$5,"")</f>
        <v/>
      </c>
      <c r="D359" s="92" t="str">
        <f>IF('Order Form'!F412="","",IF(ISNUMBER(($H359)),'Order Form'!F412,""))</f>
        <v/>
      </c>
      <c r="E359" s="35"/>
      <c r="F359" s="91" t="str">
        <f>IF(ISNUMBER((H359)),SUBSTITUTE(SUBSTITUTE('Order Form'!#REF!,"-","")," ",""),"")</f>
        <v/>
      </c>
      <c r="G359" s="36"/>
      <c r="H359" s="90" t="str">
        <f>IF('Order Form'!H412&gt;0,'Order Form'!H412," ")</f>
        <v xml:space="preserve"> </v>
      </c>
      <c r="I359" s="89" t="str">
        <f>IF('Order Form'!$K$13="Yes",(IF('Order Form'!#REF!&gt;0,"",IF('Order Form'!$K$10&lt;&gt;"GR - Gratis",IF('Order Form'!#REF!=0,"",IF(ISNUMBER($H359),'Order Form'!#REF!,"")),""))),"")</f>
        <v/>
      </c>
      <c r="J359" s="89" t="str">
        <f>IF('Order Form'!$K$13="Yes",(IF('Order Form'!#REF!=0,"",IF('Order Form'!$K$10&lt;&gt;"GR - Gratis",IF(ISNUMBER($H359),'Order Form'!#REF!,""),""))),"")</f>
        <v/>
      </c>
      <c r="K359" s="37"/>
      <c r="L359" s="89" t="str">
        <f>IF('Order Form'!J412&gt;0,"",IF('Order Form'!G412=0,"",IF('Order Form'!$K$10&lt;&gt;"GR - Gratis",IF('Order Form'!$K$12="Yes",IF(ISNUMBER($H359),'Order Form'!G412*100,""),""),"")))</f>
        <v/>
      </c>
      <c r="M359" s="89" t="str">
        <f>IF('Order Form'!J412&gt;0,"",IF('Order Form'!$K$17=0,"",IF('Order Form'!$K$17=0,"",IF('Order Form'!$K$10&lt;&gt;"GR - Gratis",IF('Order Form'!$K$12="Yes",IF(ISNUMBER($H359),'Order Form'!$K$17*100,""),""),""))))</f>
        <v/>
      </c>
      <c r="N359" s="38"/>
      <c r="O359" s="88" t="str">
        <f>IF('Order Form'!$B$8="Name / Attent Of","",IF(ISNUMBER($H359),IF('Order Form'!$K$14="Yes",'Order Form'!$B$8,""),""))</f>
        <v/>
      </c>
      <c r="P359" s="96" t="str">
        <f>IF('Order Form'!$B$9="Company / Department","",IF(ISNUMBER($H359),IF('Order Form'!$K$14="Yes",'Order Form'!$B$9,""),""))</f>
        <v/>
      </c>
      <c r="Q359" s="88" t="str">
        <f>IF('Order Form'!$B$10="Address 1","",IF(ISNUMBER($H359),IF('Order Form'!$K$14="Yes",'Order Form'!$B$10,""),""))</f>
        <v/>
      </c>
      <c r="R359" s="88" t="str">
        <f>IF('Order Form'!$B$11="Address 2","",IF(ISNUMBER($H359),IF('Order Form'!$K$14="Yes",'Order Form'!$B$11,""),""))</f>
        <v/>
      </c>
      <c r="S359" s="96" t="str">
        <f>IF('Order Form'!$B$12="Address 3","",IF(ISNUMBER($H359),IF('Order Form'!$K$14="Yes",'Order Form'!$B$12,""),""))</f>
        <v/>
      </c>
      <c r="T359" s="88" t="str">
        <f>IF('Order Form'!$B$13="Town","",IF(ISNUMBER($H359),IF('Order Form'!$K$14="Yes",'Order Form'!$B$13,""),""))</f>
        <v/>
      </c>
      <c r="U359" s="34"/>
      <c r="V359" s="103" t="str">
        <f>IF('Order Form'!$B$14="Post Code","",IF(ISNUMBER($H359),IF('Order Form'!$K$14="Yes",'Order Form'!$B$14,""),""))</f>
        <v/>
      </c>
      <c r="W359" s="98" t="str">
        <f>IF('Order Form'!$B$15="Country","",IF(ISNUMBER($H359),IF('Order Form'!$K$14="Yes",VLOOKUP('Order Form'!$B$15,Lists!N:O,2,0),""),""))</f>
        <v/>
      </c>
      <c r="X359" s="100"/>
      <c r="Y359" s="99" t="str">
        <f>IF('Order Form'!$F$8="Phone","",IF(ISNUMBER($H359),IF('Order Form'!$K$14="Yes",'Order Form'!$F$8,""),""))</f>
        <v/>
      </c>
      <c r="Z359" s="97" t="str">
        <f>IF('Order Form'!$F$9="Email","",IF(ISNUMBER($H359),IF('Order Form'!$K$14="Yes",'Order Form'!$F$9,""),""))</f>
        <v/>
      </c>
      <c r="AA359" s="38"/>
      <c r="AC359" s="86" t="str">
        <f>IF(ISNUMBER(($H359)),LEFT('Order Form'!$K$10,2),"")</f>
        <v/>
      </c>
      <c r="AD359" s="34"/>
      <c r="AE359" s="86" t="str">
        <f>IF(AC359="GR",LEFT('Order Form'!$K$11,2),"")</f>
        <v/>
      </c>
      <c r="AF359" s="34"/>
      <c r="AG359" s="38"/>
      <c r="AH359" s="38"/>
      <c r="AI359" s="86" t="str">
        <f>IF(ISNUMBER(($H359)),IF('Order Form'!$K$16="Yes","P",""),"")</f>
        <v/>
      </c>
      <c r="AJ359" s="34"/>
      <c r="AK359" s="106"/>
      <c r="AL359" s="106"/>
      <c r="AM359" s="34"/>
      <c r="AN359" s="34"/>
      <c r="AO359" s="38"/>
      <c r="AP359" s="34"/>
      <c r="AQ359" s="38"/>
      <c r="AR359" s="38"/>
      <c r="AS359" s="38"/>
      <c r="AZ359" s="86" t="str">
        <f>IF(ISNUMBER(($H359)),IF('Order Form'!$K$15="Yes","Y",""),"")</f>
        <v/>
      </c>
      <c r="BD359" s="87" t="e">
        <f>IF('Order Form'!#REF!&gt;0,"OF"," ")</f>
        <v>#REF!</v>
      </c>
      <c r="BE359" s="86" t="e">
        <f>IF('Order Form'!#REF!&gt;0,"Y"," ")</f>
        <v>#REF!</v>
      </c>
      <c r="BF359" s="86" t="e">
        <f>IF('Order Form'!#REF!&gt;0,"STANDARD"," ")</f>
        <v>#REF!</v>
      </c>
    </row>
    <row r="360" spans="1:58">
      <c r="A360" s="34"/>
      <c r="B360" s="93" t="str">
        <f>IF(ISNUMBER(($H360)),'Order Form'!$D$5,"")</f>
        <v/>
      </c>
      <c r="C360" s="92" t="str">
        <f>IF(ISNUMBER(($H360)),'Order Form'!$G$5,"")</f>
        <v/>
      </c>
      <c r="D360" s="92" t="str">
        <f>IF('Order Form'!F413="","",IF(ISNUMBER(($H360)),'Order Form'!F413,""))</f>
        <v/>
      </c>
      <c r="E360" s="35"/>
      <c r="F360" s="91" t="str">
        <f>IF(ISNUMBER((H360)),SUBSTITUTE(SUBSTITUTE('Order Form'!#REF!,"-","")," ",""),"")</f>
        <v/>
      </c>
      <c r="G360" s="36"/>
      <c r="H360" s="90" t="str">
        <f>IF('Order Form'!H413&gt;0,'Order Form'!H413," ")</f>
        <v xml:space="preserve"> </v>
      </c>
      <c r="I360" s="89" t="str">
        <f>IF('Order Form'!$K$13="Yes",(IF('Order Form'!#REF!&gt;0,"",IF('Order Form'!$K$10&lt;&gt;"GR - Gratis",IF('Order Form'!#REF!=0,"",IF(ISNUMBER($H360),'Order Form'!#REF!,"")),""))),"")</f>
        <v/>
      </c>
      <c r="J360" s="89" t="str">
        <f>IF('Order Form'!$K$13="Yes",(IF('Order Form'!#REF!=0,"",IF('Order Form'!$K$10&lt;&gt;"GR - Gratis",IF(ISNUMBER($H360),'Order Form'!#REF!,""),""))),"")</f>
        <v/>
      </c>
      <c r="K360" s="37"/>
      <c r="L360" s="89" t="str">
        <f>IF('Order Form'!J413&gt;0,"",IF('Order Form'!G413=0,"",IF('Order Form'!$K$10&lt;&gt;"GR - Gratis",IF('Order Form'!$K$12="Yes",IF(ISNUMBER($H360),'Order Form'!G413*100,""),""),"")))</f>
        <v/>
      </c>
      <c r="M360" s="89" t="str">
        <f>IF('Order Form'!J413&gt;0,"",IF('Order Form'!$K$17=0,"",IF('Order Form'!$K$17=0,"",IF('Order Form'!$K$10&lt;&gt;"GR - Gratis",IF('Order Form'!$K$12="Yes",IF(ISNUMBER($H360),'Order Form'!$K$17*100,""),""),""))))</f>
        <v/>
      </c>
      <c r="N360" s="38"/>
      <c r="O360" s="88" t="str">
        <f>IF('Order Form'!$B$8="Name / Attent Of","",IF(ISNUMBER($H360),IF('Order Form'!$K$14="Yes",'Order Form'!$B$8,""),""))</f>
        <v/>
      </c>
      <c r="P360" s="96" t="str">
        <f>IF('Order Form'!$B$9="Company / Department","",IF(ISNUMBER($H360),IF('Order Form'!$K$14="Yes",'Order Form'!$B$9,""),""))</f>
        <v/>
      </c>
      <c r="Q360" s="88" t="str">
        <f>IF('Order Form'!$B$10="Address 1","",IF(ISNUMBER($H360),IF('Order Form'!$K$14="Yes",'Order Form'!$B$10,""),""))</f>
        <v/>
      </c>
      <c r="R360" s="88" t="str">
        <f>IF('Order Form'!$B$11="Address 2","",IF(ISNUMBER($H360),IF('Order Form'!$K$14="Yes",'Order Form'!$B$11,""),""))</f>
        <v/>
      </c>
      <c r="S360" s="96" t="str">
        <f>IF('Order Form'!$B$12="Address 3","",IF(ISNUMBER($H360),IF('Order Form'!$K$14="Yes",'Order Form'!$B$12,""),""))</f>
        <v/>
      </c>
      <c r="T360" s="88" t="str">
        <f>IF('Order Form'!$B$13="Town","",IF(ISNUMBER($H360),IF('Order Form'!$K$14="Yes",'Order Form'!$B$13,""),""))</f>
        <v/>
      </c>
      <c r="U360" s="34"/>
      <c r="V360" s="103" t="str">
        <f>IF('Order Form'!$B$14="Post Code","",IF(ISNUMBER($H360),IF('Order Form'!$K$14="Yes",'Order Form'!$B$14,""),""))</f>
        <v/>
      </c>
      <c r="W360" s="98" t="str">
        <f>IF('Order Form'!$B$15="Country","",IF(ISNUMBER($H360),IF('Order Form'!$K$14="Yes",VLOOKUP('Order Form'!$B$15,Lists!N:O,2,0),""),""))</f>
        <v/>
      </c>
      <c r="X360" s="100"/>
      <c r="Y360" s="99" t="str">
        <f>IF('Order Form'!$F$8="Phone","",IF(ISNUMBER($H360),IF('Order Form'!$K$14="Yes",'Order Form'!$F$8,""),""))</f>
        <v/>
      </c>
      <c r="Z360" s="97" t="str">
        <f>IF('Order Form'!$F$9="Email","",IF(ISNUMBER($H360),IF('Order Form'!$K$14="Yes",'Order Form'!$F$9,""),""))</f>
        <v/>
      </c>
      <c r="AA360" s="38"/>
      <c r="AC360" s="86" t="str">
        <f>IF(ISNUMBER(($H360)),LEFT('Order Form'!$K$10,2),"")</f>
        <v/>
      </c>
      <c r="AD360" s="34"/>
      <c r="AE360" s="86" t="str">
        <f>IF(AC360="GR",LEFT('Order Form'!$K$11,2),"")</f>
        <v/>
      </c>
      <c r="AF360" s="34"/>
      <c r="AG360" s="38"/>
      <c r="AH360" s="38"/>
      <c r="AI360" s="86" t="str">
        <f>IF(ISNUMBER(($H360)),IF('Order Form'!$K$16="Yes","P",""),"")</f>
        <v/>
      </c>
      <c r="AJ360" s="34"/>
      <c r="AK360" s="106"/>
      <c r="AL360" s="106"/>
      <c r="AM360" s="34"/>
      <c r="AN360" s="34"/>
      <c r="AO360" s="38"/>
      <c r="AP360" s="34"/>
      <c r="AQ360" s="38"/>
      <c r="AR360" s="38"/>
      <c r="AS360" s="38"/>
      <c r="AZ360" s="86" t="str">
        <f>IF(ISNUMBER(($H360)),IF('Order Form'!$K$15="Yes","Y",""),"")</f>
        <v/>
      </c>
      <c r="BD360" s="87" t="e">
        <f>IF('Order Form'!#REF!&gt;0,"OF"," ")</f>
        <v>#REF!</v>
      </c>
      <c r="BE360" s="86" t="e">
        <f>IF('Order Form'!#REF!&gt;0,"Y"," ")</f>
        <v>#REF!</v>
      </c>
      <c r="BF360" s="86" t="e">
        <f>IF('Order Form'!#REF!&gt;0,"STANDARD"," ")</f>
        <v>#REF!</v>
      </c>
    </row>
    <row r="361" spans="1:58">
      <c r="A361" s="34"/>
      <c r="B361" s="93" t="str">
        <f>IF(ISNUMBER(($H361)),'Order Form'!$D$5,"")</f>
        <v/>
      </c>
      <c r="C361" s="92" t="str">
        <f>IF(ISNUMBER(($H361)),'Order Form'!$G$5,"")</f>
        <v/>
      </c>
      <c r="D361" s="92" t="str">
        <f>IF('Order Form'!F414="","",IF(ISNUMBER(($H361)),'Order Form'!F414,""))</f>
        <v/>
      </c>
      <c r="E361" s="35"/>
      <c r="F361" s="91" t="str">
        <f>IF(ISNUMBER((H361)),SUBSTITUTE(SUBSTITUTE('Order Form'!#REF!,"-","")," ",""),"")</f>
        <v/>
      </c>
      <c r="G361" s="36"/>
      <c r="H361" s="90" t="str">
        <f>IF('Order Form'!H414&gt;0,'Order Form'!H414," ")</f>
        <v xml:space="preserve"> </v>
      </c>
      <c r="I361" s="89" t="str">
        <f>IF('Order Form'!$K$13="Yes",(IF('Order Form'!#REF!&gt;0,"",IF('Order Form'!$K$10&lt;&gt;"GR - Gratis",IF('Order Form'!#REF!=0,"",IF(ISNUMBER($H361),'Order Form'!#REF!,"")),""))),"")</f>
        <v/>
      </c>
      <c r="J361" s="89" t="str">
        <f>IF('Order Form'!$K$13="Yes",(IF('Order Form'!#REF!=0,"",IF('Order Form'!$K$10&lt;&gt;"GR - Gratis",IF(ISNUMBER($H361),'Order Form'!#REF!,""),""))),"")</f>
        <v/>
      </c>
      <c r="K361" s="37"/>
      <c r="L361" s="89" t="str">
        <f>IF('Order Form'!J414&gt;0,"",IF('Order Form'!G414=0,"",IF('Order Form'!$K$10&lt;&gt;"GR - Gratis",IF('Order Form'!$K$12="Yes",IF(ISNUMBER($H361),'Order Form'!G414*100,""),""),"")))</f>
        <v/>
      </c>
      <c r="M361" s="89" t="str">
        <f>IF('Order Form'!J414&gt;0,"",IF('Order Form'!$K$17=0,"",IF('Order Form'!$K$17=0,"",IF('Order Form'!$K$10&lt;&gt;"GR - Gratis",IF('Order Form'!$K$12="Yes",IF(ISNUMBER($H361),'Order Form'!$K$17*100,""),""),""))))</f>
        <v/>
      </c>
      <c r="N361" s="38"/>
      <c r="O361" s="88" t="str">
        <f>IF('Order Form'!$B$8="Name / Attent Of","",IF(ISNUMBER($H361),IF('Order Form'!$K$14="Yes",'Order Form'!$B$8,""),""))</f>
        <v/>
      </c>
      <c r="P361" s="96" t="str">
        <f>IF('Order Form'!$B$9="Company / Department","",IF(ISNUMBER($H361),IF('Order Form'!$K$14="Yes",'Order Form'!$B$9,""),""))</f>
        <v/>
      </c>
      <c r="Q361" s="88" t="str">
        <f>IF('Order Form'!$B$10="Address 1","",IF(ISNUMBER($H361),IF('Order Form'!$K$14="Yes",'Order Form'!$B$10,""),""))</f>
        <v/>
      </c>
      <c r="R361" s="88" t="str">
        <f>IF('Order Form'!$B$11="Address 2","",IF(ISNUMBER($H361),IF('Order Form'!$K$14="Yes",'Order Form'!$B$11,""),""))</f>
        <v/>
      </c>
      <c r="S361" s="96" t="str">
        <f>IF('Order Form'!$B$12="Address 3","",IF(ISNUMBER($H361),IF('Order Form'!$K$14="Yes",'Order Form'!$B$12,""),""))</f>
        <v/>
      </c>
      <c r="T361" s="88" t="str">
        <f>IF('Order Form'!$B$13="Town","",IF(ISNUMBER($H361),IF('Order Form'!$K$14="Yes",'Order Form'!$B$13,""),""))</f>
        <v/>
      </c>
      <c r="U361" s="34"/>
      <c r="V361" s="103" t="str">
        <f>IF('Order Form'!$B$14="Post Code","",IF(ISNUMBER($H361),IF('Order Form'!$K$14="Yes",'Order Form'!$B$14,""),""))</f>
        <v/>
      </c>
      <c r="W361" s="98" t="str">
        <f>IF('Order Form'!$B$15="Country","",IF(ISNUMBER($H361),IF('Order Form'!$K$14="Yes",VLOOKUP('Order Form'!$B$15,Lists!N:O,2,0),""),""))</f>
        <v/>
      </c>
      <c r="X361" s="100"/>
      <c r="Y361" s="99" t="str">
        <f>IF('Order Form'!$F$8="Phone","",IF(ISNUMBER($H361),IF('Order Form'!$K$14="Yes",'Order Form'!$F$8,""),""))</f>
        <v/>
      </c>
      <c r="Z361" s="97" t="str">
        <f>IF('Order Form'!$F$9="Email","",IF(ISNUMBER($H361),IF('Order Form'!$K$14="Yes",'Order Form'!$F$9,""),""))</f>
        <v/>
      </c>
      <c r="AA361" s="38"/>
      <c r="AC361" s="86" t="str">
        <f>IF(ISNUMBER(($H361)),LEFT('Order Form'!$K$10,2),"")</f>
        <v/>
      </c>
      <c r="AD361" s="34"/>
      <c r="AE361" s="86" t="str">
        <f>IF(AC361="GR",LEFT('Order Form'!$K$11,2),"")</f>
        <v/>
      </c>
      <c r="AF361" s="34"/>
      <c r="AG361" s="38"/>
      <c r="AH361" s="38"/>
      <c r="AI361" s="86" t="str">
        <f>IF(ISNUMBER(($H361)),IF('Order Form'!$K$16="Yes","P",""),"")</f>
        <v/>
      </c>
      <c r="AJ361" s="34"/>
      <c r="AK361" s="106"/>
      <c r="AL361" s="106"/>
      <c r="AM361" s="34"/>
      <c r="AN361" s="34"/>
      <c r="AO361" s="38"/>
      <c r="AP361" s="34"/>
      <c r="AQ361" s="38"/>
      <c r="AR361" s="38"/>
      <c r="AS361" s="38"/>
      <c r="AZ361" s="86" t="str">
        <f>IF(ISNUMBER(($H361)),IF('Order Form'!$K$15="Yes","Y",""),"")</f>
        <v/>
      </c>
      <c r="BD361" s="87" t="e">
        <f>IF('Order Form'!#REF!&gt;0,"OF"," ")</f>
        <v>#REF!</v>
      </c>
      <c r="BE361" s="86" t="e">
        <f>IF('Order Form'!#REF!&gt;0,"Y"," ")</f>
        <v>#REF!</v>
      </c>
      <c r="BF361" s="86" t="e">
        <f>IF('Order Form'!#REF!&gt;0,"STANDARD"," ")</f>
        <v>#REF!</v>
      </c>
    </row>
    <row r="362" spans="1:58">
      <c r="A362" s="34"/>
      <c r="B362" s="93" t="str">
        <f>IF(ISNUMBER(($H362)),'Order Form'!$D$5,"")</f>
        <v/>
      </c>
      <c r="C362" s="92" t="str">
        <f>IF(ISNUMBER(($H362)),'Order Form'!$G$5,"")</f>
        <v/>
      </c>
      <c r="D362" s="92" t="str">
        <f>IF('Order Form'!F415="","",IF(ISNUMBER(($H362)),'Order Form'!F415,""))</f>
        <v/>
      </c>
      <c r="E362" s="35"/>
      <c r="F362" s="91" t="str">
        <f>IF(ISNUMBER((H362)),SUBSTITUTE(SUBSTITUTE('Order Form'!#REF!,"-","")," ",""),"")</f>
        <v/>
      </c>
      <c r="G362" s="36"/>
      <c r="H362" s="90" t="str">
        <f>IF('Order Form'!H415&gt;0,'Order Form'!H415," ")</f>
        <v xml:space="preserve"> </v>
      </c>
      <c r="I362" s="89" t="str">
        <f>IF('Order Form'!$K$13="Yes",(IF('Order Form'!#REF!&gt;0,"",IF('Order Form'!$K$10&lt;&gt;"GR - Gratis",IF('Order Form'!#REF!=0,"",IF(ISNUMBER($H362),'Order Form'!#REF!,"")),""))),"")</f>
        <v/>
      </c>
      <c r="J362" s="89" t="str">
        <f>IF('Order Form'!$K$13="Yes",(IF('Order Form'!#REF!=0,"",IF('Order Form'!$K$10&lt;&gt;"GR - Gratis",IF(ISNUMBER($H362),'Order Form'!#REF!,""),""))),"")</f>
        <v/>
      </c>
      <c r="K362" s="37"/>
      <c r="L362" s="89" t="str">
        <f>IF('Order Form'!J415&gt;0,"",IF('Order Form'!G415=0,"",IF('Order Form'!$K$10&lt;&gt;"GR - Gratis",IF('Order Form'!$K$12="Yes",IF(ISNUMBER($H362),'Order Form'!G415*100,""),""),"")))</f>
        <v/>
      </c>
      <c r="M362" s="89" t="str">
        <f>IF('Order Form'!J415&gt;0,"",IF('Order Form'!$K$17=0,"",IF('Order Form'!$K$17=0,"",IF('Order Form'!$K$10&lt;&gt;"GR - Gratis",IF('Order Form'!$K$12="Yes",IF(ISNUMBER($H362),'Order Form'!$K$17*100,""),""),""))))</f>
        <v/>
      </c>
      <c r="N362" s="38"/>
      <c r="O362" s="88" t="str">
        <f>IF('Order Form'!$B$8="Name / Attent Of","",IF(ISNUMBER($H362),IF('Order Form'!$K$14="Yes",'Order Form'!$B$8,""),""))</f>
        <v/>
      </c>
      <c r="P362" s="96" t="str">
        <f>IF('Order Form'!$B$9="Company / Department","",IF(ISNUMBER($H362),IF('Order Form'!$K$14="Yes",'Order Form'!$B$9,""),""))</f>
        <v/>
      </c>
      <c r="Q362" s="88" t="str">
        <f>IF('Order Form'!$B$10="Address 1","",IF(ISNUMBER($H362),IF('Order Form'!$K$14="Yes",'Order Form'!$B$10,""),""))</f>
        <v/>
      </c>
      <c r="R362" s="88" t="str">
        <f>IF('Order Form'!$B$11="Address 2","",IF(ISNUMBER($H362),IF('Order Form'!$K$14="Yes",'Order Form'!$B$11,""),""))</f>
        <v/>
      </c>
      <c r="S362" s="96" t="str">
        <f>IF('Order Form'!$B$12="Address 3","",IF(ISNUMBER($H362),IF('Order Form'!$K$14="Yes",'Order Form'!$B$12,""),""))</f>
        <v/>
      </c>
      <c r="T362" s="88" t="str">
        <f>IF('Order Form'!$B$13="Town","",IF(ISNUMBER($H362),IF('Order Form'!$K$14="Yes",'Order Form'!$B$13,""),""))</f>
        <v/>
      </c>
      <c r="U362" s="34"/>
      <c r="V362" s="103" t="str">
        <f>IF('Order Form'!$B$14="Post Code","",IF(ISNUMBER($H362),IF('Order Form'!$K$14="Yes",'Order Form'!$B$14,""),""))</f>
        <v/>
      </c>
      <c r="W362" s="98" t="str">
        <f>IF('Order Form'!$B$15="Country","",IF(ISNUMBER($H362),IF('Order Form'!$K$14="Yes",VLOOKUP('Order Form'!$B$15,Lists!N:O,2,0),""),""))</f>
        <v/>
      </c>
      <c r="X362" s="100"/>
      <c r="Y362" s="99" t="str">
        <f>IF('Order Form'!$F$8="Phone","",IF(ISNUMBER($H362),IF('Order Form'!$K$14="Yes",'Order Form'!$F$8,""),""))</f>
        <v/>
      </c>
      <c r="Z362" s="97" t="str">
        <f>IF('Order Form'!$F$9="Email","",IF(ISNUMBER($H362),IF('Order Form'!$K$14="Yes",'Order Form'!$F$9,""),""))</f>
        <v/>
      </c>
      <c r="AA362" s="38"/>
      <c r="AC362" s="86" t="str">
        <f>IF(ISNUMBER(($H362)),LEFT('Order Form'!$K$10,2),"")</f>
        <v/>
      </c>
      <c r="AD362" s="34"/>
      <c r="AE362" s="86" t="str">
        <f>IF(AC362="GR",LEFT('Order Form'!$K$11,2),"")</f>
        <v/>
      </c>
      <c r="AF362" s="34"/>
      <c r="AG362" s="38"/>
      <c r="AH362" s="38"/>
      <c r="AI362" s="86" t="str">
        <f>IF(ISNUMBER(($H362)),IF('Order Form'!$K$16="Yes","P",""),"")</f>
        <v/>
      </c>
      <c r="AJ362" s="34"/>
      <c r="AK362" s="106"/>
      <c r="AL362" s="106"/>
      <c r="AM362" s="34"/>
      <c r="AN362" s="34"/>
      <c r="AO362" s="38"/>
      <c r="AP362" s="34"/>
      <c r="AQ362" s="38"/>
      <c r="AR362" s="38"/>
      <c r="AS362" s="38"/>
      <c r="AZ362" s="86" t="str">
        <f>IF(ISNUMBER(($H362)),IF('Order Form'!$K$15="Yes","Y",""),"")</f>
        <v/>
      </c>
      <c r="BD362" s="87" t="e">
        <f>IF('Order Form'!#REF!&gt;0,"OF"," ")</f>
        <v>#REF!</v>
      </c>
      <c r="BE362" s="86" t="e">
        <f>IF('Order Form'!#REF!&gt;0,"Y"," ")</f>
        <v>#REF!</v>
      </c>
      <c r="BF362" s="86" t="e">
        <f>IF('Order Form'!#REF!&gt;0,"STANDARD"," ")</f>
        <v>#REF!</v>
      </c>
    </row>
    <row r="363" spans="1:58">
      <c r="A363" s="34"/>
      <c r="B363" s="93" t="str">
        <f>IF(ISNUMBER(($H363)),'Order Form'!$D$5,"")</f>
        <v/>
      </c>
      <c r="C363" s="92" t="str">
        <f>IF(ISNUMBER(($H363)),'Order Form'!$G$5,"")</f>
        <v/>
      </c>
      <c r="D363" s="92" t="str">
        <f>IF('Order Form'!F416="","",IF(ISNUMBER(($H363)),'Order Form'!F416,""))</f>
        <v/>
      </c>
      <c r="E363" s="35"/>
      <c r="F363" s="91" t="str">
        <f>IF(ISNUMBER((H363)),SUBSTITUTE(SUBSTITUTE('Order Form'!#REF!,"-","")," ",""),"")</f>
        <v/>
      </c>
      <c r="G363" s="36"/>
      <c r="H363" s="90" t="str">
        <f>IF('Order Form'!H416&gt;0,'Order Form'!H416," ")</f>
        <v xml:space="preserve"> </v>
      </c>
      <c r="I363" s="89" t="str">
        <f>IF('Order Form'!$K$13="Yes",(IF('Order Form'!#REF!&gt;0,"",IF('Order Form'!$K$10&lt;&gt;"GR - Gratis",IF('Order Form'!#REF!=0,"",IF(ISNUMBER($H363),'Order Form'!#REF!,"")),""))),"")</f>
        <v/>
      </c>
      <c r="J363" s="89" t="str">
        <f>IF('Order Form'!$K$13="Yes",(IF('Order Form'!#REF!=0,"",IF('Order Form'!$K$10&lt;&gt;"GR - Gratis",IF(ISNUMBER($H363),'Order Form'!#REF!,""),""))),"")</f>
        <v/>
      </c>
      <c r="K363" s="37"/>
      <c r="L363" s="89" t="str">
        <f>IF('Order Form'!J416&gt;0,"",IF('Order Form'!G416=0,"",IF('Order Form'!$K$10&lt;&gt;"GR - Gratis",IF('Order Form'!$K$12="Yes",IF(ISNUMBER($H363),'Order Form'!G416*100,""),""),"")))</f>
        <v/>
      </c>
      <c r="M363" s="89" t="str">
        <f>IF('Order Form'!J416&gt;0,"",IF('Order Form'!$K$17=0,"",IF('Order Form'!$K$17=0,"",IF('Order Form'!$K$10&lt;&gt;"GR - Gratis",IF('Order Form'!$K$12="Yes",IF(ISNUMBER($H363),'Order Form'!$K$17*100,""),""),""))))</f>
        <v/>
      </c>
      <c r="N363" s="38"/>
      <c r="O363" s="88" t="str">
        <f>IF('Order Form'!$B$8="Name / Attent Of","",IF(ISNUMBER($H363),IF('Order Form'!$K$14="Yes",'Order Form'!$B$8,""),""))</f>
        <v/>
      </c>
      <c r="P363" s="96" t="str">
        <f>IF('Order Form'!$B$9="Company / Department","",IF(ISNUMBER($H363),IF('Order Form'!$K$14="Yes",'Order Form'!$B$9,""),""))</f>
        <v/>
      </c>
      <c r="Q363" s="88" t="str">
        <f>IF('Order Form'!$B$10="Address 1","",IF(ISNUMBER($H363),IF('Order Form'!$K$14="Yes",'Order Form'!$B$10,""),""))</f>
        <v/>
      </c>
      <c r="R363" s="88" t="str">
        <f>IF('Order Form'!$B$11="Address 2","",IF(ISNUMBER($H363),IF('Order Form'!$K$14="Yes",'Order Form'!$B$11,""),""))</f>
        <v/>
      </c>
      <c r="S363" s="96" t="str">
        <f>IF('Order Form'!$B$12="Address 3","",IF(ISNUMBER($H363),IF('Order Form'!$K$14="Yes",'Order Form'!$B$12,""),""))</f>
        <v/>
      </c>
      <c r="T363" s="88" t="str">
        <f>IF('Order Form'!$B$13="Town","",IF(ISNUMBER($H363),IF('Order Form'!$K$14="Yes",'Order Form'!$B$13,""),""))</f>
        <v/>
      </c>
      <c r="U363" s="34"/>
      <c r="V363" s="103" t="str">
        <f>IF('Order Form'!$B$14="Post Code","",IF(ISNUMBER($H363),IF('Order Form'!$K$14="Yes",'Order Form'!$B$14,""),""))</f>
        <v/>
      </c>
      <c r="W363" s="98" t="str">
        <f>IF('Order Form'!$B$15="Country","",IF(ISNUMBER($H363),IF('Order Form'!$K$14="Yes",VLOOKUP('Order Form'!$B$15,Lists!N:O,2,0),""),""))</f>
        <v/>
      </c>
      <c r="X363" s="100"/>
      <c r="Y363" s="99" t="str">
        <f>IF('Order Form'!$F$8="Phone","",IF(ISNUMBER($H363),IF('Order Form'!$K$14="Yes",'Order Form'!$F$8,""),""))</f>
        <v/>
      </c>
      <c r="Z363" s="97" t="str">
        <f>IF('Order Form'!$F$9="Email","",IF(ISNUMBER($H363),IF('Order Form'!$K$14="Yes",'Order Form'!$F$9,""),""))</f>
        <v/>
      </c>
      <c r="AA363" s="38"/>
      <c r="AC363" s="86" t="str">
        <f>IF(ISNUMBER(($H363)),LEFT('Order Form'!$K$10,2),"")</f>
        <v/>
      </c>
      <c r="AD363" s="34"/>
      <c r="AE363" s="86" t="str">
        <f>IF(AC363="GR",LEFT('Order Form'!$K$11,2),"")</f>
        <v/>
      </c>
      <c r="AF363" s="34"/>
      <c r="AG363" s="38"/>
      <c r="AH363" s="38"/>
      <c r="AI363" s="86" t="str">
        <f>IF(ISNUMBER(($H363)),IF('Order Form'!$K$16="Yes","P",""),"")</f>
        <v/>
      </c>
      <c r="AJ363" s="34"/>
      <c r="AK363" s="106"/>
      <c r="AL363" s="106"/>
      <c r="AM363" s="34"/>
      <c r="AN363" s="34"/>
      <c r="AO363" s="38"/>
      <c r="AP363" s="34"/>
      <c r="AQ363" s="38"/>
      <c r="AR363" s="38"/>
      <c r="AS363" s="38"/>
      <c r="AZ363" s="86" t="str">
        <f>IF(ISNUMBER(($H363)),IF('Order Form'!$K$15="Yes","Y",""),"")</f>
        <v/>
      </c>
      <c r="BD363" s="87" t="e">
        <f>IF('Order Form'!#REF!&gt;0,"OF"," ")</f>
        <v>#REF!</v>
      </c>
      <c r="BE363" s="86" t="e">
        <f>IF('Order Form'!#REF!&gt;0,"Y"," ")</f>
        <v>#REF!</v>
      </c>
      <c r="BF363" s="86" t="e">
        <f>IF('Order Form'!#REF!&gt;0,"STANDARD"," ")</f>
        <v>#REF!</v>
      </c>
    </row>
    <row r="364" spans="1:58">
      <c r="A364" s="34"/>
      <c r="B364" s="93" t="str">
        <f>IF(ISNUMBER(($H364)),'Order Form'!$D$5,"")</f>
        <v/>
      </c>
      <c r="C364" s="92" t="str">
        <f>IF(ISNUMBER(($H364)),'Order Form'!$G$5,"")</f>
        <v/>
      </c>
      <c r="D364" s="92" t="str">
        <f>IF('Order Form'!F417="","",IF(ISNUMBER(($H364)),'Order Form'!F417,""))</f>
        <v/>
      </c>
      <c r="E364" s="35"/>
      <c r="F364" s="91" t="str">
        <f>IF(ISNUMBER((H364)),SUBSTITUTE(SUBSTITUTE('Order Form'!#REF!,"-","")," ",""),"")</f>
        <v/>
      </c>
      <c r="G364" s="36"/>
      <c r="H364" s="90" t="str">
        <f>IF('Order Form'!H417&gt;0,'Order Form'!H417," ")</f>
        <v xml:space="preserve"> </v>
      </c>
      <c r="I364" s="89" t="str">
        <f>IF('Order Form'!$K$13="Yes",(IF('Order Form'!#REF!&gt;0,"",IF('Order Form'!$K$10&lt;&gt;"GR - Gratis",IF('Order Form'!#REF!=0,"",IF(ISNUMBER($H364),'Order Form'!#REF!,"")),""))),"")</f>
        <v/>
      </c>
      <c r="J364" s="89" t="str">
        <f>IF('Order Form'!$K$13="Yes",(IF('Order Form'!#REF!=0,"",IF('Order Form'!$K$10&lt;&gt;"GR - Gratis",IF(ISNUMBER($H364),'Order Form'!#REF!,""),""))),"")</f>
        <v/>
      </c>
      <c r="K364" s="37"/>
      <c r="L364" s="89" t="str">
        <f>IF('Order Form'!J417&gt;0,"",IF('Order Form'!G417=0,"",IF('Order Form'!$K$10&lt;&gt;"GR - Gratis",IF('Order Form'!$K$12="Yes",IF(ISNUMBER($H364),'Order Form'!G417*100,""),""),"")))</f>
        <v/>
      </c>
      <c r="M364" s="89" t="str">
        <f>IF('Order Form'!J417&gt;0,"",IF('Order Form'!$K$17=0,"",IF('Order Form'!$K$17=0,"",IF('Order Form'!$K$10&lt;&gt;"GR - Gratis",IF('Order Form'!$K$12="Yes",IF(ISNUMBER($H364),'Order Form'!$K$17*100,""),""),""))))</f>
        <v/>
      </c>
      <c r="N364" s="38"/>
      <c r="O364" s="88" t="str">
        <f>IF('Order Form'!$B$8="Name / Attent Of","",IF(ISNUMBER($H364),IF('Order Form'!$K$14="Yes",'Order Form'!$B$8,""),""))</f>
        <v/>
      </c>
      <c r="P364" s="96" t="str">
        <f>IF('Order Form'!$B$9="Company / Department","",IF(ISNUMBER($H364),IF('Order Form'!$K$14="Yes",'Order Form'!$B$9,""),""))</f>
        <v/>
      </c>
      <c r="Q364" s="88" t="str">
        <f>IF('Order Form'!$B$10="Address 1","",IF(ISNUMBER($H364),IF('Order Form'!$K$14="Yes",'Order Form'!$B$10,""),""))</f>
        <v/>
      </c>
      <c r="R364" s="88" t="str">
        <f>IF('Order Form'!$B$11="Address 2","",IF(ISNUMBER($H364),IF('Order Form'!$K$14="Yes",'Order Form'!$B$11,""),""))</f>
        <v/>
      </c>
      <c r="S364" s="96" t="str">
        <f>IF('Order Form'!$B$12="Address 3","",IF(ISNUMBER($H364),IF('Order Form'!$K$14="Yes",'Order Form'!$B$12,""),""))</f>
        <v/>
      </c>
      <c r="T364" s="88" t="str">
        <f>IF('Order Form'!$B$13="Town","",IF(ISNUMBER($H364),IF('Order Form'!$K$14="Yes",'Order Form'!$B$13,""),""))</f>
        <v/>
      </c>
      <c r="U364" s="34"/>
      <c r="V364" s="103" t="str">
        <f>IF('Order Form'!$B$14="Post Code","",IF(ISNUMBER($H364),IF('Order Form'!$K$14="Yes",'Order Form'!$B$14,""),""))</f>
        <v/>
      </c>
      <c r="W364" s="98" t="str">
        <f>IF('Order Form'!$B$15="Country","",IF(ISNUMBER($H364),IF('Order Form'!$K$14="Yes",VLOOKUP('Order Form'!$B$15,Lists!N:O,2,0),""),""))</f>
        <v/>
      </c>
      <c r="X364" s="100"/>
      <c r="Y364" s="99" t="str">
        <f>IF('Order Form'!$F$8="Phone","",IF(ISNUMBER($H364),IF('Order Form'!$K$14="Yes",'Order Form'!$F$8,""),""))</f>
        <v/>
      </c>
      <c r="Z364" s="97" t="str">
        <f>IF('Order Form'!$F$9="Email","",IF(ISNUMBER($H364),IF('Order Form'!$K$14="Yes",'Order Form'!$F$9,""),""))</f>
        <v/>
      </c>
      <c r="AA364" s="38"/>
      <c r="AC364" s="86" t="str">
        <f>IF(ISNUMBER(($H364)),LEFT('Order Form'!$K$10,2),"")</f>
        <v/>
      </c>
      <c r="AD364" s="34"/>
      <c r="AE364" s="86" t="str">
        <f>IF(AC364="GR",LEFT('Order Form'!$K$11,2),"")</f>
        <v/>
      </c>
      <c r="AF364" s="34"/>
      <c r="AG364" s="38"/>
      <c r="AH364" s="38"/>
      <c r="AI364" s="86" t="str">
        <f>IF(ISNUMBER(($H364)),IF('Order Form'!$K$16="Yes","P",""),"")</f>
        <v/>
      </c>
      <c r="AJ364" s="34"/>
      <c r="AK364" s="106"/>
      <c r="AL364" s="106"/>
      <c r="AM364" s="34"/>
      <c r="AN364" s="34"/>
      <c r="AO364" s="38"/>
      <c r="AP364" s="34"/>
      <c r="AQ364" s="38"/>
      <c r="AR364" s="38"/>
      <c r="AS364" s="38"/>
      <c r="AZ364" s="86" t="str">
        <f>IF(ISNUMBER(($H364)),IF('Order Form'!$K$15="Yes","Y",""),"")</f>
        <v/>
      </c>
      <c r="BD364" s="87" t="e">
        <f>IF('Order Form'!#REF!&gt;0,"OF"," ")</f>
        <v>#REF!</v>
      </c>
      <c r="BE364" s="86" t="e">
        <f>IF('Order Form'!#REF!&gt;0,"Y"," ")</f>
        <v>#REF!</v>
      </c>
      <c r="BF364" s="86" t="e">
        <f>IF('Order Form'!#REF!&gt;0,"STANDARD"," ")</f>
        <v>#REF!</v>
      </c>
    </row>
    <row r="365" spans="1:58">
      <c r="A365" s="34"/>
      <c r="B365" s="93" t="str">
        <f>IF(ISNUMBER(($H365)),'Order Form'!$D$5,"")</f>
        <v/>
      </c>
      <c r="C365" s="92" t="str">
        <f>IF(ISNUMBER(($H365)),'Order Form'!$G$5,"")</f>
        <v/>
      </c>
      <c r="D365" s="92" t="str">
        <f>IF('Order Form'!F418="","",IF(ISNUMBER(($H365)),'Order Form'!F418,""))</f>
        <v/>
      </c>
      <c r="E365" s="35"/>
      <c r="F365" s="91" t="str">
        <f>IF(ISNUMBER((H365)),SUBSTITUTE(SUBSTITUTE('Order Form'!#REF!,"-","")," ",""),"")</f>
        <v/>
      </c>
      <c r="G365" s="36"/>
      <c r="H365" s="90" t="str">
        <f>IF('Order Form'!H418&gt;0,'Order Form'!H418," ")</f>
        <v xml:space="preserve"> </v>
      </c>
      <c r="I365" s="89" t="str">
        <f>IF('Order Form'!$K$13="Yes",(IF('Order Form'!#REF!&gt;0,"",IF('Order Form'!$K$10&lt;&gt;"GR - Gratis",IF('Order Form'!#REF!=0,"",IF(ISNUMBER($H365),'Order Form'!#REF!,"")),""))),"")</f>
        <v/>
      </c>
      <c r="J365" s="89" t="str">
        <f>IF('Order Form'!$K$13="Yes",(IF('Order Form'!#REF!=0,"",IF('Order Form'!$K$10&lt;&gt;"GR - Gratis",IF(ISNUMBER($H365),'Order Form'!#REF!,""),""))),"")</f>
        <v/>
      </c>
      <c r="K365" s="37"/>
      <c r="L365" s="89" t="str">
        <f>IF('Order Form'!J418&gt;0,"",IF('Order Form'!G418=0,"",IF('Order Form'!$K$10&lt;&gt;"GR - Gratis",IF('Order Form'!$K$12="Yes",IF(ISNUMBER($H365),'Order Form'!G418*100,""),""),"")))</f>
        <v/>
      </c>
      <c r="M365" s="89" t="str">
        <f>IF('Order Form'!J418&gt;0,"",IF('Order Form'!$K$17=0,"",IF('Order Form'!$K$17=0,"",IF('Order Form'!$K$10&lt;&gt;"GR - Gratis",IF('Order Form'!$K$12="Yes",IF(ISNUMBER($H365),'Order Form'!$K$17*100,""),""),""))))</f>
        <v/>
      </c>
      <c r="N365" s="38"/>
      <c r="O365" s="88" t="str">
        <f>IF('Order Form'!$B$8="Name / Attent Of","",IF(ISNUMBER($H365),IF('Order Form'!$K$14="Yes",'Order Form'!$B$8,""),""))</f>
        <v/>
      </c>
      <c r="P365" s="96" t="str">
        <f>IF('Order Form'!$B$9="Company / Department","",IF(ISNUMBER($H365),IF('Order Form'!$K$14="Yes",'Order Form'!$B$9,""),""))</f>
        <v/>
      </c>
      <c r="Q365" s="88" t="str">
        <f>IF('Order Form'!$B$10="Address 1","",IF(ISNUMBER($H365),IF('Order Form'!$K$14="Yes",'Order Form'!$B$10,""),""))</f>
        <v/>
      </c>
      <c r="R365" s="88" t="str">
        <f>IF('Order Form'!$B$11="Address 2","",IF(ISNUMBER($H365),IF('Order Form'!$K$14="Yes",'Order Form'!$B$11,""),""))</f>
        <v/>
      </c>
      <c r="S365" s="96" t="str">
        <f>IF('Order Form'!$B$12="Address 3","",IF(ISNUMBER($H365),IF('Order Form'!$K$14="Yes",'Order Form'!$B$12,""),""))</f>
        <v/>
      </c>
      <c r="T365" s="88" t="str">
        <f>IF('Order Form'!$B$13="Town","",IF(ISNUMBER($H365),IF('Order Form'!$K$14="Yes",'Order Form'!$B$13,""),""))</f>
        <v/>
      </c>
      <c r="U365" s="34"/>
      <c r="V365" s="103" t="str">
        <f>IF('Order Form'!$B$14="Post Code","",IF(ISNUMBER($H365),IF('Order Form'!$K$14="Yes",'Order Form'!$B$14,""),""))</f>
        <v/>
      </c>
      <c r="W365" s="98" t="str">
        <f>IF('Order Form'!$B$15="Country","",IF(ISNUMBER($H365),IF('Order Form'!$K$14="Yes",VLOOKUP('Order Form'!$B$15,Lists!N:O,2,0),""),""))</f>
        <v/>
      </c>
      <c r="X365" s="100"/>
      <c r="Y365" s="99" t="str">
        <f>IF('Order Form'!$F$8="Phone","",IF(ISNUMBER($H365),IF('Order Form'!$K$14="Yes",'Order Form'!$F$8,""),""))</f>
        <v/>
      </c>
      <c r="Z365" s="97" t="str">
        <f>IF('Order Form'!$F$9="Email","",IF(ISNUMBER($H365),IF('Order Form'!$K$14="Yes",'Order Form'!$F$9,""),""))</f>
        <v/>
      </c>
      <c r="AA365" s="38"/>
      <c r="AC365" s="86" t="str">
        <f>IF(ISNUMBER(($H365)),LEFT('Order Form'!$K$10,2),"")</f>
        <v/>
      </c>
      <c r="AD365" s="34"/>
      <c r="AE365" s="86" t="str">
        <f>IF(AC365="GR",LEFT('Order Form'!$K$11,2),"")</f>
        <v/>
      </c>
      <c r="AF365" s="34"/>
      <c r="AG365" s="38"/>
      <c r="AH365" s="38"/>
      <c r="AI365" s="86" t="str">
        <f>IF(ISNUMBER(($H365)),IF('Order Form'!$K$16="Yes","P",""),"")</f>
        <v/>
      </c>
      <c r="AJ365" s="34"/>
      <c r="AK365" s="106"/>
      <c r="AL365" s="106"/>
      <c r="AM365" s="34"/>
      <c r="AN365" s="34"/>
      <c r="AO365" s="38"/>
      <c r="AP365" s="34"/>
      <c r="AQ365" s="38"/>
      <c r="AR365" s="38"/>
      <c r="AS365" s="38"/>
      <c r="AZ365" s="86" t="str">
        <f>IF(ISNUMBER(($H365)),IF('Order Form'!$K$15="Yes","Y",""),"")</f>
        <v/>
      </c>
      <c r="BD365" s="87" t="e">
        <f>IF('Order Form'!#REF!&gt;0,"OF"," ")</f>
        <v>#REF!</v>
      </c>
      <c r="BE365" s="86" t="e">
        <f>IF('Order Form'!#REF!&gt;0,"Y"," ")</f>
        <v>#REF!</v>
      </c>
      <c r="BF365" s="86" t="e">
        <f>IF('Order Form'!#REF!&gt;0,"STANDARD"," ")</f>
        <v>#REF!</v>
      </c>
    </row>
    <row r="366" spans="1:58">
      <c r="A366" s="34"/>
      <c r="B366" s="93" t="str">
        <f>IF(ISNUMBER(($H366)),'Order Form'!$D$5,"")</f>
        <v/>
      </c>
      <c r="C366" s="92" t="str">
        <f>IF(ISNUMBER(($H366)),'Order Form'!$G$5,"")</f>
        <v/>
      </c>
      <c r="D366" s="92" t="str">
        <f>IF('Order Form'!F419="","",IF(ISNUMBER(($H366)),'Order Form'!F419,""))</f>
        <v/>
      </c>
      <c r="E366" s="35"/>
      <c r="F366" s="91" t="str">
        <f>IF(ISNUMBER((H366)),SUBSTITUTE(SUBSTITUTE('Order Form'!#REF!,"-","")," ",""),"")</f>
        <v/>
      </c>
      <c r="G366" s="36"/>
      <c r="H366" s="90" t="str">
        <f>IF('Order Form'!H419&gt;0,'Order Form'!H419," ")</f>
        <v xml:space="preserve"> </v>
      </c>
      <c r="I366" s="89" t="str">
        <f>IF('Order Form'!$K$13="Yes",(IF('Order Form'!#REF!&gt;0,"",IF('Order Form'!$K$10&lt;&gt;"GR - Gratis",IF('Order Form'!#REF!=0,"",IF(ISNUMBER($H366),'Order Form'!#REF!,"")),""))),"")</f>
        <v/>
      </c>
      <c r="J366" s="89" t="str">
        <f>IF('Order Form'!$K$13="Yes",(IF('Order Form'!#REF!=0,"",IF('Order Form'!$K$10&lt;&gt;"GR - Gratis",IF(ISNUMBER($H366),'Order Form'!#REF!,""),""))),"")</f>
        <v/>
      </c>
      <c r="K366" s="37"/>
      <c r="L366" s="89" t="str">
        <f>IF('Order Form'!J419&gt;0,"",IF('Order Form'!G419=0,"",IF('Order Form'!$K$10&lt;&gt;"GR - Gratis",IF('Order Form'!$K$12="Yes",IF(ISNUMBER($H366),'Order Form'!G419*100,""),""),"")))</f>
        <v/>
      </c>
      <c r="M366" s="89" t="str">
        <f>IF('Order Form'!J419&gt;0,"",IF('Order Form'!$K$17=0,"",IF('Order Form'!$K$17=0,"",IF('Order Form'!$K$10&lt;&gt;"GR - Gratis",IF('Order Form'!$K$12="Yes",IF(ISNUMBER($H366),'Order Form'!$K$17*100,""),""),""))))</f>
        <v/>
      </c>
      <c r="N366" s="38"/>
      <c r="O366" s="88" t="str">
        <f>IF('Order Form'!$B$8="Name / Attent Of","",IF(ISNUMBER($H366),IF('Order Form'!$K$14="Yes",'Order Form'!$B$8,""),""))</f>
        <v/>
      </c>
      <c r="P366" s="96" t="str">
        <f>IF('Order Form'!$B$9="Company / Department","",IF(ISNUMBER($H366),IF('Order Form'!$K$14="Yes",'Order Form'!$B$9,""),""))</f>
        <v/>
      </c>
      <c r="Q366" s="88" t="str">
        <f>IF('Order Form'!$B$10="Address 1","",IF(ISNUMBER($H366),IF('Order Form'!$K$14="Yes",'Order Form'!$B$10,""),""))</f>
        <v/>
      </c>
      <c r="R366" s="88" t="str">
        <f>IF('Order Form'!$B$11="Address 2","",IF(ISNUMBER($H366),IF('Order Form'!$K$14="Yes",'Order Form'!$B$11,""),""))</f>
        <v/>
      </c>
      <c r="S366" s="96" t="str">
        <f>IF('Order Form'!$B$12="Address 3","",IF(ISNUMBER($H366),IF('Order Form'!$K$14="Yes",'Order Form'!$B$12,""),""))</f>
        <v/>
      </c>
      <c r="T366" s="88" t="str">
        <f>IF('Order Form'!$B$13="Town","",IF(ISNUMBER($H366),IF('Order Form'!$K$14="Yes",'Order Form'!$B$13,""),""))</f>
        <v/>
      </c>
      <c r="U366" s="34"/>
      <c r="V366" s="103" t="str">
        <f>IF('Order Form'!$B$14="Post Code","",IF(ISNUMBER($H366),IF('Order Form'!$K$14="Yes",'Order Form'!$B$14,""),""))</f>
        <v/>
      </c>
      <c r="W366" s="98" t="str">
        <f>IF('Order Form'!$B$15="Country","",IF(ISNUMBER($H366),IF('Order Form'!$K$14="Yes",VLOOKUP('Order Form'!$B$15,Lists!N:O,2,0),""),""))</f>
        <v/>
      </c>
      <c r="X366" s="100"/>
      <c r="Y366" s="99" t="str">
        <f>IF('Order Form'!$F$8="Phone","",IF(ISNUMBER($H366),IF('Order Form'!$K$14="Yes",'Order Form'!$F$8,""),""))</f>
        <v/>
      </c>
      <c r="Z366" s="97" t="str">
        <f>IF('Order Form'!$F$9="Email","",IF(ISNUMBER($H366),IF('Order Form'!$K$14="Yes",'Order Form'!$F$9,""),""))</f>
        <v/>
      </c>
      <c r="AA366" s="38"/>
      <c r="AC366" s="86" t="str">
        <f>IF(ISNUMBER(($H366)),LEFT('Order Form'!$K$10,2),"")</f>
        <v/>
      </c>
      <c r="AD366" s="34"/>
      <c r="AE366" s="86" t="str">
        <f>IF(AC366="GR",LEFT('Order Form'!$K$11,2),"")</f>
        <v/>
      </c>
      <c r="AF366" s="34"/>
      <c r="AG366" s="38"/>
      <c r="AH366" s="38"/>
      <c r="AI366" s="86" t="str">
        <f>IF(ISNUMBER(($H366)),IF('Order Form'!$K$16="Yes","P",""),"")</f>
        <v/>
      </c>
      <c r="AJ366" s="34"/>
      <c r="AK366" s="106"/>
      <c r="AL366" s="106"/>
      <c r="AM366" s="34"/>
      <c r="AN366" s="34"/>
      <c r="AO366" s="38"/>
      <c r="AP366" s="34"/>
      <c r="AQ366" s="38"/>
      <c r="AR366" s="38"/>
      <c r="AS366" s="38"/>
      <c r="AZ366" s="86" t="str">
        <f>IF(ISNUMBER(($H366)),IF('Order Form'!$K$15="Yes","Y",""),"")</f>
        <v/>
      </c>
      <c r="BD366" s="87" t="e">
        <f>IF('Order Form'!#REF!&gt;0,"OF"," ")</f>
        <v>#REF!</v>
      </c>
      <c r="BE366" s="86" t="e">
        <f>IF('Order Form'!#REF!&gt;0,"Y"," ")</f>
        <v>#REF!</v>
      </c>
      <c r="BF366" s="86" t="e">
        <f>IF('Order Form'!#REF!&gt;0,"STANDARD"," ")</f>
        <v>#REF!</v>
      </c>
    </row>
    <row r="367" spans="1:58">
      <c r="A367" s="34"/>
      <c r="B367" s="93" t="str">
        <f>IF(ISNUMBER(($H367)),'Order Form'!$D$5,"")</f>
        <v/>
      </c>
      <c r="C367" s="92" t="str">
        <f>IF(ISNUMBER(($H367)),'Order Form'!$G$5,"")</f>
        <v/>
      </c>
      <c r="D367" s="92" t="str">
        <f>IF('Order Form'!F420="","",IF(ISNUMBER(($H367)),'Order Form'!F420,""))</f>
        <v/>
      </c>
      <c r="E367" s="35"/>
      <c r="F367" s="91" t="str">
        <f>IF(ISNUMBER((H367)),SUBSTITUTE(SUBSTITUTE('Order Form'!#REF!,"-","")," ",""),"")</f>
        <v/>
      </c>
      <c r="G367" s="36"/>
      <c r="H367" s="90" t="str">
        <f>IF('Order Form'!H420&gt;0,'Order Form'!H420," ")</f>
        <v xml:space="preserve"> </v>
      </c>
      <c r="I367" s="89" t="str">
        <f>IF('Order Form'!$K$13="Yes",(IF('Order Form'!#REF!&gt;0,"",IF('Order Form'!$K$10&lt;&gt;"GR - Gratis",IF('Order Form'!#REF!=0,"",IF(ISNUMBER($H367),'Order Form'!#REF!,"")),""))),"")</f>
        <v/>
      </c>
      <c r="J367" s="89" t="str">
        <f>IF('Order Form'!$K$13="Yes",(IF('Order Form'!#REF!=0,"",IF('Order Form'!$K$10&lt;&gt;"GR - Gratis",IF(ISNUMBER($H367),'Order Form'!#REF!,""),""))),"")</f>
        <v/>
      </c>
      <c r="K367" s="37"/>
      <c r="L367" s="89" t="str">
        <f>IF('Order Form'!J420&gt;0,"",IF('Order Form'!G420=0,"",IF('Order Form'!$K$10&lt;&gt;"GR - Gratis",IF('Order Form'!$K$12="Yes",IF(ISNUMBER($H367),'Order Form'!G420*100,""),""),"")))</f>
        <v/>
      </c>
      <c r="M367" s="89" t="str">
        <f>IF('Order Form'!J420&gt;0,"",IF('Order Form'!$K$17=0,"",IF('Order Form'!$K$17=0,"",IF('Order Form'!$K$10&lt;&gt;"GR - Gratis",IF('Order Form'!$K$12="Yes",IF(ISNUMBER($H367),'Order Form'!$K$17*100,""),""),""))))</f>
        <v/>
      </c>
      <c r="N367" s="38"/>
      <c r="O367" s="88" t="str">
        <f>IF('Order Form'!$B$8="Name / Attent Of","",IF(ISNUMBER($H367),IF('Order Form'!$K$14="Yes",'Order Form'!$B$8,""),""))</f>
        <v/>
      </c>
      <c r="P367" s="96" t="str">
        <f>IF('Order Form'!$B$9="Company / Department","",IF(ISNUMBER($H367),IF('Order Form'!$K$14="Yes",'Order Form'!$B$9,""),""))</f>
        <v/>
      </c>
      <c r="Q367" s="88" t="str">
        <f>IF('Order Form'!$B$10="Address 1","",IF(ISNUMBER($H367),IF('Order Form'!$K$14="Yes",'Order Form'!$B$10,""),""))</f>
        <v/>
      </c>
      <c r="R367" s="88" t="str">
        <f>IF('Order Form'!$B$11="Address 2","",IF(ISNUMBER($H367),IF('Order Form'!$K$14="Yes",'Order Form'!$B$11,""),""))</f>
        <v/>
      </c>
      <c r="S367" s="96" t="str">
        <f>IF('Order Form'!$B$12="Address 3","",IF(ISNUMBER($H367),IF('Order Form'!$K$14="Yes",'Order Form'!$B$12,""),""))</f>
        <v/>
      </c>
      <c r="T367" s="88" t="str">
        <f>IF('Order Form'!$B$13="Town","",IF(ISNUMBER($H367),IF('Order Form'!$K$14="Yes",'Order Form'!$B$13,""),""))</f>
        <v/>
      </c>
      <c r="U367" s="34"/>
      <c r="V367" s="103" t="str">
        <f>IF('Order Form'!$B$14="Post Code","",IF(ISNUMBER($H367),IF('Order Form'!$K$14="Yes",'Order Form'!$B$14,""),""))</f>
        <v/>
      </c>
      <c r="W367" s="98" t="str">
        <f>IF('Order Form'!$B$15="Country","",IF(ISNUMBER($H367),IF('Order Form'!$K$14="Yes",VLOOKUP('Order Form'!$B$15,Lists!N:O,2,0),""),""))</f>
        <v/>
      </c>
      <c r="X367" s="100"/>
      <c r="Y367" s="99" t="str">
        <f>IF('Order Form'!$F$8="Phone","",IF(ISNUMBER($H367),IF('Order Form'!$K$14="Yes",'Order Form'!$F$8,""),""))</f>
        <v/>
      </c>
      <c r="Z367" s="97" t="str">
        <f>IF('Order Form'!$F$9="Email","",IF(ISNUMBER($H367),IF('Order Form'!$K$14="Yes",'Order Form'!$F$9,""),""))</f>
        <v/>
      </c>
      <c r="AA367" s="38"/>
      <c r="AC367" s="86" t="str">
        <f>IF(ISNUMBER(($H367)),LEFT('Order Form'!$K$10,2),"")</f>
        <v/>
      </c>
      <c r="AD367" s="34"/>
      <c r="AE367" s="86" t="str">
        <f>IF(AC367="GR",LEFT('Order Form'!$K$11,2),"")</f>
        <v/>
      </c>
      <c r="AF367" s="34"/>
      <c r="AG367" s="38"/>
      <c r="AH367" s="38"/>
      <c r="AI367" s="86" t="str">
        <f>IF(ISNUMBER(($H367)),IF('Order Form'!$K$16="Yes","P",""),"")</f>
        <v/>
      </c>
      <c r="AJ367" s="34"/>
      <c r="AK367" s="106"/>
      <c r="AL367" s="106"/>
      <c r="AM367" s="34"/>
      <c r="AN367" s="34"/>
      <c r="AO367" s="38"/>
      <c r="AP367" s="34"/>
      <c r="AQ367" s="38"/>
      <c r="AR367" s="38"/>
      <c r="AS367" s="38"/>
      <c r="AZ367" s="86" t="str">
        <f>IF(ISNUMBER(($H367)),IF('Order Form'!$K$15="Yes","Y",""),"")</f>
        <v/>
      </c>
      <c r="BD367" s="87" t="e">
        <f>IF('Order Form'!#REF!&gt;0,"OF"," ")</f>
        <v>#REF!</v>
      </c>
      <c r="BE367" s="86" t="e">
        <f>IF('Order Form'!#REF!&gt;0,"Y"," ")</f>
        <v>#REF!</v>
      </c>
      <c r="BF367" s="86" t="e">
        <f>IF('Order Form'!#REF!&gt;0,"STANDARD"," ")</f>
        <v>#REF!</v>
      </c>
    </row>
    <row r="368" spans="1:58">
      <c r="A368" s="34"/>
      <c r="B368" s="93" t="str">
        <f>IF(ISNUMBER(($H368)),'Order Form'!$D$5,"")</f>
        <v/>
      </c>
      <c r="C368" s="92" t="str">
        <f>IF(ISNUMBER(($H368)),'Order Form'!$G$5,"")</f>
        <v/>
      </c>
      <c r="D368" s="92" t="str">
        <f>IF('Order Form'!F421="","",IF(ISNUMBER(($H368)),'Order Form'!F421,""))</f>
        <v/>
      </c>
      <c r="E368" s="35"/>
      <c r="F368" s="91" t="str">
        <f>IF(ISNUMBER((H368)),SUBSTITUTE(SUBSTITUTE('Order Form'!#REF!,"-","")," ",""),"")</f>
        <v/>
      </c>
      <c r="G368" s="36"/>
      <c r="H368" s="90" t="str">
        <f>IF('Order Form'!H421&gt;0,'Order Form'!H421," ")</f>
        <v xml:space="preserve"> </v>
      </c>
      <c r="I368" s="89" t="str">
        <f>IF('Order Form'!$K$13="Yes",(IF('Order Form'!#REF!&gt;0,"",IF('Order Form'!$K$10&lt;&gt;"GR - Gratis",IF('Order Form'!#REF!=0,"",IF(ISNUMBER($H368),'Order Form'!#REF!,"")),""))),"")</f>
        <v/>
      </c>
      <c r="J368" s="89" t="str">
        <f>IF('Order Form'!$K$13="Yes",(IF('Order Form'!#REF!=0,"",IF('Order Form'!$K$10&lt;&gt;"GR - Gratis",IF(ISNUMBER($H368),'Order Form'!#REF!,""),""))),"")</f>
        <v/>
      </c>
      <c r="K368" s="37"/>
      <c r="L368" s="89" t="str">
        <f>IF('Order Form'!J421&gt;0,"",IF('Order Form'!G421=0,"",IF('Order Form'!$K$10&lt;&gt;"GR - Gratis",IF('Order Form'!$K$12="Yes",IF(ISNUMBER($H368),'Order Form'!G421*100,""),""),"")))</f>
        <v/>
      </c>
      <c r="M368" s="89" t="str">
        <f>IF('Order Form'!J421&gt;0,"",IF('Order Form'!$K$17=0,"",IF('Order Form'!$K$17=0,"",IF('Order Form'!$K$10&lt;&gt;"GR - Gratis",IF('Order Form'!$K$12="Yes",IF(ISNUMBER($H368),'Order Form'!$K$17*100,""),""),""))))</f>
        <v/>
      </c>
      <c r="N368" s="38"/>
      <c r="O368" s="88" t="str">
        <f>IF('Order Form'!$B$8="Name / Attent Of","",IF(ISNUMBER($H368),IF('Order Form'!$K$14="Yes",'Order Form'!$B$8,""),""))</f>
        <v/>
      </c>
      <c r="P368" s="96" t="str">
        <f>IF('Order Form'!$B$9="Company / Department","",IF(ISNUMBER($H368),IF('Order Form'!$K$14="Yes",'Order Form'!$B$9,""),""))</f>
        <v/>
      </c>
      <c r="Q368" s="88" t="str">
        <f>IF('Order Form'!$B$10="Address 1","",IF(ISNUMBER($H368),IF('Order Form'!$K$14="Yes",'Order Form'!$B$10,""),""))</f>
        <v/>
      </c>
      <c r="R368" s="88" t="str">
        <f>IF('Order Form'!$B$11="Address 2","",IF(ISNUMBER($H368),IF('Order Form'!$K$14="Yes",'Order Form'!$B$11,""),""))</f>
        <v/>
      </c>
      <c r="S368" s="96" t="str">
        <f>IF('Order Form'!$B$12="Address 3","",IF(ISNUMBER($H368),IF('Order Form'!$K$14="Yes",'Order Form'!$B$12,""),""))</f>
        <v/>
      </c>
      <c r="T368" s="88" t="str">
        <f>IF('Order Form'!$B$13="Town","",IF(ISNUMBER($H368),IF('Order Form'!$K$14="Yes",'Order Form'!$B$13,""),""))</f>
        <v/>
      </c>
      <c r="U368" s="34"/>
      <c r="V368" s="103" t="str">
        <f>IF('Order Form'!$B$14="Post Code","",IF(ISNUMBER($H368),IF('Order Form'!$K$14="Yes",'Order Form'!$B$14,""),""))</f>
        <v/>
      </c>
      <c r="W368" s="98" t="str">
        <f>IF('Order Form'!$B$15="Country","",IF(ISNUMBER($H368),IF('Order Form'!$K$14="Yes",VLOOKUP('Order Form'!$B$15,Lists!N:O,2,0),""),""))</f>
        <v/>
      </c>
      <c r="X368" s="100"/>
      <c r="Y368" s="99" t="str">
        <f>IF('Order Form'!$F$8="Phone","",IF(ISNUMBER($H368),IF('Order Form'!$K$14="Yes",'Order Form'!$F$8,""),""))</f>
        <v/>
      </c>
      <c r="Z368" s="97" t="str">
        <f>IF('Order Form'!$F$9="Email","",IF(ISNUMBER($H368),IF('Order Form'!$K$14="Yes",'Order Form'!$F$9,""),""))</f>
        <v/>
      </c>
      <c r="AA368" s="38"/>
      <c r="AC368" s="86" t="str">
        <f>IF(ISNUMBER(($H368)),LEFT('Order Form'!$K$10,2),"")</f>
        <v/>
      </c>
      <c r="AD368" s="34"/>
      <c r="AE368" s="86" t="str">
        <f>IF(AC368="GR",LEFT('Order Form'!$K$11,2),"")</f>
        <v/>
      </c>
      <c r="AF368" s="34"/>
      <c r="AG368" s="38"/>
      <c r="AH368" s="38"/>
      <c r="AI368" s="86" t="str">
        <f>IF(ISNUMBER(($H368)),IF('Order Form'!$K$16="Yes","P",""),"")</f>
        <v/>
      </c>
      <c r="AJ368" s="34"/>
      <c r="AK368" s="106"/>
      <c r="AL368" s="106"/>
      <c r="AM368" s="34"/>
      <c r="AN368" s="34"/>
      <c r="AO368" s="38"/>
      <c r="AP368" s="34"/>
      <c r="AQ368" s="38"/>
      <c r="AR368" s="38"/>
      <c r="AS368" s="38"/>
      <c r="AZ368" s="86" t="str">
        <f>IF(ISNUMBER(($H368)),IF('Order Form'!$K$15="Yes","Y",""),"")</f>
        <v/>
      </c>
      <c r="BD368" s="87" t="e">
        <f>IF('Order Form'!#REF!&gt;0,"OF"," ")</f>
        <v>#REF!</v>
      </c>
      <c r="BE368" s="86" t="e">
        <f>IF('Order Form'!#REF!&gt;0,"Y"," ")</f>
        <v>#REF!</v>
      </c>
      <c r="BF368" s="86" t="e">
        <f>IF('Order Form'!#REF!&gt;0,"STANDARD"," ")</f>
        <v>#REF!</v>
      </c>
    </row>
    <row r="369" spans="1:58">
      <c r="A369" s="34"/>
      <c r="B369" s="93" t="str">
        <f>IF(ISNUMBER(($H369)),'Order Form'!$D$5,"")</f>
        <v/>
      </c>
      <c r="C369" s="92" t="str">
        <f>IF(ISNUMBER(($H369)),'Order Form'!$G$5,"")</f>
        <v/>
      </c>
      <c r="D369" s="92" t="str">
        <f>IF('Order Form'!F422="","",IF(ISNUMBER(($H369)),'Order Form'!F422,""))</f>
        <v/>
      </c>
      <c r="E369" s="35"/>
      <c r="F369" s="91" t="str">
        <f>IF(ISNUMBER((H369)),SUBSTITUTE(SUBSTITUTE('Order Form'!#REF!,"-","")," ",""),"")</f>
        <v/>
      </c>
      <c r="G369" s="36"/>
      <c r="H369" s="90" t="str">
        <f>IF('Order Form'!H422&gt;0,'Order Form'!H422," ")</f>
        <v xml:space="preserve"> </v>
      </c>
      <c r="I369" s="89" t="str">
        <f>IF('Order Form'!$K$13="Yes",(IF('Order Form'!#REF!&gt;0,"",IF('Order Form'!$K$10&lt;&gt;"GR - Gratis",IF('Order Form'!#REF!=0,"",IF(ISNUMBER($H369),'Order Form'!#REF!,"")),""))),"")</f>
        <v/>
      </c>
      <c r="J369" s="89" t="str">
        <f>IF('Order Form'!$K$13="Yes",(IF('Order Form'!#REF!=0,"",IF('Order Form'!$K$10&lt;&gt;"GR - Gratis",IF(ISNUMBER($H369),'Order Form'!#REF!,""),""))),"")</f>
        <v/>
      </c>
      <c r="K369" s="37"/>
      <c r="L369" s="89" t="str">
        <f>IF('Order Form'!J422&gt;0,"",IF('Order Form'!G422=0,"",IF('Order Form'!$K$10&lt;&gt;"GR - Gratis",IF('Order Form'!$K$12="Yes",IF(ISNUMBER($H369),'Order Form'!G422*100,""),""),"")))</f>
        <v/>
      </c>
      <c r="M369" s="89" t="str">
        <f>IF('Order Form'!J422&gt;0,"",IF('Order Form'!$K$17=0,"",IF('Order Form'!$K$17=0,"",IF('Order Form'!$K$10&lt;&gt;"GR - Gratis",IF('Order Form'!$K$12="Yes",IF(ISNUMBER($H369),'Order Form'!$K$17*100,""),""),""))))</f>
        <v/>
      </c>
      <c r="N369" s="38"/>
      <c r="O369" s="88" t="str">
        <f>IF('Order Form'!$B$8="Name / Attent Of","",IF(ISNUMBER($H369),IF('Order Form'!$K$14="Yes",'Order Form'!$B$8,""),""))</f>
        <v/>
      </c>
      <c r="P369" s="96" t="str">
        <f>IF('Order Form'!$B$9="Company / Department","",IF(ISNUMBER($H369),IF('Order Form'!$K$14="Yes",'Order Form'!$B$9,""),""))</f>
        <v/>
      </c>
      <c r="Q369" s="88" t="str">
        <f>IF('Order Form'!$B$10="Address 1","",IF(ISNUMBER($H369),IF('Order Form'!$K$14="Yes",'Order Form'!$B$10,""),""))</f>
        <v/>
      </c>
      <c r="R369" s="88" t="str">
        <f>IF('Order Form'!$B$11="Address 2","",IF(ISNUMBER($H369),IF('Order Form'!$K$14="Yes",'Order Form'!$B$11,""),""))</f>
        <v/>
      </c>
      <c r="S369" s="96" t="str">
        <f>IF('Order Form'!$B$12="Address 3","",IF(ISNUMBER($H369),IF('Order Form'!$K$14="Yes",'Order Form'!$B$12,""),""))</f>
        <v/>
      </c>
      <c r="T369" s="88" t="str">
        <f>IF('Order Form'!$B$13="Town","",IF(ISNUMBER($H369),IF('Order Form'!$K$14="Yes",'Order Form'!$B$13,""),""))</f>
        <v/>
      </c>
      <c r="U369" s="34"/>
      <c r="V369" s="103" t="str">
        <f>IF('Order Form'!$B$14="Post Code","",IF(ISNUMBER($H369),IF('Order Form'!$K$14="Yes",'Order Form'!$B$14,""),""))</f>
        <v/>
      </c>
      <c r="W369" s="98" t="str">
        <f>IF('Order Form'!$B$15="Country","",IF(ISNUMBER($H369),IF('Order Form'!$K$14="Yes",VLOOKUP('Order Form'!$B$15,Lists!N:O,2,0),""),""))</f>
        <v/>
      </c>
      <c r="X369" s="100"/>
      <c r="Y369" s="99" t="str">
        <f>IF('Order Form'!$F$8="Phone","",IF(ISNUMBER($H369),IF('Order Form'!$K$14="Yes",'Order Form'!$F$8,""),""))</f>
        <v/>
      </c>
      <c r="Z369" s="97" t="str">
        <f>IF('Order Form'!$F$9="Email","",IF(ISNUMBER($H369),IF('Order Form'!$K$14="Yes",'Order Form'!$F$9,""),""))</f>
        <v/>
      </c>
      <c r="AA369" s="38"/>
      <c r="AC369" s="86" t="str">
        <f>IF(ISNUMBER(($H369)),LEFT('Order Form'!$K$10,2),"")</f>
        <v/>
      </c>
      <c r="AD369" s="34"/>
      <c r="AE369" s="86" t="str">
        <f>IF(AC369="GR",LEFT('Order Form'!$K$11,2),"")</f>
        <v/>
      </c>
      <c r="AF369" s="34"/>
      <c r="AG369" s="38"/>
      <c r="AH369" s="38"/>
      <c r="AI369" s="86" t="str">
        <f>IF(ISNUMBER(($H369)),IF('Order Form'!$K$16="Yes","P",""),"")</f>
        <v/>
      </c>
      <c r="AJ369" s="34"/>
      <c r="AK369" s="106"/>
      <c r="AL369" s="106"/>
      <c r="AM369" s="34"/>
      <c r="AN369" s="34"/>
      <c r="AO369" s="38"/>
      <c r="AP369" s="34"/>
      <c r="AQ369" s="38"/>
      <c r="AR369" s="38"/>
      <c r="AS369" s="38"/>
      <c r="AZ369" s="86" t="str">
        <f>IF(ISNUMBER(($H369)),IF('Order Form'!$K$15="Yes","Y",""),"")</f>
        <v/>
      </c>
      <c r="BD369" s="87" t="e">
        <f>IF('Order Form'!#REF!&gt;0,"OF"," ")</f>
        <v>#REF!</v>
      </c>
      <c r="BE369" s="86" t="e">
        <f>IF('Order Form'!#REF!&gt;0,"Y"," ")</f>
        <v>#REF!</v>
      </c>
      <c r="BF369" s="86" t="e">
        <f>IF('Order Form'!#REF!&gt;0,"STANDARD"," ")</f>
        <v>#REF!</v>
      </c>
    </row>
    <row r="370" spans="1:58">
      <c r="A370" s="34"/>
      <c r="B370" s="93" t="str">
        <f>IF(ISNUMBER(($H370)),'Order Form'!$D$5,"")</f>
        <v/>
      </c>
      <c r="C370" s="92" t="str">
        <f>IF(ISNUMBER(($H370)),'Order Form'!$G$5,"")</f>
        <v/>
      </c>
      <c r="D370" s="92" t="str">
        <f>IF('Order Form'!F423="","",IF(ISNUMBER(($H370)),'Order Form'!F423,""))</f>
        <v/>
      </c>
      <c r="E370" s="35"/>
      <c r="F370" s="91" t="str">
        <f>IF(ISNUMBER((H370)),SUBSTITUTE(SUBSTITUTE('Order Form'!#REF!,"-","")," ",""),"")</f>
        <v/>
      </c>
      <c r="G370" s="36"/>
      <c r="H370" s="90" t="str">
        <f>IF('Order Form'!H423&gt;0,'Order Form'!H423," ")</f>
        <v xml:space="preserve"> </v>
      </c>
      <c r="I370" s="89" t="str">
        <f>IF('Order Form'!$K$13="Yes",(IF('Order Form'!#REF!&gt;0,"",IF('Order Form'!$K$10&lt;&gt;"GR - Gratis",IF('Order Form'!#REF!=0,"",IF(ISNUMBER($H370),'Order Form'!#REF!,"")),""))),"")</f>
        <v/>
      </c>
      <c r="J370" s="89" t="str">
        <f>IF('Order Form'!$K$13="Yes",(IF('Order Form'!#REF!=0,"",IF('Order Form'!$K$10&lt;&gt;"GR - Gratis",IF(ISNUMBER($H370),'Order Form'!#REF!,""),""))),"")</f>
        <v/>
      </c>
      <c r="K370" s="37"/>
      <c r="L370" s="89" t="str">
        <f>IF('Order Form'!J423&gt;0,"",IF('Order Form'!G423=0,"",IF('Order Form'!$K$10&lt;&gt;"GR - Gratis",IF('Order Form'!$K$12="Yes",IF(ISNUMBER($H370),'Order Form'!G423*100,""),""),"")))</f>
        <v/>
      </c>
      <c r="M370" s="89" t="str">
        <f>IF('Order Form'!J423&gt;0,"",IF('Order Form'!$K$17=0,"",IF('Order Form'!$K$17=0,"",IF('Order Form'!$K$10&lt;&gt;"GR - Gratis",IF('Order Form'!$K$12="Yes",IF(ISNUMBER($H370),'Order Form'!$K$17*100,""),""),""))))</f>
        <v/>
      </c>
      <c r="N370" s="38"/>
      <c r="O370" s="88" t="str">
        <f>IF('Order Form'!$B$8="Name / Attent Of","",IF(ISNUMBER($H370),IF('Order Form'!$K$14="Yes",'Order Form'!$B$8,""),""))</f>
        <v/>
      </c>
      <c r="P370" s="96" t="str">
        <f>IF('Order Form'!$B$9="Company / Department","",IF(ISNUMBER($H370),IF('Order Form'!$K$14="Yes",'Order Form'!$B$9,""),""))</f>
        <v/>
      </c>
      <c r="Q370" s="88" t="str">
        <f>IF('Order Form'!$B$10="Address 1","",IF(ISNUMBER($H370),IF('Order Form'!$K$14="Yes",'Order Form'!$B$10,""),""))</f>
        <v/>
      </c>
      <c r="R370" s="88" t="str">
        <f>IF('Order Form'!$B$11="Address 2","",IF(ISNUMBER($H370),IF('Order Form'!$K$14="Yes",'Order Form'!$B$11,""),""))</f>
        <v/>
      </c>
      <c r="S370" s="96" t="str">
        <f>IF('Order Form'!$B$12="Address 3","",IF(ISNUMBER($H370),IF('Order Form'!$K$14="Yes",'Order Form'!$B$12,""),""))</f>
        <v/>
      </c>
      <c r="T370" s="88" t="str">
        <f>IF('Order Form'!$B$13="Town","",IF(ISNUMBER($H370),IF('Order Form'!$K$14="Yes",'Order Form'!$B$13,""),""))</f>
        <v/>
      </c>
      <c r="U370" s="34"/>
      <c r="V370" s="103" t="str">
        <f>IF('Order Form'!$B$14="Post Code","",IF(ISNUMBER($H370),IF('Order Form'!$K$14="Yes",'Order Form'!$B$14,""),""))</f>
        <v/>
      </c>
      <c r="W370" s="98" t="str">
        <f>IF('Order Form'!$B$15="Country","",IF(ISNUMBER($H370),IF('Order Form'!$K$14="Yes",VLOOKUP('Order Form'!$B$15,Lists!N:O,2,0),""),""))</f>
        <v/>
      </c>
      <c r="X370" s="100"/>
      <c r="Y370" s="99" t="str">
        <f>IF('Order Form'!$F$8="Phone","",IF(ISNUMBER($H370),IF('Order Form'!$K$14="Yes",'Order Form'!$F$8,""),""))</f>
        <v/>
      </c>
      <c r="Z370" s="97" t="str">
        <f>IF('Order Form'!$F$9="Email","",IF(ISNUMBER($H370),IF('Order Form'!$K$14="Yes",'Order Form'!$F$9,""),""))</f>
        <v/>
      </c>
      <c r="AA370" s="38"/>
      <c r="AC370" s="86" t="str">
        <f>IF(ISNUMBER(($H370)),LEFT('Order Form'!$K$10,2),"")</f>
        <v/>
      </c>
      <c r="AD370" s="34"/>
      <c r="AE370" s="86" t="str">
        <f>IF(AC370="GR",LEFT('Order Form'!$K$11,2),"")</f>
        <v/>
      </c>
      <c r="AF370" s="34"/>
      <c r="AG370" s="38"/>
      <c r="AH370" s="38"/>
      <c r="AI370" s="86" t="str">
        <f>IF(ISNUMBER(($H370)),IF('Order Form'!$K$16="Yes","P",""),"")</f>
        <v/>
      </c>
      <c r="AJ370" s="34"/>
      <c r="AK370" s="106"/>
      <c r="AL370" s="106"/>
      <c r="AM370" s="34"/>
      <c r="AN370" s="34"/>
      <c r="AO370" s="38"/>
      <c r="AP370" s="34"/>
      <c r="AQ370" s="38"/>
      <c r="AR370" s="38"/>
      <c r="AS370" s="38"/>
      <c r="AZ370" s="86" t="str">
        <f>IF(ISNUMBER(($H370)),IF('Order Form'!$K$15="Yes","Y",""),"")</f>
        <v/>
      </c>
      <c r="BD370" s="87" t="e">
        <f>IF('Order Form'!#REF!&gt;0,"OF"," ")</f>
        <v>#REF!</v>
      </c>
      <c r="BE370" s="86" t="e">
        <f>IF('Order Form'!#REF!&gt;0,"Y"," ")</f>
        <v>#REF!</v>
      </c>
      <c r="BF370" s="86" t="e">
        <f>IF('Order Form'!#REF!&gt;0,"STANDARD"," ")</f>
        <v>#REF!</v>
      </c>
    </row>
    <row r="371" spans="1:58">
      <c r="A371" s="34"/>
      <c r="B371" s="93" t="str">
        <f>IF(ISNUMBER(($H371)),'Order Form'!$D$5,"")</f>
        <v/>
      </c>
      <c r="C371" s="92" t="str">
        <f>IF(ISNUMBER(($H371)),'Order Form'!$G$5,"")</f>
        <v/>
      </c>
      <c r="D371" s="92" t="str">
        <f>IF('Order Form'!F424="","",IF(ISNUMBER(($H371)),'Order Form'!F424,""))</f>
        <v/>
      </c>
      <c r="E371" s="35"/>
      <c r="F371" s="91" t="str">
        <f>IF(ISNUMBER((H371)),SUBSTITUTE(SUBSTITUTE('Order Form'!#REF!,"-","")," ",""),"")</f>
        <v/>
      </c>
      <c r="G371" s="36"/>
      <c r="H371" s="90" t="str">
        <f>IF('Order Form'!H424&gt;0,'Order Form'!H424," ")</f>
        <v xml:space="preserve"> </v>
      </c>
      <c r="I371" s="89" t="str">
        <f>IF('Order Form'!$K$13="Yes",(IF('Order Form'!#REF!&gt;0,"",IF('Order Form'!$K$10&lt;&gt;"GR - Gratis",IF('Order Form'!#REF!=0,"",IF(ISNUMBER($H371),'Order Form'!#REF!,"")),""))),"")</f>
        <v/>
      </c>
      <c r="J371" s="89" t="str">
        <f>IF('Order Form'!$K$13="Yes",(IF('Order Form'!#REF!=0,"",IF('Order Form'!$K$10&lt;&gt;"GR - Gratis",IF(ISNUMBER($H371),'Order Form'!#REF!,""),""))),"")</f>
        <v/>
      </c>
      <c r="K371" s="37"/>
      <c r="L371" s="89" t="str">
        <f>IF('Order Form'!J424&gt;0,"",IF('Order Form'!G424=0,"",IF('Order Form'!$K$10&lt;&gt;"GR - Gratis",IF('Order Form'!$K$12="Yes",IF(ISNUMBER($H371),'Order Form'!G424*100,""),""),"")))</f>
        <v/>
      </c>
      <c r="M371" s="89" t="str">
        <f>IF('Order Form'!J424&gt;0,"",IF('Order Form'!$K$17=0,"",IF('Order Form'!$K$17=0,"",IF('Order Form'!$K$10&lt;&gt;"GR - Gratis",IF('Order Form'!$K$12="Yes",IF(ISNUMBER($H371),'Order Form'!$K$17*100,""),""),""))))</f>
        <v/>
      </c>
      <c r="N371" s="38"/>
      <c r="O371" s="88" t="str">
        <f>IF('Order Form'!$B$8="Name / Attent Of","",IF(ISNUMBER($H371),IF('Order Form'!$K$14="Yes",'Order Form'!$B$8,""),""))</f>
        <v/>
      </c>
      <c r="P371" s="96" t="str">
        <f>IF('Order Form'!$B$9="Company / Department","",IF(ISNUMBER($H371),IF('Order Form'!$K$14="Yes",'Order Form'!$B$9,""),""))</f>
        <v/>
      </c>
      <c r="Q371" s="88" t="str">
        <f>IF('Order Form'!$B$10="Address 1","",IF(ISNUMBER($H371),IF('Order Form'!$K$14="Yes",'Order Form'!$B$10,""),""))</f>
        <v/>
      </c>
      <c r="R371" s="88" t="str">
        <f>IF('Order Form'!$B$11="Address 2","",IF(ISNUMBER($H371),IF('Order Form'!$K$14="Yes",'Order Form'!$B$11,""),""))</f>
        <v/>
      </c>
      <c r="S371" s="96" t="str">
        <f>IF('Order Form'!$B$12="Address 3","",IF(ISNUMBER($H371),IF('Order Form'!$K$14="Yes",'Order Form'!$B$12,""),""))</f>
        <v/>
      </c>
      <c r="T371" s="88" t="str">
        <f>IF('Order Form'!$B$13="Town","",IF(ISNUMBER($H371),IF('Order Form'!$K$14="Yes",'Order Form'!$B$13,""),""))</f>
        <v/>
      </c>
      <c r="U371" s="34"/>
      <c r="V371" s="103" t="str">
        <f>IF('Order Form'!$B$14="Post Code","",IF(ISNUMBER($H371),IF('Order Form'!$K$14="Yes",'Order Form'!$B$14,""),""))</f>
        <v/>
      </c>
      <c r="W371" s="98" t="str">
        <f>IF('Order Form'!$B$15="Country","",IF(ISNUMBER($H371),IF('Order Form'!$K$14="Yes",VLOOKUP('Order Form'!$B$15,Lists!N:O,2,0),""),""))</f>
        <v/>
      </c>
      <c r="X371" s="100"/>
      <c r="Y371" s="99" t="str">
        <f>IF('Order Form'!$F$8="Phone","",IF(ISNUMBER($H371),IF('Order Form'!$K$14="Yes",'Order Form'!$F$8,""),""))</f>
        <v/>
      </c>
      <c r="Z371" s="97" t="str">
        <f>IF('Order Form'!$F$9="Email","",IF(ISNUMBER($H371),IF('Order Form'!$K$14="Yes",'Order Form'!$F$9,""),""))</f>
        <v/>
      </c>
      <c r="AA371" s="38"/>
      <c r="AC371" s="86" t="str">
        <f>IF(ISNUMBER(($H371)),LEFT('Order Form'!$K$10,2),"")</f>
        <v/>
      </c>
      <c r="AD371" s="34"/>
      <c r="AE371" s="86" t="str">
        <f>IF(AC371="GR",LEFT('Order Form'!$K$11,2),"")</f>
        <v/>
      </c>
      <c r="AF371" s="34"/>
      <c r="AG371" s="38"/>
      <c r="AH371" s="38"/>
      <c r="AI371" s="86" t="str">
        <f>IF(ISNUMBER(($H371)),IF('Order Form'!$K$16="Yes","P",""),"")</f>
        <v/>
      </c>
      <c r="AJ371" s="34"/>
      <c r="AK371" s="106"/>
      <c r="AL371" s="106"/>
      <c r="AM371" s="34"/>
      <c r="AN371" s="34"/>
      <c r="AO371" s="38"/>
      <c r="AP371" s="34"/>
      <c r="AQ371" s="38"/>
      <c r="AR371" s="38"/>
      <c r="AS371" s="38"/>
      <c r="AZ371" s="86" t="str">
        <f>IF(ISNUMBER(($H371)),IF('Order Form'!$K$15="Yes","Y",""),"")</f>
        <v/>
      </c>
      <c r="BD371" s="87" t="e">
        <f>IF('Order Form'!#REF!&gt;0,"OF"," ")</f>
        <v>#REF!</v>
      </c>
      <c r="BE371" s="86" t="e">
        <f>IF('Order Form'!#REF!&gt;0,"Y"," ")</f>
        <v>#REF!</v>
      </c>
      <c r="BF371" s="86" t="e">
        <f>IF('Order Form'!#REF!&gt;0,"STANDARD"," ")</f>
        <v>#REF!</v>
      </c>
    </row>
    <row r="372" spans="1:58">
      <c r="A372" s="34"/>
      <c r="B372" s="93" t="str">
        <f>IF(ISNUMBER(($H372)),'Order Form'!$D$5,"")</f>
        <v/>
      </c>
      <c r="C372" s="92" t="str">
        <f>IF(ISNUMBER(($H372)),'Order Form'!$G$5,"")</f>
        <v/>
      </c>
      <c r="D372" s="92" t="str">
        <f>IF('Order Form'!F425="","",IF(ISNUMBER(($H372)),'Order Form'!F425,""))</f>
        <v/>
      </c>
      <c r="E372" s="35"/>
      <c r="F372" s="91" t="str">
        <f>IF(ISNUMBER((H372)),SUBSTITUTE(SUBSTITUTE('Order Form'!#REF!,"-","")," ",""),"")</f>
        <v/>
      </c>
      <c r="G372" s="36"/>
      <c r="H372" s="90" t="str">
        <f>IF('Order Form'!H425&gt;0,'Order Form'!H425," ")</f>
        <v xml:space="preserve"> </v>
      </c>
      <c r="I372" s="89" t="str">
        <f>IF('Order Form'!$K$13="Yes",(IF('Order Form'!#REF!&gt;0,"",IF('Order Form'!$K$10&lt;&gt;"GR - Gratis",IF('Order Form'!#REF!=0,"",IF(ISNUMBER($H372),'Order Form'!#REF!,"")),""))),"")</f>
        <v/>
      </c>
      <c r="J372" s="89" t="str">
        <f>IF('Order Form'!$K$13="Yes",(IF('Order Form'!#REF!=0,"",IF('Order Form'!$K$10&lt;&gt;"GR - Gratis",IF(ISNUMBER($H372),'Order Form'!#REF!,""),""))),"")</f>
        <v/>
      </c>
      <c r="K372" s="37"/>
      <c r="L372" s="89" t="str">
        <f>IF('Order Form'!J425&gt;0,"",IF('Order Form'!G425=0,"",IF('Order Form'!$K$10&lt;&gt;"GR - Gratis",IF('Order Form'!$K$12="Yes",IF(ISNUMBER($H372),'Order Form'!G425*100,""),""),"")))</f>
        <v/>
      </c>
      <c r="M372" s="89" t="str">
        <f>IF('Order Form'!J425&gt;0,"",IF('Order Form'!$K$17=0,"",IF('Order Form'!$K$17=0,"",IF('Order Form'!$K$10&lt;&gt;"GR - Gratis",IF('Order Form'!$K$12="Yes",IF(ISNUMBER($H372),'Order Form'!$K$17*100,""),""),""))))</f>
        <v/>
      </c>
      <c r="N372" s="38"/>
      <c r="O372" s="88" t="str">
        <f>IF('Order Form'!$B$8="Name / Attent Of","",IF(ISNUMBER($H372),IF('Order Form'!$K$14="Yes",'Order Form'!$B$8,""),""))</f>
        <v/>
      </c>
      <c r="P372" s="96" t="str">
        <f>IF('Order Form'!$B$9="Company / Department","",IF(ISNUMBER($H372),IF('Order Form'!$K$14="Yes",'Order Form'!$B$9,""),""))</f>
        <v/>
      </c>
      <c r="Q372" s="88" t="str">
        <f>IF('Order Form'!$B$10="Address 1","",IF(ISNUMBER($H372),IF('Order Form'!$K$14="Yes",'Order Form'!$B$10,""),""))</f>
        <v/>
      </c>
      <c r="R372" s="88" t="str">
        <f>IF('Order Form'!$B$11="Address 2","",IF(ISNUMBER($H372),IF('Order Form'!$K$14="Yes",'Order Form'!$B$11,""),""))</f>
        <v/>
      </c>
      <c r="S372" s="96" t="str">
        <f>IF('Order Form'!$B$12="Address 3","",IF(ISNUMBER($H372),IF('Order Form'!$K$14="Yes",'Order Form'!$B$12,""),""))</f>
        <v/>
      </c>
      <c r="T372" s="88" t="str">
        <f>IF('Order Form'!$B$13="Town","",IF(ISNUMBER($H372),IF('Order Form'!$K$14="Yes",'Order Form'!$B$13,""),""))</f>
        <v/>
      </c>
      <c r="U372" s="34"/>
      <c r="V372" s="103" t="str">
        <f>IF('Order Form'!$B$14="Post Code","",IF(ISNUMBER($H372),IF('Order Form'!$K$14="Yes",'Order Form'!$B$14,""),""))</f>
        <v/>
      </c>
      <c r="W372" s="98" t="str">
        <f>IF('Order Form'!$B$15="Country","",IF(ISNUMBER($H372),IF('Order Form'!$K$14="Yes",VLOOKUP('Order Form'!$B$15,Lists!N:O,2,0),""),""))</f>
        <v/>
      </c>
      <c r="X372" s="100"/>
      <c r="Y372" s="99" t="str">
        <f>IF('Order Form'!$F$8="Phone","",IF(ISNUMBER($H372),IF('Order Form'!$K$14="Yes",'Order Form'!$F$8,""),""))</f>
        <v/>
      </c>
      <c r="Z372" s="97" t="str">
        <f>IF('Order Form'!$F$9="Email","",IF(ISNUMBER($H372),IF('Order Form'!$K$14="Yes",'Order Form'!$F$9,""),""))</f>
        <v/>
      </c>
      <c r="AA372" s="38"/>
      <c r="AC372" s="86" t="str">
        <f>IF(ISNUMBER(($H372)),LEFT('Order Form'!$K$10,2),"")</f>
        <v/>
      </c>
      <c r="AD372" s="34"/>
      <c r="AE372" s="86" t="str">
        <f>IF(AC372="GR",LEFT('Order Form'!$K$11,2),"")</f>
        <v/>
      </c>
      <c r="AF372" s="34"/>
      <c r="AG372" s="38"/>
      <c r="AH372" s="38"/>
      <c r="AI372" s="86" t="str">
        <f>IF(ISNUMBER(($H372)),IF('Order Form'!$K$16="Yes","P",""),"")</f>
        <v/>
      </c>
      <c r="AJ372" s="34"/>
      <c r="AK372" s="106"/>
      <c r="AL372" s="106"/>
      <c r="AM372" s="34"/>
      <c r="AN372" s="34"/>
      <c r="AO372" s="38"/>
      <c r="AP372" s="34"/>
      <c r="AQ372" s="38"/>
      <c r="AR372" s="38"/>
      <c r="AS372" s="38"/>
      <c r="AZ372" s="86" t="str">
        <f>IF(ISNUMBER(($H372)),IF('Order Form'!$K$15="Yes","Y",""),"")</f>
        <v/>
      </c>
      <c r="BD372" s="87" t="e">
        <f>IF('Order Form'!#REF!&gt;0,"OF"," ")</f>
        <v>#REF!</v>
      </c>
      <c r="BE372" s="86" t="e">
        <f>IF('Order Form'!#REF!&gt;0,"Y"," ")</f>
        <v>#REF!</v>
      </c>
      <c r="BF372" s="86" t="e">
        <f>IF('Order Form'!#REF!&gt;0,"STANDARD"," ")</f>
        <v>#REF!</v>
      </c>
    </row>
    <row r="373" spans="1:58">
      <c r="A373" s="34"/>
      <c r="B373" s="93" t="str">
        <f>IF(ISNUMBER(($H373)),'Order Form'!$D$5,"")</f>
        <v/>
      </c>
      <c r="C373" s="92" t="str">
        <f>IF(ISNUMBER(($H373)),'Order Form'!$G$5,"")</f>
        <v/>
      </c>
      <c r="D373" s="92" t="str">
        <f>IF('Order Form'!F426="","",IF(ISNUMBER(($H373)),'Order Form'!F426,""))</f>
        <v/>
      </c>
      <c r="E373" s="35"/>
      <c r="F373" s="91" t="str">
        <f>IF(ISNUMBER((H373)),SUBSTITUTE(SUBSTITUTE('Order Form'!#REF!,"-","")," ",""),"")</f>
        <v/>
      </c>
      <c r="G373" s="36"/>
      <c r="H373" s="90" t="str">
        <f>IF('Order Form'!H426&gt;0,'Order Form'!H426," ")</f>
        <v xml:space="preserve"> </v>
      </c>
      <c r="I373" s="89" t="str">
        <f>IF('Order Form'!$K$13="Yes",(IF('Order Form'!#REF!&gt;0,"",IF('Order Form'!$K$10&lt;&gt;"GR - Gratis",IF('Order Form'!#REF!=0,"",IF(ISNUMBER($H373),'Order Form'!#REF!,"")),""))),"")</f>
        <v/>
      </c>
      <c r="J373" s="89" t="str">
        <f>IF('Order Form'!$K$13="Yes",(IF('Order Form'!#REF!=0,"",IF('Order Form'!$K$10&lt;&gt;"GR - Gratis",IF(ISNUMBER($H373),'Order Form'!#REF!,""),""))),"")</f>
        <v/>
      </c>
      <c r="K373" s="37"/>
      <c r="L373" s="89" t="str">
        <f>IF('Order Form'!J426&gt;0,"",IF('Order Form'!G426=0,"",IF('Order Form'!$K$10&lt;&gt;"GR - Gratis",IF('Order Form'!$K$12="Yes",IF(ISNUMBER($H373),'Order Form'!G426*100,""),""),"")))</f>
        <v/>
      </c>
      <c r="M373" s="89" t="str">
        <f>IF('Order Form'!J426&gt;0,"",IF('Order Form'!$K$17=0,"",IF('Order Form'!$K$17=0,"",IF('Order Form'!$K$10&lt;&gt;"GR - Gratis",IF('Order Form'!$K$12="Yes",IF(ISNUMBER($H373),'Order Form'!$K$17*100,""),""),""))))</f>
        <v/>
      </c>
      <c r="N373" s="38"/>
      <c r="O373" s="88" t="str">
        <f>IF('Order Form'!$B$8="Name / Attent Of","",IF(ISNUMBER($H373),IF('Order Form'!$K$14="Yes",'Order Form'!$B$8,""),""))</f>
        <v/>
      </c>
      <c r="P373" s="96" t="str">
        <f>IF('Order Form'!$B$9="Company / Department","",IF(ISNUMBER($H373),IF('Order Form'!$K$14="Yes",'Order Form'!$B$9,""),""))</f>
        <v/>
      </c>
      <c r="Q373" s="88" t="str">
        <f>IF('Order Form'!$B$10="Address 1","",IF(ISNUMBER($H373),IF('Order Form'!$K$14="Yes",'Order Form'!$B$10,""),""))</f>
        <v/>
      </c>
      <c r="R373" s="88" t="str">
        <f>IF('Order Form'!$B$11="Address 2","",IF(ISNUMBER($H373),IF('Order Form'!$K$14="Yes",'Order Form'!$B$11,""),""))</f>
        <v/>
      </c>
      <c r="S373" s="96" t="str">
        <f>IF('Order Form'!$B$12="Address 3","",IF(ISNUMBER($H373),IF('Order Form'!$K$14="Yes",'Order Form'!$B$12,""),""))</f>
        <v/>
      </c>
      <c r="T373" s="88" t="str">
        <f>IF('Order Form'!$B$13="Town","",IF(ISNUMBER($H373),IF('Order Form'!$K$14="Yes",'Order Form'!$B$13,""),""))</f>
        <v/>
      </c>
      <c r="U373" s="34"/>
      <c r="V373" s="103" t="str">
        <f>IF('Order Form'!$B$14="Post Code","",IF(ISNUMBER($H373),IF('Order Form'!$K$14="Yes",'Order Form'!$B$14,""),""))</f>
        <v/>
      </c>
      <c r="W373" s="98" t="str">
        <f>IF('Order Form'!$B$15="Country","",IF(ISNUMBER($H373),IF('Order Form'!$K$14="Yes",VLOOKUP('Order Form'!$B$15,Lists!N:O,2,0),""),""))</f>
        <v/>
      </c>
      <c r="X373" s="100"/>
      <c r="Y373" s="99" t="str">
        <f>IF('Order Form'!$F$8="Phone","",IF(ISNUMBER($H373),IF('Order Form'!$K$14="Yes",'Order Form'!$F$8,""),""))</f>
        <v/>
      </c>
      <c r="Z373" s="97" t="str">
        <f>IF('Order Form'!$F$9="Email","",IF(ISNUMBER($H373),IF('Order Form'!$K$14="Yes",'Order Form'!$F$9,""),""))</f>
        <v/>
      </c>
      <c r="AA373" s="38"/>
      <c r="AC373" s="86" t="str">
        <f>IF(ISNUMBER(($H373)),LEFT('Order Form'!$K$10,2),"")</f>
        <v/>
      </c>
      <c r="AD373" s="34"/>
      <c r="AE373" s="86" t="str">
        <f>IF(AC373="GR",LEFT('Order Form'!$K$11,2),"")</f>
        <v/>
      </c>
      <c r="AF373" s="34"/>
      <c r="AG373" s="38"/>
      <c r="AH373" s="38"/>
      <c r="AI373" s="86" t="str">
        <f>IF(ISNUMBER(($H373)),IF('Order Form'!$K$16="Yes","P",""),"")</f>
        <v/>
      </c>
      <c r="AJ373" s="34"/>
      <c r="AK373" s="106"/>
      <c r="AL373" s="106"/>
      <c r="AM373" s="34"/>
      <c r="AN373" s="34"/>
      <c r="AO373" s="38"/>
      <c r="AP373" s="34"/>
      <c r="AQ373" s="38"/>
      <c r="AR373" s="38"/>
      <c r="AS373" s="38"/>
      <c r="AZ373" s="86" t="str">
        <f>IF(ISNUMBER(($H373)),IF('Order Form'!$K$15="Yes","Y",""),"")</f>
        <v/>
      </c>
      <c r="BD373" s="87" t="e">
        <f>IF('Order Form'!#REF!&gt;0,"OF"," ")</f>
        <v>#REF!</v>
      </c>
      <c r="BE373" s="86" t="e">
        <f>IF('Order Form'!#REF!&gt;0,"Y"," ")</f>
        <v>#REF!</v>
      </c>
      <c r="BF373" s="86" t="e">
        <f>IF('Order Form'!#REF!&gt;0,"STANDARD"," ")</f>
        <v>#REF!</v>
      </c>
    </row>
    <row r="374" spans="1:58">
      <c r="A374" s="34"/>
      <c r="B374" s="93" t="str">
        <f>IF(ISNUMBER(($H374)),'Order Form'!$D$5,"")</f>
        <v/>
      </c>
      <c r="C374" s="92" t="str">
        <f>IF(ISNUMBER(($H374)),'Order Form'!$G$5,"")</f>
        <v/>
      </c>
      <c r="D374" s="92" t="str">
        <f>IF('Order Form'!F427="","",IF(ISNUMBER(($H374)),'Order Form'!F427,""))</f>
        <v/>
      </c>
      <c r="E374" s="35"/>
      <c r="F374" s="91" t="str">
        <f>IF(ISNUMBER((H374)),SUBSTITUTE(SUBSTITUTE('Order Form'!#REF!,"-","")," ",""),"")</f>
        <v/>
      </c>
      <c r="G374" s="36"/>
      <c r="H374" s="90" t="str">
        <f>IF('Order Form'!H427&gt;0,'Order Form'!H427," ")</f>
        <v xml:space="preserve"> </v>
      </c>
      <c r="I374" s="89" t="str">
        <f>IF('Order Form'!$K$13="Yes",(IF('Order Form'!#REF!&gt;0,"",IF('Order Form'!$K$10&lt;&gt;"GR - Gratis",IF('Order Form'!#REF!=0,"",IF(ISNUMBER($H374),'Order Form'!#REF!,"")),""))),"")</f>
        <v/>
      </c>
      <c r="J374" s="89" t="str">
        <f>IF('Order Form'!$K$13="Yes",(IF('Order Form'!#REF!=0,"",IF('Order Form'!$K$10&lt;&gt;"GR - Gratis",IF(ISNUMBER($H374),'Order Form'!#REF!,""),""))),"")</f>
        <v/>
      </c>
      <c r="K374" s="37"/>
      <c r="L374" s="89" t="str">
        <f>IF('Order Form'!J427&gt;0,"",IF('Order Form'!G427=0,"",IF('Order Form'!$K$10&lt;&gt;"GR - Gratis",IF('Order Form'!$K$12="Yes",IF(ISNUMBER($H374),'Order Form'!G427*100,""),""),"")))</f>
        <v/>
      </c>
      <c r="M374" s="89" t="str">
        <f>IF('Order Form'!J427&gt;0,"",IF('Order Form'!$K$17=0,"",IF('Order Form'!$K$17=0,"",IF('Order Form'!$K$10&lt;&gt;"GR - Gratis",IF('Order Form'!$K$12="Yes",IF(ISNUMBER($H374),'Order Form'!$K$17*100,""),""),""))))</f>
        <v/>
      </c>
      <c r="N374" s="38"/>
      <c r="O374" s="88" t="str">
        <f>IF('Order Form'!$B$8="Name / Attent Of","",IF(ISNUMBER($H374),IF('Order Form'!$K$14="Yes",'Order Form'!$B$8,""),""))</f>
        <v/>
      </c>
      <c r="P374" s="96" t="str">
        <f>IF('Order Form'!$B$9="Company / Department","",IF(ISNUMBER($H374),IF('Order Form'!$K$14="Yes",'Order Form'!$B$9,""),""))</f>
        <v/>
      </c>
      <c r="Q374" s="88" t="str">
        <f>IF('Order Form'!$B$10="Address 1","",IF(ISNUMBER($H374),IF('Order Form'!$K$14="Yes",'Order Form'!$B$10,""),""))</f>
        <v/>
      </c>
      <c r="R374" s="88" t="str">
        <f>IF('Order Form'!$B$11="Address 2","",IF(ISNUMBER($H374),IF('Order Form'!$K$14="Yes",'Order Form'!$B$11,""),""))</f>
        <v/>
      </c>
      <c r="S374" s="96" t="str">
        <f>IF('Order Form'!$B$12="Address 3","",IF(ISNUMBER($H374),IF('Order Form'!$K$14="Yes",'Order Form'!$B$12,""),""))</f>
        <v/>
      </c>
      <c r="T374" s="88" t="str">
        <f>IF('Order Form'!$B$13="Town","",IF(ISNUMBER($H374),IF('Order Form'!$K$14="Yes",'Order Form'!$B$13,""),""))</f>
        <v/>
      </c>
      <c r="U374" s="34"/>
      <c r="V374" s="103" t="str">
        <f>IF('Order Form'!$B$14="Post Code","",IF(ISNUMBER($H374),IF('Order Form'!$K$14="Yes",'Order Form'!$B$14,""),""))</f>
        <v/>
      </c>
      <c r="W374" s="98" t="str">
        <f>IF('Order Form'!$B$15="Country","",IF(ISNUMBER($H374),IF('Order Form'!$K$14="Yes",VLOOKUP('Order Form'!$B$15,Lists!N:O,2,0),""),""))</f>
        <v/>
      </c>
      <c r="X374" s="100"/>
      <c r="Y374" s="99" t="str">
        <f>IF('Order Form'!$F$8="Phone","",IF(ISNUMBER($H374),IF('Order Form'!$K$14="Yes",'Order Form'!$F$8,""),""))</f>
        <v/>
      </c>
      <c r="Z374" s="97" t="str">
        <f>IF('Order Form'!$F$9="Email","",IF(ISNUMBER($H374),IF('Order Form'!$K$14="Yes",'Order Form'!$F$9,""),""))</f>
        <v/>
      </c>
      <c r="AA374" s="38"/>
      <c r="AC374" s="86" t="str">
        <f>IF(ISNUMBER(($H374)),LEFT('Order Form'!$K$10,2),"")</f>
        <v/>
      </c>
      <c r="AD374" s="34"/>
      <c r="AE374" s="86" t="str">
        <f>IF(AC374="GR",LEFT('Order Form'!$K$11,2),"")</f>
        <v/>
      </c>
      <c r="AF374" s="34"/>
      <c r="AG374" s="38"/>
      <c r="AH374" s="38"/>
      <c r="AI374" s="86" t="str">
        <f>IF(ISNUMBER(($H374)),IF('Order Form'!$K$16="Yes","P",""),"")</f>
        <v/>
      </c>
      <c r="AJ374" s="34"/>
      <c r="AK374" s="106"/>
      <c r="AL374" s="106"/>
      <c r="AM374" s="34"/>
      <c r="AN374" s="34"/>
      <c r="AO374" s="38"/>
      <c r="AP374" s="34"/>
      <c r="AQ374" s="38"/>
      <c r="AR374" s="38"/>
      <c r="AS374" s="38"/>
      <c r="AZ374" s="86" t="str">
        <f>IF(ISNUMBER(($H374)),IF('Order Form'!$K$15="Yes","Y",""),"")</f>
        <v/>
      </c>
      <c r="BD374" s="87" t="e">
        <f>IF('Order Form'!#REF!&gt;0,"OF"," ")</f>
        <v>#REF!</v>
      </c>
      <c r="BE374" s="86" t="e">
        <f>IF('Order Form'!#REF!&gt;0,"Y"," ")</f>
        <v>#REF!</v>
      </c>
      <c r="BF374" s="86" t="e">
        <f>IF('Order Form'!#REF!&gt;0,"STANDARD"," ")</f>
        <v>#REF!</v>
      </c>
    </row>
    <row r="375" spans="1:58">
      <c r="A375" s="34"/>
      <c r="B375" s="93" t="str">
        <f>IF(ISNUMBER(($H375)),'Order Form'!$D$5,"")</f>
        <v/>
      </c>
      <c r="C375" s="92" t="str">
        <f>IF(ISNUMBER(($H375)),'Order Form'!$G$5,"")</f>
        <v/>
      </c>
      <c r="D375" s="92" t="str">
        <f>IF('Order Form'!F428="","",IF(ISNUMBER(($H375)),'Order Form'!F428,""))</f>
        <v/>
      </c>
      <c r="E375" s="35"/>
      <c r="F375" s="91" t="str">
        <f>IF(ISNUMBER((H375)),SUBSTITUTE(SUBSTITUTE('Order Form'!#REF!,"-","")," ",""),"")</f>
        <v/>
      </c>
      <c r="G375" s="36"/>
      <c r="H375" s="90" t="str">
        <f>IF('Order Form'!H428&gt;0,'Order Form'!H428," ")</f>
        <v xml:space="preserve"> </v>
      </c>
      <c r="I375" s="89" t="str">
        <f>IF('Order Form'!$K$13="Yes",(IF('Order Form'!#REF!&gt;0,"",IF('Order Form'!$K$10&lt;&gt;"GR - Gratis",IF('Order Form'!#REF!=0,"",IF(ISNUMBER($H375),'Order Form'!#REF!,"")),""))),"")</f>
        <v/>
      </c>
      <c r="J375" s="89" t="str">
        <f>IF('Order Form'!$K$13="Yes",(IF('Order Form'!#REF!=0,"",IF('Order Form'!$K$10&lt;&gt;"GR - Gratis",IF(ISNUMBER($H375),'Order Form'!#REF!,""),""))),"")</f>
        <v/>
      </c>
      <c r="K375" s="37"/>
      <c r="L375" s="89" t="str">
        <f>IF('Order Form'!J428&gt;0,"",IF('Order Form'!G428=0,"",IF('Order Form'!$K$10&lt;&gt;"GR - Gratis",IF('Order Form'!$K$12="Yes",IF(ISNUMBER($H375),'Order Form'!G428*100,""),""),"")))</f>
        <v/>
      </c>
      <c r="M375" s="89" t="str">
        <f>IF('Order Form'!J428&gt;0,"",IF('Order Form'!$K$17=0,"",IF('Order Form'!$K$17=0,"",IF('Order Form'!$K$10&lt;&gt;"GR - Gratis",IF('Order Form'!$K$12="Yes",IF(ISNUMBER($H375),'Order Form'!$K$17*100,""),""),""))))</f>
        <v/>
      </c>
      <c r="N375" s="38"/>
      <c r="O375" s="88" t="str">
        <f>IF('Order Form'!$B$8="Name / Attent Of","",IF(ISNUMBER($H375),IF('Order Form'!$K$14="Yes",'Order Form'!$B$8,""),""))</f>
        <v/>
      </c>
      <c r="P375" s="96" t="str">
        <f>IF('Order Form'!$B$9="Company / Department","",IF(ISNUMBER($H375),IF('Order Form'!$K$14="Yes",'Order Form'!$B$9,""),""))</f>
        <v/>
      </c>
      <c r="Q375" s="88" t="str">
        <f>IF('Order Form'!$B$10="Address 1","",IF(ISNUMBER($H375),IF('Order Form'!$K$14="Yes",'Order Form'!$B$10,""),""))</f>
        <v/>
      </c>
      <c r="R375" s="88" t="str">
        <f>IF('Order Form'!$B$11="Address 2","",IF(ISNUMBER($H375),IF('Order Form'!$K$14="Yes",'Order Form'!$B$11,""),""))</f>
        <v/>
      </c>
      <c r="S375" s="96" t="str">
        <f>IF('Order Form'!$B$12="Address 3","",IF(ISNUMBER($H375),IF('Order Form'!$K$14="Yes",'Order Form'!$B$12,""),""))</f>
        <v/>
      </c>
      <c r="T375" s="88" t="str">
        <f>IF('Order Form'!$B$13="Town","",IF(ISNUMBER($H375),IF('Order Form'!$K$14="Yes",'Order Form'!$B$13,""),""))</f>
        <v/>
      </c>
      <c r="U375" s="34"/>
      <c r="V375" s="103" t="str">
        <f>IF('Order Form'!$B$14="Post Code","",IF(ISNUMBER($H375),IF('Order Form'!$K$14="Yes",'Order Form'!$B$14,""),""))</f>
        <v/>
      </c>
      <c r="W375" s="98" t="str">
        <f>IF('Order Form'!$B$15="Country","",IF(ISNUMBER($H375),IF('Order Form'!$K$14="Yes",VLOOKUP('Order Form'!$B$15,Lists!N:O,2,0),""),""))</f>
        <v/>
      </c>
      <c r="X375" s="100"/>
      <c r="Y375" s="99" t="str">
        <f>IF('Order Form'!$F$8="Phone","",IF(ISNUMBER($H375),IF('Order Form'!$K$14="Yes",'Order Form'!$F$8,""),""))</f>
        <v/>
      </c>
      <c r="Z375" s="97" t="str">
        <f>IF('Order Form'!$F$9="Email","",IF(ISNUMBER($H375),IF('Order Form'!$K$14="Yes",'Order Form'!$F$9,""),""))</f>
        <v/>
      </c>
      <c r="AA375" s="38"/>
      <c r="AC375" s="86" t="str">
        <f>IF(ISNUMBER(($H375)),LEFT('Order Form'!$K$10,2),"")</f>
        <v/>
      </c>
      <c r="AD375" s="34"/>
      <c r="AE375" s="86" t="str">
        <f>IF(AC375="GR",LEFT('Order Form'!$K$11,2),"")</f>
        <v/>
      </c>
      <c r="AF375" s="34"/>
      <c r="AG375" s="38"/>
      <c r="AH375" s="38"/>
      <c r="AI375" s="86" t="str">
        <f>IF(ISNUMBER(($H375)),IF('Order Form'!$K$16="Yes","P",""),"")</f>
        <v/>
      </c>
      <c r="AJ375" s="34"/>
      <c r="AK375" s="106"/>
      <c r="AL375" s="106"/>
      <c r="AM375" s="34"/>
      <c r="AN375" s="34"/>
      <c r="AO375" s="38"/>
      <c r="AP375" s="34"/>
      <c r="AQ375" s="38"/>
      <c r="AR375" s="38"/>
      <c r="AS375" s="38"/>
      <c r="AZ375" s="86" t="str">
        <f>IF(ISNUMBER(($H375)),IF('Order Form'!$K$15="Yes","Y",""),"")</f>
        <v/>
      </c>
      <c r="BD375" s="87" t="e">
        <f>IF('Order Form'!#REF!&gt;0,"OF"," ")</f>
        <v>#REF!</v>
      </c>
      <c r="BE375" s="86" t="e">
        <f>IF('Order Form'!#REF!&gt;0,"Y"," ")</f>
        <v>#REF!</v>
      </c>
      <c r="BF375" s="86" t="e">
        <f>IF('Order Form'!#REF!&gt;0,"STANDARD"," ")</f>
        <v>#REF!</v>
      </c>
    </row>
    <row r="376" spans="1:58">
      <c r="A376" s="34"/>
      <c r="B376" s="93" t="str">
        <f>IF(ISNUMBER(($H376)),'Order Form'!$D$5,"")</f>
        <v/>
      </c>
      <c r="C376" s="92" t="str">
        <f>IF(ISNUMBER(($H376)),'Order Form'!$G$5,"")</f>
        <v/>
      </c>
      <c r="D376" s="92" t="str">
        <f>IF('Order Form'!F429="","",IF(ISNUMBER(($H376)),'Order Form'!F429,""))</f>
        <v/>
      </c>
      <c r="E376" s="35"/>
      <c r="F376" s="91" t="str">
        <f>IF(ISNUMBER((H376)),SUBSTITUTE(SUBSTITUTE('Order Form'!#REF!,"-","")," ",""),"")</f>
        <v/>
      </c>
      <c r="G376" s="36"/>
      <c r="H376" s="90" t="str">
        <f>IF('Order Form'!H429&gt;0,'Order Form'!H429," ")</f>
        <v xml:space="preserve"> </v>
      </c>
      <c r="I376" s="89" t="str">
        <f>IF('Order Form'!$K$13="Yes",(IF('Order Form'!#REF!&gt;0,"",IF('Order Form'!$K$10&lt;&gt;"GR - Gratis",IF('Order Form'!#REF!=0,"",IF(ISNUMBER($H376),'Order Form'!#REF!,"")),""))),"")</f>
        <v/>
      </c>
      <c r="J376" s="89" t="str">
        <f>IF('Order Form'!$K$13="Yes",(IF('Order Form'!#REF!=0,"",IF('Order Form'!$K$10&lt;&gt;"GR - Gratis",IF(ISNUMBER($H376),'Order Form'!#REF!,""),""))),"")</f>
        <v/>
      </c>
      <c r="K376" s="37"/>
      <c r="L376" s="89" t="str">
        <f>IF('Order Form'!J429&gt;0,"",IF('Order Form'!G429=0,"",IF('Order Form'!$K$10&lt;&gt;"GR - Gratis",IF('Order Form'!$K$12="Yes",IF(ISNUMBER($H376),'Order Form'!G429*100,""),""),"")))</f>
        <v/>
      </c>
      <c r="M376" s="89" t="str">
        <f>IF('Order Form'!J429&gt;0,"",IF('Order Form'!$K$17=0,"",IF('Order Form'!$K$17=0,"",IF('Order Form'!$K$10&lt;&gt;"GR - Gratis",IF('Order Form'!$K$12="Yes",IF(ISNUMBER($H376),'Order Form'!$K$17*100,""),""),""))))</f>
        <v/>
      </c>
      <c r="N376" s="38"/>
      <c r="O376" s="88" t="str">
        <f>IF('Order Form'!$B$8="Name / Attent Of","",IF(ISNUMBER($H376),IF('Order Form'!$K$14="Yes",'Order Form'!$B$8,""),""))</f>
        <v/>
      </c>
      <c r="P376" s="96" t="str">
        <f>IF('Order Form'!$B$9="Company / Department","",IF(ISNUMBER($H376),IF('Order Form'!$K$14="Yes",'Order Form'!$B$9,""),""))</f>
        <v/>
      </c>
      <c r="Q376" s="88" t="str">
        <f>IF('Order Form'!$B$10="Address 1","",IF(ISNUMBER($H376),IF('Order Form'!$K$14="Yes",'Order Form'!$B$10,""),""))</f>
        <v/>
      </c>
      <c r="R376" s="88" t="str">
        <f>IF('Order Form'!$B$11="Address 2","",IF(ISNUMBER($H376),IF('Order Form'!$K$14="Yes",'Order Form'!$B$11,""),""))</f>
        <v/>
      </c>
      <c r="S376" s="96" t="str">
        <f>IF('Order Form'!$B$12="Address 3","",IF(ISNUMBER($H376),IF('Order Form'!$K$14="Yes",'Order Form'!$B$12,""),""))</f>
        <v/>
      </c>
      <c r="T376" s="88" t="str">
        <f>IF('Order Form'!$B$13="Town","",IF(ISNUMBER($H376),IF('Order Form'!$K$14="Yes",'Order Form'!$B$13,""),""))</f>
        <v/>
      </c>
      <c r="U376" s="34"/>
      <c r="V376" s="103" t="str">
        <f>IF('Order Form'!$B$14="Post Code","",IF(ISNUMBER($H376),IF('Order Form'!$K$14="Yes",'Order Form'!$B$14,""),""))</f>
        <v/>
      </c>
      <c r="W376" s="98" t="str">
        <f>IF('Order Form'!$B$15="Country","",IF(ISNUMBER($H376),IF('Order Form'!$K$14="Yes",VLOOKUP('Order Form'!$B$15,Lists!N:O,2,0),""),""))</f>
        <v/>
      </c>
      <c r="X376" s="100"/>
      <c r="Y376" s="99" t="str">
        <f>IF('Order Form'!$F$8="Phone","",IF(ISNUMBER($H376),IF('Order Form'!$K$14="Yes",'Order Form'!$F$8,""),""))</f>
        <v/>
      </c>
      <c r="Z376" s="97" t="str">
        <f>IF('Order Form'!$F$9="Email","",IF(ISNUMBER($H376),IF('Order Form'!$K$14="Yes",'Order Form'!$F$9,""),""))</f>
        <v/>
      </c>
      <c r="AA376" s="38"/>
      <c r="AC376" s="86" t="str">
        <f>IF(ISNUMBER(($H376)),LEFT('Order Form'!$K$10,2),"")</f>
        <v/>
      </c>
      <c r="AD376" s="34"/>
      <c r="AE376" s="86" t="str">
        <f>IF(AC376="GR",LEFT('Order Form'!$K$11,2),"")</f>
        <v/>
      </c>
      <c r="AF376" s="34"/>
      <c r="AG376" s="38"/>
      <c r="AH376" s="38"/>
      <c r="AI376" s="86" t="str">
        <f>IF(ISNUMBER(($H376)),IF('Order Form'!$K$16="Yes","P",""),"")</f>
        <v/>
      </c>
      <c r="AJ376" s="34"/>
      <c r="AK376" s="106"/>
      <c r="AL376" s="106"/>
      <c r="AM376" s="34"/>
      <c r="AN376" s="34"/>
      <c r="AO376" s="38"/>
      <c r="AP376" s="34"/>
      <c r="AQ376" s="38"/>
      <c r="AR376" s="38"/>
      <c r="AS376" s="38"/>
      <c r="AZ376" s="86" t="str">
        <f>IF(ISNUMBER(($H376)),IF('Order Form'!$K$15="Yes","Y",""),"")</f>
        <v/>
      </c>
      <c r="BD376" s="87" t="e">
        <f>IF('Order Form'!#REF!&gt;0,"OF"," ")</f>
        <v>#REF!</v>
      </c>
      <c r="BE376" s="86" t="e">
        <f>IF('Order Form'!#REF!&gt;0,"Y"," ")</f>
        <v>#REF!</v>
      </c>
      <c r="BF376" s="86" t="e">
        <f>IF('Order Form'!#REF!&gt;0,"STANDARD"," ")</f>
        <v>#REF!</v>
      </c>
    </row>
    <row r="377" spans="1:58">
      <c r="A377" s="34"/>
      <c r="B377" s="93" t="str">
        <f>IF(ISNUMBER(($H377)),'Order Form'!$D$5,"")</f>
        <v/>
      </c>
      <c r="C377" s="92" t="str">
        <f>IF(ISNUMBER(($H377)),'Order Form'!$G$5,"")</f>
        <v/>
      </c>
      <c r="D377" s="92" t="str">
        <f>IF('Order Form'!F430="","",IF(ISNUMBER(($H377)),'Order Form'!F430,""))</f>
        <v/>
      </c>
      <c r="E377" s="35"/>
      <c r="F377" s="91" t="str">
        <f>IF(ISNUMBER((H377)),SUBSTITUTE(SUBSTITUTE('Order Form'!#REF!,"-","")," ",""),"")</f>
        <v/>
      </c>
      <c r="G377" s="36"/>
      <c r="H377" s="90" t="str">
        <f>IF('Order Form'!H430&gt;0,'Order Form'!H430," ")</f>
        <v xml:space="preserve"> </v>
      </c>
      <c r="I377" s="89" t="str">
        <f>IF('Order Form'!$K$13="Yes",(IF('Order Form'!#REF!&gt;0,"",IF('Order Form'!$K$10&lt;&gt;"GR - Gratis",IF('Order Form'!#REF!=0,"",IF(ISNUMBER($H377),'Order Form'!#REF!,"")),""))),"")</f>
        <v/>
      </c>
      <c r="J377" s="89" t="str">
        <f>IF('Order Form'!$K$13="Yes",(IF('Order Form'!#REF!=0,"",IF('Order Form'!$K$10&lt;&gt;"GR - Gratis",IF(ISNUMBER($H377),'Order Form'!#REF!,""),""))),"")</f>
        <v/>
      </c>
      <c r="K377" s="37"/>
      <c r="L377" s="89" t="str">
        <f>IF('Order Form'!J430&gt;0,"",IF('Order Form'!G430=0,"",IF('Order Form'!$K$10&lt;&gt;"GR - Gratis",IF('Order Form'!$K$12="Yes",IF(ISNUMBER($H377),'Order Form'!G430*100,""),""),"")))</f>
        <v/>
      </c>
      <c r="M377" s="89" t="str">
        <f>IF('Order Form'!J430&gt;0,"",IF('Order Form'!$K$17=0,"",IF('Order Form'!$K$17=0,"",IF('Order Form'!$K$10&lt;&gt;"GR - Gratis",IF('Order Form'!$K$12="Yes",IF(ISNUMBER($H377),'Order Form'!$K$17*100,""),""),""))))</f>
        <v/>
      </c>
      <c r="N377" s="38"/>
      <c r="O377" s="88" t="str">
        <f>IF('Order Form'!$B$8="Name / Attent Of","",IF(ISNUMBER($H377),IF('Order Form'!$K$14="Yes",'Order Form'!$B$8,""),""))</f>
        <v/>
      </c>
      <c r="P377" s="96" t="str">
        <f>IF('Order Form'!$B$9="Company / Department","",IF(ISNUMBER($H377),IF('Order Form'!$K$14="Yes",'Order Form'!$B$9,""),""))</f>
        <v/>
      </c>
      <c r="Q377" s="88" t="str">
        <f>IF('Order Form'!$B$10="Address 1","",IF(ISNUMBER($H377),IF('Order Form'!$K$14="Yes",'Order Form'!$B$10,""),""))</f>
        <v/>
      </c>
      <c r="R377" s="88" t="str">
        <f>IF('Order Form'!$B$11="Address 2","",IF(ISNUMBER($H377),IF('Order Form'!$K$14="Yes",'Order Form'!$B$11,""),""))</f>
        <v/>
      </c>
      <c r="S377" s="96" t="str">
        <f>IF('Order Form'!$B$12="Address 3","",IF(ISNUMBER($H377),IF('Order Form'!$K$14="Yes",'Order Form'!$B$12,""),""))</f>
        <v/>
      </c>
      <c r="T377" s="88" t="str">
        <f>IF('Order Form'!$B$13="Town","",IF(ISNUMBER($H377),IF('Order Form'!$K$14="Yes",'Order Form'!$B$13,""),""))</f>
        <v/>
      </c>
      <c r="U377" s="34"/>
      <c r="V377" s="103" t="str">
        <f>IF('Order Form'!$B$14="Post Code","",IF(ISNUMBER($H377),IF('Order Form'!$K$14="Yes",'Order Form'!$B$14,""),""))</f>
        <v/>
      </c>
      <c r="W377" s="98" t="str">
        <f>IF('Order Form'!$B$15="Country","",IF(ISNUMBER($H377),IF('Order Form'!$K$14="Yes",VLOOKUP('Order Form'!$B$15,Lists!N:O,2,0),""),""))</f>
        <v/>
      </c>
      <c r="X377" s="100"/>
      <c r="Y377" s="99" t="str">
        <f>IF('Order Form'!$F$8="Phone","",IF(ISNUMBER($H377),IF('Order Form'!$K$14="Yes",'Order Form'!$F$8,""),""))</f>
        <v/>
      </c>
      <c r="Z377" s="97" t="str">
        <f>IF('Order Form'!$F$9="Email","",IF(ISNUMBER($H377),IF('Order Form'!$K$14="Yes",'Order Form'!$F$9,""),""))</f>
        <v/>
      </c>
      <c r="AA377" s="38"/>
      <c r="AC377" s="86" t="str">
        <f>IF(ISNUMBER(($H377)),LEFT('Order Form'!$K$10,2),"")</f>
        <v/>
      </c>
      <c r="AD377" s="34"/>
      <c r="AE377" s="86" t="str">
        <f>IF(AC377="GR",LEFT('Order Form'!$K$11,2),"")</f>
        <v/>
      </c>
      <c r="AF377" s="34"/>
      <c r="AG377" s="38"/>
      <c r="AH377" s="38"/>
      <c r="AI377" s="86" t="str">
        <f>IF(ISNUMBER(($H377)),IF('Order Form'!$K$16="Yes","P",""),"")</f>
        <v/>
      </c>
      <c r="AJ377" s="34"/>
      <c r="AK377" s="106"/>
      <c r="AL377" s="106"/>
      <c r="AM377" s="34"/>
      <c r="AN377" s="34"/>
      <c r="AO377" s="38"/>
      <c r="AP377" s="34"/>
      <c r="AQ377" s="38"/>
      <c r="AR377" s="38"/>
      <c r="AS377" s="38"/>
      <c r="AZ377" s="86" t="str">
        <f>IF(ISNUMBER(($H377)),IF('Order Form'!$K$15="Yes","Y",""),"")</f>
        <v/>
      </c>
      <c r="BD377" s="87" t="e">
        <f>IF('Order Form'!#REF!&gt;0,"OF"," ")</f>
        <v>#REF!</v>
      </c>
      <c r="BE377" s="86" t="e">
        <f>IF('Order Form'!#REF!&gt;0,"Y"," ")</f>
        <v>#REF!</v>
      </c>
      <c r="BF377" s="86" t="e">
        <f>IF('Order Form'!#REF!&gt;0,"STANDARD"," ")</f>
        <v>#REF!</v>
      </c>
    </row>
    <row r="378" spans="1:58">
      <c r="A378" s="34"/>
      <c r="B378" s="93" t="str">
        <f>IF(ISNUMBER(($H378)),'Order Form'!$D$5,"")</f>
        <v/>
      </c>
      <c r="C378" s="92" t="str">
        <f>IF(ISNUMBER(($H378)),'Order Form'!$G$5,"")</f>
        <v/>
      </c>
      <c r="D378" s="92" t="str">
        <f>IF('Order Form'!F431="","",IF(ISNUMBER(($H378)),'Order Form'!F431,""))</f>
        <v/>
      </c>
      <c r="E378" s="35"/>
      <c r="F378" s="91" t="str">
        <f>IF(ISNUMBER((H378)),SUBSTITUTE(SUBSTITUTE('Order Form'!#REF!,"-","")," ",""),"")</f>
        <v/>
      </c>
      <c r="G378" s="36"/>
      <c r="H378" s="90" t="str">
        <f>IF('Order Form'!H431&gt;0,'Order Form'!H431," ")</f>
        <v xml:space="preserve"> </v>
      </c>
      <c r="I378" s="89" t="str">
        <f>IF('Order Form'!$K$13="Yes",(IF('Order Form'!#REF!&gt;0,"",IF('Order Form'!$K$10&lt;&gt;"GR - Gratis",IF('Order Form'!#REF!=0,"",IF(ISNUMBER($H378),'Order Form'!#REF!,"")),""))),"")</f>
        <v/>
      </c>
      <c r="J378" s="89" t="str">
        <f>IF('Order Form'!$K$13="Yes",(IF('Order Form'!#REF!=0,"",IF('Order Form'!$K$10&lt;&gt;"GR - Gratis",IF(ISNUMBER($H378),'Order Form'!#REF!,""),""))),"")</f>
        <v/>
      </c>
      <c r="K378" s="37"/>
      <c r="L378" s="89" t="str">
        <f>IF('Order Form'!J431&gt;0,"",IF('Order Form'!G431=0,"",IF('Order Form'!$K$10&lt;&gt;"GR - Gratis",IF('Order Form'!$K$12="Yes",IF(ISNUMBER($H378),'Order Form'!G431*100,""),""),"")))</f>
        <v/>
      </c>
      <c r="M378" s="89" t="str">
        <f>IF('Order Form'!J431&gt;0,"",IF('Order Form'!$K$17=0,"",IF('Order Form'!$K$17=0,"",IF('Order Form'!$K$10&lt;&gt;"GR - Gratis",IF('Order Form'!$K$12="Yes",IF(ISNUMBER($H378),'Order Form'!$K$17*100,""),""),""))))</f>
        <v/>
      </c>
      <c r="N378" s="38"/>
      <c r="O378" s="88" t="str">
        <f>IF('Order Form'!$B$8="Name / Attent Of","",IF(ISNUMBER($H378),IF('Order Form'!$K$14="Yes",'Order Form'!$B$8,""),""))</f>
        <v/>
      </c>
      <c r="P378" s="96" t="str">
        <f>IF('Order Form'!$B$9="Company / Department","",IF(ISNUMBER($H378),IF('Order Form'!$K$14="Yes",'Order Form'!$B$9,""),""))</f>
        <v/>
      </c>
      <c r="Q378" s="88" t="str">
        <f>IF('Order Form'!$B$10="Address 1","",IF(ISNUMBER($H378),IF('Order Form'!$K$14="Yes",'Order Form'!$B$10,""),""))</f>
        <v/>
      </c>
      <c r="R378" s="88" t="str">
        <f>IF('Order Form'!$B$11="Address 2","",IF(ISNUMBER($H378),IF('Order Form'!$K$14="Yes",'Order Form'!$B$11,""),""))</f>
        <v/>
      </c>
      <c r="S378" s="96" t="str">
        <f>IF('Order Form'!$B$12="Address 3","",IF(ISNUMBER($H378),IF('Order Form'!$K$14="Yes",'Order Form'!$B$12,""),""))</f>
        <v/>
      </c>
      <c r="T378" s="88" t="str">
        <f>IF('Order Form'!$B$13="Town","",IF(ISNUMBER($H378),IF('Order Form'!$K$14="Yes",'Order Form'!$B$13,""),""))</f>
        <v/>
      </c>
      <c r="U378" s="34"/>
      <c r="V378" s="103" t="str">
        <f>IF('Order Form'!$B$14="Post Code","",IF(ISNUMBER($H378),IF('Order Form'!$K$14="Yes",'Order Form'!$B$14,""),""))</f>
        <v/>
      </c>
      <c r="W378" s="98" t="str">
        <f>IF('Order Form'!$B$15="Country","",IF(ISNUMBER($H378),IF('Order Form'!$K$14="Yes",VLOOKUP('Order Form'!$B$15,Lists!N:O,2,0),""),""))</f>
        <v/>
      </c>
      <c r="X378" s="100"/>
      <c r="Y378" s="99" t="str">
        <f>IF('Order Form'!$F$8="Phone","",IF(ISNUMBER($H378),IF('Order Form'!$K$14="Yes",'Order Form'!$F$8,""),""))</f>
        <v/>
      </c>
      <c r="Z378" s="97" t="str">
        <f>IF('Order Form'!$F$9="Email","",IF(ISNUMBER($H378),IF('Order Form'!$K$14="Yes",'Order Form'!$F$9,""),""))</f>
        <v/>
      </c>
      <c r="AA378" s="38"/>
      <c r="AC378" s="86" t="str">
        <f>IF(ISNUMBER(($H378)),LEFT('Order Form'!$K$10,2),"")</f>
        <v/>
      </c>
      <c r="AD378" s="34"/>
      <c r="AE378" s="86" t="str">
        <f>IF(AC378="GR",LEFT('Order Form'!$K$11,2),"")</f>
        <v/>
      </c>
      <c r="AF378" s="34"/>
      <c r="AG378" s="38"/>
      <c r="AH378" s="38"/>
      <c r="AI378" s="86" t="str">
        <f>IF(ISNUMBER(($H378)),IF('Order Form'!$K$16="Yes","P",""),"")</f>
        <v/>
      </c>
      <c r="AJ378" s="34"/>
      <c r="AK378" s="106"/>
      <c r="AL378" s="106"/>
      <c r="AM378" s="34"/>
      <c r="AN378" s="34"/>
      <c r="AO378" s="38"/>
      <c r="AP378" s="34"/>
      <c r="AQ378" s="38"/>
      <c r="AR378" s="38"/>
      <c r="AS378" s="38"/>
      <c r="AZ378" s="86" t="str">
        <f>IF(ISNUMBER(($H378)),IF('Order Form'!$K$15="Yes","Y",""),"")</f>
        <v/>
      </c>
      <c r="BD378" s="87" t="e">
        <f>IF('Order Form'!#REF!&gt;0,"OF"," ")</f>
        <v>#REF!</v>
      </c>
      <c r="BE378" s="86" t="e">
        <f>IF('Order Form'!#REF!&gt;0,"Y"," ")</f>
        <v>#REF!</v>
      </c>
      <c r="BF378" s="86" t="e">
        <f>IF('Order Form'!#REF!&gt;0,"STANDARD"," ")</f>
        <v>#REF!</v>
      </c>
    </row>
    <row r="379" spans="1:58">
      <c r="A379" s="34"/>
      <c r="B379" s="93" t="str">
        <f>IF(ISNUMBER(($H379)),'Order Form'!$D$5,"")</f>
        <v/>
      </c>
      <c r="C379" s="92" t="str">
        <f>IF(ISNUMBER(($H379)),'Order Form'!$G$5,"")</f>
        <v/>
      </c>
      <c r="D379" s="92" t="str">
        <f>IF('Order Form'!F432="","",IF(ISNUMBER(($H379)),'Order Form'!F432,""))</f>
        <v/>
      </c>
      <c r="E379" s="35"/>
      <c r="F379" s="91" t="str">
        <f>IF(ISNUMBER((H379)),SUBSTITUTE(SUBSTITUTE('Order Form'!#REF!,"-","")," ",""),"")</f>
        <v/>
      </c>
      <c r="G379" s="36"/>
      <c r="H379" s="90" t="str">
        <f>IF('Order Form'!H432&gt;0,'Order Form'!H432," ")</f>
        <v xml:space="preserve"> </v>
      </c>
      <c r="I379" s="89" t="str">
        <f>IF('Order Form'!$K$13="Yes",(IF('Order Form'!#REF!&gt;0,"",IF('Order Form'!$K$10&lt;&gt;"GR - Gratis",IF('Order Form'!#REF!=0,"",IF(ISNUMBER($H379),'Order Form'!#REF!,"")),""))),"")</f>
        <v/>
      </c>
      <c r="J379" s="89" t="str">
        <f>IF('Order Form'!$K$13="Yes",(IF('Order Form'!#REF!=0,"",IF('Order Form'!$K$10&lt;&gt;"GR - Gratis",IF(ISNUMBER($H379),'Order Form'!#REF!,""),""))),"")</f>
        <v/>
      </c>
      <c r="K379" s="37"/>
      <c r="L379" s="89" t="str">
        <f>IF('Order Form'!J432&gt;0,"",IF('Order Form'!G432=0,"",IF('Order Form'!$K$10&lt;&gt;"GR - Gratis",IF('Order Form'!$K$12="Yes",IF(ISNUMBER($H379),'Order Form'!G432*100,""),""),"")))</f>
        <v/>
      </c>
      <c r="M379" s="89" t="str">
        <f>IF('Order Form'!J432&gt;0,"",IF('Order Form'!$K$17=0,"",IF('Order Form'!$K$17=0,"",IF('Order Form'!$K$10&lt;&gt;"GR - Gratis",IF('Order Form'!$K$12="Yes",IF(ISNUMBER($H379),'Order Form'!$K$17*100,""),""),""))))</f>
        <v/>
      </c>
      <c r="N379" s="38"/>
      <c r="O379" s="88" t="str">
        <f>IF('Order Form'!$B$8="Name / Attent Of","",IF(ISNUMBER($H379),IF('Order Form'!$K$14="Yes",'Order Form'!$B$8,""),""))</f>
        <v/>
      </c>
      <c r="P379" s="96" t="str">
        <f>IF('Order Form'!$B$9="Company / Department","",IF(ISNUMBER($H379),IF('Order Form'!$K$14="Yes",'Order Form'!$B$9,""),""))</f>
        <v/>
      </c>
      <c r="Q379" s="88" t="str">
        <f>IF('Order Form'!$B$10="Address 1","",IF(ISNUMBER($H379),IF('Order Form'!$K$14="Yes",'Order Form'!$B$10,""),""))</f>
        <v/>
      </c>
      <c r="R379" s="88" t="str">
        <f>IF('Order Form'!$B$11="Address 2","",IF(ISNUMBER($H379),IF('Order Form'!$K$14="Yes",'Order Form'!$B$11,""),""))</f>
        <v/>
      </c>
      <c r="S379" s="96" t="str">
        <f>IF('Order Form'!$B$12="Address 3","",IF(ISNUMBER($H379),IF('Order Form'!$K$14="Yes",'Order Form'!$B$12,""),""))</f>
        <v/>
      </c>
      <c r="T379" s="88" t="str">
        <f>IF('Order Form'!$B$13="Town","",IF(ISNUMBER($H379),IF('Order Form'!$K$14="Yes",'Order Form'!$B$13,""),""))</f>
        <v/>
      </c>
      <c r="U379" s="34"/>
      <c r="V379" s="103" t="str">
        <f>IF('Order Form'!$B$14="Post Code","",IF(ISNUMBER($H379),IF('Order Form'!$K$14="Yes",'Order Form'!$B$14,""),""))</f>
        <v/>
      </c>
      <c r="W379" s="98" t="str">
        <f>IF('Order Form'!$B$15="Country","",IF(ISNUMBER($H379),IF('Order Form'!$K$14="Yes",VLOOKUP('Order Form'!$B$15,Lists!N:O,2,0),""),""))</f>
        <v/>
      </c>
      <c r="X379" s="100"/>
      <c r="Y379" s="99" t="str">
        <f>IF('Order Form'!$F$8="Phone","",IF(ISNUMBER($H379),IF('Order Form'!$K$14="Yes",'Order Form'!$F$8,""),""))</f>
        <v/>
      </c>
      <c r="Z379" s="97" t="str">
        <f>IF('Order Form'!$F$9="Email","",IF(ISNUMBER($H379),IF('Order Form'!$K$14="Yes",'Order Form'!$F$9,""),""))</f>
        <v/>
      </c>
      <c r="AA379" s="38"/>
      <c r="AC379" s="86" t="str">
        <f>IF(ISNUMBER(($H379)),LEFT('Order Form'!$K$10,2),"")</f>
        <v/>
      </c>
      <c r="AD379" s="34"/>
      <c r="AE379" s="86" t="str">
        <f>IF(AC379="GR",LEFT('Order Form'!$K$11,2),"")</f>
        <v/>
      </c>
      <c r="AF379" s="34"/>
      <c r="AG379" s="38"/>
      <c r="AH379" s="38"/>
      <c r="AI379" s="86" t="str">
        <f>IF(ISNUMBER(($H379)),IF('Order Form'!$K$16="Yes","P",""),"")</f>
        <v/>
      </c>
      <c r="AJ379" s="34"/>
      <c r="AK379" s="106"/>
      <c r="AL379" s="106"/>
      <c r="AM379" s="34"/>
      <c r="AN379" s="34"/>
      <c r="AO379" s="38"/>
      <c r="AP379" s="34"/>
      <c r="AQ379" s="38"/>
      <c r="AR379" s="38"/>
      <c r="AS379" s="38"/>
      <c r="AZ379" s="86" t="str">
        <f>IF(ISNUMBER(($H379)),IF('Order Form'!$K$15="Yes","Y",""),"")</f>
        <v/>
      </c>
      <c r="BD379" s="87" t="e">
        <f>IF('Order Form'!#REF!&gt;0,"OF"," ")</f>
        <v>#REF!</v>
      </c>
      <c r="BE379" s="86" t="e">
        <f>IF('Order Form'!#REF!&gt;0,"Y"," ")</f>
        <v>#REF!</v>
      </c>
      <c r="BF379" s="86" t="e">
        <f>IF('Order Form'!#REF!&gt;0,"STANDARD"," ")</f>
        <v>#REF!</v>
      </c>
    </row>
    <row r="380" spans="1:58">
      <c r="A380" s="34"/>
      <c r="B380" s="93" t="str">
        <f>IF(ISNUMBER(($H380)),'Order Form'!$D$5,"")</f>
        <v/>
      </c>
      <c r="C380" s="92" t="str">
        <f>IF(ISNUMBER(($H380)),'Order Form'!$G$5,"")</f>
        <v/>
      </c>
      <c r="D380" s="92" t="str">
        <f>IF('Order Form'!F433="","",IF(ISNUMBER(($H380)),'Order Form'!F433,""))</f>
        <v/>
      </c>
      <c r="E380" s="35"/>
      <c r="F380" s="91" t="str">
        <f>IF(ISNUMBER((H380)),SUBSTITUTE(SUBSTITUTE('Order Form'!#REF!,"-","")," ",""),"")</f>
        <v/>
      </c>
      <c r="G380" s="36"/>
      <c r="H380" s="90" t="str">
        <f>IF('Order Form'!H433&gt;0,'Order Form'!H433," ")</f>
        <v xml:space="preserve"> </v>
      </c>
      <c r="I380" s="89" t="str">
        <f>IF('Order Form'!$K$13="Yes",(IF('Order Form'!#REF!&gt;0,"",IF('Order Form'!$K$10&lt;&gt;"GR - Gratis",IF('Order Form'!#REF!=0,"",IF(ISNUMBER($H380),'Order Form'!#REF!,"")),""))),"")</f>
        <v/>
      </c>
      <c r="J380" s="89" t="str">
        <f>IF('Order Form'!$K$13="Yes",(IF('Order Form'!#REF!=0,"",IF('Order Form'!$K$10&lt;&gt;"GR - Gratis",IF(ISNUMBER($H380),'Order Form'!#REF!,""),""))),"")</f>
        <v/>
      </c>
      <c r="K380" s="37"/>
      <c r="L380" s="89" t="str">
        <f>IF('Order Form'!J433&gt;0,"",IF('Order Form'!G433=0,"",IF('Order Form'!$K$10&lt;&gt;"GR - Gratis",IF('Order Form'!$K$12="Yes",IF(ISNUMBER($H380),'Order Form'!G433*100,""),""),"")))</f>
        <v/>
      </c>
      <c r="M380" s="89" t="str">
        <f>IF('Order Form'!J433&gt;0,"",IF('Order Form'!$K$17=0,"",IF('Order Form'!$K$17=0,"",IF('Order Form'!$K$10&lt;&gt;"GR - Gratis",IF('Order Form'!$K$12="Yes",IF(ISNUMBER($H380),'Order Form'!$K$17*100,""),""),""))))</f>
        <v/>
      </c>
      <c r="N380" s="38"/>
      <c r="O380" s="88" t="str">
        <f>IF('Order Form'!$B$8="Name / Attent Of","",IF(ISNUMBER($H380),IF('Order Form'!$K$14="Yes",'Order Form'!$B$8,""),""))</f>
        <v/>
      </c>
      <c r="P380" s="96" t="str">
        <f>IF('Order Form'!$B$9="Company / Department","",IF(ISNUMBER($H380),IF('Order Form'!$K$14="Yes",'Order Form'!$B$9,""),""))</f>
        <v/>
      </c>
      <c r="Q380" s="88" t="str">
        <f>IF('Order Form'!$B$10="Address 1","",IF(ISNUMBER($H380),IF('Order Form'!$K$14="Yes",'Order Form'!$B$10,""),""))</f>
        <v/>
      </c>
      <c r="R380" s="88" t="str">
        <f>IF('Order Form'!$B$11="Address 2","",IF(ISNUMBER($H380),IF('Order Form'!$K$14="Yes",'Order Form'!$B$11,""),""))</f>
        <v/>
      </c>
      <c r="S380" s="96" t="str">
        <f>IF('Order Form'!$B$12="Address 3","",IF(ISNUMBER($H380),IF('Order Form'!$K$14="Yes",'Order Form'!$B$12,""),""))</f>
        <v/>
      </c>
      <c r="T380" s="88" t="str">
        <f>IF('Order Form'!$B$13="Town","",IF(ISNUMBER($H380),IF('Order Form'!$K$14="Yes",'Order Form'!$B$13,""),""))</f>
        <v/>
      </c>
      <c r="U380" s="34"/>
      <c r="V380" s="103" t="str">
        <f>IF('Order Form'!$B$14="Post Code","",IF(ISNUMBER($H380),IF('Order Form'!$K$14="Yes",'Order Form'!$B$14,""),""))</f>
        <v/>
      </c>
      <c r="W380" s="98" t="str">
        <f>IF('Order Form'!$B$15="Country","",IF(ISNUMBER($H380),IF('Order Form'!$K$14="Yes",VLOOKUP('Order Form'!$B$15,Lists!N:O,2,0),""),""))</f>
        <v/>
      </c>
      <c r="X380" s="100"/>
      <c r="Y380" s="99" t="str">
        <f>IF('Order Form'!$F$8="Phone","",IF(ISNUMBER($H380),IF('Order Form'!$K$14="Yes",'Order Form'!$F$8,""),""))</f>
        <v/>
      </c>
      <c r="Z380" s="97" t="str">
        <f>IF('Order Form'!$F$9="Email","",IF(ISNUMBER($H380),IF('Order Form'!$K$14="Yes",'Order Form'!$F$9,""),""))</f>
        <v/>
      </c>
      <c r="AA380" s="38"/>
      <c r="AC380" s="86" t="str">
        <f>IF(ISNUMBER(($H380)),LEFT('Order Form'!$K$10,2),"")</f>
        <v/>
      </c>
      <c r="AD380" s="34"/>
      <c r="AE380" s="86" t="str">
        <f>IF(AC380="GR",LEFT('Order Form'!$K$11,2),"")</f>
        <v/>
      </c>
      <c r="AF380" s="34"/>
      <c r="AG380" s="38"/>
      <c r="AH380" s="38"/>
      <c r="AI380" s="86" t="str">
        <f>IF(ISNUMBER(($H380)),IF('Order Form'!$K$16="Yes","P",""),"")</f>
        <v/>
      </c>
      <c r="AJ380" s="34"/>
      <c r="AK380" s="106"/>
      <c r="AL380" s="106"/>
      <c r="AM380" s="34"/>
      <c r="AN380" s="34"/>
      <c r="AO380" s="38"/>
      <c r="AP380" s="34"/>
      <c r="AQ380" s="38"/>
      <c r="AR380" s="38"/>
      <c r="AS380" s="38"/>
      <c r="AZ380" s="86" t="str">
        <f>IF(ISNUMBER(($H380)),IF('Order Form'!$K$15="Yes","Y",""),"")</f>
        <v/>
      </c>
      <c r="BD380" s="87" t="e">
        <f>IF('Order Form'!#REF!&gt;0,"OF"," ")</f>
        <v>#REF!</v>
      </c>
      <c r="BE380" s="86" t="e">
        <f>IF('Order Form'!#REF!&gt;0,"Y"," ")</f>
        <v>#REF!</v>
      </c>
      <c r="BF380" s="86" t="e">
        <f>IF('Order Form'!#REF!&gt;0,"STANDARD"," ")</f>
        <v>#REF!</v>
      </c>
    </row>
    <row r="381" spans="1:58">
      <c r="A381" s="34"/>
      <c r="B381" s="93" t="str">
        <f>IF(ISNUMBER(($H381)),'Order Form'!$D$5,"")</f>
        <v/>
      </c>
      <c r="C381" s="92" t="str">
        <f>IF(ISNUMBER(($H381)),'Order Form'!$G$5,"")</f>
        <v/>
      </c>
      <c r="D381" s="92" t="str">
        <f>IF('Order Form'!F434="","",IF(ISNUMBER(($H381)),'Order Form'!F434,""))</f>
        <v/>
      </c>
      <c r="E381" s="35"/>
      <c r="F381" s="91" t="str">
        <f>IF(ISNUMBER((H381)),SUBSTITUTE(SUBSTITUTE('Order Form'!#REF!,"-","")," ",""),"")</f>
        <v/>
      </c>
      <c r="G381" s="36"/>
      <c r="H381" s="90" t="str">
        <f>IF('Order Form'!H434&gt;0,'Order Form'!H434," ")</f>
        <v xml:space="preserve"> </v>
      </c>
      <c r="I381" s="89" t="str">
        <f>IF('Order Form'!$K$13="Yes",(IF('Order Form'!#REF!&gt;0,"",IF('Order Form'!$K$10&lt;&gt;"GR - Gratis",IF('Order Form'!#REF!=0,"",IF(ISNUMBER($H381),'Order Form'!#REF!,"")),""))),"")</f>
        <v/>
      </c>
      <c r="J381" s="89" t="str">
        <f>IF('Order Form'!$K$13="Yes",(IF('Order Form'!#REF!=0,"",IF('Order Form'!$K$10&lt;&gt;"GR - Gratis",IF(ISNUMBER($H381),'Order Form'!#REF!,""),""))),"")</f>
        <v/>
      </c>
      <c r="K381" s="37"/>
      <c r="L381" s="89" t="str">
        <f>IF('Order Form'!J434&gt;0,"",IF('Order Form'!G434=0,"",IF('Order Form'!$K$10&lt;&gt;"GR - Gratis",IF('Order Form'!$K$12="Yes",IF(ISNUMBER($H381),'Order Form'!G434*100,""),""),"")))</f>
        <v/>
      </c>
      <c r="M381" s="89" t="str">
        <f>IF('Order Form'!J434&gt;0,"",IF('Order Form'!$K$17=0,"",IF('Order Form'!$K$17=0,"",IF('Order Form'!$K$10&lt;&gt;"GR - Gratis",IF('Order Form'!$K$12="Yes",IF(ISNUMBER($H381),'Order Form'!$K$17*100,""),""),""))))</f>
        <v/>
      </c>
      <c r="N381" s="38"/>
      <c r="O381" s="88" t="str">
        <f>IF('Order Form'!$B$8="Name / Attent Of","",IF(ISNUMBER($H381),IF('Order Form'!$K$14="Yes",'Order Form'!$B$8,""),""))</f>
        <v/>
      </c>
      <c r="P381" s="96" t="str">
        <f>IF('Order Form'!$B$9="Company / Department","",IF(ISNUMBER($H381),IF('Order Form'!$K$14="Yes",'Order Form'!$B$9,""),""))</f>
        <v/>
      </c>
      <c r="Q381" s="88" t="str">
        <f>IF('Order Form'!$B$10="Address 1","",IF(ISNUMBER($H381),IF('Order Form'!$K$14="Yes",'Order Form'!$B$10,""),""))</f>
        <v/>
      </c>
      <c r="R381" s="88" t="str">
        <f>IF('Order Form'!$B$11="Address 2","",IF(ISNUMBER($H381),IF('Order Form'!$K$14="Yes",'Order Form'!$B$11,""),""))</f>
        <v/>
      </c>
      <c r="S381" s="96" t="str">
        <f>IF('Order Form'!$B$12="Address 3","",IF(ISNUMBER($H381),IF('Order Form'!$K$14="Yes",'Order Form'!$B$12,""),""))</f>
        <v/>
      </c>
      <c r="T381" s="88" t="str">
        <f>IF('Order Form'!$B$13="Town","",IF(ISNUMBER($H381),IF('Order Form'!$K$14="Yes",'Order Form'!$B$13,""),""))</f>
        <v/>
      </c>
      <c r="U381" s="34"/>
      <c r="V381" s="103" t="str">
        <f>IF('Order Form'!$B$14="Post Code","",IF(ISNUMBER($H381),IF('Order Form'!$K$14="Yes",'Order Form'!$B$14,""),""))</f>
        <v/>
      </c>
      <c r="W381" s="98" t="str">
        <f>IF('Order Form'!$B$15="Country","",IF(ISNUMBER($H381),IF('Order Form'!$K$14="Yes",VLOOKUP('Order Form'!$B$15,Lists!N:O,2,0),""),""))</f>
        <v/>
      </c>
      <c r="X381" s="100"/>
      <c r="Y381" s="99" t="str">
        <f>IF('Order Form'!$F$8="Phone","",IF(ISNUMBER($H381),IF('Order Form'!$K$14="Yes",'Order Form'!$F$8,""),""))</f>
        <v/>
      </c>
      <c r="Z381" s="97" t="str">
        <f>IF('Order Form'!$F$9="Email","",IF(ISNUMBER($H381),IF('Order Form'!$K$14="Yes",'Order Form'!$F$9,""),""))</f>
        <v/>
      </c>
      <c r="AA381" s="38"/>
      <c r="AC381" s="86" t="str">
        <f>IF(ISNUMBER(($H381)),LEFT('Order Form'!$K$10,2),"")</f>
        <v/>
      </c>
      <c r="AD381" s="34"/>
      <c r="AE381" s="86" t="str">
        <f>IF(AC381="GR",LEFT('Order Form'!$K$11,2),"")</f>
        <v/>
      </c>
      <c r="AF381" s="34"/>
      <c r="AG381" s="38"/>
      <c r="AH381" s="38"/>
      <c r="AI381" s="86" t="str">
        <f>IF(ISNUMBER(($H381)),IF('Order Form'!$K$16="Yes","P",""),"")</f>
        <v/>
      </c>
      <c r="AJ381" s="34"/>
      <c r="AK381" s="106"/>
      <c r="AL381" s="106"/>
      <c r="AM381" s="34"/>
      <c r="AN381" s="34"/>
      <c r="AO381" s="38"/>
      <c r="AP381" s="34"/>
      <c r="AQ381" s="38"/>
      <c r="AR381" s="38"/>
      <c r="AS381" s="38"/>
      <c r="AZ381" s="86" t="str">
        <f>IF(ISNUMBER(($H381)),IF('Order Form'!$K$15="Yes","Y",""),"")</f>
        <v/>
      </c>
      <c r="BD381" s="87" t="e">
        <f>IF('Order Form'!#REF!&gt;0,"OF"," ")</f>
        <v>#REF!</v>
      </c>
      <c r="BE381" s="86" t="e">
        <f>IF('Order Form'!#REF!&gt;0,"Y"," ")</f>
        <v>#REF!</v>
      </c>
      <c r="BF381" s="86" t="e">
        <f>IF('Order Form'!#REF!&gt;0,"STANDARD"," ")</f>
        <v>#REF!</v>
      </c>
    </row>
    <row r="382" spans="1:58">
      <c r="A382" s="34"/>
      <c r="B382" s="93" t="str">
        <f>IF(ISNUMBER(($H382)),'Order Form'!$D$5,"")</f>
        <v/>
      </c>
      <c r="C382" s="92" t="str">
        <f>IF(ISNUMBER(($H382)),'Order Form'!$G$5,"")</f>
        <v/>
      </c>
      <c r="D382" s="92" t="str">
        <f>IF('Order Form'!F435="","",IF(ISNUMBER(($H382)),'Order Form'!F435,""))</f>
        <v/>
      </c>
      <c r="E382" s="35"/>
      <c r="F382" s="91" t="str">
        <f>IF(ISNUMBER((H382)),SUBSTITUTE(SUBSTITUTE('Order Form'!#REF!,"-","")," ",""),"")</f>
        <v/>
      </c>
      <c r="G382" s="36"/>
      <c r="H382" s="90" t="str">
        <f>IF('Order Form'!H435&gt;0,'Order Form'!H435," ")</f>
        <v xml:space="preserve"> </v>
      </c>
      <c r="I382" s="89" t="str">
        <f>IF('Order Form'!$K$13="Yes",(IF('Order Form'!#REF!&gt;0,"",IF('Order Form'!$K$10&lt;&gt;"GR - Gratis",IF('Order Form'!#REF!=0,"",IF(ISNUMBER($H382),'Order Form'!#REF!,"")),""))),"")</f>
        <v/>
      </c>
      <c r="J382" s="89" t="str">
        <f>IF('Order Form'!$K$13="Yes",(IF('Order Form'!#REF!=0,"",IF('Order Form'!$K$10&lt;&gt;"GR - Gratis",IF(ISNUMBER($H382),'Order Form'!#REF!,""),""))),"")</f>
        <v/>
      </c>
      <c r="K382" s="37"/>
      <c r="L382" s="89" t="str">
        <f>IF('Order Form'!J435&gt;0,"",IF('Order Form'!G435=0,"",IF('Order Form'!$K$10&lt;&gt;"GR - Gratis",IF('Order Form'!$K$12="Yes",IF(ISNUMBER($H382),'Order Form'!G435*100,""),""),"")))</f>
        <v/>
      </c>
      <c r="M382" s="89" t="str">
        <f>IF('Order Form'!J435&gt;0,"",IF('Order Form'!$K$17=0,"",IF('Order Form'!$K$17=0,"",IF('Order Form'!$K$10&lt;&gt;"GR - Gratis",IF('Order Form'!$K$12="Yes",IF(ISNUMBER($H382),'Order Form'!$K$17*100,""),""),""))))</f>
        <v/>
      </c>
      <c r="N382" s="38"/>
      <c r="O382" s="88" t="str">
        <f>IF('Order Form'!$B$8="Name / Attent Of","",IF(ISNUMBER($H382),IF('Order Form'!$K$14="Yes",'Order Form'!$B$8,""),""))</f>
        <v/>
      </c>
      <c r="P382" s="96" t="str">
        <f>IF('Order Form'!$B$9="Company / Department","",IF(ISNUMBER($H382),IF('Order Form'!$K$14="Yes",'Order Form'!$B$9,""),""))</f>
        <v/>
      </c>
      <c r="Q382" s="88" t="str">
        <f>IF('Order Form'!$B$10="Address 1","",IF(ISNUMBER($H382),IF('Order Form'!$K$14="Yes",'Order Form'!$B$10,""),""))</f>
        <v/>
      </c>
      <c r="R382" s="88" t="str">
        <f>IF('Order Form'!$B$11="Address 2","",IF(ISNUMBER($H382),IF('Order Form'!$K$14="Yes",'Order Form'!$B$11,""),""))</f>
        <v/>
      </c>
      <c r="S382" s="96" t="str">
        <f>IF('Order Form'!$B$12="Address 3","",IF(ISNUMBER($H382),IF('Order Form'!$K$14="Yes",'Order Form'!$B$12,""),""))</f>
        <v/>
      </c>
      <c r="T382" s="88" t="str">
        <f>IF('Order Form'!$B$13="Town","",IF(ISNUMBER($H382),IF('Order Form'!$K$14="Yes",'Order Form'!$B$13,""),""))</f>
        <v/>
      </c>
      <c r="U382" s="34"/>
      <c r="V382" s="103" t="str">
        <f>IF('Order Form'!$B$14="Post Code","",IF(ISNUMBER($H382),IF('Order Form'!$K$14="Yes",'Order Form'!$B$14,""),""))</f>
        <v/>
      </c>
      <c r="W382" s="98" t="str">
        <f>IF('Order Form'!$B$15="Country","",IF(ISNUMBER($H382),IF('Order Form'!$K$14="Yes",VLOOKUP('Order Form'!$B$15,Lists!N:O,2,0),""),""))</f>
        <v/>
      </c>
      <c r="X382" s="100"/>
      <c r="Y382" s="99" t="str">
        <f>IF('Order Form'!$F$8="Phone","",IF(ISNUMBER($H382),IF('Order Form'!$K$14="Yes",'Order Form'!$F$8,""),""))</f>
        <v/>
      </c>
      <c r="Z382" s="97" t="str">
        <f>IF('Order Form'!$F$9="Email","",IF(ISNUMBER($H382),IF('Order Form'!$K$14="Yes",'Order Form'!$F$9,""),""))</f>
        <v/>
      </c>
      <c r="AA382" s="38"/>
      <c r="AC382" s="86" t="str">
        <f>IF(ISNUMBER(($H382)),LEFT('Order Form'!$K$10,2),"")</f>
        <v/>
      </c>
      <c r="AD382" s="34"/>
      <c r="AE382" s="86" t="str">
        <f>IF(AC382="GR",LEFT('Order Form'!$K$11,2),"")</f>
        <v/>
      </c>
      <c r="AF382" s="34"/>
      <c r="AG382" s="38"/>
      <c r="AH382" s="38"/>
      <c r="AI382" s="86" t="str">
        <f>IF(ISNUMBER(($H382)),IF('Order Form'!$K$16="Yes","P",""),"")</f>
        <v/>
      </c>
      <c r="AJ382" s="34"/>
      <c r="AK382" s="106"/>
      <c r="AL382" s="106"/>
      <c r="AM382" s="34"/>
      <c r="AN382" s="34"/>
      <c r="AO382" s="38"/>
      <c r="AP382" s="34"/>
      <c r="AQ382" s="38"/>
      <c r="AR382" s="38"/>
      <c r="AS382" s="38"/>
      <c r="AZ382" s="86" t="str">
        <f>IF(ISNUMBER(($H382)),IF('Order Form'!$K$15="Yes","Y",""),"")</f>
        <v/>
      </c>
      <c r="BD382" s="87" t="e">
        <f>IF('Order Form'!#REF!&gt;0,"OF"," ")</f>
        <v>#REF!</v>
      </c>
      <c r="BE382" s="86" t="e">
        <f>IF('Order Form'!#REF!&gt;0,"Y"," ")</f>
        <v>#REF!</v>
      </c>
      <c r="BF382" s="86" t="e">
        <f>IF('Order Form'!#REF!&gt;0,"STANDARD"," ")</f>
        <v>#REF!</v>
      </c>
    </row>
    <row r="383" spans="1:58">
      <c r="A383" s="34"/>
      <c r="B383" s="93" t="str">
        <f>IF(ISNUMBER(($H383)),'Order Form'!$D$5,"")</f>
        <v/>
      </c>
      <c r="C383" s="92" t="str">
        <f>IF(ISNUMBER(($H383)),'Order Form'!$G$5,"")</f>
        <v/>
      </c>
      <c r="D383" s="92" t="str">
        <f>IF('Order Form'!F436="","",IF(ISNUMBER(($H383)),'Order Form'!F436,""))</f>
        <v/>
      </c>
      <c r="E383" s="35"/>
      <c r="F383" s="91" t="str">
        <f>IF(ISNUMBER((H383)),SUBSTITUTE(SUBSTITUTE('Order Form'!#REF!,"-","")," ",""),"")</f>
        <v/>
      </c>
      <c r="G383" s="36"/>
      <c r="H383" s="90" t="str">
        <f>IF('Order Form'!H436&gt;0,'Order Form'!H436," ")</f>
        <v xml:space="preserve"> </v>
      </c>
      <c r="I383" s="89" t="str">
        <f>IF('Order Form'!$K$13="Yes",(IF('Order Form'!#REF!&gt;0,"",IF('Order Form'!$K$10&lt;&gt;"GR - Gratis",IF('Order Form'!#REF!=0,"",IF(ISNUMBER($H383),'Order Form'!#REF!,"")),""))),"")</f>
        <v/>
      </c>
      <c r="J383" s="89" t="str">
        <f>IF('Order Form'!$K$13="Yes",(IF('Order Form'!#REF!=0,"",IF('Order Form'!$K$10&lt;&gt;"GR - Gratis",IF(ISNUMBER($H383),'Order Form'!#REF!,""),""))),"")</f>
        <v/>
      </c>
      <c r="K383" s="37"/>
      <c r="L383" s="89" t="str">
        <f>IF('Order Form'!J436&gt;0,"",IF('Order Form'!G436=0,"",IF('Order Form'!$K$10&lt;&gt;"GR - Gratis",IF('Order Form'!$K$12="Yes",IF(ISNUMBER($H383),'Order Form'!G436*100,""),""),"")))</f>
        <v/>
      </c>
      <c r="M383" s="89" t="str">
        <f>IF('Order Form'!J436&gt;0,"",IF('Order Form'!$K$17=0,"",IF('Order Form'!$K$17=0,"",IF('Order Form'!$K$10&lt;&gt;"GR - Gratis",IF('Order Form'!$K$12="Yes",IF(ISNUMBER($H383),'Order Form'!$K$17*100,""),""),""))))</f>
        <v/>
      </c>
      <c r="N383" s="38"/>
      <c r="O383" s="88" t="str">
        <f>IF('Order Form'!$B$8="Name / Attent Of","",IF(ISNUMBER($H383),IF('Order Form'!$K$14="Yes",'Order Form'!$B$8,""),""))</f>
        <v/>
      </c>
      <c r="P383" s="96" t="str">
        <f>IF('Order Form'!$B$9="Company / Department","",IF(ISNUMBER($H383),IF('Order Form'!$K$14="Yes",'Order Form'!$B$9,""),""))</f>
        <v/>
      </c>
      <c r="Q383" s="88" t="str">
        <f>IF('Order Form'!$B$10="Address 1","",IF(ISNUMBER($H383),IF('Order Form'!$K$14="Yes",'Order Form'!$B$10,""),""))</f>
        <v/>
      </c>
      <c r="R383" s="88" t="str">
        <f>IF('Order Form'!$B$11="Address 2","",IF(ISNUMBER($H383),IF('Order Form'!$K$14="Yes",'Order Form'!$B$11,""),""))</f>
        <v/>
      </c>
      <c r="S383" s="96" t="str">
        <f>IF('Order Form'!$B$12="Address 3","",IF(ISNUMBER($H383),IF('Order Form'!$K$14="Yes",'Order Form'!$B$12,""),""))</f>
        <v/>
      </c>
      <c r="T383" s="88" t="str">
        <f>IF('Order Form'!$B$13="Town","",IF(ISNUMBER($H383),IF('Order Form'!$K$14="Yes",'Order Form'!$B$13,""),""))</f>
        <v/>
      </c>
      <c r="U383" s="34"/>
      <c r="V383" s="103" t="str">
        <f>IF('Order Form'!$B$14="Post Code","",IF(ISNUMBER($H383),IF('Order Form'!$K$14="Yes",'Order Form'!$B$14,""),""))</f>
        <v/>
      </c>
      <c r="W383" s="98" t="str">
        <f>IF('Order Form'!$B$15="Country","",IF(ISNUMBER($H383),IF('Order Form'!$K$14="Yes",VLOOKUP('Order Form'!$B$15,Lists!N:O,2,0),""),""))</f>
        <v/>
      </c>
      <c r="X383" s="100"/>
      <c r="Y383" s="99" t="str">
        <f>IF('Order Form'!$F$8="Phone","",IF(ISNUMBER($H383),IF('Order Form'!$K$14="Yes",'Order Form'!$F$8,""),""))</f>
        <v/>
      </c>
      <c r="Z383" s="97" t="str">
        <f>IF('Order Form'!$F$9="Email","",IF(ISNUMBER($H383),IF('Order Form'!$K$14="Yes",'Order Form'!$F$9,""),""))</f>
        <v/>
      </c>
      <c r="AA383" s="38"/>
      <c r="AC383" s="86" t="str">
        <f>IF(ISNUMBER(($H383)),LEFT('Order Form'!$K$10,2),"")</f>
        <v/>
      </c>
      <c r="AD383" s="34"/>
      <c r="AE383" s="86" t="str">
        <f>IF(AC383="GR",LEFT('Order Form'!$K$11,2),"")</f>
        <v/>
      </c>
      <c r="AF383" s="34"/>
      <c r="AG383" s="38"/>
      <c r="AH383" s="38"/>
      <c r="AI383" s="86" t="str">
        <f>IF(ISNUMBER(($H383)),IF('Order Form'!$K$16="Yes","P",""),"")</f>
        <v/>
      </c>
      <c r="AJ383" s="34"/>
      <c r="AK383" s="106"/>
      <c r="AL383" s="106"/>
      <c r="AM383" s="34"/>
      <c r="AN383" s="34"/>
      <c r="AO383" s="38"/>
      <c r="AP383" s="34"/>
      <c r="AQ383" s="38"/>
      <c r="AR383" s="38"/>
      <c r="AS383" s="38"/>
      <c r="AZ383" s="86" t="str">
        <f>IF(ISNUMBER(($H383)),IF('Order Form'!$K$15="Yes","Y",""),"")</f>
        <v/>
      </c>
      <c r="BD383" s="87" t="e">
        <f>IF('Order Form'!#REF!&gt;0,"OF"," ")</f>
        <v>#REF!</v>
      </c>
      <c r="BE383" s="86" t="e">
        <f>IF('Order Form'!#REF!&gt;0,"Y"," ")</f>
        <v>#REF!</v>
      </c>
      <c r="BF383" s="86" t="e">
        <f>IF('Order Form'!#REF!&gt;0,"STANDARD"," ")</f>
        <v>#REF!</v>
      </c>
    </row>
    <row r="384" spans="1:58">
      <c r="A384" s="34"/>
      <c r="B384" s="93" t="str">
        <f>IF(ISNUMBER(($H384)),'Order Form'!$D$5,"")</f>
        <v/>
      </c>
      <c r="C384" s="92" t="str">
        <f>IF(ISNUMBER(($H384)),'Order Form'!$G$5,"")</f>
        <v/>
      </c>
      <c r="D384" s="92" t="str">
        <f>IF('Order Form'!F437="","",IF(ISNUMBER(($H384)),'Order Form'!F437,""))</f>
        <v/>
      </c>
      <c r="E384" s="35"/>
      <c r="F384" s="91" t="str">
        <f>IF(ISNUMBER((H384)),SUBSTITUTE(SUBSTITUTE('Order Form'!#REF!,"-","")," ",""),"")</f>
        <v/>
      </c>
      <c r="G384" s="36"/>
      <c r="H384" s="90" t="str">
        <f>IF('Order Form'!H437&gt;0,'Order Form'!H437," ")</f>
        <v xml:space="preserve"> </v>
      </c>
      <c r="I384" s="89" t="str">
        <f>IF('Order Form'!$K$13="Yes",(IF('Order Form'!#REF!&gt;0,"",IF('Order Form'!$K$10&lt;&gt;"GR - Gratis",IF('Order Form'!#REF!=0,"",IF(ISNUMBER($H384),'Order Form'!#REF!,"")),""))),"")</f>
        <v/>
      </c>
      <c r="J384" s="89" t="str">
        <f>IF('Order Form'!$K$13="Yes",(IF('Order Form'!#REF!=0,"",IF('Order Form'!$K$10&lt;&gt;"GR - Gratis",IF(ISNUMBER($H384),'Order Form'!#REF!,""),""))),"")</f>
        <v/>
      </c>
      <c r="K384" s="37"/>
      <c r="L384" s="89" t="str">
        <f>IF('Order Form'!J437&gt;0,"",IF('Order Form'!G437=0,"",IF('Order Form'!$K$10&lt;&gt;"GR - Gratis",IF('Order Form'!$K$12="Yes",IF(ISNUMBER($H384),'Order Form'!G437*100,""),""),"")))</f>
        <v/>
      </c>
      <c r="M384" s="89" t="str">
        <f>IF('Order Form'!J437&gt;0,"",IF('Order Form'!$K$17=0,"",IF('Order Form'!$K$17=0,"",IF('Order Form'!$K$10&lt;&gt;"GR - Gratis",IF('Order Form'!$K$12="Yes",IF(ISNUMBER($H384),'Order Form'!$K$17*100,""),""),""))))</f>
        <v/>
      </c>
      <c r="N384" s="38"/>
      <c r="O384" s="88" t="str">
        <f>IF('Order Form'!$B$8="Name / Attent Of","",IF(ISNUMBER($H384),IF('Order Form'!$K$14="Yes",'Order Form'!$B$8,""),""))</f>
        <v/>
      </c>
      <c r="P384" s="96" t="str">
        <f>IF('Order Form'!$B$9="Company / Department","",IF(ISNUMBER($H384),IF('Order Form'!$K$14="Yes",'Order Form'!$B$9,""),""))</f>
        <v/>
      </c>
      <c r="Q384" s="88" t="str">
        <f>IF('Order Form'!$B$10="Address 1","",IF(ISNUMBER($H384),IF('Order Form'!$K$14="Yes",'Order Form'!$B$10,""),""))</f>
        <v/>
      </c>
      <c r="R384" s="88" t="str">
        <f>IF('Order Form'!$B$11="Address 2","",IF(ISNUMBER($H384),IF('Order Form'!$K$14="Yes",'Order Form'!$B$11,""),""))</f>
        <v/>
      </c>
      <c r="S384" s="96" t="str">
        <f>IF('Order Form'!$B$12="Address 3","",IF(ISNUMBER($H384),IF('Order Form'!$K$14="Yes",'Order Form'!$B$12,""),""))</f>
        <v/>
      </c>
      <c r="T384" s="88" t="str">
        <f>IF('Order Form'!$B$13="Town","",IF(ISNUMBER($H384),IF('Order Form'!$K$14="Yes",'Order Form'!$B$13,""),""))</f>
        <v/>
      </c>
      <c r="U384" s="34"/>
      <c r="V384" s="103" t="str">
        <f>IF('Order Form'!$B$14="Post Code","",IF(ISNUMBER($H384),IF('Order Form'!$K$14="Yes",'Order Form'!$B$14,""),""))</f>
        <v/>
      </c>
      <c r="W384" s="98" t="str">
        <f>IF('Order Form'!$B$15="Country","",IF(ISNUMBER($H384),IF('Order Form'!$K$14="Yes",VLOOKUP('Order Form'!$B$15,Lists!N:O,2,0),""),""))</f>
        <v/>
      </c>
      <c r="X384" s="100"/>
      <c r="Y384" s="99" t="str">
        <f>IF('Order Form'!$F$8="Phone","",IF(ISNUMBER($H384),IF('Order Form'!$K$14="Yes",'Order Form'!$F$8,""),""))</f>
        <v/>
      </c>
      <c r="Z384" s="97" t="str">
        <f>IF('Order Form'!$F$9="Email","",IF(ISNUMBER($H384),IF('Order Form'!$K$14="Yes",'Order Form'!$F$9,""),""))</f>
        <v/>
      </c>
      <c r="AA384" s="38"/>
      <c r="AC384" s="86" t="str">
        <f>IF(ISNUMBER(($H384)),LEFT('Order Form'!$K$10,2),"")</f>
        <v/>
      </c>
      <c r="AD384" s="34"/>
      <c r="AE384" s="86" t="str">
        <f>IF(AC384="GR",LEFT('Order Form'!$K$11,2),"")</f>
        <v/>
      </c>
      <c r="AF384" s="34"/>
      <c r="AG384" s="38"/>
      <c r="AH384" s="38"/>
      <c r="AI384" s="86" t="str">
        <f>IF(ISNUMBER(($H384)),IF('Order Form'!$K$16="Yes","P",""),"")</f>
        <v/>
      </c>
      <c r="AJ384" s="34"/>
      <c r="AK384" s="106"/>
      <c r="AL384" s="106"/>
      <c r="AM384" s="34"/>
      <c r="AN384" s="34"/>
      <c r="AO384" s="38"/>
      <c r="AP384" s="34"/>
      <c r="AQ384" s="38"/>
      <c r="AR384" s="38"/>
      <c r="AS384" s="38"/>
      <c r="AZ384" s="86" t="str">
        <f>IF(ISNUMBER(($H384)),IF('Order Form'!$K$15="Yes","Y",""),"")</f>
        <v/>
      </c>
      <c r="BD384" s="87" t="e">
        <f>IF('Order Form'!#REF!&gt;0,"OF"," ")</f>
        <v>#REF!</v>
      </c>
      <c r="BE384" s="86" t="e">
        <f>IF('Order Form'!#REF!&gt;0,"Y"," ")</f>
        <v>#REF!</v>
      </c>
      <c r="BF384" s="86" t="e">
        <f>IF('Order Form'!#REF!&gt;0,"STANDARD"," ")</f>
        <v>#REF!</v>
      </c>
    </row>
    <row r="385" spans="1:58">
      <c r="A385" s="34"/>
      <c r="B385" s="93" t="str">
        <f>IF(ISNUMBER(($H385)),'Order Form'!$D$5,"")</f>
        <v/>
      </c>
      <c r="C385" s="92" t="str">
        <f>IF(ISNUMBER(($H385)),'Order Form'!$G$5,"")</f>
        <v/>
      </c>
      <c r="D385" s="92" t="str">
        <f>IF('Order Form'!F438="","",IF(ISNUMBER(($H385)),'Order Form'!F438,""))</f>
        <v/>
      </c>
      <c r="E385" s="35"/>
      <c r="F385" s="91" t="str">
        <f>IF(ISNUMBER((H385)),SUBSTITUTE(SUBSTITUTE('Order Form'!#REF!,"-","")," ",""),"")</f>
        <v/>
      </c>
      <c r="G385" s="36"/>
      <c r="H385" s="90" t="str">
        <f>IF('Order Form'!H438&gt;0,'Order Form'!H438," ")</f>
        <v xml:space="preserve"> </v>
      </c>
      <c r="I385" s="89" t="str">
        <f>IF('Order Form'!$K$13="Yes",(IF('Order Form'!#REF!&gt;0,"",IF('Order Form'!$K$10&lt;&gt;"GR - Gratis",IF('Order Form'!#REF!=0,"",IF(ISNUMBER($H385),'Order Form'!#REF!,"")),""))),"")</f>
        <v/>
      </c>
      <c r="J385" s="89" t="str">
        <f>IF('Order Form'!$K$13="Yes",(IF('Order Form'!#REF!=0,"",IF('Order Form'!$K$10&lt;&gt;"GR - Gratis",IF(ISNUMBER($H385),'Order Form'!#REF!,""),""))),"")</f>
        <v/>
      </c>
      <c r="K385" s="37"/>
      <c r="L385" s="89" t="str">
        <f>IF('Order Form'!J438&gt;0,"",IF('Order Form'!G438=0,"",IF('Order Form'!$K$10&lt;&gt;"GR - Gratis",IF('Order Form'!$K$12="Yes",IF(ISNUMBER($H385),'Order Form'!G438*100,""),""),"")))</f>
        <v/>
      </c>
      <c r="M385" s="89" t="str">
        <f>IF('Order Form'!J438&gt;0,"",IF('Order Form'!$K$17=0,"",IF('Order Form'!$K$17=0,"",IF('Order Form'!$K$10&lt;&gt;"GR - Gratis",IF('Order Form'!$K$12="Yes",IF(ISNUMBER($H385),'Order Form'!$K$17*100,""),""),""))))</f>
        <v/>
      </c>
      <c r="N385" s="38"/>
      <c r="O385" s="88" t="str">
        <f>IF('Order Form'!$B$8="Name / Attent Of","",IF(ISNUMBER($H385),IF('Order Form'!$K$14="Yes",'Order Form'!$B$8,""),""))</f>
        <v/>
      </c>
      <c r="P385" s="96" t="str">
        <f>IF('Order Form'!$B$9="Company / Department","",IF(ISNUMBER($H385),IF('Order Form'!$K$14="Yes",'Order Form'!$B$9,""),""))</f>
        <v/>
      </c>
      <c r="Q385" s="88" t="str">
        <f>IF('Order Form'!$B$10="Address 1","",IF(ISNUMBER($H385),IF('Order Form'!$K$14="Yes",'Order Form'!$B$10,""),""))</f>
        <v/>
      </c>
      <c r="R385" s="88" t="str">
        <f>IF('Order Form'!$B$11="Address 2","",IF(ISNUMBER($H385),IF('Order Form'!$K$14="Yes",'Order Form'!$B$11,""),""))</f>
        <v/>
      </c>
      <c r="S385" s="96" t="str">
        <f>IF('Order Form'!$B$12="Address 3","",IF(ISNUMBER($H385),IF('Order Form'!$K$14="Yes",'Order Form'!$B$12,""),""))</f>
        <v/>
      </c>
      <c r="T385" s="88" t="str">
        <f>IF('Order Form'!$B$13="Town","",IF(ISNUMBER($H385),IF('Order Form'!$K$14="Yes",'Order Form'!$B$13,""),""))</f>
        <v/>
      </c>
      <c r="U385" s="34"/>
      <c r="V385" s="103" t="str">
        <f>IF('Order Form'!$B$14="Post Code","",IF(ISNUMBER($H385),IF('Order Form'!$K$14="Yes",'Order Form'!$B$14,""),""))</f>
        <v/>
      </c>
      <c r="W385" s="98" t="str">
        <f>IF('Order Form'!$B$15="Country","",IF(ISNUMBER($H385),IF('Order Form'!$K$14="Yes",VLOOKUP('Order Form'!$B$15,Lists!N:O,2,0),""),""))</f>
        <v/>
      </c>
      <c r="X385" s="100"/>
      <c r="Y385" s="99" t="str">
        <f>IF('Order Form'!$F$8="Phone","",IF(ISNUMBER($H385),IF('Order Form'!$K$14="Yes",'Order Form'!$F$8,""),""))</f>
        <v/>
      </c>
      <c r="Z385" s="97" t="str">
        <f>IF('Order Form'!$F$9="Email","",IF(ISNUMBER($H385),IF('Order Form'!$K$14="Yes",'Order Form'!$F$9,""),""))</f>
        <v/>
      </c>
      <c r="AA385" s="38"/>
      <c r="AC385" s="86" t="str">
        <f>IF(ISNUMBER(($H385)),LEFT('Order Form'!$K$10,2),"")</f>
        <v/>
      </c>
      <c r="AD385" s="34"/>
      <c r="AE385" s="86" t="str">
        <f>IF(AC385="GR",LEFT('Order Form'!$K$11,2),"")</f>
        <v/>
      </c>
      <c r="AF385" s="34"/>
      <c r="AG385" s="38"/>
      <c r="AH385" s="38"/>
      <c r="AI385" s="86" t="str">
        <f>IF(ISNUMBER(($H385)),IF('Order Form'!$K$16="Yes","P",""),"")</f>
        <v/>
      </c>
      <c r="AJ385" s="34"/>
      <c r="AK385" s="106"/>
      <c r="AL385" s="106"/>
      <c r="AM385" s="34"/>
      <c r="AN385" s="34"/>
      <c r="AO385" s="38"/>
      <c r="AP385" s="34"/>
      <c r="AQ385" s="38"/>
      <c r="AR385" s="38"/>
      <c r="AS385" s="38"/>
      <c r="AZ385" s="86" t="str">
        <f>IF(ISNUMBER(($H385)),IF('Order Form'!$K$15="Yes","Y",""),"")</f>
        <v/>
      </c>
      <c r="BD385" s="87" t="e">
        <f>IF('Order Form'!#REF!&gt;0,"OF"," ")</f>
        <v>#REF!</v>
      </c>
      <c r="BE385" s="86" t="e">
        <f>IF('Order Form'!#REF!&gt;0,"Y"," ")</f>
        <v>#REF!</v>
      </c>
      <c r="BF385" s="86" t="e">
        <f>IF('Order Form'!#REF!&gt;0,"STANDARD"," ")</f>
        <v>#REF!</v>
      </c>
    </row>
    <row r="386" spans="1:58">
      <c r="A386" s="34"/>
      <c r="B386" s="93" t="str">
        <f>IF(ISNUMBER(($H386)),'Order Form'!$D$5,"")</f>
        <v/>
      </c>
      <c r="C386" s="92" t="str">
        <f>IF(ISNUMBER(($H386)),'Order Form'!$G$5,"")</f>
        <v/>
      </c>
      <c r="D386" s="92" t="str">
        <f>IF('Order Form'!F439="","",IF(ISNUMBER(($H386)),'Order Form'!F439,""))</f>
        <v/>
      </c>
      <c r="E386" s="35"/>
      <c r="F386" s="91" t="str">
        <f>IF(ISNUMBER((H386)),SUBSTITUTE(SUBSTITUTE('Order Form'!#REF!,"-","")," ",""),"")</f>
        <v/>
      </c>
      <c r="G386" s="36"/>
      <c r="H386" s="90" t="str">
        <f>IF('Order Form'!H439&gt;0,'Order Form'!H439," ")</f>
        <v xml:space="preserve"> </v>
      </c>
      <c r="I386" s="89" t="str">
        <f>IF('Order Form'!$K$13="Yes",(IF('Order Form'!#REF!&gt;0,"",IF('Order Form'!$K$10&lt;&gt;"GR - Gratis",IF('Order Form'!#REF!=0,"",IF(ISNUMBER($H386),'Order Form'!#REF!,"")),""))),"")</f>
        <v/>
      </c>
      <c r="J386" s="89" t="str">
        <f>IF('Order Form'!$K$13="Yes",(IF('Order Form'!#REF!=0,"",IF('Order Form'!$K$10&lt;&gt;"GR - Gratis",IF(ISNUMBER($H386),'Order Form'!#REF!,""),""))),"")</f>
        <v/>
      </c>
      <c r="K386" s="37"/>
      <c r="L386" s="89" t="str">
        <f>IF('Order Form'!J439&gt;0,"",IF('Order Form'!G439=0,"",IF('Order Form'!$K$10&lt;&gt;"GR - Gratis",IF('Order Form'!$K$12="Yes",IF(ISNUMBER($H386),'Order Form'!G439*100,""),""),"")))</f>
        <v/>
      </c>
      <c r="M386" s="89" t="str">
        <f>IF('Order Form'!J439&gt;0,"",IF('Order Form'!$K$17=0,"",IF('Order Form'!$K$17=0,"",IF('Order Form'!$K$10&lt;&gt;"GR - Gratis",IF('Order Form'!$K$12="Yes",IF(ISNUMBER($H386),'Order Form'!$K$17*100,""),""),""))))</f>
        <v/>
      </c>
      <c r="N386" s="38"/>
      <c r="O386" s="88" t="str">
        <f>IF('Order Form'!$B$8="Name / Attent Of","",IF(ISNUMBER($H386),IF('Order Form'!$K$14="Yes",'Order Form'!$B$8,""),""))</f>
        <v/>
      </c>
      <c r="P386" s="96" t="str">
        <f>IF('Order Form'!$B$9="Company / Department","",IF(ISNUMBER($H386),IF('Order Form'!$K$14="Yes",'Order Form'!$B$9,""),""))</f>
        <v/>
      </c>
      <c r="Q386" s="88" t="str">
        <f>IF('Order Form'!$B$10="Address 1","",IF(ISNUMBER($H386),IF('Order Form'!$K$14="Yes",'Order Form'!$B$10,""),""))</f>
        <v/>
      </c>
      <c r="R386" s="88" t="str">
        <f>IF('Order Form'!$B$11="Address 2","",IF(ISNUMBER($H386),IF('Order Form'!$K$14="Yes",'Order Form'!$B$11,""),""))</f>
        <v/>
      </c>
      <c r="S386" s="96" t="str">
        <f>IF('Order Form'!$B$12="Address 3","",IF(ISNUMBER($H386),IF('Order Form'!$K$14="Yes",'Order Form'!$B$12,""),""))</f>
        <v/>
      </c>
      <c r="T386" s="88" t="str">
        <f>IF('Order Form'!$B$13="Town","",IF(ISNUMBER($H386),IF('Order Form'!$K$14="Yes",'Order Form'!$B$13,""),""))</f>
        <v/>
      </c>
      <c r="U386" s="34"/>
      <c r="V386" s="103" t="str">
        <f>IF('Order Form'!$B$14="Post Code","",IF(ISNUMBER($H386),IF('Order Form'!$K$14="Yes",'Order Form'!$B$14,""),""))</f>
        <v/>
      </c>
      <c r="W386" s="98" t="str">
        <f>IF('Order Form'!$B$15="Country","",IF(ISNUMBER($H386),IF('Order Form'!$K$14="Yes",VLOOKUP('Order Form'!$B$15,Lists!N:O,2,0),""),""))</f>
        <v/>
      </c>
      <c r="X386" s="100"/>
      <c r="Y386" s="99" t="str">
        <f>IF('Order Form'!$F$8="Phone","",IF(ISNUMBER($H386),IF('Order Form'!$K$14="Yes",'Order Form'!$F$8,""),""))</f>
        <v/>
      </c>
      <c r="Z386" s="97" t="str">
        <f>IF('Order Form'!$F$9="Email","",IF(ISNUMBER($H386),IF('Order Form'!$K$14="Yes",'Order Form'!$F$9,""),""))</f>
        <v/>
      </c>
      <c r="AA386" s="38"/>
      <c r="AC386" s="86" t="str">
        <f>IF(ISNUMBER(($H386)),LEFT('Order Form'!$K$10,2),"")</f>
        <v/>
      </c>
      <c r="AD386" s="34"/>
      <c r="AE386" s="86" t="str">
        <f>IF(AC386="GR",LEFT('Order Form'!$K$11,2),"")</f>
        <v/>
      </c>
      <c r="AF386" s="34"/>
      <c r="AG386" s="38"/>
      <c r="AH386" s="38"/>
      <c r="AI386" s="86" t="str">
        <f>IF(ISNUMBER(($H386)),IF('Order Form'!$K$16="Yes","P",""),"")</f>
        <v/>
      </c>
      <c r="AJ386" s="34"/>
      <c r="AK386" s="106"/>
      <c r="AL386" s="106"/>
      <c r="AM386" s="34"/>
      <c r="AN386" s="34"/>
      <c r="AO386" s="38"/>
      <c r="AP386" s="34"/>
      <c r="AQ386" s="38"/>
      <c r="AR386" s="38"/>
      <c r="AS386" s="38"/>
      <c r="AZ386" s="86" t="str">
        <f>IF(ISNUMBER(($H386)),IF('Order Form'!$K$15="Yes","Y",""),"")</f>
        <v/>
      </c>
      <c r="BD386" s="87" t="e">
        <f>IF('Order Form'!#REF!&gt;0,"OF"," ")</f>
        <v>#REF!</v>
      </c>
      <c r="BE386" s="86" t="e">
        <f>IF('Order Form'!#REF!&gt;0,"Y"," ")</f>
        <v>#REF!</v>
      </c>
      <c r="BF386" s="86" t="e">
        <f>IF('Order Form'!#REF!&gt;0,"STANDARD"," ")</f>
        <v>#REF!</v>
      </c>
    </row>
    <row r="387" spans="1:58">
      <c r="A387" s="34"/>
      <c r="B387" s="93" t="str">
        <f>IF(ISNUMBER(($H387)),'Order Form'!$D$5,"")</f>
        <v/>
      </c>
      <c r="C387" s="92" t="str">
        <f>IF(ISNUMBER(($H387)),'Order Form'!$G$5,"")</f>
        <v/>
      </c>
      <c r="D387" s="92" t="str">
        <f>IF('Order Form'!F440="","",IF(ISNUMBER(($H387)),'Order Form'!F440,""))</f>
        <v/>
      </c>
      <c r="E387" s="35"/>
      <c r="F387" s="91" t="str">
        <f>IF(ISNUMBER((H387)),SUBSTITUTE(SUBSTITUTE('Order Form'!#REF!,"-","")," ",""),"")</f>
        <v/>
      </c>
      <c r="G387" s="36"/>
      <c r="H387" s="90" t="str">
        <f>IF('Order Form'!H440&gt;0,'Order Form'!H440," ")</f>
        <v xml:space="preserve"> </v>
      </c>
      <c r="I387" s="89" t="str">
        <f>IF('Order Form'!$K$13="Yes",(IF('Order Form'!#REF!&gt;0,"",IF('Order Form'!$K$10&lt;&gt;"GR - Gratis",IF('Order Form'!#REF!=0,"",IF(ISNUMBER($H387),'Order Form'!#REF!,"")),""))),"")</f>
        <v/>
      </c>
      <c r="J387" s="89" t="str">
        <f>IF('Order Form'!$K$13="Yes",(IF('Order Form'!#REF!=0,"",IF('Order Form'!$K$10&lt;&gt;"GR - Gratis",IF(ISNUMBER($H387),'Order Form'!#REF!,""),""))),"")</f>
        <v/>
      </c>
      <c r="K387" s="37"/>
      <c r="L387" s="89" t="str">
        <f>IF('Order Form'!J440&gt;0,"",IF('Order Form'!G440=0,"",IF('Order Form'!$K$10&lt;&gt;"GR - Gratis",IF('Order Form'!$K$12="Yes",IF(ISNUMBER($H387),'Order Form'!G440*100,""),""),"")))</f>
        <v/>
      </c>
      <c r="M387" s="89" t="str">
        <f>IF('Order Form'!J440&gt;0,"",IF('Order Form'!$K$17=0,"",IF('Order Form'!$K$17=0,"",IF('Order Form'!$K$10&lt;&gt;"GR - Gratis",IF('Order Form'!$K$12="Yes",IF(ISNUMBER($H387),'Order Form'!$K$17*100,""),""),""))))</f>
        <v/>
      </c>
      <c r="N387" s="38"/>
      <c r="O387" s="88" t="str">
        <f>IF('Order Form'!$B$8="Name / Attent Of","",IF(ISNUMBER($H387),IF('Order Form'!$K$14="Yes",'Order Form'!$B$8,""),""))</f>
        <v/>
      </c>
      <c r="P387" s="96" t="str">
        <f>IF('Order Form'!$B$9="Company / Department","",IF(ISNUMBER($H387),IF('Order Form'!$K$14="Yes",'Order Form'!$B$9,""),""))</f>
        <v/>
      </c>
      <c r="Q387" s="88" t="str">
        <f>IF('Order Form'!$B$10="Address 1","",IF(ISNUMBER($H387),IF('Order Form'!$K$14="Yes",'Order Form'!$B$10,""),""))</f>
        <v/>
      </c>
      <c r="R387" s="88" t="str">
        <f>IF('Order Form'!$B$11="Address 2","",IF(ISNUMBER($H387),IF('Order Form'!$K$14="Yes",'Order Form'!$B$11,""),""))</f>
        <v/>
      </c>
      <c r="S387" s="96" t="str">
        <f>IF('Order Form'!$B$12="Address 3","",IF(ISNUMBER($H387),IF('Order Form'!$K$14="Yes",'Order Form'!$B$12,""),""))</f>
        <v/>
      </c>
      <c r="T387" s="88" t="str">
        <f>IF('Order Form'!$B$13="Town","",IF(ISNUMBER($H387),IF('Order Form'!$K$14="Yes",'Order Form'!$B$13,""),""))</f>
        <v/>
      </c>
      <c r="U387" s="34"/>
      <c r="V387" s="103" t="str">
        <f>IF('Order Form'!$B$14="Post Code","",IF(ISNUMBER($H387),IF('Order Form'!$K$14="Yes",'Order Form'!$B$14,""),""))</f>
        <v/>
      </c>
      <c r="W387" s="98" t="str">
        <f>IF('Order Form'!$B$15="Country","",IF(ISNUMBER($H387),IF('Order Form'!$K$14="Yes",VLOOKUP('Order Form'!$B$15,Lists!N:O,2,0),""),""))</f>
        <v/>
      </c>
      <c r="X387" s="100"/>
      <c r="Y387" s="99" t="str">
        <f>IF('Order Form'!$F$8="Phone","",IF(ISNUMBER($H387),IF('Order Form'!$K$14="Yes",'Order Form'!$F$8,""),""))</f>
        <v/>
      </c>
      <c r="Z387" s="97" t="str">
        <f>IF('Order Form'!$F$9="Email","",IF(ISNUMBER($H387),IF('Order Form'!$K$14="Yes",'Order Form'!$F$9,""),""))</f>
        <v/>
      </c>
      <c r="AA387" s="38"/>
      <c r="AC387" s="86" t="str">
        <f>IF(ISNUMBER(($H387)),LEFT('Order Form'!$K$10,2),"")</f>
        <v/>
      </c>
      <c r="AD387" s="34"/>
      <c r="AE387" s="86" t="str">
        <f>IF(AC387="GR",LEFT('Order Form'!$K$11,2),"")</f>
        <v/>
      </c>
      <c r="AF387" s="34"/>
      <c r="AG387" s="38"/>
      <c r="AH387" s="38"/>
      <c r="AI387" s="86" t="str">
        <f>IF(ISNUMBER(($H387)),IF('Order Form'!$K$16="Yes","P",""),"")</f>
        <v/>
      </c>
      <c r="AJ387" s="34"/>
      <c r="AK387" s="106"/>
      <c r="AL387" s="106"/>
      <c r="AM387" s="34"/>
      <c r="AN387" s="34"/>
      <c r="AO387" s="38"/>
      <c r="AP387" s="34"/>
      <c r="AQ387" s="38"/>
      <c r="AR387" s="38"/>
      <c r="AS387" s="38"/>
      <c r="AZ387" s="86" t="str">
        <f>IF(ISNUMBER(($H387)),IF('Order Form'!$K$15="Yes","Y",""),"")</f>
        <v/>
      </c>
      <c r="BD387" s="87" t="e">
        <f>IF('Order Form'!#REF!&gt;0,"OF"," ")</f>
        <v>#REF!</v>
      </c>
      <c r="BE387" s="86" t="e">
        <f>IF('Order Form'!#REF!&gt;0,"Y"," ")</f>
        <v>#REF!</v>
      </c>
      <c r="BF387" s="86" t="e">
        <f>IF('Order Form'!#REF!&gt;0,"STANDARD"," ")</f>
        <v>#REF!</v>
      </c>
    </row>
    <row r="388" spans="1:58">
      <c r="A388" s="34"/>
      <c r="B388" s="93" t="str">
        <f>IF(ISNUMBER(($H388)),'Order Form'!$D$5,"")</f>
        <v/>
      </c>
      <c r="C388" s="92" t="str">
        <f>IF(ISNUMBER(($H388)),'Order Form'!$G$5,"")</f>
        <v/>
      </c>
      <c r="D388" s="92" t="str">
        <f>IF('Order Form'!F441="","",IF(ISNUMBER(($H388)),'Order Form'!F441,""))</f>
        <v/>
      </c>
      <c r="E388" s="35"/>
      <c r="F388" s="91" t="str">
        <f>IF(ISNUMBER((H388)),SUBSTITUTE(SUBSTITUTE('Order Form'!B87,"-","")," ",""),"")</f>
        <v/>
      </c>
      <c r="G388" s="36"/>
      <c r="H388" s="90" t="str">
        <f>IF('Order Form'!H441&gt;0,'Order Form'!H441," ")</f>
        <v xml:space="preserve"> </v>
      </c>
      <c r="I388" s="89" t="str">
        <f>IF('Order Form'!$K$13="Yes",(IF('Order Form'!J87&gt;0,"",IF('Order Form'!$K$10&lt;&gt;"GR - Gratis",IF('Order Form'!I87=0,"",IF(ISNUMBER($H388),'Order Form'!I87,"")),""))),"")</f>
        <v/>
      </c>
      <c r="J388" s="89" t="str">
        <f>IF('Order Form'!$K$13="Yes",(IF('Order Form'!J87=0,"",IF('Order Form'!$K$10&lt;&gt;"GR - Gratis",IF(ISNUMBER($H388),'Order Form'!J87,""),""))),"")</f>
        <v/>
      </c>
      <c r="K388" s="37"/>
      <c r="L388" s="89" t="str">
        <f>IF('Order Form'!J441&gt;0,"",IF('Order Form'!G441=0,"",IF('Order Form'!$K$10&lt;&gt;"GR - Gratis",IF('Order Form'!$K$12="Yes",IF(ISNUMBER($H388),'Order Form'!G441*100,""),""),"")))</f>
        <v/>
      </c>
      <c r="M388" s="89" t="str">
        <f>IF('Order Form'!J441&gt;0,"",IF('Order Form'!$K$17=0,"",IF('Order Form'!$K$17=0,"",IF('Order Form'!$K$10&lt;&gt;"GR - Gratis",IF('Order Form'!$K$12="Yes",IF(ISNUMBER($H388),'Order Form'!$K$17*100,""),""),""))))</f>
        <v/>
      </c>
      <c r="N388" s="38"/>
      <c r="O388" s="88" t="str">
        <f>IF('Order Form'!$B$8="Name / Attent Of","",IF(ISNUMBER($H388),IF('Order Form'!$K$14="Yes",'Order Form'!$B$8,""),""))</f>
        <v/>
      </c>
      <c r="P388" s="96" t="str">
        <f>IF('Order Form'!$B$9="Company / Department","",IF(ISNUMBER($H388),IF('Order Form'!$K$14="Yes",'Order Form'!$B$9,""),""))</f>
        <v/>
      </c>
      <c r="Q388" s="88" t="str">
        <f>IF('Order Form'!$B$10="Address 1","",IF(ISNUMBER($H388),IF('Order Form'!$K$14="Yes",'Order Form'!$B$10,""),""))</f>
        <v/>
      </c>
      <c r="R388" s="88" t="str">
        <f>IF('Order Form'!$B$11="Address 2","",IF(ISNUMBER($H388),IF('Order Form'!$K$14="Yes",'Order Form'!$B$11,""),""))</f>
        <v/>
      </c>
      <c r="S388" s="96" t="str">
        <f>IF('Order Form'!$B$12="Address 3","",IF(ISNUMBER($H388),IF('Order Form'!$K$14="Yes",'Order Form'!$B$12,""),""))</f>
        <v/>
      </c>
      <c r="T388" s="88" t="str">
        <f>IF('Order Form'!$B$13="Town","",IF(ISNUMBER($H388),IF('Order Form'!$K$14="Yes",'Order Form'!$B$13,""),""))</f>
        <v/>
      </c>
      <c r="U388" s="34"/>
      <c r="V388" s="103" t="str">
        <f>IF('Order Form'!$B$14="Post Code","",IF(ISNUMBER($H388),IF('Order Form'!$K$14="Yes",'Order Form'!$B$14,""),""))</f>
        <v/>
      </c>
      <c r="W388" s="98" t="str">
        <f>IF('Order Form'!$B$15="Country","",IF(ISNUMBER($H388),IF('Order Form'!$K$14="Yes",VLOOKUP('Order Form'!$B$15,Lists!N:O,2,0),""),""))</f>
        <v/>
      </c>
      <c r="X388" s="100"/>
      <c r="Y388" s="99" t="str">
        <f>IF('Order Form'!$F$8="Phone","",IF(ISNUMBER($H388),IF('Order Form'!$K$14="Yes",'Order Form'!$F$8,""),""))</f>
        <v/>
      </c>
      <c r="Z388" s="97" t="str">
        <f>IF('Order Form'!$F$9="Email","",IF(ISNUMBER($H388),IF('Order Form'!$K$14="Yes",'Order Form'!$F$9,""),""))</f>
        <v/>
      </c>
      <c r="AA388" s="38"/>
      <c r="AC388" s="86" t="str">
        <f>IF(ISNUMBER(($H388)),LEFT('Order Form'!$K$10,2),"")</f>
        <v/>
      </c>
      <c r="AD388" s="34"/>
      <c r="AE388" s="86" t="str">
        <f>IF(AC388="GR",LEFT('Order Form'!$K$11,2),"")</f>
        <v/>
      </c>
      <c r="AF388" s="34"/>
      <c r="AG388" s="38"/>
      <c r="AH388" s="38"/>
      <c r="AI388" s="86" t="str">
        <f>IF(ISNUMBER(($H388)),IF('Order Form'!$K$16="Yes","P",""),"")</f>
        <v/>
      </c>
      <c r="AJ388" s="34"/>
      <c r="AK388" s="106"/>
      <c r="AL388" s="106"/>
      <c r="AM388" s="34"/>
      <c r="AN388" s="34"/>
      <c r="AO388" s="38"/>
      <c r="AP388" s="34"/>
      <c r="AQ388" s="38"/>
      <c r="AR388" s="38"/>
      <c r="AS388" s="38"/>
      <c r="AZ388" s="86" t="str">
        <f>IF(ISNUMBER(($H388)),IF('Order Form'!$K$15="Yes","Y",""),"")</f>
        <v/>
      </c>
      <c r="BD388" s="87" t="str">
        <f>IF('Order Form'!$H87&gt;0,"OF"," ")</f>
        <v xml:space="preserve"> </v>
      </c>
      <c r="BE388" s="86" t="str">
        <f>IF('Order Form'!$H87&gt;0,"Y"," ")</f>
        <v xml:space="preserve"> </v>
      </c>
      <c r="BF388" s="86" t="str">
        <f>IF('Order Form'!$H87&gt;0,"STANDARD"," ")</f>
        <v xml:space="preserve"> </v>
      </c>
    </row>
  </sheetData>
  <sheetProtection autoFilter="0"/>
  <mergeCells count="1">
    <mergeCell ref="D1:E1"/>
  </mergeCells>
  <phoneticPr fontId="0" type="noConversion"/>
  <pageMargins left="0.7" right="0.7" top="0.75" bottom="0.75" header="0.3" footer="0.3"/>
  <pageSetup paperSize="9" orientation="portrait" r:id="rId1"/>
  <ignoredErrors>
    <ignoredError sqref="AA4 N4 AR4:AS4 AD4 AJ4:AP4 AF4:AH4 U4 K4 E4:H4" calculatedColumn="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261"/>
  <sheetViews>
    <sheetView topLeftCell="A205" workbookViewId="0">
      <selection activeCell="N24" sqref="N24:N251"/>
    </sheetView>
  </sheetViews>
  <sheetFormatPr defaultRowHeight="13.2"/>
  <cols>
    <col min="1" max="1" width="25.33203125" customWidth="1"/>
    <col min="2" max="2" width="22.44140625" bestFit="1" customWidth="1"/>
    <col min="3" max="3" width="4.44140625" style="14" customWidth="1"/>
    <col min="4" max="4" width="25.5546875" bestFit="1" customWidth="1"/>
    <col min="5" max="5" width="25.33203125" bestFit="1" customWidth="1"/>
    <col min="6" max="6" width="39.33203125" bestFit="1" customWidth="1"/>
    <col min="7" max="7" width="3.6640625" style="14" customWidth="1"/>
    <col min="8" max="8" width="10.6640625" bestFit="1" customWidth="1"/>
    <col min="9" max="9" width="29.44140625" customWidth="1"/>
    <col min="10" max="10" width="3.6640625" style="14" customWidth="1"/>
    <col min="13" max="13" width="3.6640625" style="14" customWidth="1"/>
    <col min="14" max="14" width="33.33203125" customWidth="1"/>
    <col min="18" max="18" width="49.44140625" bestFit="1" customWidth="1"/>
  </cols>
  <sheetData>
    <row r="1" spans="1:18" s="15" customFormat="1">
      <c r="A1" s="15" t="s">
        <v>142</v>
      </c>
      <c r="C1" s="16"/>
      <c r="D1" s="15" t="s">
        <v>143</v>
      </c>
      <c r="G1" s="16"/>
      <c r="H1" s="15" t="s">
        <v>144</v>
      </c>
      <c r="J1" s="16"/>
      <c r="K1" s="15" t="s">
        <v>145</v>
      </c>
      <c r="M1" s="16"/>
      <c r="N1" s="26" t="s">
        <v>146</v>
      </c>
      <c r="O1" s="15" t="s">
        <v>147</v>
      </c>
    </row>
    <row r="2" spans="1:18">
      <c r="A2" s="7" t="s">
        <v>148</v>
      </c>
      <c r="B2" s="7" t="s">
        <v>32</v>
      </c>
      <c r="D2" s="7" t="s">
        <v>149</v>
      </c>
      <c r="E2" s="7" t="s">
        <v>32</v>
      </c>
      <c r="F2" s="7" t="s">
        <v>150</v>
      </c>
      <c r="H2" s="10" t="s">
        <v>151</v>
      </c>
      <c r="I2" s="10" t="s">
        <v>32</v>
      </c>
      <c r="K2" s="10" t="s">
        <v>152</v>
      </c>
      <c r="N2" s="26" t="s">
        <v>153</v>
      </c>
      <c r="O2" t="s">
        <v>154</v>
      </c>
    </row>
    <row r="3" spans="1:18">
      <c r="B3" t="s">
        <v>155</v>
      </c>
      <c r="E3" t="s">
        <v>155</v>
      </c>
      <c r="F3" t="s">
        <v>155</v>
      </c>
      <c r="I3" t="s">
        <v>155</v>
      </c>
      <c r="L3" t="s">
        <v>155</v>
      </c>
      <c r="N3" s="10" t="s">
        <v>25</v>
      </c>
      <c r="O3" s="10" t="s">
        <v>156</v>
      </c>
    </row>
    <row r="4" spans="1:18" ht="14.4">
      <c r="A4" s="12" t="s">
        <v>157</v>
      </c>
      <c r="B4" t="s">
        <v>158</v>
      </c>
      <c r="D4" s="8" t="s">
        <v>159</v>
      </c>
      <c r="H4" s="13" t="s">
        <v>160</v>
      </c>
      <c r="I4" s="10" t="s">
        <v>161</v>
      </c>
      <c r="K4" t="s">
        <v>162</v>
      </c>
      <c r="L4" t="s">
        <v>162</v>
      </c>
      <c r="N4" s="101" t="s">
        <v>163</v>
      </c>
      <c r="O4" t="s">
        <v>164</v>
      </c>
    </row>
    <row r="5" spans="1:18" ht="14.4">
      <c r="A5" s="12" t="s">
        <v>165</v>
      </c>
      <c r="B5" t="s">
        <v>166</v>
      </c>
      <c r="D5" s="8" t="s">
        <v>167</v>
      </c>
      <c r="H5" s="13" t="s">
        <v>168</v>
      </c>
      <c r="I5" s="10" t="s">
        <v>169</v>
      </c>
      <c r="K5" t="s">
        <v>170</v>
      </c>
      <c r="L5" t="s">
        <v>170</v>
      </c>
      <c r="N5" s="101" t="s">
        <v>171</v>
      </c>
      <c r="O5" s="101" t="s">
        <v>172</v>
      </c>
    </row>
    <row r="6" spans="1:18" ht="14.4">
      <c r="A6" s="11" t="s">
        <v>173</v>
      </c>
      <c r="B6" t="s">
        <v>174</v>
      </c>
      <c r="D6" s="8" t="s">
        <v>175</v>
      </c>
      <c r="N6" s="101" t="s">
        <v>176</v>
      </c>
      <c r="O6" s="101" t="s">
        <v>177</v>
      </c>
    </row>
    <row r="7" spans="1:18" ht="14.4">
      <c r="A7" s="13" t="s">
        <v>178</v>
      </c>
      <c r="D7" s="8" t="s">
        <v>179</v>
      </c>
      <c r="N7" s="101" t="s">
        <v>180</v>
      </c>
      <c r="O7" s="101" t="s">
        <v>181</v>
      </c>
    </row>
    <row r="8" spans="1:18" ht="14.4">
      <c r="A8" s="13" t="s">
        <v>182</v>
      </c>
      <c r="D8" s="8"/>
      <c r="N8" s="101" t="s">
        <v>183</v>
      </c>
      <c r="O8" s="101" t="s">
        <v>184</v>
      </c>
    </row>
    <row r="9" spans="1:18" ht="14.4">
      <c r="A9" s="13" t="s">
        <v>185</v>
      </c>
      <c r="D9" s="8"/>
      <c r="N9" t="s">
        <v>186</v>
      </c>
      <c r="O9" t="s">
        <v>187</v>
      </c>
      <c r="Q9" s="101"/>
      <c r="R9" s="101"/>
    </row>
    <row r="10" spans="1:18" ht="14.4">
      <c r="A10" s="13" t="s">
        <v>188</v>
      </c>
      <c r="D10" s="8"/>
      <c r="N10" s="101" t="s">
        <v>189</v>
      </c>
      <c r="O10" s="101" t="s">
        <v>190</v>
      </c>
      <c r="Q10" s="101"/>
    </row>
    <row r="11" spans="1:18" ht="14.4">
      <c r="A11" s="13" t="s">
        <v>191</v>
      </c>
      <c r="D11" s="8"/>
      <c r="N11" s="101" t="s">
        <v>192</v>
      </c>
      <c r="O11" s="101" t="s">
        <v>193</v>
      </c>
      <c r="Q11" s="101"/>
    </row>
    <row r="12" spans="1:18" ht="14.4">
      <c r="A12" s="13" t="s">
        <v>194</v>
      </c>
      <c r="N12" s="101" t="s">
        <v>195</v>
      </c>
      <c r="O12" s="101" t="s">
        <v>196</v>
      </c>
      <c r="Q12" s="101"/>
    </row>
    <row r="13" spans="1:18" ht="14.4">
      <c r="A13" s="13" t="s">
        <v>197</v>
      </c>
      <c r="N13" s="101" t="s">
        <v>198</v>
      </c>
      <c r="O13" t="s">
        <v>199</v>
      </c>
    </row>
    <row r="14" spans="1:18" ht="14.4">
      <c r="N14" s="101" t="s">
        <v>200</v>
      </c>
      <c r="O14" s="101" t="s">
        <v>201</v>
      </c>
    </row>
    <row r="15" spans="1:18" ht="14.4">
      <c r="N15" s="101" t="s">
        <v>202</v>
      </c>
      <c r="O15" s="101" t="s">
        <v>203</v>
      </c>
    </row>
    <row r="16" spans="1:18" ht="14.4">
      <c r="N16" s="101" t="s">
        <v>204</v>
      </c>
      <c r="O16" s="101" t="s">
        <v>205</v>
      </c>
    </row>
    <row r="17" spans="14:15" ht="14.4">
      <c r="N17" s="101" t="s">
        <v>206</v>
      </c>
      <c r="O17" s="101" t="s">
        <v>207</v>
      </c>
    </row>
    <row r="18" spans="14:15" ht="14.4">
      <c r="N18" s="101" t="s">
        <v>208</v>
      </c>
      <c r="O18" s="101" t="s">
        <v>209</v>
      </c>
    </row>
    <row r="19" spans="14:15" ht="14.4">
      <c r="N19" s="101" t="s">
        <v>210</v>
      </c>
      <c r="O19" s="101" t="s">
        <v>211</v>
      </c>
    </row>
    <row r="20" spans="14:15" ht="14.4">
      <c r="N20" s="101" t="s">
        <v>212</v>
      </c>
      <c r="O20" s="101" t="s">
        <v>213</v>
      </c>
    </row>
    <row r="21" spans="14:15" ht="14.4">
      <c r="N21" s="101" t="s">
        <v>214</v>
      </c>
      <c r="O21" s="101" t="s">
        <v>215</v>
      </c>
    </row>
    <row r="22" spans="14:15" ht="14.4">
      <c r="N22" s="101" t="s">
        <v>216</v>
      </c>
      <c r="O22" s="101" t="s">
        <v>217</v>
      </c>
    </row>
    <row r="23" spans="14:15" ht="14.4">
      <c r="N23" s="101" t="s">
        <v>218</v>
      </c>
      <c r="O23" s="101" t="s">
        <v>219</v>
      </c>
    </row>
    <row r="24" spans="14:15" ht="14.4">
      <c r="N24" s="101" t="s">
        <v>220</v>
      </c>
      <c r="O24" s="101" t="s">
        <v>221</v>
      </c>
    </row>
    <row r="25" spans="14:15" ht="14.4">
      <c r="N25" s="101" t="s">
        <v>222</v>
      </c>
      <c r="O25" s="101" t="s">
        <v>223</v>
      </c>
    </row>
    <row r="26" spans="14:15" ht="14.4">
      <c r="N26" s="101" t="s">
        <v>224</v>
      </c>
      <c r="O26" s="101" t="s">
        <v>225</v>
      </c>
    </row>
    <row r="27" spans="14:15" ht="14.4">
      <c r="N27" s="101" t="s">
        <v>226</v>
      </c>
      <c r="O27" s="101" t="s">
        <v>227</v>
      </c>
    </row>
    <row r="28" spans="14:15" ht="14.4">
      <c r="N28" s="101" t="s">
        <v>228</v>
      </c>
      <c r="O28" s="101" t="s">
        <v>229</v>
      </c>
    </row>
    <row r="29" spans="14:15" ht="14.4">
      <c r="N29" s="101" t="s">
        <v>230</v>
      </c>
      <c r="O29" s="101" t="s">
        <v>231</v>
      </c>
    </row>
    <row r="30" spans="14:15" ht="14.4">
      <c r="N30" s="101" t="s">
        <v>232</v>
      </c>
      <c r="O30" s="101" t="s">
        <v>233</v>
      </c>
    </row>
    <row r="31" spans="14:15" ht="14.4">
      <c r="N31" s="101" t="s">
        <v>234</v>
      </c>
      <c r="O31" s="101" t="s">
        <v>235</v>
      </c>
    </row>
    <row r="32" spans="14:15" ht="14.4">
      <c r="N32" s="101" t="s">
        <v>236</v>
      </c>
      <c r="O32" s="101" t="s">
        <v>237</v>
      </c>
    </row>
    <row r="33" spans="14:15" ht="14.4">
      <c r="N33" s="101" t="s">
        <v>238</v>
      </c>
      <c r="O33" s="101" t="s">
        <v>239</v>
      </c>
    </row>
    <row r="34" spans="14:15" ht="14.4">
      <c r="N34" s="101" t="s">
        <v>240</v>
      </c>
      <c r="O34" s="101" t="s">
        <v>241</v>
      </c>
    </row>
    <row r="35" spans="14:15" ht="14.4">
      <c r="N35" s="101" t="s">
        <v>242</v>
      </c>
      <c r="O35" s="101" t="s">
        <v>243</v>
      </c>
    </row>
    <row r="36" spans="14:15" ht="14.4">
      <c r="N36" s="101" t="s">
        <v>244</v>
      </c>
      <c r="O36" s="101" t="s">
        <v>245</v>
      </c>
    </row>
    <row r="37" spans="14:15" ht="14.4">
      <c r="N37" s="101" t="s">
        <v>246</v>
      </c>
      <c r="O37" s="101" t="s">
        <v>247</v>
      </c>
    </row>
    <row r="38" spans="14:15" ht="14.4">
      <c r="N38" s="101" t="s">
        <v>248</v>
      </c>
      <c r="O38" s="101" t="s">
        <v>249</v>
      </c>
    </row>
    <row r="39" spans="14:15" ht="14.4">
      <c r="N39" s="101" t="s">
        <v>250</v>
      </c>
      <c r="O39" s="101" t="s">
        <v>251</v>
      </c>
    </row>
    <row r="40" spans="14:15" ht="14.4">
      <c r="N40" s="101" t="s">
        <v>252</v>
      </c>
      <c r="O40" s="101" t="s">
        <v>253</v>
      </c>
    </row>
    <row r="41" spans="14:15" ht="14.4">
      <c r="N41" s="101" t="s">
        <v>254</v>
      </c>
      <c r="O41" s="101" t="s">
        <v>255</v>
      </c>
    </row>
    <row r="42" spans="14:15" ht="14.4">
      <c r="N42" s="101" t="s">
        <v>256</v>
      </c>
      <c r="O42" s="101" t="s">
        <v>257</v>
      </c>
    </row>
    <row r="43" spans="14:15" ht="14.4">
      <c r="N43" s="101" t="s">
        <v>258</v>
      </c>
      <c r="O43" s="101" t="s">
        <v>259</v>
      </c>
    </row>
    <row r="44" spans="14:15" ht="14.4">
      <c r="N44" s="101" t="s">
        <v>260</v>
      </c>
      <c r="O44" s="101" t="s">
        <v>261</v>
      </c>
    </row>
    <row r="45" spans="14:15" ht="14.4">
      <c r="N45" s="101" t="s">
        <v>262</v>
      </c>
      <c r="O45" s="101" t="s">
        <v>263</v>
      </c>
    </row>
    <row r="46" spans="14:15" ht="14.4">
      <c r="N46" s="101" t="s">
        <v>264</v>
      </c>
      <c r="O46" s="101" t="s">
        <v>265</v>
      </c>
    </row>
    <row r="47" spans="14:15" ht="14.4">
      <c r="N47" s="101" t="s">
        <v>266</v>
      </c>
      <c r="O47" s="101" t="s">
        <v>267</v>
      </c>
    </row>
    <row r="48" spans="14:15" ht="14.4">
      <c r="N48" s="101" t="s">
        <v>268</v>
      </c>
      <c r="O48" s="101" t="s">
        <v>269</v>
      </c>
    </row>
    <row r="49" spans="14:18" ht="14.4">
      <c r="N49" s="101" t="s">
        <v>270</v>
      </c>
      <c r="O49" s="101" t="s">
        <v>271</v>
      </c>
    </row>
    <row r="50" spans="14:18" ht="14.4">
      <c r="N50" s="101" t="s">
        <v>272</v>
      </c>
      <c r="O50" s="101" t="s">
        <v>273</v>
      </c>
    </row>
    <row r="51" spans="14:18" ht="14.4">
      <c r="N51" s="101" t="s">
        <v>274</v>
      </c>
      <c r="O51" s="101" t="s">
        <v>275</v>
      </c>
    </row>
    <row r="52" spans="14:18" ht="14.4">
      <c r="N52" s="101" t="s">
        <v>276</v>
      </c>
      <c r="O52" s="101" t="s">
        <v>277</v>
      </c>
    </row>
    <row r="53" spans="14:18" ht="14.4">
      <c r="N53" s="101" t="s">
        <v>278</v>
      </c>
      <c r="O53" s="101" t="s">
        <v>279</v>
      </c>
    </row>
    <row r="54" spans="14:18" ht="14.4">
      <c r="N54" s="101" t="s">
        <v>280</v>
      </c>
      <c r="O54" s="101" t="s">
        <v>281</v>
      </c>
    </row>
    <row r="55" spans="14:18" ht="14.4">
      <c r="N55" s="101" t="s">
        <v>282</v>
      </c>
      <c r="O55" s="101" t="s">
        <v>283</v>
      </c>
    </row>
    <row r="56" spans="14:18" ht="14.4">
      <c r="N56" s="101" t="s">
        <v>284</v>
      </c>
      <c r="O56" s="101" t="s">
        <v>285</v>
      </c>
    </row>
    <row r="57" spans="14:18" ht="14.4">
      <c r="N57" s="101" t="s">
        <v>286</v>
      </c>
      <c r="O57" s="101" t="s">
        <v>287</v>
      </c>
    </row>
    <row r="58" spans="14:18" ht="14.4">
      <c r="N58" s="101" t="s">
        <v>288</v>
      </c>
      <c r="O58" s="101" t="s">
        <v>289</v>
      </c>
    </row>
    <row r="59" spans="14:18" ht="14.4">
      <c r="N59" s="101" t="s">
        <v>290</v>
      </c>
      <c r="O59" s="101" t="s">
        <v>291</v>
      </c>
      <c r="Q59" s="101"/>
      <c r="R59" s="101"/>
    </row>
    <row r="60" spans="14:18" ht="14.4">
      <c r="N60" s="101" t="s">
        <v>292</v>
      </c>
      <c r="O60" s="101" t="s">
        <v>293</v>
      </c>
    </row>
    <row r="61" spans="14:18" ht="14.4">
      <c r="N61" s="101" t="s">
        <v>294</v>
      </c>
      <c r="O61" s="101" t="s">
        <v>295</v>
      </c>
    </row>
    <row r="62" spans="14:18" ht="14.4">
      <c r="N62" s="101" t="s">
        <v>296</v>
      </c>
      <c r="O62" s="101" t="s">
        <v>297</v>
      </c>
    </row>
    <row r="63" spans="14:18" ht="14.4">
      <c r="N63" s="101" t="s">
        <v>298</v>
      </c>
      <c r="O63" s="101" t="s">
        <v>299</v>
      </c>
    </row>
    <row r="64" spans="14:18" ht="14.4">
      <c r="N64" s="101" t="s">
        <v>300</v>
      </c>
      <c r="O64" s="101" t="s">
        <v>301</v>
      </c>
    </row>
    <row r="65" spans="14:18" ht="14.4">
      <c r="N65" s="101" t="s">
        <v>302</v>
      </c>
      <c r="O65" s="101" t="s">
        <v>303</v>
      </c>
    </row>
    <row r="66" spans="14:18" ht="14.4">
      <c r="N66" s="101" t="s">
        <v>304</v>
      </c>
      <c r="O66" s="101" t="s">
        <v>305</v>
      </c>
      <c r="Q66" s="101"/>
      <c r="R66" s="101"/>
    </row>
    <row r="67" spans="14:18" ht="14.4">
      <c r="N67" s="101" t="s">
        <v>306</v>
      </c>
      <c r="O67" s="101" t="s">
        <v>307</v>
      </c>
    </row>
    <row r="68" spans="14:18" ht="14.4">
      <c r="N68" s="101" t="s">
        <v>308</v>
      </c>
      <c r="O68" s="101" t="s">
        <v>309</v>
      </c>
    </row>
    <row r="69" spans="14:18" ht="14.4">
      <c r="N69" s="101" t="s">
        <v>310</v>
      </c>
      <c r="O69" s="101" t="s">
        <v>311</v>
      </c>
    </row>
    <row r="70" spans="14:18" ht="14.4">
      <c r="N70" s="101" t="s">
        <v>312</v>
      </c>
      <c r="O70" s="101" t="s">
        <v>313</v>
      </c>
    </row>
    <row r="71" spans="14:18" ht="14.4">
      <c r="N71" s="101" t="s">
        <v>314</v>
      </c>
      <c r="O71" s="101" t="s">
        <v>315</v>
      </c>
    </row>
    <row r="72" spans="14:18" ht="14.4">
      <c r="N72" s="101" t="s">
        <v>316</v>
      </c>
      <c r="O72" s="101" t="s">
        <v>317</v>
      </c>
    </row>
    <row r="73" spans="14:18" ht="14.4">
      <c r="N73" s="101" t="s">
        <v>318</v>
      </c>
      <c r="O73" s="101" t="s">
        <v>319</v>
      </c>
    </row>
    <row r="74" spans="14:18" ht="14.4">
      <c r="N74" s="101" t="s">
        <v>320</v>
      </c>
      <c r="O74" s="101" t="s">
        <v>321</v>
      </c>
    </row>
    <row r="75" spans="14:18" ht="14.4">
      <c r="N75" s="101" t="s">
        <v>322</v>
      </c>
      <c r="O75" s="101" t="s">
        <v>323</v>
      </c>
      <c r="Q75" s="101"/>
      <c r="R75" s="101"/>
    </row>
    <row r="76" spans="14:18" ht="14.4">
      <c r="N76" s="101" t="s">
        <v>324</v>
      </c>
      <c r="O76" s="101" t="s">
        <v>325</v>
      </c>
    </row>
    <row r="77" spans="14:18" ht="14.4">
      <c r="N77" s="101" t="s">
        <v>326</v>
      </c>
      <c r="O77" s="101" t="s">
        <v>327</v>
      </c>
    </row>
    <row r="78" spans="14:18" ht="14.4">
      <c r="N78" s="101" t="s">
        <v>328</v>
      </c>
      <c r="O78" s="101" t="s">
        <v>329</v>
      </c>
    </row>
    <row r="79" spans="14:18" ht="14.4">
      <c r="N79" s="101" t="s">
        <v>330</v>
      </c>
      <c r="O79" s="101" t="s">
        <v>331</v>
      </c>
    </row>
    <row r="80" spans="14:18" ht="14.4">
      <c r="N80" s="101" t="s">
        <v>332</v>
      </c>
      <c r="O80" s="101" t="s">
        <v>333</v>
      </c>
    </row>
    <row r="81" spans="14:15" ht="14.4">
      <c r="N81" s="101" t="s">
        <v>334</v>
      </c>
      <c r="O81" s="101" t="s">
        <v>335</v>
      </c>
    </row>
    <row r="82" spans="14:15" ht="14.4">
      <c r="N82" s="101" t="s">
        <v>336</v>
      </c>
      <c r="O82" s="101" t="s">
        <v>337</v>
      </c>
    </row>
    <row r="83" spans="14:15" ht="14.4">
      <c r="N83" s="101" t="s">
        <v>338</v>
      </c>
      <c r="O83" s="101" t="s">
        <v>339</v>
      </c>
    </row>
    <row r="84" spans="14:15" ht="14.4">
      <c r="N84" s="101" t="s">
        <v>340</v>
      </c>
      <c r="O84" s="101" t="s">
        <v>341</v>
      </c>
    </row>
    <row r="85" spans="14:15" ht="14.4">
      <c r="N85" s="101" t="s">
        <v>342</v>
      </c>
      <c r="O85" s="101" t="s">
        <v>343</v>
      </c>
    </row>
    <row r="86" spans="14:15" ht="14.4">
      <c r="N86" s="101" t="s">
        <v>344</v>
      </c>
      <c r="O86" s="101" t="s">
        <v>345</v>
      </c>
    </row>
    <row r="87" spans="14:15" ht="14.4">
      <c r="N87" s="101" t="s">
        <v>346</v>
      </c>
      <c r="O87" s="101" t="s">
        <v>347</v>
      </c>
    </row>
    <row r="88" spans="14:15" ht="14.4">
      <c r="N88" s="101" t="s">
        <v>348</v>
      </c>
      <c r="O88" s="101" t="s">
        <v>349</v>
      </c>
    </row>
    <row r="89" spans="14:15" ht="14.4">
      <c r="N89" s="101" t="s">
        <v>350</v>
      </c>
      <c r="O89" s="101" t="s">
        <v>351</v>
      </c>
    </row>
    <row r="90" spans="14:15" ht="14.4">
      <c r="N90" s="101" t="s">
        <v>352</v>
      </c>
      <c r="O90" s="101" t="s">
        <v>353</v>
      </c>
    </row>
    <row r="91" spans="14:15" ht="14.4">
      <c r="N91" s="101" t="s">
        <v>354</v>
      </c>
      <c r="O91" s="101" t="s">
        <v>355</v>
      </c>
    </row>
    <row r="92" spans="14:15" ht="14.4">
      <c r="N92" s="101" t="s">
        <v>356</v>
      </c>
      <c r="O92" s="101" t="s">
        <v>357</v>
      </c>
    </row>
    <row r="93" spans="14:15" ht="14.4">
      <c r="N93" s="101" t="s">
        <v>358</v>
      </c>
      <c r="O93" s="101" t="s">
        <v>359</v>
      </c>
    </row>
    <row r="94" spans="14:15" ht="14.4">
      <c r="N94" s="101" t="s">
        <v>360</v>
      </c>
      <c r="O94" s="101" t="s">
        <v>361</v>
      </c>
    </row>
    <row r="95" spans="14:15" ht="14.4">
      <c r="N95" s="101" t="s">
        <v>362</v>
      </c>
      <c r="O95" s="101" t="s">
        <v>363</v>
      </c>
    </row>
    <row r="96" spans="14:15" ht="14.4">
      <c r="N96" s="101" t="s">
        <v>364</v>
      </c>
      <c r="O96" s="101" t="s">
        <v>365</v>
      </c>
    </row>
    <row r="97" spans="14:15" ht="14.4">
      <c r="N97" s="101" t="s">
        <v>366</v>
      </c>
      <c r="O97" s="101" t="s">
        <v>367</v>
      </c>
    </row>
    <row r="98" spans="14:15" ht="14.4">
      <c r="N98" s="101" t="s">
        <v>368</v>
      </c>
      <c r="O98" s="101" t="s">
        <v>369</v>
      </c>
    </row>
    <row r="99" spans="14:15" ht="14.4">
      <c r="N99" s="101" t="s">
        <v>370</v>
      </c>
      <c r="O99" s="101" t="s">
        <v>371</v>
      </c>
    </row>
    <row r="100" spans="14:15" ht="14.4">
      <c r="N100" s="101" t="s">
        <v>372</v>
      </c>
      <c r="O100" s="101" t="s">
        <v>373</v>
      </c>
    </row>
    <row r="101" spans="14:15" ht="14.4">
      <c r="N101" s="101" t="s">
        <v>374</v>
      </c>
      <c r="O101" s="101" t="s">
        <v>375</v>
      </c>
    </row>
    <row r="102" spans="14:15" ht="14.4">
      <c r="N102" s="101" t="s">
        <v>376</v>
      </c>
      <c r="O102" s="101" t="s">
        <v>377</v>
      </c>
    </row>
    <row r="103" spans="14:15" ht="14.4">
      <c r="N103" s="101" t="s">
        <v>378</v>
      </c>
      <c r="O103" s="101" t="s">
        <v>379</v>
      </c>
    </row>
    <row r="104" spans="14:15" ht="14.4">
      <c r="N104" s="101" t="s">
        <v>380</v>
      </c>
      <c r="O104" s="101" t="s">
        <v>381</v>
      </c>
    </row>
    <row r="105" spans="14:15" ht="14.4">
      <c r="N105" s="101" t="s">
        <v>382</v>
      </c>
      <c r="O105" s="101" t="s">
        <v>383</v>
      </c>
    </row>
    <row r="106" spans="14:15" ht="14.4">
      <c r="N106" s="101" t="s">
        <v>384</v>
      </c>
      <c r="O106" s="101" t="s">
        <v>385</v>
      </c>
    </row>
    <row r="107" spans="14:15" ht="14.4">
      <c r="N107" s="101" t="s">
        <v>386</v>
      </c>
      <c r="O107" s="101" t="s">
        <v>387</v>
      </c>
    </row>
    <row r="108" spans="14:15" ht="14.4">
      <c r="N108" s="101" t="s">
        <v>388</v>
      </c>
      <c r="O108" s="101" t="s">
        <v>389</v>
      </c>
    </row>
    <row r="109" spans="14:15" ht="14.4">
      <c r="N109" s="101" t="s">
        <v>390</v>
      </c>
      <c r="O109" s="101" t="s">
        <v>391</v>
      </c>
    </row>
    <row r="110" spans="14:15" ht="14.4">
      <c r="N110" s="101" t="s">
        <v>392</v>
      </c>
      <c r="O110" s="101" t="s">
        <v>393</v>
      </c>
    </row>
    <row r="111" spans="14:15" ht="14.4">
      <c r="N111" s="101" t="s">
        <v>394</v>
      </c>
      <c r="O111" s="101" t="s">
        <v>395</v>
      </c>
    </row>
    <row r="112" spans="14:15" ht="14.4">
      <c r="N112" s="101" t="s">
        <v>396</v>
      </c>
      <c r="O112" s="101" t="s">
        <v>397</v>
      </c>
    </row>
    <row r="113" spans="14:15" ht="14.4">
      <c r="N113" s="101" t="s">
        <v>398</v>
      </c>
      <c r="O113" s="101" t="s">
        <v>399</v>
      </c>
    </row>
    <row r="114" spans="14:15" ht="14.4">
      <c r="N114" s="101" t="s">
        <v>400</v>
      </c>
      <c r="O114" s="101" t="s">
        <v>401</v>
      </c>
    </row>
    <row r="115" spans="14:15" ht="14.4">
      <c r="N115" s="101" t="s">
        <v>402</v>
      </c>
      <c r="O115" s="101" t="s">
        <v>403</v>
      </c>
    </row>
    <row r="116" spans="14:15" ht="14.4">
      <c r="N116" s="101" t="s">
        <v>404</v>
      </c>
      <c r="O116" s="101" t="s">
        <v>405</v>
      </c>
    </row>
    <row r="117" spans="14:15" ht="14.4">
      <c r="N117" s="101" t="s">
        <v>406</v>
      </c>
      <c r="O117" s="101" t="s">
        <v>407</v>
      </c>
    </row>
    <row r="118" spans="14:15" ht="14.4">
      <c r="N118" s="101" t="s">
        <v>408</v>
      </c>
      <c r="O118" s="101" t="s">
        <v>409</v>
      </c>
    </row>
    <row r="119" spans="14:15" ht="14.4">
      <c r="N119" s="101" t="s">
        <v>410</v>
      </c>
      <c r="O119" s="101" t="s">
        <v>411</v>
      </c>
    </row>
    <row r="120" spans="14:15" ht="14.4">
      <c r="N120" s="101" t="s">
        <v>412</v>
      </c>
      <c r="O120" s="101" t="s">
        <v>413</v>
      </c>
    </row>
    <row r="121" spans="14:15" ht="14.4">
      <c r="N121" s="101" t="s">
        <v>414</v>
      </c>
      <c r="O121" s="101" t="s">
        <v>415</v>
      </c>
    </row>
    <row r="122" spans="14:15" ht="14.4">
      <c r="N122" s="101" t="s">
        <v>416</v>
      </c>
      <c r="O122" s="101" t="s">
        <v>417</v>
      </c>
    </row>
    <row r="123" spans="14:15" ht="14.4">
      <c r="N123" s="101" t="s">
        <v>418</v>
      </c>
      <c r="O123" s="101" t="s">
        <v>419</v>
      </c>
    </row>
    <row r="124" spans="14:15" ht="14.4">
      <c r="N124" s="101" t="s">
        <v>420</v>
      </c>
      <c r="O124" s="101" t="s">
        <v>421</v>
      </c>
    </row>
    <row r="125" spans="14:15" ht="14.4">
      <c r="N125" s="101" t="s">
        <v>422</v>
      </c>
      <c r="O125" s="101" t="s">
        <v>423</v>
      </c>
    </row>
    <row r="126" spans="14:15" ht="14.4">
      <c r="N126" s="101" t="s">
        <v>424</v>
      </c>
      <c r="O126" s="101" t="s">
        <v>425</v>
      </c>
    </row>
    <row r="127" spans="14:15" ht="14.4">
      <c r="N127" s="101" t="s">
        <v>426</v>
      </c>
      <c r="O127" s="101" t="s">
        <v>427</v>
      </c>
    </row>
    <row r="128" spans="14:15" ht="14.4">
      <c r="N128" s="101" t="s">
        <v>428</v>
      </c>
      <c r="O128" s="101" t="s">
        <v>429</v>
      </c>
    </row>
    <row r="129" spans="14:15" ht="14.4">
      <c r="N129" s="101" t="s">
        <v>430</v>
      </c>
      <c r="O129" s="101" t="s">
        <v>431</v>
      </c>
    </row>
    <row r="130" spans="14:15" ht="14.4">
      <c r="N130" s="101" t="s">
        <v>432</v>
      </c>
      <c r="O130" s="101" t="s">
        <v>433</v>
      </c>
    </row>
    <row r="131" spans="14:15" ht="14.4">
      <c r="N131" s="101" t="s">
        <v>434</v>
      </c>
      <c r="O131" s="101" t="s">
        <v>435</v>
      </c>
    </row>
    <row r="132" spans="14:15" ht="14.4">
      <c r="N132" s="101" t="s">
        <v>436</v>
      </c>
      <c r="O132" s="101" t="s">
        <v>437</v>
      </c>
    </row>
    <row r="133" spans="14:15" ht="14.4">
      <c r="N133" s="101" t="s">
        <v>438</v>
      </c>
      <c r="O133" s="101" t="s">
        <v>439</v>
      </c>
    </row>
    <row r="134" spans="14:15" ht="14.4">
      <c r="N134" s="101" t="s">
        <v>440</v>
      </c>
      <c r="O134" s="101" t="s">
        <v>441</v>
      </c>
    </row>
    <row r="135" spans="14:15" ht="14.4">
      <c r="N135" s="101" t="s">
        <v>442</v>
      </c>
      <c r="O135" s="101" t="s">
        <v>443</v>
      </c>
    </row>
    <row r="136" spans="14:15" ht="14.4">
      <c r="N136" s="101" t="s">
        <v>444</v>
      </c>
      <c r="O136" s="101" t="s">
        <v>445</v>
      </c>
    </row>
    <row r="137" spans="14:15" ht="14.4">
      <c r="N137" s="101" t="s">
        <v>446</v>
      </c>
      <c r="O137" s="101" t="s">
        <v>447</v>
      </c>
    </row>
    <row r="138" spans="14:15" ht="14.4">
      <c r="N138" s="101" t="s">
        <v>448</v>
      </c>
      <c r="O138" s="101" t="s">
        <v>449</v>
      </c>
    </row>
    <row r="139" spans="14:15" ht="14.4">
      <c r="N139" s="101" t="s">
        <v>450</v>
      </c>
      <c r="O139" s="101" t="s">
        <v>451</v>
      </c>
    </row>
    <row r="140" spans="14:15" ht="14.4">
      <c r="N140" s="101" t="s">
        <v>452</v>
      </c>
      <c r="O140" s="101" t="s">
        <v>453</v>
      </c>
    </row>
    <row r="141" spans="14:15" ht="14.4">
      <c r="N141" s="101" t="s">
        <v>454</v>
      </c>
      <c r="O141" s="101" t="s">
        <v>455</v>
      </c>
    </row>
    <row r="142" spans="14:15" ht="14.4">
      <c r="N142" s="101" t="s">
        <v>456</v>
      </c>
      <c r="O142" s="101" t="s">
        <v>457</v>
      </c>
    </row>
    <row r="143" spans="14:15" ht="14.4">
      <c r="N143" s="101" t="s">
        <v>458</v>
      </c>
      <c r="O143" s="101" t="s">
        <v>459</v>
      </c>
    </row>
    <row r="144" spans="14:15" ht="14.4">
      <c r="N144" s="101" t="s">
        <v>460</v>
      </c>
      <c r="O144" s="101" t="s">
        <v>461</v>
      </c>
    </row>
    <row r="145" spans="14:15" ht="14.4">
      <c r="N145" s="101" t="s">
        <v>462</v>
      </c>
      <c r="O145" s="101" t="s">
        <v>463</v>
      </c>
    </row>
    <row r="146" spans="14:15" ht="14.4">
      <c r="N146" s="101" t="s">
        <v>464</v>
      </c>
      <c r="O146" s="101" t="s">
        <v>465</v>
      </c>
    </row>
    <row r="147" spans="14:15" ht="14.4">
      <c r="N147" s="101" t="s">
        <v>466</v>
      </c>
      <c r="O147" s="101" t="s">
        <v>467</v>
      </c>
    </row>
    <row r="148" spans="14:15" ht="14.4">
      <c r="N148" s="101" t="s">
        <v>468</v>
      </c>
      <c r="O148" s="101" t="s">
        <v>469</v>
      </c>
    </row>
    <row r="149" spans="14:15" ht="14.4">
      <c r="N149" s="101" t="s">
        <v>470</v>
      </c>
      <c r="O149" s="101" t="s">
        <v>471</v>
      </c>
    </row>
    <row r="150" spans="14:15" ht="14.4">
      <c r="N150" s="101" t="s">
        <v>472</v>
      </c>
      <c r="O150" s="101" t="s">
        <v>473</v>
      </c>
    </row>
    <row r="151" spans="14:15" ht="14.4">
      <c r="N151" s="101" t="s">
        <v>474</v>
      </c>
      <c r="O151" s="101" t="s">
        <v>475</v>
      </c>
    </row>
    <row r="152" spans="14:15" ht="14.4">
      <c r="N152" s="101" t="s">
        <v>476</v>
      </c>
      <c r="O152" s="101" t="s">
        <v>477</v>
      </c>
    </row>
    <row r="153" spans="14:15" ht="14.4">
      <c r="N153" s="101" t="s">
        <v>478</v>
      </c>
      <c r="O153" s="101" t="s">
        <v>479</v>
      </c>
    </row>
    <row r="154" spans="14:15" ht="14.4">
      <c r="N154" s="101" t="s">
        <v>480</v>
      </c>
      <c r="O154" s="101" t="s">
        <v>481</v>
      </c>
    </row>
    <row r="155" spans="14:15" ht="14.4">
      <c r="N155" s="101" t="s">
        <v>482</v>
      </c>
      <c r="O155" s="101" t="s">
        <v>483</v>
      </c>
    </row>
    <row r="156" spans="14:15" ht="14.4">
      <c r="N156" s="101" t="s">
        <v>484</v>
      </c>
      <c r="O156" s="101" t="s">
        <v>485</v>
      </c>
    </row>
    <row r="157" spans="14:15" ht="14.4">
      <c r="N157" s="101" t="s">
        <v>486</v>
      </c>
      <c r="O157" s="101" t="s">
        <v>487</v>
      </c>
    </row>
    <row r="158" spans="14:15" ht="14.4">
      <c r="N158" s="101" t="s">
        <v>488</v>
      </c>
      <c r="O158" s="101" t="s">
        <v>489</v>
      </c>
    </row>
    <row r="159" spans="14:15" ht="14.4">
      <c r="N159" s="101" t="s">
        <v>490</v>
      </c>
      <c r="O159" s="101" t="s">
        <v>491</v>
      </c>
    </row>
    <row r="160" spans="14:15" ht="14.4">
      <c r="N160" s="101" t="s">
        <v>492</v>
      </c>
      <c r="O160" s="101" t="s">
        <v>493</v>
      </c>
    </row>
    <row r="161" spans="14:15" ht="14.4">
      <c r="N161" s="101" t="s">
        <v>494</v>
      </c>
      <c r="O161" s="101" t="s">
        <v>495</v>
      </c>
    </row>
    <row r="162" spans="14:15" ht="14.4">
      <c r="N162" s="101" t="s">
        <v>496</v>
      </c>
      <c r="O162" s="101" t="s">
        <v>497</v>
      </c>
    </row>
    <row r="163" spans="14:15" ht="14.4">
      <c r="N163" s="101" t="s">
        <v>498</v>
      </c>
      <c r="O163" s="101" t="s">
        <v>499</v>
      </c>
    </row>
    <row r="164" spans="14:15" ht="14.4">
      <c r="N164" s="101" t="s">
        <v>500</v>
      </c>
      <c r="O164" s="101" t="s">
        <v>501</v>
      </c>
    </row>
    <row r="165" spans="14:15" ht="14.4">
      <c r="N165" s="101" t="s">
        <v>502</v>
      </c>
      <c r="O165" s="101" t="s">
        <v>503</v>
      </c>
    </row>
    <row r="166" spans="14:15" ht="14.4">
      <c r="N166" s="101" t="s">
        <v>504</v>
      </c>
      <c r="O166" s="101" t="s">
        <v>505</v>
      </c>
    </row>
    <row r="167" spans="14:15" ht="14.4">
      <c r="N167" s="101" t="s">
        <v>506</v>
      </c>
      <c r="O167" s="101" t="s">
        <v>507</v>
      </c>
    </row>
    <row r="168" spans="14:15" ht="14.4">
      <c r="N168" s="101" t="s">
        <v>508</v>
      </c>
      <c r="O168" s="101" t="s">
        <v>509</v>
      </c>
    </row>
    <row r="169" spans="14:15" ht="14.4">
      <c r="N169" s="101" t="s">
        <v>510</v>
      </c>
      <c r="O169" s="101" t="s">
        <v>511</v>
      </c>
    </row>
    <row r="170" spans="14:15" ht="14.4">
      <c r="N170" s="101" t="s">
        <v>512</v>
      </c>
      <c r="O170" s="101" t="s">
        <v>513</v>
      </c>
    </row>
    <row r="171" spans="14:15" ht="14.4">
      <c r="N171" s="101" t="s">
        <v>514</v>
      </c>
      <c r="O171" s="101" t="s">
        <v>515</v>
      </c>
    </row>
    <row r="172" spans="14:15" ht="14.4">
      <c r="N172" s="101" t="s">
        <v>516</v>
      </c>
      <c r="O172" s="101" t="s">
        <v>517</v>
      </c>
    </row>
    <row r="173" spans="14:15" ht="14.4">
      <c r="N173" s="101" t="s">
        <v>518</v>
      </c>
      <c r="O173" s="101" t="s">
        <v>519</v>
      </c>
    </row>
    <row r="174" spans="14:15" ht="14.4">
      <c r="N174" s="101" t="s">
        <v>520</v>
      </c>
      <c r="O174" s="101" t="s">
        <v>521</v>
      </c>
    </row>
    <row r="175" spans="14:15" ht="14.4">
      <c r="N175" s="101" t="s">
        <v>522</v>
      </c>
      <c r="O175" s="101" t="s">
        <v>523</v>
      </c>
    </row>
    <row r="176" spans="14:15" ht="14.4">
      <c r="N176" s="101" t="s">
        <v>524</v>
      </c>
      <c r="O176" s="101" t="s">
        <v>525</v>
      </c>
    </row>
    <row r="177" spans="14:15" ht="14.4">
      <c r="N177" s="101" t="s">
        <v>526</v>
      </c>
      <c r="O177" s="101" t="s">
        <v>527</v>
      </c>
    </row>
    <row r="178" spans="14:15" ht="14.4">
      <c r="N178" s="101" t="s">
        <v>528</v>
      </c>
      <c r="O178" s="101" t="s">
        <v>529</v>
      </c>
    </row>
    <row r="179" spans="14:15" ht="14.4">
      <c r="N179" s="101" t="s">
        <v>530</v>
      </c>
      <c r="O179" s="101" t="s">
        <v>531</v>
      </c>
    </row>
    <row r="180" spans="14:15">
      <c r="N180" t="s">
        <v>532</v>
      </c>
      <c r="O180" t="s">
        <v>385</v>
      </c>
    </row>
    <row r="181" spans="14:15" ht="14.4">
      <c r="N181" s="101" t="s">
        <v>533</v>
      </c>
      <c r="O181" s="101" t="s">
        <v>534</v>
      </c>
    </row>
    <row r="182" spans="14:15" ht="14.4">
      <c r="N182" s="101" t="s">
        <v>535</v>
      </c>
      <c r="O182" s="101" t="s">
        <v>536</v>
      </c>
    </row>
    <row r="183" spans="14:15" ht="14.4">
      <c r="N183" s="101" t="s">
        <v>537</v>
      </c>
      <c r="O183" s="101" t="s">
        <v>538</v>
      </c>
    </row>
    <row r="184" spans="14:15" ht="14.4">
      <c r="N184" s="101" t="s">
        <v>539</v>
      </c>
      <c r="O184" s="101" t="s">
        <v>540</v>
      </c>
    </row>
    <row r="185" spans="14:15" ht="14.4">
      <c r="N185" s="101" t="s">
        <v>541</v>
      </c>
      <c r="O185" s="101" t="s">
        <v>542</v>
      </c>
    </row>
    <row r="186" spans="14:15" ht="14.4">
      <c r="N186" s="101" t="s">
        <v>543</v>
      </c>
      <c r="O186" s="101" t="s">
        <v>544</v>
      </c>
    </row>
    <row r="187" spans="14:15" ht="14.4">
      <c r="N187" s="101" t="s">
        <v>545</v>
      </c>
      <c r="O187" s="101" t="s">
        <v>546</v>
      </c>
    </row>
    <row r="188" spans="14:15" ht="14.4">
      <c r="N188" s="101" t="s">
        <v>547</v>
      </c>
      <c r="O188" s="101" t="s">
        <v>548</v>
      </c>
    </row>
    <row r="189" spans="14:15" ht="14.4">
      <c r="N189" s="101" t="s">
        <v>549</v>
      </c>
      <c r="O189" s="101" t="s">
        <v>550</v>
      </c>
    </row>
    <row r="190" spans="14:15" ht="14.4">
      <c r="N190" s="101" t="s">
        <v>551</v>
      </c>
      <c r="O190" s="101" t="s">
        <v>552</v>
      </c>
    </row>
    <row r="191" spans="14:15" ht="14.4">
      <c r="N191" s="101" t="s">
        <v>553</v>
      </c>
      <c r="O191" s="101" t="s">
        <v>554</v>
      </c>
    </row>
    <row r="192" spans="14:15" ht="14.4">
      <c r="N192" s="101" t="s">
        <v>555</v>
      </c>
      <c r="O192" s="101" t="s">
        <v>556</v>
      </c>
    </row>
    <row r="193" spans="14:15" ht="14.4">
      <c r="N193" s="101" t="s">
        <v>557</v>
      </c>
      <c r="O193" s="101" t="s">
        <v>558</v>
      </c>
    </row>
    <row r="194" spans="14:15" ht="14.4">
      <c r="N194" s="101" t="s">
        <v>559</v>
      </c>
      <c r="O194" s="101" t="s">
        <v>560</v>
      </c>
    </row>
    <row r="195" spans="14:15" ht="14.4">
      <c r="N195" s="101" t="s">
        <v>561</v>
      </c>
      <c r="O195" s="101" t="s">
        <v>562</v>
      </c>
    </row>
    <row r="196" spans="14:15" ht="14.4">
      <c r="N196" s="101" t="s">
        <v>563</v>
      </c>
      <c r="O196" s="101" t="s">
        <v>564</v>
      </c>
    </row>
    <row r="197" spans="14:15" ht="14.4">
      <c r="N197" s="101" t="s">
        <v>565</v>
      </c>
      <c r="O197" s="101" t="s">
        <v>566</v>
      </c>
    </row>
    <row r="198" spans="14:15" ht="14.4">
      <c r="N198" s="101" t="s">
        <v>567</v>
      </c>
      <c r="O198" s="101" t="s">
        <v>568</v>
      </c>
    </row>
    <row r="199" spans="14:15" ht="14.4">
      <c r="N199" s="101" t="s">
        <v>569</v>
      </c>
      <c r="O199" s="101" t="s">
        <v>570</v>
      </c>
    </row>
    <row r="200" spans="14:15" ht="14.4">
      <c r="N200" s="101" t="s">
        <v>571</v>
      </c>
      <c r="O200" s="101" t="s">
        <v>572</v>
      </c>
    </row>
    <row r="201" spans="14:15" ht="14.4">
      <c r="N201" s="101" t="s">
        <v>573</v>
      </c>
      <c r="O201" s="101" t="s">
        <v>574</v>
      </c>
    </row>
    <row r="202" spans="14:15" ht="14.4">
      <c r="N202" s="101" t="s">
        <v>575</v>
      </c>
      <c r="O202" s="101" t="s">
        <v>576</v>
      </c>
    </row>
    <row r="203" spans="14:15" ht="14.4">
      <c r="N203" s="101" t="s">
        <v>577</v>
      </c>
      <c r="O203" s="101" t="s">
        <v>578</v>
      </c>
    </row>
    <row r="204" spans="14:15" ht="14.4">
      <c r="N204" s="101" t="s">
        <v>579</v>
      </c>
      <c r="O204" s="101" t="s">
        <v>580</v>
      </c>
    </row>
    <row r="205" spans="14:15" ht="14.4">
      <c r="N205" s="101" t="s">
        <v>581</v>
      </c>
      <c r="O205" s="101" t="s">
        <v>582</v>
      </c>
    </row>
    <row r="206" spans="14:15" ht="14.4">
      <c r="N206" s="101" t="s">
        <v>583</v>
      </c>
      <c r="O206" s="101" t="s">
        <v>584</v>
      </c>
    </row>
    <row r="207" spans="14:15" ht="14.4">
      <c r="N207" s="101" t="s">
        <v>585</v>
      </c>
      <c r="O207" s="101" t="s">
        <v>586</v>
      </c>
    </row>
    <row r="208" spans="14:15" ht="14.4">
      <c r="N208" s="101" t="s">
        <v>587</v>
      </c>
      <c r="O208" s="101" t="s">
        <v>588</v>
      </c>
    </row>
    <row r="209" spans="14:15" ht="14.4">
      <c r="N209" s="101" t="s">
        <v>589</v>
      </c>
      <c r="O209" s="101" t="s">
        <v>590</v>
      </c>
    </row>
    <row r="210" spans="14:15" ht="14.4">
      <c r="N210" s="101" t="s">
        <v>591</v>
      </c>
      <c r="O210" s="101" t="s">
        <v>592</v>
      </c>
    </row>
    <row r="211" spans="14:15" ht="14.4">
      <c r="N211" s="101" t="s">
        <v>593</v>
      </c>
      <c r="O211" s="101" t="s">
        <v>594</v>
      </c>
    </row>
    <row r="212" spans="14:15" ht="14.4">
      <c r="N212" s="101" t="s">
        <v>595</v>
      </c>
      <c r="O212" s="101" t="s">
        <v>596</v>
      </c>
    </row>
    <row r="213" spans="14:15" ht="14.4">
      <c r="N213" s="101" t="s">
        <v>597</v>
      </c>
      <c r="O213" s="101" t="s">
        <v>598</v>
      </c>
    </row>
    <row r="214" spans="14:15" ht="14.4">
      <c r="N214" s="101" t="s">
        <v>599</v>
      </c>
      <c r="O214" s="101" t="s">
        <v>600</v>
      </c>
    </row>
    <row r="215" spans="14:15" ht="14.4">
      <c r="N215" s="101" t="s">
        <v>601</v>
      </c>
      <c r="O215" s="101" t="s">
        <v>602</v>
      </c>
    </row>
    <row r="216" spans="14:15" ht="14.4">
      <c r="N216" s="101" t="s">
        <v>603</v>
      </c>
      <c r="O216" s="101" t="s">
        <v>604</v>
      </c>
    </row>
    <row r="217" spans="14:15" ht="14.4">
      <c r="N217" s="101" t="s">
        <v>605</v>
      </c>
      <c r="O217" s="101" t="s">
        <v>606</v>
      </c>
    </row>
    <row r="218" spans="14:15" ht="14.4">
      <c r="N218" s="101" t="s">
        <v>607</v>
      </c>
      <c r="O218" s="101" t="s">
        <v>608</v>
      </c>
    </row>
    <row r="219" spans="14:15" ht="14.4">
      <c r="N219" s="101" t="s">
        <v>609</v>
      </c>
      <c r="O219" s="101" t="s">
        <v>610</v>
      </c>
    </row>
    <row r="220" spans="14:15" ht="14.4">
      <c r="N220" s="101" t="s">
        <v>611</v>
      </c>
      <c r="O220" s="101" t="s">
        <v>612</v>
      </c>
    </row>
    <row r="221" spans="14:15" ht="14.4">
      <c r="N221" s="101" t="s">
        <v>613</v>
      </c>
      <c r="O221" s="101" t="s">
        <v>614</v>
      </c>
    </row>
    <row r="222" spans="14:15" ht="14.4">
      <c r="N222" s="101" t="s">
        <v>615</v>
      </c>
      <c r="O222" s="101" t="s">
        <v>616</v>
      </c>
    </row>
    <row r="223" spans="14:15" ht="14.4">
      <c r="N223" s="101" t="s">
        <v>617</v>
      </c>
      <c r="O223" s="101" t="s">
        <v>618</v>
      </c>
    </row>
    <row r="224" spans="14:15" ht="14.4">
      <c r="N224" s="101" t="s">
        <v>619</v>
      </c>
      <c r="O224" s="101" t="s">
        <v>620</v>
      </c>
    </row>
    <row r="225" spans="14:15" ht="14.4">
      <c r="N225" s="101" t="s">
        <v>621</v>
      </c>
      <c r="O225" s="101" t="s">
        <v>622</v>
      </c>
    </row>
    <row r="226" spans="14:15" ht="14.4">
      <c r="N226" s="101" t="s">
        <v>623</v>
      </c>
      <c r="O226" s="101" t="s">
        <v>624</v>
      </c>
    </row>
    <row r="227" spans="14:15" ht="14.4">
      <c r="N227" s="101" t="s">
        <v>625</v>
      </c>
      <c r="O227" s="101" t="s">
        <v>626</v>
      </c>
    </row>
    <row r="228" spans="14:15" ht="14.4">
      <c r="N228" s="101" t="s">
        <v>627</v>
      </c>
      <c r="O228" s="101" t="s">
        <v>628</v>
      </c>
    </row>
    <row r="229" spans="14:15" ht="14.4">
      <c r="N229" s="101" t="s">
        <v>629</v>
      </c>
      <c r="O229" s="101" t="s">
        <v>630</v>
      </c>
    </row>
    <row r="230" spans="14:15" ht="14.4">
      <c r="N230" s="101" t="s">
        <v>631</v>
      </c>
      <c r="O230" s="101" t="s">
        <v>632</v>
      </c>
    </row>
    <row r="231" spans="14:15" ht="14.4">
      <c r="N231" s="101" t="s">
        <v>633</v>
      </c>
      <c r="O231" s="101" t="s">
        <v>634</v>
      </c>
    </row>
    <row r="232" spans="14:15" ht="14.4">
      <c r="N232" s="101" t="s">
        <v>635</v>
      </c>
      <c r="O232" s="101" t="s">
        <v>636</v>
      </c>
    </row>
    <row r="233" spans="14:15" ht="14.4">
      <c r="N233" s="101" t="s">
        <v>637</v>
      </c>
      <c r="O233" s="101" t="s">
        <v>638</v>
      </c>
    </row>
    <row r="234" spans="14:15" ht="14.4">
      <c r="N234" s="101" t="s">
        <v>639</v>
      </c>
      <c r="O234" t="s">
        <v>640</v>
      </c>
    </row>
    <row r="235" spans="14:15">
      <c r="N235" t="s">
        <v>641</v>
      </c>
      <c r="O235" t="s">
        <v>642</v>
      </c>
    </row>
    <row r="236" spans="14:15" ht="14.4">
      <c r="N236" s="101" t="s">
        <v>641</v>
      </c>
      <c r="O236" s="101" t="s">
        <v>642</v>
      </c>
    </row>
    <row r="237" spans="14:15" ht="14.4">
      <c r="N237" s="101" t="s">
        <v>643</v>
      </c>
      <c r="O237" s="101" t="s">
        <v>644</v>
      </c>
    </row>
    <row r="238" spans="14:15" ht="14.4">
      <c r="N238" s="101" t="s">
        <v>645</v>
      </c>
      <c r="O238" s="101" t="s">
        <v>646</v>
      </c>
    </row>
    <row r="239" spans="14:15" ht="14.4">
      <c r="N239" s="101" t="s">
        <v>647</v>
      </c>
      <c r="O239" s="101" t="s">
        <v>648</v>
      </c>
    </row>
    <row r="240" spans="14:15" ht="14.4">
      <c r="N240" s="101" t="s">
        <v>649</v>
      </c>
      <c r="O240" s="101" t="s">
        <v>650</v>
      </c>
    </row>
    <row r="241" spans="14:15" ht="14.4">
      <c r="N241" s="101" t="s">
        <v>651</v>
      </c>
      <c r="O241" s="101" t="s">
        <v>652</v>
      </c>
    </row>
    <row r="242" spans="14:15" ht="14.4">
      <c r="N242" s="101" t="s">
        <v>653</v>
      </c>
      <c r="O242" s="101" t="s">
        <v>654</v>
      </c>
    </row>
    <row r="243" spans="14:15" ht="14.4">
      <c r="N243" s="101" t="s">
        <v>655</v>
      </c>
      <c r="O243" s="101" t="s">
        <v>656</v>
      </c>
    </row>
    <row r="244" spans="14:15" ht="14.4">
      <c r="N244" s="101" t="s">
        <v>657</v>
      </c>
      <c r="O244" s="101" t="s">
        <v>658</v>
      </c>
    </row>
    <row r="245" spans="14:15" ht="14.4">
      <c r="N245" s="101" t="s">
        <v>659</v>
      </c>
      <c r="O245" s="101" t="s">
        <v>660</v>
      </c>
    </row>
    <row r="246" spans="14:15" ht="14.4">
      <c r="N246" s="101" t="s">
        <v>661</v>
      </c>
      <c r="O246" s="101" t="s">
        <v>662</v>
      </c>
    </row>
    <row r="247" spans="14:15" ht="14.4">
      <c r="N247" s="101" t="s">
        <v>663</v>
      </c>
      <c r="O247" s="101" t="s">
        <v>664</v>
      </c>
    </row>
    <row r="248" spans="14:15" ht="14.4">
      <c r="N248" s="101" t="s">
        <v>665</v>
      </c>
      <c r="O248" s="101" t="s">
        <v>666</v>
      </c>
    </row>
    <row r="249" spans="14:15" ht="14.4">
      <c r="N249" s="101" t="s">
        <v>667</v>
      </c>
      <c r="O249" s="101" t="s">
        <v>668</v>
      </c>
    </row>
    <row r="250" spans="14:15" ht="14.4">
      <c r="N250" s="101" t="s">
        <v>669</v>
      </c>
      <c r="O250" s="101" t="s">
        <v>670</v>
      </c>
    </row>
    <row r="251" spans="14:15" ht="14.4">
      <c r="N251" s="101" t="s">
        <v>671</v>
      </c>
      <c r="O251" s="101" t="s">
        <v>672</v>
      </c>
    </row>
    <row r="261" spans="14:15" ht="14.4">
      <c r="N261" s="101"/>
      <c r="O261" s="101"/>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I26"/>
  <sheetViews>
    <sheetView workbookViewId="0">
      <selection activeCell="E19" sqref="E19:F19"/>
    </sheetView>
  </sheetViews>
  <sheetFormatPr defaultColWidth="0" defaultRowHeight="13.2" zeroHeight="1"/>
  <cols>
    <col min="1" max="6" width="9.33203125" customWidth="1"/>
    <col min="7" max="7" width="20.6640625" bestFit="1" customWidth="1"/>
    <col min="8" max="8" width="10.6640625" bestFit="1" customWidth="1"/>
    <col min="9" max="9" width="9.33203125" customWidth="1"/>
    <col min="10" max="16384" width="9.33203125" hidden="1"/>
  </cols>
  <sheetData>
    <row r="1" spans="1:9">
      <c r="A1" s="39"/>
      <c r="B1" s="39"/>
      <c r="C1" s="39"/>
      <c r="D1" s="39"/>
      <c r="E1" s="39"/>
      <c r="F1" s="39"/>
      <c r="G1" s="39"/>
      <c r="H1" s="39"/>
      <c r="I1" s="39"/>
    </row>
    <row r="2" spans="1:9">
      <c r="A2" s="39"/>
      <c r="B2" s="180" t="s">
        <v>673</v>
      </c>
      <c r="C2" s="181"/>
      <c r="D2" s="181"/>
      <c r="E2" s="181"/>
      <c r="F2" s="182"/>
      <c r="G2" s="39"/>
      <c r="H2" s="39"/>
      <c r="I2" s="39"/>
    </row>
    <row r="3" spans="1:9">
      <c r="A3" s="39"/>
      <c r="B3" s="183"/>
      <c r="C3" s="184"/>
      <c r="D3" s="184"/>
      <c r="E3" s="184"/>
      <c r="F3" s="185"/>
      <c r="G3" s="40" t="s">
        <v>674</v>
      </c>
      <c r="H3" s="41" t="s">
        <v>675</v>
      </c>
      <c r="I3" s="39"/>
    </row>
    <row r="4" spans="1:9">
      <c r="A4" s="39"/>
      <c r="B4" s="39"/>
      <c r="C4" s="39"/>
      <c r="D4" s="39"/>
      <c r="E4" s="39"/>
      <c r="F4" s="39"/>
      <c r="G4" s="39"/>
      <c r="H4" s="39"/>
      <c r="I4" s="39"/>
    </row>
    <row r="5" spans="1:9">
      <c r="A5" s="39"/>
      <c r="B5" s="42" t="s">
        <v>676</v>
      </c>
      <c r="C5" s="43"/>
      <c r="D5" s="43"/>
      <c r="E5" s="179" t="str">
        <f>IF('Order Form'!D5&gt;0,"Yes","No")</f>
        <v>No</v>
      </c>
      <c r="F5" s="179"/>
      <c r="G5" s="44"/>
      <c r="H5" s="45" t="s">
        <v>162</v>
      </c>
      <c r="I5" s="39"/>
    </row>
    <row r="6" spans="1:9">
      <c r="A6" s="39"/>
      <c r="B6" s="41"/>
      <c r="C6" s="39"/>
      <c r="D6" s="39"/>
      <c r="E6" s="39"/>
      <c r="F6" s="39"/>
      <c r="G6" s="46"/>
      <c r="H6" s="40"/>
      <c r="I6" s="39"/>
    </row>
    <row r="7" spans="1:9">
      <c r="A7" s="39"/>
      <c r="B7" s="42" t="s">
        <v>677</v>
      </c>
      <c r="C7" s="43"/>
      <c r="D7" s="43"/>
      <c r="E7" s="179" t="str">
        <f>IF(ISTEXT('Order Form'!G5)=TRUE,"Yes",IF(ISNUMBER('Order Form'!G5)=TRUE,"Yes","No"))</f>
        <v>No</v>
      </c>
      <c r="F7" s="179"/>
      <c r="G7" s="44"/>
      <c r="H7" s="45" t="s">
        <v>162</v>
      </c>
      <c r="I7" s="39"/>
    </row>
    <row r="8" spans="1:9">
      <c r="A8" s="39"/>
      <c r="B8" s="41"/>
      <c r="C8" s="39"/>
      <c r="D8" s="39"/>
      <c r="E8" s="39"/>
      <c r="F8" s="39"/>
      <c r="G8" s="46"/>
      <c r="H8" s="40"/>
      <c r="I8" s="39"/>
    </row>
    <row r="9" spans="1:9">
      <c r="A9" s="39"/>
      <c r="B9" s="42" t="s">
        <v>678</v>
      </c>
      <c r="C9" s="43"/>
      <c r="D9" s="47" t="str">
        <f>COUNTA('Order Form'!B20:B86)&amp;" Entries"</f>
        <v>67 Entries</v>
      </c>
      <c r="E9" s="179" t="str">
        <f>IF(COUNTA('Order Form'!B20:B86)&gt;0,"Yes","No")</f>
        <v>Yes</v>
      </c>
      <c r="F9" s="179"/>
      <c r="G9" s="44"/>
      <c r="H9" s="45" t="s">
        <v>162</v>
      </c>
      <c r="I9" s="39"/>
    </row>
    <row r="10" spans="1:9">
      <c r="A10" s="39"/>
      <c r="B10" s="41"/>
      <c r="C10" s="39"/>
      <c r="D10" s="39"/>
      <c r="E10" s="39"/>
      <c r="F10" s="39"/>
      <c r="G10" s="46"/>
      <c r="H10" s="40"/>
      <c r="I10" s="39"/>
    </row>
    <row r="11" spans="1:9">
      <c r="A11" s="39"/>
      <c r="B11" s="42" t="s">
        <v>679</v>
      </c>
      <c r="C11" s="43"/>
      <c r="D11" s="47" t="str">
        <f>COUNTIF('Order Form'!H20:H86,"&gt;0")&amp;" Entries"</f>
        <v>0 Entries</v>
      </c>
      <c r="E11" s="179" t="str">
        <f>IF(SUM('Order Form'!H20:H86)&gt;0,"Yes","No")</f>
        <v>No</v>
      </c>
      <c r="F11" s="179"/>
      <c r="G11" s="44"/>
      <c r="H11" s="45" t="s">
        <v>162</v>
      </c>
      <c r="I11" s="39"/>
    </row>
    <row r="12" spans="1:9">
      <c r="A12" s="39"/>
      <c r="B12" s="39"/>
      <c r="C12" s="39"/>
      <c r="D12" s="39"/>
      <c r="E12" s="39"/>
      <c r="F12" s="39"/>
      <c r="G12" s="46"/>
      <c r="H12" s="40"/>
      <c r="I12" s="39"/>
    </row>
    <row r="13" spans="1:9">
      <c r="A13" s="39"/>
      <c r="B13" s="42" t="s">
        <v>680</v>
      </c>
      <c r="C13" s="43"/>
      <c r="D13" s="43"/>
      <c r="E13" s="179" t="str">
        <f>IF('Order Form'!K10="","None",'Order Form'!K10)</f>
        <v>None</v>
      </c>
      <c r="F13" s="179"/>
      <c r="G13" s="44" t="str">
        <f>IF(E13="GRATIS",IF('Order Form'!K11="","NO REASON CODE",""),"")</f>
        <v/>
      </c>
      <c r="H13" s="45" t="s">
        <v>162</v>
      </c>
      <c r="I13" s="39"/>
    </row>
    <row r="14" spans="1:9">
      <c r="A14" s="39"/>
      <c r="B14" s="41"/>
      <c r="C14" s="39"/>
      <c r="D14" s="39"/>
      <c r="E14" s="39"/>
      <c r="F14" s="39"/>
      <c r="G14" s="46"/>
      <c r="H14" s="40"/>
      <c r="I14" s="39"/>
    </row>
    <row r="15" spans="1:9">
      <c r="A15" s="39"/>
      <c r="B15" s="42" t="s">
        <v>681</v>
      </c>
      <c r="C15" s="43"/>
      <c r="D15" s="43"/>
      <c r="E15" s="179" t="str">
        <f>IF(SUM('Order Form'!J20:J86)&gt;1,"Yes","No")</f>
        <v>No</v>
      </c>
      <c r="F15" s="179"/>
      <c r="G15" s="61" t="str">
        <f>IF('Order Form'!$K$13="Yes","PRICE OVERRIDE",IF(E15="Yes","NO OVERRIDE",""))</f>
        <v/>
      </c>
      <c r="H15" s="45"/>
      <c r="I15" s="39"/>
    </row>
    <row r="16" spans="1:9">
      <c r="A16" s="39"/>
      <c r="B16" s="41"/>
      <c r="C16" s="39"/>
      <c r="D16" s="39"/>
      <c r="E16" s="39"/>
      <c r="F16" s="39"/>
      <c r="G16" s="46"/>
      <c r="H16" s="40"/>
      <c r="I16" s="39"/>
    </row>
    <row r="17" spans="1:9">
      <c r="A17" s="39"/>
      <c r="B17" s="42" t="s">
        <v>682</v>
      </c>
      <c r="C17" s="43"/>
      <c r="D17" s="43"/>
      <c r="E17" s="179" t="str">
        <f>IF(SUM('Order Form'!I20:I86)&gt;1,"Yes","No")</f>
        <v>Yes</v>
      </c>
      <c r="F17" s="179"/>
      <c r="G17" s="61" t="str">
        <f>IF('Order Form'!$K$13="Yes","PRICE OVERRIDE",IF(E17="Yes","NO OVERRIDE",""))</f>
        <v>NO OVERRIDE</v>
      </c>
      <c r="H17" s="45"/>
      <c r="I17" s="39"/>
    </row>
    <row r="18" spans="1:9">
      <c r="A18" s="39"/>
      <c r="B18" s="41"/>
      <c r="C18" s="39"/>
      <c r="D18" s="39"/>
      <c r="E18" s="39"/>
      <c r="F18" s="39"/>
      <c r="G18" s="46"/>
      <c r="H18" s="40"/>
      <c r="I18" s="39"/>
    </row>
    <row r="19" spans="1:9">
      <c r="A19" s="39"/>
      <c r="B19" s="42" t="s">
        <v>683</v>
      </c>
      <c r="C19" s="43"/>
      <c r="D19" s="43"/>
      <c r="E19" s="179" t="str">
        <f>IF(SUM('Order Form'!G20:G86)&gt;0,"Yes","No")</f>
        <v>No</v>
      </c>
      <c r="F19" s="179"/>
      <c r="G19" s="61" t="str">
        <f>IF('Order Form'!$K$12="Yes","DISCOUNT OVERRIDE",IF(E19="Yes","NO OVERRIDE",""))</f>
        <v/>
      </c>
      <c r="H19" s="45"/>
      <c r="I19" s="39"/>
    </row>
    <row r="20" spans="1:9">
      <c r="A20" s="39"/>
      <c r="B20" s="41"/>
      <c r="C20" s="39"/>
      <c r="D20" s="39"/>
      <c r="E20" s="39"/>
      <c r="F20" s="39"/>
      <c r="G20" s="46"/>
      <c r="H20" s="40"/>
      <c r="I20" s="39"/>
    </row>
    <row r="21" spans="1:9">
      <c r="A21" s="39"/>
      <c r="B21" s="42" t="s">
        <v>684</v>
      </c>
      <c r="C21" s="43"/>
      <c r="D21" s="43"/>
      <c r="E21" s="179" t="str">
        <f>IF('Order Form'!$K$17&gt;0,"Yes","No")</f>
        <v>No</v>
      </c>
      <c r="F21" s="179"/>
      <c r="G21" s="61" t="str">
        <f>IF('Order Form'!$K$12="Yes","DISCOUNT OVERRIDE",IF(E21="Yes","NO OVERRIDE",""))</f>
        <v/>
      </c>
      <c r="H21" s="45"/>
      <c r="I21" s="39"/>
    </row>
    <row r="22" spans="1:9">
      <c r="A22" s="39"/>
      <c r="B22" s="41"/>
      <c r="C22" s="39"/>
      <c r="D22" s="39"/>
      <c r="E22" s="39"/>
      <c r="F22" s="39"/>
      <c r="G22" s="46"/>
      <c r="H22" s="40"/>
      <c r="I22" s="39"/>
    </row>
    <row r="23" spans="1:9">
      <c r="A23" s="39"/>
      <c r="B23" s="42" t="s">
        <v>685</v>
      </c>
      <c r="C23" s="43"/>
      <c r="D23" s="43"/>
      <c r="E23" s="179" t="str">
        <f>IF('Order Form'!$K$15="Yes","Overridden","No")</f>
        <v>No</v>
      </c>
      <c r="F23" s="179"/>
      <c r="G23" s="44"/>
      <c r="H23" s="45"/>
      <c r="I23" s="39"/>
    </row>
    <row r="24" spans="1:9">
      <c r="A24" s="39"/>
      <c r="B24" s="41"/>
      <c r="C24" s="39"/>
      <c r="D24" s="39"/>
      <c r="E24" s="39"/>
      <c r="F24" s="39"/>
      <c r="G24" s="46"/>
      <c r="H24" s="40"/>
      <c r="I24" s="39"/>
    </row>
    <row r="25" spans="1:9">
      <c r="A25" s="39"/>
      <c r="B25" s="42" t="s">
        <v>686</v>
      </c>
      <c r="C25" s="43"/>
      <c r="D25" s="43"/>
      <c r="E25" s="179" t="str">
        <f>IF('Order Form'!$K$16="Yes","Overridden","No")</f>
        <v>No</v>
      </c>
      <c r="F25" s="179"/>
      <c r="G25" s="44"/>
      <c r="H25" s="45"/>
      <c r="I25" s="39"/>
    </row>
    <row r="26" spans="1:9">
      <c r="A26" s="39"/>
      <c r="B26" s="39"/>
      <c r="C26" s="39"/>
      <c r="D26" s="39"/>
      <c r="E26" s="39"/>
      <c r="F26" s="39"/>
      <c r="G26" s="39"/>
      <c r="H26" s="39"/>
      <c r="I26" s="39"/>
    </row>
  </sheetData>
  <sheetProtection algorithmName="SHA-512" hashValue="cXFW4NJl8YdBx9IUcMvEIqJfqYkU6P7Xq7aSBlv9RHvw4vuc7JW+2oHVTX6Kd51qkccKJYVNZ8SWn4gYhgTmgg==" saltValue="Kgwjq7RAY524+QSELH+9Iw==" spinCount="100000" sheet="1" selectLockedCells="1"/>
  <mergeCells count="12">
    <mergeCell ref="E25:F25"/>
    <mergeCell ref="E15:F15"/>
    <mergeCell ref="B2:F3"/>
    <mergeCell ref="E5:F5"/>
    <mergeCell ref="E7:F7"/>
    <mergeCell ref="E9:F9"/>
    <mergeCell ref="E11:F11"/>
    <mergeCell ref="E13:F13"/>
    <mergeCell ref="E21:F21"/>
    <mergeCell ref="E17:F17"/>
    <mergeCell ref="E19:F19"/>
    <mergeCell ref="E23:F23"/>
  </mergeCells>
  <conditionalFormatting sqref="E5:F25">
    <cfRule type="containsText" dxfId="14" priority="22" operator="containsText" text="No">
      <formula>NOT(ISERROR(SEARCH("No",E5)))</formula>
    </cfRule>
    <cfRule type="containsText" dxfId="13" priority="23" operator="containsText" text="Yes">
      <formula>NOT(ISERROR(SEARCH("Yes",E5)))</formula>
    </cfRule>
  </conditionalFormatting>
  <conditionalFormatting sqref="E13:F13">
    <cfRule type="containsText" dxfId="12" priority="19" operator="containsText" text="GR">
      <formula>NOT(ISERROR(SEARCH("GR",E13)))</formula>
    </cfRule>
    <cfRule type="containsText" dxfId="11" priority="20" operator="containsText" text="None">
      <formula>NOT(ISERROR(SEARCH("None",E13)))</formula>
    </cfRule>
    <cfRule type="containsText" dxfId="10" priority="21" operator="containsText" text="SA">
      <formula>NOT(ISERROR(SEARCH("SA",E13)))</formula>
    </cfRule>
  </conditionalFormatting>
  <conditionalFormatting sqref="G13:H13">
    <cfRule type="containsText" dxfId="9" priority="18" operator="containsText" text="NO REASON CODE">
      <formula>NOT(ISERROR(SEARCH("NO REASON CODE",G13)))</formula>
    </cfRule>
  </conditionalFormatting>
  <conditionalFormatting sqref="G19 G23 G25 G21">
    <cfRule type="containsText" dxfId="8" priority="17" operator="containsText" text="DISCOUNT OVERRIDE">
      <formula>NOT(ISERROR(SEARCH("DISCOUNT OVERRIDE",G19)))</formula>
    </cfRule>
  </conditionalFormatting>
  <conditionalFormatting sqref="H13 H5 H7 H9 H11">
    <cfRule type="containsText" dxfId="7" priority="16" operator="containsText" text="Yes">
      <formula>NOT(ISERROR(SEARCH("Yes",H5)))</formula>
    </cfRule>
  </conditionalFormatting>
  <conditionalFormatting sqref="E5:F25">
    <cfRule type="containsText" dxfId="6" priority="8" operator="containsText" text="Overridden">
      <formula>NOT(ISERROR(SEARCH("Overridden",E5)))</formula>
    </cfRule>
  </conditionalFormatting>
  <conditionalFormatting sqref="G19">
    <cfRule type="containsText" dxfId="5" priority="6" operator="containsText" text="NO OVERRIDE">
      <formula>NOT(ISERROR(SEARCH("NO OVERRIDE",G19)))</formula>
    </cfRule>
  </conditionalFormatting>
  <conditionalFormatting sqref="G21">
    <cfRule type="containsText" dxfId="4" priority="5" operator="containsText" text="NO OVERRIDE">
      <formula>NOT(ISERROR(SEARCH("NO OVERRIDE",G21)))</formula>
    </cfRule>
  </conditionalFormatting>
  <conditionalFormatting sqref="G15">
    <cfRule type="containsText" dxfId="3" priority="4" operator="containsText" text="DISCOUNT OVERRIDE">
      <formula>NOT(ISERROR(SEARCH("DISCOUNT OVERRIDE",G15)))</formula>
    </cfRule>
  </conditionalFormatting>
  <conditionalFormatting sqref="G15">
    <cfRule type="containsText" dxfId="2" priority="3" operator="containsText" text="NO OVERRIDE">
      <formula>NOT(ISERROR(SEARCH("NO OVERRIDE",G15)))</formula>
    </cfRule>
  </conditionalFormatting>
  <conditionalFormatting sqref="G17">
    <cfRule type="containsText" dxfId="1" priority="2" operator="containsText" text="DISCOUNT OVERRIDE">
      <formula>NOT(ISERROR(SEARCH("DISCOUNT OVERRIDE",G17)))</formula>
    </cfRule>
  </conditionalFormatting>
  <conditionalFormatting sqref="G17">
    <cfRule type="containsText" dxfId="0" priority="1" operator="containsText" text="NO OVERRIDE">
      <formula>NOT(ISERROR(SEARCH("NO OVERRIDE",G17)))</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8"/>
  <sheetViews>
    <sheetView topLeftCell="A2" workbookViewId="0">
      <selection activeCell="E23" sqref="E23"/>
    </sheetView>
  </sheetViews>
  <sheetFormatPr defaultColWidth="0" defaultRowHeight="12.75" customHeight="1" zeroHeight="1"/>
  <cols>
    <col min="1" max="1" width="9.33203125" style="62" customWidth="1"/>
    <col min="2" max="2" width="3.33203125" style="62" customWidth="1"/>
    <col min="3" max="8" width="9.33203125" style="62" customWidth="1"/>
    <col min="9" max="9" width="3.33203125" style="62" customWidth="1"/>
    <col min="10" max="10" width="9.33203125" style="62" customWidth="1"/>
    <col min="11" max="16384" width="9.33203125" style="62" hidden="1"/>
  </cols>
  <sheetData>
    <row r="1" spans="2:9" ht="13.2"/>
    <row r="2" spans="2:9" ht="13.8" thickBot="1"/>
    <row r="3" spans="2:9" ht="13.2">
      <c r="B3" s="189"/>
      <c r="C3" s="190"/>
      <c r="D3" s="190"/>
      <c r="E3" s="190"/>
      <c r="F3" s="190"/>
      <c r="G3" s="190"/>
      <c r="H3" s="190"/>
      <c r="I3" s="191"/>
    </row>
    <row r="4" spans="2:9" ht="12.75" customHeight="1">
      <c r="B4" s="192"/>
      <c r="C4" s="193" t="s">
        <v>687</v>
      </c>
      <c r="D4" s="193"/>
      <c r="E4" s="193"/>
      <c r="F4" s="193"/>
      <c r="G4" s="193"/>
      <c r="H4" s="193"/>
      <c r="I4" s="194"/>
    </row>
    <row r="5" spans="2:9" ht="13.2">
      <c r="B5" s="192"/>
      <c r="C5" s="193"/>
      <c r="D5" s="193"/>
      <c r="E5" s="193"/>
      <c r="F5" s="193"/>
      <c r="G5" s="193"/>
      <c r="H5" s="193"/>
      <c r="I5" s="194"/>
    </row>
    <row r="6" spans="2:9" ht="13.2">
      <c r="B6" s="192"/>
      <c r="C6" s="193"/>
      <c r="D6" s="193"/>
      <c r="E6" s="193"/>
      <c r="F6" s="193"/>
      <c r="G6" s="193"/>
      <c r="H6" s="193"/>
      <c r="I6" s="194"/>
    </row>
    <row r="7" spans="2:9" ht="13.2">
      <c r="B7" s="192"/>
      <c r="C7" s="193"/>
      <c r="D7" s="193"/>
      <c r="E7" s="193"/>
      <c r="F7" s="193"/>
      <c r="G7" s="193"/>
      <c r="H7" s="193"/>
      <c r="I7" s="194"/>
    </row>
    <row r="8" spans="2:9" ht="13.2">
      <c r="B8" s="192"/>
      <c r="C8" s="193"/>
      <c r="D8" s="193"/>
      <c r="E8" s="193"/>
      <c r="F8" s="193"/>
      <c r="G8" s="193"/>
      <c r="H8" s="193"/>
      <c r="I8" s="194"/>
    </row>
    <row r="9" spans="2:9" ht="13.2">
      <c r="B9" s="192"/>
      <c r="C9" s="193"/>
      <c r="D9" s="193"/>
      <c r="E9" s="193"/>
      <c r="F9" s="193"/>
      <c r="G9" s="193"/>
      <c r="H9" s="193"/>
      <c r="I9" s="194"/>
    </row>
    <row r="10" spans="2:9" ht="13.2">
      <c r="B10" s="192"/>
      <c r="C10" s="193"/>
      <c r="D10" s="193"/>
      <c r="E10" s="193"/>
      <c r="F10" s="193"/>
      <c r="G10" s="193"/>
      <c r="H10" s="193"/>
      <c r="I10" s="194"/>
    </row>
    <row r="11" spans="2:9" ht="13.2">
      <c r="B11" s="192"/>
      <c r="C11" s="195" t="s">
        <v>688</v>
      </c>
      <c r="D11" s="195"/>
      <c r="E11" s="195"/>
      <c r="F11" s="195"/>
      <c r="G11" s="195"/>
      <c r="H11" s="195"/>
      <c r="I11" s="194"/>
    </row>
    <row r="12" spans="2:9" ht="13.8" thickBot="1">
      <c r="B12" s="186"/>
      <c r="C12" s="187"/>
      <c r="D12" s="187"/>
      <c r="E12" s="187"/>
      <c r="F12" s="187"/>
      <c r="G12" s="187"/>
      <c r="H12" s="187"/>
      <c r="I12" s="188"/>
    </row>
    <row r="13" spans="2:9" ht="13.2"/>
    <row r="14" spans="2:9" ht="12.75" customHeight="1"/>
    <row r="15" spans="2:9" ht="12.75" customHeight="1"/>
    <row r="16" spans="2: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sheetData>
  <sheetProtection algorithmName="SHA-512" hashValue="+aH7sNu2rKbIJ/zCVIUYE/ij6SLqUi03LOX5sSmv4kEeZ/wh0RwLvbQCerrIz/PiY1msTtvawbSAC2V+O3Hbaw==" saltValue="ZLRsJkFXFsOUJ4+9o/7KlQ==" spinCount="100000" sheet="1" objects="1" scenarios="1"/>
  <mergeCells count="6">
    <mergeCell ref="B12:I12"/>
    <mergeCell ref="B3:I3"/>
    <mergeCell ref="B4:B11"/>
    <mergeCell ref="C4:H10"/>
    <mergeCell ref="I4:I11"/>
    <mergeCell ref="C11:H11"/>
  </mergeCells>
  <hyperlinks>
    <hyperlink ref="C11" r:id="rId1" display="http://www.harpercollins.co.uk/terms" xr:uid="{00000000-0004-0000-0400-000000000000}"/>
    <hyperlink ref="C11:H11" r:id="rId2" display="Terms &amp; Conditions" xr:uid="{00000000-0004-0000-0400-000001000000}"/>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5C1FD21B68064387811FB7443D8C8C" ma:contentTypeVersion="19" ma:contentTypeDescription="Create a new document." ma:contentTypeScope="" ma:versionID="27defa7bb1fb56c4813220074452f055">
  <xsd:schema xmlns:xsd="http://www.w3.org/2001/XMLSchema" xmlns:xs="http://www.w3.org/2001/XMLSchema" xmlns:p="http://schemas.microsoft.com/office/2006/metadata/properties" xmlns:ns2="0a8ad485-56bc-4c60-9467-5128fc3c79eb" xmlns:ns3="d2e9282a-3269-4333-8dee-fb2f950d89e4" targetNamespace="http://schemas.microsoft.com/office/2006/metadata/properties" ma:root="true" ma:fieldsID="3eb66e4c4babf5b7dd16cd55cf434f3c" ns2:_="" ns3:_="">
    <xsd:import namespace="0a8ad485-56bc-4c60-9467-5128fc3c79eb"/>
    <xsd:import namespace="d2e9282a-3269-4333-8dee-fb2f950d89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ad485-56bc-4c60-9467-5128fc3c79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e9df4-fcdb-457d-b221-c5e02a68fa89}" ma:internalName="TaxCatchAll" ma:showField="CatchAllData" ma:web="0a8ad485-56bc-4c60-9467-5128fc3c79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e9282a-3269-4333-8dee-fb2f950d89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ca31816-50ca-4847-9eb0-63bb83a7e3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e9282a-3269-4333-8dee-fb2f950d89e4">
      <Terms xmlns="http://schemas.microsoft.com/office/infopath/2007/PartnerControls"/>
    </lcf76f155ced4ddcb4097134ff3c332f>
    <TaxCatchAll xmlns="0a8ad485-56bc-4c60-9467-5128fc3c79eb" xsi:nil="true"/>
  </documentManagement>
</p:properties>
</file>

<file path=customXml/itemProps1.xml><?xml version="1.0" encoding="utf-8"?>
<ds:datastoreItem xmlns:ds="http://schemas.openxmlformats.org/officeDocument/2006/customXml" ds:itemID="{4F1C5782-347D-4F0E-8312-1B6B54F22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ad485-56bc-4c60-9467-5128fc3c79eb"/>
    <ds:schemaRef ds:uri="d2e9282a-3269-4333-8dee-fb2f950d89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D571EC-66EE-4F90-891A-6EF12FF3587F}">
  <ds:schemaRefs>
    <ds:schemaRef ds:uri="http://schemas.microsoft.com/sharepoint/v3/contenttype/forms"/>
  </ds:schemaRefs>
</ds:datastoreItem>
</file>

<file path=customXml/itemProps3.xml><?xml version="1.0" encoding="utf-8"?>
<ds:datastoreItem xmlns:ds="http://schemas.openxmlformats.org/officeDocument/2006/customXml" ds:itemID="{69DED5A4-A606-41E3-BD86-610A3C953DCF}">
  <ds:schemaRefs>
    <ds:schemaRef ds:uri="http://schemas.microsoft.com/office/2006/metadata/properties"/>
    <ds:schemaRef ds:uri="http://schemas.microsoft.com/office/infopath/2007/PartnerControls"/>
    <ds:schemaRef ds:uri="d2e9282a-3269-4333-8dee-fb2f950d89e4"/>
    <ds:schemaRef ds:uri="0a8ad485-56bc-4c60-9467-5128fc3c79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Order Form</vt:lpstr>
      <vt:lpstr>CDS Upload</vt:lpstr>
      <vt:lpstr>Lists</vt:lpstr>
      <vt:lpstr>Check</vt:lpstr>
      <vt:lpstr>Disclaimer</vt:lpstr>
      <vt:lpstr>CountryList</vt:lpstr>
      <vt:lpstr>DocList</vt:lpstr>
      <vt:lpstr>GraList</vt:lpstr>
      <vt:lpstr>'Order Form'!Print_Area</vt:lpstr>
      <vt:lpstr>'Order Form'!Print_Titles</vt:lpstr>
      <vt:lpstr>YNList</vt:lpstr>
    </vt:vector>
  </TitlesOfParts>
  <Manager/>
  <Company>HarperCollins Publishers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 Burns</dc:creator>
  <cp:keywords/>
  <dc:description/>
  <cp:lastModifiedBy>Benedetta Giordani</cp:lastModifiedBy>
  <cp:revision/>
  <cp:lastPrinted>2026-04-29T09:47:53Z</cp:lastPrinted>
  <dcterms:created xsi:type="dcterms:W3CDTF">2004-06-11T12:15:26Z</dcterms:created>
  <dcterms:modified xsi:type="dcterms:W3CDTF">2026-04-30T16:13:48Z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0x0101003E5C1FD21B68064387811FB7443D8C8C</vt:lpwstr>
  </property>
  <property fmtid="{D5CDD505-2E9C-101B-9397-08002B2CF9AE}" pid="5" name="MediaServiceImageTags">
    <vt:lpwstr/>
  </property>
</Properties>
</file>