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BenedettaGiordani\Downloads\"/>
    </mc:Choice>
  </mc:AlternateContent>
  <xr:revisionPtr revIDLastSave="0" documentId="8_{EC818C31-E07F-4CFD-AC0D-3C06482A63F2}" xr6:coauthVersionLast="47" xr6:coauthVersionMax="47" xr10:uidLastSave="{00000000-0000-0000-0000-000000000000}"/>
  <bookViews>
    <workbookView xWindow="-108" yWindow="-108" windowWidth="23256" windowHeight="13896" xr2:uid="{7CDE1547-327B-4279-8B15-4BADFC0F5256}"/>
  </bookViews>
  <sheets>
    <sheet name="Order Form" sheetId="9" r:id="rId1"/>
    <sheet name="CDS Upload" sheetId="7" r:id="rId2"/>
    <sheet name="Lists" sheetId="8" state="hidden" r:id="rId3"/>
    <sheet name="Check" sheetId="10" state="hidden" r:id="rId4"/>
    <sheet name="Disclaimer" sheetId="11" state="hidden" r:id="rId5"/>
  </sheets>
  <externalReferences>
    <externalReference r:id="rId6"/>
  </externalReferences>
  <definedNames>
    <definedName name="_xlnm._FilterDatabase" localSheetId="0" hidden="1">'Order Form'!$F$19:$K$90</definedName>
    <definedName name="CountryList" localSheetId="4">[1]Lists!$N$3:$N$5</definedName>
    <definedName name="CountryList">Lists!$N$3:$N$251</definedName>
    <definedName name="DocList">Lists!$A$3:$A$13</definedName>
    <definedName name="GraList">Lists!$D$3:$D$11</definedName>
    <definedName name="_xlnm.Print_Area" localSheetId="0">'Order Form'!$B$1:$K$93</definedName>
    <definedName name="_xlnm.Print_Titles" localSheetId="0">'Order Form'!$19:$19</definedName>
    <definedName name="YNList">Lists!$K$3:$K$5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5" i="9" l="1"/>
  <c r="K84" i="9"/>
  <c r="K82" i="9"/>
  <c r="K80" i="9"/>
  <c r="K77" i="9"/>
  <c r="K76" i="9"/>
  <c r="K75" i="9"/>
  <c r="K74" i="9"/>
  <c r="K73" i="9"/>
  <c r="K72" i="9"/>
  <c r="K71" i="9"/>
  <c r="K70" i="9"/>
  <c r="K69" i="9"/>
  <c r="K68" i="9"/>
  <c r="K67" i="9"/>
  <c r="K66" i="9"/>
  <c r="K65" i="9"/>
  <c r="K61" i="9"/>
  <c r="K38" i="9"/>
  <c r="K31" i="9"/>
  <c r="K29" i="9"/>
  <c r="K59" i="9"/>
  <c r="K57" i="9"/>
  <c r="K91" i="9"/>
  <c r="K55" i="9"/>
  <c r="K54" i="9"/>
  <c r="K53" i="9"/>
  <c r="K51" i="9"/>
  <c r="K50" i="9"/>
  <c r="K48" i="9"/>
  <c r="K46" i="9"/>
  <c r="K45" i="9"/>
  <c r="K44" i="9"/>
  <c r="K40" i="9"/>
  <c r="K42" i="9"/>
  <c r="K36" i="9"/>
  <c r="K34" i="9"/>
  <c r="K25" i="9"/>
  <c r="K24" i="9"/>
  <c r="K86" i="9"/>
  <c r="K87" i="9"/>
  <c r="K88" i="9"/>
  <c r="K26" i="9"/>
  <c r="K23" i="9"/>
  <c r="K35" i="9"/>
  <c r="K39" i="9"/>
  <c r="K37" i="9"/>
  <c r="K32" i="9"/>
  <c r="K33" i="9"/>
  <c r="K78" i="9"/>
  <c r="K64" i="9"/>
  <c r="K63" i="9"/>
  <c r="K62" i="9"/>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M356" i="7"/>
  <c r="M357" i="7"/>
  <c r="M358" i="7"/>
  <c r="M359" i="7"/>
  <c r="M360" i="7"/>
  <c r="M361" i="7"/>
  <c r="M362" i="7"/>
  <c r="M363" i="7"/>
  <c r="M364" i="7"/>
  <c r="M365" i="7"/>
  <c r="M366" i="7"/>
  <c r="M367" i="7"/>
  <c r="M368" i="7"/>
  <c r="M369" i="7"/>
  <c r="M370" i="7"/>
  <c r="M371" i="7"/>
  <c r="M372" i="7"/>
  <c r="M373" i="7"/>
  <c r="M374" i="7"/>
  <c r="M375" i="7"/>
  <c r="M376" i="7"/>
  <c r="M377" i="7"/>
  <c r="M378" i="7"/>
  <c r="M379" i="7"/>
  <c r="M380" i="7"/>
  <c r="M381" i="7"/>
  <c r="M382" i="7"/>
  <c r="M383" i="7"/>
  <c r="M384" i="7"/>
  <c r="M385" i="7"/>
  <c r="M386" i="7"/>
  <c r="M387" i="7"/>
  <c r="M388"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H5" i="7"/>
  <c r="B5" i="7" s="1"/>
  <c r="H6" i="7"/>
  <c r="B6" i="7" s="1"/>
  <c r="H7" i="7"/>
  <c r="H8" i="7"/>
  <c r="F8" i="7" s="1"/>
  <c r="H9" i="7"/>
  <c r="B9" i="7" s="1"/>
  <c r="H10" i="7"/>
  <c r="B10" i="7" s="1"/>
  <c r="H11" i="7"/>
  <c r="AZ11" i="7" s="1"/>
  <c r="H12" i="7"/>
  <c r="AZ12" i="7" s="1"/>
  <c r="H13" i="7"/>
  <c r="H14" i="7"/>
  <c r="B14" i="7" s="1"/>
  <c r="H15" i="7"/>
  <c r="H16" i="7"/>
  <c r="Z16" i="7" s="1"/>
  <c r="H17" i="7"/>
  <c r="B17" i="7" s="1"/>
  <c r="H18" i="7"/>
  <c r="B18" i="7" s="1"/>
  <c r="H19" i="7"/>
  <c r="AZ19" i="7" s="1"/>
  <c r="H20" i="7"/>
  <c r="B20" i="7" s="1"/>
  <c r="H21" i="7"/>
  <c r="B21" i="7" s="1"/>
  <c r="H22" i="7"/>
  <c r="B22" i="7" s="1"/>
  <c r="H23" i="7"/>
  <c r="AZ23" i="7" s="1"/>
  <c r="H24" i="7"/>
  <c r="V24" i="7" s="1"/>
  <c r="H25" i="7"/>
  <c r="B25" i="7" s="1"/>
  <c r="H26" i="7"/>
  <c r="B26" i="7" s="1"/>
  <c r="H27" i="7"/>
  <c r="H28" i="7"/>
  <c r="S28" i="7" s="1"/>
  <c r="H29" i="7"/>
  <c r="B29" i="7" s="1"/>
  <c r="H30" i="7"/>
  <c r="B30" i="7" s="1"/>
  <c r="H31" i="7"/>
  <c r="AZ31" i="7" s="1"/>
  <c r="H32" i="7"/>
  <c r="Z32" i="7" s="1"/>
  <c r="H33" i="7"/>
  <c r="B33" i="7" s="1"/>
  <c r="H34" i="7"/>
  <c r="B34" i="7" s="1"/>
  <c r="H35" i="7"/>
  <c r="AZ35" i="7" s="1"/>
  <c r="H36" i="7"/>
  <c r="B36" i="7" s="1"/>
  <c r="H37" i="7"/>
  <c r="B37" i="7" s="1"/>
  <c r="H38" i="7"/>
  <c r="B38" i="7" s="1"/>
  <c r="H39" i="7"/>
  <c r="AZ39" i="7" s="1"/>
  <c r="H40" i="7"/>
  <c r="V40" i="7" s="1"/>
  <c r="H41" i="7"/>
  <c r="B41" i="7" s="1"/>
  <c r="H42" i="7"/>
  <c r="B42" i="7" s="1"/>
  <c r="H43" i="7"/>
  <c r="AZ43" i="7" s="1"/>
  <c r="H44" i="7"/>
  <c r="H45" i="7"/>
  <c r="B45" i="7" s="1"/>
  <c r="H46" i="7"/>
  <c r="B46" i="7" s="1"/>
  <c r="H47" i="7"/>
  <c r="AZ47" i="7" s="1"/>
  <c r="H48" i="7"/>
  <c r="Z48" i="7" s="1"/>
  <c r="H49" i="7"/>
  <c r="B49" i="7" s="1"/>
  <c r="H50" i="7"/>
  <c r="B50" i="7" s="1"/>
  <c r="H51" i="7"/>
  <c r="AZ51" i="7" s="1"/>
  <c r="H52" i="7"/>
  <c r="B52" i="7" s="1"/>
  <c r="H53" i="7"/>
  <c r="B53" i="7" s="1"/>
  <c r="H54" i="7"/>
  <c r="H55" i="7"/>
  <c r="AZ55" i="7" s="1"/>
  <c r="H56" i="7"/>
  <c r="H57" i="7"/>
  <c r="B57" i="7" s="1"/>
  <c r="H58" i="7"/>
  <c r="B58" i="7" s="1"/>
  <c r="H59" i="7"/>
  <c r="AZ59" i="7" s="1"/>
  <c r="H60" i="7"/>
  <c r="B60" i="7" s="1"/>
  <c r="H61" i="7"/>
  <c r="W61" i="7" s="1"/>
  <c r="H62" i="7"/>
  <c r="B62" i="7" s="1"/>
  <c r="H63" i="7"/>
  <c r="B63" i="7" s="1"/>
  <c r="H64" i="7"/>
  <c r="R64" i="7" s="1"/>
  <c r="H65" i="7"/>
  <c r="B65" i="7" s="1"/>
  <c r="H66" i="7"/>
  <c r="B66" i="7" s="1"/>
  <c r="H67" i="7"/>
  <c r="R67" i="7" s="1"/>
  <c r="H68" i="7"/>
  <c r="B68" i="7" s="1"/>
  <c r="H69" i="7"/>
  <c r="B69" i="7" s="1"/>
  <c r="H70" i="7"/>
  <c r="B70" i="7" s="1"/>
  <c r="H71" i="7"/>
  <c r="V71" i="7" s="1"/>
  <c r="H72" i="7"/>
  <c r="B72" i="7" s="1"/>
  <c r="H73" i="7"/>
  <c r="B73" i="7" s="1"/>
  <c r="H74" i="7"/>
  <c r="B74" i="7" s="1"/>
  <c r="H75" i="7"/>
  <c r="S75" i="7" s="1"/>
  <c r="H76" i="7"/>
  <c r="V76" i="7" s="1"/>
  <c r="H77" i="7"/>
  <c r="R77" i="7" s="1"/>
  <c r="H78" i="7"/>
  <c r="Z78" i="7" s="1"/>
  <c r="H79" i="7"/>
  <c r="O79" i="7" s="1"/>
  <c r="H80" i="7"/>
  <c r="R80" i="7" s="1"/>
  <c r="H81" i="7"/>
  <c r="S81" i="7" s="1"/>
  <c r="H82" i="7"/>
  <c r="H83" i="7"/>
  <c r="Y83" i="7" s="1"/>
  <c r="H84" i="7"/>
  <c r="S84" i="7" s="1"/>
  <c r="H85" i="7"/>
  <c r="AZ85" i="7" s="1"/>
  <c r="H86" i="7"/>
  <c r="R86" i="7" s="1"/>
  <c r="H87" i="7"/>
  <c r="Y87" i="7" s="1"/>
  <c r="H88" i="7"/>
  <c r="F88" i="7" s="1"/>
  <c r="H89" i="7"/>
  <c r="AC89" i="7" s="1"/>
  <c r="AE89" i="7" s="1"/>
  <c r="H90" i="7"/>
  <c r="C90" i="7" s="1"/>
  <c r="H91" i="7"/>
  <c r="Q91" i="7" s="1"/>
  <c r="H92" i="7"/>
  <c r="F92" i="7" s="1"/>
  <c r="H93" i="7"/>
  <c r="C93" i="7" s="1"/>
  <c r="H94" i="7"/>
  <c r="C94" i="7" s="1"/>
  <c r="H95" i="7"/>
  <c r="H96" i="7"/>
  <c r="F96" i="7" s="1"/>
  <c r="H97" i="7"/>
  <c r="C97" i="7" s="1"/>
  <c r="H98" i="7"/>
  <c r="C98" i="7" s="1"/>
  <c r="H99" i="7"/>
  <c r="Q99" i="7" s="1"/>
  <c r="H100" i="7"/>
  <c r="F100" i="7" s="1"/>
  <c r="H101" i="7"/>
  <c r="H102" i="7"/>
  <c r="B102" i="7" s="1"/>
  <c r="H103" i="7"/>
  <c r="S103" i="7" s="1"/>
  <c r="H104" i="7"/>
  <c r="F104" i="7" s="1"/>
  <c r="H105" i="7"/>
  <c r="H106" i="7"/>
  <c r="H107" i="7"/>
  <c r="C107" i="7" s="1"/>
  <c r="H108" i="7"/>
  <c r="Y108" i="7" s="1"/>
  <c r="H109" i="7"/>
  <c r="C109" i="7" s="1"/>
  <c r="H110" i="7"/>
  <c r="B110" i="7" s="1"/>
  <c r="H111" i="7"/>
  <c r="H112" i="7"/>
  <c r="F112" i="7" s="1"/>
  <c r="H113" i="7"/>
  <c r="H114" i="7"/>
  <c r="W114" i="7" s="1"/>
  <c r="H115" i="7"/>
  <c r="H116" i="7"/>
  <c r="V116" i="7" s="1"/>
  <c r="H117" i="7"/>
  <c r="Z117" i="7" s="1"/>
  <c r="H118" i="7"/>
  <c r="Z118" i="7" s="1"/>
  <c r="H119" i="7"/>
  <c r="V119" i="7" s="1"/>
  <c r="H120" i="7"/>
  <c r="Y120" i="7" s="1"/>
  <c r="H121" i="7"/>
  <c r="R121" i="7" s="1"/>
  <c r="H122" i="7"/>
  <c r="Z122" i="7" s="1"/>
  <c r="H123" i="7"/>
  <c r="R123" i="7" s="1"/>
  <c r="H124" i="7"/>
  <c r="S124" i="7" s="1"/>
  <c r="H125" i="7"/>
  <c r="S125" i="7" s="1"/>
  <c r="H126" i="7"/>
  <c r="R126" i="7" s="1"/>
  <c r="H127" i="7"/>
  <c r="H128" i="7"/>
  <c r="C128" i="7" s="1"/>
  <c r="H129" i="7"/>
  <c r="R129" i="7" s="1"/>
  <c r="H130" i="7"/>
  <c r="Z130" i="7" s="1"/>
  <c r="H131" i="7"/>
  <c r="Y131" i="7" s="1"/>
  <c r="H132" i="7"/>
  <c r="H133" i="7"/>
  <c r="H134" i="7"/>
  <c r="AZ134" i="7" s="1"/>
  <c r="H135" i="7"/>
  <c r="O135" i="7" s="1"/>
  <c r="H136" i="7"/>
  <c r="V136" i="7" s="1"/>
  <c r="H137" i="7"/>
  <c r="AI137" i="7" s="1"/>
  <c r="H138" i="7"/>
  <c r="Z138" i="7" s="1"/>
  <c r="H139" i="7"/>
  <c r="S139" i="7" s="1"/>
  <c r="H140" i="7"/>
  <c r="R140" i="7" s="1"/>
  <c r="H141" i="7"/>
  <c r="H142" i="7"/>
  <c r="S142" i="7" s="1"/>
  <c r="H143" i="7"/>
  <c r="H144" i="7"/>
  <c r="Q144" i="7" s="1"/>
  <c r="H145" i="7"/>
  <c r="R145" i="7" s="1"/>
  <c r="H146" i="7"/>
  <c r="R146" i="7" s="1"/>
  <c r="H147" i="7"/>
  <c r="B147" i="7" s="1"/>
  <c r="H148" i="7"/>
  <c r="H149" i="7"/>
  <c r="AZ149" i="7" s="1"/>
  <c r="H150" i="7"/>
  <c r="B150" i="7" s="1"/>
  <c r="H151" i="7"/>
  <c r="R151" i="7" s="1"/>
  <c r="H152" i="7"/>
  <c r="R152" i="7" s="1"/>
  <c r="H153" i="7"/>
  <c r="W153" i="7" s="1"/>
  <c r="H154" i="7"/>
  <c r="Z154" i="7" s="1"/>
  <c r="H155" i="7"/>
  <c r="B155" i="7" s="1"/>
  <c r="H156" i="7"/>
  <c r="S156" i="7" s="1"/>
  <c r="H157" i="7"/>
  <c r="AZ157" i="7" s="1"/>
  <c r="H158" i="7"/>
  <c r="R158" i="7" s="1"/>
  <c r="H159" i="7"/>
  <c r="Y159" i="7" s="1"/>
  <c r="H160" i="7"/>
  <c r="H161" i="7"/>
  <c r="Q161" i="7" s="1"/>
  <c r="H162" i="7"/>
  <c r="AZ162" i="7" s="1"/>
  <c r="H163" i="7"/>
  <c r="B163" i="7" s="1"/>
  <c r="H164" i="7"/>
  <c r="R164" i="7" s="1"/>
  <c r="H165" i="7"/>
  <c r="S165" i="7" s="1"/>
  <c r="H166" i="7"/>
  <c r="V166" i="7" s="1"/>
  <c r="H167" i="7"/>
  <c r="C167" i="7" s="1"/>
  <c r="H168" i="7"/>
  <c r="R168" i="7" s="1"/>
  <c r="H169" i="7"/>
  <c r="AZ169" i="7" s="1"/>
  <c r="H170" i="7"/>
  <c r="H171" i="7"/>
  <c r="Y171" i="7" s="1"/>
  <c r="H172" i="7"/>
  <c r="R172" i="7" s="1"/>
  <c r="H173" i="7"/>
  <c r="W173" i="7" s="1"/>
  <c r="H174" i="7"/>
  <c r="W174" i="7" s="1"/>
  <c r="H175" i="7"/>
  <c r="B175" i="7" s="1"/>
  <c r="H176" i="7"/>
  <c r="AI176" i="7" s="1"/>
  <c r="H177" i="7"/>
  <c r="W177" i="7" s="1"/>
  <c r="H178" i="7"/>
  <c r="H179" i="7"/>
  <c r="B179" i="7" s="1"/>
  <c r="H180" i="7"/>
  <c r="S180" i="7" s="1"/>
  <c r="H181" i="7"/>
  <c r="AZ181" i="7" s="1"/>
  <c r="H182" i="7"/>
  <c r="H183" i="7"/>
  <c r="H184" i="7"/>
  <c r="H185" i="7"/>
  <c r="F185" i="7" s="1"/>
  <c r="H186" i="7"/>
  <c r="B186" i="7" s="1"/>
  <c r="H187" i="7"/>
  <c r="V187" i="7" s="1"/>
  <c r="H188" i="7"/>
  <c r="V188" i="7" s="1"/>
  <c r="H189" i="7"/>
  <c r="AZ189" i="7" s="1"/>
  <c r="H190" i="7"/>
  <c r="H191" i="7"/>
  <c r="H192" i="7"/>
  <c r="R192" i="7" s="1"/>
  <c r="H193" i="7"/>
  <c r="F193" i="7" s="1"/>
  <c r="H194" i="7"/>
  <c r="Z194" i="7" s="1"/>
  <c r="H195" i="7"/>
  <c r="R195" i="7" s="1"/>
  <c r="H196" i="7"/>
  <c r="O196" i="7" s="1"/>
  <c r="H197" i="7"/>
  <c r="V197" i="7" s="1"/>
  <c r="H198" i="7"/>
  <c r="B198" i="7" s="1"/>
  <c r="H199" i="7"/>
  <c r="Y199" i="7" s="1"/>
  <c r="H200" i="7"/>
  <c r="AI200" i="7" s="1"/>
  <c r="H201" i="7"/>
  <c r="AI201" i="7" s="1"/>
  <c r="H202" i="7"/>
  <c r="AI202" i="7" s="1"/>
  <c r="H203" i="7"/>
  <c r="V203" i="7" s="1"/>
  <c r="H204" i="7"/>
  <c r="V204" i="7" s="1"/>
  <c r="H205" i="7"/>
  <c r="V205" i="7" s="1"/>
  <c r="H206" i="7"/>
  <c r="V206" i="7" s="1"/>
  <c r="H207" i="7"/>
  <c r="C207" i="7" s="1"/>
  <c r="H208" i="7"/>
  <c r="Y208" i="7" s="1"/>
  <c r="H209" i="7"/>
  <c r="AZ209" i="7" s="1"/>
  <c r="H210" i="7"/>
  <c r="W210" i="7" s="1"/>
  <c r="H211" i="7"/>
  <c r="Z211" i="7" s="1"/>
  <c r="H212" i="7"/>
  <c r="AZ212" i="7" s="1"/>
  <c r="H213" i="7"/>
  <c r="W213" i="7" s="1"/>
  <c r="H214" i="7"/>
  <c r="Q214" i="7" s="1"/>
  <c r="H215" i="7"/>
  <c r="R215" i="7" s="1"/>
  <c r="H216" i="7"/>
  <c r="AZ216" i="7" s="1"/>
  <c r="H217" i="7"/>
  <c r="F217" i="7" s="1"/>
  <c r="H218" i="7"/>
  <c r="R218" i="7" s="1"/>
  <c r="H219" i="7"/>
  <c r="B219" i="7" s="1"/>
  <c r="H220" i="7"/>
  <c r="AZ220" i="7" s="1"/>
  <c r="H221" i="7"/>
  <c r="B221" i="7" s="1"/>
  <c r="H222" i="7"/>
  <c r="O222" i="7" s="1"/>
  <c r="H223" i="7"/>
  <c r="AI223" i="7" s="1"/>
  <c r="H224" i="7"/>
  <c r="Z224" i="7" s="1"/>
  <c r="H225" i="7"/>
  <c r="Y225" i="7" s="1"/>
  <c r="H226" i="7"/>
  <c r="S226" i="7" s="1"/>
  <c r="H227" i="7"/>
  <c r="C227" i="7" s="1"/>
  <c r="H228" i="7"/>
  <c r="R228" i="7" s="1"/>
  <c r="H229" i="7"/>
  <c r="AI229" i="7" s="1"/>
  <c r="H230" i="7"/>
  <c r="S230" i="7" s="1"/>
  <c r="H231" i="7"/>
  <c r="AC231" i="7" s="1"/>
  <c r="AE231" i="7" s="1"/>
  <c r="H232" i="7"/>
  <c r="Z232" i="7" s="1"/>
  <c r="H233" i="7"/>
  <c r="V233" i="7" s="1"/>
  <c r="H234" i="7"/>
  <c r="V234" i="7" s="1"/>
  <c r="H235" i="7"/>
  <c r="F235" i="7" s="1"/>
  <c r="H236" i="7"/>
  <c r="Z236" i="7" s="1"/>
  <c r="H237" i="7"/>
  <c r="V237" i="7" s="1"/>
  <c r="H238" i="7"/>
  <c r="V238" i="7" s="1"/>
  <c r="H239" i="7"/>
  <c r="H240" i="7"/>
  <c r="R240" i="7" s="1"/>
  <c r="H241" i="7"/>
  <c r="Y241" i="7" s="1"/>
  <c r="H242" i="7"/>
  <c r="Z242" i="7" s="1"/>
  <c r="H243" i="7"/>
  <c r="W243" i="7" s="1"/>
  <c r="H244" i="7"/>
  <c r="Z244" i="7" s="1"/>
  <c r="H245" i="7"/>
  <c r="Y245" i="7" s="1"/>
  <c r="H246" i="7"/>
  <c r="B246" i="7" s="1"/>
  <c r="H247" i="7"/>
  <c r="H248" i="7"/>
  <c r="S248" i="7" s="1"/>
  <c r="H249" i="7"/>
  <c r="Q249" i="7" s="1"/>
  <c r="H250" i="7"/>
  <c r="H251" i="7"/>
  <c r="S251" i="7" s="1"/>
  <c r="H252" i="7"/>
  <c r="AZ252" i="7" s="1"/>
  <c r="H253" i="7"/>
  <c r="C253" i="7" s="1"/>
  <c r="H254" i="7"/>
  <c r="R254" i="7" s="1"/>
  <c r="H255" i="7"/>
  <c r="Z255" i="7" s="1"/>
  <c r="H256" i="7"/>
  <c r="H257" i="7"/>
  <c r="H258" i="7"/>
  <c r="B258" i="7" s="1"/>
  <c r="H259" i="7"/>
  <c r="Z259" i="7" s="1"/>
  <c r="H260" i="7"/>
  <c r="Z260" i="7" s="1"/>
  <c r="H261" i="7"/>
  <c r="Q261" i="7" s="1"/>
  <c r="H262" i="7"/>
  <c r="W262" i="7" s="1"/>
  <c r="H263" i="7"/>
  <c r="AI263" i="7" s="1"/>
  <c r="H264" i="7"/>
  <c r="Z264" i="7" s="1"/>
  <c r="H265" i="7"/>
  <c r="C265" i="7" s="1"/>
  <c r="H266" i="7"/>
  <c r="B266" i="7" s="1"/>
  <c r="H267" i="7"/>
  <c r="AI267" i="7" s="1"/>
  <c r="H268" i="7"/>
  <c r="R268" i="7" s="1"/>
  <c r="H269" i="7"/>
  <c r="V269" i="7" s="1"/>
  <c r="H270" i="7"/>
  <c r="S270" i="7" s="1"/>
  <c r="H271" i="7"/>
  <c r="V271" i="7" s="1"/>
  <c r="H272" i="7"/>
  <c r="H273" i="7"/>
  <c r="AI273" i="7" s="1"/>
  <c r="H274" i="7"/>
  <c r="H275" i="7"/>
  <c r="F275" i="7" s="1"/>
  <c r="H276" i="7"/>
  <c r="H277" i="7"/>
  <c r="R277" i="7" s="1"/>
  <c r="H278" i="7"/>
  <c r="H279" i="7"/>
  <c r="F279" i="7" s="1"/>
  <c r="H280" i="7"/>
  <c r="B280" i="7" s="1"/>
  <c r="H281" i="7"/>
  <c r="R281" i="7" s="1"/>
  <c r="H282" i="7"/>
  <c r="H283" i="7"/>
  <c r="V283" i="7" s="1"/>
  <c r="H284" i="7"/>
  <c r="R284" i="7" s="1"/>
  <c r="H285" i="7"/>
  <c r="AI285" i="7" s="1"/>
  <c r="H286" i="7"/>
  <c r="F286" i="7" s="1"/>
  <c r="H287" i="7"/>
  <c r="Y287" i="7" s="1"/>
  <c r="H288" i="7"/>
  <c r="V288" i="7" s="1"/>
  <c r="H289" i="7"/>
  <c r="H290" i="7"/>
  <c r="Y290" i="7" s="1"/>
  <c r="H291" i="7"/>
  <c r="W291" i="7" s="1"/>
  <c r="H292" i="7"/>
  <c r="R292" i="7" s="1"/>
  <c r="H293" i="7"/>
  <c r="AC293" i="7" s="1"/>
  <c r="AE293" i="7" s="1"/>
  <c r="H294" i="7"/>
  <c r="V294" i="7" s="1"/>
  <c r="H295" i="7"/>
  <c r="H296" i="7"/>
  <c r="R296" i="7" s="1"/>
  <c r="H297" i="7"/>
  <c r="AZ297" i="7" s="1"/>
  <c r="H298" i="7"/>
  <c r="F298" i="7" s="1"/>
  <c r="H299" i="7"/>
  <c r="F299" i="7" s="1"/>
  <c r="H300" i="7"/>
  <c r="AI300" i="7" s="1"/>
  <c r="H301" i="7"/>
  <c r="V301" i="7" s="1"/>
  <c r="H302" i="7"/>
  <c r="H303" i="7"/>
  <c r="W303" i="7" s="1"/>
  <c r="H304" i="7"/>
  <c r="R304" i="7" s="1"/>
  <c r="H305" i="7"/>
  <c r="AI305" i="7" s="1"/>
  <c r="H306" i="7"/>
  <c r="S306" i="7" s="1"/>
  <c r="H307" i="7"/>
  <c r="V307" i="7" s="1"/>
  <c r="H308" i="7"/>
  <c r="V308" i="7" s="1"/>
  <c r="H309" i="7"/>
  <c r="R309" i="7" s="1"/>
  <c r="H310" i="7"/>
  <c r="H311" i="7"/>
  <c r="W311" i="7" s="1"/>
  <c r="H312" i="7"/>
  <c r="Q312" i="7" s="1"/>
  <c r="H313" i="7"/>
  <c r="H314" i="7"/>
  <c r="V314" i="7" s="1"/>
  <c r="H315" i="7"/>
  <c r="Z315" i="7" s="1"/>
  <c r="H316" i="7"/>
  <c r="Q316" i="7" s="1"/>
  <c r="H317" i="7"/>
  <c r="V317" i="7" s="1"/>
  <c r="H318" i="7"/>
  <c r="V318" i="7" s="1"/>
  <c r="H319" i="7"/>
  <c r="C319" i="7" s="1"/>
  <c r="H320" i="7"/>
  <c r="H321" i="7"/>
  <c r="Q321" i="7" s="1"/>
  <c r="H322" i="7"/>
  <c r="R322" i="7" s="1"/>
  <c r="H323" i="7"/>
  <c r="AZ323" i="7" s="1"/>
  <c r="H324" i="7"/>
  <c r="AC324" i="7" s="1"/>
  <c r="AE324" i="7" s="1"/>
  <c r="H325" i="7"/>
  <c r="V325" i="7" s="1"/>
  <c r="H326" i="7"/>
  <c r="R326" i="7" s="1"/>
  <c r="H327" i="7"/>
  <c r="AI327" i="7" s="1"/>
  <c r="H328" i="7"/>
  <c r="V328" i="7" s="1"/>
  <c r="H329" i="7"/>
  <c r="H330" i="7"/>
  <c r="C330" i="7" s="1"/>
  <c r="H331" i="7"/>
  <c r="Q331" i="7" s="1"/>
  <c r="H332" i="7"/>
  <c r="S332" i="7" s="1"/>
  <c r="H333" i="7"/>
  <c r="Y333" i="7" s="1"/>
  <c r="H334" i="7"/>
  <c r="Q334" i="7" s="1"/>
  <c r="H335" i="7"/>
  <c r="O335" i="7" s="1"/>
  <c r="H336" i="7"/>
  <c r="H337" i="7"/>
  <c r="AI337" i="7" s="1"/>
  <c r="H338" i="7"/>
  <c r="AI338" i="7" s="1"/>
  <c r="H339" i="7"/>
  <c r="R339" i="7" s="1"/>
  <c r="H340" i="7"/>
  <c r="R340" i="7" s="1"/>
  <c r="H341" i="7"/>
  <c r="C341" i="7" s="1"/>
  <c r="H342" i="7"/>
  <c r="R342" i="7" s="1"/>
  <c r="H343" i="7"/>
  <c r="V343" i="7" s="1"/>
  <c r="H344" i="7"/>
  <c r="Y344" i="7" s="1"/>
  <c r="H345" i="7"/>
  <c r="Y345" i="7" s="1"/>
  <c r="H346" i="7"/>
  <c r="F346" i="7" s="1"/>
  <c r="H347" i="7"/>
  <c r="O347" i="7" s="1"/>
  <c r="H348" i="7"/>
  <c r="AC348" i="7" s="1"/>
  <c r="AE348" i="7" s="1"/>
  <c r="H349" i="7"/>
  <c r="AC349" i="7" s="1"/>
  <c r="AE349" i="7" s="1"/>
  <c r="H350" i="7"/>
  <c r="C350" i="7" s="1"/>
  <c r="H351" i="7"/>
  <c r="V351" i="7" s="1"/>
  <c r="H352" i="7"/>
  <c r="H353" i="7"/>
  <c r="B353" i="7" s="1"/>
  <c r="H354" i="7"/>
  <c r="B354" i="7" s="1"/>
  <c r="H355" i="7"/>
  <c r="O355" i="7" s="1"/>
  <c r="H356" i="7"/>
  <c r="W356" i="7" s="1"/>
  <c r="H357" i="7"/>
  <c r="V357" i="7" s="1"/>
  <c r="H358" i="7"/>
  <c r="S358" i="7" s="1"/>
  <c r="H359" i="7"/>
  <c r="V359" i="7" s="1"/>
  <c r="H360" i="7"/>
  <c r="B360" i="7" s="1"/>
  <c r="H361" i="7"/>
  <c r="AC361" i="7" s="1"/>
  <c r="AE361" i="7" s="1"/>
  <c r="H362" i="7"/>
  <c r="V362" i="7" s="1"/>
  <c r="H363" i="7"/>
  <c r="S363" i="7" s="1"/>
  <c r="H364" i="7"/>
  <c r="B364" i="7" s="1"/>
  <c r="H365" i="7"/>
  <c r="V365" i="7" s="1"/>
  <c r="H366" i="7"/>
  <c r="B366" i="7" s="1"/>
  <c r="H367" i="7"/>
  <c r="V367" i="7" s="1"/>
  <c r="H368" i="7"/>
  <c r="F368" i="7" s="1"/>
  <c r="H369" i="7"/>
  <c r="S369" i="7" s="1"/>
  <c r="H370" i="7"/>
  <c r="B370" i="7" s="1"/>
  <c r="H371" i="7"/>
  <c r="V371" i="7" s="1"/>
  <c r="H372" i="7"/>
  <c r="Y372" i="7" s="1"/>
  <c r="H373" i="7"/>
  <c r="W373" i="7" s="1"/>
  <c r="H374" i="7"/>
  <c r="B374" i="7" s="1"/>
  <c r="H375" i="7"/>
  <c r="V375" i="7" s="1"/>
  <c r="H376" i="7"/>
  <c r="R376" i="7" s="1"/>
  <c r="H377" i="7"/>
  <c r="W377" i="7" s="1"/>
  <c r="H378" i="7"/>
  <c r="AC378" i="7" s="1"/>
  <c r="AE378" i="7" s="1"/>
  <c r="H379" i="7"/>
  <c r="Q379" i="7" s="1"/>
  <c r="H380" i="7"/>
  <c r="W380" i="7" s="1"/>
  <c r="H381" i="7"/>
  <c r="C381" i="7" s="1"/>
  <c r="H382" i="7"/>
  <c r="B382" i="7" s="1"/>
  <c r="H383" i="7"/>
  <c r="V383" i="7" s="1"/>
  <c r="H384" i="7"/>
  <c r="Z384" i="7" s="1"/>
  <c r="H385" i="7"/>
  <c r="C385" i="7" s="1"/>
  <c r="H386" i="7"/>
  <c r="V386" i="7" s="1"/>
  <c r="H387" i="7"/>
  <c r="V387" i="7" s="1"/>
  <c r="H388" i="7"/>
  <c r="W388" i="7" s="1"/>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5" i="7"/>
  <c r="K52" i="9"/>
  <c r="K56" i="9"/>
  <c r="K60" i="9"/>
  <c r="K43" i="9"/>
  <c r="K27" i="9"/>
  <c r="K49" i="9"/>
  <c r="K81" i="9"/>
  <c r="K22" i="9"/>
  <c r="K21" i="9"/>
  <c r="K30" i="9"/>
  <c r="K58" i="9"/>
  <c r="K79" i="9"/>
  <c r="K28" i="9"/>
  <c r="K83" i="9"/>
  <c r="K41" i="9"/>
  <c r="K47" i="9"/>
  <c r="K89" i="9"/>
  <c r="K90" i="9"/>
  <c r="I5" i="7"/>
  <c r="J5" i="7"/>
  <c r="P5" i="7"/>
  <c r="T5" i="7"/>
  <c r="BD5" i="7"/>
  <c r="BE5" i="7"/>
  <c r="BF5" i="7"/>
  <c r="I6" i="7"/>
  <c r="J6" i="7"/>
  <c r="P6" i="7"/>
  <c r="T6" i="7"/>
  <c r="BD6" i="7"/>
  <c r="BE6" i="7"/>
  <c r="BF6" i="7"/>
  <c r="I7" i="7"/>
  <c r="J7" i="7"/>
  <c r="P7" i="7"/>
  <c r="T7" i="7"/>
  <c r="BD7" i="7"/>
  <c r="BE7" i="7"/>
  <c r="BF7" i="7"/>
  <c r="I8" i="7"/>
  <c r="J8" i="7"/>
  <c r="P8" i="7"/>
  <c r="T8" i="7"/>
  <c r="BD8" i="7"/>
  <c r="BE8" i="7"/>
  <c r="BF8" i="7"/>
  <c r="I9" i="7"/>
  <c r="J9" i="7"/>
  <c r="P9" i="7"/>
  <c r="T9" i="7"/>
  <c r="BD9" i="7"/>
  <c r="BE9" i="7"/>
  <c r="BF9" i="7"/>
  <c r="I10" i="7"/>
  <c r="J10" i="7"/>
  <c r="P10" i="7"/>
  <c r="T10" i="7"/>
  <c r="BD10" i="7"/>
  <c r="BE10" i="7"/>
  <c r="BF10" i="7"/>
  <c r="I11" i="7"/>
  <c r="J11" i="7"/>
  <c r="P11" i="7"/>
  <c r="T11" i="7"/>
  <c r="BD11" i="7"/>
  <c r="BE11" i="7"/>
  <c r="BF11" i="7"/>
  <c r="I12" i="7"/>
  <c r="J12" i="7"/>
  <c r="P12" i="7"/>
  <c r="T12" i="7"/>
  <c r="BD12" i="7"/>
  <c r="BE12" i="7"/>
  <c r="BF12" i="7"/>
  <c r="I13" i="7"/>
  <c r="J13" i="7"/>
  <c r="P13" i="7"/>
  <c r="T13" i="7"/>
  <c r="BD13" i="7"/>
  <c r="BE13" i="7"/>
  <c r="BF13" i="7"/>
  <c r="I14" i="7"/>
  <c r="J14" i="7"/>
  <c r="P14" i="7"/>
  <c r="T14" i="7"/>
  <c r="BD14" i="7"/>
  <c r="BE14" i="7"/>
  <c r="BF14" i="7"/>
  <c r="I15" i="7"/>
  <c r="J15" i="7"/>
  <c r="P15" i="7"/>
  <c r="T15" i="7"/>
  <c r="BD15" i="7"/>
  <c r="BE15" i="7"/>
  <c r="BF15" i="7"/>
  <c r="I16" i="7"/>
  <c r="J16" i="7"/>
  <c r="P16" i="7"/>
  <c r="T16" i="7"/>
  <c r="BD16" i="7"/>
  <c r="BE16" i="7"/>
  <c r="BF16" i="7"/>
  <c r="I17" i="7"/>
  <c r="J17" i="7"/>
  <c r="P17" i="7"/>
  <c r="T17" i="7"/>
  <c r="BD17" i="7"/>
  <c r="BE17" i="7"/>
  <c r="BF17" i="7"/>
  <c r="I18" i="7"/>
  <c r="J18" i="7"/>
  <c r="P18" i="7"/>
  <c r="T18" i="7"/>
  <c r="BD18" i="7"/>
  <c r="BE18" i="7"/>
  <c r="BF18" i="7"/>
  <c r="I19" i="7"/>
  <c r="J19" i="7"/>
  <c r="P19" i="7"/>
  <c r="T19" i="7"/>
  <c r="BD19" i="7"/>
  <c r="BE19" i="7"/>
  <c r="BF19" i="7"/>
  <c r="I20" i="7"/>
  <c r="J20" i="7"/>
  <c r="P20" i="7"/>
  <c r="T20" i="7"/>
  <c r="BD20" i="7"/>
  <c r="BE20" i="7"/>
  <c r="BF20" i="7"/>
  <c r="I21" i="7"/>
  <c r="J21" i="7"/>
  <c r="P21" i="7"/>
  <c r="T21" i="7"/>
  <c r="BD21" i="7"/>
  <c r="BE21" i="7"/>
  <c r="BF21" i="7"/>
  <c r="I22" i="7"/>
  <c r="J22" i="7"/>
  <c r="P22" i="7"/>
  <c r="T22" i="7"/>
  <c r="BD22" i="7"/>
  <c r="BE22" i="7"/>
  <c r="BF22" i="7"/>
  <c r="I23" i="7"/>
  <c r="J23" i="7"/>
  <c r="P23" i="7"/>
  <c r="T23" i="7"/>
  <c r="BD23" i="7"/>
  <c r="BE23" i="7"/>
  <c r="BF23" i="7"/>
  <c r="I24" i="7"/>
  <c r="J24" i="7"/>
  <c r="P24" i="7"/>
  <c r="T24" i="7"/>
  <c r="BD24" i="7"/>
  <c r="BE24" i="7"/>
  <c r="BF24" i="7"/>
  <c r="I25" i="7"/>
  <c r="J25" i="7"/>
  <c r="P25" i="7"/>
  <c r="T25" i="7"/>
  <c r="BD25" i="7"/>
  <c r="BE25" i="7"/>
  <c r="BF25" i="7"/>
  <c r="I26" i="7"/>
  <c r="J26" i="7"/>
  <c r="P26" i="7"/>
  <c r="T26" i="7"/>
  <c r="BD26" i="7"/>
  <c r="BE26" i="7"/>
  <c r="BF26" i="7"/>
  <c r="I27" i="7"/>
  <c r="J27" i="7"/>
  <c r="P27" i="7"/>
  <c r="T27" i="7"/>
  <c r="BD27" i="7"/>
  <c r="BE27" i="7"/>
  <c r="BF27" i="7"/>
  <c r="I28" i="7"/>
  <c r="J28" i="7"/>
  <c r="P28" i="7"/>
  <c r="T28" i="7"/>
  <c r="BD28" i="7"/>
  <c r="BE28" i="7"/>
  <c r="BF28" i="7"/>
  <c r="I29" i="7"/>
  <c r="J29" i="7"/>
  <c r="P29" i="7"/>
  <c r="T29" i="7"/>
  <c r="BD29" i="7"/>
  <c r="BE29" i="7"/>
  <c r="BF29" i="7"/>
  <c r="I30" i="7"/>
  <c r="J30" i="7"/>
  <c r="P30" i="7"/>
  <c r="T30" i="7"/>
  <c r="BD30" i="7"/>
  <c r="BE30" i="7"/>
  <c r="BF30" i="7"/>
  <c r="I31" i="7"/>
  <c r="J31" i="7"/>
  <c r="P31" i="7"/>
  <c r="T31" i="7"/>
  <c r="BD31" i="7"/>
  <c r="BE31" i="7"/>
  <c r="BF31" i="7"/>
  <c r="I32" i="7"/>
  <c r="J32" i="7"/>
  <c r="P32" i="7"/>
  <c r="T32" i="7"/>
  <c r="BD32" i="7"/>
  <c r="BE32" i="7"/>
  <c r="BF32" i="7"/>
  <c r="I33" i="7"/>
  <c r="J33" i="7"/>
  <c r="P33" i="7"/>
  <c r="T33" i="7"/>
  <c r="BD33" i="7"/>
  <c r="BE33" i="7"/>
  <c r="BF33" i="7"/>
  <c r="I34" i="7"/>
  <c r="J34" i="7"/>
  <c r="P34" i="7"/>
  <c r="T34" i="7"/>
  <c r="BD34" i="7"/>
  <c r="BE34" i="7"/>
  <c r="BF34" i="7"/>
  <c r="I35" i="7"/>
  <c r="J35" i="7"/>
  <c r="P35" i="7"/>
  <c r="T35" i="7"/>
  <c r="BD35" i="7"/>
  <c r="BE35" i="7"/>
  <c r="BF35" i="7"/>
  <c r="I36" i="7"/>
  <c r="J36" i="7"/>
  <c r="P36" i="7"/>
  <c r="T36" i="7"/>
  <c r="BD36" i="7"/>
  <c r="BE36" i="7"/>
  <c r="BF36" i="7"/>
  <c r="I37" i="7"/>
  <c r="J37" i="7"/>
  <c r="P37" i="7"/>
  <c r="T37" i="7"/>
  <c r="BD37" i="7"/>
  <c r="BE37" i="7"/>
  <c r="BF37" i="7"/>
  <c r="I38" i="7"/>
  <c r="J38" i="7"/>
  <c r="P38" i="7"/>
  <c r="T38" i="7"/>
  <c r="BD38" i="7"/>
  <c r="BE38" i="7"/>
  <c r="BF38" i="7"/>
  <c r="I39" i="7"/>
  <c r="J39" i="7"/>
  <c r="P39" i="7"/>
  <c r="T39" i="7"/>
  <c r="BD39" i="7"/>
  <c r="BE39" i="7"/>
  <c r="BF39" i="7"/>
  <c r="I40" i="7"/>
  <c r="J40" i="7"/>
  <c r="P40" i="7"/>
  <c r="T40" i="7"/>
  <c r="BD40" i="7"/>
  <c r="BE40" i="7"/>
  <c r="BF40" i="7"/>
  <c r="I41" i="7"/>
  <c r="J41" i="7"/>
  <c r="P41" i="7"/>
  <c r="T41" i="7"/>
  <c r="BD41" i="7"/>
  <c r="BE41" i="7"/>
  <c r="BF41" i="7"/>
  <c r="I42" i="7"/>
  <c r="J42" i="7"/>
  <c r="P42" i="7"/>
  <c r="T42" i="7"/>
  <c r="BD42" i="7"/>
  <c r="BE42" i="7"/>
  <c r="BF42" i="7"/>
  <c r="I43" i="7"/>
  <c r="J43" i="7"/>
  <c r="P43" i="7"/>
  <c r="T43" i="7"/>
  <c r="BD43" i="7"/>
  <c r="BE43" i="7"/>
  <c r="BF43" i="7"/>
  <c r="I44" i="7"/>
  <c r="J44" i="7"/>
  <c r="P44" i="7"/>
  <c r="T44" i="7"/>
  <c r="BD44" i="7"/>
  <c r="BE44" i="7"/>
  <c r="BF44" i="7"/>
  <c r="I45" i="7"/>
  <c r="J45" i="7"/>
  <c r="P45" i="7"/>
  <c r="T45" i="7"/>
  <c r="BD45" i="7"/>
  <c r="BE45" i="7"/>
  <c r="BF45" i="7"/>
  <c r="I46" i="7"/>
  <c r="J46" i="7"/>
  <c r="P46" i="7"/>
  <c r="T46" i="7"/>
  <c r="BD46" i="7"/>
  <c r="BE46" i="7"/>
  <c r="BF46" i="7"/>
  <c r="I47" i="7"/>
  <c r="J47" i="7"/>
  <c r="P47" i="7"/>
  <c r="T47" i="7"/>
  <c r="BD47" i="7"/>
  <c r="BE47" i="7"/>
  <c r="BF47" i="7"/>
  <c r="I48" i="7"/>
  <c r="J48" i="7"/>
  <c r="P48" i="7"/>
  <c r="T48" i="7"/>
  <c r="BD48" i="7"/>
  <c r="BE48" i="7"/>
  <c r="BF48" i="7"/>
  <c r="I49" i="7"/>
  <c r="J49" i="7"/>
  <c r="P49" i="7"/>
  <c r="T49" i="7"/>
  <c r="BD49" i="7"/>
  <c r="BE49" i="7"/>
  <c r="BF49" i="7"/>
  <c r="I50" i="7"/>
  <c r="J50" i="7"/>
  <c r="P50" i="7"/>
  <c r="T50" i="7"/>
  <c r="BD50" i="7"/>
  <c r="BE50" i="7"/>
  <c r="BF50" i="7"/>
  <c r="I51" i="7"/>
  <c r="J51" i="7"/>
  <c r="P51" i="7"/>
  <c r="T51" i="7"/>
  <c r="BD51" i="7"/>
  <c r="BE51" i="7"/>
  <c r="BF51" i="7"/>
  <c r="I52" i="7"/>
  <c r="J52" i="7"/>
  <c r="P52" i="7"/>
  <c r="T52" i="7"/>
  <c r="BD52" i="7"/>
  <c r="BE52" i="7"/>
  <c r="BF52" i="7"/>
  <c r="I53" i="7"/>
  <c r="J53" i="7"/>
  <c r="P53" i="7"/>
  <c r="T53" i="7"/>
  <c r="BD53" i="7"/>
  <c r="BE53" i="7"/>
  <c r="BF53" i="7"/>
  <c r="I54" i="7"/>
  <c r="J54" i="7"/>
  <c r="P54" i="7"/>
  <c r="T54" i="7"/>
  <c r="BD54" i="7"/>
  <c r="BE54" i="7"/>
  <c r="BF54" i="7"/>
  <c r="I55" i="7"/>
  <c r="J55" i="7"/>
  <c r="P55" i="7"/>
  <c r="T55" i="7"/>
  <c r="BD55" i="7"/>
  <c r="BE55" i="7"/>
  <c r="BF55" i="7"/>
  <c r="I56" i="7"/>
  <c r="J56" i="7"/>
  <c r="P56" i="7"/>
  <c r="T56" i="7"/>
  <c r="BD56" i="7"/>
  <c r="BE56" i="7"/>
  <c r="BF56" i="7"/>
  <c r="I57" i="7"/>
  <c r="J57" i="7"/>
  <c r="P57" i="7"/>
  <c r="T57" i="7"/>
  <c r="BD57" i="7"/>
  <c r="BE57" i="7"/>
  <c r="BF57" i="7"/>
  <c r="I58" i="7"/>
  <c r="J58" i="7"/>
  <c r="P58" i="7"/>
  <c r="T58" i="7"/>
  <c r="BD58" i="7"/>
  <c r="BE58" i="7"/>
  <c r="BF58" i="7"/>
  <c r="I59" i="7"/>
  <c r="J59" i="7"/>
  <c r="P59" i="7"/>
  <c r="T59" i="7"/>
  <c r="BD59" i="7"/>
  <c r="BE59" i="7"/>
  <c r="BF59" i="7"/>
  <c r="I60" i="7"/>
  <c r="J60" i="7"/>
  <c r="P60" i="7"/>
  <c r="T60" i="7"/>
  <c r="BD60" i="7"/>
  <c r="BE60" i="7"/>
  <c r="BF60" i="7"/>
  <c r="I61" i="7"/>
  <c r="J61" i="7"/>
  <c r="P61" i="7"/>
  <c r="T61" i="7"/>
  <c r="BD61" i="7"/>
  <c r="BE61" i="7"/>
  <c r="BF61" i="7"/>
  <c r="I62" i="7"/>
  <c r="J62" i="7"/>
  <c r="P62" i="7"/>
  <c r="T62" i="7"/>
  <c r="BD62" i="7"/>
  <c r="BE62" i="7"/>
  <c r="BF62" i="7"/>
  <c r="I63" i="7"/>
  <c r="J63" i="7"/>
  <c r="P63" i="7"/>
  <c r="T63" i="7"/>
  <c r="BD63" i="7"/>
  <c r="BE63" i="7"/>
  <c r="BF63" i="7"/>
  <c r="I64" i="7"/>
  <c r="J64" i="7"/>
  <c r="P64" i="7"/>
  <c r="T64" i="7"/>
  <c r="BD64" i="7"/>
  <c r="BE64" i="7"/>
  <c r="BF64" i="7"/>
  <c r="I65" i="7"/>
  <c r="J65" i="7"/>
  <c r="P65" i="7"/>
  <c r="T65" i="7"/>
  <c r="BD65" i="7"/>
  <c r="BE65" i="7"/>
  <c r="BF65" i="7"/>
  <c r="I66" i="7"/>
  <c r="J66" i="7"/>
  <c r="P66" i="7"/>
  <c r="T66" i="7"/>
  <c r="BD66" i="7"/>
  <c r="BE66" i="7"/>
  <c r="BF66" i="7"/>
  <c r="I67" i="7"/>
  <c r="J67" i="7"/>
  <c r="P67" i="7"/>
  <c r="T67" i="7"/>
  <c r="BD67" i="7"/>
  <c r="BE67" i="7"/>
  <c r="BF67" i="7"/>
  <c r="I68" i="7"/>
  <c r="J68" i="7"/>
  <c r="P68" i="7"/>
  <c r="T68" i="7"/>
  <c r="BD68" i="7"/>
  <c r="BE68" i="7"/>
  <c r="BF68" i="7"/>
  <c r="I69" i="7"/>
  <c r="J69" i="7"/>
  <c r="P69" i="7"/>
  <c r="T69" i="7"/>
  <c r="BD69" i="7"/>
  <c r="BE69" i="7"/>
  <c r="BF69" i="7"/>
  <c r="I70" i="7"/>
  <c r="J70" i="7"/>
  <c r="P70" i="7"/>
  <c r="T70" i="7"/>
  <c r="BD70" i="7"/>
  <c r="BE70" i="7"/>
  <c r="BF70" i="7"/>
  <c r="I71" i="7"/>
  <c r="J71" i="7"/>
  <c r="P71" i="7"/>
  <c r="T71" i="7"/>
  <c r="BD71" i="7"/>
  <c r="BE71" i="7"/>
  <c r="BF71" i="7"/>
  <c r="I72" i="7"/>
  <c r="J72" i="7"/>
  <c r="P72" i="7"/>
  <c r="T72" i="7"/>
  <c r="BD72" i="7"/>
  <c r="BE72" i="7"/>
  <c r="BF72" i="7"/>
  <c r="I73" i="7"/>
  <c r="J73" i="7"/>
  <c r="P73" i="7"/>
  <c r="T73" i="7"/>
  <c r="BD73" i="7"/>
  <c r="BE73" i="7"/>
  <c r="BF73" i="7"/>
  <c r="I74" i="7"/>
  <c r="J74" i="7"/>
  <c r="P74" i="7"/>
  <c r="T74" i="7"/>
  <c r="BD74" i="7"/>
  <c r="BE74" i="7"/>
  <c r="BF74" i="7"/>
  <c r="I75" i="7"/>
  <c r="J75" i="7"/>
  <c r="P75" i="7"/>
  <c r="T75" i="7"/>
  <c r="BD75" i="7"/>
  <c r="BE75" i="7"/>
  <c r="BF75" i="7"/>
  <c r="I76" i="7"/>
  <c r="J76" i="7"/>
  <c r="P76" i="7"/>
  <c r="T76" i="7"/>
  <c r="BD76" i="7"/>
  <c r="BE76" i="7"/>
  <c r="BF76" i="7"/>
  <c r="I77" i="7"/>
  <c r="J77" i="7"/>
  <c r="P77" i="7"/>
  <c r="T77" i="7"/>
  <c r="BD77" i="7"/>
  <c r="BE77" i="7"/>
  <c r="BF77" i="7"/>
  <c r="I78" i="7"/>
  <c r="J78" i="7"/>
  <c r="P78" i="7"/>
  <c r="T78" i="7"/>
  <c r="BD78" i="7"/>
  <c r="BE78" i="7"/>
  <c r="BF78" i="7"/>
  <c r="I79" i="7"/>
  <c r="J79" i="7"/>
  <c r="P79" i="7"/>
  <c r="T79" i="7"/>
  <c r="BD79" i="7"/>
  <c r="BE79" i="7"/>
  <c r="BF79" i="7"/>
  <c r="I80" i="7"/>
  <c r="J80" i="7"/>
  <c r="P80" i="7"/>
  <c r="T80" i="7"/>
  <c r="BD80" i="7"/>
  <c r="BE80" i="7"/>
  <c r="BF80" i="7"/>
  <c r="I81" i="7"/>
  <c r="J81" i="7"/>
  <c r="P81" i="7"/>
  <c r="T81" i="7"/>
  <c r="BD81" i="7"/>
  <c r="BE81" i="7"/>
  <c r="BF81" i="7"/>
  <c r="I82" i="7"/>
  <c r="J82" i="7"/>
  <c r="P82" i="7"/>
  <c r="T82" i="7"/>
  <c r="BD82" i="7"/>
  <c r="BE82" i="7"/>
  <c r="BF82" i="7"/>
  <c r="I83" i="7"/>
  <c r="J83" i="7"/>
  <c r="P83" i="7"/>
  <c r="T83" i="7"/>
  <c r="BD83" i="7"/>
  <c r="BE83" i="7"/>
  <c r="BF83" i="7"/>
  <c r="I84" i="7"/>
  <c r="J84" i="7"/>
  <c r="P84" i="7"/>
  <c r="T84" i="7"/>
  <c r="BD84" i="7"/>
  <c r="BE84" i="7"/>
  <c r="BF84" i="7"/>
  <c r="I85" i="7"/>
  <c r="J85" i="7"/>
  <c r="P85" i="7"/>
  <c r="T85" i="7"/>
  <c r="BD85" i="7"/>
  <c r="BE85" i="7"/>
  <c r="BF85" i="7"/>
  <c r="I86" i="7"/>
  <c r="J86" i="7"/>
  <c r="P86" i="7"/>
  <c r="T86" i="7"/>
  <c r="BD86" i="7"/>
  <c r="BE86" i="7"/>
  <c r="BF86" i="7"/>
  <c r="I87" i="7"/>
  <c r="J87" i="7"/>
  <c r="P87" i="7"/>
  <c r="T87" i="7"/>
  <c r="BD87" i="7"/>
  <c r="BE87" i="7"/>
  <c r="BF87" i="7"/>
  <c r="I88" i="7"/>
  <c r="J88" i="7"/>
  <c r="P88" i="7"/>
  <c r="T88" i="7"/>
  <c r="BD88" i="7"/>
  <c r="BE88" i="7"/>
  <c r="BF88" i="7"/>
  <c r="I89" i="7"/>
  <c r="J89" i="7"/>
  <c r="P89" i="7"/>
  <c r="T89" i="7"/>
  <c r="BD89" i="7"/>
  <c r="BE89" i="7"/>
  <c r="BF89" i="7"/>
  <c r="I90" i="7"/>
  <c r="J90" i="7"/>
  <c r="P90" i="7"/>
  <c r="T90" i="7"/>
  <c r="BD90" i="7"/>
  <c r="BE90" i="7"/>
  <c r="BF90" i="7"/>
  <c r="I91" i="7"/>
  <c r="J91" i="7"/>
  <c r="P91" i="7"/>
  <c r="T91" i="7"/>
  <c r="BD91" i="7"/>
  <c r="BE91" i="7"/>
  <c r="BF91" i="7"/>
  <c r="I92" i="7"/>
  <c r="J92" i="7"/>
  <c r="P92" i="7"/>
  <c r="T92" i="7"/>
  <c r="BD92" i="7"/>
  <c r="BE92" i="7"/>
  <c r="BF92" i="7"/>
  <c r="I93" i="7"/>
  <c r="J93" i="7"/>
  <c r="P93" i="7"/>
  <c r="T93" i="7"/>
  <c r="BD93" i="7"/>
  <c r="BE93" i="7"/>
  <c r="BF93" i="7"/>
  <c r="I94" i="7"/>
  <c r="J94" i="7"/>
  <c r="P94" i="7"/>
  <c r="T94" i="7"/>
  <c r="BD94" i="7"/>
  <c r="BE94" i="7"/>
  <c r="BF94" i="7"/>
  <c r="I95" i="7"/>
  <c r="J95" i="7"/>
  <c r="P95" i="7"/>
  <c r="T95" i="7"/>
  <c r="BD95" i="7"/>
  <c r="BE95" i="7"/>
  <c r="BF95" i="7"/>
  <c r="I96" i="7"/>
  <c r="J96" i="7"/>
  <c r="P96" i="7"/>
  <c r="T96" i="7"/>
  <c r="BD96" i="7"/>
  <c r="BE96" i="7"/>
  <c r="BF96" i="7"/>
  <c r="I97" i="7"/>
  <c r="J97" i="7"/>
  <c r="P97" i="7"/>
  <c r="T97" i="7"/>
  <c r="BD97" i="7"/>
  <c r="BE97" i="7"/>
  <c r="BF97" i="7"/>
  <c r="I98" i="7"/>
  <c r="J98" i="7"/>
  <c r="P98" i="7"/>
  <c r="T98" i="7"/>
  <c r="BD98" i="7"/>
  <c r="BE98" i="7"/>
  <c r="BF98" i="7"/>
  <c r="I99" i="7"/>
  <c r="J99" i="7"/>
  <c r="P99" i="7"/>
  <c r="T99" i="7"/>
  <c r="BD99" i="7"/>
  <c r="BE99" i="7"/>
  <c r="BF99" i="7"/>
  <c r="I100" i="7"/>
  <c r="J100" i="7"/>
  <c r="P100" i="7"/>
  <c r="T100" i="7"/>
  <c r="BD100" i="7"/>
  <c r="BE100" i="7"/>
  <c r="BF100" i="7"/>
  <c r="I101" i="7"/>
  <c r="J101" i="7"/>
  <c r="P101" i="7"/>
  <c r="T101" i="7"/>
  <c r="BD101" i="7"/>
  <c r="BE101" i="7"/>
  <c r="BF101" i="7"/>
  <c r="I102" i="7"/>
  <c r="J102" i="7"/>
  <c r="P102" i="7"/>
  <c r="T102" i="7"/>
  <c r="BD102" i="7"/>
  <c r="BE102" i="7"/>
  <c r="BF102" i="7"/>
  <c r="I103" i="7"/>
  <c r="J103" i="7"/>
  <c r="P103" i="7"/>
  <c r="T103" i="7"/>
  <c r="BD103" i="7"/>
  <c r="BE103" i="7"/>
  <c r="BF103" i="7"/>
  <c r="I104" i="7"/>
  <c r="J104" i="7"/>
  <c r="P104" i="7"/>
  <c r="T104" i="7"/>
  <c r="BD104" i="7"/>
  <c r="BE104" i="7"/>
  <c r="BF104" i="7"/>
  <c r="I105" i="7"/>
  <c r="J105" i="7"/>
  <c r="P105" i="7"/>
  <c r="T105" i="7"/>
  <c r="BD105" i="7"/>
  <c r="BE105" i="7"/>
  <c r="BF105" i="7"/>
  <c r="I106" i="7"/>
  <c r="J106" i="7"/>
  <c r="P106" i="7"/>
  <c r="T106" i="7"/>
  <c r="BD106" i="7"/>
  <c r="BE106" i="7"/>
  <c r="BF106" i="7"/>
  <c r="I107" i="7"/>
  <c r="J107" i="7"/>
  <c r="P107" i="7"/>
  <c r="T107" i="7"/>
  <c r="BD107" i="7"/>
  <c r="BE107" i="7"/>
  <c r="BF107" i="7"/>
  <c r="I108" i="7"/>
  <c r="J108" i="7"/>
  <c r="P108" i="7"/>
  <c r="T108" i="7"/>
  <c r="BD108" i="7"/>
  <c r="BE108" i="7"/>
  <c r="BF108" i="7"/>
  <c r="I109" i="7"/>
  <c r="J109" i="7"/>
  <c r="P109" i="7"/>
  <c r="T109" i="7"/>
  <c r="BD109" i="7"/>
  <c r="BE109" i="7"/>
  <c r="BF109" i="7"/>
  <c r="I110" i="7"/>
  <c r="J110" i="7"/>
  <c r="P110" i="7"/>
  <c r="T110" i="7"/>
  <c r="BD110" i="7"/>
  <c r="BE110" i="7"/>
  <c r="BF110" i="7"/>
  <c r="I111" i="7"/>
  <c r="J111" i="7"/>
  <c r="P111" i="7"/>
  <c r="T111" i="7"/>
  <c r="BD111" i="7"/>
  <c r="BE111" i="7"/>
  <c r="BF111" i="7"/>
  <c r="I112" i="7"/>
  <c r="J112" i="7"/>
  <c r="P112" i="7"/>
  <c r="T112" i="7"/>
  <c r="BD112" i="7"/>
  <c r="BE112" i="7"/>
  <c r="BF112" i="7"/>
  <c r="I113" i="7"/>
  <c r="J113" i="7"/>
  <c r="P113" i="7"/>
  <c r="T113" i="7"/>
  <c r="BD113" i="7"/>
  <c r="BE113" i="7"/>
  <c r="BF113" i="7"/>
  <c r="I114" i="7"/>
  <c r="J114" i="7"/>
  <c r="P114" i="7"/>
  <c r="T114" i="7"/>
  <c r="BD114" i="7"/>
  <c r="BE114" i="7"/>
  <c r="BF114" i="7"/>
  <c r="I115" i="7"/>
  <c r="J115" i="7"/>
  <c r="P115" i="7"/>
  <c r="T115" i="7"/>
  <c r="BD115" i="7"/>
  <c r="BE115" i="7"/>
  <c r="BF115" i="7"/>
  <c r="I116" i="7"/>
  <c r="J116" i="7"/>
  <c r="P116" i="7"/>
  <c r="T116" i="7"/>
  <c r="BD116" i="7"/>
  <c r="BE116" i="7"/>
  <c r="BF116" i="7"/>
  <c r="I117" i="7"/>
  <c r="J117" i="7"/>
  <c r="P117" i="7"/>
  <c r="T117" i="7"/>
  <c r="BD117" i="7"/>
  <c r="BE117" i="7"/>
  <c r="BF117" i="7"/>
  <c r="I118" i="7"/>
  <c r="J118" i="7"/>
  <c r="P118" i="7"/>
  <c r="T118" i="7"/>
  <c r="BD118" i="7"/>
  <c r="BE118" i="7"/>
  <c r="BF118" i="7"/>
  <c r="I119" i="7"/>
  <c r="J119" i="7"/>
  <c r="P119" i="7"/>
  <c r="T119" i="7"/>
  <c r="BD119" i="7"/>
  <c r="BE119" i="7"/>
  <c r="BF119" i="7"/>
  <c r="I120" i="7"/>
  <c r="J120" i="7"/>
  <c r="P120" i="7"/>
  <c r="T120" i="7"/>
  <c r="BD120" i="7"/>
  <c r="BE120" i="7"/>
  <c r="BF120" i="7"/>
  <c r="I121" i="7"/>
  <c r="J121" i="7"/>
  <c r="P121" i="7"/>
  <c r="T121" i="7"/>
  <c r="BD121" i="7"/>
  <c r="BE121" i="7"/>
  <c r="BF121" i="7"/>
  <c r="I122" i="7"/>
  <c r="J122" i="7"/>
  <c r="P122" i="7"/>
  <c r="T122" i="7"/>
  <c r="BD122" i="7"/>
  <c r="BE122" i="7"/>
  <c r="BF122" i="7"/>
  <c r="I123" i="7"/>
  <c r="J123" i="7"/>
  <c r="P123" i="7"/>
  <c r="T123" i="7"/>
  <c r="BD123" i="7"/>
  <c r="BE123" i="7"/>
  <c r="BF123" i="7"/>
  <c r="I124" i="7"/>
  <c r="J124" i="7"/>
  <c r="P124" i="7"/>
  <c r="T124" i="7"/>
  <c r="BD124" i="7"/>
  <c r="BE124" i="7"/>
  <c r="BF124" i="7"/>
  <c r="I125" i="7"/>
  <c r="J125" i="7"/>
  <c r="P125" i="7"/>
  <c r="T125" i="7"/>
  <c r="BD125" i="7"/>
  <c r="BE125" i="7"/>
  <c r="BF125" i="7"/>
  <c r="I126" i="7"/>
  <c r="J126" i="7"/>
  <c r="P126" i="7"/>
  <c r="T126" i="7"/>
  <c r="BD126" i="7"/>
  <c r="BE126" i="7"/>
  <c r="BF126" i="7"/>
  <c r="I127" i="7"/>
  <c r="J127" i="7"/>
  <c r="P127" i="7"/>
  <c r="T127" i="7"/>
  <c r="BD127" i="7"/>
  <c r="BE127" i="7"/>
  <c r="BF127" i="7"/>
  <c r="I128" i="7"/>
  <c r="J128" i="7"/>
  <c r="P128" i="7"/>
  <c r="T128" i="7"/>
  <c r="BD128" i="7"/>
  <c r="BE128" i="7"/>
  <c r="BF128" i="7"/>
  <c r="I129" i="7"/>
  <c r="J129" i="7"/>
  <c r="P129" i="7"/>
  <c r="T129" i="7"/>
  <c r="BD129" i="7"/>
  <c r="BE129" i="7"/>
  <c r="BF129" i="7"/>
  <c r="I130" i="7"/>
  <c r="J130" i="7"/>
  <c r="P130" i="7"/>
  <c r="T130" i="7"/>
  <c r="BD130" i="7"/>
  <c r="BE130" i="7"/>
  <c r="BF130" i="7"/>
  <c r="I131" i="7"/>
  <c r="J131" i="7"/>
  <c r="P131" i="7"/>
  <c r="T131" i="7"/>
  <c r="BD131" i="7"/>
  <c r="BE131" i="7"/>
  <c r="BF131" i="7"/>
  <c r="I132" i="7"/>
  <c r="J132" i="7"/>
  <c r="P132" i="7"/>
  <c r="T132" i="7"/>
  <c r="BD132" i="7"/>
  <c r="BE132" i="7"/>
  <c r="BF132" i="7"/>
  <c r="I133" i="7"/>
  <c r="J133" i="7"/>
  <c r="P133" i="7"/>
  <c r="T133" i="7"/>
  <c r="BD133" i="7"/>
  <c r="BE133" i="7"/>
  <c r="BF133" i="7"/>
  <c r="I134" i="7"/>
  <c r="J134" i="7"/>
  <c r="P134" i="7"/>
  <c r="T134" i="7"/>
  <c r="BD134" i="7"/>
  <c r="BE134" i="7"/>
  <c r="BF134" i="7"/>
  <c r="I135" i="7"/>
  <c r="J135" i="7"/>
  <c r="P135" i="7"/>
  <c r="T135" i="7"/>
  <c r="BD135" i="7"/>
  <c r="BE135" i="7"/>
  <c r="BF135" i="7"/>
  <c r="I136" i="7"/>
  <c r="J136" i="7"/>
  <c r="P136" i="7"/>
  <c r="T136" i="7"/>
  <c r="BD136" i="7"/>
  <c r="BE136" i="7"/>
  <c r="BF136" i="7"/>
  <c r="I137" i="7"/>
  <c r="J137" i="7"/>
  <c r="P137" i="7"/>
  <c r="T137" i="7"/>
  <c r="BD137" i="7"/>
  <c r="BE137" i="7"/>
  <c r="BF137" i="7"/>
  <c r="I138" i="7"/>
  <c r="J138" i="7"/>
  <c r="P138" i="7"/>
  <c r="T138" i="7"/>
  <c r="BD138" i="7"/>
  <c r="BE138" i="7"/>
  <c r="BF138" i="7"/>
  <c r="I139" i="7"/>
  <c r="J139" i="7"/>
  <c r="P139" i="7"/>
  <c r="T139" i="7"/>
  <c r="BD139" i="7"/>
  <c r="BE139" i="7"/>
  <c r="BF139" i="7"/>
  <c r="I140" i="7"/>
  <c r="J140" i="7"/>
  <c r="P140" i="7"/>
  <c r="T140" i="7"/>
  <c r="BD140" i="7"/>
  <c r="BE140" i="7"/>
  <c r="BF140" i="7"/>
  <c r="I141" i="7"/>
  <c r="J141" i="7"/>
  <c r="P141" i="7"/>
  <c r="T141" i="7"/>
  <c r="BD141" i="7"/>
  <c r="BE141" i="7"/>
  <c r="BF141" i="7"/>
  <c r="I142" i="7"/>
  <c r="J142" i="7"/>
  <c r="P142" i="7"/>
  <c r="T142" i="7"/>
  <c r="BD142" i="7"/>
  <c r="BE142" i="7"/>
  <c r="BF142" i="7"/>
  <c r="I143" i="7"/>
  <c r="J143" i="7"/>
  <c r="P143" i="7"/>
  <c r="T143" i="7"/>
  <c r="BD143" i="7"/>
  <c r="BE143" i="7"/>
  <c r="BF143" i="7"/>
  <c r="I144" i="7"/>
  <c r="J144" i="7"/>
  <c r="P144" i="7"/>
  <c r="T144" i="7"/>
  <c r="BD144" i="7"/>
  <c r="BE144" i="7"/>
  <c r="BF144" i="7"/>
  <c r="I145" i="7"/>
  <c r="J145" i="7"/>
  <c r="P145" i="7"/>
  <c r="T145" i="7"/>
  <c r="BD145" i="7"/>
  <c r="BE145" i="7"/>
  <c r="BF145" i="7"/>
  <c r="I146" i="7"/>
  <c r="J146" i="7"/>
  <c r="P146" i="7"/>
  <c r="T146" i="7"/>
  <c r="BD146" i="7"/>
  <c r="BE146" i="7"/>
  <c r="BF146" i="7"/>
  <c r="I147" i="7"/>
  <c r="J147" i="7"/>
  <c r="P147" i="7"/>
  <c r="T147" i="7"/>
  <c r="BD147" i="7"/>
  <c r="BE147" i="7"/>
  <c r="BF147" i="7"/>
  <c r="I148" i="7"/>
  <c r="J148" i="7"/>
  <c r="P148" i="7"/>
  <c r="T148" i="7"/>
  <c r="BD148" i="7"/>
  <c r="BE148" i="7"/>
  <c r="BF148" i="7"/>
  <c r="I149" i="7"/>
  <c r="J149" i="7"/>
  <c r="P149" i="7"/>
  <c r="T149" i="7"/>
  <c r="BD149" i="7"/>
  <c r="BE149" i="7"/>
  <c r="BF149" i="7"/>
  <c r="I150" i="7"/>
  <c r="J150" i="7"/>
  <c r="P150" i="7"/>
  <c r="T150" i="7"/>
  <c r="BD150" i="7"/>
  <c r="BE150" i="7"/>
  <c r="BF150" i="7"/>
  <c r="I151" i="7"/>
  <c r="J151" i="7"/>
  <c r="P151" i="7"/>
  <c r="T151" i="7"/>
  <c r="BD151" i="7"/>
  <c r="BE151" i="7"/>
  <c r="BF151" i="7"/>
  <c r="I152" i="7"/>
  <c r="J152" i="7"/>
  <c r="P152" i="7"/>
  <c r="T152" i="7"/>
  <c r="BD152" i="7"/>
  <c r="BE152" i="7"/>
  <c r="BF152" i="7"/>
  <c r="I153" i="7"/>
  <c r="J153" i="7"/>
  <c r="P153" i="7"/>
  <c r="T153" i="7"/>
  <c r="BD153" i="7"/>
  <c r="BE153" i="7"/>
  <c r="BF153" i="7"/>
  <c r="I154" i="7"/>
  <c r="J154" i="7"/>
  <c r="P154" i="7"/>
  <c r="T154" i="7"/>
  <c r="BD154" i="7"/>
  <c r="BE154" i="7"/>
  <c r="BF154" i="7"/>
  <c r="I155" i="7"/>
  <c r="J155" i="7"/>
  <c r="P155" i="7"/>
  <c r="T155" i="7"/>
  <c r="BD155" i="7"/>
  <c r="BE155" i="7"/>
  <c r="BF155" i="7"/>
  <c r="I156" i="7"/>
  <c r="J156" i="7"/>
  <c r="P156" i="7"/>
  <c r="T156" i="7"/>
  <c r="BD156" i="7"/>
  <c r="BE156" i="7"/>
  <c r="BF156" i="7"/>
  <c r="I157" i="7"/>
  <c r="J157" i="7"/>
  <c r="P157" i="7"/>
  <c r="T157" i="7"/>
  <c r="BD157" i="7"/>
  <c r="BE157" i="7"/>
  <c r="BF157" i="7"/>
  <c r="I158" i="7"/>
  <c r="J158" i="7"/>
  <c r="P158" i="7"/>
  <c r="T158" i="7"/>
  <c r="BD158" i="7"/>
  <c r="BE158" i="7"/>
  <c r="BF158" i="7"/>
  <c r="I159" i="7"/>
  <c r="J159" i="7"/>
  <c r="P159" i="7"/>
  <c r="T159" i="7"/>
  <c r="BD159" i="7"/>
  <c r="BE159" i="7"/>
  <c r="BF159" i="7"/>
  <c r="I160" i="7"/>
  <c r="J160" i="7"/>
  <c r="P160" i="7"/>
  <c r="T160" i="7"/>
  <c r="BD160" i="7"/>
  <c r="BE160" i="7"/>
  <c r="BF160" i="7"/>
  <c r="I161" i="7"/>
  <c r="J161" i="7"/>
  <c r="P161" i="7"/>
  <c r="T161" i="7"/>
  <c r="BD161" i="7"/>
  <c r="BE161" i="7"/>
  <c r="BF161" i="7"/>
  <c r="I162" i="7"/>
  <c r="J162" i="7"/>
  <c r="P162" i="7"/>
  <c r="T162" i="7"/>
  <c r="BD162" i="7"/>
  <c r="BE162" i="7"/>
  <c r="BF162" i="7"/>
  <c r="I163" i="7"/>
  <c r="J163" i="7"/>
  <c r="P163" i="7"/>
  <c r="T163" i="7"/>
  <c r="BD163" i="7"/>
  <c r="BE163" i="7"/>
  <c r="BF163" i="7"/>
  <c r="I164" i="7"/>
  <c r="J164" i="7"/>
  <c r="P164" i="7"/>
  <c r="T164" i="7"/>
  <c r="BD164" i="7"/>
  <c r="BE164" i="7"/>
  <c r="BF164" i="7"/>
  <c r="I165" i="7"/>
  <c r="J165" i="7"/>
  <c r="P165" i="7"/>
  <c r="T165" i="7"/>
  <c r="BD165" i="7"/>
  <c r="BE165" i="7"/>
  <c r="BF165" i="7"/>
  <c r="I166" i="7"/>
  <c r="J166" i="7"/>
  <c r="P166" i="7"/>
  <c r="T166" i="7"/>
  <c r="BD166" i="7"/>
  <c r="BE166" i="7"/>
  <c r="BF166" i="7"/>
  <c r="I167" i="7"/>
  <c r="J167" i="7"/>
  <c r="P167" i="7"/>
  <c r="T167" i="7"/>
  <c r="BD167" i="7"/>
  <c r="BE167" i="7"/>
  <c r="BF167" i="7"/>
  <c r="I168" i="7"/>
  <c r="J168" i="7"/>
  <c r="P168" i="7"/>
  <c r="T168" i="7"/>
  <c r="BD168" i="7"/>
  <c r="BE168" i="7"/>
  <c r="BF168" i="7"/>
  <c r="I169" i="7"/>
  <c r="J169" i="7"/>
  <c r="P169" i="7"/>
  <c r="T169" i="7"/>
  <c r="BD169" i="7"/>
  <c r="BE169" i="7"/>
  <c r="BF169" i="7"/>
  <c r="I170" i="7"/>
  <c r="J170" i="7"/>
  <c r="P170" i="7"/>
  <c r="T170" i="7"/>
  <c r="BD170" i="7"/>
  <c r="BE170" i="7"/>
  <c r="BF170" i="7"/>
  <c r="I171" i="7"/>
  <c r="J171" i="7"/>
  <c r="P171" i="7"/>
  <c r="T171" i="7"/>
  <c r="BD171" i="7"/>
  <c r="BE171" i="7"/>
  <c r="BF171" i="7"/>
  <c r="I172" i="7"/>
  <c r="J172" i="7"/>
  <c r="P172" i="7"/>
  <c r="T172" i="7"/>
  <c r="BD172" i="7"/>
  <c r="BE172" i="7"/>
  <c r="BF172" i="7"/>
  <c r="I173" i="7"/>
  <c r="J173" i="7"/>
  <c r="P173" i="7"/>
  <c r="T173" i="7"/>
  <c r="BD173" i="7"/>
  <c r="BE173" i="7"/>
  <c r="BF173" i="7"/>
  <c r="I174" i="7"/>
  <c r="J174" i="7"/>
  <c r="P174" i="7"/>
  <c r="T174" i="7"/>
  <c r="BD174" i="7"/>
  <c r="BE174" i="7"/>
  <c r="BF174" i="7"/>
  <c r="I175" i="7"/>
  <c r="J175" i="7"/>
  <c r="P175" i="7"/>
  <c r="T175" i="7"/>
  <c r="BD175" i="7"/>
  <c r="BE175" i="7"/>
  <c r="BF175" i="7"/>
  <c r="I176" i="7"/>
  <c r="J176" i="7"/>
  <c r="P176" i="7"/>
  <c r="T176" i="7"/>
  <c r="BD176" i="7"/>
  <c r="BE176" i="7"/>
  <c r="BF176" i="7"/>
  <c r="I177" i="7"/>
  <c r="J177" i="7"/>
  <c r="P177" i="7"/>
  <c r="T177" i="7"/>
  <c r="BD177" i="7"/>
  <c r="BE177" i="7"/>
  <c r="BF177" i="7"/>
  <c r="I178" i="7"/>
  <c r="J178" i="7"/>
  <c r="P178" i="7"/>
  <c r="T178" i="7"/>
  <c r="BD178" i="7"/>
  <c r="BE178" i="7"/>
  <c r="BF178" i="7"/>
  <c r="I179" i="7"/>
  <c r="J179" i="7"/>
  <c r="P179" i="7"/>
  <c r="T179" i="7"/>
  <c r="BD179" i="7"/>
  <c r="BE179" i="7"/>
  <c r="BF179" i="7"/>
  <c r="I180" i="7"/>
  <c r="J180" i="7"/>
  <c r="P180" i="7"/>
  <c r="T180" i="7"/>
  <c r="BD180" i="7"/>
  <c r="BE180" i="7"/>
  <c r="BF180" i="7"/>
  <c r="I181" i="7"/>
  <c r="J181" i="7"/>
  <c r="P181" i="7"/>
  <c r="T181" i="7"/>
  <c r="BD181" i="7"/>
  <c r="BE181" i="7"/>
  <c r="BF181" i="7"/>
  <c r="I182" i="7"/>
  <c r="J182" i="7"/>
  <c r="P182" i="7"/>
  <c r="T182" i="7"/>
  <c r="BD182" i="7"/>
  <c r="BE182" i="7"/>
  <c r="BF182" i="7"/>
  <c r="I183" i="7"/>
  <c r="J183" i="7"/>
  <c r="P183" i="7"/>
  <c r="T183" i="7"/>
  <c r="BD183" i="7"/>
  <c r="BE183" i="7"/>
  <c r="BF183" i="7"/>
  <c r="I184" i="7"/>
  <c r="J184" i="7"/>
  <c r="P184" i="7"/>
  <c r="T184" i="7"/>
  <c r="BD184" i="7"/>
  <c r="BE184" i="7"/>
  <c r="BF184" i="7"/>
  <c r="I185" i="7"/>
  <c r="J185" i="7"/>
  <c r="P185" i="7"/>
  <c r="T185" i="7"/>
  <c r="BD185" i="7"/>
  <c r="BE185" i="7"/>
  <c r="BF185" i="7"/>
  <c r="I186" i="7"/>
  <c r="J186" i="7"/>
  <c r="P186" i="7"/>
  <c r="T186" i="7"/>
  <c r="BD186" i="7"/>
  <c r="BE186" i="7"/>
  <c r="BF186" i="7"/>
  <c r="I187" i="7"/>
  <c r="J187" i="7"/>
  <c r="P187" i="7"/>
  <c r="T187" i="7"/>
  <c r="BD187" i="7"/>
  <c r="BE187" i="7"/>
  <c r="BF187" i="7"/>
  <c r="I188" i="7"/>
  <c r="J188" i="7"/>
  <c r="P188" i="7"/>
  <c r="T188" i="7"/>
  <c r="BD188" i="7"/>
  <c r="BE188" i="7"/>
  <c r="BF188" i="7"/>
  <c r="I189" i="7"/>
  <c r="J189" i="7"/>
  <c r="P189" i="7"/>
  <c r="T189" i="7"/>
  <c r="BD189" i="7"/>
  <c r="BE189" i="7"/>
  <c r="BF189" i="7"/>
  <c r="I190" i="7"/>
  <c r="J190" i="7"/>
  <c r="P190" i="7"/>
  <c r="T190" i="7"/>
  <c r="BD190" i="7"/>
  <c r="BE190" i="7"/>
  <c r="BF190" i="7"/>
  <c r="I191" i="7"/>
  <c r="J191" i="7"/>
  <c r="P191" i="7"/>
  <c r="T191" i="7"/>
  <c r="BD191" i="7"/>
  <c r="BE191" i="7"/>
  <c r="BF191" i="7"/>
  <c r="I192" i="7"/>
  <c r="J192" i="7"/>
  <c r="P192" i="7"/>
  <c r="T192" i="7"/>
  <c r="BD192" i="7"/>
  <c r="BE192" i="7"/>
  <c r="BF192" i="7"/>
  <c r="I193" i="7"/>
  <c r="J193" i="7"/>
  <c r="P193" i="7"/>
  <c r="T193" i="7"/>
  <c r="BD193" i="7"/>
  <c r="BE193" i="7"/>
  <c r="BF193" i="7"/>
  <c r="I194" i="7"/>
  <c r="J194" i="7"/>
  <c r="P194" i="7"/>
  <c r="T194" i="7"/>
  <c r="BD194" i="7"/>
  <c r="BE194" i="7"/>
  <c r="BF194" i="7"/>
  <c r="I195" i="7"/>
  <c r="J195" i="7"/>
  <c r="P195" i="7"/>
  <c r="T195" i="7"/>
  <c r="BD195" i="7"/>
  <c r="BE195" i="7"/>
  <c r="BF195" i="7"/>
  <c r="I196" i="7"/>
  <c r="J196" i="7"/>
  <c r="P196" i="7"/>
  <c r="T196" i="7"/>
  <c r="BD196" i="7"/>
  <c r="BE196" i="7"/>
  <c r="BF196" i="7"/>
  <c r="I197" i="7"/>
  <c r="J197" i="7"/>
  <c r="P197" i="7"/>
  <c r="T197" i="7"/>
  <c r="BD197" i="7"/>
  <c r="BE197" i="7"/>
  <c r="BF197" i="7"/>
  <c r="I198" i="7"/>
  <c r="J198" i="7"/>
  <c r="P198" i="7"/>
  <c r="T198" i="7"/>
  <c r="BD198" i="7"/>
  <c r="BE198" i="7"/>
  <c r="BF198" i="7"/>
  <c r="I199" i="7"/>
  <c r="J199" i="7"/>
  <c r="P199" i="7"/>
  <c r="T199" i="7"/>
  <c r="BD199" i="7"/>
  <c r="BE199" i="7"/>
  <c r="BF199" i="7"/>
  <c r="I200" i="7"/>
  <c r="J200" i="7"/>
  <c r="P200" i="7"/>
  <c r="T200" i="7"/>
  <c r="BD200" i="7"/>
  <c r="BE200" i="7"/>
  <c r="BF200" i="7"/>
  <c r="I201" i="7"/>
  <c r="J201" i="7"/>
  <c r="P201" i="7"/>
  <c r="T201" i="7"/>
  <c r="BD201" i="7"/>
  <c r="BE201" i="7"/>
  <c r="BF201" i="7"/>
  <c r="I202" i="7"/>
  <c r="J202" i="7"/>
  <c r="P202" i="7"/>
  <c r="T202" i="7"/>
  <c r="BD202" i="7"/>
  <c r="BE202" i="7"/>
  <c r="BF202" i="7"/>
  <c r="I203" i="7"/>
  <c r="J203" i="7"/>
  <c r="P203" i="7"/>
  <c r="T203" i="7"/>
  <c r="BD203" i="7"/>
  <c r="BE203" i="7"/>
  <c r="BF203" i="7"/>
  <c r="I204" i="7"/>
  <c r="J204" i="7"/>
  <c r="P204" i="7"/>
  <c r="T204" i="7"/>
  <c r="BD204" i="7"/>
  <c r="BE204" i="7"/>
  <c r="BF204" i="7"/>
  <c r="I205" i="7"/>
  <c r="J205" i="7"/>
  <c r="P205" i="7"/>
  <c r="T205" i="7"/>
  <c r="BD205" i="7"/>
  <c r="BE205" i="7"/>
  <c r="BF205" i="7"/>
  <c r="I206" i="7"/>
  <c r="J206" i="7"/>
  <c r="P206" i="7"/>
  <c r="T206" i="7"/>
  <c r="BD206" i="7"/>
  <c r="BE206" i="7"/>
  <c r="BF206" i="7"/>
  <c r="I207" i="7"/>
  <c r="J207" i="7"/>
  <c r="P207" i="7"/>
  <c r="T207" i="7"/>
  <c r="BD207" i="7"/>
  <c r="BE207" i="7"/>
  <c r="BF207" i="7"/>
  <c r="I208" i="7"/>
  <c r="J208" i="7"/>
  <c r="P208" i="7"/>
  <c r="T208" i="7"/>
  <c r="BD208" i="7"/>
  <c r="BE208" i="7"/>
  <c r="BF208" i="7"/>
  <c r="I209" i="7"/>
  <c r="J209" i="7"/>
  <c r="P209" i="7"/>
  <c r="T209" i="7"/>
  <c r="BD209" i="7"/>
  <c r="BE209" i="7"/>
  <c r="BF209" i="7"/>
  <c r="I210" i="7"/>
  <c r="J210" i="7"/>
  <c r="P210" i="7"/>
  <c r="T210" i="7"/>
  <c r="BD210" i="7"/>
  <c r="BE210" i="7"/>
  <c r="BF210" i="7"/>
  <c r="I211" i="7"/>
  <c r="J211" i="7"/>
  <c r="P211" i="7"/>
  <c r="T211" i="7"/>
  <c r="BD211" i="7"/>
  <c r="BE211" i="7"/>
  <c r="BF211" i="7"/>
  <c r="I212" i="7"/>
  <c r="J212" i="7"/>
  <c r="P212" i="7"/>
  <c r="T212" i="7"/>
  <c r="BD212" i="7"/>
  <c r="BE212" i="7"/>
  <c r="BF212" i="7"/>
  <c r="I213" i="7"/>
  <c r="J213" i="7"/>
  <c r="P213" i="7"/>
  <c r="T213" i="7"/>
  <c r="BD213" i="7"/>
  <c r="BE213" i="7"/>
  <c r="BF213" i="7"/>
  <c r="I214" i="7"/>
  <c r="J214" i="7"/>
  <c r="P214" i="7"/>
  <c r="T214" i="7"/>
  <c r="BD214" i="7"/>
  <c r="BE214" i="7"/>
  <c r="BF214" i="7"/>
  <c r="I215" i="7"/>
  <c r="J215" i="7"/>
  <c r="P215" i="7"/>
  <c r="T215" i="7"/>
  <c r="BD215" i="7"/>
  <c r="BE215" i="7"/>
  <c r="BF215" i="7"/>
  <c r="I216" i="7"/>
  <c r="J216" i="7"/>
  <c r="P216" i="7"/>
  <c r="T216" i="7"/>
  <c r="BD216" i="7"/>
  <c r="BE216" i="7"/>
  <c r="BF216" i="7"/>
  <c r="I217" i="7"/>
  <c r="J217" i="7"/>
  <c r="P217" i="7"/>
  <c r="T217" i="7"/>
  <c r="BD217" i="7"/>
  <c r="BE217" i="7"/>
  <c r="BF217" i="7"/>
  <c r="I218" i="7"/>
  <c r="J218" i="7"/>
  <c r="P218" i="7"/>
  <c r="T218" i="7"/>
  <c r="BD218" i="7"/>
  <c r="BE218" i="7"/>
  <c r="BF218" i="7"/>
  <c r="I219" i="7"/>
  <c r="J219" i="7"/>
  <c r="P219" i="7"/>
  <c r="T219" i="7"/>
  <c r="BD219" i="7"/>
  <c r="BE219" i="7"/>
  <c r="BF219" i="7"/>
  <c r="I220" i="7"/>
  <c r="J220" i="7"/>
  <c r="P220" i="7"/>
  <c r="T220" i="7"/>
  <c r="BD220" i="7"/>
  <c r="BE220" i="7"/>
  <c r="BF220" i="7"/>
  <c r="I221" i="7"/>
  <c r="J221" i="7"/>
  <c r="P221" i="7"/>
  <c r="T221" i="7"/>
  <c r="BD221" i="7"/>
  <c r="BE221" i="7"/>
  <c r="BF221" i="7"/>
  <c r="I222" i="7"/>
  <c r="J222" i="7"/>
  <c r="P222" i="7"/>
  <c r="T222" i="7"/>
  <c r="BD222" i="7"/>
  <c r="BE222" i="7"/>
  <c r="BF222" i="7"/>
  <c r="I223" i="7"/>
  <c r="J223" i="7"/>
  <c r="P223" i="7"/>
  <c r="T223" i="7"/>
  <c r="BD223" i="7"/>
  <c r="BE223" i="7"/>
  <c r="BF223" i="7"/>
  <c r="I224" i="7"/>
  <c r="J224" i="7"/>
  <c r="P224" i="7"/>
  <c r="T224" i="7"/>
  <c r="BD224" i="7"/>
  <c r="BE224" i="7"/>
  <c r="BF224" i="7"/>
  <c r="I225" i="7"/>
  <c r="J225" i="7"/>
  <c r="P225" i="7"/>
  <c r="T225" i="7"/>
  <c r="BD225" i="7"/>
  <c r="BE225" i="7"/>
  <c r="BF225" i="7"/>
  <c r="I226" i="7"/>
  <c r="J226" i="7"/>
  <c r="P226" i="7"/>
  <c r="T226" i="7"/>
  <c r="BD226" i="7"/>
  <c r="BE226" i="7"/>
  <c r="BF226" i="7"/>
  <c r="I227" i="7"/>
  <c r="J227" i="7"/>
  <c r="P227" i="7"/>
  <c r="T227" i="7"/>
  <c r="BD227" i="7"/>
  <c r="BE227" i="7"/>
  <c r="BF227" i="7"/>
  <c r="I228" i="7"/>
  <c r="J228" i="7"/>
  <c r="P228" i="7"/>
  <c r="T228" i="7"/>
  <c r="BD228" i="7"/>
  <c r="BE228" i="7"/>
  <c r="BF228" i="7"/>
  <c r="I229" i="7"/>
  <c r="J229" i="7"/>
  <c r="P229" i="7"/>
  <c r="T229" i="7"/>
  <c r="BD229" i="7"/>
  <c r="BE229" i="7"/>
  <c r="BF229" i="7"/>
  <c r="I230" i="7"/>
  <c r="J230" i="7"/>
  <c r="P230" i="7"/>
  <c r="T230" i="7"/>
  <c r="BD230" i="7"/>
  <c r="BE230" i="7"/>
  <c r="BF230" i="7"/>
  <c r="I231" i="7"/>
  <c r="J231" i="7"/>
  <c r="P231" i="7"/>
  <c r="T231" i="7"/>
  <c r="BD231" i="7"/>
  <c r="BE231" i="7"/>
  <c r="BF231" i="7"/>
  <c r="I232" i="7"/>
  <c r="J232" i="7"/>
  <c r="P232" i="7"/>
  <c r="T232" i="7"/>
  <c r="BD232" i="7"/>
  <c r="BE232" i="7"/>
  <c r="BF232" i="7"/>
  <c r="I233" i="7"/>
  <c r="J233" i="7"/>
  <c r="P233" i="7"/>
  <c r="T233" i="7"/>
  <c r="BD233" i="7"/>
  <c r="BE233" i="7"/>
  <c r="BF233" i="7"/>
  <c r="I234" i="7"/>
  <c r="J234" i="7"/>
  <c r="P234" i="7"/>
  <c r="T234" i="7"/>
  <c r="BD234" i="7"/>
  <c r="BE234" i="7"/>
  <c r="BF234" i="7"/>
  <c r="I235" i="7"/>
  <c r="J235" i="7"/>
  <c r="P235" i="7"/>
  <c r="T235" i="7"/>
  <c r="BD235" i="7"/>
  <c r="BE235" i="7"/>
  <c r="BF235" i="7"/>
  <c r="I236" i="7"/>
  <c r="J236" i="7"/>
  <c r="P236" i="7"/>
  <c r="T236" i="7"/>
  <c r="BD236" i="7"/>
  <c r="BE236" i="7"/>
  <c r="BF236" i="7"/>
  <c r="I237" i="7"/>
  <c r="J237" i="7"/>
  <c r="P237" i="7"/>
  <c r="T237" i="7"/>
  <c r="BD237" i="7"/>
  <c r="BE237" i="7"/>
  <c r="BF237" i="7"/>
  <c r="I238" i="7"/>
  <c r="J238" i="7"/>
  <c r="P238" i="7"/>
  <c r="T238" i="7"/>
  <c r="BD238" i="7"/>
  <c r="BE238" i="7"/>
  <c r="BF238" i="7"/>
  <c r="I239" i="7"/>
  <c r="J239" i="7"/>
  <c r="P239" i="7"/>
  <c r="T239" i="7"/>
  <c r="BD239" i="7"/>
  <c r="BE239" i="7"/>
  <c r="BF239" i="7"/>
  <c r="I240" i="7"/>
  <c r="J240" i="7"/>
  <c r="P240" i="7"/>
  <c r="T240" i="7"/>
  <c r="BD240" i="7"/>
  <c r="BE240" i="7"/>
  <c r="BF240" i="7"/>
  <c r="I241" i="7"/>
  <c r="J241" i="7"/>
  <c r="P241" i="7"/>
  <c r="T241" i="7"/>
  <c r="BD241" i="7"/>
  <c r="BE241" i="7"/>
  <c r="BF241" i="7"/>
  <c r="I242" i="7"/>
  <c r="J242" i="7"/>
  <c r="P242" i="7"/>
  <c r="T242" i="7"/>
  <c r="BD242" i="7"/>
  <c r="BE242" i="7"/>
  <c r="BF242" i="7"/>
  <c r="I243" i="7"/>
  <c r="J243" i="7"/>
  <c r="P243" i="7"/>
  <c r="T243" i="7"/>
  <c r="BD243" i="7"/>
  <c r="BE243" i="7"/>
  <c r="BF243" i="7"/>
  <c r="I244" i="7"/>
  <c r="J244" i="7"/>
  <c r="P244" i="7"/>
  <c r="T244" i="7"/>
  <c r="BD244" i="7"/>
  <c r="BE244" i="7"/>
  <c r="BF244" i="7"/>
  <c r="I245" i="7"/>
  <c r="J245" i="7"/>
  <c r="P245" i="7"/>
  <c r="T245" i="7"/>
  <c r="BD245" i="7"/>
  <c r="BE245" i="7"/>
  <c r="BF245" i="7"/>
  <c r="I246" i="7"/>
  <c r="J246" i="7"/>
  <c r="P246" i="7"/>
  <c r="T246" i="7"/>
  <c r="BD246" i="7"/>
  <c r="BE246" i="7"/>
  <c r="BF246" i="7"/>
  <c r="I247" i="7"/>
  <c r="J247" i="7"/>
  <c r="P247" i="7"/>
  <c r="T247" i="7"/>
  <c r="BD247" i="7"/>
  <c r="BE247" i="7"/>
  <c r="BF247" i="7"/>
  <c r="I248" i="7"/>
  <c r="J248" i="7"/>
  <c r="P248" i="7"/>
  <c r="T248" i="7"/>
  <c r="BD248" i="7"/>
  <c r="BE248" i="7"/>
  <c r="BF248" i="7"/>
  <c r="I249" i="7"/>
  <c r="J249" i="7"/>
  <c r="P249" i="7"/>
  <c r="T249" i="7"/>
  <c r="BD249" i="7"/>
  <c r="BE249" i="7"/>
  <c r="BF249" i="7"/>
  <c r="I250" i="7"/>
  <c r="J250" i="7"/>
  <c r="P250" i="7"/>
  <c r="T250" i="7"/>
  <c r="BD250" i="7"/>
  <c r="BE250" i="7"/>
  <c r="BF250" i="7"/>
  <c r="I251" i="7"/>
  <c r="J251" i="7"/>
  <c r="P251" i="7"/>
  <c r="T251" i="7"/>
  <c r="BD251" i="7"/>
  <c r="BE251" i="7"/>
  <c r="BF251" i="7"/>
  <c r="I252" i="7"/>
  <c r="J252" i="7"/>
  <c r="P252" i="7"/>
  <c r="T252" i="7"/>
  <c r="BD252" i="7"/>
  <c r="BE252" i="7"/>
  <c r="BF252" i="7"/>
  <c r="I253" i="7"/>
  <c r="J253" i="7"/>
  <c r="P253" i="7"/>
  <c r="T253" i="7"/>
  <c r="BD253" i="7"/>
  <c r="BE253" i="7"/>
  <c r="BF253" i="7"/>
  <c r="I254" i="7"/>
  <c r="J254" i="7"/>
  <c r="P254" i="7"/>
  <c r="T254" i="7"/>
  <c r="BD254" i="7"/>
  <c r="BE254" i="7"/>
  <c r="BF254" i="7"/>
  <c r="I255" i="7"/>
  <c r="J255" i="7"/>
  <c r="P255" i="7"/>
  <c r="T255" i="7"/>
  <c r="BD255" i="7"/>
  <c r="BE255" i="7"/>
  <c r="BF255" i="7"/>
  <c r="I256" i="7"/>
  <c r="J256" i="7"/>
  <c r="P256" i="7"/>
  <c r="T256" i="7"/>
  <c r="BD256" i="7"/>
  <c r="BE256" i="7"/>
  <c r="BF256" i="7"/>
  <c r="I257" i="7"/>
  <c r="J257" i="7"/>
  <c r="P257" i="7"/>
  <c r="T257" i="7"/>
  <c r="BD257" i="7"/>
  <c r="BE257" i="7"/>
  <c r="BF257" i="7"/>
  <c r="I258" i="7"/>
  <c r="J258" i="7"/>
  <c r="P258" i="7"/>
  <c r="T258" i="7"/>
  <c r="BD258" i="7"/>
  <c r="BE258" i="7"/>
  <c r="BF258" i="7"/>
  <c r="I259" i="7"/>
  <c r="J259" i="7"/>
  <c r="P259" i="7"/>
  <c r="T259" i="7"/>
  <c r="BD259" i="7"/>
  <c r="BE259" i="7"/>
  <c r="BF259" i="7"/>
  <c r="I260" i="7"/>
  <c r="J260" i="7"/>
  <c r="P260" i="7"/>
  <c r="T260" i="7"/>
  <c r="BD260" i="7"/>
  <c r="BE260" i="7"/>
  <c r="BF260" i="7"/>
  <c r="I261" i="7"/>
  <c r="J261" i="7"/>
  <c r="P261" i="7"/>
  <c r="T261" i="7"/>
  <c r="BD261" i="7"/>
  <c r="BE261" i="7"/>
  <c r="BF261" i="7"/>
  <c r="I262" i="7"/>
  <c r="J262" i="7"/>
  <c r="P262" i="7"/>
  <c r="T262" i="7"/>
  <c r="BD262" i="7"/>
  <c r="BE262" i="7"/>
  <c r="BF262" i="7"/>
  <c r="I263" i="7"/>
  <c r="J263" i="7"/>
  <c r="P263" i="7"/>
  <c r="T263" i="7"/>
  <c r="BD263" i="7"/>
  <c r="BE263" i="7"/>
  <c r="BF263" i="7"/>
  <c r="I264" i="7"/>
  <c r="J264" i="7"/>
  <c r="P264" i="7"/>
  <c r="T264" i="7"/>
  <c r="BD264" i="7"/>
  <c r="BE264" i="7"/>
  <c r="BF264" i="7"/>
  <c r="I265" i="7"/>
  <c r="J265" i="7"/>
  <c r="P265" i="7"/>
  <c r="T265" i="7"/>
  <c r="BD265" i="7"/>
  <c r="BE265" i="7"/>
  <c r="BF265" i="7"/>
  <c r="I266" i="7"/>
  <c r="J266" i="7"/>
  <c r="P266" i="7"/>
  <c r="T266" i="7"/>
  <c r="BD266" i="7"/>
  <c r="BE266" i="7"/>
  <c r="BF266" i="7"/>
  <c r="I267" i="7"/>
  <c r="J267" i="7"/>
  <c r="P267" i="7"/>
  <c r="T267" i="7"/>
  <c r="BD267" i="7"/>
  <c r="BE267" i="7"/>
  <c r="BF267" i="7"/>
  <c r="I268" i="7"/>
  <c r="J268" i="7"/>
  <c r="P268" i="7"/>
  <c r="T268" i="7"/>
  <c r="BD268" i="7"/>
  <c r="BE268" i="7"/>
  <c r="BF268" i="7"/>
  <c r="I269" i="7"/>
  <c r="J269" i="7"/>
  <c r="P269" i="7"/>
  <c r="T269" i="7"/>
  <c r="BD269" i="7"/>
  <c r="BE269" i="7"/>
  <c r="BF269" i="7"/>
  <c r="I270" i="7"/>
  <c r="J270" i="7"/>
  <c r="P270" i="7"/>
  <c r="T270" i="7"/>
  <c r="BD270" i="7"/>
  <c r="BE270" i="7"/>
  <c r="BF270" i="7"/>
  <c r="I271" i="7"/>
  <c r="J271" i="7"/>
  <c r="P271" i="7"/>
  <c r="T271" i="7"/>
  <c r="BD271" i="7"/>
  <c r="BE271" i="7"/>
  <c r="BF271" i="7"/>
  <c r="I272" i="7"/>
  <c r="J272" i="7"/>
  <c r="P272" i="7"/>
  <c r="T272" i="7"/>
  <c r="BD272" i="7"/>
  <c r="BE272" i="7"/>
  <c r="BF272" i="7"/>
  <c r="I273" i="7"/>
  <c r="J273" i="7"/>
  <c r="P273" i="7"/>
  <c r="T273" i="7"/>
  <c r="BD273" i="7"/>
  <c r="BE273" i="7"/>
  <c r="BF273" i="7"/>
  <c r="I274" i="7"/>
  <c r="J274" i="7"/>
  <c r="P274" i="7"/>
  <c r="T274" i="7"/>
  <c r="BD274" i="7"/>
  <c r="BE274" i="7"/>
  <c r="BF274" i="7"/>
  <c r="I275" i="7"/>
  <c r="J275" i="7"/>
  <c r="P275" i="7"/>
  <c r="T275" i="7"/>
  <c r="BD275" i="7"/>
  <c r="BE275" i="7"/>
  <c r="BF275" i="7"/>
  <c r="I276" i="7"/>
  <c r="J276" i="7"/>
  <c r="P276" i="7"/>
  <c r="T276" i="7"/>
  <c r="BD276" i="7"/>
  <c r="BE276" i="7"/>
  <c r="BF276" i="7"/>
  <c r="I277" i="7"/>
  <c r="J277" i="7"/>
  <c r="P277" i="7"/>
  <c r="T277" i="7"/>
  <c r="BD277" i="7"/>
  <c r="BE277" i="7"/>
  <c r="BF277" i="7"/>
  <c r="I278" i="7"/>
  <c r="J278" i="7"/>
  <c r="P278" i="7"/>
  <c r="T278" i="7"/>
  <c r="BD278" i="7"/>
  <c r="BE278" i="7"/>
  <c r="BF278" i="7"/>
  <c r="I279" i="7"/>
  <c r="J279" i="7"/>
  <c r="P279" i="7"/>
  <c r="T279" i="7"/>
  <c r="BD279" i="7"/>
  <c r="BE279" i="7"/>
  <c r="BF279" i="7"/>
  <c r="I280" i="7"/>
  <c r="J280" i="7"/>
  <c r="P280" i="7"/>
  <c r="T280" i="7"/>
  <c r="BD280" i="7"/>
  <c r="BE280" i="7"/>
  <c r="BF280" i="7"/>
  <c r="I281" i="7"/>
  <c r="J281" i="7"/>
  <c r="P281" i="7"/>
  <c r="T281" i="7"/>
  <c r="BD281" i="7"/>
  <c r="BE281" i="7"/>
  <c r="BF281" i="7"/>
  <c r="I282" i="7"/>
  <c r="J282" i="7"/>
  <c r="P282" i="7"/>
  <c r="T282" i="7"/>
  <c r="BD282" i="7"/>
  <c r="BE282" i="7"/>
  <c r="BF282" i="7"/>
  <c r="I283" i="7"/>
  <c r="J283" i="7"/>
  <c r="P283" i="7"/>
  <c r="T283" i="7"/>
  <c r="BD283" i="7"/>
  <c r="BE283" i="7"/>
  <c r="BF283" i="7"/>
  <c r="I284" i="7"/>
  <c r="J284" i="7"/>
  <c r="P284" i="7"/>
  <c r="T284" i="7"/>
  <c r="BD284" i="7"/>
  <c r="BE284" i="7"/>
  <c r="BF284" i="7"/>
  <c r="I285" i="7"/>
  <c r="J285" i="7"/>
  <c r="P285" i="7"/>
  <c r="T285" i="7"/>
  <c r="BD285" i="7"/>
  <c r="BE285" i="7"/>
  <c r="BF285" i="7"/>
  <c r="I286" i="7"/>
  <c r="J286" i="7"/>
  <c r="P286" i="7"/>
  <c r="T286" i="7"/>
  <c r="BD286" i="7"/>
  <c r="BE286" i="7"/>
  <c r="BF286" i="7"/>
  <c r="I287" i="7"/>
  <c r="J287" i="7"/>
  <c r="P287" i="7"/>
  <c r="T287" i="7"/>
  <c r="BD287" i="7"/>
  <c r="BE287" i="7"/>
  <c r="BF287" i="7"/>
  <c r="I288" i="7"/>
  <c r="J288" i="7"/>
  <c r="P288" i="7"/>
  <c r="T288" i="7"/>
  <c r="BD288" i="7"/>
  <c r="BE288" i="7"/>
  <c r="BF288" i="7"/>
  <c r="I289" i="7"/>
  <c r="J289" i="7"/>
  <c r="P289" i="7"/>
  <c r="T289" i="7"/>
  <c r="BD289" i="7"/>
  <c r="BE289" i="7"/>
  <c r="BF289" i="7"/>
  <c r="I290" i="7"/>
  <c r="J290" i="7"/>
  <c r="P290" i="7"/>
  <c r="T290" i="7"/>
  <c r="BD290" i="7"/>
  <c r="BE290" i="7"/>
  <c r="BF290" i="7"/>
  <c r="I291" i="7"/>
  <c r="J291" i="7"/>
  <c r="P291" i="7"/>
  <c r="T291" i="7"/>
  <c r="BD291" i="7"/>
  <c r="BE291" i="7"/>
  <c r="BF291" i="7"/>
  <c r="I292" i="7"/>
  <c r="J292" i="7"/>
  <c r="P292" i="7"/>
  <c r="T292" i="7"/>
  <c r="BD292" i="7"/>
  <c r="BE292" i="7"/>
  <c r="BF292" i="7"/>
  <c r="I293" i="7"/>
  <c r="J293" i="7"/>
  <c r="P293" i="7"/>
  <c r="T293" i="7"/>
  <c r="BD293" i="7"/>
  <c r="BE293" i="7"/>
  <c r="BF293" i="7"/>
  <c r="I294" i="7"/>
  <c r="J294" i="7"/>
  <c r="P294" i="7"/>
  <c r="T294" i="7"/>
  <c r="BD294" i="7"/>
  <c r="BE294" i="7"/>
  <c r="BF294" i="7"/>
  <c r="I295" i="7"/>
  <c r="J295" i="7"/>
  <c r="P295" i="7"/>
  <c r="T295" i="7"/>
  <c r="BD295" i="7"/>
  <c r="BE295" i="7"/>
  <c r="BF295" i="7"/>
  <c r="I296" i="7"/>
  <c r="J296" i="7"/>
  <c r="P296" i="7"/>
  <c r="T296" i="7"/>
  <c r="BD296" i="7"/>
  <c r="BE296" i="7"/>
  <c r="BF296" i="7"/>
  <c r="I297" i="7"/>
  <c r="J297" i="7"/>
  <c r="P297" i="7"/>
  <c r="T297" i="7"/>
  <c r="BD297" i="7"/>
  <c r="BE297" i="7"/>
  <c r="BF297" i="7"/>
  <c r="I298" i="7"/>
  <c r="J298" i="7"/>
  <c r="P298" i="7"/>
  <c r="T298" i="7"/>
  <c r="BD298" i="7"/>
  <c r="BE298" i="7"/>
  <c r="BF298" i="7"/>
  <c r="I299" i="7"/>
  <c r="J299" i="7"/>
  <c r="P299" i="7"/>
  <c r="T299" i="7"/>
  <c r="BD299" i="7"/>
  <c r="BE299" i="7"/>
  <c r="BF299" i="7"/>
  <c r="I300" i="7"/>
  <c r="J300" i="7"/>
  <c r="P300" i="7"/>
  <c r="T300" i="7"/>
  <c r="BD300" i="7"/>
  <c r="BE300" i="7"/>
  <c r="BF300" i="7"/>
  <c r="I301" i="7"/>
  <c r="J301" i="7"/>
  <c r="P301" i="7"/>
  <c r="T301" i="7"/>
  <c r="BD301" i="7"/>
  <c r="BE301" i="7"/>
  <c r="BF301" i="7"/>
  <c r="I302" i="7"/>
  <c r="J302" i="7"/>
  <c r="P302" i="7"/>
  <c r="T302" i="7"/>
  <c r="BD302" i="7"/>
  <c r="BE302" i="7"/>
  <c r="BF302" i="7"/>
  <c r="I303" i="7"/>
  <c r="J303" i="7"/>
  <c r="P303" i="7"/>
  <c r="T303" i="7"/>
  <c r="BD303" i="7"/>
  <c r="BE303" i="7"/>
  <c r="BF303" i="7"/>
  <c r="I304" i="7"/>
  <c r="J304" i="7"/>
  <c r="P304" i="7"/>
  <c r="T304" i="7"/>
  <c r="BD304" i="7"/>
  <c r="BE304" i="7"/>
  <c r="BF304" i="7"/>
  <c r="I305" i="7"/>
  <c r="J305" i="7"/>
  <c r="P305" i="7"/>
  <c r="T305" i="7"/>
  <c r="BD305" i="7"/>
  <c r="BE305" i="7"/>
  <c r="BF305" i="7"/>
  <c r="I306" i="7"/>
  <c r="J306" i="7"/>
  <c r="P306" i="7"/>
  <c r="T306" i="7"/>
  <c r="BD306" i="7"/>
  <c r="BE306" i="7"/>
  <c r="BF306" i="7"/>
  <c r="I307" i="7"/>
  <c r="J307" i="7"/>
  <c r="P307" i="7"/>
  <c r="T307" i="7"/>
  <c r="BD307" i="7"/>
  <c r="BE307" i="7"/>
  <c r="BF307" i="7"/>
  <c r="I308" i="7"/>
  <c r="J308" i="7"/>
  <c r="P308" i="7"/>
  <c r="T308" i="7"/>
  <c r="BD308" i="7"/>
  <c r="BE308" i="7"/>
  <c r="BF308" i="7"/>
  <c r="I309" i="7"/>
  <c r="J309" i="7"/>
  <c r="P309" i="7"/>
  <c r="T309" i="7"/>
  <c r="BD309" i="7"/>
  <c r="BE309" i="7"/>
  <c r="BF309" i="7"/>
  <c r="I310" i="7"/>
  <c r="J310" i="7"/>
  <c r="P310" i="7"/>
  <c r="T310" i="7"/>
  <c r="BD310" i="7"/>
  <c r="BE310" i="7"/>
  <c r="BF310" i="7"/>
  <c r="I311" i="7"/>
  <c r="J311" i="7"/>
  <c r="P311" i="7"/>
  <c r="T311" i="7"/>
  <c r="BD311" i="7"/>
  <c r="BE311" i="7"/>
  <c r="BF311" i="7"/>
  <c r="I312" i="7"/>
  <c r="J312" i="7"/>
  <c r="P312" i="7"/>
  <c r="T312" i="7"/>
  <c r="BD312" i="7"/>
  <c r="BE312" i="7"/>
  <c r="BF312" i="7"/>
  <c r="I313" i="7"/>
  <c r="J313" i="7"/>
  <c r="P313" i="7"/>
  <c r="T313" i="7"/>
  <c r="BD313" i="7"/>
  <c r="BE313" i="7"/>
  <c r="BF313" i="7"/>
  <c r="I314" i="7"/>
  <c r="J314" i="7"/>
  <c r="P314" i="7"/>
  <c r="T314" i="7"/>
  <c r="BD314" i="7"/>
  <c r="BE314" i="7"/>
  <c r="BF314" i="7"/>
  <c r="I315" i="7"/>
  <c r="J315" i="7"/>
  <c r="P315" i="7"/>
  <c r="T315" i="7"/>
  <c r="BD315" i="7"/>
  <c r="BE315" i="7"/>
  <c r="BF315" i="7"/>
  <c r="I316" i="7"/>
  <c r="J316" i="7"/>
  <c r="P316" i="7"/>
  <c r="T316" i="7"/>
  <c r="BD316" i="7"/>
  <c r="BE316" i="7"/>
  <c r="BF316" i="7"/>
  <c r="I317" i="7"/>
  <c r="J317" i="7"/>
  <c r="P317" i="7"/>
  <c r="T317" i="7"/>
  <c r="BD317" i="7"/>
  <c r="BE317" i="7"/>
  <c r="BF317" i="7"/>
  <c r="I318" i="7"/>
  <c r="J318" i="7"/>
  <c r="P318" i="7"/>
  <c r="T318" i="7"/>
  <c r="BD318" i="7"/>
  <c r="BE318" i="7"/>
  <c r="BF318" i="7"/>
  <c r="I319" i="7"/>
  <c r="J319" i="7"/>
  <c r="P319" i="7"/>
  <c r="T319" i="7"/>
  <c r="BD319" i="7"/>
  <c r="BE319" i="7"/>
  <c r="BF319" i="7"/>
  <c r="I320" i="7"/>
  <c r="J320" i="7"/>
  <c r="P320" i="7"/>
  <c r="T320" i="7"/>
  <c r="BD320" i="7"/>
  <c r="BE320" i="7"/>
  <c r="BF320" i="7"/>
  <c r="I321" i="7"/>
  <c r="J321" i="7"/>
  <c r="P321" i="7"/>
  <c r="T321" i="7"/>
  <c r="BD321" i="7"/>
  <c r="BE321" i="7"/>
  <c r="BF321" i="7"/>
  <c r="I322" i="7"/>
  <c r="J322" i="7"/>
  <c r="P322" i="7"/>
  <c r="T322" i="7"/>
  <c r="BD322" i="7"/>
  <c r="BE322" i="7"/>
  <c r="BF322" i="7"/>
  <c r="I323" i="7"/>
  <c r="J323" i="7"/>
  <c r="P323" i="7"/>
  <c r="T323" i="7"/>
  <c r="BD323" i="7"/>
  <c r="BE323" i="7"/>
  <c r="BF323" i="7"/>
  <c r="I324" i="7"/>
  <c r="J324" i="7"/>
  <c r="P324" i="7"/>
  <c r="T324" i="7"/>
  <c r="BD324" i="7"/>
  <c r="BE324" i="7"/>
  <c r="BF324" i="7"/>
  <c r="I325" i="7"/>
  <c r="J325" i="7"/>
  <c r="P325" i="7"/>
  <c r="T325" i="7"/>
  <c r="BD325" i="7"/>
  <c r="BE325" i="7"/>
  <c r="BF325" i="7"/>
  <c r="I326" i="7"/>
  <c r="J326" i="7"/>
  <c r="P326" i="7"/>
  <c r="T326" i="7"/>
  <c r="BD326" i="7"/>
  <c r="BE326" i="7"/>
  <c r="BF326" i="7"/>
  <c r="I327" i="7"/>
  <c r="J327" i="7"/>
  <c r="P327" i="7"/>
  <c r="T327" i="7"/>
  <c r="BD327" i="7"/>
  <c r="BE327" i="7"/>
  <c r="BF327" i="7"/>
  <c r="I328" i="7"/>
  <c r="J328" i="7"/>
  <c r="P328" i="7"/>
  <c r="T328" i="7"/>
  <c r="BD328" i="7"/>
  <c r="BE328" i="7"/>
  <c r="BF328" i="7"/>
  <c r="I329" i="7"/>
  <c r="J329" i="7"/>
  <c r="P329" i="7"/>
  <c r="T329" i="7"/>
  <c r="BD329" i="7"/>
  <c r="BE329" i="7"/>
  <c r="BF329" i="7"/>
  <c r="I330" i="7"/>
  <c r="J330" i="7"/>
  <c r="P330" i="7"/>
  <c r="T330" i="7"/>
  <c r="BD330" i="7"/>
  <c r="BE330" i="7"/>
  <c r="BF330" i="7"/>
  <c r="I331" i="7"/>
  <c r="J331" i="7"/>
  <c r="P331" i="7"/>
  <c r="T331" i="7"/>
  <c r="BD331" i="7"/>
  <c r="BE331" i="7"/>
  <c r="BF331" i="7"/>
  <c r="I332" i="7"/>
  <c r="J332" i="7"/>
  <c r="P332" i="7"/>
  <c r="T332" i="7"/>
  <c r="BD332" i="7"/>
  <c r="BE332" i="7"/>
  <c r="BF332" i="7"/>
  <c r="I333" i="7"/>
  <c r="J333" i="7"/>
  <c r="P333" i="7"/>
  <c r="T333" i="7"/>
  <c r="BD333" i="7"/>
  <c r="BE333" i="7"/>
  <c r="BF333" i="7"/>
  <c r="I334" i="7"/>
  <c r="J334" i="7"/>
  <c r="P334" i="7"/>
  <c r="T334" i="7"/>
  <c r="BD334" i="7"/>
  <c r="BE334" i="7"/>
  <c r="BF334" i="7"/>
  <c r="I335" i="7"/>
  <c r="J335" i="7"/>
  <c r="P335" i="7"/>
  <c r="T335" i="7"/>
  <c r="BD335" i="7"/>
  <c r="BE335" i="7"/>
  <c r="BF335" i="7"/>
  <c r="I336" i="7"/>
  <c r="J336" i="7"/>
  <c r="P336" i="7"/>
  <c r="T336" i="7"/>
  <c r="BD336" i="7"/>
  <c r="BE336" i="7"/>
  <c r="BF336" i="7"/>
  <c r="I337" i="7"/>
  <c r="J337" i="7"/>
  <c r="P337" i="7"/>
  <c r="T337" i="7"/>
  <c r="BD337" i="7"/>
  <c r="BE337" i="7"/>
  <c r="BF337" i="7"/>
  <c r="I338" i="7"/>
  <c r="J338" i="7"/>
  <c r="P338" i="7"/>
  <c r="T338" i="7"/>
  <c r="BD338" i="7"/>
  <c r="BE338" i="7"/>
  <c r="BF338" i="7"/>
  <c r="I339" i="7"/>
  <c r="J339" i="7"/>
  <c r="P339" i="7"/>
  <c r="T339" i="7"/>
  <c r="BD339" i="7"/>
  <c r="BE339" i="7"/>
  <c r="BF339" i="7"/>
  <c r="I340" i="7"/>
  <c r="J340" i="7"/>
  <c r="P340" i="7"/>
  <c r="T340" i="7"/>
  <c r="BD340" i="7"/>
  <c r="BE340" i="7"/>
  <c r="BF340" i="7"/>
  <c r="I341" i="7"/>
  <c r="J341" i="7"/>
  <c r="P341" i="7"/>
  <c r="T341" i="7"/>
  <c r="BD341" i="7"/>
  <c r="BE341" i="7"/>
  <c r="BF341" i="7"/>
  <c r="I342" i="7"/>
  <c r="J342" i="7"/>
  <c r="P342" i="7"/>
  <c r="T342" i="7"/>
  <c r="BD342" i="7"/>
  <c r="BE342" i="7"/>
  <c r="BF342" i="7"/>
  <c r="I343" i="7"/>
  <c r="J343" i="7"/>
  <c r="P343" i="7"/>
  <c r="T343" i="7"/>
  <c r="BD343" i="7"/>
  <c r="BE343" i="7"/>
  <c r="BF343" i="7"/>
  <c r="I344" i="7"/>
  <c r="J344" i="7"/>
  <c r="P344" i="7"/>
  <c r="T344" i="7"/>
  <c r="BD344" i="7"/>
  <c r="BE344" i="7"/>
  <c r="BF344" i="7"/>
  <c r="I345" i="7"/>
  <c r="J345" i="7"/>
  <c r="P345" i="7"/>
  <c r="T345" i="7"/>
  <c r="BD345" i="7"/>
  <c r="BE345" i="7"/>
  <c r="BF345" i="7"/>
  <c r="I346" i="7"/>
  <c r="J346" i="7"/>
  <c r="P346" i="7"/>
  <c r="T346" i="7"/>
  <c r="BD346" i="7"/>
  <c r="BE346" i="7"/>
  <c r="BF346" i="7"/>
  <c r="I347" i="7"/>
  <c r="J347" i="7"/>
  <c r="P347" i="7"/>
  <c r="T347" i="7"/>
  <c r="BD347" i="7"/>
  <c r="BE347" i="7"/>
  <c r="BF347" i="7"/>
  <c r="I348" i="7"/>
  <c r="J348" i="7"/>
  <c r="P348" i="7"/>
  <c r="T348" i="7"/>
  <c r="BD348" i="7"/>
  <c r="BE348" i="7"/>
  <c r="BF348" i="7"/>
  <c r="I349" i="7"/>
  <c r="J349" i="7"/>
  <c r="P349" i="7"/>
  <c r="T349" i="7"/>
  <c r="BD349" i="7"/>
  <c r="BE349" i="7"/>
  <c r="BF349" i="7"/>
  <c r="I350" i="7"/>
  <c r="J350" i="7"/>
  <c r="P350" i="7"/>
  <c r="T350" i="7"/>
  <c r="BD350" i="7"/>
  <c r="BE350" i="7"/>
  <c r="BF350" i="7"/>
  <c r="I351" i="7"/>
  <c r="J351" i="7"/>
  <c r="P351" i="7"/>
  <c r="T351" i="7"/>
  <c r="BD351" i="7"/>
  <c r="BE351" i="7"/>
  <c r="BF351" i="7"/>
  <c r="I352" i="7"/>
  <c r="J352" i="7"/>
  <c r="P352" i="7"/>
  <c r="T352" i="7"/>
  <c r="BD352" i="7"/>
  <c r="BE352" i="7"/>
  <c r="BF352" i="7"/>
  <c r="I353" i="7"/>
  <c r="J353" i="7"/>
  <c r="P353" i="7"/>
  <c r="T353" i="7"/>
  <c r="BD353" i="7"/>
  <c r="BE353" i="7"/>
  <c r="BF353" i="7"/>
  <c r="I354" i="7"/>
  <c r="J354" i="7"/>
  <c r="P354" i="7"/>
  <c r="T354" i="7"/>
  <c r="BD354" i="7"/>
  <c r="BE354" i="7"/>
  <c r="BF354" i="7"/>
  <c r="I355" i="7"/>
  <c r="J355" i="7"/>
  <c r="P355" i="7"/>
  <c r="T355" i="7"/>
  <c r="BD355" i="7"/>
  <c r="BE355" i="7"/>
  <c r="BF355" i="7"/>
  <c r="I356" i="7"/>
  <c r="J356" i="7"/>
  <c r="P356" i="7"/>
  <c r="T356" i="7"/>
  <c r="BD356" i="7"/>
  <c r="BE356" i="7"/>
  <c r="BF356" i="7"/>
  <c r="I357" i="7"/>
  <c r="J357" i="7"/>
  <c r="P357" i="7"/>
  <c r="T357" i="7"/>
  <c r="BD357" i="7"/>
  <c r="BE357" i="7"/>
  <c r="BF357" i="7"/>
  <c r="I358" i="7"/>
  <c r="J358" i="7"/>
  <c r="P358" i="7"/>
  <c r="T358" i="7"/>
  <c r="BD358" i="7"/>
  <c r="BE358" i="7"/>
  <c r="BF358" i="7"/>
  <c r="I359" i="7"/>
  <c r="J359" i="7"/>
  <c r="P359" i="7"/>
  <c r="T359" i="7"/>
  <c r="BD359" i="7"/>
  <c r="BE359" i="7"/>
  <c r="BF359" i="7"/>
  <c r="I360" i="7"/>
  <c r="J360" i="7"/>
  <c r="P360" i="7"/>
  <c r="T360" i="7"/>
  <c r="BD360" i="7"/>
  <c r="BE360" i="7"/>
  <c r="BF360" i="7"/>
  <c r="I361" i="7"/>
  <c r="J361" i="7"/>
  <c r="P361" i="7"/>
  <c r="T361" i="7"/>
  <c r="BD361" i="7"/>
  <c r="BE361" i="7"/>
  <c r="BF361" i="7"/>
  <c r="I362" i="7"/>
  <c r="J362" i="7"/>
  <c r="P362" i="7"/>
  <c r="T362" i="7"/>
  <c r="BD362" i="7"/>
  <c r="BE362" i="7"/>
  <c r="BF362" i="7"/>
  <c r="I363" i="7"/>
  <c r="J363" i="7"/>
  <c r="P363" i="7"/>
  <c r="T363" i="7"/>
  <c r="BD363" i="7"/>
  <c r="BE363" i="7"/>
  <c r="BF363" i="7"/>
  <c r="I364" i="7"/>
  <c r="J364" i="7"/>
  <c r="P364" i="7"/>
  <c r="T364" i="7"/>
  <c r="BD364" i="7"/>
  <c r="BE364" i="7"/>
  <c r="BF364" i="7"/>
  <c r="I365" i="7"/>
  <c r="J365" i="7"/>
  <c r="P365" i="7"/>
  <c r="T365" i="7"/>
  <c r="BD365" i="7"/>
  <c r="BE365" i="7"/>
  <c r="BF365" i="7"/>
  <c r="I366" i="7"/>
  <c r="J366" i="7"/>
  <c r="P366" i="7"/>
  <c r="T366" i="7"/>
  <c r="BD366" i="7"/>
  <c r="BE366" i="7"/>
  <c r="BF366" i="7"/>
  <c r="I367" i="7"/>
  <c r="J367" i="7"/>
  <c r="P367" i="7"/>
  <c r="T367" i="7"/>
  <c r="BD367" i="7"/>
  <c r="BE367" i="7"/>
  <c r="BF367" i="7"/>
  <c r="I368" i="7"/>
  <c r="J368" i="7"/>
  <c r="P368" i="7"/>
  <c r="T368" i="7"/>
  <c r="BD368" i="7"/>
  <c r="BE368" i="7"/>
  <c r="BF368" i="7"/>
  <c r="I369" i="7"/>
  <c r="J369" i="7"/>
  <c r="P369" i="7"/>
  <c r="T369" i="7"/>
  <c r="BD369" i="7"/>
  <c r="BE369" i="7"/>
  <c r="BF369" i="7"/>
  <c r="I370" i="7"/>
  <c r="J370" i="7"/>
  <c r="P370" i="7"/>
  <c r="T370" i="7"/>
  <c r="BD370" i="7"/>
  <c r="BE370" i="7"/>
  <c r="BF370" i="7"/>
  <c r="I371" i="7"/>
  <c r="J371" i="7"/>
  <c r="P371" i="7"/>
  <c r="T371" i="7"/>
  <c r="BD371" i="7"/>
  <c r="BE371" i="7"/>
  <c r="BF371" i="7"/>
  <c r="I372" i="7"/>
  <c r="J372" i="7"/>
  <c r="P372" i="7"/>
  <c r="T372" i="7"/>
  <c r="BD372" i="7"/>
  <c r="BE372" i="7"/>
  <c r="BF372" i="7"/>
  <c r="I373" i="7"/>
  <c r="J373" i="7"/>
  <c r="P373" i="7"/>
  <c r="T373" i="7"/>
  <c r="BD373" i="7"/>
  <c r="BE373" i="7"/>
  <c r="BF373" i="7"/>
  <c r="I374" i="7"/>
  <c r="J374" i="7"/>
  <c r="P374" i="7"/>
  <c r="T374" i="7"/>
  <c r="BD374" i="7"/>
  <c r="BE374" i="7"/>
  <c r="BF374" i="7"/>
  <c r="I375" i="7"/>
  <c r="J375" i="7"/>
  <c r="P375" i="7"/>
  <c r="T375" i="7"/>
  <c r="BD375" i="7"/>
  <c r="BE375" i="7"/>
  <c r="BF375" i="7"/>
  <c r="I376" i="7"/>
  <c r="J376" i="7"/>
  <c r="P376" i="7"/>
  <c r="T376" i="7"/>
  <c r="BD376" i="7"/>
  <c r="BE376" i="7"/>
  <c r="BF376" i="7"/>
  <c r="I377" i="7"/>
  <c r="J377" i="7"/>
  <c r="P377" i="7"/>
  <c r="T377" i="7"/>
  <c r="BD377" i="7"/>
  <c r="BE377" i="7"/>
  <c r="BF377" i="7"/>
  <c r="I378" i="7"/>
  <c r="J378" i="7"/>
  <c r="P378" i="7"/>
  <c r="T378" i="7"/>
  <c r="BD378" i="7"/>
  <c r="BE378" i="7"/>
  <c r="BF378" i="7"/>
  <c r="I379" i="7"/>
  <c r="J379" i="7"/>
  <c r="P379" i="7"/>
  <c r="T379" i="7"/>
  <c r="BD379" i="7"/>
  <c r="BE379" i="7"/>
  <c r="BF379" i="7"/>
  <c r="I380" i="7"/>
  <c r="J380" i="7"/>
  <c r="P380" i="7"/>
  <c r="T380" i="7"/>
  <c r="BD380" i="7"/>
  <c r="BE380" i="7"/>
  <c r="BF380" i="7"/>
  <c r="I381" i="7"/>
  <c r="J381" i="7"/>
  <c r="P381" i="7"/>
  <c r="T381" i="7"/>
  <c r="BD381" i="7"/>
  <c r="BE381" i="7"/>
  <c r="BF381" i="7"/>
  <c r="I382" i="7"/>
  <c r="J382" i="7"/>
  <c r="P382" i="7"/>
  <c r="T382" i="7"/>
  <c r="BD382" i="7"/>
  <c r="BE382" i="7"/>
  <c r="BF382" i="7"/>
  <c r="I383" i="7"/>
  <c r="J383" i="7"/>
  <c r="P383" i="7"/>
  <c r="T383" i="7"/>
  <c r="BD383" i="7"/>
  <c r="BE383" i="7"/>
  <c r="BF383" i="7"/>
  <c r="I384" i="7"/>
  <c r="J384" i="7"/>
  <c r="P384" i="7"/>
  <c r="T384" i="7"/>
  <c r="BD384" i="7"/>
  <c r="BE384" i="7"/>
  <c r="BF384" i="7"/>
  <c r="I385" i="7"/>
  <c r="J385" i="7"/>
  <c r="P385" i="7"/>
  <c r="T385" i="7"/>
  <c r="BD385" i="7"/>
  <c r="BE385" i="7"/>
  <c r="BF385" i="7"/>
  <c r="I386" i="7"/>
  <c r="J386" i="7"/>
  <c r="P386" i="7"/>
  <c r="T386" i="7"/>
  <c r="BD386" i="7"/>
  <c r="BE386" i="7"/>
  <c r="BF386" i="7"/>
  <c r="I387" i="7"/>
  <c r="J387" i="7"/>
  <c r="P387" i="7"/>
  <c r="T387" i="7"/>
  <c r="BD387" i="7"/>
  <c r="BE387" i="7"/>
  <c r="BF387" i="7"/>
  <c r="I388" i="7"/>
  <c r="J388" i="7"/>
  <c r="P388" i="7"/>
  <c r="T388" i="7"/>
  <c r="BD388" i="7"/>
  <c r="BE388" i="7"/>
  <c r="BF388" i="7"/>
  <c r="S6" i="7" l="1"/>
  <c r="AC65" i="7"/>
  <c r="AE65" i="7" s="1"/>
  <c r="AC70" i="7"/>
  <c r="AE70" i="7" s="1"/>
  <c r="S157" i="7"/>
  <c r="O65" i="7"/>
  <c r="Z94" i="7"/>
  <c r="AI146" i="7"/>
  <c r="AI346" i="7"/>
  <c r="AI213" i="7"/>
  <c r="AC6" i="7"/>
  <c r="AE6" i="7" s="1"/>
  <c r="V350" i="7"/>
  <c r="V6" i="7"/>
  <c r="AI62" i="7"/>
  <c r="R6" i="7"/>
  <c r="AI147" i="7"/>
  <c r="Q236" i="7"/>
  <c r="AC333" i="7"/>
  <c r="AE333" i="7" s="1"/>
  <c r="AZ229" i="7"/>
  <c r="R273" i="7"/>
  <c r="F273" i="7"/>
  <c r="R222" i="7"/>
  <c r="S104" i="7"/>
  <c r="S68" i="7"/>
  <c r="Q273" i="7"/>
  <c r="Q222" i="7"/>
  <c r="Z354" i="7"/>
  <c r="Y339" i="7"/>
  <c r="V284" i="7"/>
  <c r="AI279" i="7"/>
  <c r="S236" i="7"/>
  <c r="Q88" i="7"/>
  <c r="AC273" i="7"/>
  <c r="AE273" i="7" s="1"/>
  <c r="V333" i="7"/>
  <c r="Z273" i="7"/>
  <c r="V322" i="7"/>
  <c r="R236" i="7"/>
  <c r="F236" i="7"/>
  <c r="AC229" i="7"/>
  <c r="AE229" i="7" s="1"/>
  <c r="V75" i="7"/>
  <c r="V385" i="7"/>
  <c r="W364" i="7"/>
  <c r="Q157" i="7"/>
  <c r="S147" i="7"/>
  <c r="Y142" i="7"/>
  <c r="Z137" i="7"/>
  <c r="V72" i="7"/>
  <c r="AZ236" i="7"/>
  <c r="AI331" i="7"/>
  <c r="W236" i="7"/>
  <c r="V236" i="7"/>
  <c r="S353" i="7"/>
  <c r="S341" i="7"/>
  <c r="Y253" i="7"/>
  <c r="AC236" i="7"/>
  <c r="AE236" i="7" s="1"/>
  <c r="Q193" i="7"/>
  <c r="S188" i="7"/>
  <c r="R166" i="7"/>
  <c r="V108" i="7"/>
  <c r="AI98" i="7"/>
  <c r="S74" i="7"/>
  <c r="AI65" i="7"/>
  <c r="V253" i="7"/>
  <c r="V366" i="7"/>
  <c r="V364" i="7"/>
  <c r="S350" i="7"/>
  <c r="AI299" i="7"/>
  <c r="W294" i="7"/>
  <c r="O273" i="7"/>
  <c r="R253" i="7"/>
  <c r="Y187" i="7"/>
  <c r="S185" i="7"/>
  <c r="S65" i="7"/>
  <c r="S354" i="7"/>
  <c r="Q253" i="7"/>
  <c r="R185" i="7"/>
  <c r="R175" i="7"/>
  <c r="Z125" i="7"/>
  <c r="AC97" i="7"/>
  <c r="AE97" i="7" s="1"/>
  <c r="R75" i="7"/>
  <c r="R73" i="7"/>
  <c r="W189" i="7"/>
  <c r="R345" i="7"/>
  <c r="AC343" i="7"/>
  <c r="AE343" i="7" s="1"/>
  <c r="R332" i="7"/>
  <c r="R330" i="7"/>
  <c r="R208" i="7"/>
  <c r="R196" i="7"/>
  <c r="R147" i="7"/>
  <c r="V120" i="7"/>
  <c r="S118" i="7"/>
  <c r="R97" i="7"/>
  <c r="V65" i="7"/>
  <c r="S360" i="7"/>
  <c r="Q345" i="7"/>
  <c r="B345" i="7"/>
  <c r="S220" i="7"/>
  <c r="Q196" i="7"/>
  <c r="R189" i="7"/>
  <c r="B189" i="7"/>
  <c r="R125" i="7"/>
  <c r="Q118" i="7"/>
  <c r="S92" i="7"/>
  <c r="AC357" i="7"/>
  <c r="AE357" i="7" s="1"/>
  <c r="W279" i="7"/>
  <c r="AZ268" i="7"/>
  <c r="V244" i="7"/>
  <c r="V144" i="7"/>
  <c r="V110" i="7"/>
  <c r="Z98" i="7"/>
  <c r="R65" i="7"/>
  <c r="AI381" i="7"/>
  <c r="S371" i="7"/>
  <c r="AC354" i="7"/>
  <c r="AE354" i="7" s="1"/>
  <c r="Z350" i="7"/>
  <c r="V316" i="7"/>
  <c r="V311" i="7"/>
  <c r="R246" i="7"/>
  <c r="R226" i="7"/>
  <c r="Y169" i="7"/>
  <c r="AZ147" i="7"/>
  <c r="V117" i="7"/>
  <c r="AI259" i="7"/>
  <c r="V196" i="7"/>
  <c r="AZ125" i="7"/>
  <c r="AC78" i="7"/>
  <c r="AE78" i="7" s="1"/>
  <c r="AI155" i="7"/>
  <c r="AI364" i="7"/>
  <c r="W360" i="7"/>
  <c r="AI353" i="7"/>
  <c r="W348" i="7"/>
  <c r="R334" i="7"/>
  <c r="Z323" i="7"/>
  <c r="R301" i="7"/>
  <c r="Y299" i="7"/>
  <c r="R298" i="7"/>
  <c r="O296" i="7"/>
  <c r="R285" i="7"/>
  <c r="V279" i="7"/>
  <c r="Y275" i="7"/>
  <c r="R259" i="7"/>
  <c r="Y251" i="7"/>
  <c r="R249" i="7"/>
  <c r="C249" i="7"/>
  <c r="O246" i="7"/>
  <c r="Y233" i="7"/>
  <c r="S229" i="7"/>
  <c r="S227" i="7"/>
  <c r="F227" i="7"/>
  <c r="F207" i="7"/>
  <c r="W201" i="7"/>
  <c r="R199" i="7"/>
  <c r="Q175" i="7"/>
  <c r="AI142" i="7"/>
  <c r="R131" i="7"/>
  <c r="AI109" i="7"/>
  <c r="AC94" i="7"/>
  <c r="AE94" i="7" s="1"/>
  <c r="AZ78" i="7"/>
  <c r="Y66" i="7"/>
  <c r="S334" i="7"/>
  <c r="R286" i="7"/>
  <c r="C286" i="7"/>
  <c r="R227" i="7"/>
  <c r="R223" i="7"/>
  <c r="R207" i="7"/>
  <c r="R155" i="7"/>
  <c r="Q124" i="7"/>
  <c r="R103" i="7"/>
  <c r="S61" i="7"/>
  <c r="Z286" i="7"/>
  <c r="Z358" i="7"/>
  <c r="S299" i="7"/>
  <c r="O285" i="7"/>
  <c r="R279" i="7"/>
  <c r="R275" i="7"/>
  <c r="R265" i="7"/>
  <c r="Y246" i="7"/>
  <c r="O199" i="7"/>
  <c r="Z146" i="7"/>
  <c r="S109" i="7"/>
  <c r="F109" i="7"/>
  <c r="V94" i="7"/>
  <c r="V87" i="7"/>
  <c r="S381" i="7"/>
  <c r="R360" i="7"/>
  <c r="R353" i="7"/>
  <c r="F353" i="7"/>
  <c r="O350" i="7"/>
  <c r="AC345" i="7"/>
  <c r="AE345" i="7" s="1"/>
  <c r="F337" i="7"/>
  <c r="R299" i="7"/>
  <c r="B299" i="7"/>
  <c r="Q279" i="7"/>
  <c r="C279" i="7"/>
  <c r="Q275" i="7"/>
  <c r="Q265" i="7"/>
  <c r="AZ253" i="7"/>
  <c r="O253" i="7"/>
  <c r="W246" i="7"/>
  <c r="AZ237" i="7"/>
  <c r="W202" i="7"/>
  <c r="R176" i="7"/>
  <c r="W169" i="7"/>
  <c r="AI157" i="7"/>
  <c r="V147" i="7"/>
  <c r="R142" i="7"/>
  <c r="S135" i="7"/>
  <c r="S110" i="7"/>
  <c r="F110" i="7"/>
  <c r="R109" i="7"/>
  <c r="R78" i="7"/>
  <c r="R70" i="7"/>
  <c r="W223" i="7"/>
  <c r="S364" i="7"/>
  <c r="Q360" i="7"/>
  <c r="Q353" i="7"/>
  <c r="O305" i="7"/>
  <c r="AZ279" i="7"/>
  <c r="O260" i="7"/>
  <c r="Z253" i="7"/>
  <c r="R156" i="7"/>
  <c r="R137" i="7"/>
  <c r="R117" i="7"/>
  <c r="R110" i="7"/>
  <c r="AC62" i="7"/>
  <c r="AE62" i="7" s="1"/>
  <c r="AZ285" i="7"/>
  <c r="AZ299" i="7"/>
  <c r="AC285" i="7"/>
  <c r="AE285" i="7" s="1"/>
  <c r="Z279" i="7"/>
  <c r="Q246" i="7"/>
  <c r="AC227" i="7"/>
  <c r="AE227" i="7" s="1"/>
  <c r="V217" i="7"/>
  <c r="R157" i="7"/>
  <c r="F157" i="7"/>
  <c r="R118" i="7"/>
  <c r="V342" i="7"/>
  <c r="V323" i="7"/>
  <c r="V297" i="7"/>
  <c r="Y234" i="7"/>
  <c r="R181" i="7"/>
  <c r="V112" i="7"/>
  <c r="R104" i="7"/>
  <c r="Y354" i="7"/>
  <c r="W353" i="7"/>
  <c r="R347" i="7"/>
  <c r="R311" i="7"/>
  <c r="O299" i="7"/>
  <c r="S293" i="7"/>
  <c r="Z285" i="7"/>
  <c r="V273" i="7"/>
  <c r="AC261" i="7"/>
  <c r="AE261" i="7" s="1"/>
  <c r="V246" i="7"/>
  <c r="AC245" i="7"/>
  <c r="AE245" i="7" s="1"/>
  <c r="R238" i="7"/>
  <c r="AI236" i="7"/>
  <c r="B236" i="7"/>
  <c r="S228" i="7"/>
  <c r="Z215" i="7"/>
  <c r="S209" i="7"/>
  <c r="Q181" i="7"/>
  <c r="S179" i="7"/>
  <c r="AI172" i="7"/>
  <c r="Y147" i="7"/>
  <c r="AI129" i="7"/>
  <c r="R119" i="7"/>
  <c r="S114" i="7"/>
  <c r="Q104" i="7"/>
  <c r="S102" i="7"/>
  <c r="W94" i="7"/>
  <c r="S93" i="7"/>
  <c r="R91" i="7"/>
  <c r="R69" i="7"/>
  <c r="R61" i="7"/>
  <c r="S59" i="7"/>
  <c r="S57" i="7"/>
  <c r="V26" i="7"/>
  <c r="Y149" i="7"/>
  <c r="V96" i="7"/>
  <c r="R83" i="7"/>
  <c r="AI34" i="7"/>
  <c r="R386" i="7"/>
  <c r="V354" i="7"/>
  <c r="S340" i="7"/>
  <c r="R327" i="7"/>
  <c r="S297" i="7"/>
  <c r="V285" i="7"/>
  <c r="S279" i="7"/>
  <c r="R234" i="7"/>
  <c r="S219" i="7"/>
  <c r="R217" i="7"/>
  <c r="R209" i="7"/>
  <c r="C209" i="7"/>
  <c r="AZ207" i="7"/>
  <c r="S131" i="7"/>
  <c r="F125" i="7"/>
  <c r="Q119" i="7"/>
  <c r="Q114" i="7"/>
  <c r="R102" i="7"/>
  <c r="R87" i="7"/>
  <c r="O83" i="7"/>
  <c r="Q62" i="7"/>
  <c r="R49" i="7"/>
  <c r="V57" i="7"/>
  <c r="V138" i="7"/>
  <c r="AI332" i="7"/>
  <c r="AC305" i="7"/>
  <c r="AE305" i="7" s="1"/>
  <c r="S273" i="7"/>
  <c r="S246" i="7"/>
  <c r="Y207" i="7"/>
  <c r="AZ158" i="7"/>
  <c r="Q125" i="7"/>
  <c r="AC117" i="7"/>
  <c r="AE117" i="7" s="1"/>
  <c r="Q110" i="7"/>
  <c r="Q109" i="7"/>
  <c r="F94" i="7"/>
  <c r="O61" i="7"/>
  <c r="Q49" i="7"/>
  <c r="AI356" i="7"/>
  <c r="S347" i="7"/>
  <c r="Y195" i="7"/>
  <c r="W149" i="7"/>
  <c r="V332" i="7"/>
  <c r="Z305" i="7"/>
  <c r="S285" i="7"/>
  <c r="Y189" i="7"/>
  <c r="AI181" i="7"/>
  <c r="Y117" i="7"/>
  <c r="Y104" i="7"/>
  <c r="S94" i="7"/>
  <c r="Z90" i="7"/>
  <c r="C78" i="7"/>
  <c r="AC181" i="7"/>
  <c r="AE181" i="7" s="1"/>
  <c r="V104" i="7"/>
  <c r="AI61" i="7"/>
  <c r="V291" i="7"/>
  <c r="W221" i="7"/>
  <c r="Z277" i="7"/>
  <c r="V370" i="7"/>
  <c r="S368" i="7"/>
  <c r="S366" i="7"/>
  <c r="O354" i="7"/>
  <c r="V347" i="7"/>
  <c r="S346" i="7"/>
  <c r="R341" i="7"/>
  <c r="R337" i="7"/>
  <c r="R328" i="7"/>
  <c r="R305" i="7"/>
  <c r="S287" i="7"/>
  <c r="Q285" i="7"/>
  <c r="F285" i="7"/>
  <c r="Y279" i="7"/>
  <c r="O279" i="7"/>
  <c r="B279" i="7"/>
  <c r="V277" i="7"/>
  <c r="AZ273" i="7"/>
  <c r="V266" i="7"/>
  <c r="R262" i="7"/>
  <c r="R251" i="7"/>
  <c r="Q220" i="7"/>
  <c r="R216" i="7"/>
  <c r="R214" i="7"/>
  <c r="Y212" i="7"/>
  <c r="Q207" i="7"/>
  <c r="W197" i="7"/>
  <c r="W181" i="7"/>
  <c r="Q147" i="7"/>
  <c r="Z145" i="7"/>
  <c r="V61" i="7"/>
  <c r="Q386" i="7"/>
  <c r="R382" i="7"/>
  <c r="R381" i="7"/>
  <c r="B381" i="7"/>
  <c r="V377" i="7"/>
  <c r="S374" i="7"/>
  <c r="R368" i="7"/>
  <c r="O345" i="7"/>
  <c r="Q327" i="7"/>
  <c r="B327" i="7"/>
  <c r="R321" i="7"/>
  <c r="F321" i="7"/>
  <c r="R315" i="7"/>
  <c r="AC309" i="7"/>
  <c r="AE309" i="7" s="1"/>
  <c r="R300" i="7"/>
  <c r="Q298" i="7"/>
  <c r="C298" i="7"/>
  <c r="R287" i="7"/>
  <c r="R258" i="7"/>
  <c r="S254" i="7"/>
  <c r="R248" i="7"/>
  <c r="C248" i="7"/>
  <c r="S243" i="7"/>
  <c r="F243" i="7"/>
  <c r="V231" i="7"/>
  <c r="B227" i="7"/>
  <c r="Q226" i="7"/>
  <c r="S224" i="7"/>
  <c r="F224" i="7"/>
  <c r="R202" i="7"/>
  <c r="B202" i="7"/>
  <c r="Q188" i="7"/>
  <c r="AZ186" i="7"/>
  <c r="R179" i="7"/>
  <c r="Q166" i="7"/>
  <c r="F166" i="7"/>
  <c r="Y155" i="7"/>
  <c r="W154" i="7"/>
  <c r="W150" i="7"/>
  <c r="Y135" i="7"/>
  <c r="S130" i="7"/>
  <c r="F130" i="7"/>
  <c r="R122" i="7"/>
  <c r="AZ110" i="7"/>
  <c r="Q103" i="7"/>
  <c r="Y99" i="7"/>
  <c r="AZ93" i="7"/>
  <c r="S78" i="7"/>
  <c r="Z70" i="7"/>
  <c r="R68" i="7"/>
  <c r="F68" i="7"/>
  <c r="S60" i="7"/>
  <c r="F26" i="7"/>
  <c r="S258" i="7"/>
  <c r="AZ386" i="7"/>
  <c r="C386" i="7"/>
  <c r="AZ360" i="7"/>
  <c r="S356" i="7"/>
  <c r="S319" i="7"/>
  <c r="B315" i="7"/>
  <c r="Z309" i="7"/>
  <c r="O293" i="7"/>
  <c r="S291" i="7"/>
  <c r="Q287" i="7"/>
  <c r="O275" i="7"/>
  <c r="R266" i="7"/>
  <c r="AZ264" i="7"/>
  <c r="S262" i="7"/>
  <c r="Q258" i="7"/>
  <c r="C258" i="7"/>
  <c r="S244" i="7"/>
  <c r="R243" i="7"/>
  <c r="Q235" i="7"/>
  <c r="R224" i="7"/>
  <c r="Q197" i="7"/>
  <c r="AI186" i="7"/>
  <c r="AZ166" i="7"/>
  <c r="S152" i="7"/>
  <c r="S144" i="7"/>
  <c r="S138" i="7"/>
  <c r="Z136" i="7"/>
  <c r="V135" i="7"/>
  <c r="R130" i="7"/>
  <c r="O125" i="7"/>
  <c r="C125" i="7"/>
  <c r="O119" i="7"/>
  <c r="AI110" i="7"/>
  <c r="AC93" i="7"/>
  <c r="AE93" i="7" s="1"/>
  <c r="V70" i="7"/>
  <c r="Q68" i="7"/>
  <c r="Q60" i="7"/>
  <c r="R59" i="7"/>
  <c r="F59" i="7"/>
  <c r="R53" i="7"/>
  <c r="S26" i="7"/>
  <c r="AI386" i="7"/>
  <c r="O386" i="7"/>
  <c r="AZ378" i="7"/>
  <c r="O374" i="7"/>
  <c r="AC360" i="7"/>
  <c r="AE360" i="7" s="1"/>
  <c r="AI345" i="7"/>
  <c r="O315" i="7"/>
  <c r="V309" i="7"/>
  <c r="O300" i="7"/>
  <c r="AI275" i="7"/>
  <c r="AI258" i="7"/>
  <c r="B243" i="7"/>
  <c r="AZ227" i="7"/>
  <c r="O226" i="7"/>
  <c r="B193" i="7"/>
  <c r="AC186" i="7"/>
  <c r="AE186" i="7" s="1"/>
  <c r="F181" i="7"/>
  <c r="O179" i="7"/>
  <c r="AI166" i="7"/>
  <c r="O166" i="7"/>
  <c r="C166" i="7"/>
  <c r="S155" i="7"/>
  <c r="Y136" i="7"/>
  <c r="S123" i="7"/>
  <c r="O122" i="7"/>
  <c r="R120" i="7"/>
  <c r="S112" i="7"/>
  <c r="AC110" i="7"/>
  <c r="AE110" i="7" s="1"/>
  <c r="R107" i="7"/>
  <c r="O103" i="7"/>
  <c r="R88" i="7"/>
  <c r="AI78" i="7"/>
  <c r="Q78" i="7"/>
  <c r="Q73" i="7"/>
  <c r="S69" i="7"/>
  <c r="V66" i="7"/>
  <c r="V63" i="7"/>
  <c r="Q59" i="7"/>
  <c r="AZ179" i="7"/>
  <c r="AC166" i="7"/>
  <c r="AE166" i="7" s="1"/>
  <c r="Z258" i="7"/>
  <c r="Z386" i="7"/>
  <c r="W381" i="7"/>
  <c r="S378" i="7"/>
  <c r="V376" i="7"/>
  <c r="Z374" i="7"/>
  <c r="R367" i="7"/>
  <c r="C364" i="7"/>
  <c r="AC355" i="7"/>
  <c r="AE355" i="7" s="1"/>
  <c r="R312" i="7"/>
  <c r="S309" i="7"/>
  <c r="V303" i="7"/>
  <c r="Z297" i="7"/>
  <c r="W275" i="7"/>
  <c r="W258" i="7"/>
  <c r="AZ243" i="7"/>
  <c r="V227" i="7"/>
  <c r="V226" i="7"/>
  <c r="R211" i="7"/>
  <c r="V199" i="7"/>
  <c r="S186" i="7"/>
  <c r="Y179" i="7"/>
  <c r="Y166" i="7"/>
  <c r="Q155" i="7"/>
  <c r="S136" i="7"/>
  <c r="R135" i="7"/>
  <c r="O107" i="7"/>
  <c r="Z104" i="7"/>
  <c r="AI100" i="7"/>
  <c r="R94" i="7"/>
  <c r="R93" i="7"/>
  <c r="F93" i="7"/>
  <c r="Y78" i="7"/>
  <c r="O78" i="7"/>
  <c r="B78" i="7"/>
  <c r="C74" i="7"/>
  <c r="Q70" i="7"/>
  <c r="F70" i="7"/>
  <c r="S63" i="7"/>
  <c r="AI59" i="7"/>
  <c r="AZ52" i="7"/>
  <c r="Y32" i="7"/>
  <c r="Y386" i="7"/>
  <c r="V381" i="7"/>
  <c r="R378" i="7"/>
  <c r="Y374" i="7"/>
  <c r="AZ368" i="7"/>
  <c r="Q367" i="7"/>
  <c r="Z293" i="7"/>
  <c r="R280" i="7"/>
  <c r="V258" i="7"/>
  <c r="AI244" i="7"/>
  <c r="AC243" i="7"/>
  <c r="AE243" i="7" s="1"/>
  <c r="R220" i="7"/>
  <c r="F220" i="7"/>
  <c r="AI197" i="7"/>
  <c r="Q187" i="7"/>
  <c r="Q186" i="7"/>
  <c r="V179" i="7"/>
  <c r="Q151" i="7"/>
  <c r="R136" i="7"/>
  <c r="Q135" i="7"/>
  <c r="AC122" i="7"/>
  <c r="AE122" i="7" s="1"/>
  <c r="F118" i="7"/>
  <c r="R108" i="7"/>
  <c r="C108" i="7"/>
  <c r="V103" i="7"/>
  <c r="AZ94" i="7"/>
  <c r="Q93" i="7"/>
  <c r="R79" i="7"/>
  <c r="C79" i="7"/>
  <c r="W78" i="7"/>
  <c r="AZ70" i="7"/>
  <c r="R63" i="7"/>
  <c r="W59" i="7"/>
  <c r="V235" i="7"/>
  <c r="AC386" i="7"/>
  <c r="AE386" i="7" s="1"/>
  <c r="AC374" i="7"/>
  <c r="AE374" i="7" s="1"/>
  <c r="V374" i="7"/>
  <c r="Y315" i="7"/>
  <c r="O309" i="7"/>
  <c r="O290" i="7"/>
  <c r="AC244" i="7"/>
  <c r="AE244" i="7" s="1"/>
  <c r="V243" i="7"/>
  <c r="O211" i="7"/>
  <c r="Y197" i="7"/>
  <c r="S166" i="7"/>
  <c r="O155" i="7"/>
  <c r="W122" i="7"/>
  <c r="B117" i="7"/>
  <c r="V78" i="7"/>
  <c r="AI70" i="7"/>
  <c r="O70" i="7"/>
  <c r="AI60" i="7"/>
  <c r="V59" i="7"/>
  <c r="Z58" i="7"/>
  <c r="R184" i="7"/>
  <c r="S184" i="7"/>
  <c r="V106" i="7"/>
  <c r="W106" i="7"/>
  <c r="B106" i="7"/>
  <c r="Y106" i="7"/>
  <c r="C106" i="7"/>
  <c r="O106" i="7"/>
  <c r="Z106" i="7"/>
  <c r="AC106" i="7"/>
  <c r="AE106" i="7" s="1"/>
  <c r="F106" i="7"/>
  <c r="Q106" i="7"/>
  <c r="AI106" i="7"/>
  <c r="S384" i="7"/>
  <c r="AI382" i="7"/>
  <c r="Q382" i="7"/>
  <c r="F382" i="7"/>
  <c r="S380" i="7"/>
  <c r="C380" i="7"/>
  <c r="V373" i="7"/>
  <c r="R372" i="7"/>
  <c r="R371" i="7"/>
  <c r="S370" i="7"/>
  <c r="AI368" i="7"/>
  <c r="C368" i="7"/>
  <c r="AC359" i="7"/>
  <c r="AE359" i="7" s="1"/>
  <c r="O336" i="7"/>
  <c r="S336" i="7"/>
  <c r="R319" i="7"/>
  <c r="Q308" i="7"/>
  <c r="O308" i="7"/>
  <c r="F278" i="7"/>
  <c r="R278" i="7"/>
  <c r="S278" i="7"/>
  <c r="S250" i="7"/>
  <c r="R250" i="7"/>
  <c r="R161" i="7"/>
  <c r="F161" i="7"/>
  <c r="S106" i="7"/>
  <c r="AZ382" i="7"/>
  <c r="S372" i="7"/>
  <c r="C352" i="7"/>
  <c r="S352" i="7"/>
  <c r="R384" i="7"/>
  <c r="AC382" i="7"/>
  <c r="AE382" i="7" s="1"/>
  <c r="C372" i="7"/>
  <c r="Z368" i="7"/>
  <c r="O368" i="7"/>
  <c r="B368" i="7"/>
  <c r="O367" i="7"/>
  <c r="S362" i="7"/>
  <c r="Q357" i="7"/>
  <c r="AI357" i="7"/>
  <c r="S357" i="7"/>
  <c r="S338" i="7"/>
  <c r="V320" i="7"/>
  <c r="W320" i="7"/>
  <c r="O320" i="7"/>
  <c r="Q320" i="7"/>
  <c r="AI281" i="7"/>
  <c r="V281" i="7"/>
  <c r="AC281" i="7"/>
  <c r="AE281" i="7" s="1"/>
  <c r="O281" i="7"/>
  <c r="R239" i="7"/>
  <c r="O239" i="7"/>
  <c r="S239" i="7"/>
  <c r="Z228" i="7"/>
  <c r="V228" i="7"/>
  <c r="Y228" i="7"/>
  <c r="C228" i="7"/>
  <c r="O228" i="7"/>
  <c r="AC228" i="7"/>
  <c r="AE228" i="7" s="1"/>
  <c r="AI228" i="7"/>
  <c r="F228" i="7"/>
  <c r="Q228" i="7"/>
  <c r="AZ228" i="7"/>
  <c r="C206" i="7"/>
  <c r="W206" i="7"/>
  <c r="Z206" i="7"/>
  <c r="AC206" i="7"/>
  <c r="AE206" i="7" s="1"/>
  <c r="B206" i="7"/>
  <c r="AI206" i="7"/>
  <c r="Q206" i="7"/>
  <c r="F206" i="7"/>
  <c r="R206" i="7"/>
  <c r="V162" i="7"/>
  <c r="W162" i="7"/>
  <c r="B162" i="7"/>
  <c r="Y162" i="7"/>
  <c r="C162" i="7"/>
  <c r="O162" i="7"/>
  <c r="Z162" i="7"/>
  <c r="AC162" i="7"/>
  <c r="AE162" i="7" s="1"/>
  <c r="F162" i="7"/>
  <c r="Q162" i="7"/>
  <c r="AI162" i="7"/>
  <c r="Z153" i="7"/>
  <c r="R153" i="7"/>
  <c r="R106" i="7"/>
  <c r="C81" i="7"/>
  <c r="V81" i="7"/>
  <c r="AI81" i="7"/>
  <c r="Q81" i="7"/>
  <c r="AZ15" i="7"/>
  <c r="R15" i="7"/>
  <c r="V302" i="7"/>
  <c r="B302" i="7"/>
  <c r="AZ161" i="7"/>
  <c r="S161" i="7"/>
  <c r="W161" i="7"/>
  <c r="B161" i="7"/>
  <c r="Y161" i="7"/>
  <c r="C161" i="7"/>
  <c r="O161" i="7"/>
  <c r="Z161" i="7"/>
  <c r="AC161" i="7"/>
  <c r="AE161" i="7" s="1"/>
  <c r="B13" i="7"/>
  <c r="S13" i="7"/>
  <c r="S387" i="7"/>
  <c r="Z382" i="7"/>
  <c r="O382" i="7"/>
  <c r="C382" i="7"/>
  <c r="Q377" i="7"/>
  <c r="B377" i="7"/>
  <c r="O372" i="7"/>
  <c r="B372" i="7"/>
  <c r="Y368" i="7"/>
  <c r="R338" i="7"/>
  <c r="S320" i="7"/>
  <c r="R308" i="7"/>
  <c r="F281" i="7"/>
  <c r="V254" i="7"/>
  <c r="Y254" i="7"/>
  <c r="AI254" i="7"/>
  <c r="O254" i="7"/>
  <c r="B254" i="7"/>
  <c r="Q254" i="7"/>
  <c r="B171" i="7"/>
  <c r="R171" i="7"/>
  <c r="S162" i="7"/>
  <c r="B54" i="7"/>
  <c r="C54" i="7"/>
  <c r="R54" i="7"/>
  <c r="AZ27" i="7"/>
  <c r="AC27" i="7"/>
  <c r="AE27" i="7" s="1"/>
  <c r="S27" i="7"/>
  <c r="Y382" i="7"/>
  <c r="AZ370" i="7"/>
  <c r="V369" i="7"/>
  <c r="W368" i="7"/>
  <c r="V363" i="7"/>
  <c r="B342" i="7"/>
  <c r="AI342" i="7"/>
  <c r="AZ342" i="7"/>
  <c r="Q342" i="7"/>
  <c r="AZ339" i="7"/>
  <c r="O339" i="7"/>
  <c r="B339" i="7"/>
  <c r="Q339" i="7"/>
  <c r="AC321" i="7"/>
  <c r="AE321" i="7" s="1"/>
  <c r="V321" i="7"/>
  <c r="O321" i="7"/>
  <c r="R320" i="7"/>
  <c r="S312" i="7"/>
  <c r="V312" i="7"/>
  <c r="O312" i="7"/>
  <c r="S310" i="7"/>
  <c r="Y310" i="7"/>
  <c r="B292" i="7"/>
  <c r="AI292" i="7"/>
  <c r="O292" i="7"/>
  <c r="Q281" i="7"/>
  <c r="AI272" i="7"/>
  <c r="O272" i="7"/>
  <c r="R272" i="7"/>
  <c r="AI210" i="7"/>
  <c r="B210" i="7"/>
  <c r="R210" i="7"/>
  <c r="V171" i="7"/>
  <c r="AZ165" i="7"/>
  <c r="W165" i="7"/>
  <c r="AI165" i="7"/>
  <c r="Q165" i="7"/>
  <c r="R162" i="7"/>
  <c r="S115" i="7"/>
  <c r="Q115" i="7"/>
  <c r="S113" i="7"/>
  <c r="V113" i="7"/>
  <c r="W54" i="7"/>
  <c r="V27" i="7"/>
  <c r="Z362" i="7"/>
  <c r="F386" i="7"/>
  <c r="V382" i="7"/>
  <c r="C378" i="7"/>
  <c r="R374" i="7"/>
  <c r="AZ372" i="7"/>
  <c r="AC370" i="7"/>
  <c r="AE370" i="7" s="1"/>
  <c r="V368" i="7"/>
  <c r="V358" i="7"/>
  <c r="AZ358" i="7"/>
  <c r="O358" i="7"/>
  <c r="R358" i="7"/>
  <c r="Q348" i="7"/>
  <c r="F342" i="7"/>
  <c r="Y282" i="7"/>
  <c r="R282" i="7"/>
  <c r="F165" i="7"/>
  <c r="V160" i="7"/>
  <c r="Q160" i="7"/>
  <c r="C101" i="7"/>
  <c r="V101" i="7"/>
  <c r="Z101" i="7"/>
  <c r="AZ101" i="7"/>
  <c r="O101" i="7"/>
  <c r="B101" i="7"/>
  <c r="F76" i="7"/>
  <c r="Z76" i="7"/>
  <c r="S76" i="7"/>
  <c r="R379" i="7"/>
  <c r="O378" i="7"/>
  <c r="AZ374" i="7"/>
  <c r="AI372" i="7"/>
  <c r="Y370" i="7"/>
  <c r="V349" i="7"/>
  <c r="R349" i="7"/>
  <c r="F349" i="7"/>
  <c r="S349" i="7"/>
  <c r="Y269" i="7"/>
  <c r="AI269" i="7"/>
  <c r="AZ269" i="7"/>
  <c r="S269" i="7"/>
  <c r="F255" i="7"/>
  <c r="O255" i="7"/>
  <c r="V247" i="7"/>
  <c r="R247" i="7"/>
  <c r="Q203" i="7"/>
  <c r="R203" i="7"/>
  <c r="R165" i="7"/>
  <c r="R115" i="7"/>
  <c r="S101" i="7"/>
  <c r="F84" i="7"/>
  <c r="V84" i="7"/>
  <c r="O84" i="7"/>
  <c r="F82" i="7"/>
  <c r="W82" i="7"/>
  <c r="AZ384" i="7"/>
  <c r="S382" i="7"/>
  <c r="O343" i="7"/>
  <c r="S343" i="7"/>
  <c r="AZ340" i="7"/>
  <c r="V340" i="7"/>
  <c r="W340" i="7"/>
  <c r="O340" i="7"/>
  <c r="Z340" i="7"/>
  <c r="B340" i="7"/>
  <c r="AI340" i="7"/>
  <c r="Q340" i="7"/>
  <c r="W319" i="7"/>
  <c r="Z319" i="7"/>
  <c r="V240" i="7"/>
  <c r="W240" i="7"/>
  <c r="B240" i="7"/>
  <c r="Y240" i="7"/>
  <c r="C240" i="7"/>
  <c r="O240" i="7"/>
  <c r="AI240" i="7"/>
  <c r="AZ240" i="7"/>
  <c r="F240" i="7"/>
  <c r="Q240" i="7"/>
  <c r="B213" i="7"/>
  <c r="R213" i="7"/>
  <c r="AI161" i="7"/>
  <c r="R160" i="7"/>
  <c r="O152" i="7"/>
  <c r="V152" i="7"/>
  <c r="Q152" i="7"/>
  <c r="Q148" i="7"/>
  <c r="R148" i="7"/>
  <c r="Z134" i="7"/>
  <c r="W134" i="7"/>
  <c r="AZ106" i="7"/>
  <c r="R101" i="7"/>
  <c r="B71" i="7"/>
  <c r="R71" i="7"/>
  <c r="S71" i="7"/>
  <c r="O298" i="7"/>
  <c r="Z290" i="7"/>
  <c r="V275" i="7"/>
  <c r="O265" i="7"/>
  <c r="AI260" i="7"/>
  <c r="O249" i="7"/>
  <c r="V229" i="7"/>
  <c r="B224" i="7"/>
  <c r="B220" i="7"/>
  <c r="AC211" i="7"/>
  <c r="AE211" i="7" s="1"/>
  <c r="O208" i="7"/>
  <c r="AI193" i="7"/>
  <c r="Z186" i="7"/>
  <c r="O175" i="7"/>
  <c r="V163" i="7"/>
  <c r="AI158" i="7"/>
  <c r="AC157" i="7"/>
  <c r="AE157" i="7" s="1"/>
  <c r="Y150" i="7"/>
  <c r="V149" i="7"/>
  <c r="O131" i="7"/>
  <c r="AI125" i="7"/>
  <c r="B125" i="7"/>
  <c r="Y119" i="7"/>
  <c r="AZ118" i="7"/>
  <c r="B118" i="7"/>
  <c r="Z110" i="7"/>
  <c r="Y96" i="7"/>
  <c r="O88" i="7"/>
  <c r="O74" i="7"/>
  <c r="W72" i="7"/>
  <c r="Y70" i="7"/>
  <c r="O69" i="7"/>
  <c r="AZ60" i="7"/>
  <c r="V355" i="7"/>
  <c r="Y346" i="7"/>
  <c r="AI344" i="7"/>
  <c r="AI304" i="7"/>
  <c r="Z298" i="7"/>
  <c r="V296" i="7"/>
  <c r="R293" i="7"/>
  <c r="V290" i="7"/>
  <c r="Y260" i="7"/>
  <c r="Y237" i="7"/>
  <c r="F237" i="7"/>
  <c r="AZ232" i="7"/>
  <c r="AC193" i="7"/>
  <c r="AE193" i="7" s="1"/>
  <c r="V186" i="7"/>
  <c r="Z157" i="7"/>
  <c r="AI118" i="7"/>
  <c r="Z88" i="7"/>
  <c r="AZ74" i="7"/>
  <c r="R43" i="7"/>
  <c r="F360" i="7"/>
  <c r="Y298" i="7"/>
  <c r="AZ265" i="7"/>
  <c r="AI262" i="7"/>
  <c r="V260" i="7"/>
  <c r="AI220" i="7"/>
  <c r="V193" i="7"/>
  <c r="AZ175" i="7"/>
  <c r="S169" i="7"/>
  <c r="R167" i="7"/>
  <c r="R163" i="7"/>
  <c r="S158" i="7"/>
  <c r="F158" i="7"/>
  <c r="W157" i="7"/>
  <c r="S149" i="7"/>
  <c r="C147" i="7"/>
  <c r="R144" i="7"/>
  <c r="Z142" i="7"/>
  <c r="AC131" i="7"/>
  <c r="AE131" i="7" s="1"/>
  <c r="Y125" i="7"/>
  <c r="Q123" i="7"/>
  <c r="C123" i="7"/>
  <c r="C122" i="7"/>
  <c r="AI120" i="7"/>
  <c r="S119" i="7"/>
  <c r="AC118" i="7"/>
  <c r="AE118" i="7" s="1"/>
  <c r="Q117" i="7"/>
  <c r="F117" i="7"/>
  <c r="S116" i="7"/>
  <c r="V109" i="7"/>
  <c r="AI108" i="7"/>
  <c r="AI104" i="7"/>
  <c r="C104" i="7"/>
  <c r="R99" i="7"/>
  <c r="AZ97" i="7"/>
  <c r="AI94" i="7"/>
  <c r="Q94" i="7"/>
  <c r="R92" i="7"/>
  <c r="Y88" i="7"/>
  <c r="AI74" i="7"/>
  <c r="AI69" i="7"/>
  <c r="AZ68" i="7"/>
  <c r="S66" i="7"/>
  <c r="AC60" i="7"/>
  <c r="AE60" i="7" s="1"/>
  <c r="AC59" i="7"/>
  <c r="AE59" i="7" s="1"/>
  <c r="F345" i="7"/>
  <c r="W298" i="7"/>
  <c r="S296" i="7"/>
  <c r="S290" i="7"/>
  <c r="Z265" i="7"/>
  <c r="Z262" i="7"/>
  <c r="S232" i="7"/>
  <c r="R229" i="7"/>
  <c r="F229" i="7"/>
  <c r="AZ224" i="7"/>
  <c r="V220" i="7"/>
  <c r="AI217" i="7"/>
  <c r="Q211" i="7"/>
  <c r="AC208" i="7"/>
  <c r="AE208" i="7" s="1"/>
  <c r="C163" i="7"/>
  <c r="V157" i="7"/>
  <c r="R154" i="7"/>
  <c r="B154" i="7"/>
  <c r="S150" i="7"/>
  <c r="R149" i="7"/>
  <c r="C149" i="7"/>
  <c r="AI138" i="7"/>
  <c r="V131" i="7"/>
  <c r="W118" i="7"/>
  <c r="R116" i="7"/>
  <c r="O104" i="7"/>
  <c r="R96" i="7"/>
  <c r="B94" i="7"/>
  <c r="V88" i="7"/>
  <c r="Y75" i="7"/>
  <c r="Y74" i="7"/>
  <c r="R72" i="7"/>
  <c r="S70" i="7"/>
  <c r="V69" i="7"/>
  <c r="AC68" i="7"/>
  <c r="AE68" i="7" s="1"/>
  <c r="Q65" i="7"/>
  <c r="R62" i="7"/>
  <c r="F62" i="7"/>
  <c r="V60" i="7"/>
  <c r="Y59" i="7"/>
  <c r="O59" i="7"/>
  <c r="C59" i="7"/>
  <c r="Y57" i="7"/>
  <c r="R52" i="7"/>
  <c r="O43" i="7"/>
  <c r="W40" i="7"/>
  <c r="Q346" i="7"/>
  <c r="S335" i="7"/>
  <c r="R318" i="7"/>
  <c r="S316" i="7"/>
  <c r="R307" i="7"/>
  <c r="Q299" i="7"/>
  <c r="B290" i="7"/>
  <c r="R288" i="7"/>
  <c r="S283" i="7"/>
  <c r="AZ275" i="7"/>
  <c r="B275" i="7"/>
  <c r="W266" i="7"/>
  <c r="R264" i="7"/>
  <c r="V262" i="7"/>
  <c r="R261" i="7"/>
  <c r="C261" i="7"/>
  <c r="R260" i="7"/>
  <c r="AC249" i="7"/>
  <c r="AE249" i="7" s="1"/>
  <c r="Q232" i="7"/>
  <c r="Q229" i="7"/>
  <c r="V224" i="7"/>
  <c r="Z217" i="7"/>
  <c r="Z208" i="7"/>
  <c r="S193" i="7"/>
  <c r="R188" i="7"/>
  <c r="R186" i="7"/>
  <c r="F186" i="7"/>
  <c r="S175" i="7"/>
  <c r="O163" i="7"/>
  <c r="O144" i="7"/>
  <c r="W138" i="7"/>
  <c r="AI117" i="7"/>
  <c r="O117" i="7"/>
  <c r="C117" i="7"/>
  <c r="AI112" i="7"/>
  <c r="V74" i="7"/>
  <c r="R14" i="7"/>
  <c r="S385" i="7"/>
  <c r="AI384" i="7"/>
  <c r="S383" i="7"/>
  <c r="R387" i="7"/>
  <c r="AI380" i="7"/>
  <c r="R370" i="7"/>
  <c r="R366" i="7"/>
  <c r="Q365" i="7"/>
  <c r="R355" i="7"/>
  <c r="O385" i="7"/>
  <c r="B385" i="7"/>
  <c r="Y384" i="7"/>
  <c r="O384" i="7"/>
  <c r="C384" i="7"/>
  <c r="O383" i="7"/>
  <c r="Q381" i="7"/>
  <c r="F381" i="7"/>
  <c r="Z380" i="7"/>
  <c r="Y378" i="7"/>
  <c r="C376" i="7"/>
  <c r="O375" i="7"/>
  <c r="S373" i="7"/>
  <c r="W372" i="7"/>
  <c r="AI370" i="7"/>
  <c r="Q370" i="7"/>
  <c r="F370" i="7"/>
  <c r="AZ366" i="7"/>
  <c r="C366" i="7"/>
  <c r="R364" i="7"/>
  <c r="R363" i="7"/>
  <c r="V361" i="7"/>
  <c r="O352" i="7"/>
  <c r="S348" i="7"/>
  <c r="Q347" i="7"/>
  <c r="R346" i="7"/>
  <c r="Z344" i="7"/>
  <c r="Y341" i="7"/>
  <c r="O341" i="7"/>
  <c r="B341" i="7"/>
  <c r="AI339" i="7"/>
  <c r="AZ332" i="7"/>
  <c r="Q332" i="7"/>
  <c r="F327" i="7"/>
  <c r="W327" i="7"/>
  <c r="Y327" i="7"/>
  <c r="O327" i="7"/>
  <c r="AZ327" i="7"/>
  <c r="AZ319" i="7"/>
  <c r="S267" i="7"/>
  <c r="AZ267" i="7"/>
  <c r="V267" i="7"/>
  <c r="B267" i="7"/>
  <c r="W267" i="7"/>
  <c r="C267" i="7"/>
  <c r="O267" i="7"/>
  <c r="Y267" i="7"/>
  <c r="Z267" i="7"/>
  <c r="F267" i="7"/>
  <c r="Q267" i="7"/>
  <c r="AC267" i="7"/>
  <c r="AE267" i="7" s="1"/>
  <c r="Q257" i="7"/>
  <c r="R257" i="7"/>
  <c r="Z252" i="7"/>
  <c r="R252" i="7"/>
  <c r="O380" i="7"/>
  <c r="O387" i="7"/>
  <c r="B384" i="7"/>
  <c r="AI377" i="7"/>
  <c r="AZ376" i="7"/>
  <c r="V372" i="7"/>
  <c r="O366" i="7"/>
  <c r="AZ352" i="7"/>
  <c r="W341" i="7"/>
  <c r="Y338" i="7"/>
  <c r="B333" i="7"/>
  <c r="AZ333" i="7"/>
  <c r="R333" i="7"/>
  <c r="R385" i="7"/>
  <c r="F384" i="7"/>
  <c r="S376" i="7"/>
  <c r="AC385" i="7"/>
  <c r="AE385" i="7" s="1"/>
  <c r="W384" i="7"/>
  <c r="Y380" i="7"/>
  <c r="V378" i="7"/>
  <c r="O376" i="7"/>
  <c r="B376" i="7"/>
  <c r="Q373" i="7"/>
  <c r="B373" i="7"/>
  <c r="AC366" i="7"/>
  <c r="AE366" i="7" s="1"/>
  <c r="W385" i="7"/>
  <c r="V384" i="7"/>
  <c r="Y381" i="7"/>
  <c r="O381" i="7"/>
  <c r="V380" i="7"/>
  <c r="AC377" i="7"/>
  <c r="AE377" i="7" s="1"/>
  <c r="AI376" i="7"/>
  <c r="C374" i="7"/>
  <c r="Z370" i="7"/>
  <c r="O370" i="7"/>
  <c r="C370" i="7"/>
  <c r="S367" i="7"/>
  <c r="Z366" i="7"/>
  <c r="AZ364" i="7"/>
  <c r="O364" i="7"/>
  <c r="S361" i="7"/>
  <c r="R357" i="7"/>
  <c r="F357" i="7"/>
  <c r="R354" i="7"/>
  <c r="Y352" i="7"/>
  <c r="R350" i="7"/>
  <c r="R344" i="7"/>
  <c r="F344" i="7"/>
  <c r="V341" i="7"/>
  <c r="V338" i="7"/>
  <c r="AZ337" i="7"/>
  <c r="AI336" i="7"/>
  <c r="V335" i="7"/>
  <c r="V334" i="7"/>
  <c r="O334" i="7"/>
  <c r="S322" i="7"/>
  <c r="O322" i="7"/>
  <c r="R267" i="7"/>
  <c r="W376" i="7"/>
  <c r="Y366" i="7"/>
  <c r="Q361" i="7"/>
  <c r="AZ354" i="7"/>
  <c r="C354" i="7"/>
  <c r="V352" i="7"/>
  <c r="Q344" i="7"/>
  <c r="V337" i="7"/>
  <c r="V336" i="7"/>
  <c r="S333" i="7"/>
  <c r="F319" i="7"/>
  <c r="Q319" i="7"/>
  <c r="AI319" i="7"/>
  <c r="V319" i="7"/>
  <c r="O319" i="7"/>
  <c r="Y319" i="7"/>
  <c r="C271" i="7"/>
  <c r="W271" i="7"/>
  <c r="AI271" i="7"/>
  <c r="B271" i="7"/>
  <c r="R271" i="7"/>
  <c r="Z268" i="7"/>
  <c r="S268" i="7"/>
  <c r="V268" i="7"/>
  <c r="W268" i="7"/>
  <c r="B268" i="7"/>
  <c r="O268" i="7"/>
  <c r="Y268" i="7"/>
  <c r="C268" i="7"/>
  <c r="AC268" i="7"/>
  <c r="AE268" i="7" s="1"/>
  <c r="Q268" i="7"/>
  <c r="AI268" i="7"/>
  <c r="Z256" i="7"/>
  <c r="Y256" i="7"/>
  <c r="AC256" i="7"/>
  <c r="AE256" i="7" s="1"/>
  <c r="AZ256" i="7"/>
  <c r="B256" i="7"/>
  <c r="O256" i="7"/>
  <c r="C256" i="7"/>
  <c r="R256" i="7"/>
  <c r="AI365" i="7"/>
  <c r="R335" i="7"/>
  <c r="F323" i="7"/>
  <c r="S323" i="7"/>
  <c r="V313" i="7"/>
  <c r="R313" i="7"/>
  <c r="V295" i="7"/>
  <c r="R295" i="7"/>
  <c r="Q384" i="7"/>
  <c r="R375" i="7"/>
  <c r="S365" i="7"/>
  <c r="R352" i="7"/>
  <c r="AI341" i="7"/>
  <c r="Q341" i="7"/>
  <c r="F341" i="7"/>
  <c r="B338" i="7"/>
  <c r="Q337" i="7"/>
  <c r="R336" i="7"/>
  <c r="Q335" i="7"/>
  <c r="AZ331" i="7"/>
  <c r="O331" i="7"/>
  <c r="AZ329" i="7"/>
  <c r="O329" i="7"/>
  <c r="R329" i="7"/>
  <c r="B326" i="7"/>
  <c r="V326" i="7"/>
  <c r="S324" i="7"/>
  <c r="O324" i="7"/>
  <c r="R324" i="7"/>
  <c r="W310" i="7"/>
  <c r="Q310" i="7"/>
  <c r="R310" i="7"/>
  <c r="V289" i="7"/>
  <c r="S289" i="7"/>
  <c r="F274" i="7"/>
  <c r="R274" i="7"/>
  <c r="AC384" i="7"/>
  <c r="AE384" i="7" s="1"/>
  <c r="B380" i="7"/>
  <c r="AC341" i="7"/>
  <c r="AE341" i="7" s="1"/>
  <c r="O338" i="7"/>
  <c r="Q336" i="7"/>
  <c r="R331" i="7"/>
  <c r="V329" i="7"/>
  <c r="S326" i="7"/>
  <c r="V324" i="7"/>
  <c r="R323" i="7"/>
  <c r="Z302" i="7"/>
  <c r="S302" i="7"/>
  <c r="Y302" i="7"/>
  <c r="O302" i="7"/>
  <c r="B276" i="7"/>
  <c r="O276" i="7"/>
  <c r="R276" i="7"/>
  <c r="AZ270" i="7"/>
  <c r="AI270" i="7"/>
  <c r="O270" i="7"/>
  <c r="R270" i="7"/>
  <c r="F263" i="7"/>
  <c r="R263" i="7"/>
  <c r="AZ205" i="7"/>
  <c r="W205" i="7"/>
  <c r="AC205" i="7"/>
  <c r="AE205" i="7" s="1"/>
  <c r="Q205" i="7"/>
  <c r="F205" i="7"/>
  <c r="S182" i="7"/>
  <c r="V182" i="7"/>
  <c r="W182" i="7"/>
  <c r="B182" i="7"/>
  <c r="Y182" i="7"/>
  <c r="C182" i="7"/>
  <c r="O182" i="7"/>
  <c r="Z182" i="7"/>
  <c r="AC182" i="7"/>
  <c r="AE182" i="7" s="1"/>
  <c r="AZ141" i="7"/>
  <c r="V141" i="7"/>
  <c r="Y141" i="7"/>
  <c r="Z141" i="7"/>
  <c r="C141" i="7"/>
  <c r="O141" i="7"/>
  <c r="AC141" i="7"/>
  <c r="AE141" i="7" s="1"/>
  <c r="AI141" i="7"/>
  <c r="F141" i="7"/>
  <c r="Q141" i="7"/>
  <c r="V133" i="7"/>
  <c r="S133" i="7"/>
  <c r="W133" i="7"/>
  <c r="Y133" i="7"/>
  <c r="C133" i="7"/>
  <c r="O133" i="7"/>
  <c r="AC133" i="7"/>
  <c r="AE133" i="7" s="1"/>
  <c r="AI133" i="7"/>
  <c r="R317" i="7"/>
  <c r="AI315" i="7"/>
  <c r="R306" i="7"/>
  <c r="S305" i="7"/>
  <c r="V304" i="7"/>
  <c r="S303" i="7"/>
  <c r="S300" i="7"/>
  <c r="Z299" i="7"/>
  <c r="C299" i="7"/>
  <c r="V298" i="7"/>
  <c r="S292" i="7"/>
  <c r="W290" i="7"/>
  <c r="W287" i="7"/>
  <c r="Y286" i="7"/>
  <c r="O286" i="7"/>
  <c r="B286" i="7"/>
  <c r="AI284" i="7"/>
  <c r="R283" i="7"/>
  <c r="Z281" i="7"/>
  <c r="O280" i="7"/>
  <c r="Y265" i="7"/>
  <c r="Z261" i="7"/>
  <c r="O261" i="7"/>
  <c r="AC259" i="7"/>
  <c r="AE259" i="7" s="1"/>
  <c r="O259" i="7"/>
  <c r="C259" i="7"/>
  <c r="Y255" i="7"/>
  <c r="Z254" i="7"/>
  <c r="C254" i="7"/>
  <c r="R245" i="7"/>
  <c r="AI243" i="7"/>
  <c r="Q243" i="7"/>
  <c r="R242" i="7"/>
  <c r="O241" i="7"/>
  <c r="AI239" i="7"/>
  <c r="R237" i="7"/>
  <c r="AZ233" i="7"/>
  <c r="AI232" i="7"/>
  <c r="B232" i="7"/>
  <c r="V230" i="7"/>
  <c r="Y229" i="7"/>
  <c r="AI227" i="7"/>
  <c r="Q227" i="7"/>
  <c r="Q224" i="7"/>
  <c r="AI221" i="7"/>
  <c r="W220" i="7"/>
  <c r="R219" i="7"/>
  <c r="F219" i="7"/>
  <c r="AI216" i="7"/>
  <c r="Q216" i="7"/>
  <c r="F216" i="7"/>
  <c r="V212" i="7"/>
  <c r="W211" i="7"/>
  <c r="O209" i="7"/>
  <c r="S208" i="7"/>
  <c r="AI207" i="7"/>
  <c r="AZ185" i="7"/>
  <c r="V185" i="7"/>
  <c r="Z185" i="7"/>
  <c r="AC185" i="7"/>
  <c r="AE185" i="7" s="1"/>
  <c r="AI185" i="7"/>
  <c r="Q185" i="7"/>
  <c r="R182" i="7"/>
  <c r="F182" i="7"/>
  <c r="C158" i="7"/>
  <c r="V158" i="7"/>
  <c r="W158" i="7"/>
  <c r="Y158" i="7"/>
  <c r="B158" i="7"/>
  <c r="Z158" i="7"/>
  <c r="Q158" i="7"/>
  <c r="AC158" i="7"/>
  <c r="AE158" i="7" s="1"/>
  <c r="B139" i="7"/>
  <c r="V139" i="7"/>
  <c r="Y139" i="7"/>
  <c r="AI139" i="7"/>
  <c r="O139" i="7"/>
  <c r="R133" i="7"/>
  <c r="F133" i="7"/>
  <c r="Z126" i="7"/>
  <c r="S126" i="7"/>
  <c r="W126" i="7"/>
  <c r="Y126" i="7"/>
  <c r="C126" i="7"/>
  <c r="O126" i="7"/>
  <c r="AI126" i="7"/>
  <c r="AZ126" i="7"/>
  <c r="F126" i="7"/>
  <c r="Q126" i="7"/>
  <c r="W286" i="7"/>
  <c r="AI280" i="7"/>
  <c r="Z278" i="7"/>
  <c r="V265" i="7"/>
  <c r="Y261" i="7"/>
  <c r="Y259" i="7"/>
  <c r="B259" i="7"/>
  <c r="AZ248" i="7"/>
  <c r="Q242" i="7"/>
  <c r="C242" i="7"/>
  <c r="Y239" i="7"/>
  <c r="AI235" i="7"/>
  <c r="AC232" i="7"/>
  <c r="AE232" i="7" s="1"/>
  <c r="Q219" i="7"/>
  <c r="AC216" i="7"/>
  <c r="AE216" i="7" s="1"/>
  <c r="V211" i="7"/>
  <c r="Z209" i="7"/>
  <c r="R205" i="7"/>
  <c r="B205" i="7"/>
  <c r="Y191" i="7"/>
  <c r="V191" i="7"/>
  <c r="AZ191" i="7"/>
  <c r="O191" i="7"/>
  <c r="C191" i="7"/>
  <c r="Q191" i="7"/>
  <c r="Q182" i="7"/>
  <c r="Z170" i="7"/>
  <c r="V170" i="7"/>
  <c r="W170" i="7"/>
  <c r="Y170" i="7"/>
  <c r="B170" i="7"/>
  <c r="O170" i="7"/>
  <c r="AI170" i="7"/>
  <c r="C170" i="7"/>
  <c r="AZ170" i="7"/>
  <c r="R141" i="7"/>
  <c r="Q133" i="7"/>
  <c r="R325" i="7"/>
  <c r="AZ321" i="7"/>
  <c r="V315" i="7"/>
  <c r="R314" i="7"/>
  <c r="Q305" i="7"/>
  <c r="F305" i="7"/>
  <c r="S304" i="7"/>
  <c r="Q300" i="7"/>
  <c r="W299" i="7"/>
  <c r="S298" i="7"/>
  <c r="Q292" i="7"/>
  <c r="R291" i="7"/>
  <c r="V286" i="7"/>
  <c r="V280" i="7"/>
  <c r="V278" i="7"/>
  <c r="R269" i="7"/>
  <c r="Q262" i="7"/>
  <c r="C262" i="7"/>
  <c r="V261" i="7"/>
  <c r="Q260" i="7"/>
  <c r="W259" i="7"/>
  <c r="R255" i="7"/>
  <c r="W254" i="7"/>
  <c r="AI250" i="7"/>
  <c r="Z249" i="7"/>
  <c r="Y248" i="7"/>
  <c r="AI246" i="7"/>
  <c r="R244" i="7"/>
  <c r="Z243" i="7"/>
  <c r="W239" i="7"/>
  <c r="AC235" i="7"/>
  <c r="AE235" i="7" s="1"/>
  <c r="F233" i="7"/>
  <c r="W232" i="7"/>
  <c r="R230" i="7"/>
  <c r="Z227" i="7"/>
  <c r="AI224" i="7"/>
  <c r="V222" i="7"/>
  <c r="AZ219" i="7"/>
  <c r="Y216" i="7"/>
  <c r="O216" i="7"/>
  <c r="C216" i="7"/>
  <c r="R212" i="7"/>
  <c r="V209" i="7"/>
  <c r="Q208" i="7"/>
  <c r="V207" i="7"/>
  <c r="S191" i="7"/>
  <c r="AI178" i="7"/>
  <c r="B178" i="7"/>
  <c r="R178" i="7"/>
  <c r="S170" i="7"/>
  <c r="V156" i="7"/>
  <c r="O156" i="7"/>
  <c r="Q156" i="7"/>
  <c r="B151" i="7"/>
  <c r="S151" i="7"/>
  <c r="V151" i="7"/>
  <c r="Y151" i="7"/>
  <c r="O151" i="7"/>
  <c r="AI151" i="7"/>
  <c r="C151" i="7"/>
  <c r="AZ151" i="7"/>
  <c r="R139" i="7"/>
  <c r="B67" i="7"/>
  <c r="V67" i="7"/>
  <c r="AC67" i="7"/>
  <c r="AE67" i="7" s="1"/>
  <c r="AI67" i="7"/>
  <c r="O67" i="7"/>
  <c r="Q67" i="7"/>
  <c r="Z321" i="7"/>
  <c r="AZ305" i="7"/>
  <c r="V299" i="7"/>
  <c r="R294" i="7"/>
  <c r="Q291" i="7"/>
  <c r="C291" i="7"/>
  <c r="Q269" i="7"/>
  <c r="C269" i="7"/>
  <c r="S265" i="7"/>
  <c r="AZ260" i="7"/>
  <c r="B260" i="7"/>
  <c r="V259" i="7"/>
  <c r="C255" i="7"/>
  <c r="W250" i="7"/>
  <c r="W248" i="7"/>
  <c r="AZ247" i="7"/>
  <c r="AZ244" i="7"/>
  <c r="Q244" i="7"/>
  <c r="C244" i="7"/>
  <c r="W235" i="7"/>
  <c r="R233" i="7"/>
  <c r="V232" i="7"/>
  <c r="Q230" i="7"/>
  <c r="W227" i="7"/>
  <c r="W224" i="7"/>
  <c r="R221" i="7"/>
  <c r="AI219" i="7"/>
  <c r="W216" i="7"/>
  <c r="B216" i="7"/>
  <c r="Q212" i="7"/>
  <c r="S211" i="7"/>
  <c r="AI208" i="7"/>
  <c r="C208" i="7"/>
  <c r="R191" i="7"/>
  <c r="W178" i="7"/>
  <c r="R170" i="7"/>
  <c r="V121" i="7"/>
  <c r="Y121" i="7"/>
  <c r="Z121" i="7"/>
  <c r="C121" i="7"/>
  <c r="O121" i="7"/>
  <c r="AC121" i="7"/>
  <c r="AE121" i="7" s="1"/>
  <c r="AI121" i="7"/>
  <c r="F121" i="7"/>
  <c r="Q121" i="7"/>
  <c r="C89" i="7"/>
  <c r="AZ89" i="7"/>
  <c r="R89" i="7"/>
  <c r="S286" i="7"/>
  <c r="S280" i="7"/>
  <c r="S261" i="7"/>
  <c r="AI251" i="7"/>
  <c r="V248" i="7"/>
  <c r="Y247" i="7"/>
  <c r="Y219" i="7"/>
  <c r="V216" i="7"/>
  <c r="AC204" i="7"/>
  <c r="AE204" i="7" s="1"/>
  <c r="R204" i="7"/>
  <c r="B201" i="7"/>
  <c r="R201" i="7"/>
  <c r="S192" i="7"/>
  <c r="V192" i="7"/>
  <c r="O192" i="7"/>
  <c r="B143" i="7"/>
  <c r="AZ143" i="7"/>
  <c r="C143" i="7"/>
  <c r="R143" i="7"/>
  <c r="C105" i="7"/>
  <c r="S105" i="7"/>
  <c r="W105" i="7"/>
  <c r="Z105" i="7"/>
  <c r="B105" i="7"/>
  <c r="O105" i="7"/>
  <c r="AC105" i="7"/>
  <c r="AE105" i="7" s="1"/>
  <c r="AI105" i="7"/>
  <c r="F105" i="7"/>
  <c r="Q105" i="7"/>
  <c r="AZ105" i="7"/>
  <c r="S44" i="7"/>
  <c r="Y44" i="7"/>
  <c r="AI242" i="7"/>
  <c r="V219" i="7"/>
  <c r="AI205" i="7"/>
  <c r="W190" i="7"/>
  <c r="AC190" i="7"/>
  <c r="AE190" i="7" s="1"/>
  <c r="R190" i="7"/>
  <c r="AI180" i="7"/>
  <c r="V180" i="7"/>
  <c r="Q180" i="7"/>
  <c r="R180" i="7"/>
  <c r="Y143" i="7"/>
  <c r="V305" i="7"/>
  <c r="V292" i="7"/>
  <c r="AZ291" i="7"/>
  <c r="Q286" i="7"/>
  <c r="Q280" i="7"/>
  <c r="Q278" i="7"/>
  <c r="C278" i="7"/>
  <c r="AC269" i="7"/>
  <c r="AE269" i="7" s="1"/>
  <c r="AC265" i="7"/>
  <c r="AE265" i="7" s="1"/>
  <c r="AZ261" i="7"/>
  <c r="W260" i="7"/>
  <c r="Q259" i="7"/>
  <c r="F259" i="7"/>
  <c r="AI255" i="7"/>
  <c r="Q250" i="7"/>
  <c r="S247" i="7"/>
  <c r="W244" i="7"/>
  <c r="V242" i="7"/>
  <c r="S241" i="7"/>
  <c r="R235" i="7"/>
  <c r="R232" i="7"/>
  <c r="F232" i="7"/>
  <c r="S216" i="7"/>
  <c r="AI212" i="7"/>
  <c r="AI211" i="7"/>
  <c r="B211" i="7"/>
  <c r="Q209" i="7"/>
  <c r="V208" i="7"/>
  <c r="Z205" i="7"/>
  <c r="Q192" i="7"/>
  <c r="V190" i="7"/>
  <c r="V184" i="7"/>
  <c r="O184" i="7"/>
  <c r="Q184" i="7"/>
  <c r="AI182" i="7"/>
  <c r="AZ133" i="7"/>
  <c r="V111" i="7"/>
  <c r="O111" i="7"/>
  <c r="S111" i="7"/>
  <c r="R105" i="7"/>
  <c r="AI86" i="7"/>
  <c r="B64" i="7"/>
  <c r="V64" i="7"/>
  <c r="W64" i="7"/>
  <c r="Y64" i="7"/>
  <c r="C64" i="7"/>
  <c r="O64" i="7"/>
  <c r="AC64" i="7"/>
  <c r="AE64" i="7" s="1"/>
  <c r="AI64" i="7"/>
  <c r="F64" i="7"/>
  <c r="Q64" i="7"/>
  <c r="AZ7" i="7"/>
  <c r="S7" i="7"/>
  <c r="Z193" i="7"/>
  <c r="V189" i="7"/>
  <c r="Z181" i="7"/>
  <c r="O181" i="7"/>
  <c r="C181" i="7"/>
  <c r="V176" i="7"/>
  <c r="Y175" i="7"/>
  <c r="V169" i="7"/>
  <c r="AC165" i="7"/>
  <c r="AE165" i="7" s="1"/>
  <c r="O165" i="7"/>
  <c r="C165" i="7"/>
  <c r="AZ163" i="7"/>
  <c r="V161" i="7"/>
  <c r="O160" i="7"/>
  <c r="Y157" i="7"/>
  <c r="O157" i="7"/>
  <c r="B157" i="7"/>
  <c r="V150" i="7"/>
  <c r="AI149" i="7"/>
  <c r="O149" i="7"/>
  <c r="B149" i="7"/>
  <c r="AI145" i="7"/>
  <c r="V142" i="7"/>
  <c r="AC134" i="7"/>
  <c r="AE134" i="7" s="1"/>
  <c r="AZ130" i="7"/>
  <c r="Q130" i="7"/>
  <c r="S122" i="7"/>
  <c r="Y118" i="7"/>
  <c r="O118" i="7"/>
  <c r="C118" i="7"/>
  <c r="W117" i="7"/>
  <c r="AZ109" i="7"/>
  <c r="C102" i="7"/>
  <c r="R100" i="7"/>
  <c r="C100" i="7"/>
  <c r="AI93" i="7"/>
  <c r="Q92" i="7"/>
  <c r="C92" i="7"/>
  <c r="AI90" i="7"/>
  <c r="S87" i="7"/>
  <c r="Z84" i="7"/>
  <c r="V83" i="7"/>
  <c r="AI82" i="7"/>
  <c r="AC81" i="7"/>
  <c r="AE81" i="7" s="1"/>
  <c r="AI68" i="7"/>
  <c r="Z62" i="7"/>
  <c r="Z60" i="7"/>
  <c r="AI58" i="7"/>
  <c r="AI48" i="7"/>
  <c r="AI199" i="7"/>
  <c r="Y198" i="7"/>
  <c r="R197" i="7"/>
  <c r="F197" i="7"/>
  <c r="W193" i="7"/>
  <c r="Y181" i="7"/>
  <c r="B181" i="7"/>
  <c r="S171" i="7"/>
  <c r="Y165" i="7"/>
  <c r="AI163" i="7"/>
  <c r="AI130" i="7"/>
  <c r="B130" i="7"/>
  <c r="AC123" i="7"/>
  <c r="AE123" i="7" s="1"/>
  <c r="O116" i="7"/>
  <c r="O115" i="7"/>
  <c r="AZ102" i="7"/>
  <c r="O102" i="7"/>
  <c r="AI73" i="7"/>
  <c r="O73" i="7"/>
  <c r="Y62" i="7"/>
  <c r="O62" i="7"/>
  <c r="C62" i="7"/>
  <c r="R19" i="7"/>
  <c r="R138" i="7"/>
  <c r="AC130" i="7"/>
  <c r="AE130" i="7" s="1"/>
  <c r="AI128" i="7"/>
  <c r="V123" i="7"/>
  <c r="AZ122" i="7"/>
  <c r="Q122" i="7"/>
  <c r="F122" i="7"/>
  <c r="V118" i="7"/>
  <c r="R112" i="7"/>
  <c r="AC109" i="7"/>
  <c r="AE109" i="7" s="1"/>
  <c r="AI102" i="7"/>
  <c r="Q96" i="7"/>
  <c r="W93" i="7"/>
  <c r="Q87" i="7"/>
  <c r="S83" i="7"/>
  <c r="R76" i="7"/>
  <c r="Q75" i="7"/>
  <c r="AC73" i="7"/>
  <c r="AE73" i="7" s="1"/>
  <c r="Q72" i="7"/>
  <c r="F72" i="7"/>
  <c r="Z68" i="7"/>
  <c r="R66" i="7"/>
  <c r="Q63" i="7"/>
  <c r="W62" i="7"/>
  <c r="R57" i="7"/>
  <c r="S48" i="7"/>
  <c r="R42" i="7"/>
  <c r="S40" i="7"/>
  <c r="AZ26" i="7"/>
  <c r="R26" i="7"/>
  <c r="AI12" i="7"/>
  <c r="B197" i="7"/>
  <c r="AI189" i="7"/>
  <c r="Q189" i="7"/>
  <c r="F189" i="7"/>
  <c r="V181" i="7"/>
  <c r="Q176" i="7"/>
  <c r="Q171" i="7"/>
  <c r="R169" i="7"/>
  <c r="R150" i="7"/>
  <c r="Q142" i="7"/>
  <c r="F142" i="7"/>
  <c r="AZ138" i="7"/>
  <c r="Q138" i="7"/>
  <c r="B138" i="7"/>
  <c r="Q136" i="7"/>
  <c r="R134" i="7"/>
  <c r="B134" i="7"/>
  <c r="W130" i="7"/>
  <c r="V124" i="7"/>
  <c r="AI122" i="7"/>
  <c r="O120" i="7"/>
  <c r="Z116" i="7"/>
  <c r="Y115" i="7"/>
  <c r="AZ114" i="7"/>
  <c r="Q112" i="7"/>
  <c r="C112" i="7"/>
  <c r="Y102" i="7"/>
  <c r="V93" i="7"/>
  <c r="AI92" i="7"/>
  <c r="R90" i="7"/>
  <c r="C87" i="7"/>
  <c r="R82" i="7"/>
  <c r="B82" i="7"/>
  <c r="F78" i="7"/>
  <c r="V73" i="7"/>
  <c r="AI72" i="7"/>
  <c r="C70" i="7"/>
  <c r="V68" i="7"/>
  <c r="C66" i="7"/>
  <c r="V62" i="7"/>
  <c r="R58" i="7"/>
  <c r="Q57" i="7"/>
  <c r="C57" i="7"/>
  <c r="R48" i="7"/>
  <c r="C48" i="7"/>
  <c r="AI26" i="7"/>
  <c r="O19" i="7"/>
  <c r="AC189" i="7"/>
  <c r="AE189" i="7" s="1"/>
  <c r="C171" i="7"/>
  <c r="C169" i="7"/>
  <c r="S160" i="7"/>
  <c r="AZ150" i="7"/>
  <c r="C150" i="7"/>
  <c r="V130" i="7"/>
  <c r="V115" i="7"/>
  <c r="V102" i="7"/>
  <c r="R98" i="7"/>
  <c r="O96" i="7"/>
  <c r="V92" i="7"/>
  <c r="O87" i="7"/>
  <c r="R84" i="7"/>
  <c r="Q83" i="7"/>
  <c r="R81" i="7"/>
  <c r="F81" i="7"/>
  <c r="O76" i="7"/>
  <c r="O75" i="7"/>
  <c r="R74" i="7"/>
  <c r="AC72" i="7"/>
  <c r="AE72" i="7" s="1"/>
  <c r="O72" i="7"/>
  <c r="C72" i="7"/>
  <c r="Q71" i="7"/>
  <c r="W70" i="7"/>
  <c r="AZ66" i="7"/>
  <c r="O66" i="7"/>
  <c r="R60" i="7"/>
  <c r="F60" i="7"/>
  <c r="B59" i="7"/>
  <c r="S53" i="7"/>
  <c r="AC26" i="7"/>
  <c r="AE26" i="7" s="1"/>
  <c r="Q199" i="7"/>
  <c r="R193" i="7"/>
  <c r="Z189" i="7"/>
  <c r="O189" i="7"/>
  <c r="C189" i="7"/>
  <c r="O176" i="7"/>
  <c r="AZ171" i="7"/>
  <c r="O171" i="7"/>
  <c r="AI169" i="7"/>
  <c r="O169" i="7"/>
  <c r="B169" i="7"/>
  <c r="Q163" i="7"/>
  <c r="B153" i="7"/>
  <c r="AI150" i="7"/>
  <c r="O150" i="7"/>
  <c r="AC142" i="7"/>
  <c r="AE142" i="7" s="1"/>
  <c r="O142" i="7"/>
  <c r="C142" i="7"/>
  <c r="AC138" i="7"/>
  <c r="AE138" i="7" s="1"/>
  <c r="AI136" i="7"/>
  <c r="O136" i="7"/>
  <c r="R124" i="7"/>
  <c r="Y122" i="7"/>
  <c r="B122" i="7"/>
  <c r="Z96" i="7"/>
  <c r="S73" i="7"/>
  <c r="Y72" i="7"/>
  <c r="AI66" i="7"/>
  <c r="AZ62" i="7"/>
  <c r="S62" i="7"/>
  <c r="Y29" i="7"/>
  <c r="Z26" i="7"/>
  <c r="Z18" i="7"/>
  <c r="Y26" i="7"/>
  <c r="AI388" i="7"/>
  <c r="C388" i="7"/>
  <c r="AC375" i="7"/>
  <c r="AE375" i="7" s="1"/>
  <c r="Z369" i="7"/>
  <c r="AC369" i="7"/>
  <c r="AE369" i="7" s="1"/>
  <c r="F369" i="7"/>
  <c r="Q369" i="7"/>
  <c r="AI369" i="7"/>
  <c r="Z388" i="7"/>
  <c r="O388" i="7"/>
  <c r="B388" i="7"/>
  <c r="Q387" i="7"/>
  <c r="F387" i="7"/>
  <c r="Z385" i="7"/>
  <c r="F385" i="7"/>
  <c r="Q385" i="7"/>
  <c r="AI385" i="7"/>
  <c r="O379" i="7"/>
  <c r="B378" i="7"/>
  <c r="F378" i="7"/>
  <c r="Q378" i="7"/>
  <c r="AI378" i="7"/>
  <c r="Z376" i="7"/>
  <c r="F376" i="7"/>
  <c r="Q376" i="7"/>
  <c r="AC376" i="7"/>
  <c r="AE376" i="7" s="1"/>
  <c r="R373" i="7"/>
  <c r="F373" i="7"/>
  <c r="R369" i="7"/>
  <c r="W365" i="7"/>
  <c r="Z364" i="7"/>
  <c r="F364" i="7"/>
  <c r="Q364" i="7"/>
  <c r="AC364" i="7"/>
  <c r="AE364" i="7" s="1"/>
  <c r="Y362" i="7"/>
  <c r="V360" i="7"/>
  <c r="C360" i="7"/>
  <c r="O360" i="7"/>
  <c r="Y360" i="7"/>
  <c r="Z360" i="7"/>
  <c r="R356" i="7"/>
  <c r="F356" i="7"/>
  <c r="F355" i="7"/>
  <c r="Q355" i="7"/>
  <c r="S355" i="7"/>
  <c r="B352" i="7"/>
  <c r="W352" i="7"/>
  <c r="Z352" i="7"/>
  <c r="F352" i="7"/>
  <c r="Q352" i="7"/>
  <c r="AC352" i="7"/>
  <c r="AE352" i="7" s="1"/>
  <c r="R351" i="7"/>
  <c r="B350" i="7"/>
  <c r="Y350" i="7"/>
  <c r="AC350" i="7"/>
  <c r="AE350" i="7" s="1"/>
  <c r="F350" i="7"/>
  <c r="Q350" i="7"/>
  <c r="AI350" i="7"/>
  <c r="AZ348" i="7"/>
  <c r="B348" i="7"/>
  <c r="B346" i="7"/>
  <c r="V346" i="7"/>
  <c r="C346" i="7"/>
  <c r="O346" i="7"/>
  <c r="Z346" i="7"/>
  <c r="AC346" i="7"/>
  <c r="AE346" i="7" s="1"/>
  <c r="S375" i="7"/>
  <c r="O371" i="7"/>
  <c r="C369" i="7"/>
  <c r="AI361" i="7"/>
  <c r="Q359" i="7"/>
  <c r="S359" i="7"/>
  <c r="Q356" i="7"/>
  <c r="AI348" i="7"/>
  <c r="O344" i="7"/>
  <c r="C344" i="7"/>
  <c r="O369" i="7"/>
  <c r="B369" i="7"/>
  <c r="Q363" i="7"/>
  <c r="R359" i="7"/>
  <c r="B358" i="7"/>
  <c r="Y358" i="7"/>
  <c r="AC358" i="7"/>
  <c r="AE358" i="7" s="1"/>
  <c r="F358" i="7"/>
  <c r="Q358" i="7"/>
  <c r="AI358" i="7"/>
  <c r="AZ356" i="7"/>
  <c r="B356" i="7"/>
  <c r="O351" i="7"/>
  <c r="Z349" i="7"/>
  <c r="B349" i="7"/>
  <c r="W349" i="7"/>
  <c r="C349" i="7"/>
  <c r="O349" i="7"/>
  <c r="Y349" i="7"/>
  <c r="C345" i="7"/>
  <c r="S345" i="7"/>
  <c r="V345" i="7"/>
  <c r="W345" i="7"/>
  <c r="AC344" i="7"/>
  <c r="AE344" i="7" s="1"/>
  <c r="F388" i="7"/>
  <c r="Q388" i="7"/>
  <c r="AC388" i="7"/>
  <c r="AE388" i="7" s="1"/>
  <c r="Y388" i="7"/>
  <c r="R383" i="7"/>
  <c r="V379" i="7"/>
  <c r="V388" i="7"/>
  <c r="Q383" i="7"/>
  <c r="Z377" i="7"/>
  <c r="C377" i="7"/>
  <c r="O377" i="7"/>
  <c r="Y377" i="7"/>
  <c r="AI373" i="7"/>
  <c r="Y369" i="7"/>
  <c r="Z365" i="7"/>
  <c r="C365" i="7"/>
  <c r="O365" i="7"/>
  <c r="Y365" i="7"/>
  <c r="AC365" i="7"/>
  <c r="AE365" i="7" s="1"/>
  <c r="F380" i="7"/>
  <c r="Q380" i="7"/>
  <c r="AC380" i="7"/>
  <c r="AE380" i="7" s="1"/>
  <c r="S377" i="7"/>
  <c r="Q375" i="7"/>
  <c r="AC371" i="7"/>
  <c r="AE371" i="7" s="1"/>
  <c r="B362" i="7"/>
  <c r="AC362" i="7"/>
  <c r="AE362" i="7" s="1"/>
  <c r="F362" i="7"/>
  <c r="Q362" i="7"/>
  <c r="AI362" i="7"/>
  <c r="AC387" i="7"/>
  <c r="AE387" i="7" s="1"/>
  <c r="B386" i="7"/>
  <c r="S386" i="7"/>
  <c r="Y385" i="7"/>
  <c r="Z381" i="7"/>
  <c r="AC381" i="7"/>
  <c r="AE381" i="7" s="1"/>
  <c r="AZ380" i="7"/>
  <c r="R380" i="7"/>
  <c r="S379" i="7"/>
  <c r="Z378" i="7"/>
  <c r="R377" i="7"/>
  <c r="F377" i="7"/>
  <c r="Y376" i="7"/>
  <c r="Z372" i="7"/>
  <c r="F372" i="7"/>
  <c r="Q372" i="7"/>
  <c r="AC372" i="7"/>
  <c r="AE372" i="7" s="1"/>
  <c r="W369" i="7"/>
  <c r="R365" i="7"/>
  <c r="F365" i="7"/>
  <c r="Y364" i="7"/>
  <c r="O363" i="7"/>
  <c r="R362" i="7"/>
  <c r="AI360" i="7"/>
  <c r="O359" i="7"/>
  <c r="C358" i="7"/>
  <c r="Z357" i="7"/>
  <c r="B357" i="7"/>
  <c r="W357" i="7"/>
  <c r="C357" i="7"/>
  <c r="O357" i="7"/>
  <c r="Y357" i="7"/>
  <c r="AC356" i="7"/>
  <c r="AE356" i="7" s="1"/>
  <c r="Z353" i="7"/>
  <c r="V353" i="7"/>
  <c r="C353" i="7"/>
  <c r="O353" i="7"/>
  <c r="Y353" i="7"/>
  <c r="AC353" i="7"/>
  <c r="AE353" i="7" s="1"/>
  <c r="AI352" i="7"/>
  <c r="AZ350" i="7"/>
  <c r="Q349" i="7"/>
  <c r="AZ346" i="7"/>
  <c r="C362" i="7"/>
  <c r="Z361" i="7"/>
  <c r="B361" i="7"/>
  <c r="W361" i="7"/>
  <c r="C361" i="7"/>
  <c r="O361" i="7"/>
  <c r="Y361" i="7"/>
  <c r="V348" i="7"/>
  <c r="C348" i="7"/>
  <c r="O348" i="7"/>
  <c r="Y348" i="7"/>
  <c r="Z348" i="7"/>
  <c r="AZ388" i="7"/>
  <c r="B365" i="7"/>
  <c r="AZ362" i="7"/>
  <c r="O362" i="7"/>
  <c r="R361" i="7"/>
  <c r="F361" i="7"/>
  <c r="AI349" i="7"/>
  <c r="R348" i="7"/>
  <c r="F348" i="7"/>
  <c r="S344" i="7"/>
  <c r="AZ344" i="7"/>
  <c r="V344" i="7"/>
  <c r="B344" i="7"/>
  <c r="W344" i="7"/>
  <c r="S388" i="7"/>
  <c r="R388" i="7"/>
  <c r="Z373" i="7"/>
  <c r="C373" i="7"/>
  <c r="O373" i="7"/>
  <c r="Y373" i="7"/>
  <c r="AC373" i="7"/>
  <c r="AE373" i="7" s="1"/>
  <c r="Q371" i="7"/>
  <c r="F371" i="7"/>
  <c r="V356" i="7"/>
  <c r="C356" i="7"/>
  <c r="O356" i="7"/>
  <c r="Y356" i="7"/>
  <c r="Z356" i="7"/>
  <c r="AC351" i="7"/>
  <c r="AE351" i="7" s="1"/>
  <c r="Q351" i="7"/>
  <c r="S351" i="7"/>
  <c r="R343" i="7"/>
  <c r="AI374" i="7"/>
  <c r="Q374" i="7"/>
  <c r="F374" i="7"/>
  <c r="AC368" i="7"/>
  <c r="AE368" i="7" s="1"/>
  <c r="Q368" i="7"/>
  <c r="AI366" i="7"/>
  <c r="Q366" i="7"/>
  <c r="F366" i="7"/>
  <c r="AI354" i="7"/>
  <c r="Q354" i="7"/>
  <c r="F354" i="7"/>
  <c r="Q343" i="7"/>
  <c r="F343" i="7"/>
  <c r="Z342" i="7"/>
  <c r="O342" i="7"/>
  <c r="C342" i="7"/>
  <c r="W339" i="7"/>
  <c r="Q338" i="7"/>
  <c r="Z337" i="7"/>
  <c r="O337" i="7"/>
  <c r="B337" i="7"/>
  <c r="Z333" i="7"/>
  <c r="O333" i="7"/>
  <c r="C333" i="7"/>
  <c r="S331" i="7"/>
  <c r="Y330" i="7"/>
  <c r="Q329" i="7"/>
  <c r="S327" i="7"/>
  <c r="Z326" i="7"/>
  <c r="O326" i="7"/>
  <c r="Q324" i="7"/>
  <c r="Y323" i="7"/>
  <c r="O323" i="7"/>
  <c r="B323" i="7"/>
  <c r="Q322" i="7"/>
  <c r="S321" i="7"/>
  <c r="AC317" i="7"/>
  <c r="AE317" i="7" s="1"/>
  <c r="Q315" i="7"/>
  <c r="Y311" i="7"/>
  <c r="B310" i="7"/>
  <c r="AI309" i="7"/>
  <c r="F309" i="7"/>
  <c r="Q309" i="7"/>
  <c r="Y306" i="7"/>
  <c r="Y303" i="7"/>
  <c r="R302" i="7"/>
  <c r="R297" i="7"/>
  <c r="F297" i="7"/>
  <c r="O294" i="7"/>
  <c r="Q293" i="7"/>
  <c r="F293" i="7"/>
  <c r="Z291" i="7"/>
  <c r="R290" i="7"/>
  <c r="AI287" i="7"/>
  <c r="AZ283" i="7"/>
  <c r="Y342" i="7"/>
  <c r="V339" i="7"/>
  <c r="C338" i="7"/>
  <c r="W337" i="7"/>
  <c r="V330" i="7"/>
  <c r="S328" i="7"/>
  <c r="W326" i="7"/>
  <c r="S325" i="7"/>
  <c r="AZ324" i="7"/>
  <c r="B324" i="7"/>
  <c r="W323" i="7"/>
  <c r="S318" i="7"/>
  <c r="Z317" i="7"/>
  <c r="AZ315" i="7"/>
  <c r="C315" i="7"/>
  <c r="O310" i="7"/>
  <c r="W306" i="7"/>
  <c r="B304" i="7"/>
  <c r="O304" i="7"/>
  <c r="C302" i="7"/>
  <c r="Q297" i="7"/>
  <c r="Y294" i="7"/>
  <c r="C290" i="7"/>
  <c r="Y283" i="7"/>
  <c r="F314" i="7"/>
  <c r="C314" i="7"/>
  <c r="Z314" i="7"/>
  <c r="S314" i="7"/>
  <c r="S313" i="7"/>
  <c r="Z313" i="7"/>
  <c r="F307" i="7"/>
  <c r="C307" i="7"/>
  <c r="Z307" i="7"/>
  <c r="S307" i="7"/>
  <c r="AI301" i="7"/>
  <c r="S301" i="7"/>
  <c r="Z301" i="7"/>
  <c r="F295" i="7"/>
  <c r="S295" i="7"/>
  <c r="W295" i="7"/>
  <c r="AI289" i="7"/>
  <c r="Z289" i="7"/>
  <c r="F289" i="7"/>
  <c r="Q289" i="7"/>
  <c r="B288" i="7"/>
  <c r="S288" i="7"/>
  <c r="Z282" i="7"/>
  <c r="S339" i="7"/>
  <c r="W338" i="7"/>
  <c r="O332" i="7"/>
  <c r="S330" i="7"/>
  <c r="AI329" i="7"/>
  <c r="Q328" i="7"/>
  <c r="F328" i="7"/>
  <c r="Z327" i="7"/>
  <c r="C327" i="7"/>
  <c r="AZ325" i="7"/>
  <c r="Q325" i="7"/>
  <c r="F325" i="7"/>
  <c r="W324" i="7"/>
  <c r="B319" i="7"/>
  <c r="Q318" i="7"/>
  <c r="S317" i="7"/>
  <c r="Q314" i="7"/>
  <c r="Q313" i="7"/>
  <c r="Q307" i="7"/>
  <c r="Q304" i="7"/>
  <c r="Q301" i="7"/>
  <c r="F301" i="7"/>
  <c r="B300" i="7"/>
  <c r="V300" i="7"/>
  <c r="Q295" i="7"/>
  <c r="R289" i="7"/>
  <c r="Q288" i="7"/>
  <c r="B284" i="7"/>
  <c r="O284" i="7"/>
  <c r="Q284" i="7"/>
  <c r="S284" i="7"/>
  <c r="S342" i="7"/>
  <c r="S337" i="7"/>
  <c r="AZ328" i="7"/>
  <c r="AC325" i="7"/>
  <c r="AE325" i="7" s="1"/>
  <c r="B314" i="7"/>
  <c r="F311" i="7"/>
  <c r="C311" i="7"/>
  <c r="Z311" i="7"/>
  <c r="S311" i="7"/>
  <c r="AZ307" i="7"/>
  <c r="B307" i="7"/>
  <c r="F306" i="7"/>
  <c r="V306" i="7"/>
  <c r="C306" i="7"/>
  <c r="Z306" i="7"/>
  <c r="F303" i="7"/>
  <c r="Q303" i="7"/>
  <c r="AI303" i="7"/>
  <c r="AZ295" i="7"/>
  <c r="C295" i="7"/>
  <c r="F291" i="7"/>
  <c r="B291" i="7"/>
  <c r="O291" i="7"/>
  <c r="Y291" i="7"/>
  <c r="F287" i="7"/>
  <c r="V287" i="7"/>
  <c r="B287" i="7"/>
  <c r="O287" i="7"/>
  <c r="C287" i="7"/>
  <c r="Z287" i="7"/>
  <c r="F283" i="7"/>
  <c r="W283" i="7"/>
  <c r="C283" i="7"/>
  <c r="Z283" i="7"/>
  <c r="Q283" i="7"/>
  <c r="AI283" i="7"/>
  <c r="F282" i="7"/>
  <c r="Q282" i="7"/>
  <c r="S282" i="7"/>
  <c r="V282" i="7"/>
  <c r="W282" i="7"/>
  <c r="Q330" i="7"/>
  <c r="F330" i="7"/>
  <c r="AI328" i="7"/>
  <c r="O328" i="7"/>
  <c r="B328" i="7"/>
  <c r="Z325" i="7"/>
  <c r="O325" i="7"/>
  <c r="C325" i="7"/>
  <c r="O318" i="7"/>
  <c r="Q317" i="7"/>
  <c r="F317" i="7"/>
  <c r="R316" i="7"/>
  <c r="O314" i="7"/>
  <c r="O313" i="7"/>
  <c r="Q311" i="7"/>
  <c r="AI307" i="7"/>
  <c r="O307" i="7"/>
  <c r="Q306" i="7"/>
  <c r="R303" i="7"/>
  <c r="O301" i="7"/>
  <c r="AI295" i="7"/>
  <c r="O295" i="7"/>
  <c r="B295" i="7"/>
  <c r="F294" i="7"/>
  <c r="C294" i="7"/>
  <c r="Z294" i="7"/>
  <c r="S294" i="7"/>
  <c r="O289" i="7"/>
  <c r="O288" i="7"/>
  <c r="AI333" i="7"/>
  <c r="Q333" i="7"/>
  <c r="F333" i="7"/>
  <c r="V331" i="7"/>
  <c r="AC330" i="7"/>
  <c r="AE330" i="7" s="1"/>
  <c r="S329" i="7"/>
  <c r="AC328" i="7"/>
  <c r="AE328" i="7" s="1"/>
  <c r="V327" i="7"/>
  <c r="Q326" i="7"/>
  <c r="Y325" i="7"/>
  <c r="AI323" i="7"/>
  <c r="Q323" i="7"/>
  <c r="Y314" i="7"/>
  <c r="AZ311" i="7"/>
  <c r="B311" i="7"/>
  <c r="F310" i="7"/>
  <c r="V310" i="7"/>
  <c r="C310" i="7"/>
  <c r="Z310" i="7"/>
  <c r="Y307" i="7"/>
  <c r="B306" i="7"/>
  <c r="AZ303" i="7"/>
  <c r="C303" i="7"/>
  <c r="AZ301" i="7"/>
  <c r="Z295" i="7"/>
  <c r="Q294" i="7"/>
  <c r="AZ289" i="7"/>
  <c r="B283" i="7"/>
  <c r="C282" i="7"/>
  <c r="AC342" i="7"/>
  <c r="AE342" i="7" s="1"/>
  <c r="AC337" i="7"/>
  <c r="AE337" i="7" s="1"/>
  <c r="Z330" i="7"/>
  <c r="O330" i="7"/>
  <c r="C326" i="7"/>
  <c r="C323" i="7"/>
  <c r="AZ317" i="7"/>
  <c r="O317" i="7"/>
  <c r="O316" i="7"/>
  <c r="F315" i="7"/>
  <c r="S315" i="7"/>
  <c r="W315" i="7"/>
  <c r="W314" i="7"/>
  <c r="AI311" i="7"/>
  <c r="O311" i="7"/>
  <c r="B308" i="7"/>
  <c r="S308" i="7"/>
  <c r="AI308" i="7"/>
  <c r="W307" i="7"/>
  <c r="O306" i="7"/>
  <c r="Z303" i="7"/>
  <c r="O303" i="7"/>
  <c r="B303" i="7"/>
  <c r="F302" i="7"/>
  <c r="W302" i="7"/>
  <c r="Q302" i="7"/>
  <c r="AC301" i="7"/>
  <c r="AE301" i="7" s="1"/>
  <c r="AI297" i="7"/>
  <c r="O297" i="7"/>
  <c r="AC297" i="7"/>
  <c r="AE297" i="7" s="1"/>
  <c r="B296" i="7"/>
  <c r="AI296" i="7"/>
  <c r="Q296" i="7"/>
  <c r="Y295" i="7"/>
  <c r="B294" i="7"/>
  <c r="AI293" i="7"/>
  <c r="V293" i="7"/>
  <c r="AZ293" i="7"/>
  <c r="AI291" i="7"/>
  <c r="F290" i="7"/>
  <c r="Q290" i="7"/>
  <c r="AC289" i="7"/>
  <c r="AE289" i="7" s="1"/>
  <c r="AI288" i="7"/>
  <c r="AZ287" i="7"/>
  <c r="O283" i="7"/>
  <c r="O282" i="7"/>
  <c r="B282" i="7"/>
  <c r="AI277" i="7"/>
  <c r="O277" i="7"/>
  <c r="AC277" i="7"/>
  <c r="AE277" i="7" s="1"/>
  <c r="AZ277" i="7"/>
  <c r="F277" i="7"/>
  <c r="Q277" i="7"/>
  <c r="S277" i="7"/>
  <c r="S281" i="7"/>
  <c r="Y278" i="7"/>
  <c r="O278" i="7"/>
  <c r="B278" i="7"/>
  <c r="AI276" i="7"/>
  <c r="S275" i="7"/>
  <c r="Z274" i="7"/>
  <c r="C274" i="7"/>
  <c r="Q270" i="7"/>
  <c r="Z269" i="7"/>
  <c r="O269" i="7"/>
  <c r="AC264" i="7"/>
  <c r="AE264" i="7" s="1"/>
  <c r="C264" i="7"/>
  <c r="Z263" i="7"/>
  <c r="Y262" i="7"/>
  <c r="O262" i="7"/>
  <c r="B262" i="7"/>
  <c r="S260" i="7"/>
  <c r="AZ259" i="7"/>
  <c r="S259" i="7"/>
  <c r="AC257" i="7"/>
  <c r="AE257" i="7" s="1"/>
  <c r="C257" i="7"/>
  <c r="W256" i="7"/>
  <c r="W255" i="7"/>
  <c r="B255" i="7"/>
  <c r="S253" i="7"/>
  <c r="AI252" i="7"/>
  <c r="Q252" i="7"/>
  <c r="AC251" i="7"/>
  <c r="AE251" i="7" s="1"/>
  <c r="Q251" i="7"/>
  <c r="F251" i="7"/>
  <c r="Z250" i="7"/>
  <c r="C250" i="7"/>
  <c r="Y249" i="7"/>
  <c r="Z248" i="7"/>
  <c r="Q248" i="7"/>
  <c r="AI248" i="7"/>
  <c r="AI247" i="7"/>
  <c r="C247" i="7"/>
  <c r="Q245" i="7"/>
  <c r="Y244" i="7"/>
  <c r="O244" i="7"/>
  <c r="B244" i="7"/>
  <c r="R241" i="7"/>
  <c r="C235" i="7"/>
  <c r="O235" i="7"/>
  <c r="Y235" i="7"/>
  <c r="Z235" i="7"/>
  <c r="S235" i="7"/>
  <c r="AZ235" i="7"/>
  <c r="R231" i="7"/>
  <c r="F231" i="7"/>
  <c r="S221" i="7"/>
  <c r="AZ221" i="7"/>
  <c r="V221" i="7"/>
  <c r="C221" i="7"/>
  <c r="O221" i="7"/>
  <c r="Y221" i="7"/>
  <c r="Z221" i="7"/>
  <c r="F221" i="7"/>
  <c r="Q221" i="7"/>
  <c r="AC221" i="7"/>
  <c r="AE221" i="7" s="1"/>
  <c r="C213" i="7"/>
  <c r="O213" i="7"/>
  <c r="Y213" i="7"/>
  <c r="Z213" i="7"/>
  <c r="F213" i="7"/>
  <c r="Q213" i="7"/>
  <c r="AC213" i="7"/>
  <c r="AE213" i="7" s="1"/>
  <c r="S213" i="7"/>
  <c r="AZ213" i="7"/>
  <c r="V213" i="7"/>
  <c r="R198" i="7"/>
  <c r="W278" i="7"/>
  <c r="V276" i="7"/>
  <c r="Y274" i="7"/>
  <c r="O274" i="7"/>
  <c r="B274" i="7"/>
  <c r="V272" i="7"/>
  <c r="AZ271" i="7"/>
  <c r="S271" i="7"/>
  <c r="C270" i="7"/>
  <c r="S266" i="7"/>
  <c r="Y264" i="7"/>
  <c r="O264" i="7"/>
  <c r="B264" i="7"/>
  <c r="Y263" i="7"/>
  <c r="O263" i="7"/>
  <c r="C263" i="7"/>
  <c r="Z257" i="7"/>
  <c r="O257" i="7"/>
  <c r="V256" i="7"/>
  <c r="V255" i="7"/>
  <c r="AC252" i="7"/>
  <c r="AE252" i="7" s="1"/>
  <c r="C252" i="7"/>
  <c r="Z251" i="7"/>
  <c r="Y250" i="7"/>
  <c r="O250" i="7"/>
  <c r="B250" i="7"/>
  <c r="V249" i="7"/>
  <c r="Z247" i="7"/>
  <c r="O247" i="7"/>
  <c r="B247" i="7"/>
  <c r="AZ245" i="7"/>
  <c r="C245" i="7"/>
  <c r="C241" i="7"/>
  <c r="F239" i="7"/>
  <c r="Q239" i="7"/>
  <c r="AC239" i="7"/>
  <c r="AE239" i="7" s="1"/>
  <c r="V239" i="7"/>
  <c r="S238" i="7"/>
  <c r="O238" i="7"/>
  <c r="AI237" i="7"/>
  <c r="C237" i="7"/>
  <c r="O237" i="7"/>
  <c r="Z237" i="7"/>
  <c r="AC237" i="7"/>
  <c r="AE237" i="7" s="1"/>
  <c r="S237" i="7"/>
  <c r="C234" i="7"/>
  <c r="S234" i="7"/>
  <c r="O234" i="7"/>
  <c r="AI233" i="7"/>
  <c r="C233" i="7"/>
  <c r="O233" i="7"/>
  <c r="Z233" i="7"/>
  <c r="AC233" i="7"/>
  <c r="AE233" i="7" s="1"/>
  <c r="S233" i="7"/>
  <c r="Q231" i="7"/>
  <c r="S200" i="7"/>
  <c r="V200" i="7"/>
  <c r="O200" i="7"/>
  <c r="F200" i="7"/>
  <c r="Q200" i="7"/>
  <c r="C194" i="7"/>
  <c r="O194" i="7"/>
  <c r="Y194" i="7"/>
  <c r="V194" i="7"/>
  <c r="W194" i="7"/>
  <c r="B194" i="7"/>
  <c r="AC194" i="7"/>
  <c r="AE194" i="7" s="1"/>
  <c r="Q194" i="7"/>
  <c r="AI194" i="7"/>
  <c r="F194" i="7"/>
  <c r="R194" i="7"/>
  <c r="AZ194" i="7"/>
  <c r="W274" i="7"/>
  <c r="W264" i="7"/>
  <c r="W263" i="7"/>
  <c r="B263" i="7"/>
  <c r="Y257" i="7"/>
  <c r="Y252" i="7"/>
  <c r="O252" i="7"/>
  <c r="B252" i="7"/>
  <c r="O251" i="7"/>
  <c r="C251" i="7"/>
  <c r="O245" i="7"/>
  <c r="Z225" i="7"/>
  <c r="S225" i="7"/>
  <c r="V225" i="7"/>
  <c r="C225" i="7"/>
  <c r="O225" i="7"/>
  <c r="AC225" i="7"/>
  <c r="AE225" i="7" s="1"/>
  <c r="AZ225" i="7"/>
  <c r="F225" i="7"/>
  <c r="Q225" i="7"/>
  <c r="B183" i="7"/>
  <c r="S183" i="7"/>
  <c r="O183" i="7"/>
  <c r="AZ183" i="7"/>
  <c r="C183" i="7"/>
  <c r="Q183" i="7"/>
  <c r="R183" i="7"/>
  <c r="V183" i="7"/>
  <c r="Y183" i="7"/>
  <c r="B298" i="7"/>
  <c r="AZ281" i="7"/>
  <c r="S276" i="7"/>
  <c r="Z275" i="7"/>
  <c r="C275" i="7"/>
  <c r="V274" i="7"/>
  <c r="S272" i="7"/>
  <c r="AC271" i="7"/>
  <c r="AE271" i="7" s="1"/>
  <c r="Q271" i="7"/>
  <c r="F271" i="7"/>
  <c r="Y270" i="7"/>
  <c r="AI266" i="7"/>
  <c r="Q266" i="7"/>
  <c r="V264" i="7"/>
  <c r="V263" i="7"/>
  <c r="AC260" i="7"/>
  <c r="AE260" i="7" s="1"/>
  <c r="C260" i="7"/>
  <c r="Y258" i="7"/>
  <c r="O258" i="7"/>
  <c r="V257" i="7"/>
  <c r="S256" i="7"/>
  <c r="AZ255" i="7"/>
  <c r="S255" i="7"/>
  <c r="AC253" i="7"/>
  <c r="AE253" i="7" s="1"/>
  <c r="W252" i="7"/>
  <c r="W251" i="7"/>
  <c r="B251" i="7"/>
  <c r="V250" i="7"/>
  <c r="S249" i="7"/>
  <c r="AC248" i="7"/>
  <c r="AE248" i="7" s="1"/>
  <c r="O248" i="7"/>
  <c r="B248" i="7"/>
  <c r="W247" i="7"/>
  <c r="C246" i="7"/>
  <c r="Z246" i="7"/>
  <c r="Z245" i="7"/>
  <c r="C243" i="7"/>
  <c r="O243" i="7"/>
  <c r="Y243" i="7"/>
  <c r="AC241" i="7"/>
  <c r="AE241" i="7" s="1"/>
  <c r="Z240" i="7"/>
  <c r="AC240" i="7"/>
  <c r="AE240" i="7" s="1"/>
  <c r="S240" i="7"/>
  <c r="AZ239" i="7"/>
  <c r="C239" i="7"/>
  <c r="Q238" i="7"/>
  <c r="Q237" i="7"/>
  <c r="B235" i="7"/>
  <c r="Q234" i="7"/>
  <c r="Q233" i="7"/>
  <c r="S218" i="7"/>
  <c r="V218" i="7"/>
  <c r="O218" i="7"/>
  <c r="Q218" i="7"/>
  <c r="C210" i="7"/>
  <c r="O210" i="7"/>
  <c r="Y210" i="7"/>
  <c r="Z210" i="7"/>
  <c r="F210" i="7"/>
  <c r="Q210" i="7"/>
  <c r="AC210" i="7"/>
  <c r="AE210" i="7" s="1"/>
  <c r="S210" i="7"/>
  <c r="AZ210" i="7"/>
  <c r="V210" i="7"/>
  <c r="AZ201" i="7"/>
  <c r="C201" i="7"/>
  <c r="O201" i="7"/>
  <c r="Y201" i="7"/>
  <c r="Z201" i="7"/>
  <c r="F201" i="7"/>
  <c r="Q201" i="7"/>
  <c r="AC201" i="7"/>
  <c r="AE201" i="7" s="1"/>
  <c r="S201" i="7"/>
  <c r="V201" i="7"/>
  <c r="R200" i="7"/>
  <c r="S194" i="7"/>
  <c r="Z271" i="7"/>
  <c r="V270" i="7"/>
  <c r="Z266" i="7"/>
  <c r="C266" i="7"/>
  <c r="V252" i="7"/>
  <c r="V251" i="7"/>
  <c r="V245" i="7"/>
  <c r="Z241" i="7"/>
  <c r="B239" i="7"/>
  <c r="AI231" i="7"/>
  <c r="R225" i="7"/>
  <c r="C223" i="7"/>
  <c r="S223" i="7"/>
  <c r="AZ223" i="7"/>
  <c r="V223" i="7"/>
  <c r="B223" i="7"/>
  <c r="O223" i="7"/>
  <c r="Y223" i="7"/>
  <c r="Z223" i="7"/>
  <c r="F223" i="7"/>
  <c r="Q223" i="7"/>
  <c r="AC223" i="7"/>
  <c r="AE223" i="7" s="1"/>
  <c r="C202" i="7"/>
  <c r="O202" i="7"/>
  <c r="Y202" i="7"/>
  <c r="Z202" i="7"/>
  <c r="F202" i="7"/>
  <c r="Q202" i="7"/>
  <c r="AC202" i="7"/>
  <c r="AE202" i="7" s="1"/>
  <c r="S202" i="7"/>
  <c r="AZ202" i="7"/>
  <c r="V202" i="7"/>
  <c r="C195" i="7"/>
  <c r="O195" i="7"/>
  <c r="AZ195" i="7"/>
  <c r="Q195" i="7"/>
  <c r="S195" i="7"/>
  <c r="V195" i="7"/>
  <c r="Q276" i="7"/>
  <c r="S274" i="7"/>
  <c r="Q272" i="7"/>
  <c r="Y271" i="7"/>
  <c r="O271" i="7"/>
  <c r="Y266" i="7"/>
  <c r="O266" i="7"/>
  <c r="S264" i="7"/>
  <c r="AZ263" i="7"/>
  <c r="S263" i="7"/>
  <c r="S257" i="7"/>
  <c r="AI256" i="7"/>
  <c r="Q256" i="7"/>
  <c r="AC255" i="7"/>
  <c r="AE255" i="7" s="1"/>
  <c r="Q255" i="7"/>
  <c r="AZ249" i="7"/>
  <c r="S242" i="7"/>
  <c r="W242" i="7"/>
  <c r="B242" i="7"/>
  <c r="O242" i="7"/>
  <c r="Y242" i="7"/>
  <c r="Z239" i="7"/>
  <c r="S252" i="7"/>
  <c r="AZ251" i="7"/>
  <c r="F247" i="7"/>
  <c r="Q247" i="7"/>
  <c r="AC247" i="7"/>
  <c r="AE247" i="7" s="1"/>
  <c r="S245" i="7"/>
  <c r="B215" i="7"/>
  <c r="O215" i="7"/>
  <c r="AC215" i="7"/>
  <c r="AE215" i="7" s="1"/>
  <c r="AI215" i="7"/>
  <c r="F215" i="7"/>
  <c r="Q215" i="7"/>
  <c r="AZ215" i="7"/>
  <c r="S215" i="7"/>
  <c r="V215" i="7"/>
  <c r="S198" i="7"/>
  <c r="AZ198" i="7"/>
  <c r="V198" i="7"/>
  <c r="W198" i="7"/>
  <c r="C198" i="7"/>
  <c r="O198" i="7"/>
  <c r="Z198" i="7"/>
  <c r="AC198" i="7"/>
  <c r="AE198" i="7" s="1"/>
  <c r="F198" i="7"/>
  <c r="Q198" i="7"/>
  <c r="AI198" i="7"/>
  <c r="Q274" i="7"/>
  <c r="AI264" i="7"/>
  <c r="Q264" i="7"/>
  <c r="AC263" i="7"/>
  <c r="AE263" i="7" s="1"/>
  <c r="Q263" i="7"/>
  <c r="AZ257" i="7"/>
  <c r="F241" i="7"/>
  <c r="Q241" i="7"/>
  <c r="AZ241" i="7"/>
  <c r="V241" i="7"/>
  <c r="B231" i="7"/>
  <c r="W231" i="7"/>
  <c r="C231" i="7"/>
  <c r="O231" i="7"/>
  <c r="Y231" i="7"/>
  <c r="Z231" i="7"/>
  <c r="S231" i="7"/>
  <c r="AZ231" i="7"/>
  <c r="AZ177" i="7"/>
  <c r="V177" i="7"/>
  <c r="C177" i="7"/>
  <c r="O177" i="7"/>
  <c r="Y177" i="7"/>
  <c r="Z177" i="7"/>
  <c r="F177" i="7"/>
  <c r="Q177" i="7"/>
  <c r="AC177" i="7"/>
  <c r="AE177" i="7" s="1"/>
  <c r="S177" i="7"/>
  <c r="F174" i="7"/>
  <c r="Q174" i="7"/>
  <c r="AC174" i="7"/>
  <c r="AE174" i="7" s="1"/>
  <c r="S174" i="7"/>
  <c r="AZ174" i="7"/>
  <c r="V174" i="7"/>
  <c r="C174" i="7"/>
  <c r="O174" i="7"/>
  <c r="Y174" i="7"/>
  <c r="AZ173" i="7"/>
  <c r="F173" i="7"/>
  <c r="Q173" i="7"/>
  <c r="AC173" i="7"/>
  <c r="AE173" i="7" s="1"/>
  <c r="S173" i="7"/>
  <c r="V173" i="7"/>
  <c r="C173" i="7"/>
  <c r="O173" i="7"/>
  <c r="Y173" i="7"/>
  <c r="B159" i="7"/>
  <c r="V159" i="7"/>
  <c r="O159" i="7"/>
  <c r="AI159" i="7"/>
  <c r="C159" i="7"/>
  <c r="AZ159" i="7"/>
  <c r="Q159" i="7"/>
  <c r="S159" i="7"/>
  <c r="V132" i="7"/>
  <c r="O132" i="7"/>
  <c r="Q132" i="7"/>
  <c r="S132" i="7"/>
  <c r="O230" i="7"/>
  <c r="AC224" i="7"/>
  <c r="AE224" i="7" s="1"/>
  <c r="S222" i="7"/>
  <c r="AC220" i="7"/>
  <c r="AE220" i="7" s="1"/>
  <c r="AC219" i="7"/>
  <c r="AE219" i="7" s="1"/>
  <c r="Y217" i="7"/>
  <c r="O217" i="7"/>
  <c r="C217" i="7"/>
  <c r="O214" i="7"/>
  <c r="S212" i="7"/>
  <c r="S207" i="7"/>
  <c r="AZ206" i="7"/>
  <c r="S206" i="7"/>
  <c r="S205" i="7"/>
  <c r="O204" i="7"/>
  <c r="O203" i="7"/>
  <c r="AC197" i="7"/>
  <c r="AE197" i="7" s="1"/>
  <c r="S196" i="7"/>
  <c r="Z190" i="7"/>
  <c r="O190" i="7"/>
  <c r="C190" i="7"/>
  <c r="V178" i="7"/>
  <c r="C178" i="7"/>
  <c r="O178" i="7"/>
  <c r="Y178" i="7"/>
  <c r="Z178" i="7"/>
  <c r="F178" i="7"/>
  <c r="Q178" i="7"/>
  <c r="AC178" i="7"/>
  <c r="AE178" i="7" s="1"/>
  <c r="S178" i="7"/>
  <c r="AZ178" i="7"/>
  <c r="V164" i="7"/>
  <c r="O164" i="7"/>
  <c r="Q164" i="7"/>
  <c r="S164" i="7"/>
  <c r="S140" i="7"/>
  <c r="V140" i="7"/>
  <c r="O140" i="7"/>
  <c r="Q140" i="7"/>
  <c r="R128" i="7"/>
  <c r="Y224" i="7"/>
  <c r="O224" i="7"/>
  <c r="C224" i="7"/>
  <c r="Y220" i="7"/>
  <c r="O220" i="7"/>
  <c r="C220" i="7"/>
  <c r="Z219" i="7"/>
  <c r="O219" i="7"/>
  <c r="W217" i="7"/>
  <c r="B217" i="7"/>
  <c r="AI214" i="7"/>
  <c r="Z204" i="7"/>
  <c r="S199" i="7"/>
  <c r="Z197" i="7"/>
  <c r="O197" i="7"/>
  <c r="C197" i="7"/>
  <c r="Y190" i="7"/>
  <c r="B190" i="7"/>
  <c r="O188" i="7"/>
  <c r="R177" i="7"/>
  <c r="B177" i="7"/>
  <c r="R174" i="7"/>
  <c r="B174" i="7"/>
  <c r="R173" i="7"/>
  <c r="B173" i="7"/>
  <c r="B167" i="7"/>
  <c r="S167" i="7"/>
  <c r="V167" i="7"/>
  <c r="Y167" i="7"/>
  <c r="O167" i="7"/>
  <c r="AZ167" i="7"/>
  <c r="Q167" i="7"/>
  <c r="R159" i="7"/>
  <c r="R132" i="7"/>
  <c r="V129" i="7"/>
  <c r="B129" i="7"/>
  <c r="W129" i="7"/>
  <c r="C129" i="7"/>
  <c r="O129" i="7"/>
  <c r="Y129" i="7"/>
  <c r="Z129" i="7"/>
  <c r="F129" i="7"/>
  <c r="Q129" i="7"/>
  <c r="AC129" i="7"/>
  <c r="AE129" i="7" s="1"/>
  <c r="S129" i="7"/>
  <c r="AZ129" i="7"/>
  <c r="V214" i="7"/>
  <c r="AI154" i="7"/>
  <c r="AI153" i="7"/>
  <c r="S137" i="7"/>
  <c r="AZ137" i="7"/>
  <c r="V137" i="7"/>
  <c r="B137" i="7"/>
  <c r="W137" i="7"/>
  <c r="C137" i="7"/>
  <c r="O137" i="7"/>
  <c r="Y137" i="7"/>
  <c r="F137" i="7"/>
  <c r="Q137" i="7"/>
  <c r="AC137" i="7"/>
  <c r="AE137" i="7" s="1"/>
  <c r="V127" i="7"/>
  <c r="Y127" i="7"/>
  <c r="O127" i="7"/>
  <c r="Q127" i="7"/>
  <c r="S127" i="7"/>
  <c r="Y236" i="7"/>
  <c r="O236" i="7"/>
  <c r="C236" i="7"/>
  <c r="Y232" i="7"/>
  <c r="O232" i="7"/>
  <c r="C232" i="7"/>
  <c r="Z229" i="7"/>
  <c r="O229" i="7"/>
  <c r="C229" i="7"/>
  <c r="W228" i="7"/>
  <c r="B228" i="7"/>
  <c r="Y227" i="7"/>
  <c r="O227" i="7"/>
  <c r="AZ217" i="7"/>
  <c r="S217" i="7"/>
  <c r="S214" i="7"/>
  <c r="AC212" i="7"/>
  <c r="AE212" i="7" s="1"/>
  <c r="O212" i="7"/>
  <c r="Y209" i="7"/>
  <c r="AC207" i="7"/>
  <c r="AE207" i="7" s="1"/>
  <c r="O207" i="7"/>
  <c r="Y206" i="7"/>
  <c r="O206" i="7"/>
  <c r="Y205" i="7"/>
  <c r="O205" i="7"/>
  <c r="C205" i="7"/>
  <c r="S204" i="7"/>
  <c r="S203" i="7"/>
  <c r="C199" i="7"/>
  <c r="AZ193" i="7"/>
  <c r="C193" i="7"/>
  <c r="O193" i="7"/>
  <c r="Y193" i="7"/>
  <c r="AZ145" i="7"/>
  <c r="S145" i="7"/>
  <c r="V145" i="7"/>
  <c r="B145" i="7"/>
  <c r="W145" i="7"/>
  <c r="C145" i="7"/>
  <c r="O145" i="7"/>
  <c r="Y145" i="7"/>
  <c r="F145" i="7"/>
  <c r="Q145" i="7"/>
  <c r="AC145" i="7"/>
  <c r="AE145" i="7" s="1"/>
  <c r="S190" i="7"/>
  <c r="AZ190" i="7"/>
  <c r="O187" i="7"/>
  <c r="AZ187" i="7"/>
  <c r="C187" i="7"/>
  <c r="S187" i="7"/>
  <c r="AI174" i="7"/>
  <c r="AI173" i="7"/>
  <c r="V172" i="7"/>
  <c r="O172" i="7"/>
  <c r="Q172" i="7"/>
  <c r="S172" i="7"/>
  <c r="Q168" i="7"/>
  <c r="S168" i="7"/>
  <c r="V168" i="7"/>
  <c r="O168" i="7"/>
  <c r="F154" i="7"/>
  <c r="Q154" i="7"/>
  <c r="AC154" i="7"/>
  <c r="AE154" i="7" s="1"/>
  <c r="S154" i="7"/>
  <c r="AZ154" i="7"/>
  <c r="V154" i="7"/>
  <c r="C154" i="7"/>
  <c r="O154" i="7"/>
  <c r="Y154" i="7"/>
  <c r="AZ153" i="7"/>
  <c r="F153" i="7"/>
  <c r="Q153" i="7"/>
  <c r="AC153" i="7"/>
  <c r="AE153" i="7" s="1"/>
  <c r="S153" i="7"/>
  <c r="V153" i="7"/>
  <c r="C153" i="7"/>
  <c r="O153" i="7"/>
  <c r="Y153" i="7"/>
  <c r="R127" i="7"/>
  <c r="AC217" i="7"/>
  <c r="AE217" i="7" s="1"/>
  <c r="Q217" i="7"/>
  <c r="Q204" i="7"/>
  <c r="AZ197" i="7"/>
  <c r="S197" i="7"/>
  <c r="AI190" i="7"/>
  <c r="Q190" i="7"/>
  <c r="F190" i="7"/>
  <c r="R187" i="7"/>
  <c r="AI177" i="7"/>
  <c r="Z174" i="7"/>
  <c r="Z173" i="7"/>
  <c r="S146" i="7"/>
  <c r="AZ146" i="7"/>
  <c r="V146" i="7"/>
  <c r="B146" i="7"/>
  <c r="W146" i="7"/>
  <c r="C146" i="7"/>
  <c r="O146" i="7"/>
  <c r="Y146" i="7"/>
  <c r="F146" i="7"/>
  <c r="Q146" i="7"/>
  <c r="AC146" i="7"/>
  <c r="AE146" i="7" s="1"/>
  <c r="S128" i="7"/>
  <c r="V128" i="7"/>
  <c r="Y128" i="7"/>
  <c r="O128" i="7"/>
  <c r="Z128" i="7"/>
  <c r="Q128" i="7"/>
  <c r="C175" i="7"/>
  <c r="Z166" i="7"/>
  <c r="Z165" i="7"/>
  <c r="Y163" i="7"/>
  <c r="AZ155" i="7"/>
  <c r="C155" i="7"/>
  <c r="O148" i="7"/>
  <c r="AI143" i="7"/>
  <c r="O143" i="7"/>
  <c r="W142" i="7"/>
  <c r="B142" i="7"/>
  <c r="W141" i="7"/>
  <c r="B141" i="7"/>
  <c r="AC136" i="7"/>
  <c r="AE136" i="7" s="1"/>
  <c r="C136" i="7"/>
  <c r="Y134" i="7"/>
  <c r="O134" i="7"/>
  <c r="C134" i="7"/>
  <c r="Z133" i="7"/>
  <c r="AC126" i="7"/>
  <c r="AE126" i="7" s="1"/>
  <c r="AC125" i="7"/>
  <c r="AE125" i="7" s="1"/>
  <c r="Y123" i="7"/>
  <c r="O123" i="7"/>
  <c r="B114" i="7"/>
  <c r="F108" i="7"/>
  <c r="O108" i="7"/>
  <c r="Z108" i="7"/>
  <c r="Q108" i="7"/>
  <c r="S108" i="7"/>
  <c r="C77" i="7"/>
  <c r="V77" i="7"/>
  <c r="W77" i="7"/>
  <c r="B77" i="7"/>
  <c r="O77" i="7"/>
  <c r="Z77" i="7"/>
  <c r="AC77" i="7"/>
  <c r="AE77" i="7" s="1"/>
  <c r="F77" i="7"/>
  <c r="Q77" i="7"/>
  <c r="AI77" i="7"/>
  <c r="S77" i="7"/>
  <c r="B113" i="7"/>
  <c r="W113" i="7"/>
  <c r="Z113" i="7"/>
  <c r="F113" i="7"/>
  <c r="Q113" i="7"/>
  <c r="AC113" i="7"/>
  <c r="AE113" i="7" s="1"/>
  <c r="V95" i="7"/>
  <c r="O95" i="7"/>
  <c r="Q95" i="7"/>
  <c r="S95" i="7"/>
  <c r="C85" i="7"/>
  <c r="V85" i="7"/>
  <c r="W85" i="7"/>
  <c r="B85" i="7"/>
  <c r="O85" i="7"/>
  <c r="Z85" i="7"/>
  <c r="AC85" i="7"/>
  <c r="AE85" i="7" s="1"/>
  <c r="F85" i="7"/>
  <c r="Q85" i="7"/>
  <c r="AI85" i="7"/>
  <c r="S85" i="7"/>
  <c r="W166" i="7"/>
  <c r="B166" i="7"/>
  <c r="B165" i="7"/>
  <c r="V148" i="7"/>
  <c r="V143" i="7"/>
  <c r="V134" i="7"/>
  <c r="B133" i="7"/>
  <c r="B126" i="7"/>
  <c r="AI114" i="7"/>
  <c r="R113" i="7"/>
  <c r="Y111" i="7"/>
  <c r="Q111" i="7"/>
  <c r="S189" i="7"/>
  <c r="Y186" i="7"/>
  <c r="O186" i="7"/>
  <c r="C186" i="7"/>
  <c r="Y185" i="7"/>
  <c r="O185" i="7"/>
  <c r="C185" i="7"/>
  <c r="AZ182" i="7"/>
  <c r="S181" i="7"/>
  <c r="O180" i="7"/>
  <c r="Q179" i="7"/>
  <c r="S176" i="7"/>
  <c r="V175" i="7"/>
  <c r="AC170" i="7"/>
  <c r="AE170" i="7" s="1"/>
  <c r="Q170" i="7"/>
  <c r="F170" i="7"/>
  <c r="AC169" i="7"/>
  <c r="AE169" i="7" s="1"/>
  <c r="Q169" i="7"/>
  <c r="F169" i="7"/>
  <c r="V165" i="7"/>
  <c r="S163" i="7"/>
  <c r="O158" i="7"/>
  <c r="C157" i="7"/>
  <c r="V155" i="7"/>
  <c r="AC150" i="7"/>
  <c r="AE150" i="7" s="1"/>
  <c r="Q150" i="7"/>
  <c r="F150" i="7"/>
  <c r="AC149" i="7"/>
  <c r="AE149" i="7" s="1"/>
  <c r="Q149" i="7"/>
  <c r="F149" i="7"/>
  <c r="O147" i="7"/>
  <c r="AZ142" i="7"/>
  <c r="S141" i="7"/>
  <c r="Q139" i="7"/>
  <c r="Y138" i="7"/>
  <c r="O138" i="7"/>
  <c r="Q131" i="7"/>
  <c r="Y130" i="7"/>
  <c r="O130" i="7"/>
  <c r="C130" i="7"/>
  <c r="V126" i="7"/>
  <c r="W125" i="7"/>
  <c r="O124" i="7"/>
  <c r="S121" i="7"/>
  <c r="AZ121" i="7"/>
  <c r="B121" i="7"/>
  <c r="W121" i="7"/>
  <c r="Z120" i="7"/>
  <c r="C113" i="7"/>
  <c r="R111" i="7"/>
  <c r="R95" i="7"/>
  <c r="R85" i="7"/>
  <c r="W186" i="7"/>
  <c r="W185" i="7"/>
  <c r="B185" i="7"/>
  <c r="C179" i="7"/>
  <c r="Z169" i="7"/>
  <c r="Z150" i="7"/>
  <c r="Z149" i="7"/>
  <c r="S148" i="7"/>
  <c r="S143" i="7"/>
  <c r="AZ139" i="7"/>
  <c r="C139" i="7"/>
  <c r="S134" i="7"/>
  <c r="C131" i="7"/>
  <c r="V125" i="7"/>
  <c r="F116" i="7"/>
  <c r="Y116" i="7"/>
  <c r="C116" i="7"/>
  <c r="AI116" i="7"/>
  <c r="Q116" i="7"/>
  <c r="AZ113" i="7"/>
  <c r="O113" i="7"/>
  <c r="V86" i="7"/>
  <c r="B86" i="7"/>
  <c r="W86" i="7"/>
  <c r="C86" i="7"/>
  <c r="O86" i="7"/>
  <c r="Y86" i="7"/>
  <c r="Z86" i="7"/>
  <c r="F86" i="7"/>
  <c r="Q86" i="7"/>
  <c r="AC86" i="7"/>
  <c r="AE86" i="7" s="1"/>
  <c r="S86" i="7"/>
  <c r="AZ86" i="7"/>
  <c r="B56" i="7"/>
  <c r="Z56" i="7"/>
  <c r="AI56" i="7"/>
  <c r="Q56" i="7"/>
  <c r="F56" i="7"/>
  <c r="R56" i="7"/>
  <c r="V56" i="7"/>
  <c r="Y56" i="7"/>
  <c r="Z114" i="7"/>
  <c r="V114" i="7"/>
  <c r="C114" i="7"/>
  <c r="O114" i="7"/>
  <c r="Y114" i="7"/>
  <c r="AC114" i="7"/>
  <c r="AE114" i="7" s="1"/>
  <c r="AI113" i="7"/>
  <c r="Q143" i="7"/>
  <c r="AI134" i="7"/>
  <c r="Q134" i="7"/>
  <c r="F134" i="7"/>
  <c r="Q120" i="7"/>
  <c r="S120" i="7"/>
  <c r="R114" i="7"/>
  <c r="F114" i="7"/>
  <c r="Y113" i="7"/>
  <c r="Q107" i="7"/>
  <c r="S107" i="7"/>
  <c r="V107" i="7"/>
  <c r="Y107" i="7"/>
  <c r="F80" i="7"/>
  <c r="V80" i="7"/>
  <c r="Y80" i="7"/>
  <c r="O80" i="7"/>
  <c r="Z80" i="7"/>
  <c r="C80" i="7"/>
  <c r="AI80" i="7"/>
  <c r="Q80" i="7"/>
  <c r="S80" i="7"/>
  <c r="V122" i="7"/>
  <c r="AZ117" i="7"/>
  <c r="S117" i="7"/>
  <c r="Z112" i="7"/>
  <c r="O112" i="7"/>
  <c r="Y110" i="7"/>
  <c r="O110" i="7"/>
  <c r="C110" i="7"/>
  <c r="Z109" i="7"/>
  <c r="O109" i="7"/>
  <c r="B109" i="7"/>
  <c r="V105" i="7"/>
  <c r="AC102" i="7"/>
  <c r="AE102" i="7" s="1"/>
  <c r="Q102" i="7"/>
  <c r="F102" i="7"/>
  <c r="AI101" i="7"/>
  <c r="Q101" i="7"/>
  <c r="F101" i="7"/>
  <c r="Y100" i="7"/>
  <c r="W98" i="7"/>
  <c r="B98" i="7"/>
  <c r="W97" i="7"/>
  <c r="S96" i="7"/>
  <c r="Z92" i="7"/>
  <c r="O92" i="7"/>
  <c r="W90" i="7"/>
  <c r="B90" i="7"/>
  <c r="W89" i="7"/>
  <c r="S88" i="7"/>
  <c r="Q84" i="7"/>
  <c r="Z82" i="7"/>
  <c r="Z81" i="7"/>
  <c r="O81" i="7"/>
  <c r="B81" i="7"/>
  <c r="Y79" i="7"/>
  <c r="Q76" i="7"/>
  <c r="AC74" i="7"/>
  <c r="AE74" i="7" s="1"/>
  <c r="Q74" i="7"/>
  <c r="F74" i="7"/>
  <c r="AZ72" i="7"/>
  <c r="S72" i="7"/>
  <c r="AI71" i="7"/>
  <c r="O71" i="7"/>
  <c r="Q69" i="7"/>
  <c r="Y68" i="7"/>
  <c r="O68" i="7"/>
  <c r="C68" i="7"/>
  <c r="S67" i="7"/>
  <c r="AC66" i="7"/>
  <c r="AE66" i="7" s="1"/>
  <c r="Q66" i="7"/>
  <c r="F66" i="7"/>
  <c r="AZ64" i="7"/>
  <c r="S64" i="7"/>
  <c r="AI63" i="7"/>
  <c r="O63" i="7"/>
  <c r="Q61" i="7"/>
  <c r="Y60" i="7"/>
  <c r="O60" i="7"/>
  <c r="C60" i="7"/>
  <c r="W58" i="7"/>
  <c r="O54" i="7"/>
  <c r="O49" i="7"/>
  <c r="O48" i="7"/>
  <c r="Y43" i="7"/>
  <c r="AI42" i="7"/>
  <c r="R18" i="7"/>
  <c r="O12" i="7"/>
  <c r="R9" i="7"/>
  <c r="Y112" i="7"/>
  <c r="W110" i="7"/>
  <c r="W109" i="7"/>
  <c r="Z102" i="7"/>
  <c r="AC101" i="7"/>
  <c r="AE101" i="7" s="1"/>
  <c r="V100" i="7"/>
  <c r="O99" i="7"/>
  <c r="V98" i="7"/>
  <c r="V97" i="7"/>
  <c r="Y92" i="7"/>
  <c r="O91" i="7"/>
  <c r="V90" i="7"/>
  <c r="V89" i="7"/>
  <c r="AI84" i="7"/>
  <c r="C84" i="7"/>
  <c r="Y82" i="7"/>
  <c r="O82" i="7"/>
  <c r="C82" i="7"/>
  <c r="W81" i="7"/>
  <c r="V79" i="7"/>
  <c r="AI76" i="7"/>
  <c r="C76" i="7"/>
  <c r="Z74" i="7"/>
  <c r="AC71" i="7"/>
  <c r="AE71" i="7" s="1"/>
  <c r="W68" i="7"/>
  <c r="Z66" i="7"/>
  <c r="AC63" i="7"/>
  <c r="AE63" i="7" s="1"/>
  <c r="W60" i="7"/>
  <c r="V58" i="7"/>
  <c r="Z42" i="7"/>
  <c r="AZ6" i="7"/>
  <c r="W102" i="7"/>
  <c r="W101" i="7"/>
  <c r="S100" i="7"/>
  <c r="V99" i="7"/>
  <c r="AZ98" i="7"/>
  <c r="S98" i="7"/>
  <c r="S97" i="7"/>
  <c r="AI96" i="7"/>
  <c r="C96" i="7"/>
  <c r="Y94" i="7"/>
  <c r="O94" i="7"/>
  <c r="Z93" i="7"/>
  <c r="O93" i="7"/>
  <c r="B93" i="7"/>
  <c r="V91" i="7"/>
  <c r="AZ90" i="7"/>
  <c r="S90" i="7"/>
  <c r="S89" i="7"/>
  <c r="AI88" i="7"/>
  <c r="C88" i="7"/>
  <c r="Y84" i="7"/>
  <c r="V82" i="7"/>
  <c r="S79" i="7"/>
  <c r="Y76" i="7"/>
  <c r="W74" i="7"/>
  <c r="Z72" i="7"/>
  <c r="AC69" i="7"/>
  <c r="AE69" i="7" s="1"/>
  <c r="W66" i="7"/>
  <c r="Z64" i="7"/>
  <c r="AC61" i="7"/>
  <c r="AE61" i="7" s="1"/>
  <c r="AZ58" i="7"/>
  <c r="S58" i="7"/>
  <c r="AI57" i="7"/>
  <c r="O57" i="7"/>
  <c r="AC54" i="7"/>
  <c r="AE54" i="7" s="1"/>
  <c r="AI49" i="7"/>
  <c r="Y48" i="7"/>
  <c r="C43" i="7"/>
  <c r="S42" i="7"/>
  <c r="R34" i="7"/>
  <c r="S32" i="7"/>
  <c r="AI27" i="7"/>
  <c r="R13" i="7"/>
  <c r="R8" i="7"/>
  <c r="Z6" i="7"/>
  <c r="Q100" i="7"/>
  <c r="S99" i="7"/>
  <c r="AC98" i="7"/>
  <c r="AE98" i="7" s="1"/>
  <c r="Q98" i="7"/>
  <c r="F98" i="7"/>
  <c r="AI97" i="7"/>
  <c r="Q97" i="7"/>
  <c r="F97" i="7"/>
  <c r="S91" i="7"/>
  <c r="AC90" i="7"/>
  <c r="AE90" i="7" s="1"/>
  <c r="Q90" i="7"/>
  <c r="F90" i="7"/>
  <c r="AI89" i="7"/>
  <c r="Q89" i="7"/>
  <c r="F89" i="7"/>
  <c r="AZ82" i="7"/>
  <c r="S82" i="7"/>
  <c r="Q79" i="7"/>
  <c r="AC58" i="7"/>
  <c r="AE58" i="7" s="1"/>
  <c r="Q58" i="7"/>
  <c r="F58" i="7"/>
  <c r="Q42" i="7"/>
  <c r="F42" i="7"/>
  <c r="AC18" i="7"/>
  <c r="AE18" i="7" s="1"/>
  <c r="Z100" i="7"/>
  <c r="O100" i="7"/>
  <c r="Y98" i="7"/>
  <c r="O98" i="7"/>
  <c r="Z97" i="7"/>
  <c r="O97" i="7"/>
  <c r="B97" i="7"/>
  <c r="Y90" i="7"/>
  <c r="O90" i="7"/>
  <c r="Z89" i="7"/>
  <c r="O89" i="7"/>
  <c r="B89" i="7"/>
  <c r="AC82" i="7"/>
  <c r="AE82" i="7" s="1"/>
  <c r="Q82" i="7"/>
  <c r="Y58" i="7"/>
  <c r="O58" i="7"/>
  <c r="C58" i="7"/>
  <c r="AZ42" i="7"/>
  <c r="O42" i="7"/>
  <c r="AZ54" i="7"/>
  <c r="Q54" i="7"/>
  <c r="F54" i="7"/>
  <c r="AI44" i="7"/>
  <c r="Q43" i="7"/>
  <c r="F43" i="7"/>
  <c r="C38" i="7"/>
  <c r="AC56" i="7"/>
  <c r="AE56" i="7" s="1"/>
  <c r="O56" i="7"/>
  <c r="C56" i="7"/>
  <c r="AI54" i="7"/>
  <c r="AC44" i="7"/>
  <c r="AE44" i="7" s="1"/>
  <c r="O38" i="7"/>
  <c r="Q26" i="7"/>
  <c r="AZ24" i="7"/>
  <c r="Z54" i="7"/>
  <c r="W44" i="7"/>
  <c r="AI43" i="7"/>
  <c r="Q41" i="7"/>
  <c r="C41" i="7"/>
  <c r="S33" i="7"/>
  <c r="Z22" i="7"/>
  <c r="AC12" i="7"/>
  <c r="AE12" i="7" s="1"/>
  <c r="Y10" i="7"/>
  <c r="R50" i="7"/>
  <c r="R33" i="7"/>
  <c r="R24" i="7"/>
  <c r="C24" i="7"/>
  <c r="R44" i="7"/>
  <c r="F44" i="7"/>
  <c r="R12" i="7"/>
  <c r="AC24" i="7"/>
  <c r="AE24" i="7" s="1"/>
  <c r="S54" i="7"/>
  <c r="Q44" i="7"/>
  <c r="S43" i="7"/>
  <c r="C42" i="7"/>
  <c r="R25" i="7"/>
  <c r="B44" i="7"/>
  <c r="R55" i="7"/>
  <c r="C55" i="7"/>
  <c r="Y54" i="7"/>
  <c r="R51" i="7"/>
  <c r="F51" i="7"/>
  <c r="AC43" i="7"/>
  <c r="AE43" i="7" s="1"/>
  <c r="AC42" i="7"/>
  <c r="AE42" i="7" s="1"/>
  <c r="W27" i="7"/>
  <c r="O24" i="7"/>
  <c r="Y22" i="7"/>
  <c r="C19" i="7"/>
  <c r="AI17" i="7"/>
  <c r="C14" i="7"/>
  <c r="R11" i="7"/>
  <c r="Q51" i="7"/>
  <c r="R39" i="7"/>
  <c r="C39" i="7"/>
  <c r="O14" i="7"/>
  <c r="Y49" i="7"/>
  <c r="W43" i="7"/>
  <c r="B43" i="7"/>
  <c r="Y42" i="7"/>
  <c r="R40" i="7"/>
  <c r="Q34" i="7"/>
  <c r="F34" i="7"/>
  <c r="R32" i="7"/>
  <c r="R22" i="7"/>
  <c r="AI20" i="7"/>
  <c r="Q18" i="7"/>
  <c r="F18" i="7"/>
  <c r="R17" i="7"/>
  <c r="S47" i="7"/>
  <c r="V43" i="7"/>
  <c r="V42" i="7"/>
  <c r="AZ40" i="7"/>
  <c r="C40" i="7"/>
  <c r="S37" i="7"/>
  <c r="R35" i="7"/>
  <c r="C32" i="7"/>
  <c r="R30" i="7"/>
  <c r="R28" i="7"/>
  <c r="C22" i="7"/>
  <c r="C17" i="7"/>
  <c r="AC40" i="7"/>
  <c r="AE40" i="7" s="1"/>
  <c r="O40" i="7"/>
  <c r="B40" i="7"/>
  <c r="O34" i="7"/>
  <c r="C34" i="7"/>
  <c r="O32" i="7"/>
  <c r="R27" i="7"/>
  <c r="F27" i="7"/>
  <c r="Z24" i="7"/>
  <c r="O22" i="7"/>
  <c r="AZ18" i="7"/>
  <c r="O18" i="7"/>
  <c r="C18" i="7"/>
  <c r="O17" i="7"/>
  <c r="AC51" i="7"/>
  <c r="AE51" i="7" s="1"/>
  <c r="Z40" i="7"/>
  <c r="AZ32" i="7"/>
  <c r="Q27" i="7"/>
  <c r="AI18" i="7"/>
  <c r="Y51" i="7"/>
  <c r="R41" i="7"/>
  <c r="Y40" i="7"/>
  <c r="AI36" i="7"/>
  <c r="AZ34" i="7"/>
  <c r="AI32" i="7"/>
  <c r="AZ22" i="7"/>
  <c r="Z50" i="7"/>
  <c r="AI45" i="7"/>
  <c r="AC35" i="7"/>
  <c r="AE35" i="7" s="1"/>
  <c r="V33" i="7"/>
  <c r="V28" i="7"/>
  <c r="AI25" i="7"/>
  <c r="Y23" i="7"/>
  <c r="Y16" i="7"/>
  <c r="AI7" i="7"/>
  <c r="O55" i="7"/>
  <c r="B55" i="7"/>
  <c r="O53" i="7"/>
  <c r="AI51" i="7"/>
  <c r="O51" i="7"/>
  <c r="C51" i="7"/>
  <c r="V50" i="7"/>
  <c r="C49" i="7"/>
  <c r="R47" i="7"/>
  <c r="Y45" i="7"/>
  <c r="Z44" i="7"/>
  <c r="O44" i="7"/>
  <c r="C44" i="7"/>
  <c r="O41" i="7"/>
  <c r="O39" i="7"/>
  <c r="B39" i="7"/>
  <c r="R38" i="7"/>
  <c r="Y35" i="7"/>
  <c r="S30" i="7"/>
  <c r="O29" i="7"/>
  <c r="AI24" i="7"/>
  <c r="Q24" i="7"/>
  <c r="F24" i="7"/>
  <c r="W23" i="7"/>
  <c r="R20" i="7"/>
  <c r="Q19" i="7"/>
  <c r="F19" i="7"/>
  <c r="Q17" i="7"/>
  <c r="S15" i="7"/>
  <c r="Q14" i="7"/>
  <c r="Q12" i="7"/>
  <c r="F12" i="7"/>
  <c r="Z10" i="7"/>
  <c r="S9" i="7"/>
  <c r="S8" i="7"/>
  <c r="AC7" i="7"/>
  <c r="AE7" i="7" s="1"/>
  <c r="R45" i="7"/>
  <c r="AI28" i="7"/>
  <c r="Q28" i="7"/>
  <c r="F28" i="7"/>
  <c r="Q25" i="7"/>
  <c r="R23" i="7"/>
  <c r="S21" i="7"/>
  <c r="R16" i="7"/>
  <c r="Q8" i="7"/>
  <c r="Y55" i="7"/>
  <c r="AI53" i="7"/>
  <c r="V51" i="7"/>
  <c r="Q50" i="7"/>
  <c r="F50" i="7"/>
  <c r="V49" i="7"/>
  <c r="V44" i="7"/>
  <c r="AI41" i="7"/>
  <c r="Y39" i="7"/>
  <c r="R36" i="7"/>
  <c r="Q35" i="7"/>
  <c r="F35" i="7"/>
  <c r="AC34" i="7"/>
  <c r="AE34" i="7" s="1"/>
  <c r="Q33" i="7"/>
  <c r="S31" i="7"/>
  <c r="AC28" i="7"/>
  <c r="AE28" i="7" s="1"/>
  <c r="Y27" i="7"/>
  <c r="O27" i="7"/>
  <c r="C27" i="7"/>
  <c r="O26" i="7"/>
  <c r="C26" i="7"/>
  <c r="C25" i="7"/>
  <c r="Y24" i="7"/>
  <c r="B24" i="7"/>
  <c r="C23" i="7"/>
  <c r="R21" i="7"/>
  <c r="AI19" i="7"/>
  <c r="Y17" i="7"/>
  <c r="C16" i="7"/>
  <c r="Z12" i="7"/>
  <c r="R10" i="7"/>
  <c r="AI8" i="7"/>
  <c r="B8" i="7"/>
  <c r="R7" i="7"/>
  <c r="F7" i="7"/>
  <c r="S16" i="7"/>
  <c r="W55" i="7"/>
  <c r="S52" i="7"/>
  <c r="AZ50" i="7"/>
  <c r="AZ48" i="7"/>
  <c r="S46" i="7"/>
  <c r="O45" i="7"/>
  <c r="AI40" i="7"/>
  <c r="Q40" i="7"/>
  <c r="F40" i="7"/>
  <c r="W39" i="7"/>
  <c r="AZ38" i="7"/>
  <c r="Z34" i="7"/>
  <c r="C33" i="7"/>
  <c r="AI29" i="7"/>
  <c r="Z28" i="7"/>
  <c r="O28" i="7"/>
  <c r="C28" i="7"/>
  <c r="B27" i="7"/>
  <c r="O25" i="7"/>
  <c r="W24" i="7"/>
  <c r="O23" i="7"/>
  <c r="B23" i="7"/>
  <c r="AC19" i="7"/>
  <c r="AE19" i="7" s="1"/>
  <c r="V17" i="7"/>
  <c r="O16" i="7"/>
  <c r="AZ14" i="7"/>
  <c r="V12" i="7"/>
  <c r="AC8" i="7"/>
  <c r="AE8" i="7" s="1"/>
  <c r="O8" i="7"/>
  <c r="Q7" i="7"/>
  <c r="C7" i="7"/>
  <c r="AI50" i="7"/>
  <c r="O50" i="7"/>
  <c r="C50" i="7"/>
  <c r="S49" i="7"/>
  <c r="Z38" i="7"/>
  <c r="O35" i="7"/>
  <c r="C35" i="7"/>
  <c r="AI33" i="7"/>
  <c r="O33" i="7"/>
  <c r="Y28" i="7"/>
  <c r="B28" i="7"/>
  <c r="Y19" i="7"/>
  <c r="AZ16" i="7"/>
  <c r="Z14" i="7"/>
  <c r="O10" i="7"/>
  <c r="W8" i="7"/>
  <c r="AC50" i="7"/>
  <c r="AE50" i="7" s="1"/>
  <c r="Y38" i="7"/>
  <c r="AI35" i="7"/>
  <c r="Y33" i="7"/>
  <c r="AZ30" i="7"/>
  <c r="W28" i="7"/>
  <c r="S24" i="7"/>
  <c r="S17" i="7"/>
  <c r="AI16" i="7"/>
  <c r="S12" i="7"/>
  <c r="V8" i="7"/>
  <c r="AC36" i="7"/>
  <c r="AE36" i="7" s="1"/>
  <c r="AC20" i="7"/>
  <c r="AE20" i="7" s="1"/>
  <c r="W47" i="7"/>
  <c r="Y37" i="7"/>
  <c r="Y30" i="7"/>
  <c r="B15" i="7"/>
  <c r="V11" i="7"/>
  <c r="W9" i="7"/>
  <c r="AZ56" i="7"/>
  <c r="S56" i="7"/>
  <c r="AI55" i="7"/>
  <c r="Q55" i="7"/>
  <c r="F55" i="7"/>
  <c r="Y53" i="7"/>
  <c r="V52" i="7"/>
  <c r="S51" i="7"/>
  <c r="S50" i="7"/>
  <c r="W48" i="7"/>
  <c r="B48" i="7"/>
  <c r="V47" i="7"/>
  <c r="V46" i="7"/>
  <c r="Q45" i="7"/>
  <c r="S41" i="7"/>
  <c r="AI39" i="7"/>
  <c r="Q39" i="7"/>
  <c r="F39" i="7"/>
  <c r="AI38" i="7"/>
  <c r="Q38" i="7"/>
  <c r="F38" i="7"/>
  <c r="V37" i="7"/>
  <c r="S35" i="7"/>
  <c r="S34" i="7"/>
  <c r="W32" i="7"/>
  <c r="B32" i="7"/>
  <c r="V31" i="7"/>
  <c r="V30" i="7"/>
  <c r="Q29" i="7"/>
  <c r="S25" i="7"/>
  <c r="AI23" i="7"/>
  <c r="Q23" i="7"/>
  <c r="F23" i="7"/>
  <c r="AI22" i="7"/>
  <c r="Q22" i="7"/>
  <c r="F22" i="7"/>
  <c r="V21" i="7"/>
  <c r="S19" i="7"/>
  <c r="S18" i="7"/>
  <c r="W16" i="7"/>
  <c r="B16" i="7"/>
  <c r="V15" i="7"/>
  <c r="S14" i="7"/>
  <c r="V13" i="7"/>
  <c r="Q10" i="7"/>
  <c r="V9" i="7"/>
  <c r="O6" i="7"/>
  <c r="F36" i="7"/>
  <c r="W52" i="7"/>
  <c r="B47" i="7"/>
  <c r="Y46" i="7"/>
  <c r="V36" i="7"/>
  <c r="W31" i="7"/>
  <c r="B31" i="7"/>
  <c r="R29" i="7"/>
  <c r="Y21" i="7"/>
  <c r="V20" i="7"/>
  <c r="W15" i="7"/>
  <c r="AI13" i="7"/>
  <c r="AC55" i="7"/>
  <c r="AE55" i="7" s="1"/>
  <c r="V53" i="7"/>
  <c r="V48" i="7"/>
  <c r="C45" i="7"/>
  <c r="AC39" i="7"/>
  <c r="AE39" i="7" s="1"/>
  <c r="AC38" i="7"/>
  <c r="AE38" i="7" s="1"/>
  <c r="AZ36" i="7"/>
  <c r="S36" i="7"/>
  <c r="V32" i="7"/>
  <c r="C29" i="7"/>
  <c r="AC23" i="7"/>
  <c r="AE23" i="7" s="1"/>
  <c r="AC22" i="7"/>
  <c r="AE22" i="7" s="1"/>
  <c r="AZ20" i="7"/>
  <c r="S20" i="7"/>
  <c r="V16" i="7"/>
  <c r="S11" i="7"/>
  <c r="AZ10" i="7"/>
  <c r="C10" i="7"/>
  <c r="Y6" i="7"/>
  <c r="O7" i="7"/>
  <c r="AI52" i="7"/>
  <c r="R46" i="7"/>
  <c r="R31" i="7"/>
  <c r="Q20" i="7"/>
  <c r="F20" i="7"/>
  <c r="AI11" i="7"/>
  <c r="F11" i="7"/>
  <c r="Q52" i="7"/>
  <c r="Q47" i="7"/>
  <c r="AI46" i="7"/>
  <c r="Q46" i="7"/>
  <c r="V39" i="7"/>
  <c r="V38" i="7"/>
  <c r="Q37" i="7"/>
  <c r="Z36" i="7"/>
  <c r="AI31" i="7"/>
  <c r="Q31" i="7"/>
  <c r="F31" i="7"/>
  <c r="AI30" i="7"/>
  <c r="Q30" i="7"/>
  <c r="F30" i="7"/>
  <c r="V29" i="7"/>
  <c r="V23" i="7"/>
  <c r="V22" i="7"/>
  <c r="Q21" i="7"/>
  <c r="Z20" i="7"/>
  <c r="AI15" i="7"/>
  <c r="Q15" i="7"/>
  <c r="F15" i="7"/>
  <c r="Q13" i="7"/>
  <c r="AC11" i="7"/>
  <c r="AE11" i="7" s="1"/>
  <c r="C11" i="7"/>
  <c r="V10" i="7"/>
  <c r="Q9" i="7"/>
  <c r="W56" i="7"/>
  <c r="V54" i="7"/>
  <c r="Q53" i="7"/>
  <c r="Z52" i="7"/>
  <c r="W51" i="7"/>
  <c r="B51" i="7"/>
  <c r="Y50" i="7"/>
  <c r="AC48" i="7"/>
  <c r="AE48" i="7" s="1"/>
  <c r="Q48" i="7"/>
  <c r="F48" i="7"/>
  <c r="AC47" i="7"/>
  <c r="AE47" i="7" s="1"/>
  <c r="AC46" i="7"/>
  <c r="AE46" i="7" s="1"/>
  <c r="AZ44" i="7"/>
  <c r="Y41" i="7"/>
  <c r="C37" i="7"/>
  <c r="Y36" i="7"/>
  <c r="O36" i="7"/>
  <c r="C36" i="7"/>
  <c r="W35" i="7"/>
  <c r="B35" i="7"/>
  <c r="Y34" i="7"/>
  <c r="AC32" i="7"/>
  <c r="AE32" i="7" s="1"/>
  <c r="Q32" i="7"/>
  <c r="F32" i="7"/>
  <c r="AC31" i="7"/>
  <c r="AE31" i="7" s="1"/>
  <c r="AC30" i="7"/>
  <c r="AE30" i="7" s="1"/>
  <c r="AZ28" i="7"/>
  <c r="Y25" i="7"/>
  <c r="C21" i="7"/>
  <c r="Y20" i="7"/>
  <c r="O20" i="7"/>
  <c r="C20" i="7"/>
  <c r="W19" i="7"/>
  <c r="B19" i="7"/>
  <c r="Y18" i="7"/>
  <c r="AC16" i="7"/>
  <c r="AE16" i="7" s="1"/>
  <c r="Q16" i="7"/>
  <c r="F16" i="7"/>
  <c r="AC15" i="7"/>
  <c r="AE15" i="7" s="1"/>
  <c r="Y14" i="7"/>
  <c r="Y11" i="7"/>
  <c r="O11" i="7"/>
  <c r="B11" i="7"/>
  <c r="AI9" i="7"/>
  <c r="V7" i="7"/>
  <c r="AZ46" i="7"/>
  <c r="R37" i="7"/>
  <c r="Q36" i="7"/>
  <c r="Q11" i="7"/>
  <c r="V55" i="7"/>
  <c r="AC52" i="7"/>
  <c r="AE52" i="7" s="1"/>
  <c r="F52" i="7"/>
  <c r="AI47" i="7"/>
  <c r="F47" i="7"/>
  <c r="F46" i="7"/>
  <c r="V45" i="7"/>
  <c r="S55" i="7"/>
  <c r="C53" i="7"/>
  <c r="Y52" i="7"/>
  <c r="O52" i="7"/>
  <c r="C52" i="7"/>
  <c r="Y47" i="7"/>
  <c r="O47" i="7"/>
  <c r="C47" i="7"/>
  <c r="Z46" i="7"/>
  <c r="O46" i="7"/>
  <c r="C46" i="7"/>
  <c r="S45" i="7"/>
  <c r="V41" i="7"/>
  <c r="S39" i="7"/>
  <c r="S38" i="7"/>
  <c r="AI37" i="7"/>
  <c r="O37" i="7"/>
  <c r="W36" i="7"/>
  <c r="V35" i="7"/>
  <c r="V34" i="7"/>
  <c r="Y31" i="7"/>
  <c r="O31" i="7"/>
  <c r="C31" i="7"/>
  <c r="Z30" i="7"/>
  <c r="O30" i="7"/>
  <c r="C30" i="7"/>
  <c r="S29" i="7"/>
  <c r="V25" i="7"/>
  <c r="S23" i="7"/>
  <c r="S22" i="7"/>
  <c r="AI21" i="7"/>
  <c r="O21" i="7"/>
  <c r="W20" i="7"/>
  <c r="V19" i="7"/>
  <c r="V18" i="7"/>
  <c r="Y15" i="7"/>
  <c r="O15" i="7"/>
  <c r="C15" i="7"/>
  <c r="V14" i="7"/>
  <c r="O13" i="7"/>
  <c r="W11" i="7"/>
  <c r="S10" i="7"/>
  <c r="Y9" i="7"/>
  <c r="O9" i="7"/>
  <c r="Q6" i="7"/>
  <c r="V5" i="7"/>
  <c r="S5" i="7"/>
  <c r="R5" i="7"/>
  <c r="Q5" i="7"/>
  <c r="Y5" i="7"/>
  <c r="O5" i="7"/>
  <c r="C13" i="7"/>
  <c r="Y12" i="7"/>
  <c r="C12" i="7"/>
  <c r="Z8" i="7"/>
  <c r="Y7" i="7"/>
  <c r="W12" i="7"/>
  <c r="B12" i="7"/>
  <c r="C9" i="7"/>
  <c r="Y8" i="7"/>
  <c r="C8" i="7"/>
  <c r="W7" i="7"/>
  <c r="AI5" i="7"/>
  <c r="Y13" i="7"/>
  <c r="W5" i="7"/>
  <c r="AI14" i="7"/>
  <c r="F14" i="7"/>
  <c r="AI10" i="7"/>
  <c r="F10" i="7"/>
  <c r="AI6" i="7"/>
  <c r="F6" i="7"/>
  <c r="AC14" i="7"/>
  <c r="AE14" i="7" s="1"/>
  <c r="AC10" i="7"/>
  <c r="AE10" i="7" s="1"/>
  <c r="AZ8" i="7"/>
  <c r="F318" i="7"/>
  <c r="AC318" i="7"/>
  <c r="AE318" i="7" s="1"/>
  <c r="AI318" i="7"/>
  <c r="AZ318" i="7"/>
  <c r="W318" i="7"/>
  <c r="B318" i="7"/>
  <c r="Y318" i="7"/>
  <c r="C318" i="7"/>
  <c r="Z318" i="7"/>
  <c r="AI379" i="7"/>
  <c r="AZ379" i="7"/>
  <c r="B379" i="7"/>
  <c r="W379" i="7"/>
  <c r="C379" i="7"/>
  <c r="Y379" i="7"/>
  <c r="Z379" i="7"/>
  <c r="AI363" i="7"/>
  <c r="AZ363" i="7"/>
  <c r="B363" i="7"/>
  <c r="W363" i="7"/>
  <c r="C363" i="7"/>
  <c r="Y363" i="7"/>
  <c r="Z363" i="7"/>
  <c r="AI347" i="7"/>
  <c r="AZ347" i="7"/>
  <c r="B347" i="7"/>
  <c r="W347" i="7"/>
  <c r="C347" i="7"/>
  <c r="Y347" i="7"/>
  <c r="Z347" i="7"/>
  <c r="AI334" i="7"/>
  <c r="AZ334" i="7"/>
  <c r="B334" i="7"/>
  <c r="W334" i="7"/>
  <c r="C334" i="7"/>
  <c r="Y334" i="7"/>
  <c r="Z334" i="7"/>
  <c r="B312" i="7"/>
  <c r="W312" i="7"/>
  <c r="C312" i="7"/>
  <c r="Y312" i="7"/>
  <c r="Z312" i="7"/>
  <c r="F312" i="7"/>
  <c r="AC312" i="7"/>
  <c r="AE312" i="7" s="1"/>
  <c r="AI312" i="7"/>
  <c r="AZ312" i="7"/>
  <c r="AI383" i="7"/>
  <c r="AZ383" i="7"/>
  <c r="Y383" i="7"/>
  <c r="B383" i="7"/>
  <c r="W383" i="7"/>
  <c r="C383" i="7"/>
  <c r="Z383" i="7"/>
  <c r="F335" i="7"/>
  <c r="AC335" i="7"/>
  <c r="AE335" i="7" s="1"/>
  <c r="AZ335" i="7"/>
  <c r="W335" i="7"/>
  <c r="B335" i="7"/>
  <c r="Y335" i="7"/>
  <c r="C335" i="7"/>
  <c r="Z335" i="7"/>
  <c r="F351" i="7"/>
  <c r="F379" i="7"/>
  <c r="F363" i="7"/>
  <c r="F347" i="7"/>
  <c r="AI343" i="7"/>
  <c r="AZ343" i="7"/>
  <c r="B343" i="7"/>
  <c r="W343" i="7"/>
  <c r="C343" i="7"/>
  <c r="Y343" i="7"/>
  <c r="Z343" i="7"/>
  <c r="AI335" i="7"/>
  <c r="F334" i="7"/>
  <c r="AI367" i="7"/>
  <c r="AZ367" i="7"/>
  <c r="B367" i="7"/>
  <c r="W367" i="7"/>
  <c r="C367" i="7"/>
  <c r="Y367" i="7"/>
  <c r="Z367" i="7"/>
  <c r="F383" i="7"/>
  <c r="AC383" i="7"/>
  <c r="AE383" i="7" s="1"/>
  <c r="AI375" i="7"/>
  <c r="AZ375" i="7"/>
  <c r="B375" i="7"/>
  <c r="W375" i="7"/>
  <c r="C375" i="7"/>
  <c r="Y375" i="7"/>
  <c r="Z375" i="7"/>
  <c r="AC367" i="7"/>
  <c r="AE367" i="7" s="1"/>
  <c r="AI359" i="7"/>
  <c r="AZ359" i="7"/>
  <c r="B359" i="7"/>
  <c r="W359" i="7"/>
  <c r="C359" i="7"/>
  <c r="Y359" i="7"/>
  <c r="Z359" i="7"/>
  <c r="F375" i="7"/>
  <c r="F359" i="7"/>
  <c r="C336" i="7"/>
  <c r="Y336" i="7"/>
  <c r="AZ336" i="7"/>
  <c r="W336" i="7"/>
  <c r="B336" i="7"/>
  <c r="Z336" i="7"/>
  <c r="AC336" i="7"/>
  <c r="AE336" i="7" s="1"/>
  <c r="AI351" i="7"/>
  <c r="AZ351" i="7"/>
  <c r="B351" i="7"/>
  <c r="W351" i="7"/>
  <c r="C351" i="7"/>
  <c r="Y351" i="7"/>
  <c r="Z351" i="7"/>
  <c r="F367" i="7"/>
  <c r="AI387" i="7"/>
  <c r="AZ387" i="7"/>
  <c r="B387" i="7"/>
  <c r="W387" i="7"/>
  <c r="C387" i="7"/>
  <c r="Y387" i="7"/>
  <c r="Z387" i="7"/>
  <c r="AC379" i="7"/>
  <c r="AE379" i="7" s="1"/>
  <c r="AI371" i="7"/>
  <c r="AZ371" i="7"/>
  <c r="B371" i="7"/>
  <c r="W371" i="7"/>
  <c r="C371" i="7"/>
  <c r="Y371" i="7"/>
  <c r="Z371" i="7"/>
  <c r="AC363" i="7"/>
  <c r="AE363" i="7" s="1"/>
  <c r="AI355" i="7"/>
  <c r="AZ355" i="7"/>
  <c r="B355" i="7"/>
  <c r="W355" i="7"/>
  <c r="C355" i="7"/>
  <c r="Y355" i="7"/>
  <c r="Z355" i="7"/>
  <c r="AC347" i="7"/>
  <c r="AE347" i="7" s="1"/>
  <c r="F336" i="7"/>
  <c r="AC334" i="7"/>
  <c r="AE334" i="7" s="1"/>
  <c r="AZ385" i="7"/>
  <c r="AZ381" i="7"/>
  <c r="AZ377" i="7"/>
  <c r="AZ373" i="7"/>
  <c r="AZ369" i="7"/>
  <c r="AZ365" i="7"/>
  <c r="AZ361" i="7"/>
  <c r="AZ357" i="7"/>
  <c r="AZ353" i="7"/>
  <c r="AZ349" i="7"/>
  <c r="AZ345" i="7"/>
  <c r="AZ341" i="7"/>
  <c r="Y337" i="7"/>
  <c r="C337" i="7"/>
  <c r="AI330" i="7"/>
  <c r="AZ330" i="7"/>
  <c r="C328" i="7"/>
  <c r="Y328" i="7"/>
  <c r="Z328" i="7"/>
  <c r="Y326" i="7"/>
  <c r="F322" i="7"/>
  <c r="AC322" i="7"/>
  <c r="AE322" i="7" s="1"/>
  <c r="AI322" i="7"/>
  <c r="AZ322" i="7"/>
  <c r="C332" i="7"/>
  <c r="Y332" i="7"/>
  <c r="F331" i="7"/>
  <c r="AC331" i="7"/>
  <c r="AE331" i="7" s="1"/>
  <c r="B329" i="7"/>
  <c r="W329" i="7"/>
  <c r="Z322" i="7"/>
  <c r="C322" i="7"/>
  <c r="C316" i="7"/>
  <c r="Y316" i="7"/>
  <c r="Z316" i="7"/>
  <c r="F316" i="7"/>
  <c r="AC316" i="7"/>
  <c r="AE316" i="7" s="1"/>
  <c r="AZ338" i="7"/>
  <c r="F332" i="7"/>
  <c r="F329" i="7"/>
  <c r="Y322" i="7"/>
  <c r="B322" i="7"/>
  <c r="C320" i="7"/>
  <c r="Y320" i="7"/>
  <c r="Z320" i="7"/>
  <c r="F320" i="7"/>
  <c r="AC320" i="7"/>
  <c r="AE320" i="7" s="1"/>
  <c r="AZ316" i="7"/>
  <c r="AI313" i="7"/>
  <c r="AZ313" i="7"/>
  <c r="B313" i="7"/>
  <c r="W313" i="7"/>
  <c r="C313" i="7"/>
  <c r="Y313" i="7"/>
  <c r="B226" i="7"/>
  <c r="W226" i="7"/>
  <c r="C226" i="7"/>
  <c r="Y226" i="7"/>
  <c r="Z226" i="7"/>
  <c r="F226" i="7"/>
  <c r="AC226" i="7"/>
  <c r="AE226" i="7" s="1"/>
  <c r="AZ226" i="7"/>
  <c r="AI226" i="7"/>
  <c r="C340" i="7"/>
  <c r="Y340" i="7"/>
  <c r="F339" i="7"/>
  <c r="AC339" i="7"/>
  <c r="AE339" i="7" s="1"/>
  <c r="AC332" i="7"/>
  <c r="AE332" i="7" s="1"/>
  <c r="Z331" i="7"/>
  <c r="C331" i="7"/>
  <c r="AC329" i="7"/>
  <c r="AE329" i="7" s="1"/>
  <c r="C324" i="7"/>
  <c r="Y324" i="7"/>
  <c r="Z324" i="7"/>
  <c r="F324" i="7"/>
  <c r="W322" i="7"/>
  <c r="AZ320" i="7"/>
  <c r="AI316" i="7"/>
  <c r="B316" i="7"/>
  <c r="F313" i="7"/>
  <c r="Z272" i="7"/>
  <c r="B272" i="7"/>
  <c r="W272" i="7"/>
  <c r="C272" i="7"/>
  <c r="Y272" i="7"/>
  <c r="AC272" i="7"/>
  <c r="AE272" i="7" s="1"/>
  <c r="F272" i="7"/>
  <c r="AZ272" i="7"/>
  <c r="W386" i="7"/>
  <c r="W382" i="7"/>
  <c r="W378" i="7"/>
  <c r="W374" i="7"/>
  <c r="W370" i="7"/>
  <c r="W366" i="7"/>
  <c r="W362" i="7"/>
  <c r="W358" i="7"/>
  <c r="W354" i="7"/>
  <c r="W350" i="7"/>
  <c r="W346" i="7"/>
  <c r="Z345" i="7"/>
  <c r="W342" i="7"/>
  <c r="Z341" i="7"/>
  <c r="F340" i="7"/>
  <c r="AC338" i="7"/>
  <c r="AE338" i="7" s="1"/>
  <c r="F338" i="7"/>
  <c r="W333" i="7"/>
  <c r="Z332" i="7"/>
  <c r="B332" i="7"/>
  <c r="Y331" i="7"/>
  <c r="B331" i="7"/>
  <c r="W330" i="7"/>
  <c r="B330" i="7"/>
  <c r="Z329" i="7"/>
  <c r="C329" i="7"/>
  <c r="W328" i="7"/>
  <c r="AI325" i="7"/>
  <c r="B325" i="7"/>
  <c r="W325" i="7"/>
  <c r="AI324" i="7"/>
  <c r="AI320" i="7"/>
  <c r="B320" i="7"/>
  <c r="AI317" i="7"/>
  <c r="B317" i="7"/>
  <c r="W317" i="7"/>
  <c r="C317" i="7"/>
  <c r="Y317" i="7"/>
  <c r="AC340" i="7"/>
  <c r="AE340" i="7" s="1"/>
  <c r="Z339" i="7"/>
  <c r="C339" i="7"/>
  <c r="Z338" i="7"/>
  <c r="W332" i="7"/>
  <c r="W331" i="7"/>
  <c r="Y329" i="7"/>
  <c r="F326" i="7"/>
  <c r="AC326" i="7"/>
  <c r="AE326" i="7" s="1"/>
  <c r="AI326" i="7"/>
  <c r="AZ326" i="7"/>
  <c r="AI321" i="7"/>
  <c r="B321" i="7"/>
  <c r="W321" i="7"/>
  <c r="C321" i="7"/>
  <c r="Y321" i="7"/>
  <c r="W316" i="7"/>
  <c r="AC313" i="7"/>
  <c r="AE313" i="7" s="1"/>
  <c r="AZ308" i="7"/>
  <c r="AZ304" i="7"/>
  <c r="AZ300" i="7"/>
  <c r="AZ296" i="7"/>
  <c r="AZ292" i="7"/>
  <c r="AZ288" i="7"/>
  <c r="AZ284" i="7"/>
  <c r="AZ280" i="7"/>
  <c r="AZ276" i="7"/>
  <c r="AI234" i="7"/>
  <c r="B230" i="7"/>
  <c r="W230" i="7"/>
  <c r="C230" i="7"/>
  <c r="Y230" i="7"/>
  <c r="Z230" i="7"/>
  <c r="F230" i="7"/>
  <c r="AC230" i="7"/>
  <c r="AE230" i="7" s="1"/>
  <c r="AZ230" i="7"/>
  <c r="B222" i="7"/>
  <c r="W222" i="7"/>
  <c r="C222" i="7"/>
  <c r="Y222" i="7"/>
  <c r="Z222" i="7"/>
  <c r="F222" i="7"/>
  <c r="AC222" i="7"/>
  <c r="AE222" i="7" s="1"/>
  <c r="AZ222" i="7"/>
  <c r="B218" i="7"/>
  <c r="W218" i="7"/>
  <c r="C218" i="7"/>
  <c r="Y218" i="7"/>
  <c r="Z218" i="7"/>
  <c r="F218" i="7"/>
  <c r="AC218" i="7"/>
  <c r="AE218" i="7" s="1"/>
  <c r="AZ218" i="7"/>
  <c r="AZ140" i="7"/>
  <c r="B140" i="7"/>
  <c r="W140" i="7"/>
  <c r="C140" i="7"/>
  <c r="Y140" i="7"/>
  <c r="Z140" i="7"/>
  <c r="F140" i="7"/>
  <c r="AC140" i="7"/>
  <c r="AE140" i="7" s="1"/>
  <c r="AI140" i="7"/>
  <c r="Y309" i="7"/>
  <c r="C309" i="7"/>
  <c r="AC308" i="7"/>
  <c r="AE308" i="7" s="1"/>
  <c r="F308" i="7"/>
  <c r="Y305" i="7"/>
  <c r="C305" i="7"/>
  <c r="AC304" i="7"/>
  <c r="AE304" i="7" s="1"/>
  <c r="F304" i="7"/>
  <c r="Y301" i="7"/>
  <c r="C301" i="7"/>
  <c r="AC300" i="7"/>
  <c r="AE300" i="7" s="1"/>
  <c r="F300" i="7"/>
  <c r="Y297" i="7"/>
  <c r="C297" i="7"/>
  <c r="AC296" i="7"/>
  <c r="AE296" i="7" s="1"/>
  <c r="F296" i="7"/>
  <c r="Y293" i="7"/>
  <c r="C293" i="7"/>
  <c r="AC292" i="7"/>
  <c r="AE292" i="7" s="1"/>
  <c r="F292" i="7"/>
  <c r="Y289" i="7"/>
  <c r="C289" i="7"/>
  <c r="AC288" i="7"/>
  <c r="AE288" i="7" s="1"/>
  <c r="F288" i="7"/>
  <c r="Y285" i="7"/>
  <c r="C285" i="7"/>
  <c r="AC284" i="7"/>
  <c r="AE284" i="7" s="1"/>
  <c r="F284" i="7"/>
  <c r="Y281" i="7"/>
  <c r="C281" i="7"/>
  <c r="AC280" i="7"/>
  <c r="AE280" i="7" s="1"/>
  <c r="F280" i="7"/>
  <c r="Y277" i="7"/>
  <c r="C277" i="7"/>
  <c r="AC276" i="7"/>
  <c r="AE276" i="7" s="1"/>
  <c r="F276" i="7"/>
  <c r="Y273" i="7"/>
  <c r="C273" i="7"/>
  <c r="B238" i="7"/>
  <c r="W238" i="7"/>
  <c r="Z238" i="7"/>
  <c r="F238" i="7"/>
  <c r="AC238" i="7"/>
  <c r="AE238" i="7" s="1"/>
  <c r="AZ238" i="7"/>
  <c r="AI230" i="7"/>
  <c r="AI222" i="7"/>
  <c r="AI218" i="7"/>
  <c r="AZ192" i="7"/>
  <c r="B192" i="7"/>
  <c r="W192" i="7"/>
  <c r="C192" i="7"/>
  <c r="Y192" i="7"/>
  <c r="F192" i="7"/>
  <c r="AC192" i="7"/>
  <c r="AE192" i="7" s="1"/>
  <c r="Z192" i="7"/>
  <c r="AI192" i="7"/>
  <c r="AZ184" i="7"/>
  <c r="B184" i="7"/>
  <c r="W184" i="7"/>
  <c r="C184" i="7"/>
  <c r="Y184" i="7"/>
  <c r="Z184" i="7"/>
  <c r="F184" i="7"/>
  <c r="AC184" i="7"/>
  <c r="AE184" i="7" s="1"/>
  <c r="AI184" i="7"/>
  <c r="AZ314" i="7"/>
  <c r="AZ310" i="7"/>
  <c r="W309" i="7"/>
  <c r="B309" i="7"/>
  <c r="Z308" i="7"/>
  <c r="AZ306" i="7"/>
  <c r="W305" i="7"/>
  <c r="B305" i="7"/>
  <c r="Z304" i="7"/>
  <c r="AZ302" i="7"/>
  <c r="W301" i="7"/>
  <c r="B301" i="7"/>
  <c r="Z300" i="7"/>
  <c r="AZ298" i="7"/>
  <c r="W297" i="7"/>
  <c r="B297" i="7"/>
  <c r="Z296" i="7"/>
  <c r="AZ294" i="7"/>
  <c r="W293" i="7"/>
  <c r="B293" i="7"/>
  <c r="Z292" i="7"/>
  <c r="AZ290" i="7"/>
  <c r="W289" i="7"/>
  <c r="B289" i="7"/>
  <c r="Z288" i="7"/>
  <c r="AZ286" i="7"/>
  <c r="W285" i="7"/>
  <c r="B285" i="7"/>
  <c r="Z284" i="7"/>
  <c r="AZ282" i="7"/>
  <c r="W281" i="7"/>
  <c r="B281" i="7"/>
  <c r="Z280" i="7"/>
  <c r="AZ278" i="7"/>
  <c r="W277" i="7"/>
  <c r="B277" i="7"/>
  <c r="Z276" i="7"/>
  <c r="AZ274" i="7"/>
  <c r="W273" i="7"/>
  <c r="B273" i="7"/>
  <c r="AC270" i="7"/>
  <c r="AE270" i="7" s="1"/>
  <c r="F270" i="7"/>
  <c r="B269" i="7"/>
  <c r="W269" i="7"/>
  <c r="AI265" i="7"/>
  <c r="B265" i="7"/>
  <c r="W265" i="7"/>
  <c r="AI261" i="7"/>
  <c r="B261" i="7"/>
  <c r="W261" i="7"/>
  <c r="AI257" i="7"/>
  <c r="B257" i="7"/>
  <c r="W257" i="7"/>
  <c r="AI253" i="7"/>
  <c r="B253" i="7"/>
  <c r="W253" i="7"/>
  <c r="AI249" i="7"/>
  <c r="B249" i="7"/>
  <c r="W249" i="7"/>
  <c r="AI245" i="7"/>
  <c r="B245" i="7"/>
  <c r="W245" i="7"/>
  <c r="AI241" i="7"/>
  <c r="B241" i="7"/>
  <c r="W241" i="7"/>
  <c r="AC327" i="7"/>
  <c r="AE327" i="7" s="1"/>
  <c r="AC323" i="7"/>
  <c r="AE323" i="7" s="1"/>
  <c r="AC319" i="7"/>
  <c r="AE319" i="7" s="1"/>
  <c r="AC315" i="7"/>
  <c r="AE315" i="7" s="1"/>
  <c r="AI314" i="7"/>
  <c r="AC311" i="7"/>
  <c r="AE311" i="7" s="1"/>
  <c r="AI310" i="7"/>
  <c r="Y308" i="7"/>
  <c r="C308" i="7"/>
  <c r="AC307" i="7"/>
  <c r="AE307" i="7" s="1"/>
  <c r="AI306" i="7"/>
  <c r="Y304" i="7"/>
  <c r="C304" i="7"/>
  <c r="AC303" i="7"/>
  <c r="AE303" i="7" s="1"/>
  <c r="AI302" i="7"/>
  <c r="Y300" i="7"/>
  <c r="C300" i="7"/>
  <c r="AC299" i="7"/>
  <c r="AE299" i="7" s="1"/>
  <c r="AI298" i="7"/>
  <c r="Y296" i="7"/>
  <c r="C296" i="7"/>
  <c r="AC295" i="7"/>
  <c r="AE295" i="7" s="1"/>
  <c r="AI294" i="7"/>
  <c r="Y292" i="7"/>
  <c r="C292" i="7"/>
  <c r="AC291" i="7"/>
  <c r="AE291" i="7" s="1"/>
  <c r="AI290" i="7"/>
  <c r="Y288" i="7"/>
  <c r="C288" i="7"/>
  <c r="AC287" i="7"/>
  <c r="AE287" i="7" s="1"/>
  <c r="AI286" i="7"/>
  <c r="Y284" i="7"/>
  <c r="C284" i="7"/>
  <c r="AC283" i="7"/>
  <c r="AE283" i="7" s="1"/>
  <c r="AI282" i="7"/>
  <c r="Y280" i="7"/>
  <c r="C280" i="7"/>
  <c r="AC279" i="7"/>
  <c r="AE279" i="7" s="1"/>
  <c r="AI278" i="7"/>
  <c r="Y276" i="7"/>
  <c r="C276" i="7"/>
  <c r="AC275" i="7"/>
  <c r="AE275" i="7" s="1"/>
  <c r="AI274" i="7"/>
  <c r="Z270" i="7"/>
  <c r="F269" i="7"/>
  <c r="F268" i="7"/>
  <c r="F266" i="7"/>
  <c r="AC266" i="7"/>
  <c r="AE266" i="7" s="1"/>
  <c r="AZ266" i="7"/>
  <c r="F265" i="7"/>
  <c r="F264" i="7"/>
  <c r="F262" i="7"/>
  <c r="AC262" i="7"/>
  <c r="AE262" i="7" s="1"/>
  <c r="AZ262" i="7"/>
  <c r="F261" i="7"/>
  <c r="F260" i="7"/>
  <c r="F258" i="7"/>
  <c r="AC258" i="7"/>
  <c r="AE258" i="7" s="1"/>
  <c r="AZ258" i="7"/>
  <c r="F257" i="7"/>
  <c r="F256" i="7"/>
  <c r="F254" i="7"/>
  <c r="AC254" i="7"/>
  <c r="AE254" i="7" s="1"/>
  <c r="AZ254" i="7"/>
  <c r="F253" i="7"/>
  <c r="F252" i="7"/>
  <c r="F250" i="7"/>
  <c r="AC250" i="7"/>
  <c r="AE250" i="7" s="1"/>
  <c r="AZ250" i="7"/>
  <c r="F249" i="7"/>
  <c r="F248" i="7"/>
  <c r="F246" i="7"/>
  <c r="AC246" i="7"/>
  <c r="AE246" i="7" s="1"/>
  <c r="AZ246" i="7"/>
  <c r="F245" i="7"/>
  <c r="F244" i="7"/>
  <c r="F242" i="7"/>
  <c r="AC242" i="7"/>
  <c r="AE242" i="7" s="1"/>
  <c r="AZ242" i="7"/>
  <c r="AI238" i="7"/>
  <c r="C238" i="7"/>
  <c r="AZ156" i="7"/>
  <c r="B156" i="7"/>
  <c r="W156" i="7"/>
  <c r="C156" i="7"/>
  <c r="Y156" i="7"/>
  <c r="Z156" i="7"/>
  <c r="F156" i="7"/>
  <c r="AC156" i="7"/>
  <c r="AE156" i="7" s="1"/>
  <c r="AI156" i="7"/>
  <c r="AZ309" i="7"/>
  <c r="W308" i="7"/>
  <c r="W304" i="7"/>
  <c r="W300" i="7"/>
  <c r="W296" i="7"/>
  <c r="W292" i="7"/>
  <c r="W288" i="7"/>
  <c r="W284" i="7"/>
  <c r="W280" i="7"/>
  <c r="W276" i="7"/>
  <c r="B234" i="7"/>
  <c r="W234" i="7"/>
  <c r="Z234" i="7"/>
  <c r="F234" i="7"/>
  <c r="AC234" i="7"/>
  <c r="AE234" i="7" s="1"/>
  <c r="AZ234" i="7"/>
  <c r="AC314" i="7"/>
  <c r="AE314" i="7" s="1"/>
  <c r="AC310" i="7"/>
  <c r="AE310" i="7" s="1"/>
  <c r="AC306" i="7"/>
  <c r="AE306" i="7" s="1"/>
  <c r="AC302" i="7"/>
  <c r="AE302" i="7" s="1"/>
  <c r="AC298" i="7"/>
  <c r="AE298" i="7" s="1"/>
  <c r="AC294" i="7"/>
  <c r="AE294" i="7" s="1"/>
  <c r="AC290" i="7"/>
  <c r="AE290" i="7" s="1"/>
  <c r="AC286" i="7"/>
  <c r="AE286" i="7" s="1"/>
  <c r="AC282" i="7"/>
  <c r="AE282" i="7" s="1"/>
  <c r="AC278" i="7"/>
  <c r="AE278" i="7" s="1"/>
  <c r="AC274" i="7"/>
  <c r="AE274" i="7" s="1"/>
  <c r="W270" i="7"/>
  <c r="B270" i="7"/>
  <c r="Y238" i="7"/>
  <c r="B214" i="7"/>
  <c r="W214" i="7"/>
  <c r="C214" i="7"/>
  <c r="Y214" i="7"/>
  <c r="Z214" i="7"/>
  <c r="F214" i="7"/>
  <c r="AC214" i="7"/>
  <c r="AE214" i="7" s="1"/>
  <c r="AZ214" i="7"/>
  <c r="B203" i="7"/>
  <c r="W203" i="7"/>
  <c r="Z203" i="7"/>
  <c r="F203" i="7"/>
  <c r="AC203" i="7"/>
  <c r="AE203" i="7" s="1"/>
  <c r="Y203" i="7"/>
  <c r="C203" i="7"/>
  <c r="AI203" i="7"/>
  <c r="AZ203" i="7"/>
  <c r="AZ196" i="7"/>
  <c r="B196" i="7"/>
  <c r="W196" i="7"/>
  <c r="C196" i="7"/>
  <c r="Y196" i="7"/>
  <c r="F196" i="7"/>
  <c r="AC196" i="7"/>
  <c r="AE196" i="7" s="1"/>
  <c r="Z196" i="7"/>
  <c r="AI196" i="7"/>
  <c r="AZ188" i="7"/>
  <c r="B188" i="7"/>
  <c r="W188" i="7"/>
  <c r="C188" i="7"/>
  <c r="Y188" i="7"/>
  <c r="F188" i="7"/>
  <c r="AC188" i="7"/>
  <c r="AE188" i="7" s="1"/>
  <c r="Z188" i="7"/>
  <c r="AI188" i="7"/>
  <c r="W237" i="7"/>
  <c r="B237" i="7"/>
  <c r="W233" i="7"/>
  <c r="B233" i="7"/>
  <c r="W229" i="7"/>
  <c r="B229" i="7"/>
  <c r="W225" i="7"/>
  <c r="B225" i="7"/>
  <c r="Z220" i="7"/>
  <c r="Z216" i="7"/>
  <c r="Z212" i="7"/>
  <c r="C212" i="7"/>
  <c r="Y211" i="7"/>
  <c r="C211" i="7"/>
  <c r="AC209" i="7"/>
  <c r="AE209" i="7" s="1"/>
  <c r="F209" i="7"/>
  <c r="F208" i="7"/>
  <c r="AZ200" i="7"/>
  <c r="B200" i="7"/>
  <c r="W200" i="7"/>
  <c r="C200" i="7"/>
  <c r="Y200" i="7"/>
  <c r="AZ168" i="7"/>
  <c r="B168" i="7"/>
  <c r="W168" i="7"/>
  <c r="C168" i="7"/>
  <c r="Y168" i="7"/>
  <c r="Z168" i="7"/>
  <c r="F168" i="7"/>
  <c r="AC168" i="7"/>
  <c r="AE168" i="7" s="1"/>
  <c r="AI168" i="7"/>
  <c r="AI225" i="7"/>
  <c r="C219" i="7"/>
  <c r="Y215" i="7"/>
  <c r="C215" i="7"/>
  <c r="W209" i="7"/>
  <c r="B209" i="7"/>
  <c r="AC200" i="7"/>
  <c r="AE200" i="7" s="1"/>
  <c r="AZ172" i="7"/>
  <c r="B172" i="7"/>
  <c r="W172" i="7"/>
  <c r="C172" i="7"/>
  <c r="Y172" i="7"/>
  <c r="Z172" i="7"/>
  <c r="F172" i="7"/>
  <c r="AC172" i="7"/>
  <c r="AE172" i="7" s="1"/>
  <c r="AZ160" i="7"/>
  <c r="B160" i="7"/>
  <c r="W160" i="7"/>
  <c r="C160" i="7"/>
  <c r="Y160" i="7"/>
  <c r="Z160" i="7"/>
  <c r="F160" i="7"/>
  <c r="AC160" i="7"/>
  <c r="AE160" i="7" s="1"/>
  <c r="AI160" i="7"/>
  <c r="AZ144" i="7"/>
  <c r="B144" i="7"/>
  <c r="W144" i="7"/>
  <c r="C144" i="7"/>
  <c r="Y144" i="7"/>
  <c r="Z144" i="7"/>
  <c r="F144" i="7"/>
  <c r="AC144" i="7"/>
  <c r="AE144" i="7" s="1"/>
  <c r="AI144" i="7"/>
  <c r="F95" i="7"/>
  <c r="AC95" i="7"/>
  <c r="AE95" i="7" s="1"/>
  <c r="AI95" i="7"/>
  <c r="AZ95" i="7"/>
  <c r="B95" i="7"/>
  <c r="W95" i="7"/>
  <c r="Z95" i="7"/>
  <c r="Y95" i="7"/>
  <c r="C95" i="7"/>
  <c r="W219" i="7"/>
  <c r="W215" i="7"/>
  <c r="AZ211" i="7"/>
  <c r="Z200" i="7"/>
  <c r="F132" i="7"/>
  <c r="AC132" i="7"/>
  <c r="AE132" i="7" s="1"/>
  <c r="AZ132" i="7"/>
  <c r="B132" i="7"/>
  <c r="W132" i="7"/>
  <c r="Y132" i="7"/>
  <c r="Z132" i="7"/>
  <c r="C132" i="7"/>
  <c r="AI132" i="7"/>
  <c r="B212" i="7"/>
  <c r="W212" i="7"/>
  <c r="AZ204" i="7"/>
  <c r="B204" i="7"/>
  <c r="W204" i="7"/>
  <c r="C204" i="7"/>
  <c r="Y204" i="7"/>
  <c r="B199" i="7"/>
  <c r="W199" i="7"/>
  <c r="Z199" i="7"/>
  <c r="F199" i="7"/>
  <c r="AC199" i="7"/>
  <c r="AE199" i="7" s="1"/>
  <c r="B195" i="7"/>
  <c r="W195" i="7"/>
  <c r="Z195" i="7"/>
  <c r="F195" i="7"/>
  <c r="AC195" i="7"/>
  <c r="AE195" i="7" s="1"/>
  <c r="AI195" i="7"/>
  <c r="B191" i="7"/>
  <c r="W191" i="7"/>
  <c r="Z191" i="7"/>
  <c r="F191" i="7"/>
  <c r="AC191" i="7"/>
  <c r="AE191" i="7" s="1"/>
  <c r="AI191" i="7"/>
  <c r="B187" i="7"/>
  <c r="W187" i="7"/>
  <c r="Z187" i="7"/>
  <c r="F187" i="7"/>
  <c r="AC187" i="7"/>
  <c r="AE187" i="7" s="1"/>
  <c r="AI187" i="7"/>
  <c r="AZ176" i="7"/>
  <c r="B176" i="7"/>
  <c r="W176" i="7"/>
  <c r="C176" i="7"/>
  <c r="Y176" i="7"/>
  <c r="Z176" i="7"/>
  <c r="F176" i="7"/>
  <c r="AC176" i="7"/>
  <c r="AE176" i="7" s="1"/>
  <c r="AZ164" i="7"/>
  <c r="B164" i="7"/>
  <c r="W164" i="7"/>
  <c r="C164" i="7"/>
  <c r="Y164" i="7"/>
  <c r="Z164" i="7"/>
  <c r="F164" i="7"/>
  <c r="AC164" i="7"/>
  <c r="AE164" i="7" s="1"/>
  <c r="AI164" i="7"/>
  <c r="AZ148" i="7"/>
  <c r="B148" i="7"/>
  <c r="W148" i="7"/>
  <c r="C148" i="7"/>
  <c r="Y148" i="7"/>
  <c r="Z148" i="7"/>
  <c r="F148" i="7"/>
  <c r="AC148" i="7"/>
  <c r="AE148" i="7" s="1"/>
  <c r="AI148" i="7"/>
  <c r="F124" i="7"/>
  <c r="AC124" i="7"/>
  <c r="AE124" i="7" s="1"/>
  <c r="AZ124" i="7"/>
  <c r="B124" i="7"/>
  <c r="W124" i="7"/>
  <c r="Y124" i="7"/>
  <c r="Z124" i="7"/>
  <c r="C124" i="7"/>
  <c r="AI124" i="7"/>
  <c r="F212" i="7"/>
  <c r="F211" i="7"/>
  <c r="AI209" i="7"/>
  <c r="B207" i="7"/>
  <c r="W207" i="7"/>
  <c r="Z207" i="7"/>
  <c r="AI204" i="7"/>
  <c r="F204" i="7"/>
  <c r="AZ199" i="7"/>
  <c r="AZ208" i="7"/>
  <c r="B208" i="7"/>
  <c r="W208" i="7"/>
  <c r="AZ180" i="7"/>
  <c r="B180" i="7"/>
  <c r="W180" i="7"/>
  <c r="C180" i="7"/>
  <c r="Y180" i="7"/>
  <c r="Z180" i="7"/>
  <c r="F180" i="7"/>
  <c r="AC180" i="7"/>
  <c r="AE180" i="7" s="1"/>
  <c r="AZ152" i="7"/>
  <c r="B152" i="7"/>
  <c r="W152" i="7"/>
  <c r="C152" i="7"/>
  <c r="Y152" i="7"/>
  <c r="Z152" i="7"/>
  <c r="F152" i="7"/>
  <c r="AC152" i="7"/>
  <c r="AE152" i="7" s="1"/>
  <c r="AI152" i="7"/>
  <c r="F91" i="7"/>
  <c r="AC91" i="7"/>
  <c r="AE91" i="7" s="1"/>
  <c r="AI91" i="7"/>
  <c r="AZ91" i="7"/>
  <c r="B91" i="7"/>
  <c r="W91" i="7"/>
  <c r="Z91" i="7"/>
  <c r="C83" i="7"/>
  <c r="AI183" i="7"/>
  <c r="AI179" i="7"/>
  <c r="AI175" i="7"/>
  <c r="AI171" i="7"/>
  <c r="AI167" i="7"/>
  <c r="AI135" i="7"/>
  <c r="B135" i="7"/>
  <c r="W135" i="7"/>
  <c r="Z135" i="7"/>
  <c r="AI127" i="7"/>
  <c r="B127" i="7"/>
  <c r="W127" i="7"/>
  <c r="Z127" i="7"/>
  <c r="AI119" i="7"/>
  <c r="B119" i="7"/>
  <c r="W119" i="7"/>
  <c r="Z119" i="7"/>
  <c r="F99" i="7"/>
  <c r="AC99" i="7"/>
  <c r="AE99" i="7" s="1"/>
  <c r="AI99" i="7"/>
  <c r="AZ99" i="7"/>
  <c r="B99" i="7"/>
  <c r="W99" i="7"/>
  <c r="Z99" i="7"/>
  <c r="C91" i="7"/>
  <c r="F75" i="7"/>
  <c r="AC75" i="7"/>
  <c r="AE75" i="7" s="1"/>
  <c r="AI75" i="7"/>
  <c r="AZ75" i="7"/>
  <c r="B75" i="7"/>
  <c r="W75" i="7"/>
  <c r="Z75" i="7"/>
  <c r="AZ135" i="7"/>
  <c r="F135" i="7"/>
  <c r="AZ127" i="7"/>
  <c r="F127" i="7"/>
  <c r="AZ119" i="7"/>
  <c r="F119" i="7"/>
  <c r="F103" i="7"/>
  <c r="AC103" i="7"/>
  <c r="AE103" i="7" s="1"/>
  <c r="AI103" i="7"/>
  <c r="AZ103" i="7"/>
  <c r="B103" i="7"/>
  <c r="W103" i="7"/>
  <c r="Z103" i="7"/>
  <c r="AC183" i="7"/>
  <c r="AE183" i="7" s="1"/>
  <c r="F183" i="7"/>
  <c r="AC179" i="7"/>
  <c r="AE179" i="7" s="1"/>
  <c r="F179" i="7"/>
  <c r="AC175" i="7"/>
  <c r="AE175" i="7" s="1"/>
  <c r="F175" i="7"/>
  <c r="AC171" i="7"/>
  <c r="AE171" i="7" s="1"/>
  <c r="F171" i="7"/>
  <c r="AC167" i="7"/>
  <c r="AE167" i="7" s="1"/>
  <c r="F167" i="7"/>
  <c r="AC163" i="7"/>
  <c r="AE163" i="7" s="1"/>
  <c r="F163" i="7"/>
  <c r="AC159" i="7"/>
  <c r="AE159" i="7" s="1"/>
  <c r="F159" i="7"/>
  <c r="AC155" i="7"/>
  <c r="AE155" i="7" s="1"/>
  <c r="F155" i="7"/>
  <c r="AC151" i="7"/>
  <c r="AE151" i="7" s="1"/>
  <c r="F151" i="7"/>
  <c r="AC147" i="7"/>
  <c r="AE147" i="7" s="1"/>
  <c r="F147" i="7"/>
  <c r="AC143" i="7"/>
  <c r="AE143" i="7" s="1"/>
  <c r="F143" i="7"/>
  <c r="AC139" i="7"/>
  <c r="AE139" i="7" s="1"/>
  <c r="F139" i="7"/>
  <c r="AI115" i="7"/>
  <c r="AZ115" i="7"/>
  <c r="B115" i="7"/>
  <c r="W115" i="7"/>
  <c r="Z115" i="7"/>
  <c r="F107" i="7"/>
  <c r="AC107" i="7"/>
  <c r="AE107" i="7" s="1"/>
  <c r="AI107" i="7"/>
  <c r="AZ107" i="7"/>
  <c r="B107" i="7"/>
  <c r="W107" i="7"/>
  <c r="Z107" i="7"/>
  <c r="C99" i="7"/>
  <c r="Y91" i="7"/>
  <c r="F79" i="7"/>
  <c r="AC79" i="7"/>
  <c r="AE79" i="7" s="1"/>
  <c r="AI79" i="7"/>
  <c r="AZ79" i="7"/>
  <c r="B79" i="7"/>
  <c r="W79" i="7"/>
  <c r="Z79" i="7"/>
  <c r="C75" i="7"/>
  <c r="Z183" i="7"/>
  <c r="Z179" i="7"/>
  <c r="Z175" i="7"/>
  <c r="Z171" i="7"/>
  <c r="Z167" i="7"/>
  <c r="Z163" i="7"/>
  <c r="Z159" i="7"/>
  <c r="Z155" i="7"/>
  <c r="Z151" i="7"/>
  <c r="Z147" i="7"/>
  <c r="Z143" i="7"/>
  <c r="Z139" i="7"/>
  <c r="F138" i="7"/>
  <c r="F136" i="7"/>
  <c r="AZ136" i="7"/>
  <c r="B136" i="7"/>
  <c r="W136" i="7"/>
  <c r="AC135" i="7"/>
  <c r="AE135" i="7" s="1"/>
  <c r="C135" i="7"/>
  <c r="F128" i="7"/>
  <c r="AC128" i="7"/>
  <c r="AE128" i="7" s="1"/>
  <c r="AZ128" i="7"/>
  <c r="B128" i="7"/>
  <c r="W128" i="7"/>
  <c r="AC127" i="7"/>
  <c r="AE127" i="7" s="1"/>
  <c r="C127" i="7"/>
  <c r="F120" i="7"/>
  <c r="AC120" i="7"/>
  <c r="AE120" i="7" s="1"/>
  <c r="AZ120" i="7"/>
  <c r="B120" i="7"/>
  <c r="W120" i="7"/>
  <c r="AC119" i="7"/>
  <c r="AE119" i="7" s="1"/>
  <c r="C119" i="7"/>
  <c r="F115" i="7"/>
  <c r="F111" i="7"/>
  <c r="AC111" i="7"/>
  <c r="AE111" i="7" s="1"/>
  <c r="AI111" i="7"/>
  <c r="AZ111" i="7"/>
  <c r="B111" i="7"/>
  <c r="W111" i="7"/>
  <c r="Z111" i="7"/>
  <c r="C103" i="7"/>
  <c r="AI131" i="7"/>
  <c r="B131" i="7"/>
  <c r="W131" i="7"/>
  <c r="Z131" i="7"/>
  <c r="AI123" i="7"/>
  <c r="B123" i="7"/>
  <c r="W123" i="7"/>
  <c r="Z123" i="7"/>
  <c r="F83" i="7"/>
  <c r="AC83" i="7"/>
  <c r="AE83" i="7" s="1"/>
  <c r="AI83" i="7"/>
  <c r="AZ83" i="7"/>
  <c r="B83" i="7"/>
  <c r="W83" i="7"/>
  <c r="Z83" i="7"/>
  <c r="W183" i="7"/>
  <c r="W179" i="7"/>
  <c r="W175" i="7"/>
  <c r="W171" i="7"/>
  <c r="W167" i="7"/>
  <c r="W163" i="7"/>
  <c r="W159" i="7"/>
  <c r="W155" i="7"/>
  <c r="W151" i="7"/>
  <c r="W147" i="7"/>
  <c r="W143" i="7"/>
  <c r="W139" i="7"/>
  <c r="C138" i="7"/>
  <c r="AZ131" i="7"/>
  <c r="F131" i="7"/>
  <c r="AZ123" i="7"/>
  <c r="F123" i="7"/>
  <c r="C120" i="7"/>
  <c r="AC115" i="7"/>
  <c r="AE115" i="7" s="1"/>
  <c r="C115" i="7"/>
  <c r="C111" i="7"/>
  <c r="Y103" i="7"/>
  <c r="F87" i="7"/>
  <c r="AC87" i="7"/>
  <c r="AE87" i="7" s="1"/>
  <c r="AI87" i="7"/>
  <c r="AZ87" i="7"/>
  <c r="B87" i="7"/>
  <c r="W87" i="7"/>
  <c r="Z87" i="7"/>
  <c r="W116" i="7"/>
  <c r="B116" i="7"/>
  <c r="W112" i="7"/>
  <c r="B112" i="7"/>
  <c r="W108" i="7"/>
  <c r="B108" i="7"/>
  <c r="W104" i="7"/>
  <c r="B104" i="7"/>
  <c r="W100" i="7"/>
  <c r="B100" i="7"/>
  <c r="W96" i="7"/>
  <c r="B96" i="7"/>
  <c r="W92" i="7"/>
  <c r="B92" i="7"/>
  <c r="W88" i="7"/>
  <c r="B88" i="7"/>
  <c r="W84" i="7"/>
  <c r="B84" i="7"/>
  <c r="AZ81" i="7"/>
  <c r="W80" i="7"/>
  <c r="B80" i="7"/>
  <c r="AZ77" i="7"/>
  <c r="W76" i="7"/>
  <c r="B76" i="7"/>
  <c r="F73" i="7"/>
  <c r="F71" i="7"/>
  <c r="F69" i="7"/>
  <c r="F67" i="7"/>
  <c r="F65" i="7"/>
  <c r="F63" i="7"/>
  <c r="F61" i="7"/>
  <c r="AZ116" i="7"/>
  <c r="AZ112" i="7"/>
  <c r="AZ108" i="7"/>
  <c r="AZ104" i="7"/>
  <c r="AZ100" i="7"/>
  <c r="AZ96" i="7"/>
  <c r="AZ92" i="7"/>
  <c r="AZ88" i="7"/>
  <c r="AZ84" i="7"/>
  <c r="AZ80" i="7"/>
  <c r="AZ76" i="7"/>
  <c r="Y73" i="7"/>
  <c r="C73" i="7"/>
  <c r="Y71" i="7"/>
  <c r="C71" i="7"/>
  <c r="Y69" i="7"/>
  <c r="C69" i="7"/>
  <c r="Y67" i="7"/>
  <c r="C67" i="7"/>
  <c r="Y65" i="7"/>
  <c r="C65" i="7"/>
  <c r="Y63" i="7"/>
  <c r="C63" i="7"/>
  <c r="Y61" i="7"/>
  <c r="C61" i="7"/>
  <c r="W73" i="7"/>
  <c r="W71" i="7"/>
  <c r="W69" i="7"/>
  <c r="W67" i="7"/>
  <c r="W65" i="7"/>
  <c r="W63" i="7"/>
  <c r="AC116" i="7"/>
  <c r="AE116" i="7" s="1"/>
  <c r="AC112" i="7"/>
  <c r="AE112" i="7" s="1"/>
  <c r="Y109" i="7"/>
  <c r="AC108" i="7"/>
  <c r="AE108" i="7" s="1"/>
  <c r="Y105" i="7"/>
  <c r="AC104" i="7"/>
  <c r="AE104" i="7" s="1"/>
  <c r="Y101" i="7"/>
  <c r="AC100" i="7"/>
  <c r="AE100" i="7" s="1"/>
  <c r="Y97" i="7"/>
  <c r="AC96" i="7"/>
  <c r="AE96" i="7" s="1"/>
  <c r="Y93" i="7"/>
  <c r="AC92" i="7"/>
  <c r="AE92" i="7" s="1"/>
  <c r="Y89" i="7"/>
  <c r="AC88" i="7"/>
  <c r="AE88" i="7" s="1"/>
  <c r="Y85" i="7"/>
  <c r="AC84" i="7"/>
  <c r="AE84" i="7" s="1"/>
  <c r="Y81" i="7"/>
  <c r="AC80" i="7"/>
  <c r="AE80" i="7" s="1"/>
  <c r="Y77" i="7"/>
  <c r="AC76" i="7"/>
  <c r="AE76" i="7" s="1"/>
  <c r="Z73" i="7"/>
  <c r="AZ73" i="7"/>
  <c r="AZ71" i="7"/>
  <c r="Z71" i="7"/>
  <c r="Z69" i="7"/>
  <c r="AZ69" i="7"/>
  <c r="AZ67" i="7"/>
  <c r="Z67" i="7"/>
  <c r="Z65" i="7"/>
  <c r="AZ65" i="7"/>
  <c r="AZ63" i="7"/>
  <c r="Z63" i="7"/>
  <c r="B61" i="7"/>
  <c r="Z61" i="7"/>
  <c r="AZ61" i="7"/>
  <c r="Z59" i="7"/>
  <c r="AZ57" i="7"/>
  <c r="Z55" i="7"/>
  <c r="AZ53" i="7"/>
  <c r="Z51" i="7"/>
  <c r="AZ49" i="7"/>
  <c r="Z47" i="7"/>
  <c r="AZ45" i="7"/>
  <c r="Z43" i="7"/>
  <c r="AZ41" i="7"/>
  <c r="Z39" i="7"/>
  <c r="AZ37" i="7"/>
  <c r="Z35" i="7"/>
  <c r="AZ33" i="7"/>
  <c r="Z31" i="7"/>
  <c r="AZ29" i="7"/>
  <c r="Z27" i="7"/>
  <c r="AZ25" i="7"/>
  <c r="Z23" i="7"/>
  <c r="AZ21" i="7"/>
  <c r="Z19" i="7"/>
  <c r="AZ17" i="7"/>
  <c r="Z15" i="7"/>
  <c r="AZ13" i="7"/>
  <c r="Z11" i="7"/>
  <c r="AZ9" i="7"/>
  <c r="Z7" i="7"/>
  <c r="AZ5" i="7"/>
  <c r="B7" i="7"/>
  <c r="AC57" i="7"/>
  <c r="AE57" i="7" s="1"/>
  <c r="F57" i="7"/>
  <c r="AC53" i="7"/>
  <c r="AE53" i="7" s="1"/>
  <c r="F53" i="7"/>
  <c r="AC49" i="7"/>
  <c r="AE49" i="7" s="1"/>
  <c r="F49" i="7"/>
  <c r="AC45" i="7"/>
  <c r="AE45" i="7" s="1"/>
  <c r="F45" i="7"/>
  <c r="AC41" i="7"/>
  <c r="AE41" i="7" s="1"/>
  <c r="F41" i="7"/>
  <c r="AC37" i="7"/>
  <c r="AE37" i="7" s="1"/>
  <c r="F37" i="7"/>
  <c r="AC33" i="7"/>
  <c r="AE33" i="7" s="1"/>
  <c r="F33" i="7"/>
  <c r="AC29" i="7"/>
  <c r="AE29" i="7" s="1"/>
  <c r="F29" i="7"/>
  <c r="AC25" i="7"/>
  <c r="AE25" i="7" s="1"/>
  <c r="F25" i="7"/>
  <c r="AC21" i="7"/>
  <c r="AE21" i="7" s="1"/>
  <c r="F21" i="7"/>
  <c r="AC17" i="7"/>
  <c r="AE17" i="7" s="1"/>
  <c r="F17" i="7"/>
  <c r="AC13" i="7"/>
  <c r="AE13" i="7" s="1"/>
  <c r="F13" i="7"/>
  <c r="AC9" i="7"/>
  <c r="AE9" i="7" s="1"/>
  <c r="F9" i="7"/>
  <c r="C6" i="7"/>
  <c r="AC5" i="7"/>
  <c r="AE5" i="7" s="1"/>
  <c r="F5" i="7"/>
  <c r="Z57" i="7"/>
  <c r="Z53" i="7"/>
  <c r="W50" i="7"/>
  <c r="Z49" i="7"/>
  <c r="W46" i="7"/>
  <c r="Z45" i="7"/>
  <c r="W42" i="7"/>
  <c r="Z41" i="7"/>
  <c r="W38" i="7"/>
  <c r="Z37" i="7"/>
  <c r="W34" i="7"/>
  <c r="Z33" i="7"/>
  <c r="W30" i="7"/>
  <c r="Z29" i="7"/>
  <c r="W26" i="7"/>
  <c r="Z25" i="7"/>
  <c r="W22" i="7"/>
  <c r="Z21" i="7"/>
  <c r="W18" i="7"/>
  <c r="Z17" i="7"/>
  <c r="W14" i="7"/>
  <c r="Z13" i="7"/>
  <c r="W10" i="7"/>
  <c r="Z9" i="7"/>
  <c r="W6" i="7"/>
  <c r="Z5" i="7"/>
  <c r="C5" i="7"/>
  <c r="W57" i="7"/>
  <c r="W53" i="7"/>
  <c r="W49" i="7"/>
  <c r="W45" i="7"/>
  <c r="W41" i="7"/>
  <c r="W37" i="7"/>
  <c r="W33" i="7"/>
  <c r="W29" i="7"/>
  <c r="W25" i="7"/>
  <c r="W21" i="7"/>
  <c r="W17" i="7"/>
  <c r="W13" i="7"/>
  <c r="I4" i="7"/>
  <c r="J4" i="7"/>
  <c r="BF4" i="7"/>
  <c r="BE4" i="7"/>
  <c r="BD4" i="7"/>
  <c r="E13" i="10"/>
  <c r="H4" i="7" l="1"/>
  <c r="P4" i="7" l="1"/>
  <c r="T4" i="7"/>
  <c r="S4" i="7"/>
  <c r="R4" i="7"/>
  <c r="Q4" i="7"/>
  <c r="O4" i="7"/>
  <c r="V4" i="7"/>
  <c r="AI4" i="7"/>
  <c r="Z4" i="7"/>
  <c r="Y4" i="7"/>
  <c r="W4" i="7"/>
  <c r="D4" i="7"/>
  <c r="L4" i="7"/>
  <c r="B4" i="7"/>
  <c r="C4" i="7"/>
  <c r="AZ4" i="7"/>
  <c r="AC4" i="7"/>
  <c r="AE4" i="7" s="1"/>
  <c r="F4" i="7"/>
  <c r="E25" i="10"/>
  <c r="E23" i="10"/>
  <c r="K20" i="9"/>
  <c r="D17" i="9"/>
  <c r="D11" i="10"/>
  <c r="D9" i="10"/>
  <c r="E21" i="10"/>
  <c r="G21" i="10" s="1"/>
  <c r="E11" i="10"/>
  <c r="E9" i="10" l="1"/>
  <c r="E5" i="10" l="1"/>
  <c r="E19" i="10"/>
  <c r="G19" i="10" s="1"/>
  <c r="G13" i="10"/>
  <c r="E17" i="10"/>
  <c r="G17" i="10" s="1"/>
  <c r="E15" i="10"/>
  <c r="G15" i="10" s="1"/>
  <c r="E7" i="10"/>
  <c r="G17" i="9" l="1"/>
</calcChain>
</file>

<file path=xl/sharedStrings.xml><?xml version="1.0" encoding="utf-8"?>
<sst xmlns="http://schemas.openxmlformats.org/spreadsheetml/2006/main" count="781" uniqueCount="733">
  <si>
    <t>HCP-OF-HOMN-006</t>
  </si>
  <si>
    <t>Order Form</t>
  </si>
  <si>
    <t>Customer Name:</t>
  </si>
  <si>
    <t>Account Number:</t>
  </si>
  <si>
    <t>Order Ref:</t>
  </si>
  <si>
    <t>Recipient's Address:</t>
  </si>
  <si>
    <t>(For use by Sales Rep.)</t>
  </si>
  <si>
    <t>Telephone:</t>
  </si>
  <si>
    <t>Order Doc Type:</t>
  </si>
  <si>
    <t>Email:</t>
  </si>
  <si>
    <t/>
  </si>
  <si>
    <t>Gratis Reason Code:</t>
  </si>
  <si>
    <t>Instructions:</t>
  </si>
  <si>
    <t>Override Discount?:</t>
  </si>
  <si>
    <t>Yes</t>
  </si>
  <si>
    <t>Override Price?</t>
  </si>
  <si>
    <t>Override Address?:</t>
  </si>
  <si>
    <t>Override Market?</t>
  </si>
  <si>
    <t>Override Status?</t>
  </si>
  <si>
    <t>Order Quantity:</t>
  </si>
  <si>
    <t>Order Total:</t>
  </si>
  <si>
    <t>Discount Plus?:</t>
  </si>
  <si>
    <t>ISBN</t>
  </si>
  <si>
    <t>Description</t>
  </si>
  <si>
    <t>Line Ref</t>
  </si>
  <si>
    <t>Discount</t>
  </si>
  <si>
    <t>Quantity</t>
  </si>
  <si>
    <t>R.R.P,</t>
  </si>
  <si>
    <t>Net Price</t>
  </si>
  <si>
    <t>Line Total</t>
  </si>
  <si>
    <t>mandatory</t>
  </si>
  <si>
    <t>optional</t>
  </si>
  <si>
    <t>new address</t>
  </si>
  <si>
    <t>not in use for order upload</t>
  </si>
  <si>
    <t>SAN</t>
  </si>
  <si>
    <t>Source Ext</t>
  </si>
  <si>
    <t>Sales type</t>
  </si>
  <si>
    <t>From CDS</t>
  </si>
  <si>
    <t>FROM Vista (same as CDS)</t>
  </si>
  <si>
    <t>FROM CDS (description adapted for Education)</t>
  </si>
  <si>
    <t>Packs</t>
  </si>
  <si>
    <t>Country</t>
  </si>
  <si>
    <t>A 2</t>
  </si>
  <si>
    <t>Order Type Code</t>
  </si>
  <si>
    <t>Gratis Code</t>
  </si>
  <si>
    <t>Legend</t>
  </si>
  <si>
    <t>Options</t>
  </si>
  <si>
    <t>------------------------------------------------</t>
  </si>
  <si>
    <t>--------</t>
  </si>
  <si>
    <t>Blank</t>
  </si>
  <si>
    <t>Gratis</t>
  </si>
  <si>
    <t>02 - Sample</t>
  </si>
  <si>
    <t>E</t>
  </si>
  <si>
    <t>Email</t>
  </si>
  <si>
    <t>GB</t>
  </si>
  <si>
    <t>GR - Gratis</t>
  </si>
  <si>
    <t>03 - Replacement</t>
  </si>
  <si>
    <t>P</t>
  </si>
  <si>
    <t>Phone</t>
  </si>
  <si>
    <t>No</t>
  </si>
  <si>
    <t>IE</t>
  </si>
  <si>
    <t>04 - Author Copy</t>
  </si>
  <si>
    <t>05 - Review Copy</t>
  </si>
  <si>
    <t>Prior to submission check</t>
  </si>
  <si>
    <t>Info</t>
  </si>
  <si>
    <t>Mandatory?</t>
  </si>
  <si>
    <t>Account Number?</t>
  </si>
  <si>
    <t>Order Ref?</t>
  </si>
  <si>
    <t>ISBNs?</t>
  </si>
  <si>
    <t>Quantities?</t>
  </si>
  <si>
    <t>Doc Type:</t>
  </si>
  <si>
    <t>Net Prices?</t>
  </si>
  <si>
    <t>Unit Prices?</t>
  </si>
  <si>
    <t>Discount?</t>
  </si>
  <si>
    <t>Discount Plus?</t>
  </si>
  <si>
    <t>Market Restriction?</t>
  </si>
  <si>
    <t>Title Status?</t>
  </si>
  <si>
    <t>HarperCollins assumes no responsibility for the contents of its order forms when they are submitted and neither the order itself nor its accuracy will be checked prior to processing. It is your responsibility to ensure that the ISBN and quantity numbers you insert are correct. Our full terms and conditions are available at the following link:</t>
  </si>
  <si>
    <t>Terms &amp; Conditions</t>
  </si>
  <si>
    <t>Customer 
Account</t>
  </si>
  <si>
    <t>Purchase order 
Reference</t>
  </si>
  <si>
    <t>Line Reference</t>
  </si>
  <si>
    <t>Not in Use</t>
  </si>
  <si>
    <t>Client Article
Reference</t>
  </si>
  <si>
    <t>Pub Price 
(RRP)</t>
  </si>
  <si>
    <t>Net Price 
(Unit Price)</t>
  </si>
  <si>
    <t>Net Value 
(Total Value)</t>
  </si>
  <si>
    <t>Additional 
Discount</t>
  </si>
  <si>
    <t>Ship To Name / 
Attn. Of</t>
  </si>
  <si>
    <t>Ship To Company /
Dep.</t>
  </si>
  <si>
    <t>Ship To Address 
Line 1</t>
  </si>
  <si>
    <t>Ship To Address 
Line 2</t>
  </si>
  <si>
    <t>Ship To Address 
Line 3</t>
  </si>
  <si>
    <t>Ship To  City</t>
  </si>
  <si>
    <t>Ship To Province/ State</t>
  </si>
  <si>
    <t>Ship To Postal/ 
Zip Code</t>
  </si>
  <si>
    <t>Ship To Country 
Code</t>
  </si>
  <si>
    <t>Ship To Phone
PFX</t>
  </si>
  <si>
    <t>Ship To Phone
Number</t>
  </si>
  <si>
    <t>Ship To Email
Address</t>
  </si>
  <si>
    <t>Ship To EORI 
Number</t>
  </si>
  <si>
    <t>Record Backorder
 (Y=Allow, N=Prevent)</t>
  </si>
  <si>
    <t>Order Type
(SA,GR,DD etc)</t>
  </si>
  <si>
    <t>Gratis Reason Code
(02-Sample, CD- Charity Donation)</t>
  </si>
  <si>
    <t>Order Pool 
(24H, PRF, SOS)</t>
  </si>
  <si>
    <t>Override Merge
(MERGE/
NOMERGE</t>
  </si>
  <si>
    <t>Override Title
Status 
(P= Override P to A)</t>
  </si>
  <si>
    <t xml:space="preserve">Backorder Restrictions
@ Line Level ( Y=Allow, N=Prevent
P= Override P to A)
</t>
  </si>
  <si>
    <t xml:space="preserve">Carrier Code
</t>
  </si>
  <si>
    <t xml:space="preserve">Route
</t>
  </si>
  <si>
    <t>Timed Delivery Service
(B,C,H,F,G)</t>
  </si>
  <si>
    <t>Change Shipping Way
(Y/N)</t>
  </si>
  <si>
    <t>LOT Number
(008= Signed, 002 Don’t Use)</t>
  </si>
  <si>
    <t>Override Surcharge
(Y/N)</t>
  </si>
  <si>
    <t>Override Market
Restriction at 
Header Level (Y/N)</t>
  </si>
  <si>
    <t>Market Restrictions 
Line Level (Y/N)</t>
  </si>
  <si>
    <t>Source Code</t>
  </si>
  <si>
    <t>Royalty
(Y/N)</t>
  </si>
  <si>
    <t xml:space="preserve">Vendor Code </t>
  </si>
  <si>
    <t>Ref_Purhead_No</t>
  </si>
  <si>
    <t>Ref_Purline_No</t>
  </si>
  <si>
    <t>Override Bill To 
Address (Y/N)</t>
  </si>
  <si>
    <t xml:space="preserve">Vat Number </t>
  </si>
  <si>
    <t>Cost Centre</t>
  </si>
  <si>
    <t>FF Acount Number</t>
  </si>
  <si>
    <t xml:space="preserve">Override List Price
(Y/N) </t>
  </si>
  <si>
    <t>Client Article Ref</t>
  </si>
  <si>
    <t>Bill To Name / 
Attn. Of</t>
  </si>
  <si>
    <t>Bill To Company /
Dep.</t>
  </si>
  <si>
    <t>Bill To Address 
Line 1</t>
  </si>
  <si>
    <t>Bill To Address 
Line 2</t>
  </si>
  <si>
    <t>Bill To Address 
Line 3</t>
  </si>
  <si>
    <t>Bill To City</t>
  </si>
  <si>
    <t>Bill To Province/ State</t>
  </si>
  <si>
    <t>Bill To Postal/ 
Zip Code</t>
  </si>
  <si>
    <t>Bill To Country 
Code</t>
  </si>
  <si>
    <t>Bill To Phone
PFX</t>
  </si>
  <si>
    <t>Bill To Phone
Number</t>
  </si>
  <si>
    <t>Bill To Email
Address</t>
  </si>
  <si>
    <t>Bill To EORI 
Number</t>
  </si>
  <si>
    <t>Ext System ID Header
(AR number,Case Number)</t>
  </si>
  <si>
    <t>Ext System ID Line 
(Auto populated from
Approval Request)</t>
  </si>
  <si>
    <t>Digital Country
Code</t>
  </si>
  <si>
    <t>Override Small
Order (Y/N)</t>
  </si>
  <si>
    <t>Delivery Date
(Automatically Fixed
DD/MM/YY)</t>
  </si>
  <si>
    <t>Returns Basis
(F/R)</t>
  </si>
  <si>
    <t>Order Notes Code
(BOOOKIN REF, INV
ORDER REMARK)</t>
  </si>
  <si>
    <t>Order Notes Text
(Free text field to
match Order Notres Code)</t>
  </si>
  <si>
    <t>Carrier Notification
(Y/N)</t>
  </si>
  <si>
    <t>v1.04</t>
  </si>
  <si>
    <t>Choose Country</t>
  </si>
  <si>
    <t xml:space="preserve"> </t>
  </si>
  <si>
    <t>FR</t>
  </si>
  <si>
    <t>IT</t>
  </si>
  <si>
    <t>SE</t>
  </si>
  <si>
    <t>AD</t>
  </si>
  <si>
    <t>AE</t>
  </si>
  <si>
    <t>AF</t>
  </si>
  <si>
    <t>AG</t>
  </si>
  <si>
    <t>AI</t>
  </si>
  <si>
    <t>AL</t>
  </si>
  <si>
    <t>AM</t>
  </si>
  <si>
    <t>AN</t>
  </si>
  <si>
    <t>AO</t>
  </si>
  <si>
    <t>AQ</t>
  </si>
  <si>
    <t>AR</t>
  </si>
  <si>
    <t>AS</t>
  </si>
  <si>
    <t>AT</t>
  </si>
  <si>
    <t>AU</t>
  </si>
  <si>
    <t>AW</t>
  </si>
  <si>
    <t>AX</t>
  </si>
  <si>
    <t>BA</t>
  </si>
  <si>
    <t>BB</t>
  </si>
  <si>
    <t>BD</t>
  </si>
  <si>
    <t>BE</t>
  </si>
  <si>
    <t>BF</t>
  </si>
  <si>
    <t>BG</t>
  </si>
  <si>
    <t>BH</t>
  </si>
  <si>
    <t>ANDORRA</t>
  </si>
  <si>
    <t>UNITED ARAB EMIRATES</t>
  </si>
  <si>
    <t>AFGHANISTAN</t>
  </si>
  <si>
    <t>ANTIGUA AND BARBUDA</t>
  </si>
  <si>
    <t>ANGUILLA</t>
  </si>
  <si>
    <t>ALBANIA</t>
  </si>
  <si>
    <t>ARMENIA</t>
  </si>
  <si>
    <t>NETHERLANDS ANTILLES</t>
  </si>
  <si>
    <t>ANGOLA</t>
  </si>
  <si>
    <t>ANTARCTICA</t>
  </si>
  <si>
    <t>ARGENTINA</t>
  </si>
  <si>
    <t>AMERICAN SAMOA</t>
  </si>
  <si>
    <t>AUSTRIA</t>
  </si>
  <si>
    <t>AUSTRALIA</t>
  </si>
  <si>
    <t>ARUBA</t>
  </si>
  <si>
    <t>ÅLAND ISLANDS</t>
  </si>
  <si>
    <t>AZ</t>
  </si>
  <si>
    <t>AZERBAIJAN</t>
  </si>
  <si>
    <t>BOSNIA AND HERZEGOVINA</t>
  </si>
  <si>
    <t>BARBADOS</t>
  </si>
  <si>
    <t>BANGLADESH</t>
  </si>
  <si>
    <t>BELGIUM</t>
  </si>
  <si>
    <t>BURKINA FASO</t>
  </si>
  <si>
    <t>BULGARIA</t>
  </si>
  <si>
    <t>BAHRAIN</t>
  </si>
  <si>
    <t>BI</t>
  </si>
  <si>
    <t>BURUNDI</t>
  </si>
  <si>
    <t>BJ</t>
  </si>
  <si>
    <t>BENIN</t>
  </si>
  <si>
    <t>BL</t>
  </si>
  <si>
    <t>SAINT BARTHÉLEMY</t>
  </si>
  <si>
    <t>BM</t>
  </si>
  <si>
    <t>BERMUDA</t>
  </si>
  <si>
    <t>BN</t>
  </si>
  <si>
    <t>BRUNEI DARUSSALAM</t>
  </si>
  <si>
    <t>BO</t>
  </si>
  <si>
    <t>BOLIVIA, PLURINATIONAL STATE OF</t>
  </si>
  <si>
    <t>BR</t>
  </si>
  <si>
    <t>BRAZIL</t>
  </si>
  <si>
    <t>BS</t>
  </si>
  <si>
    <t>BAHAMAS</t>
  </si>
  <si>
    <t>BT</t>
  </si>
  <si>
    <t>BHUTAN</t>
  </si>
  <si>
    <t>BV</t>
  </si>
  <si>
    <t>BOUVET ISLAND</t>
  </si>
  <si>
    <t>BW</t>
  </si>
  <si>
    <t>BOTSWANA</t>
  </si>
  <si>
    <t>BZ</t>
  </si>
  <si>
    <t>BELIZE</t>
  </si>
  <si>
    <t>CA</t>
  </si>
  <si>
    <t>CANADA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</si>
  <si>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</si>
  <si>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</si>
  <si>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</si>
  <si>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</si>
  <si>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</si>
  <si>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</si>
  <si>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</si>
  <si>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</si>
  <si>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</si>
  <si>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</si>
  <si>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</si>
  <si>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</si>
  <si>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</si>
  <si>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</si>
  <si>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</si>
  <si>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</si>
  <si>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</si>
  <si>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</si>
  <si>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</si>
  <si>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</si>
  <si>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</si>
  <si>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</si>
  <si>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CR</t>
  </si>
  <si>
    <t>COSTA RICA</t>
  </si>
  <si>
    <t>CV</t>
  </si>
  <si>
    <t>CAPE VERDE</t>
  </si>
  <si>
    <t>CW</t>
  </si>
  <si>
    <t>CARIBBEAN ISLAND CURACAO</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</si>
  <si>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</si>
  <si>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</si>
  <si>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</si>
  <si>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</si>
  <si>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</si>
  <si>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</si>
  <si>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</si>
  <si>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</si>
  <si>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</si>
  <si>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</si>
  <si>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</si>
  <si>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</si>
  <si>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</si>
  <si>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</si>
  <si>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</si>
  <si>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</si>
  <si>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</si>
  <si>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</si>
  <si>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</si>
  <si>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</si>
  <si>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</si>
  <si>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</si>
  <si>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</si>
  <si>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</si>
  <si>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</si>
  <si>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</si>
  <si>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</si>
  <si>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</si>
  <si>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</si>
  <si>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</si>
  <si>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</si>
  <si>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</si>
  <si>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</si>
  <si>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</si>
  <si>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</si>
  <si>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</si>
  <si>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</si>
  <si>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FALKLAND ISLANDS (MALVINAS)</t>
  </si>
  <si>
    <t>FM</t>
  </si>
  <si>
    <t>MICRONESIA, FEDERATED STATES OF</t>
  </si>
  <si>
    <t>FO</t>
  </si>
  <si>
    <t>FAROE ISLANDS</t>
  </si>
  <si>
    <t>FRANCE</t>
  </si>
  <si>
    <t>GA</t>
  </si>
  <si>
    <t>GABON</t>
  </si>
  <si>
    <t>UNITED KINGDOM</t>
  </si>
  <si>
    <t>GD</t>
  </si>
  <si>
    <t>GRENADA</t>
  </si>
  <si>
    <t>GE</t>
  </si>
  <si>
    <t>GEORGIA</t>
  </si>
  <si>
    <t>GF</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</si>
  <si>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</si>
  <si>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</si>
  <si>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</si>
  <si>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</si>
  <si>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</si>
  <si>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</si>
  <si>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</si>
  <si>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</si>
  <si>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</si>
  <si>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</si>
  <si>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</si>
  <si>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</si>
  <si>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</si>
  <si>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</si>
  <si>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</si>
  <si>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</si>
  <si>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</si>
  <si>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</si>
  <si>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</si>
  <si>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</si>
  <si>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</si>
  <si>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</si>
  <si>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</si>
  <si>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</si>
  <si>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</si>
  <si>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</si>
  <si>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</si>
  <si>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</si>
  <si>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</si>
  <si>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</si>
  <si>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</si>
  <si>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</si>
  <si>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</si>
  <si>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</si>
  <si>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</si>
  <si>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</si>
  <si>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</si>
  <si>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</si>
  <si>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</si>
  <si>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</si>
  <si>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</si>
  <si>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</si>
  <si>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</si>
  <si>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IRELAND</t>
  </si>
  <si>
    <t>IL</t>
  </si>
  <si>
    <t>ISRAEL</t>
  </si>
  <si>
    <t>IM</t>
  </si>
  <si>
    <t>ISLE OF MAN</t>
  </si>
  <si>
    <t>IN</t>
  </si>
  <si>
    <t>INDIA</t>
  </si>
  <si>
    <t>IO</t>
  </si>
  <si>
    <t>BRITISH INDIAN OCEAN TERRITORY</t>
  </si>
  <si>
    <t>IQ</t>
  </si>
  <si>
    <t>IRAQ</t>
  </si>
  <si>
    <t>IS</t>
  </si>
  <si>
    <t>ICELAND</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</si>
  <si>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</si>
  <si>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</si>
  <si>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</si>
  <si>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</si>
  <si>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</si>
  <si>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</si>
  <si>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</si>
  <si>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</si>
  <si>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</si>
  <si>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</si>
  <si>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</si>
  <si>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</si>
  <si>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</si>
  <si>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</si>
  <si>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</si>
  <si>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</si>
  <si>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</si>
  <si>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</si>
  <si>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</si>
  <si>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</si>
  <si>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</si>
  <si>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</si>
  <si>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</si>
  <si>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</si>
  <si>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</si>
  <si>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</si>
  <si>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</si>
  <si>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</si>
  <si>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</si>
  <si>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</si>
  <si>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</si>
  <si>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</si>
  <si>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</si>
  <si>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</si>
  <si>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</si>
  <si>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</si>
  <si>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</si>
  <si>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</si>
  <si>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</si>
  <si>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</si>
  <si>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</si>
  <si>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</si>
  <si>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</si>
  <si>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</si>
  <si>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</si>
  <si>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</si>
  <si>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</si>
  <si>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</si>
  <si>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</si>
  <si>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</si>
  <si>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</si>
  <si>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</si>
  <si>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</si>
  <si>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</si>
  <si>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</si>
  <si>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</si>
  <si>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</si>
  <si>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</si>
  <si>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</si>
  <si>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</si>
  <si>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</si>
  <si>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</si>
  <si>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</si>
  <si>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</si>
  <si>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</si>
  <si>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</si>
  <si>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</si>
  <si>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</si>
  <si>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</si>
  <si>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</si>
  <si>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BURMA (MYANMAR)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</si>
  <si>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</si>
  <si>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</si>
  <si>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</si>
  <si>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</si>
  <si>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</si>
  <si>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</si>
  <si>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</si>
  <si>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</si>
  <si>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</si>
  <si>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</si>
  <si>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</si>
  <si>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</si>
  <si>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</si>
  <si>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</si>
  <si>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</si>
  <si>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</si>
  <si>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</si>
  <si>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</si>
  <si>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</si>
  <si>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</si>
  <si>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</si>
  <si>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</si>
  <si>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</si>
  <si>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</si>
  <si>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</si>
  <si>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</si>
  <si>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</si>
  <si>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</si>
  <si>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</si>
  <si>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</si>
  <si>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</si>
  <si>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</si>
  <si>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</si>
  <si>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</si>
  <si>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</si>
  <si>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</si>
  <si>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</si>
  <si>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</si>
  <si>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</si>
  <si>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</si>
  <si>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</si>
  <si>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</si>
  <si>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</si>
  <si>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</si>
  <si>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</si>
  <si>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</si>
  <si>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</si>
  <si>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</si>
  <si>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</si>
  <si>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</si>
  <si>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</si>
  <si>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</si>
  <si>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</si>
  <si>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</si>
  <si>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</si>
  <si>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</si>
  <si>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</si>
  <si>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</si>
  <si>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</si>
  <si>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</si>
  <si>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</si>
  <si>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</si>
  <si>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</si>
  <si>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</si>
  <si>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</si>
  <si>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</si>
  <si>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</si>
  <si>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</si>
  <si>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</si>
  <si>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</si>
  <si>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</si>
  <si>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</si>
  <si>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</si>
  <si>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</si>
  <si>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</si>
  <si>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</si>
  <si>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</si>
  <si>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</si>
  <si>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</si>
  <si>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</si>
  <si>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</si>
  <si>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</si>
  <si>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</si>
  <si>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RÉUNION</t>
  </si>
  <si>
    <t>RO</t>
  </si>
  <si>
    <t>ROMANIA</t>
  </si>
  <si>
    <t>RS</t>
  </si>
  <si>
    <t>SERBIA</t>
  </si>
  <si>
    <t>RU</t>
  </si>
  <si>
    <t>RUSSIAN FEDERATION</t>
  </si>
  <si>
    <t>RW</t>
  </si>
  <si>
    <t>RWANDA</t>
  </si>
  <si>
    <t>SA</t>
  </si>
  <si>
    <t>SAUDI ARABIA</t>
  </si>
  <si>
    <t>SB</t>
  </si>
  <si>
    <t>SOLOMON ISLANDS</t>
  </si>
  <si>
    <t>SC</t>
  </si>
  <si>
    <t>SEYCHELLES</t>
  </si>
  <si>
    <t>SD</t>
  </si>
  <si>
    <t>SUDAN</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</si>
  <si>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</si>
  <si>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</si>
  <si>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</si>
  <si>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</si>
  <si>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</si>
  <si>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</si>
  <si>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</si>
  <si>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</si>
  <si>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</si>
  <si>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</si>
  <si>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</si>
  <si>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</si>
  <si>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</si>
  <si>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</si>
  <si>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</si>
  <si>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</si>
  <si>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</si>
  <si>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</si>
  <si>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</si>
  <si>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</si>
  <si>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</si>
  <si>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ST</t>
  </si>
  <si>
    <t>SAO TOME AND PRINCIPE</t>
  </si>
  <si>
    <t>SV</t>
  </si>
  <si>
    <t>EL SALVADOR</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</si>
  <si>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</si>
  <si>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</si>
  <si>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</si>
  <si>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</si>
  <si>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</si>
  <si>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</si>
  <si>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</si>
  <si>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</si>
  <si>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</si>
  <si>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</si>
  <si>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</si>
  <si>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</si>
  <si>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</si>
  <si>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</si>
  <si>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</si>
  <si>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</si>
  <si>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</si>
  <si>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</si>
  <si>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</si>
  <si>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</si>
  <si>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</si>
  <si>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</si>
  <si>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</si>
  <si>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</si>
  <si>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</si>
  <si>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</si>
  <si>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</si>
  <si>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</si>
  <si>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</si>
  <si>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</si>
  <si>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</si>
  <si>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t>
  </si>
  <si>
    <t>TZ</t>
  </si>
  <si>
    <t>TANZANIA, UNITED REPUBLIC OF</t>
  </si>
  <si>
    <t>UA</t>
  </si>
  <si>
    <t>UKRAINE</t>
  </si>
  <si>
    <t>UG</t>
  </si>
  <si>
    <t>UGANDA</t>
  </si>
  <si>
    <t>UM</t>
  </si>
  <si>
    <t>UNITED STATES MINOR OUTLYING ISLANDS</t>
  </si>
  <si>
    <t>US</t>
  </si>
  <si>
    <t>UNITED STATES</t>
  </si>
  <si>
    <t>UY</t>
  </si>
  <si>
    <t>URUGUAY</t>
  </si>
  <si>
    <t>UZ</t>
  </si>
  <si>
    <t>UZBEKISTAN</t>
  </si>
  <si>
    <t>VA</t>
  </si>
  <si>
    <t>VATICAN CITY STATE</t>
  </si>
  <si>
    <t>VC</t>
  </si>
  <si>
    <t>SAINT VINCENT AND THE GRENADINES</t>
  </si>
  <si>
    <t>VE</t>
  </si>
  <si>
    <t>VENEZUELA, BOLIVARIAN REPUBLIC OF</t>
  </si>
  <si>
    <t>VG</t>
  </si>
  <si>
    <t>VIRGIN ISLANDS, BRITISH</t>
  </si>
  <si>
    <t>VI</t>
  </si>
  <si>
    <t>VIRGIN ISLANDS, U.S.</t>
  </si>
  <si>
    <t>VN</t>
  </si>
  <si>
    <t>VIETNAM</t>
  </si>
  <si>
    <t>VU</t>
  </si>
  <si>
    <t>VANUATU</t>
  </si>
  <si>
    <t>WF</t>
  </si>
  <si>
    <t>WALLIS AND FUTUNA</t>
  </si>
  <si>
    <t>WS</t>
  </si>
  <si>
    <t>SAMOA</t>
  </si>
  <si>
    <t>XK</t>
  </si>
  <si>
    <t>KOSOVO</t>
  </si>
  <si>
    <t>YE</t>
  </si>
  <si>
    <t>YEMEN</t>
  </si>
  <si>
    <t>YT</t>
  </si>
  <si>
    <t>MAYOTTE</t>
  </si>
  <si>
    <t>ZA</t>
  </si>
  <si>
    <t>SOUTH AFRICA</t>
  </si>
  <si>
    <t>ZM</t>
  </si>
  <si>
    <t>ZAMBIA</t>
  </si>
  <si>
    <t>ZW</t>
  </si>
  <si>
    <t>ZIMBABWE</t>
  </si>
  <si>
    <t>REPUBLIC OF IRELAND</t>
  </si>
  <si>
    <t>BQ</t>
  </si>
  <si>
    <t>SAINT EUSTATIUS AND SABA</t>
  </si>
  <si>
    <t>SS</t>
  </si>
  <si>
    <t>SOUTH SUDAN</t>
  </si>
  <si>
    <t>SX</t>
  </si>
  <si>
    <t>SINT MAARTEN (DUTCH PART)</t>
  </si>
  <si>
    <t>Company / Department</t>
  </si>
  <si>
    <t>SA - Normal Sale</t>
  </si>
  <si>
    <t>Normal Sale</t>
  </si>
  <si>
    <t>QO - Quotation</t>
  </si>
  <si>
    <t>Quotation Invoice</t>
  </si>
  <si>
    <t>CB - Consignment Build</t>
  </si>
  <si>
    <t>CC - Consignment Consume</t>
  </si>
  <si>
    <t>CD - Consignment Direct</t>
  </si>
  <si>
    <t>DD - Direct Delivery</t>
  </si>
  <si>
    <t>DV - Direct Value</t>
  </si>
  <si>
    <t>RS - Remainder Sales</t>
  </si>
  <si>
    <t>VO - Value Only</t>
  </si>
  <si>
    <t>Sales Order Form</t>
  </si>
  <si>
    <t>Name</t>
  </si>
  <si>
    <t>Address Line 1</t>
  </si>
  <si>
    <t>Address LIne2</t>
  </si>
  <si>
    <t>Address Line 3</t>
  </si>
  <si>
    <t>Town</t>
  </si>
  <si>
    <t>PostCode</t>
  </si>
  <si>
    <t>Harper Collins Publishers, 1 Robroyston Gate, Robroyston, Glasgow, G33 1JN   Telephone: 0141 306 3100  Email: orders@harpercollins.co.uk</t>
  </si>
  <si>
    <t>August</t>
  </si>
  <si>
    <t>The Bug Hotel</t>
  </si>
  <si>
    <t>Kid</t>
  </si>
  <si>
    <t>Glowrushes</t>
  </si>
  <si>
    <t>The Hunger Games: Sunrise on the Reaping PB</t>
  </si>
  <si>
    <t>Ten Tiny Squirrels (HB)</t>
  </si>
  <si>
    <t>The Unicorn That Pooped Sparkles (PB)</t>
  </si>
  <si>
    <t>Cat Loaf Adventure Volume 1</t>
  </si>
  <si>
    <t>Skibidi: Skibidi Stickerpedia</t>
  </si>
  <si>
    <t>Medusa Gorgon's Deadly Side-Eye (Medusa Gorgon book 2)</t>
  </si>
  <si>
    <t>Neverlast</t>
  </si>
  <si>
    <t>Perfect Puppies 4: Daisy the Clever Puppy</t>
  </si>
  <si>
    <t>Squirrel Shady 1: Squirrel Shady: The Golden Acorn</t>
  </si>
  <si>
    <t>The Adventures of Invisible Boy 3: The Adventures of Invisible Boy: Monster Mash</t>
  </si>
  <si>
    <t>The Adventures of Super Diaper Baby Colour edition</t>
  </si>
  <si>
    <t>Wilomina 1: Wilomina: The Land of Dreams and Nightmares</t>
  </si>
  <si>
    <t>Cutie Colouring: Cutie Classics</t>
  </si>
  <si>
    <t>Cutie Colouring: Scotland Cuties</t>
  </si>
  <si>
    <t>Football Colouring</t>
  </si>
  <si>
    <t>Football Legends 5: Football Legends #5: Lionel Messi (2026 edition)</t>
  </si>
  <si>
    <t>Football Legends: Lamine Yamal #16</t>
  </si>
  <si>
    <t>Ultimate SUPERCARS</t>
  </si>
  <si>
    <t>Jonty Gentoo Early Reader</t>
  </si>
  <si>
    <t>Let's Find Jonty Gentoo (CBB)</t>
  </si>
  <si>
    <t>Together We Grow (HB)</t>
  </si>
  <si>
    <t>Zog and Friends Search and Find</t>
  </si>
  <si>
    <t>Cut Him Out in Little Stars</t>
  </si>
  <si>
    <t>Then We'll Be Happy</t>
  </si>
  <si>
    <t xml:space="preserve">Hulk Teach!: Hulk Teach! Tales of Two Teachers </t>
  </si>
  <si>
    <t>KS3 Home Learning: Year 7 English Targeted Practice Workbook</t>
  </si>
  <si>
    <t>KS3 Home Learning: Year 8 English Targeted Practice Workbook</t>
  </si>
  <si>
    <t>KS3 Home Learning: Year 9 English Targeted Practice Workbook</t>
  </si>
  <si>
    <t>The Secret of Nightingale Wood</t>
  </si>
  <si>
    <t>Sisters of the Lost Marsh</t>
  </si>
  <si>
    <t>Jonty Gentoo</t>
  </si>
  <si>
    <t>Zog</t>
  </si>
  <si>
    <t>Paper Chase</t>
  </si>
  <si>
    <t>One Goose Two Moose</t>
  </si>
  <si>
    <t>Perfect Puppies 1: Alfie the Cheeky Puppy</t>
  </si>
  <si>
    <t>Perfect Puppies 2: Berie the Friendly Puppy</t>
  </si>
  <si>
    <t>Perfect Puppies 3: Charlie the Lost Puppy</t>
  </si>
  <si>
    <t>The Adventures of Super Diaper Baby</t>
  </si>
  <si>
    <t>The Adventures of Invisible Boy</t>
  </si>
  <si>
    <t>The Adventures of Invisible Boy Zeroes to Heroes</t>
  </si>
  <si>
    <t>The New Girl: First Crush: A Graphic Novel #2</t>
  </si>
  <si>
    <t>The New Girl A Graphic Novel #1</t>
  </si>
  <si>
    <t>Midsummer Sisters A Graphic Novel</t>
  </si>
  <si>
    <t>Medusa Gorgon's Bad Hair Day</t>
  </si>
  <si>
    <t>K-Pop: Making the Band</t>
  </si>
  <si>
    <t>The Wild Ones</t>
  </si>
  <si>
    <t>Football Legends: Raheem Sterling</t>
  </si>
  <si>
    <t>The Hunger Games 5-Book Hardcover Box Set</t>
  </si>
  <si>
    <t>The Oak Tree</t>
  </si>
  <si>
    <t>Totally Deceased</t>
  </si>
  <si>
    <t>Football Legends: Lionel Messi</t>
  </si>
  <si>
    <t>Football Legends: Kylian Mbappe</t>
  </si>
  <si>
    <t>Football Legends: Gareth Southgate</t>
  </si>
  <si>
    <t>Footbal Legends: Erling Haaland</t>
  </si>
  <si>
    <t>Football Legends: Bukayo Saka</t>
  </si>
  <si>
    <t>Football Legends: Jude Bellingham</t>
  </si>
  <si>
    <t>Football Legends: Cristiano Ronaldo</t>
  </si>
  <si>
    <t>Football Legends: Cole Palmer</t>
  </si>
  <si>
    <t>Football Legends: Vinicius Junior</t>
  </si>
  <si>
    <t>Football Legends: Declan Rice</t>
  </si>
  <si>
    <t>Football Legends: Mohamed Salah</t>
  </si>
  <si>
    <t>Football Legends Quiz Book</t>
  </si>
  <si>
    <t>Skibidi Toilet Survival Guide</t>
  </si>
  <si>
    <t>Cutie Colouring: Highland Cow Cuties</t>
  </si>
  <si>
    <t>Klutz: Fake Out Fun</t>
  </si>
  <si>
    <t>Klutz: Harry Potter Potions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</si>
</sst>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164" formatCode="[$-409]mmmm\ d\,\ yyyy;@"/>
    <numFmt numFmtId="165" formatCode="_(&quot;£&quot;* #,##0.00_);_(&quot;£&quot;* \(#,##0.00\);_(&quot;£&quot;* &quot;-&quot;_);_(@_)"/>
    <numFmt numFmtId="166" formatCode="m/d/yy;@"/>
    <numFmt numFmtId="167" formatCode="00"/>
    <numFmt numFmtId="168" formatCode="000"/>
    <numFmt numFmtId="169" formatCode="000000"/>
  </numFmts>
  <fonts count="36">
    <font>
      <sz val="10"/>
      <name val="Arial"/>
    </font>
    <font>
      <sz val="11"/>
      <color theme="1"/>
      <name val="Calibri"/>
      <family val="2"/>
      <scheme val="minor"/>
    </font>
    <font>
      <sz val="8"/>
      <color theme="1"/>
      <name val="Calibri"/>
      <family val="2"/>
      <scheme val="minor"/>
    </font>
    <font>
      <sz val="9"/>
      <name val="Arial"/>
      <family val="2"/>
    </font>
    <font>
      <sz val="10"/>
      <name val="Arial"/>
      <family val="2"/>
    </font>
    <font>
      <sz val="10"/>
      <color indexed="8"/>
      <name val="Arial"/>
      <family val="2"/>
    </font>
    <font>
      <sz val="10"/>
      <color indexed="63"/>
      <name val="Tahoma"/>
      <family val="2"/>
    </font>
    <font>
      <sz val="10"/>
      <color indexed="55"/>
      <name val="Arial"/>
      <family val="2"/>
    </font>
    <font>
      <sz val="10"/>
      <name val="Century Gothic"/>
      <family val="2"/>
    </font>
    <font>
      <sz val="12"/>
      <name val="Century Gothic"/>
      <family val="2"/>
    </font>
    <font>
      <sz val="8"/>
      <name val="Century Gothic"/>
      <family val="2"/>
    </font>
    <font>
      <sz val="9"/>
      <color indexed="23"/>
      <name val="Century Gothic"/>
      <family val="2"/>
    </font>
    <font>
      <sz val="9"/>
      <name val="Century Gothic"/>
      <family val="2"/>
    </font>
    <font>
      <sz val="7.5"/>
      <name val="Century Gothic"/>
      <family val="2"/>
    </font>
    <font>
      <b/>
      <sz val="7.5"/>
      <name val="Century Gothic"/>
      <family val="2"/>
    </font>
    <font>
      <b/>
      <sz val="8"/>
      <name val="Century Gothic"/>
      <family val="2"/>
    </font>
    <font>
      <sz val="8"/>
      <color indexed="23"/>
      <name val="Century Gothic"/>
      <family val="2"/>
    </font>
    <font>
      <u/>
      <sz val="10"/>
      <color theme="10"/>
      <name val="Arial"/>
      <family val="2"/>
    </font>
    <font>
      <sz val="10"/>
      <color rgb="FF000000"/>
      <name val="Arial Unicode MS"/>
      <family val="2"/>
    </font>
    <font>
      <i/>
      <sz val="8"/>
      <color theme="0" tint="-0.34998626667073579"/>
      <name val="Century Gothic"/>
      <family val="2"/>
    </font>
    <font>
      <b/>
      <sz val="10"/>
      <name val="Arial"/>
      <family val="2"/>
    </font>
    <font>
      <i/>
      <sz val="10"/>
      <name val="Arial"/>
      <family val="2"/>
    </font>
    <font>
      <sz val="38"/>
      <color theme="4" tint="-0.499984740745262"/>
      <name val="Century Gothic"/>
      <family val="2"/>
    </font>
    <font>
      <sz val="10"/>
      <name val="Arial"/>
      <family val="2"/>
    </font>
    <font>
      <sz val="10"/>
      <name val="Arial"/>
      <family val="2"/>
    </font>
    <font>
      <sz val="10"/>
      <color theme="0" tint="-0.249977111117893"/>
      <name val="Century Gothic"/>
      <family val="2"/>
    </font>
    <font>
      <sz val="38"/>
      <color theme="0" tint="-0.14999847407452621"/>
      <name val="Century Gothic"/>
      <family val="2"/>
    </font>
    <font>
      <b/>
      <sz val="12"/>
      <color theme="4" tint="-0.499984740745262"/>
      <name val="Century Gothic"/>
      <family val="2"/>
    </font>
    <font>
      <b/>
      <sz val="10"/>
      <name val="Calibri"/>
      <family val="2"/>
      <scheme val="minor"/>
    </font>
    <font>
      <b/>
      <sz val="10"/>
      <color theme="1"/>
      <name val="Calibri"/>
      <family val="2"/>
      <scheme val="minor"/>
    </font>
    <font>
      <sz val="10"/>
      <color rgb="FFFF0000"/>
      <name val="Century Gothic"/>
      <family val="2"/>
    </font>
    <font>
      <sz val="7.5"/>
      <color rgb="FFFF0000"/>
      <name val="Century Gothic"/>
      <family val="2"/>
    </font>
    <font>
      <b/>
      <u/>
      <sz val="12"/>
      <color theme="4" tint="-0.499984740745262"/>
      <name val="Century Gothic"/>
      <family val="2"/>
    </font>
    <font>
      <i/>
      <sz val="10"/>
      <name val="Century Gothic"/>
      <family val="2"/>
    </font>
    <font>
      <i/>
      <sz val="7.5"/>
      <name val="Century Gothic"/>
      <family val="2"/>
    </font>
    <font>
      <b/>
      <sz val="10"/>
      <name val="Century Gothic"/>
      <family val="2"/>
    </font>
  </fonts>
  <fills count="15">
    <fill>
      <patternFill patternType="none"/>
    </fill>
    <fill>
      <patternFill patternType="gray125"/>
    </fill>
    <fill>
      <patternFill patternType="solid">
        <fgColor indexed="13"/>
        <bgColor indexed="64"/>
      </patternFill>
    </fill>
    <fill>
      <patternFill patternType="solid">
        <fgColor indexed="17"/>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theme="0" tint="-0.14999847407452621"/>
      </top>
      <bottom style="thin">
        <color indexed="22"/>
      </bottom>
      <diagonal/>
    </border>
    <border>
      <left/>
      <right style="thin">
        <color theme="0" tint="-0.14999847407452621"/>
      </right>
      <top style="thin">
        <color theme="0" tint="-0.14999847407452621"/>
      </top>
      <bottom style="thin">
        <color indexed="22"/>
      </bottom>
      <diagonal/>
    </border>
    <border>
      <left style="thin">
        <color theme="0" tint="-0.14999847407452621"/>
      </left>
      <right style="thin">
        <color theme="0" tint="-0.14999847407452621"/>
      </right>
      <top style="thin">
        <color theme="0" tint="-0.14999847407452621"/>
      </top>
      <bottom style="thin">
        <color indexed="22"/>
      </bottom>
      <diagonal/>
    </border>
    <border>
      <left/>
      <right style="thin">
        <color indexed="22"/>
      </right>
      <top style="thin">
        <color indexed="22"/>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theme="0" tint="-0.14999847407452621"/>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22"/>
      </left>
      <right/>
      <top/>
      <bottom style="thin">
        <color indexed="22"/>
      </bottom>
      <diagonal/>
    </border>
  </borders>
  <cellStyleXfs count="9">
    <xf numFmtId="0" fontId="0"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0" fontId="17" fillId="0" borderId="0" applyNumberFormat="0" applyFill="0" applyBorder="0" applyAlignment="0" applyProtection="0">
      <alignment vertical="top"/>
      <protection locked="0"/>
    </xf>
    <xf numFmtId="41" fontId="23" fillId="0" borderId="0" applyFont="0" applyFill="0" applyBorder="0" applyAlignment="0" applyProtection="0"/>
    <xf numFmtId="0" fontId="2" fillId="0" borderId="0"/>
    <xf numFmtId="44" fontId="24" fillId="0" borderId="0" applyFont="0" applyFill="0" applyBorder="0" applyAlignment="0" applyProtection="0"/>
    <xf numFmtId="0" fontId="1" fillId="0" borderId="0"/>
  </cellStyleXfs>
  <cellXfs count="216">
    <xf numFmtId="0" fontId="0" fillId="0" borderId="0" xfId="0"/>
    <xf numFmtId="49" fontId="4" fillId="3" borderId="1" xfId="0" applyNumberFormat="1" applyFont="1" applyFill="1" applyBorder="1" applyAlignment="1">
      <alignment horizontal="center"/>
    </xf>
    <xf numFmtId="49" fontId="4" fillId="5" borderId="1" xfId="0" applyNumberFormat="1" applyFont="1" applyFill="1" applyBorder="1" applyAlignment="1">
      <alignment horizontal="center"/>
    </xf>
    <xf numFmtId="1" fontId="0" fillId="0" borderId="0" xfId="0" applyNumberFormat="1"/>
    <xf numFmtId="49" fontId="0" fillId="0" borderId="0" xfId="0" applyNumberFormat="1"/>
    <xf numFmtId="2" fontId="0" fillId="0" borderId="0" xfId="0" applyNumberFormat="1"/>
    <xf numFmtId="1" fontId="4" fillId="2" borderId="1" xfId="0" applyNumberFormat="1" applyFont="1" applyFill="1" applyBorder="1" applyAlignment="1">
      <alignment horizontal="center"/>
    </xf>
    <xf numFmtId="0" fontId="0" fillId="0" borderId="2" xfId="0" applyBorder="1"/>
    <xf numFmtId="0" fontId="0" fillId="0" borderId="0" xfId="0" applyAlignment="1">
      <alignment horizontal="left"/>
    </xf>
    <xf numFmtId="0" fontId="0" fillId="0" borderId="0" xfId="0" applyAlignment="1">
      <alignment wrapText="1"/>
    </xf>
    <xf numFmtId="0" fontId="4" fillId="0" borderId="0" xfId="0" applyFont="1"/>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0" fillId="4" borderId="0" xfId="0" applyFill="1"/>
    <xf numFmtId="0" fontId="7" fillId="0" borderId="0" xfId="0" applyFont="1"/>
    <xf numFmtId="0" fontId="7" fillId="4" borderId="0" xfId="0" applyFont="1" applyFill="1"/>
    <xf numFmtId="1" fontId="0" fillId="0" borderId="0" xfId="0" applyNumberFormat="1" applyAlignment="1">
      <alignment horizontal="left"/>
    </xf>
    <xf numFmtId="0" fontId="8" fillId="7" borderId="0" xfId="1" applyFont="1" applyFill="1"/>
    <xf numFmtId="0" fontId="12" fillId="6" borderId="0" xfId="1" applyFont="1" applyFill="1" applyAlignment="1">
      <alignment horizontal="left" vertical="top"/>
    </xf>
    <xf numFmtId="0" fontId="10" fillId="7" borderId="0" xfId="1" applyFont="1" applyFill="1"/>
    <xf numFmtId="166" fontId="10" fillId="6" borderId="13" xfId="1" applyNumberFormat="1" applyFont="1" applyFill="1" applyBorder="1" applyAlignment="1">
      <alignment horizontal="left"/>
    </xf>
    <xf numFmtId="0" fontId="10" fillId="6" borderId="0" xfId="1" applyFont="1" applyFill="1"/>
    <xf numFmtId="0" fontId="10" fillId="6" borderId="13" xfId="1" applyFont="1" applyFill="1" applyBorder="1" applyAlignment="1">
      <alignment horizontal="left"/>
    </xf>
    <xf numFmtId="1" fontId="13" fillId="6" borderId="14" xfId="1" applyNumberFormat="1" applyFont="1" applyFill="1" applyBorder="1" applyAlignment="1" applyProtection="1">
      <alignment horizontal="left" vertical="center"/>
      <protection locked="0"/>
    </xf>
    <xf numFmtId="0" fontId="13" fillId="6" borderId="17" xfId="1" applyFont="1" applyFill="1" applyBorder="1" applyAlignment="1" applyProtection="1">
      <alignment horizontal="center" vertical="center" wrapText="1"/>
      <protection locked="0"/>
    </xf>
    <xf numFmtId="44" fontId="13" fillId="6" borderId="14" xfId="3" applyFont="1" applyFill="1" applyBorder="1" applyAlignment="1" applyProtection="1">
      <alignment vertical="center"/>
      <protection locked="0"/>
    </xf>
    <xf numFmtId="165" fontId="13" fillId="8" borderId="14" xfId="1" applyNumberFormat="1" applyFont="1" applyFill="1" applyBorder="1" applyAlignment="1">
      <alignment vertical="center"/>
    </xf>
    <xf numFmtId="0" fontId="8" fillId="9" borderId="0" xfId="1" applyFont="1" applyFill="1"/>
    <xf numFmtId="0" fontId="10" fillId="9" borderId="0" xfId="1" applyFont="1" applyFill="1" applyAlignment="1">
      <alignment horizontal="right"/>
    </xf>
    <xf numFmtId="0" fontId="18" fillId="0" borderId="0" xfId="0" applyFont="1" applyAlignment="1">
      <alignment horizontal="left"/>
    </xf>
    <xf numFmtId="0" fontId="10" fillId="9" borderId="0" xfId="1" applyFont="1" applyFill="1"/>
    <xf numFmtId="10" fontId="13" fillId="6" borderId="17" xfId="1" applyNumberFormat="1" applyFont="1" applyFill="1" applyBorder="1" applyAlignment="1" applyProtection="1">
      <alignment horizontal="center" vertical="center" wrapText="1"/>
      <protection locked="0"/>
    </xf>
    <xf numFmtId="164" fontId="10" fillId="10" borderId="6" xfId="1" applyNumberFormat="1" applyFont="1" applyFill="1" applyBorder="1" applyAlignment="1" applyProtection="1">
      <alignment horizontal="left"/>
      <protection locked="0"/>
    </xf>
    <xf numFmtId="0" fontId="10" fillId="10" borderId="19" xfId="1" applyFont="1" applyFill="1" applyBorder="1" applyAlignment="1" applyProtection="1">
      <alignment horizontal="left"/>
      <protection locked="0"/>
    </xf>
    <xf numFmtId="0" fontId="13" fillId="6" borderId="21" xfId="1" applyFont="1" applyFill="1" applyBorder="1" applyAlignment="1" applyProtection="1">
      <alignment vertical="center"/>
      <protection locked="0"/>
    </xf>
    <xf numFmtId="0" fontId="13" fillId="6" borderId="22" xfId="1" applyFont="1" applyFill="1" applyBorder="1" applyAlignment="1" applyProtection="1">
      <alignment vertical="center"/>
      <protection locked="0"/>
    </xf>
    <xf numFmtId="0" fontId="13" fillId="6" borderId="23" xfId="1" applyFont="1" applyFill="1" applyBorder="1" applyAlignment="1" applyProtection="1">
      <alignment vertical="center"/>
      <protection locked="0"/>
    </xf>
    <xf numFmtId="164" fontId="10" fillId="10" borderId="19" xfId="1" applyNumberFormat="1" applyFont="1" applyFill="1" applyBorder="1" applyAlignment="1" applyProtection="1">
      <alignment horizontal="left"/>
      <protection locked="0"/>
    </xf>
    <xf numFmtId="49" fontId="13" fillId="6" borderId="16" xfId="1" applyNumberFormat="1" applyFont="1" applyFill="1" applyBorder="1" applyAlignment="1" applyProtection="1">
      <alignment vertical="center"/>
      <protection locked="0"/>
    </xf>
    <xf numFmtId="10" fontId="10" fillId="10" borderId="19" xfId="1" applyNumberFormat="1" applyFont="1" applyFill="1" applyBorder="1" applyAlignment="1" applyProtection="1">
      <alignment horizontal="left"/>
      <protection locked="0"/>
    </xf>
    <xf numFmtId="0" fontId="11" fillId="6" borderId="0" xfId="1" applyFont="1" applyFill="1" applyAlignment="1">
      <alignment horizontal="right" vertical="top"/>
    </xf>
    <xf numFmtId="0" fontId="11" fillId="6" borderId="0" xfId="1" applyFont="1" applyFill="1" applyAlignment="1">
      <alignment vertical="top"/>
    </xf>
    <xf numFmtId="2" fontId="0" fillId="0" borderId="0" xfId="0" applyNumberFormat="1" applyProtection="1">
      <protection locked="0" hidden="1"/>
    </xf>
    <xf numFmtId="1" fontId="3" fillId="0" borderId="0" xfId="0" applyNumberFormat="1" applyFont="1" applyAlignment="1" applyProtection="1">
      <alignment horizontal="left"/>
      <protection hidden="1"/>
    </xf>
    <xf numFmtId="2" fontId="5" fillId="0" borderId="0" xfId="0" applyNumberFormat="1" applyFont="1" applyProtection="1">
      <protection locked="0" hidden="1"/>
    </xf>
    <xf numFmtId="2" fontId="4" fillId="0" borderId="0" xfId="0" quotePrefix="1" applyNumberFormat="1" applyFont="1" applyProtection="1">
      <protection hidden="1"/>
    </xf>
    <xf numFmtId="2" fontId="0" fillId="0" borderId="0" xfId="0" applyNumberFormat="1" applyProtection="1">
      <protection hidden="1"/>
    </xf>
    <xf numFmtId="0" fontId="0" fillId="9" borderId="0" xfId="0" applyFill="1" applyProtection="1">
      <protection hidden="1"/>
    </xf>
    <xf numFmtId="0" fontId="20" fillId="9" borderId="0" xfId="0" applyFont="1" applyFill="1" applyAlignment="1" applyProtection="1">
      <alignment horizontal="center"/>
      <protection hidden="1"/>
    </xf>
    <xf numFmtId="0" fontId="20" fillId="9" borderId="0" xfId="0" applyFont="1" applyFill="1" applyProtection="1">
      <protection hidden="1"/>
    </xf>
    <xf numFmtId="0" fontId="20" fillId="9" borderId="28" xfId="0" applyFont="1" applyFill="1" applyBorder="1" applyProtection="1">
      <protection hidden="1"/>
    </xf>
    <xf numFmtId="0" fontId="0" fillId="9" borderId="28" xfId="0" applyFill="1" applyBorder="1" applyProtection="1">
      <protection hidden="1"/>
    </xf>
    <xf numFmtId="0" fontId="0" fillId="9" borderId="28" xfId="0" applyFill="1" applyBorder="1" applyAlignment="1" applyProtection="1">
      <alignment horizontal="center"/>
      <protection hidden="1"/>
    </xf>
    <xf numFmtId="0" fontId="20" fillId="9" borderId="28" xfId="0" applyFont="1" applyFill="1" applyBorder="1" applyAlignment="1" applyProtection="1">
      <alignment horizontal="center"/>
      <protection hidden="1"/>
    </xf>
    <xf numFmtId="0" fontId="0" fillId="9" borderId="0" xfId="0" applyFill="1" applyAlignment="1" applyProtection="1">
      <alignment horizontal="center"/>
      <protection hidden="1"/>
    </xf>
    <xf numFmtId="0" fontId="0" fillId="9" borderId="28" xfId="0" applyFill="1" applyBorder="1" applyAlignment="1" applyProtection="1">
      <alignment horizontal="right"/>
      <protection hidden="1"/>
    </xf>
    <xf numFmtId="0" fontId="22" fillId="6" borderId="0" xfId="1" applyFont="1" applyFill="1" applyAlignment="1">
      <alignment horizontal="right"/>
    </xf>
    <xf numFmtId="0" fontId="11" fillId="9" borderId="0" xfId="1" applyFont="1" applyFill="1" applyAlignment="1">
      <alignment vertical="top"/>
    </xf>
    <xf numFmtId="0" fontId="10" fillId="0" borderId="0" xfId="1" applyFont="1"/>
    <xf numFmtId="0" fontId="0" fillId="9" borderId="0" xfId="0" applyFill="1"/>
    <xf numFmtId="0" fontId="11" fillId="9" borderId="0" xfId="1" applyFont="1" applyFill="1" applyAlignment="1">
      <alignment horizontal="right" vertical="top"/>
    </xf>
    <xf numFmtId="49" fontId="10" fillId="9" borderId="0" xfId="1" applyNumberFormat="1" applyFont="1" applyFill="1" applyAlignment="1">
      <alignment horizontal="left"/>
    </xf>
    <xf numFmtId="0" fontId="8" fillId="9" borderId="0" xfId="1" applyFont="1" applyFill="1" applyAlignment="1">
      <alignment horizontal="center"/>
    </xf>
    <xf numFmtId="0" fontId="25" fillId="9" borderId="0" xfId="1" applyFont="1" applyFill="1"/>
    <xf numFmtId="0" fontId="22" fillId="6" borderId="0" xfId="1" applyFont="1" applyFill="1"/>
    <xf numFmtId="0" fontId="26" fillId="6" borderId="0" xfId="1" applyFont="1" applyFill="1" applyAlignment="1">
      <alignment vertical="center"/>
    </xf>
    <xf numFmtId="0" fontId="26" fillId="6" borderId="0" xfId="1" applyFont="1" applyFill="1" applyAlignment="1">
      <alignment horizontal="left" vertical="center"/>
    </xf>
    <xf numFmtId="0" fontId="27" fillId="6" borderId="0" xfId="1" applyFont="1" applyFill="1" applyAlignment="1">
      <alignment horizontal="right" vertical="center"/>
    </xf>
    <xf numFmtId="164" fontId="10" fillId="9" borderId="0" xfId="1" applyNumberFormat="1" applyFont="1" applyFill="1" applyAlignment="1">
      <alignment horizontal="left"/>
    </xf>
    <xf numFmtId="0" fontId="4" fillId="9" borderId="28" xfId="0" applyFont="1" applyFill="1" applyBorder="1" applyAlignment="1" applyProtection="1">
      <alignment horizontal="center"/>
      <protection hidden="1"/>
    </xf>
    <xf numFmtId="0" fontId="4" fillId="9" borderId="0" xfId="1" applyFill="1"/>
    <xf numFmtId="0" fontId="27" fillId="6" borderId="0" xfId="1" applyFont="1" applyFill="1" applyAlignment="1">
      <alignment vertical="center"/>
    </xf>
    <xf numFmtId="49" fontId="28" fillId="12" borderId="48" xfId="1" applyNumberFormat="1" applyFont="1" applyFill="1" applyBorder="1" applyAlignment="1">
      <alignment horizontal="left" vertical="center"/>
    </xf>
    <xf numFmtId="1" fontId="28" fillId="13" borderId="49" xfId="1" applyNumberFormat="1" applyFont="1" applyFill="1" applyBorder="1" applyAlignment="1">
      <alignment horizontal="left" vertical="center" wrapText="1"/>
    </xf>
    <xf numFmtId="49" fontId="28" fillId="13" borderId="49" xfId="1" applyNumberFormat="1" applyFont="1" applyFill="1" applyBorder="1" applyAlignment="1">
      <alignment horizontal="left" vertical="center" wrapText="1"/>
    </xf>
    <xf numFmtId="49" fontId="28" fillId="12" borderId="49" xfId="1" applyNumberFormat="1" applyFont="1" applyFill="1" applyBorder="1" applyAlignment="1">
      <alignment horizontal="left" vertical="center"/>
    </xf>
    <xf numFmtId="49" fontId="28" fillId="14" borderId="49" xfId="1" applyNumberFormat="1" applyFont="1" applyFill="1" applyBorder="1" applyAlignment="1">
      <alignment horizontal="left" vertical="center"/>
    </xf>
    <xf numFmtId="1" fontId="28" fillId="13" borderId="49" xfId="1" applyNumberFormat="1" applyFont="1" applyFill="1" applyBorder="1" applyAlignment="1">
      <alignment horizontal="left" vertical="center"/>
    </xf>
    <xf numFmtId="1" fontId="28" fillId="12" borderId="49" xfId="1" applyNumberFormat="1" applyFont="1" applyFill="1" applyBorder="1" applyAlignment="1">
      <alignment horizontal="left" vertical="center" wrapText="1"/>
    </xf>
    <xf numFmtId="2" fontId="28" fillId="12" borderId="49" xfId="1" applyNumberFormat="1" applyFont="1" applyFill="1" applyBorder="1" applyAlignment="1">
      <alignment horizontal="left" vertical="center" wrapText="1"/>
    </xf>
    <xf numFmtId="2" fontId="28" fillId="12" borderId="49" xfId="1" applyNumberFormat="1" applyFont="1" applyFill="1" applyBorder="1" applyAlignment="1">
      <alignment horizontal="left" vertical="center"/>
    </xf>
    <xf numFmtId="49" fontId="28" fillId="12" borderId="49" xfId="1" applyNumberFormat="1" applyFont="1" applyFill="1" applyBorder="1" applyAlignment="1">
      <alignment horizontal="left" vertical="center" wrapText="1"/>
    </xf>
    <xf numFmtId="49" fontId="29" fillId="12" borderId="49" xfId="0" applyNumberFormat="1" applyFont="1" applyFill="1" applyBorder="1" applyAlignment="1">
      <alignment horizontal="left" vertical="center" wrapText="1"/>
    </xf>
    <xf numFmtId="49" fontId="29" fillId="12" borderId="49" xfId="0" applyNumberFormat="1" applyFont="1" applyFill="1" applyBorder="1" applyAlignment="1">
      <alignment horizontal="left" vertical="center"/>
    </xf>
    <xf numFmtId="167" fontId="28" fillId="12" borderId="49" xfId="1" applyNumberFormat="1" applyFont="1" applyFill="1" applyBorder="1" applyAlignment="1">
      <alignment horizontal="left" vertical="center" wrapText="1"/>
    </xf>
    <xf numFmtId="0" fontId="29" fillId="12" borderId="49" xfId="0" applyFont="1" applyFill="1" applyBorder="1" applyAlignment="1">
      <alignment horizontal="left" vertical="center" wrapText="1"/>
    </xf>
    <xf numFmtId="168" fontId="28" fillId="12" borderId="49" xfId="1" applyNumberFormat="1" applyFont="1" applyFill="1" applyBorder="1" applyAlignment="1">
      <alignment horizontal="left" vertical="center" wrapText="1"/>
    </xf>
    <xf numFmtId="49" fontId="28" fillId="13" borderId="49" xfId="1" applyNumberFormat="1" applyFont="1" applyFill="1" applyBorder="1" applyAlignment="1">
      <alignment horizontal="left" vertical="center"/>
    </xf>
    <xf numFmtId="169" fontId="29" fillId="12" borderId="49" xfId="0" applyNumberFormat="1" applyFont="1" applyFill="1" applyBorder="1" applyAlignment="1">
      <alignment horizontal="left" vertical="center"/>
    </xf>
    <xf numFmtId="0" fontId="29" fillId="12" borderId="49" xfId="0" applyFont="1" applyFill="1" applyBorder="1" applyAlignment="1">
      <alignment horizontal="left" vertical="center"/>
    </xf>
    <xf numFmtId="168" fontId="29" fillId="12" borderId="49" xfId="0" applyNumberFormat="1" applyFont="1" applyFill="1" applyBorder="1" applyAlignment="1">
      <alignment horizontal="left" vertical="center"/>
    </xf>
    <xf numFmtId="1" fontId="29" fillId="12" borderId="49" xfId="0" applyNumberFormat="1" applyFont="1" applyFill="1" applyBorder="1" applyAlignment="1">
      <alignment horizontal="left" vertical="center"/>
    </xf>
    <xf numFmtId="2" fontId="29" fillId="12" borderId="49" xfId="0" applyNumberFormat="1" applyFont="1" applyFill="1" applyBorder="1" applyAlignment="1">
      <alignment horizontal="left" vertical="center" wrapText="1"/>
    </xf>
    <xf numFmtId="0" fontId="29" fillId="12" borderId="50" xfId="0" applyFont="1" applyFill="1" applyBorder="1" applyAlignment="1">
      <alignment horizontal="left" vertical="center" wrapText="1"/>
    </xf>
    <xf numFmtId="2" fontId="0" fillId="11" borderId="0" xfId="0" applyNumberFormat="1" applyFill="1" applyProtection="1">
      <protection hidden="1"/>
    </xf>
    <xf numFmtId="1" fontId="0" fillId="11" borderId="0" xfId="0" applyNumberFormat="1" applyFill="1" applyProtection="1">
      <protection hidden="1"/>
    </xf>
    <xf numFmtId="2" fontId="4" fillId="11" borderId="0" xfId="0" applyNumberFormat="1" applyFont="1" applyFill="1" applyAlignment="1" applyProtection="1">
      <alignment horizontal="left"/>
      <protection hidden="1"/>
    </xf>
    <xf numFmtId="2" fontId="4" fillId="11" borderId="0" xfId="0" applyNumberFormat="1" applyFont="1" applyFill="1" applyProtection="1">
      <protection hidden="1"/>
    </xf>
    <xf numFmtId="1" fontId="4" fillId="11" borderId="0" xfId="0" applyNumberFormat="1" applyFont="1" applyFill="1" applyAlignment="1" applyProtection="1">
      <alignment horizontal="right"/>
      <protection hidden="1"/>
    </xf>
    <xf numFmtId="1" fontId="6" fillId="11" borderId="0" xfId="0" applyNumberFormat="1" applyFont="1" applyFill="1" applyAlignment="1" applyProtection="1">
      <alignment horizontal="left"/>
      <protection hidden="1"/>
    </xf>
    <xf numFmtId="1" fontId="3" fillId="11" borderId="0" xfId="0" applyNumberFormat="1" applyFont="1" applyFill="1" applyAlignment="1" applyProtection="1">
      <alignment horizontal="left"/>
      <protection hidden="1"/>
    </xf>
    <xf numFmtId="1" fontId="3" fillId="11" borderId="0" xfId="0" applyNumberFormat="1" applyFont="1" applyFill="1" applyProtection="1">
      <protection hidden="1"/>
    </xf>
    <xf numFmtId="0" fontId="0" fillId="0" borderId="0" xfId="0" applyProtection="1">
      <protection locked="0"/>
    </xf>
    <xf numFmtId="0" fontId="0" fillId="11" borderId="0" xfId="0" applyFill="1" applyProtection="1">
      <protection locked="0"/>
    </xf>
    <xf numFmtId="0" fontId="0" fillId="11" borderId="0" xfId="0" applyFill="1"/>
    <xf numFmtId="2" fontId="0" fillId="11" borderId="0" xfId="0" applyNumberFormat="1" applyFill="1" applyProtection="1">
      <protection locked="0" hidden="1"/>
    </xf>
    <xf numFmtId="0" fontId="4" fillId="11" borderId="0" xfId="0" applyFont="1" applyFill="1" applyAlignment="1" applyProtection="1">
      <alignment horizontal="left"/>
      <protection hidden="1"/>
    </xf>
    <xf numFmtId="0" fontId="0" fillId="11" borderId="0" xfId="0" applyFill="1" applyProtection="1">
      <protection locked="0" hidden="1"/>
    </xf>
    <xf numFmtId="0" fontId="0" fillId="0" borderId="0" xfId="0" applyProtection="1">
      <protection locked="0" hidden="1"/>
    </xf>
    <xf numFmtId="0" fontId="1" fillId="0" borderId="0" xfId="8"/>
    <xf numFmtId="49" fontId="0" fillId="11" borderId="0" xfId="0" applyNumberFormat="1" applyFill="1" applyProtection="1">
      <protection locked="0"/>
    </xf>
    <xf numFmtId="49" fontId="4" fillId="11" borderId="0" xfId="0" applyNumberFormat="1" applyFont="1" applyFill="1" applyAlignment="1" applyProtection="1">
      <alignment horizontal="left"/>
      <protection hidden="1"/>
    </xf>
    <xf numFmtId="167" fontId="0" fillId="0" borderId="0" xfId="0" applyNumberFormat="1"/>
    <xf numFmtId="167" fontId="0" fillId="0" borderId="0" xfId="0" applyNumberFormat="1" applyProtection="1">
      <protection locked="0"/>
    </xf>
    <xf numFmtId="167" fontId="0" fillId="0" borderId="0" xfId="0" applyNumberFormat="1" applyProtection="1">
      <protection locked="0" hidden="1"/>
    </xf>
    <xf numFmtId="44" fontId="22" fillId="6" borderId="0" xfId="1" applyNumberFormat="1" applyFont="1" applyFill="1"/>
    <xf numFmtId="44" fontId="27" fillId="6" borderId="0" xfId="1" applyNumberFormat="1" applyFont="1" applyFill="1" applyAlignment="1">
      <alignment horizontal="right" vertical="center"/>
    </xf>
    <xf numFmtId="44" fontId="8" fillId="0" borderId="0" xfId="1" applyNumberFormat="1" applyFont="1"/>
    <xf numFmtId="44" fontId="8" fillId="9" borderId="0" xfId="1" applyNumberFormat="1" applyFont="1" applyFill="1" applyAlignment="1">
      <alignment horizontal="center"/>
    </xf>
    <xf numFmtId="44" fontId="10" fillId="9" borderId="0" xfId="1" applyNumberFormat="1" applyFont="1" applyFill="1"/>
    <xf numFmtId="44" fontId="10" fillId="6" borderId="13" xfId="1" applyNumberFormat="1" applyFont="1" applyFill="1" applyBorder="1" applyAlignment="1">
      <alignment horizontal="left"/>
    </xf>
    <xf numFmtId="44" fontId="13" fillId="6" borderId="18" xfId="1" applyNumberFormat="1" applyFont="1" applyFill="1" applyBorder="1" applyAlignment="1" applyProtection="1">
      <alignment horizontal="right" vertical="center"/>
      <protection locked="0"/>
    </xf>
    <xf numFmtId="44" fontId="8" fillId="7" borderId="0" xfId="1" applyNumberFormat="1" applyFont="1" applyFill="1"/>
    <xf numFmtId="0" fontId="14" fillId="6" borderId="15" xfId="1" applyFont="1" applyFill="1" applyBorder="1" applyAlignment="1" applyProtection="1">
      <alignment vertical="center"/>
      <protection locked="0"/>
    </xf>
    <xf numFmtId="1" fontId="14" fillId="6" borderId="14" xfId="1" applyNumberFormat="1" applyFont="1" applyFill="1" applyBorder="1" applyAlignment="1" applyProtection="1">
      <alignment horizontal="left" vertical="center"/>
      <protection locked="0"/>
    </xf>
    <xf numFmtId="44" fontId="14" fillId="6" borderId="18" xfId="1" applyNumberFormat="1" applyFont="1" applyFill="1" applyBorder="1" applyAlignment="1" applyProtection="1">
      <alignment horizontal="right" vertical="center"/>
      <protection locked="0"/>
    </xf>
    <xf numFmtId="0" fontId="14" fillId="6" borderId="21" xfId="1" applyFont="1" applyFill="1" applyBorder="1" applyAlignment="1" applyProtection="1">
      <alignment vertical="center"/>
      <protection locked="0"/>
    </xf>
    <xf numFmtId="0" fontId="30" fillId="9" borderId="0" xfId="1" applyFont="1" applyFill="1"/>
    <xf numFmtId="0" fontId="31" fillId="6" borderId="22" xfId="1" applyFont="1" applyFill="1" applyBorder="1" applyAlignment="1" applyProtection="1">
      <alignment vertical="center"/>
      <protection locked="0"/>
    </xf>
    <xf numFmtId="0" fontId="31" fillId="6" borderId="23" xfId="1" applyFont="1" applyFill="1" applyBorder="1" applyAlignment="1" applyProtection="1">
      <alignment vertical="center"/>
      <protection locked="0"/>
    </xf>
    <xf numFmtId="49" fontId="31" fillId="6" borderId="16" xfId="1" applyNumberFormat="1" applyFont="1" applyFill="1" applyBorder="1" applyAlignment="1" applyProtection="1">
      <alignment vertical="center"/>
      <protection locked="0"/>
    </xf>
    <xf numFmtId="0" fontId="31" fillId="6" borderId="17" xfId="1" applyFont="1" applyFill="1" applyBorder="1" applyAlignment="1" applyProtection="1">
      <alignment horizontal="center" vertical="center" wrapText="1"/>
      <protection locked="0"/>
    </xf>
    <xf numFmtId="0" fontId="30" fillId="7" borderId="0" xfId="1" applyFont="1" applyFill="1"/>
    <xf numFmtId="0" fontId="32" fillId="6" borderId="0" xfId="1" applyFont="1" applyFill="1" applyAlignment="1">
      <alignment vertical="center"/>
    </xf>
    <xf numFmtId="0" fontId="13" fillId="6" borderId="21" xfId="1" applyFont="1" applyFill="1" applyBorder="1" applyAlignment="1" applyProtection="1">
      <alignment vertical="center" wrapText="1"/>
      <protection locked="0"/>
    </xf>
    <xf numFmtId="0" fontId="33" fillId="9" borderId="0" xfId="1" applyFont="1" applyFill="1"/>
    <xf numFmtId="0" fontId="34" fillId="6" borderId="22" xfId="1" applyFont="1" applyFill="1" applyBorder="1" applyAlignment="1" applyProtection="1">
      <alignment vertical="center"/>
      <protection locked="0"/>
    </xf>
    <xf numFmtId="0" fontId="34" fillId="6" borderId="23" xfId="1" applyFont="1" applyFill="1" applyBorder="1" applyAlignment="1" applyProtection="1">
      <alignment vertical="center"/>
      <protection locked="0"/>
    </xf>
    <xf numFmtId="49" fontId="34" fillId="6" borderId="16" xfId="1" applyNumberFormat="1" applyFont="1" applyFill="1" applyBorder="1" applyAlignment="1" applyProtection="1">
      <alignment vertical="center"/>
      <protection locked="0"/>
    </xf>
    <xf numFmtId="10" fontId="34" fillId="6" borderId="17" xfId="1" applyNumberFormat="1" applyFont="1" applyFill="1" applyBorder="1" applyAlignment="1" applyProtection="1">
      <alignment horizontal="center" vertical="center" wrapText="1"/>
      <protection locked="0"/>
    </xf>
    <xf numFmtId="0" fontId="34" fillId="6" borderId="17" xfId="1" applyFont="1" applyFill="1" applyBorder="1" applyAlignment="1" applyProtection="1">
      <alignment horizontal="center" vertical="center" wrapText="1"/>
      <protection locked="0"/>
    </xf>
    <xf numFmtId="44" fontId="34" fillId="6" borderId="14" xfId="3" applyFont="1" applyFill="1" applyBorder="1" applyAlignment="1" applyProtection="1">
      <alignment vertical="center"/>
      <protection locked="0"/>
    </xf>
    <xf numFmtId="165" fontId="34" fillId="8" borderId="14" xfId="1" applyNumberFormat="1" applyFont="1" applyFill="1" applyBorder="1" applyAlignment="1">
      <alignment vertical="center"/>
    </xf>
    <xf numFmtId="0" fontId="33" fillId="7" borderId="0" xfId="1" applyFont="1" applyFill="1"/>
    <xf numFmtId="1" fontId="34" fillId="6" borderId="14" xfId="1" applyNumberFormat="1" applyFont="1" applyFill="1" applyBorder="1" applyAlignment="1" applyProtection="1">
      <alignment horizontal="left" vertical="center"/>
      <protection locked="0"/>
    </xf>
    <xf numFmtId="0" fontId="34" fillId="6" borderId="21" xfId="1" applyFont="1" applyFill="1" applyBorder="1" applyAlignment="1" applyProtection="1">
      <alignment vertical="center"/>
      <protection locked="0"/>
    </xf>
    <xf numFmtId="44" fontId="34" fillId="6" borderId="18" xfId="1" applyNumberFormat="1" applyFont="1" applyFill="1" applyBorder="1" applyAlignment="1" applyProtection="1">
      <alignment horizontal="right" vertical="center"/>
      <protection locked="0"/>
    </xf>
    <xf numFmtId="0" fontId="14" fillId="6" borderId="13" xfId="1" applyFont="1" applyFill="1" applyBorder="1" applyAlignment="1" applyProtection="1">
      <alignment vertical="center"/>
      <protection locked="0"/>
    </xf>
    <xf numFmtId="0" fontId="34" fillId="6" borderId="13" xfId="1" applyFont="1" applyFill="1" applyBorder="1" applyAlignment="1" applyProtection="1">
      <alignment vertical="center"/>
      <protection locked="0"/>
    </xf>
    <xf numFmtId="0" fontId="35" fillId="9" borderId="0" xfId="1" applyFont="1" applyFill="1"/>
    <xf numFmtId="0" fontId="14" fillId="6" borderId="22" xfId="1" applyFont="1" applyFill="1" applyBorder="1" applyAlignment="1" applyProtection="1">
      <alignment vertical="center"/>
      <protection locked="0"/>
    </xf>
    <xf numFmtId="0" fontId="14" fillId="6" borderId="23" xfId="1" applyFont="1" applyFill="1" applyBorder="1" applyAlignment="1" applyProtection="1">
      <alignment vertical="center"/>
      <protection locked="0"/>
    </xf>
    <xf numFmtId="49" fontId="14" fillId="6" borderId="16" xfId="1" applyNumberFormat="1" applyFont="1" applyFill="1" applyBorder="1" applyAlignment="1" applyProtection="1">
      <alignment vertical="center"/>
      <protection locked="0"/>
    </xf>
    <xf numFmtId="0" fontId="14" fillId="6" borderId="17" xfId="1" applyFont="1" applyFill="1" applyBorder="1" applyAlignment="1" applyProtection="1">
      <alignment horizontal="center" vertical="center" wrapText="1"/>
      <protection locked="0"/>
    </xf>
    <xf numFmtId="44" fontId="14" fillId="6" borderId="14" xfId="3" applyFont="1" applyFill="1" applyBorder="1" applyAlignment="1" applyProtection="1">
      <alignment vertical="center"/>
      <protection locked="0"/>
    </xf>
    <xf numFmtId="165" fontId="14" fillId="8" borderId="14" xfId="1" applyNumberFormat="1" applyFont="1" applyFill="1" applyBorder="1" applyAlignment="1">
      <alignment vertical="center"/>
    </xf>
    <xf numFmtId="0" fontId="35" fillId="7" borderId="0" xfId="1" applyFont="1" applyFill="1"/>
    <xf numFmtId="0" fontId="14" fillId="6" borderId="51" xfId="1" applyFont="1" applyFill="1" applyBorder="1" applyAlignment="1" applyProtection="1">
      <alignment vertical="center"/>
      <protection locked="0"/>
    </xf>
    <xf numFmtId="0" fontId="34" fillId="6" borderId="51" xfId="1" applyFont="1" applyFill="1" applyBorder="1" applyAlignment="1" applyProtection="1">
      <alignment vertical="center"/>
      <protection locked="0"/>
    </xf>
    <xf numFmtId="49" fontId="10" fillId="8" borderId="9" xfId="1" applyNumberFormat="1" applyFont="1" applyFill="1" applyBorder="1" applyAlignment="1" applyProtection="1">
      <alignment horizontal="left"/>
      <protection locked="0"/>
    </xf>
    <xf numFmtId="49" fontId="10" fillId="8" borderId="10" xfId="1" applyNumberFormat="1" applyFont="1" applyFill="1" applyBorder="1" applyAlignment="1" applyProtection="1">
      <alignment horizontal="left"/>
      <protection locked="0"/>
    </xf>
    <xf numFmtId="49" fontId="17" fillId="8" borderId="3" xfId="4" applyNumberFormat="1" applyFill="1" applyBorder="1" applyAlignment="1" applyProtection="1">
      <alignment horizontal="left"/>
      <protection locked="0"/>
    </xf>
    <xf numFmtId="49" fontId="10" fillId="8" borderId="4" xfId="1" applyNumberFormat="1" applyFont="1" applyFill="1" applyBorder="1" applyAlignment="1" applyProtection="1">
      <alignment horizontal="left"/>
      <protection locked="0"/>
    </xf>
    <xf numFmtId="49" fontId="10" fillId="8" borderId="5" xfId="1" applyNumberFormat="1" applyFont="1" applyFill="1" applyBorder="1" applyAlignment="1" applyProtection="1">
      <alignment horizontal="left"/>
      <protection locked="0"/>
    </xf>
    <xf numFmtId="0" fontId="10" fillId="8" borderId="7" xfId="1" applyFont="1" applyFill="1" applyBorder="1" applyAlignment="1" applyProtection="1">
      <alignment horizontal="left"/>
      <protection locked="0"/>
    </xf>
    <xf numFmtId="0" fontId="10" fillId="8" borderId="8" xfId="1" applyFont="1" applyFill="1" applyBorder="1" applyAlignment="1" applyProtection="1">
      <alignment horizontal="left"/>
      <protection locked="0"/>
    </xf>
    <xf numFmtId="0" fontId="10" fillId="8" borderId="9" xfId="1" applyFont="1" applyFill="1" applyBorder="1" applyAlignment="1" applyProtection="1">
      <alignment horizontal="left"/>
      <protection locked="0"/>
    </xf>
    <xf numFmtId="0" fontId="10" fillId="8" borderId="10" xfId="1" applyFont="1" applyFill="1" applyBorder="1" applyAlignment="1" applyProtection="1">
      <alignment horizontal="left"/>
      <protection locked="0"/>
    </xf>
    <xf numFmtId="49" fontId="10" fillId="8" borderId="3" xfId="1" applyNumberFormat="1" applyFont="1" applyFill="1" applyBorder="1" applyAlignment="1" applyProtection="1">
      <alignment horizontal="left"/>
      <protection locked="0"/>
    </xf>
    <xf numFmtId="0" fontId="12" fillId="8" borderId="40" xfId="1" applyFont="1" applyFill="1" applyBorder="1" applyAlignment="1" applyProtection="1">
      <alignment horizontal="left" vertical="top" wrapText="1"/>
      <protection locked="0"/>
    </xf>
    <xf numFmtId="0" fontId="12" fillId="8" borderId="41" xfId="1" applyFont="1" applyFill="1" applyBorder="1" applyAlignment="1" applyProtection="1">
      <alignment horizontal="left" vertical="top" wrapText="1"/>
      <protection locked="0"/>
    </xf>
    <xf numFmtId="0" fontId="12" fillId="8" borderId="42" xfId="1" applyFont="1" applyFill="1" applyBorder="1" applyAlignment="1" applyProtection="1">
      <alignment horizontal="left" vertical="top" wrapText="1"/>
      <protection locked="0"/>
    </xf>
    <xf numFmtId="0" fontId="12" fillId="8" borderId="43" xfId="1" applyFont="1" applyFill="1" applyBorder="1" applyAlignment="1" applyProtection="1">
      <alignment horizontal="left" vertical="top" wrapText="1"/>
      <protection locked="0"/>
    </xf>
    <xf numFmtId="0" fontId="12" fillId="8" borderId="0" xfId="1" applyFont="1" applyFill="1" applyAlignment="1" applyProtection="1">
      <alignment horizontal="left" vertical="top" wrapText="1"/>
      <protection locked="0"/>
    </xf>
    <xf numFmtId="0" fontId="12" fillId="8" borderId="44" xfId="1" applyFont="1" applyFill="1" applyBorder="1" applyAlignment="1" applyProtection="1">
      <alignment horizontal="left" vertical="top" wrapText="1"/>
      <protection locked="0"/>
    </xf>
    <xf numFmtId="0" fontId="12" fillId="8" borderId="45" xfId="1" applyFont="1" applyFill="1" applyBorder="1" applyAlignment="1" applyProtection="1">
      <alignment horizontal="left" vertical="top" wrapText="1"/>
      <protection locked="0"/>
    </xf>
    <xf numFmtId="0" fontId="12" fillId="8" borderId="46" xfId="1" applyFont="1" applyFill="1" applyBorder="1" applyAlignment="1" applyProtection="1">
      <alignment horizontal="left" vertical="top" wrapText="1"/>
      <protection locked="0"/>
    </xf>
    <xf numFmtId="0" fontId="12" fillId="8" borderId="47" xfId="1" applyFont="1" applyFill="1" applyBorder="1" applyAlignment="1" applyProtection="1">
      <alignment horizontal="left" vertical="top" wrapText="1"/>
      <protection locked="0"/>
    </xf>
    <xf numFmtId="0" fontId="10" fillId="6" borderId="0" xfId="1" applyFont="1" applyFill="1" applyAlignment="1">
      <alignment horizontal="right"/>
    </xf>
    <xf numFmtId="0" fontId="10" fillId="6" borderId="10" xfId="1" applyFont="1" applyFill="1" applyBorder="1" applyAlignment="1">
      <alignment horizontal="right"/>
    </xf>
    <xf numFmtId="0" fontId="8" fillId="9" borderId="0" xfId="1" applyFont="1" applyFill="1" applyAlignment="1">
      <alignment horizontal="center"/>
    </xf>
    <xf numFmtId="0" fontId="19" fillId="9" borderId="0" xfId="1" applyFont="1" applyFill="1" applyAlignment="1">
      <alignment horizontal="right"/>
    </xf>
    <xf numFmtId="0" fontId="9" fillId="6" borderId="0" xfId="1" applyFont="1" applyFill="1" applyAlignment="1">
      <alignment horizontal="right"/>
    </xf>
    <xf numFmtId="49" fontId="9" fillId="8" borderId="3" xfId="1" applyNumberFormat="1" applyFont="1" applyFill="1" applyBorder="1" applyAlignment="1" applyProtection="1">
      <alignment horizontal="left"/>
      <protection locked="0"/>
    </xf>
    <xf numFmtId="49" fontId="9" fillId="8" borderId="4" xfId="1" applyNumberFormat="1" applyFont="1" applyFill="1" applyBorder="1" applyAlignment="1" applyProtection="1">
      <alignment horizontal="left"/>
      <protection locked="0"/>
    </xf>
    <xf numFmtId="49" fontId="9" fillId="8" borderId="5" xfId="1" applyNumberFormat="1" applyFont="1" applyFill="1" applyBorder="1" applyAlignment="1" applyProtection="1">
      <alignment horizontal="left"/>
      <protection locked="0"/>
    </xf>
    <xf numFmtId="49" fontId="10" fillId="11" borderId="7" xfId="1" applyNumberFormat="1" applyFont="1" applyFill="1" applyBorder="1" applyAlignment="1" applyProtection="1">
      <alignment horizontal="left"/>
      <protection locked="0"/>
    </xf>
    <xf numFmtId="49" fontId="10" fillId="11" borderId="20" xfId="1" applyNumberFormat="1" applyFont="1" applyFill="1" applyBorder="1" applyAlignment="1" applyProtection="1">
      <alignment horizontal="left"/>
      <protection locked="0"/>
    </xf>
    <xf numFmtId="0" fontId="16" fillId="0" borderId="0" xfId="1" applyFont="1" applyAlignment="1">
      <alignment horizontal="center" vertical="center"/>
    </xf>
    <xf numFmtId="0" fontId="15" fillId="6" borderId="0" xfId="1" applyFont="1" applyFill="1" applyAlignment="1">
      <alignment horizontal="center" vertical="center"/>
    </xf>
    <xf numFmtId="0" fontId="10" fillId="8" borderId="11" xfId="1" applyFont="1" applyFill="1" applyBorder="1" applyAlignment="1" applyProtection="1">
      <alignment horizontal="left"/>
      <protection locked="0"/>
    </xf>
    <xf numFmtId="0" fontId="10" fillId="8" borderId="12" xfId="1" applyFont="1" applyFill="1" applyBorder="1" applyAlignment="1" applyProtection="1">
      <alignment horizontal="left"/>
      <protection locked="0"/>
    </xf>
    <xf numFmtId="41" fontId="14" fillId="8" borderId="30" xfId="5" applyFont="1" applyFill="1" applyBorder="1" applyAlignment="1">
      <alignment horizontal="center" vertical="center"/>
    </xf>
    <xf numFmtId="41" fontId="14" fillId="8" borderId="31" xfId="5" applyFont="1" applyFill="1" applyBorder="1" applyAlignment="1">
      <alignment horizontal="center" vertical="center"/>
    </xf>
    <xf numFmtId="44" fontId="14" fillId="8" borderId="30" xfId="7" applyFont="1" applyFill="1" applyBorder="1" applyAlignment="1">
      <alignment horizontal="center" vertical="center"/>
    </xf>
    <xf numFmtId="44" fontId="14" fillId="8" borderId="31" xfId="7" applyFont="1" applyFill="1" applyBorder="1" applyAlignment="1">
      <alignment horizontal="center" vertical="center"/>
    </xf>
    <xf numFmtId="0" fontId="10" fillId="0" borderId="0" xfId="1" applyFont="1" applyAlignment="1">
      <alignment horizontal="center"/>
    </xf>
    <xf numFmtId="49" fontId="4" fillId="4" borderId="1" xfId="0" applyNumberFormat="1" applyFont="1" applyFill="1" applyBorder="1" applyAlignment="1">
      <alignment horizontal="center"/>
    </xf>
    <xf numFmtId="0" fontId="0" fillId="9" borderId="28" xfId="0" applyFill="1" applyBorder="1" applyAlignment="1" applyProtection="1">
      <alignment horizontal="center"/>
      <protection hidden="1"/>
    </xf>
    <xf numFmtId="0" fontId="21" fillId="9" borderId="24" xfId="0" applyFont="1" applyFill="1" applyBorder="1" applyAlignment="1" applyProtection="1">
      <alignment horizontal="center" vertical="center"/>
      <protection hidden="1"/>
    </xf>
    <xf numFmtId="0" fontId="21" fillId="9" borderId="25" xfId="0" applyFont="1" applyFill="1" applyBorder="1" applyAlignment="1" applyProtection="1">
      <alignment horizontal="center" vertical="center"/>
      <protection hidden="1"/>
    </xf>
    <xf numFmtId="0" fontId="21" fillId="9" borderId="26" xfId="0" applyFont="1" applyFill="1" applyBorder="1" applyAlignment="1" applyProtection="1">
      <alignment horizontal="center" vertical="center"/>
      <protection hidden="1"/>
    </xf>
    <xf numFmtId="0" fontId="21" fillId="9" borderId="27" xfId="0" applyFont="1" applyFill="1" applyBorder="1" applyAlignment="1" applyProtection="1">
      <alignment horizontal="center" vertical="center"/>
      <protection hidden="1"/>
    </xf>
    <xf numFmtId="0" fontId="21" fillId="9" borderId="28" xfId="0" applyFont="1" applyFill="1" applyBorder="1" applyAlignment="1" applyProtection="1">
      <alignment horizontal="center" vertical="center"/>
      <protection hidden="1"/>
    </xf>
    <xf numFmtId="0" fontId="21" fillId="9" borderId="29" xfId="0" applyFont="1" applyFill="1" applyBorder="1" applyAlignment="1" applyProtection="1">
      <alignment horizontal="center" vertical="center"/>
      <protection hidden="1"/>
    </xf>
    <xf numFmtId="0" fontId="4" fillId="8" borderId="37" xfId="1" applyFill="1" applyBorder="1" applyAlignment="1">
      <alignment horizontal="center" vertical="top" wrapText="1"/>
    </xf>
    <xf numFmtId="0" fontId="4" fillId="8" borderId="38" xfId="1" applyFill="1" applyBorder="1" applyAlignment="1">
      <alignment horizontal="center" vertical="top" wrapText="1"/>
    </xf>
    <xf numFmtId="0" fontId="4" fillId="8" borderId="39" xfId="1" applyFill="1" applyBorder="1" applyAlignment="1">
      <alignment horizontal="center" vertical="top" wrapText="1"/>
    </xf>
    <xf numFmtId="0" fontId="4" fillId="8" borderId="32" xfId="1" applyFill="1" applyBorder="1" applyAlignment="1">
      <alignment horizontal="center" vertical="top" wrapText="1"/>
    </xf>
    <xf numFmtId="0" fontId="4" fillId="8" borderId="33" xfId="1" applyFill="1" applyBorder="1" applyAlignment="1">
      <alignment horizontal="center" vertical="top" wrapText="1"/>
    </xf>
    <xf numFmtId="0" fontId="4" fillId="8" borderId="34" xfId="1" applyFill="1" applyBorder="1" applyAlignment="1">
      <alignment horizontal="center" vertical="top" wrapText="1"/>
    </xf>
    <xf numFmtId="0" fontId="4" fillId="8" borderId="35" xfId="1" applyFill="1" applyBorder="1" applyAlignment="1">
      <alignment horizontal="center" vertical="top" wrapText="1"/>
    </xf>
    <xf numFmtId="0" fontId="4" fillId="8" borderId="0" xfId="1" applyFill="1" applyAlignment="1">
      <alignment horizontal="left" vertical="top" wrapText="1"/>
    </xf>
    <xf numFmtId="0" fontId="4" fillId="8" borderId="36" xfId="1" applyFill="1" applyBorder="1" applyAlignment="1">
      <alignment horizontal="center" vertical="top" wrapText="1"/>
    </xf>
    <xf numFmtId="0" fontId="17" fillId="8" borderId="0" xfId="4" applyFill="1" applyAlignment="1" applyProtection="1">
      <alignment horizontal="center"/>
    </xf>
  </cellXfs>
  <cellStyles count="9">
    <cellStyle name="Comma [0]" xfId="5" builtinId="6"/>
    <cellStyle name="Currency" xfId="7" builtinId="4"/>
    <cellStyle name="Currency 2" xfId="3" xr:uid="{00000000-0005-0000-0000-000002000000}"/>
    <cellStyle name="Hyperlink" xfId="4" builtinId="8"/>
    <cellStyle name="Normal" xfId="0" builtinId="0"/>
    <cellStyle name="Normal 2" xfId="1" xr:uid="{00000000-0005-0000-0000-000005000000}"/>
    <cellStyle name="Normal 3" xfId="6" xr:uid="{00000000-0005-0000-0000-000006000000}"/>
    <cellStyle name="Normal 4" xfId="8" xr:uid="{F408233C-090B-4858-82FC-7D800A8FA7A1}"/>
    <cellStyle name="Percent 2" xfId="2" xr:uid="{00000000-0005-0000-0000-000007000000}"/>
  </cellStyles>
  <dxfs count="15">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2</xdr:col>
      <xdr:colOff>695325</xdr:colOff>
      <xdr:row>2</xdr:row>
      <xdr:rowOff>85725</xdr:rowOff>
    </xdr:to>
    <xdr:sp macro="" textlink="">
      <xdr:nvSpPr>
        <xdr:cNvPr id="4" name="Rectangle 3">
          <a:extLst>
            <a:ext uri="{FF2B5EF4-FFF2-40B4-BE49-F238E27FC236}">
              <a16:creationId xmlns:a16="http://schemas.microsoft.com/office/drawing/2014/main" id="{183187F8-0EE6-4545-AB82-5AC41502362D}"/>
            </a:ext>
          </a:extLst>
        </xdr:cNvPr>
        <xdr:cNvSpPr/>
      </xdr:nvSpPr>
      <xdr:spPr>
        <a:xfrm>
          <a:off x="0" y="47625"/>
          <a:ext cx="2419350" cy="9429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percollins-my.sharepoint.com/Users/cusmxs/Dropbox%20(HarperCollins)/New%20Oder%20Forms/002%20-%20Order%20Form%20(Home%20Customer%20-%20Blank)%20-%202013.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CDS Upload"/>
      <sheetName val="Lists"/>
      <sheetName val="Check"/>
      <sheetName val="Help &amp; Disclaimer"/>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harpercollins.co.uk/terms" TargetMode="External"/><Relationship Id="rId1" Type="http://schemas.openxmlformats.org/officeDocument/2006/relationships/hyperlink" Target="http://www.harpercollins.co.uk/te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93"/>
  <sheetViews>
    <sheetView tabSelected="1" topLeftCell="A77" zoomScale="126" zoomScaleNormal="100" workbookViewId="0">
      <selection activeCell="E81" sqref="E81"/>
    </sheetView>
  </sheetViews>
  <sheetFormatPr defaultColWidth="9.33203125" defaultRowHeight="13.2"/>
  <cols>
    <col min="1" max="1" width="9.33203125" style="18" customWidth="1"/>
    <col min="2" max="2" width="11.6640625" style="18" customWidth="1"/>
    <col min="3" max="3" width="23.21875" style="18" customWidth="1"/>
    <col min="4" max="4" width="4.44140625" style="18" customWidth="1"/>
    <col min="5" max="5" width="9.33203125" style="18" bestFit="1" customWidth="1"/>
    <col min="6" max="6" width="10" style="18" bestFit="1" customWidth="1"/>
    <col min="7" max="7" width="7.6640625" style="18" customWidth="1"/>
    <col min="8" max="8" width="8.6640625" style="18" customWidth="1"/>
    <col min="9" max="9" width="8.44140625" style="123" bestFit="1" customWidth="1"/>
    <col min="10" max="10" width="7.33203125" style="18" customWidth="1"/>
    <col min="11" max="11" width="21.5546875" style="18" customWidth="1"/>
    <col min="12" max="16384" width="9.33203125" style="18"/>
  </cols>
  <sheetData>
    <row r="1" spans="1:12" ht="56.25" customHeight="1">
      <c r="A1" s="64" t="s">
        <v>149</v>
      </c>
      <c r="B1" s="10" t="s">
        <v>0</v>
      </c>
      <c r="C1" s="65"/>
      <c r="D1" s="65"/>
      <c r="E1" s="65"/>
      <c r="F1" s="65"/>
      <c r="G1" s="65"/>
      <c r="H1" s="65"/>
      <c r="I1" s="116"/>
      <c r="J1" s="65"/>
      <c r="K1" s="57" t="s">
        <v>1</v>
      </c>
      <c r="L1" s="28"/>
    </row>
    <row r="2" spans="1:12" ht="15" customHeight="1">
      <c r="A2" s="64"/>
      <c r="B2"/>
      <c r="C2" s="66"/>
      <c r="D2" s="66"/>
      <c r="E2" s="67"/>
      <c r="F2" s="28"/>
      <c r="G2" s="28"/>
      <c r="H2" s="28"/>
      <c r="I2" s="134" t="s">
        <v>663</v>
      </c>
      <c r="J2" s="72" t="s">
        <v>655</v>
      </c>
      <c r="K2" s="68"/>
      <c r="L2" s="28"/>
    </row>
    <row r="3" spans="1:12" ht="9.75" customHeight="1">
      <c r="A3" s="64"/>
      <c r="B3"/>
      <c r="C3" s="66"/>
      <c r="D3" s="66"/>
      <c r="E3" s="67"/>
      <c r="F3" s="28"/>
      <c r="G3" s="28"/>
      <c r="H3" s="28"/>
      <c r="I3" s="117"/>
      <c r="J3" s="68"/>
      <c r="K3" s="68"/>
      <c r="L3" s="28"/>
    </row>
    <row r="4" spans="1:12" ht="15" customHeight="1">
      <c r="A4" s="28"/>
      <c r="B4" s="183" t="s">
        <v>2</v>
      </c>
      <c r="C4" s="183"/>
      <c r="D4" s="184"/>
      <c r="E4" s="185"/>
      <c r="F4" s="185"/>
      <c r="G4" s="185"/>
      <c r="H4" s="186"/>
      <c r="I4" s="118"/>
      <c r="J4" s="29"/>
      <c r="K4" s="69"/>
      <c r="L4" s="28"/>
    </row>
    <row r="5" spans="1:12" ht="14.1" customHeight="1">
      <c r="A5" s="28"/>
      <c r="B5" s="42"/>
      <c r="C5" s="41" t="s">
        <v>3</v>
      </c>
      <c r="D5" s="187"/>
      <c r="E5" s="188"/>
      <c r="F5" s="41" t="s">
        <v>4</v>
      </c>
      <c r="G5" s="187"/>
      <c r="H5" s="188"/>
      <c r="I5" s="181"/>
      <c r="J5" s="181"/>
      <c r="K5" s="181"/>
      <c r="L5" s="28"/>
    </row>
    <row r="6" spans="1:12" ht="9" customHeight="1">
      <c r="A6" s="28"/>
      <c r="B6" s="58"/>
      <c r="C6" s="61"/>
      <c r="D6" s="62"/>
      <c r="E6" s="62"/>
      <c r="F6" s="61"/>
      <c r="G6" s="62"/>
      <c r="H6" s="62"/>
      <c r="I6" s="119"/>
      <c r="J6" s="63"/>
      <c r="K6" s="63"/>
      <c r="L6" s="28"/>
    </row>
    <row r="7" spans="1:12" s="20" customFormat="1" ht="14.1" customHeight="1">
      <c r="A7" s="31"/>
      <c r="B7" s="19" t="s">
        <v>5</v>
      </c>
      <c r="C7" s="19"/>
      <c r="D7" s="31"/>
      <c r="E7" s="31"/>
      <c r="F7" s="31"/>
      <c r="G7" s="31"/>
      <c r="H7" s="31"/>
      <c r="I7" s="120"/>
      <c r="J7" s="31"/>
      <c r="K7" s="31"/>
      <c r="L7" s="31"/>
    </row>
    <row r="8" spans="1:12" ht="15" customHeight="1">
      <c r="A8" s="28"/>
      <c r="B8" s="165" t="s">
        <v>656</v>
      </c>
      <c r="C8" s="166"/>
      <c r="D8" s="22"/>
      <c r="E8" s="29" t="s">
        <v>7</v>
      </c>
      <c r="F8" s="169"/>
      <c r="G8" s="163"/>
      <c r="H8" s="164"/>
      <c r="I8" s="120"/>
      <c r="J8" s="31"/>
      <c r="K8" s="31"/>
      <c r="L8" s="28"/>
    </row>
    <row r="9" spans="1:12" ht="15" customHeight="1">
      <c r="A9" s="28"/>
      <c r="B9" s="167" t="s">
        <v>643</v>
      </c>
      <c r="C9" s="168"/>
      <c r="D9" s="22"/>
      <c r="E9" s="29" t="s">
        <v>9</v>
      </c>
      <c r="F9" s="162"/>
      <c r="G9" s="163"/>
      <c r="H9" s="164"/>
      <c r="I9" s="182" t="s">
        <v>6</v>
      </c>
      <c r="J9" s="182"/>
      <c r="K9" s="182"/>
      <c r="L9" s="28"/>
    </row>
    <row r="10" spans="1:12" ht="14.1" customHeight="1">
      <c r="A10" s="28"/>
      <c r="B10" s="167" t="s">
        <v>657</v>
      </c>
      <c r="C10" s="168"/>
      <c r="D10" s="22"/>
      <c r="E10" s="31" t="s">
        <v>12</v>
      </c>
      <c r="F10" s="31"/>
      <c r="G10" s="31"/>
      <c r="H10" s="31"/>
      <c r="I10" s="179" t="s">
        <v>8</v>
      </c>
      <c r="J10" s="180"/>
      <c r="K10" s="33"/>
      <c r="L10" s="28"/>
    </row>
    <row r="11" spans="1:12" ht="14.1" customHeight="1">
      <c r="A11" s="28"/>
      <c r="B11" s="167" t="s">
        <v>658</v>
      </c>
      <c r="C11" s="168"/>
      <c r="D11" s="22"/>
      <c r="E11" s="170"/>
      <c r="F11" s="171"/>
      <c r="G11" s="171"/>
      <c r="H11" s="172"/>
      <c r="I11" s="179" t="s">
        <v>11</v>
      </c>
      <c r="J11" s="180"/>
      <c r="K11" s="33"/>
      <c r="L11" s="28"/>
    </row>
    <row r="12" spans="1:12" ht="14.1" customHeight="1">
      <c r="A12" s="28"/>
      <c r="B12" s="167" t="s">
        <v>659</v>
      </c>
      <c r="C12" s="168"/>
      <c r="D12" s="22"/>
      <c r="E12" s="173"/>
      <c r="F12" s="174"/>
      <c r="G12" s="174"/>
      <c r="H12" s="175"/>
      <c r="I12" s="179" t="s">
        <v>13</v>
      </c>
      <c r="J12" s="180"/>
      <c r="K12" s="33"/>
      <c r="L12" s="28"/>
    </row>
    <row r="13" spans="1:12" ht="14.1" customHeight="1">
      <c r="A13" s="28"/>
      <c r="B13" s="167" t="s">
        <v>660</v>
      </c>
      <c r="C13" s="168"/>
      <c r="D13" s="22"/>
      <c r="E13" s="173"/>
      <c r="F13" s="174"/>
      <c r="G13" s="174"/>
      <c r="H13" s="175"/>
      <c r="I13" s="179" t="s">
        <v>15</v>
      </c>
      <c r="J13" s="180"/>
      <c r="K13" s="34"/>
      <c r="L13" s="28"/>
    </row>
    <row r="14" spans="1:12" ht="14.1" customHeight="1">
      <c r="A14" s="28"/>
      <c r="B14" s="160" t="s">
        <v>661</v>
      </c>
      <c r="C14" s="161"/>
      <c r="D14" s="22"/>
      <c r="E14" s="173"/>
      <c r="F14" s="174"/>
      <c r="G14" s="174"/>
      <c r="H14" s="175"/>
      <c r="I14" s="179" t="s">
        <v>16</v>
      </c>
      <c r="J14" s="180"/>
      <c r="K14" s="38"/>
      <c r="L14" s="28"/>
    </row>
    <row r="15" spans="1:12" ht="14.1" customHeight="1">
      <c r="A15" s="28"/>
      <c r="B15" s="191" t="s">
        <v>150</v>
      </c>
      <c r="C15" s="192"/>
      <c r="D15" s="22"/>
      <c r="E15" s="176"/>
      <c r="F15" s="177"/>
      <c r="G15" s="177"/>
      <c r="H15" s="178"/>
      <c r="I15" s="179" t="s">
        <v>17</v>
      </c>
      <c r="J15" s="180"/>
      <c r="K15" s="38"/>
      <c r="L15" s="28"/>
    </row>
    <row r="16" spans="1:12" s="20" customFormat="1" ht="14.1" customHeight="1">
      <c r="A16" s="31"/>
      <c r="B16" s="31"/>
      <c r="C16" s="31"/>
      <c r="D16" s="59"/>
      <c r="E16" s="31"/>
      <c r="F16" s="31"/>
      <c r="G16" s="31"/>
      <c r="H16" s="60"/>
      <c r="I16" s="179" t="s">
        <v>18</v>
      </c>
      <c r="J16" s="180"/>
      <c r="K16" s="38"/>
      <c r="L16" s="31"/>
    </row>
    <row r="17" spans="1:12" s="20" customFormat="1" ht="14.1" customHeight="1">
      <c r="A17" s="31"/>
      <c r="B17" s="31"/>
      <c r="C17" s="29" t="s">
        <v>19</v>
      </c>
      <c r="D17" s="193">
        <f>SUM(H20:H91)</f>
        <v>0</v>
      </c>
      <c r="E17" s="194"/>
      <c r="F17" s="29" t="s">
        <v>20</v>
      </c>
      <c r="G17" s="195">
        <f>SUM(K20:K91)</f>
        <v>0</v>
      </c>
      <c r="H17" s="196"/>
      <c r="I17" s="179" t="s">
        <v>21</v>
      </c>
      <c r="J17" s="180"/>
      <c r="K17" s="40">
        <v>0</v>
      </c>
      <c r="L17" s="31"/>
    </row>
    <row r="18" spans="1:12" s="20" customFormat="1" ht="14.1" customHeight="1">
      <c r="A18" s="31"/>
      <c r="B18" s="197"/>
      <c r="C18" s="197"/>
      <c r="D18" s="197"/>
      <c r="E18" s="197"/>
      <c r="F18" s="197"/>
      <c r="G18" s="197"/>
      <c r="H18" s="197"/>
      <c r="I18" s="197"/>
      <c r="J18" s="197"/>
      <c r="K18" s="197"/>
      <c r="L18" s="31"/>
    </row>
    <row r="19" spans="1:12" ht="15" customHeight="1">
      <c r="A19" s="28"/>
      <c r="B19" s="21" t="s">
        <v>22</v>
      </c>
      <c r="C19" s="21" t="s">
        <v>23</v>
      </c>
      <c r="D19" s="21"/>
      <c r="E19" s="21"/>
      <c r="F19" s="22" t="s">
        <v>24</v>
      </c>
      <c r="G19" s="22" t="s">
        <v>25</v>
      </c>
      <c r="H19" s="22" t="s">
        <v>26</v>
      </c>
      <c r="I19" s="121" t="s">
        <v>27</v>
      </c>
      <c r="J19" s="23" t="s">
        <v>28</v>
      </c>
      <c r="K19" s="23" t="s">
        <v>29</v>
      </c>
      <c r="L19" s="28"/>
    </row>
    <row r="20" spans="1:12" ht="15" customHeight="1">
      <c r="A20" s="28"/>
      <c r="B20" s="125">
        <v>9781782695936</v>
      </c>
      <c r="C20" s="124" t="s">
        <v>664</v>
      </c>
      <c r="D20" s="36"/>
      <c r="E20" s="37"/>
      <c r="F20" s="39"/>
      <c r="G20" s="32">
        <v>0</v>
      </c>
      <c r="H20" s="25"/>
      <c r="I20" s="126">
        <v>12.99</v>
      </c>
      <c r="J20" s="26">
        <v>0</v>
      </c>
      <c r="K20" s="27">
        <f t="shared" ref="K20:K91" si="0">IF(J20&gt;0,J20*H20,((1-(G20+$K$17))*I20)*H20)</f>
        <v>0</v>
      </c>
      <c r="L20" s="28"/>
    </row>
    <row r="21" spans="1:12" ht="15" customHeight="1">
      <c r="A21" s="28"/>
      <c r="B21" s="125">
        <v>9781782696094</v>
      </c>
      <c r="C21" s="124" t="s">
        <v>665</v>
      </c>
      <c r="D21" s="36"/>
      <c r="E21" s="37"/>
      <c r="F21" s="39"/>
      <c r="G21" s="32">
        <v>0</v>
      </c>
      <c r="H21" s="25"/>
      <c r="I21" s="126">
        <v>8.99</v>
      </c>
      <c r="J21" s="26">
        <v>0</v>
      </c>
      <c r="K21" s="27">
        <f>IF(J21&gt;0,J21*H21,((1-(G21+$K$17))*I21)*H21)</f>
        <v>0</v>
      </c>
      <c r="L21" s="28"/>
    </row>
    <row r="22" spans="1:12" ht="15" customHeight="1">
      <c r="A22" s="28"/>
      <c r="B22" s="125">
        <v>9781782695134</v>
      </c>
      <c r="C22" s="124" t="s">
        <v>666</v>
      </c>
      <c r="D22" s="36"/>
      <c r="E22" s="37"/>
      <c r="F22" s="39"/>
      <c r="G22" s="32">
        <v>0</v>
      </c>
      <c r="H22" s="25"/>
      <c r="I22" s="126">
        <v>9.99</v>
      </c>
      <c r="J22" s="26">
        <v>0</v>
      </c>
      <c r="K22" s="27">
        <f t="shared" si="0"/>
        <v>0</v>
      </c>
      <c r="L22" s="28"/>
    </row>
    <row r="23" spans="1:12" ht="15" customHeight="1">
      <c r="A23" s="28"/>
      <c r="B23" s="125">
        <v>9781915026163</v>
      </c>
      <c r="C23" s="127" t="s">
        <v>689</v>
      </c>
      <c r="D23" s="36"/>
      <c r="E23" s="37"/>
      <c r="F23" s="39" t="s">
        <v>10</v>
      </c>
      <c r="G23" s="32">
        <v>0</v>
      </c>
      <c r="H23" s="25"/>
      <c r="I23" s="126">
        <v>8.99</v>
      </c>
      <c r="J23" s="26">
        <v>0</v>
      </c>
      <c r="K23" s="27">
        <f t="shared" ref="K23:K38" si="1">IF(J23&gt;0,J23*H23,((1-(G23+$K$17))*I23)*H23)</f>
        <v>0</v>
      </c>
      <c r="L23" s="28"/>
    </row>
    <row r="24" spans="1:12" s="144" customFormat="1" ht="15" customHeight="1">
      <c r="A24" s="136"/>
      <c r="B24" s="145">
        <v>9781910655030</v>
      </c>
      <c r="C24" s="146" t="s">
        <v>695</v>
      </c>
      <c r="D24" s="137"/>
      <c r="E24" s="138"/>
      <c r="F24" s="139"/>
      <c r="G24" s="32">
        <v>0</v>
      </c>
      <c r="H24" s="141"/>
      <c r="I24" s="147">
        <v>7.99</v>
      </c>
      <c r="J24" s="26">
        <v>0</v>
      </c>
      <c r="K24" s="27">
        <f t="shared" si="1"/>
        <v>0</v>
      </c>
      <c r="L24" s="136"/>
    </row>
    <row r="25" spans="1:12" s="144" customFormat="1" ht="15" customHeight="1">
      <c r="A25" s="136"/>
      <c r="B25" s="145">
        <v>9781913322373</v>
      </c>
      <c r="C25" s="146" t="s">
        <v>696</v>
      </c>
      <c r="D25" s="137"/>
      <c r="E25" s="138"/>
      <c r="F25" s="139"/>
      <c r="G25" s="32">
        <v>0</v>
      </c>
      <c r="H25" s="141"/>
      <c r="I25" s="147">
        <v>7.99</v>
      </c>
      <c r="J25" s="26">
        <v>0</v>
      </c>
      <c r="K25" s="143">
        <f t="shared" si="1"/>
        <v>0</v>
      </c>
      <c r="L25" s="136"/>
    </row>
    <row r="26" spans="1:12" ht="15" customHeight="1">
      <c r="A26" s="28"/>
      <c r="B26" s="125">
        <v>9781917171212</v>
      </c>
      <c r="C26" s="127" t="s">
        <v>690</v>
      </c>
      <c r="D26" s="36"/>
      <c r="E26" s="37"/>
      <c r="F26" s="39"/>
      <c r="G26" s="32">
        <v>0</v>
      </c>
      <c r="H26" s="25"/>
      <c r="I26" s="126">
        <v>8.99</v>
      </c>
      <c r="J26" s="26">
        <v>0</v>
      </c>
      <c r="K26" s="27">
        <f t="shared" si="1"/>
        <v>0</v>
      </c>
      <c r="L26" s="28"/>
    </row>
    <row r="27" spans="1:12" ht="15" customHeight="1">
      <c r="A27" s="28"/>
      <c r="B27" s="125">
        <v>9780702343087</v>
      </c>
      <c r="C27" s="127" t="s">
        <v>675</v>
      </c>
      <c r="D27" s="36"/>
      <c r="E27" s="37"/>
      <c r="F27" s="39"/>
      <c r="G27" s="32">
        <v>0</v>
      </c>
      <c r="H27" s="25"/>
      <c r="I27" s="126">
        <v>7.99</v>
      </c>
      <c r="J27" s="26">
        <v>0</v>
      </c>
      <c r="K27" s="27">
        <f>IF(J27&gt;0,J27*H27,((1-(G27+$K$17))*I27)*H27)</f>
        <v>0</v>
      </c>
      <c r="L27" s="28"/>
    </row>
    <row r="28" spans="1:12" ht="15" customHeight="1">
      <c r="A28" s="28"/>
      <c r="B28" s="125">
        <v>9780702340918</v>
      </c>
      <c r="C28" s="127" t="s">
        <v>678</v>
      </c>
      <c r="D28" s="36"/>
      <c r="E28" s="37"/>
      <c r="F28" s="39"/>
      <c r="G28" s="32">
        <v>0</v>
      </c>
      <c r="H28" s="25"/>
      <c r="I28" s="126">
        <v>9.99</v>
      </c>
      <c r="J28" s="26">
        <v>0</v>
      </c>
      <c r="K28" s="27">
        <f>IF(J28&gt;0,J28*H28,((1-(G28+$K$17))*I28)*H28)</f>
        <v>0</v>
      </c>
      <c r="L28" s="28"/>
    </row>
    <row r="29" spans="1:12" ht="15" customHeight="1">
      <c r="A29" s="28"/>
      <c r="B29" s="125">
        <v>9780702349157</v>
      </c>
      <c r="C29" s="158" t="s">
        <v>712</v>
      </c>
      <c r="D29" s="36"/>
      <c r="E29" s="37"/>
      <c r="F29" s="39"/>
      <c r="G29" s="32">
        <v>0</v>
      </c>
      <c r="H29" s="25"/>
      <c r="I29" s="126">
        <v>7.99</v>
      </c>
      <c r="J29" s="26">
        <v>0</v>
      </c>
      <c r="K29" s="27">
        <f>IF(J29&gt;0,J29*H29,((1-(G29+$K$17))*I29)*H29)</f>
        <v>0</v>
      </c>
      <c r="L29" s="28"/>
    </row>
    <row r="30" spans="1:12" ht="15" customHeight="1">
      <c r="A30" s="28"/>
      <c r="B30" s="125">
        <v>9780702349072</v>
      </c>
      <c r="C30" s="124" t="s">
        <v>667</v>
      </c>
      <c r="D30" s="36"/>
      <c r="E30" s="37"/>
      <c r="F30" s="39"/>
      <c r="G30" s="32">
        <v>0</v>
      </c>
      <c r="H30" s="25"/>
      <c r="I30" s="126">
        <v>9.99</v>
      </c>
      <c r="J30" s="26">
        <v>0</v>
      </c>
      <c r="K30" s="27">
        <f>IF(J30&gt;0,J30*H30,((1-(G30+$K$17))*I30)*H30)</f>
        <v>0</v>
      </c>
      <c r="L30" s="28"/>
    </row>
    <row r="31" spans="1:12" s="144" customFormat="1" ht="15" customHeight="1">
      <c r="A31" s="136"/>
      <c r="B31" s="145">
        <v>9781546178774</v>
      </c>
      <c r="C31" s="159" t="s">
        <v>714</v>
      </c>
      <c r="D31" s="137"/>
      <c r="E31" s="138"/>
      <c r="F31" s="139"/>
      <c r="G31" s="140">
        <v>0</v>
      </c>
      <c r="H31" s="141"/>
      <c r="I31" s="147">
        <v>94</v>
      </c>
      <c r="J31" s="142">
        <v>0</v>
      </c>
      <c r="K31" s="143">
        <f>IF(J31&gt;0,J31*H31,((1-(G31+$K$17))*I31)*H31)</f>
        <v>0</v>
      </c>
      <c r="L31" s="136"/>
    </row>
    <row r="32" spans="1:12" ht="15" customHeight="1">
      <c r="A32" s="28"/>
      <c r="B32" s="125">
        <v>9780702344718</v>
      </c>
      <c r="C32" s="127" t="s">
        <v>686</v>
      </c>
      <c r="D32" s="36"/>
      <c r="E32" s="37"/>
      <c r="F32" s="39" t="s">
        <v>10</v>
      </c>
      <c r="G32" s="32">
        <v>0</v>
      </c>
      <c r="H32" s="25"/>
      <c r="I32" s="126">
        <v>7.99</v>
      </c>
      <c r="J32" s="26">
        <v>0</v>
      </c>
      <c r="K32" s="27">
        <f t="shared" si="1"/>
        <v>0</v>
      </c>
      <c r="L32" s="28"/>
    </row>
    <row r="33" spans="1:12" ht="15" customHeight="1">
      <c r="A33" s="28"/>
      <c r="B33" s="125">
        <v>9780702345166</v>
      </c>
      <c r="C33" s="127" t="s">
        <v>685</v>
      </c>
      <c r="D33" s="36"/>
      <c r="E33" s="37"/>
      <c r="F33" s="39" t="s">
        <v>10</v>
      </c>
      <c r="G33" s="32">
        <v>0</v>
      </c>
      <c r="H33" s="25"/>
      <c r="I33" s="126">
        <v>4.99</v>
      </c>
      <c r="J33" s="26">
        <v>0</v>
      </c>
      <c r="K33" s="27">
        <f t="shared" si="1"/>
        <v>0</v>
      </c>
      <c r="L33" s="28"/>
    </row>
    <row r="34" spans="1:12" s="144" customFormat="1" ht="15" customHeight="1">
      <c r="A34" s="136"/>
      <c r="B34" s="145">
        <v>9780702329449</v>
      </c>
      <c r="C34" s="146" t="s">
        <v>697</v>
      </c>
      <c r="D34" s="137"/>
      <c r="E34" s="138"/>
      <c r="F34" s="139"/>
      <c r="G34" s="140">
        <v>0</v>
      </c>
      <c r="H34" s="141"/>
      <c r="I34" s="147">
        <v>7.99</v>
      </c>
      <c r="J34" s="26">
        <v>0</v>
      </c>
      <c r="K34" s="27">
        <f t="shared" si="1"/>
        <v>0</v>
      </c>
      <c r="L34" s="136"/>
    </row>
    <row r="35" spans="1:12" ht="15" customHeight="1">
      <c r="A35" s="28"/>
      <c r="B35" s="125">
        <v>9780702349034</v>
      </c>
      <c r="C35" s="127" t="s">
        <v>688</v>
      </c>
      <c r="D35" s="36"/>
      <c r="E35" s="37"/>
      <c r="F35" s="39" t="s">
        <v>10</v>
      </c>
      <c r="G35" s="32">
        <v>0</v>
      </c>
      <c r="H35" s="25"/>
      <c r="I35" s="126">
        <v>7.99</v>
      </c>
      <c r="J35" s="26">
        <v>0</v>
      </c>
      <c r="K35" s="27">
        <f t="shared" si="1"/>
        <v>0</v>
      </c>
      <c r="L35" s="28"/>
    </row>
    <row r="36" spans="1:12" s="144" customFormat="1" ht="15" customHeight="1">
      <c r="A36" s="136"/>
      <c r="B36" s="145">
        <v>9781407170763</v>
      </c>
      <c r="C36" s="149" t="s">
        <v>698</v>
      </c>
      <c r="D36" s="137"/>
      <c r="E36" s="138"/>
      <c r="F36" s="139"/>
      <c r="G36" s="140">
        <v>0</v>
      </c>
      <c r="H36" s="141"/>
      <c r="I36" s="147">
        <v>7.99</v>
      </c>
      <c r="J36" s="26">
        <v>0</v>
      </c>
      <c r="K36" s="27">
        <f t="shared" si="1"/>
        <v>0</v>
      </c>
      <c r="L36" s="136"/>
    </row>
    <row r="37" spans="1:12" ht="15" customHeight="1">
      <c r="A37" s="28"/>
      <c r="B37" s="125">
        <v>9780702348709</v>
      </c>
      <c r="C37" s="148" t="s">
        <v>699</v>
      </c>
      <c r="D37" s="36"/>
      <c r="E37" s="37"/>
      <c r="F37" s="39" t="s">
        <v>10</v>
      </c>
      <c r="G37" s="32">
        <v>0</v>
      </c>
      <c r="H37" s="25"/>
      <c r="I37" s="126">
        <v>7.99</v>
      </c>
      <c r="J37" s="26">
        <v>0</v>
      </c>
      <c r="K37" s="27">
        <f t="shared" si="1"/>
        <v>0</v>
      </c>
      <c r="L37" s="28"/>
    </row>
    <row r="38" spans="1:12" s="144" customFormat="1" ht="15" customHeight="1">
      <c r="A38" s="136"/>
      <c r="B38" s="145">
        <v>9780702324352</v>
      </c>
      <c r="C38" s="149" t="s">
        <v>715</v>
      </c>
      <c r="D38" s="137"/>
      <c r="E38" s="138"/>
      <c r="F38" s="139"/>
      <c r="G38" s="140">
        <v>0</v>
      </c>
      <c r="H38" s="141"/>
      <c r="I38" s="147">
        <v>7.99</v>
      </c>
      <c r="J38" s="142">
        <v>0</v>
      </c>
      <c r="K38" s="143">
        <f t="shared" si="1"/>
        <v>0</v>
      </c>
      <c r="L38" s="136"/>
    </row>
    <row r="39" spans="1:12" ht="15" customHeight="1">
      <c r="A39" s="28"/>
      <c r="B39" s="125">
        <v>9780702330988</v>
      </c>
      <c r="C39" s="127" t="s">
        <v>687</v>
      </c>
      <c r="D39" s="36"/>
      <c r="E39" s="37"/>
      <c r="F39" s="39" t="s">
        <v>10</v>
      </c>
      <c r="G39" s="32">
        <v>0</v>
      </c>
      <c r="H39" s="25"/>
      <c r="I39" s="126">
        <v>12.99</v>
      </c>
      <c r="J39" s="26">
        <v>0</v>
      </c>
      <c r="K39" s="27">
        <f t="shared" ref="K39" si="2">IF(J39&gt;0,J39*H39,((1-(G39+$K$17))*I39)*H39)</f>
        <v>0</v>
      </c>
      <c r="L39" s="28"/>
    </row>
    <row r="40" spans="1:12" ht="15" customHeight="1">
      <c r="A40" s="28"/>
      <c r="B40" s="125">
        <v>9780702346149</v>
      </c>
      <c r="C40" s="127" t="s">
        <v>668</v>
      </c>
      <c r="D40" s="36"/>
      <c r="E40" s="37"/>
      <c r="F40" s="39" t="s">
        <v>10</v>
      </c>
      <c r="G40" s="32">
        <v>0</v>
      </c>
      <c r="H40" s="25"/>
      <c r="I40" s="126">
        <v>12.99</v>
      </c>
      <c r="J40" s="26">
        <v>0</v>
      </c>
      <c r="K40" s="27">
        <f>IF(J39&gt;0,J39*H39,((1-(G39+$K$17))*I39)*H39)</f>
        <v>0</v>
      </c>
      <c r="L40" s="28"/>
    </row>
    <row r="41" spans="1:12" s="144" customFormat="1" ht="15" customHeight="1">
      <c r="A41" s="136"/>
      <c r="B41" s="145">
        <v>9780702307676</v>
      </c>
      <c r="C41" s="146" t="s">
        <v>700</v>
      </c>
      <c r="D41" s="137"/>
      <c r="E41" s="138"/>
      <c r="F41" s="139"/>
      <c r="G41" s="140">
        <v>0</v>
      </c>
      <c r="H41" s="141"/>
      <c r="I41" s="147">
        <v>7.99</v>
      </c>
      <c r="J41" s="26">
        <v>0</v>
      </c>
      <c r="K41" s="27">
        <f>IF(J40&gt;0,J40*H40,((1-(G40+$K$17))*I40)*H40)</f>
        <v>0</v>
      </c>
      <c r="L41" s="136"/>
    </row>
    <row r="42" spans="1:12" ht="15" customHeight="1">
      <c r="A42" s="28"/>
      <c r="B42" s="125">
        <v>9780702348778</v>
      </c>
      <c r="C42" s="127" t="s">
        <v>669</v>
      </c>
      <c r="D42" s="36"/>
      <c r="E42" s="37"/>
      <c r="F42" s="39" t="s">
        <v>10</v>
      </c>
      <c r="G42" s="32">
        <v>0</v>
      </c>
      <c r="H42" s="25"/>
      <c r="I42" s="126">
        <v>7.99</v>
      </c>
      <c r="J42" s="26">
        <v>0</v>
      </c>
      <c r="K42" s="27">
        <f>IF(J41&gt;0,J41*H41,((1-(G41+$K$17))*I41)*H41)</f>
        <v>0</v>
      </c>
      <c r="L42" s="28"/>
    </row>
    <row r="43" spans="1:12" ht="15" customHeight="1">
      <c r="A43" s="28"/>
      <c r="B43" s="125">
        <v>9780702345395</v>
      </c>
      <c r="C43" s="127" t="s">
        <v>674</v>
      </c>
      <c r="D43" s="36"/>
      <c r="E43" s="37"/>
      <c r="F43" s="39"/>
      <c r="G43" s="32">
        <v>0</v>
      </c>
      <c r="H43" s="25"/>
      <c r="I43" s="126">
        <v>4.99</v>
      </c>
      <c r="J43" s="26">
        <v>0</v>
      </c>
      <c r="K43" s="27">
        <f t="shared" ref="K43:K59" si="3">IF(J43&gt;0,J43*H43,((1-(G43+$K$17))*I43)*H43)</f>
        <v>0</v>
      </c>
      <c r="L43" s="28"/>
    </row>
    <row r="44" spans="1:12" s="144" customFormat="1" ht="15" customHeight="1">
      <c r="A44" s="136"/>
      <c r="B44" s="145">
        <v>9780702340543</v>
      </c>
      <c r="C44" s="146" t="s">
        <v>701</v>
      </c>
      <c r="D44" s="137"/>
      <c r="E44" s="138"/>
      <c r="F44" s="139"/>
      <c r="G44" s="140">
        <v>0</v>
      </c>
      <c r="H44" s="141"/>
      <c r="I44" s="147">
        <v>4.99</v>
      </c>
      <c r="J44" s="26">
        <v>0</v>
      </c>
      <c r="K44" s="27">
        <f t="shared" si="3"/>
        <v>0</v>
      </c>
      <c r="L44" s="136"/>
    </row>
    <row r="45" spans="1:12" s="144" customFormat="1" ht="15" customHeight="1">
      <c r="A45" s="136"/>
      <c r="B45" s="145">
        <v>9780702341496</v>
      </c>
      <c r="C45" s="146" t="s">
        <v>702</v>
      </c>
      <c r="D45" s="137"/>
      <c r="E45" s="138"/>
      <c r="F45" s="139"/>
      <c r="G45" s="140">
        <v>0</v>
      </c>
      <c r="H45" s="141"/>
      <c r="I45" s="147">
        <v>4.99</v>
      </c>
      <c r="J45" s="26">
        <v>0</v>
      </c>
      <c r="K45" s="27">
        <f t="shared" si="3"/>
        <v>0</v>
      </c>
      <c r="L45" s="136"/>
    </row>
    <row r="46" spans="1:12" s="144" customFormat="1" ht="15" customHeight="1">
      <c r="A46" s="136"/>
      <c r="B46" s="145">
        <v>9780702345388</v>
      </c>
      <c r="C46" s="146" t="s">
        <v>703</v>
      </c>
      <c r="D46" s="137"/>
      <c r="E46" s="138"/>
      <c r="F46" s="139"/>
      <c r="G46" s="140">
        <v>0</v>
      </c>
      <c r="H46" s="141"/>
      <c r="I46" s="147">
        <v>4.99</v>
      </c>
      <c r="J46" s="26">
        <v>0</v>
      </c>
      <c r="K46" s="27">
        <f t="shared" si="3"/>
        <v>0</v>
      </c>
      <c r="L46" s="136"/>
    </row>
    <row r="47" spans="1:12" ht="15" customHeight="1">
      <c r="A47" s="28"/>
      <c r="B47" s="125">
        <v>9780702342578</v>
      </c>
      <c r="C47" s="127" t="s">
        <v>677</v>
      </c>
      <c r="D47" s="36"/>
      <c r="E47" s="37"/>
      <c r="F47" s="39" t="s">
        <v>10</v>
      </c>
      <c r="G47" s="32">
        <v>0</v>
      </c>
      <c r="H47" s="25"/>
      <c r="I47" s="126">
        <v>9.99</v>
      </c>
      <c r="J47" s="26">
        <v>0</v>
      </c>
      <c r="K47" s="27">
        <f t="shared" si="3"/>
        <v>0</v>
      </c>
      <c r="L47" s="28"/>
    </row>
    <row r="48" spans="1:12" s="144" customFormat="1" ht="15" customHeight="1">
      <c r="A48" s="136"/>
      <c r="B48" s="145">
        <v>9780439981613</v>
      </c>
      <c r="C48" s="146" t="s">
        <v>704</v>
      </c>
      <c r="D48" s="137"/>
      <c r="E48" s="138"/>
      <c r="F48" s="139"/>
      <c r="G48" s="140">
        <v>0</v>
      </c>
      <c r="H48" s="141"/>
      <c r="I48" s="147">
        <v>6.99</v>
      </c>
      <c r="J48" s="26">
        <v>0</v>
      </c>
      <c r="K48" s="27">
        <f t="shared" si="3"/>
        <v>0</v>
      </c>
      <c r="L48" s="136"/>
    </row>
    <row r="49" spans="1:12" ht="15" customHeight="1">
      <c r="A49" s="28"/>
      <c r="B49" s="125">
        <v>9780702329586</v>
      </c>
      <c r="C49" s="127" t="s">
        <v>676</v>
      </c>
      <c r="D49" s="36"/>
      <c r="E49" s="37"/>
      <c r="F49" s="39"/>
      <c r="G49" s="32">
        <v>0</v>
      </c>
      <c r="H49" s="25"/>
      <c r="I49" s="126">
        <v>8.99</v>
      </c>
      <c r="J49" s="26">
        <v>0</v>
      </c>
      <c r="K49" s="27">
        <f t="shared" si="3"/>
        <v>0</v>
      </c>
      <c r="L49" s="28"/>
    </row>
    <row r="50" spans="1:12" s="144" customFormat="1" ht="15" customHeight="1">
      <c r="A50" s="136"/>
      <c r="B50" s="145">
        <v>9780702329562</v>
      </c>
      <c r="C50" s="146" t="s">
        <v>705</v>
      </c>
      <c r="D50" s="137"/>
      <c r="E50" s="138"/>
      <c r="F50" s="139"/>
      <c r="G50" s="140">
        <v>0</v>
      </c>
      <c r="H50" s="141"/>
      <c r="I50" s="147">
        <v>8.99</v>
      </c>
      <c r="J50" s="26">
        <v>0</v>
      </c>
      <c r="K50" s="27">
        <f t="shared" si="3"/>
        <v>0</v>
      </c>
      <c r="L50" s="136"/>
    </row>
    <row r="51" spans="1:12" s="144" customFormat="1" ht="15" customHeight="1">
      <c r="A51" s="136"/>
      <c r="B51" s="145">
        <v>9780702329579</v>
      </c>
      <c r="C51" s="146" t="s">
        <v>706</v>
      </c>
      <c r="D51" s="137"/>
      <c r="E51" s="138"/>
      <c r="F51" s="139"/>
      <c r="G51" s="140">
        <v>0</v>
      </c>
      <c r="H51" s="141"/>
      <c r="I51" s="147">
        <v>8.99</v>
      </c>
      <c r="J51" s="26">
        <v>0</v>
      </c>
      <c r="K51" s="27">
        <f t="shared" si="3"/>
        <v>0</v>
      </c>
      <c r="L51" s="136"/>
    </row>
    <row r="52" spans="1:12" ht="15" customHeight="1">
      <c r="A52" s="28"/>
      <c r="B52" s="125">
        <v>9798225019624</v>
      </c>
      <c r="C52" s="127" t="s">
        <v>670</v>
      </c>
      <c r="D52" s="36"/>
      <c r="E52" s="37"/>
      <c r="F52" s="39"/>
      <c r="G52" s="32">
        <v>0</v>
      </c>
      <c r="H52" s="25"/>
      <c r="I52" s="126">
        <v>10.99</v>
      </c>
      <c r="J52" s="26">
        <v>0</v>
      </c>
      <c r="K52" s="27">
        <f>IF(J52&gt;0,J52*H52,((1-(G52+$K$17))*I52)*H52)</f>
        <v>0</v>
      </c>
      <c r="L52" s="28"/>
    </row>
    <row r="53" spans="1:12" s="157" customFormat="1" ht="15" customHeight="1">
      <c r="A53" s="150"/>
      <c r="B53" s="125">
        <v>9781338762488</v>
      </c>
      <c r="C53" s="127" t="s">
        <v>707</v>
      </c>
      <c r="D53" s="151"/>
      <c r="E53" s="152"/>
      <c r="F53" s="153"/>
      <c r="G53" s="32">
        <v>0</v>
      </c>
      <c r="H53" s="154"/>
      <c r="I53" s="126">
        <v>10.99</v>
      </c>
      <c r="J53" s="155">
        <v>0</v>
      </c>
      <c r="K53" s="156">
        <f t="shared" si="3"/>
        <v>0</v>
      </c>
      <c r="L53" s="150"/>
    </row>
    <row r="54" spans="1:12" s="144" customFormat="1" ht="15" customHeight="1">
      <c r="A54" s="136"/>
      <c r="B54" s="145">
        <v>9781338762457</v>
      </c>
      <c r="C54" s="146" t="s">
        <v>708</v>
      </c>
      <c r="D54" s="137"/>
      <c r="E54" s="138"/>
      <c r="F54" s="139"/>
      <c r="G54" s="140">
        <v>0</v>
      </c>
      <c r="H54" s="141"/>
      <c r="I54" s="147">
        <v>10.99</v>
      </c>
      <c r="J54" s="142">
        <v>0</v>
      </c>
      <c r="K54" s="143">
        <f t="shared" si="3"/>
        <v>0</v>
      </c>
      <c r="L54" s="136"/>
    </row>
    <row r="55" spans="1:12" s="157" customFormat="1" ht="15" customHeight="1">
      <c r="A55" s="150"/>
      <c r="B55" s="125">
        <v>9781546128946</v>
      </c>
      <c r="C55" s="127" t="s">
        <v>709</v>
      </c>
      <c r="D55" s="151"/>
      <c r="E55" s="152"/>
      <c r="F55" s="153"/>
      <c r="G55" s="32">
        <v>0</v>
      </c>
      <c r="H55" s="154"/>
      <c r="I55" s="126">
        <v>10.99</v>
      </c>
      <c r="J55" s="155">
        <v>0</v>
      </c>
      <c r="K55" s="156">
        <f t="shared" si="3"/>
        <v>0</v>
      </c>
      <c r="L55" s="150"/>
    </row>
    <row r="56" spans="1:12" ht="15" customHeight="1">
      <c r="A56" s="28"/>
      <c r="B56" s="125">
        <v>9780702348501</v>
      </c>
      <c r="C56" s="127" t="s">
        <v>672</v>
      </c>
      <c r="D56" s="36"/>
      <c r="E56" s="37"/>
      <c r="F56" s="39"/>
      <c r="G56" s="32">
        <v>0</v>
      </c>
      <c r="H56" s="25"/>
      <c r="I56" s="126">
        <v>7.99</v>
      </c>
      <c r="J56" s="26">
        <v>0</v>
      </c>
      <c r="K56" s="27">
        <f t="shared" si="3"/>
        <v>0</v>
      </c>
      <c r="L56" s="28"/>
    </row>
    <row r="57" spans="1:12" s="144" customFormat="1" ht="15" customHeight="1">
      <c r="A57" s="136"/>
      <c r="B57" s="145">
        <v>9780702340659</v>
      </c>
      <c r="C57" s="146" t="s">
        <v>710</v>
      </c>
      <c r="D57" s="137"/>
      <c r="E57" s="138"/>
      <c r="F57" s="139"/>
      <c r="G57" s="140">
        <v>0</v>
      </c>
      <c r="H57" s="141"/>
      <c r="I57" s="147">
        <v>7.99</v>
      </c>
      <c r="J57" s="142">
        <v>0</v>
      </c>
      <c r="K57" s="27">
        <f t="shared" si="3"/>
        <v>0</v>
      </c>
      <c r="L57" s="136"/>
    </row>
    <row r="58" spans="1:12" ht="15" customHeight="1">
      <c r="A58" s="28"/>
      <c r="B58" s="125">
        <v>9781546137627</v>
      </c>
      <c r="C58" s="127" t="s">
        <v>691</v>
      </c>
      <c r="D58" s="36"/>
      <c r="E58" s="37"/>
      <c r="F58" s="39"/>
      <c r="G58" s="32">
        <v>0</v>
      </c>
      <c r="H58" s="25"/>
      <c r="I58" s="126">
        <v>10.99</v>
      </c>
      <c r="J58" s="26">
        <v>0</v>
      </c>
      <c r="K58" s="27">
        <f t="shared" si="3"/>
        <v>0</v>
      </c>
      <c r="L58" s="28"/>
    </row>
    <row r="59" spans="1:12" ht="15" customHeight="1">
      <c r="A59" s="28"/>
      <c r="B59" s="125">
        <v>9780702350726</v>
      </c>
      <c r="C59" s="158" t="s">
        <v>711</v>
      </c>
      <c r="D59" s="36"/>
      <c r="E59" s="37"/>
      <c r="F59" s="39"/>
      <c r="G59" s="32">
        <v>0</v>
      </c>
      <c r="H59" s="25"/>
      <c r="I59" s="126">
        <v>7.99</v>
      </c>
      <c r="J59" s="26">
        <v>0</v>
      </c>
      <c r="K59" s="27">
        <f t="shared" si="3"/>
        <v>0</v>
      </c>
      <c r="L59" s="28"/>
    </row>
    <row r="60" spans="1:12" ht="15" customHeight="1">
      <c r="A60" s="28"/>
      <c r="B60" s="125">
        <v>9780702348372</v>
      </c>
      <c r="C60" s="127" t="s">
        <v>673</v>
      </c>
      <c r="D60" s="36"/>
      <c r="E60" s="37"/>
      <c r="F60" s="39"/>
      <c r="G60" s="32">
        <v>0</v>
      </c>
      <c r="H60" s="25"/>
      <c r="I60" s="126">
        <v>8.99</v>
      </c>
      <c r="J60" s="26">
        <v>0</v>
      </c>
      <c r="K60" s="27">
        <f t="shared" ref="K60:K78" si="4">IF(J60&gt;0,J60*H60,((1-(G60+$K$17))*I60)*H60)</f>
        <v>0</v>
      </c>
      <c r="L60" s="28"/>
    </row>
    <row r="61" spans="1:12" s="144" customFormat="1" ht="15" customHeight="1">
      <c r="A61" s="136"/>
      <c r="B61" s="145">
        <v>9780702325854</v>
      </c>
      <c r="C61" s="146" t="s">
        <v>716</v>
      </c>
      <c r="D61" s="137"/>
      <c r="E61" s="138"/>
      <c r="F61" s="139"/>
      <c r="G61" s="140">
        <v>0</v>
      </c>
      <c r="H61" s="141"/>
      <c r="I61" s="147">
        <v>8.99</v>
      </c>
      <c r="J61" s="142">
        <v>0</v>
      </c>
      <c r="K61" s="143">
        <f t="shared" si="4"/>
        <v>0</v>
      </c>
      <c r="L61" s="136"/>
    </row>
    <row r="62" spans="1:12" ht="15" customHeight="1">
      <c r="A62" s="28"/>
      <c r="B62" s="125">
        <v>9780702343216</v>
      </c>
      <c r="C62" s="127" t="s">
        <v>681</v>
      </c>
      <c r="D62" s="36"/>
      <c r="E62" s="37"/>
      <c r="F62" s="39"/>
      <c r="G62" s="32">
        <v>0</v>
      </c>
      <c r="H62" s="25"/>
      <c r="I62" s="126">
        <v>8.99</v>
      </c>
      <c r="J62" s="26">
        <v>0</v>
      </c>
      <c r="K62" s="27">
        <f t="shared" si="4"/>
        <v>0</v>
      </c>
      <c r="L62" s="28"/>
    </row>
    <row r="63" spans="1:12" ht="15" customHeight="1">
      <c r="A63" s="28"/>
      <c r="B63" s="125">
        <v>9780702350856</v>
      </c>
      <c r="C63" s="127" t="s">
        <v>682</v>
      </c>
      <c r="D63" s="36"/>
      <c r="E63" s="37"/>
      <c r="F63" s="39"/>
      <c r="G63" s="32">
        <v>0</v>
      </c>
      <c r="H63" s="25"/>
      <c r="I63" s="126">
        <v>5.99</v>
      </c>
      <c r="J63" s="26">
        <v>0</v>
      </c>
      <c r="K63" s="27">
        <f t="shared" si="4"/>
        <v>0</v>
      </c>
      <c r="L63" s="28"/>
    </row>
    <row r="64" spans="1:12" ht="15" customHeight="1">
      <c r="A64" s="28"/>
      <c r="B64" s="125">
        <v>9780702345821</v>
      </c>
      <c r="C64" s="127" t="s">
        <v>683</v>
      </c>
      <c r="D64" s="36"/>
      <c r="E64" s="37"/>
      <c r="F64" s="39"/>
      <c r="G64" s="32">
        <v>0</v>
      </c>
      <c r="H64" s="25"/>
      <c r="I64" s="126">
        <v>5.99</v>
      </c>
      <c r="J64" s="26">
        <v>0</v>
      </c>
      <c r="K64" s="27">
        <f t="shared" si="4"/>
        <v>0</v>
      </c>
      <c r="L64" s="28"/>
    </row>
    <row r="65" spans="1:12" s="144" customFormat="1" ht="15" customHeight="1">
      <c r="A65" s="136"/>
      <c r="B65" s="145">
        <v>9781407198422</v>
      </c>
      <c r="C65" s="146" t="s">
        <v>713</v>
      </c>
      <c r="D65" s="137"/>
      <c r="E65" s="138"/>
      <c r="F65" s="139"/>
      <c r="G65" s="140">
        <v>0</v>
      </c>
      <c r="H65" s="141"/>
      <c r="I65" s="147">
        <v>5.99</v>
      </c>
      <c r="J65" s="142">
        <v>0</v>
      </c>
      <c r="K65" s="143">
        <f t="shared" si="4"/>
        <v>0</v>
      </c>
      <c r="L65" s="136"/>
    </row>
    <row r="66" spans="1:12" s="144" customFormat="1" ht="16.2" customHeight="1">
      <c r="A66" s="136"/>
      <c r="B66" s="145">
        <v>9780702301896</v>
      </c>
      <c r="C66" s="146" t="s">
        <v>717</v>
      </c>
      <c r="D66" s="137"/>
      <c r="E66" s="138"/>
      <c r="F66" s="139"/>
      <c r="G66" s="140">
        <v>0</v>
      </c>
      <c r="H66" s="141"/>
      <c r="I66" s="147">
        <v>5.99</v>
      </c>
      <c r="J66" s="142">
        <v>0</v>
      </c>
      <c r="K66" s="143">
        <f t="shared" si="4"/>
        <v>0</v>
      </c>
      <c r="L66" s="136"/>
    </row>
    <row r="67" spans="1:12" s="144" customFormat="1" ht="15" customHeight="1">
      <c r="A67" s="136"/>
      <c r="B67" s="145">
        <v>9780702304002</v>
      </c>
      <c r="C67" s="146" t="s">
        <v>718</v>
      </c>
      <c r="D67" s="137"/>
      <c r="E67" s="138"/>
      <c r="F67" s="139"/>
      <c r="G67" s="140">
        <v>0</v>
      </c>
      <c r="H67" s="141"/>
      <c r="I67" s="147">
        <v>5.99</v>
      </c>
      <c r="J67" s="142">
        <v>0</v>
      </c>
      <c r="K67" s="143">
        <f t="shared" si="4"/>
        <v>0</v>
      </c>
      <c r="L67" s="136"/>
    </row>
    <row r="68" spans="1:12" s="144" customFormat="1" ht="15" customHeight="1">
      <c r="A68" s="136"/>
      <c r="B68" s="145">
        <v>9780702317019</v>
      </c>
      <c r="C68" s="146" t="s">
        <v>719</v>
      </c>
      <c r="D68" s="137"/>
      <c r="E68" s="138"/>
      <c r="F68" s="139"/>
      <c r="G68" s="140">
        <v>0</v>
      </c>
      <c r="H68" s="141"/>
      <c r="I68" s="147">
        <v>5.99</v>
      </c>
      <c r="J68" s="142">
        <v>0</v>
      </c>
      <c r="K68" s="143">
        <f t="shared" si="4"/>
        <v>0</v>
      </c>
      <c r="L68" s="136"/>
    </row>
    <row r="69" spans="1:12" s="144" customFormat="1" ht="15" customHeight="1">
      <c r="A69" s="136"/>
      <c r="B69" s="145">
        <v>9780702333255</v>
      </c>
      <c r="C69" s="146" t="s">
        <v>720</v>
      </c>
      <c r="D69" s="137"/>
      <c r="E69" s="138"/>
      <c r="F69" s="139"/>
      <c r="G69" s="140">
        <v>0</v>
      </c>
      <c r="H69" s="141"/>
      <c r="I69" s="147">
        <v>5.99</v>
      </c>
      <c r="J69" s="142">
        <v>0</v>
      </c>
      <c r="K69" s="143">
        <f t="shared" si="4"/>
        <v>0</v>
      </c>
      <c r="L69" s="136"/>
    </row>
    <row r="70" spans="1:12" s="144" customFormat="1" ht="15" customHeight="1">
      <c r="A70" s="136"/>
      <c r="B70" s="145">
        <v>9780702333262</v>
      </c>
      <c r="C70" s="146" t="s">
        <v>721</v>
      </c>
      <c r="D70" s="137"/>
      <c r="E70" s="138"/>
      <c r="F70" s="139"/>
      <c r="G70" s="140">
        <v>0</v>
      </c>
      <c r="H70" s="141"/>
      <c r="I70" s="147">
        <v>5.99</v>
      </c>
      <c r="J70" s="142">
        <v>0</v>
      </c>
      <c r="K70" s="143">
        <f t="shared" si="4"/>
        <v>0</v>
      </c>
      <c r="L70" s="136"/>
    </row>
    <row r="71" spans="1:12" s="144" customFormat="1" ht="15" customHeight="1">
      <c r="A71" s="136"/>
      <c r="B71" s="145">
        <v>9780702337420</v>
      </c>
      <c r="C71" s="146" t="s">
        <v>722</v>
      </c>
      <c r="D71" s="137"/>
      <c r="E71" s="138"/>
      <c r="F71" s="139"/>
      <c r="G71" s="140">
        <v>0</v>
      </c>
      <c r="H71" s="141"/>
      <c r="I71" s="147">
        <v>5.99</v>
      </c>
      <c r="J71" s="142">
        <v>0</v>
      </c>
      <c r="K71" s="143">
        <f t="shared" si="4"/>
        <v>0</v>
      </c>
      <c r="L71" s="136"/>
    </row>
    <row r="72" spans="1:12" s="144" customFormat="1" ht="15" customHeight="1">
      <c r="A72" s="136"/>
      <c r="B72" s="145">
        <v>9780702338861</v>
      </c>
      <c r="C72" s="146" t="s">
        <v>723</v>
      </c>
      <c r="D72" s="137"/>
      <c r="E72" s="138"/>
      <c r="F72" s="139"/>
      <c r="G72" s="140">
        <v>0</v>
      </c>
      <c r="H72" s="141"/>
      <c r="I72" s="147">
        <v>5.99</v>
      </c>
      <c r="J72" s="142">
        <v>0</v>
      </c>
      <c r="K72" s="143">
        <f t="shared" si="4"/>
        <v>0</v>
      </c>
      <c r="L72" s="136"/>
    </row>
    <row r="73" spans="1:12" s="144" customFormat="1" ht="15" customHeight="1">
      <c r="A73" s="136"/>
      <c r="B73" s="145">
        <v>9780702343223</v>
      </c>
      <c r="C73" s="146" t="s">
        <v>724</v>
      </c>
      <c r="D73" s="137"/>
      <c r="E73" s="138"/>
      <c r="F73" s="139"/>
      <c r="G73" s="140">
        <v>0</v>
      </c>
      <c r="H73" s="141"/>
      <c r="I73" s="147">
        <v>5.99</v>
      </c>
      <c r="J73" s="142">
        <v>0</v>
      </c>
      <c r="K73" s="143">
        <f t="shared" si="4"/>
        <v>0</v>
      </c>
      <c r="L73" s="136"/>
    </row>
    <row r="74" spans="1:12" s="144" customFormat="1" ht="15" customHeight="1">
      <c r="A74" s="136"/>
      <c r="B74" s="145">
        <v>9780702343506</v>
      </c>
      <c r="C74" s="146" t="s">
        <v>725</v>
      </c>
      <c r="D74" s="137"/>
      <c r="E74" s="138"/>
      <c r="F74" s="139"/>
      <c r="G74" s="140">
        <v>0</v>
      </c>
      <c r="H74" s="141"/>
      <c r="I74" s="147">
        <v>5.99</v>
      </c>
      <c r="J74" s="142">
        <v>0</v>
      </c>
      <c r="K74" s="143">
        <f t="shared" si="4"/>
        <v>0</v>
      </c>
      <c r="L74" s="136"/>
    </row>
    <row r="75" spans="1:12" s="144" customFormat="1" ht="15" customHeight="1">
      <c r="A75" s="136"/>
      <c r="B75" s="145">
        <v>9780702344909</v>
      </c>
      <c r="C75" s="146" t="s">
        <v>726</v>
      </c>
      <c r="D75" s="137"/>
      <c r="E75" s="138"/>
      <c r="F75" s="139"/>
      <c r="G75" s="140">
        <v>0</v>
      </c>
      <c r="H75" s="141"/>
      <c r="I75" s="147">
        <v>5.99</v>
      </c>
      <c r="J75" s="142">
        <v>0</v>
      </c>
      <c r="K75" s="143">
        <f t="shared" si="4"/>
        <v>0</v>
      </c>
      <c r="L75" s="136"/>
    </row>
    <row r="76" spans="1:12" s="144" customFormat="1" ht="15" customHeight="1">
      <c r="A76" s="136"/>
      <c r="B76" s="145">
        <v>9780702345814</v>
      </c>
      <c r="C76" s="146" t="s">
        <v>727</v>
      </c>
      <c r="D76" s="137"/>
      <c r="E76" s="138"/>
      <c r="F76" s="139"/>
      <c r="G76" s="140">
        <v>0</v>
      </c>
      <c r="H76" s="141"/>
      <c r="I76" s="147">
        <v>5.99</v>
      </c>
      <c r="J76" s="142">
        <v>0</v>
      </c>
      <c r="K76" s="143">
        <f t="shared" si="4"/>
        <v>0</v>
      </c>
      <c r="L76" s="136"/>
    </row>
    <row r="77" spans="1:12" s="144" customFormat="1" ht="15" customHeight="1">
      <c r="A77" s="136"/>
      <c r="B77" s="145">
        <v>9780702345753</v>
      </c>
      <c r="C77" s="146" t="s">
        <v>728</v>
      </c>
      <c r="D77" s="137"/>
      <c r="E77" s="138"/>
      <c r="F77" s="139"/>
      <c r="G77" s="140">
        <v>0</v>
      </c>
      <c r="H77" s="141"/>
      <c r="I77" s="147">
        <v>5.99</v>
      </c>
      <c r="J77" s="142">
        <v>0</v>
      </c>
      <c r="K77" s="143">
        <f t="shared" si="4"/>
        <v>0</v>
      </c>
      <c r="L77" s="136"/>
    </row>
    <row r="78" spans="1:12" ht="15" customHeight="1">
      <c r="A78" s="28"/>
      <c r="B78" s="125">
        <v>9780702348969</v>
      </c>
      <c r="C78" s="127" t="s">
        <v>684</v>
      </c>
      <c r="D78" s="36"/>
      <c r="E78" s="37"/>
      <c r="F78" s="39" t="s">
        <v>10</v>
      </c>
      <c r="G78" s="32">
        <v>0</v>
      </c>
      <c r="H78" s="25"/>
      <c r="I78" s="126">
        <v>6.99</v>
      </c>
      <c r="J78" s="26">
        <v>0</v>
      </c>
      <c r="K78" s="27">
        <f t="shared" si="4"/>
        <v>0</v>
      </c>
      <c r="L78" s="28"/>
    </row>
    <row r="79" spans="1:12" ht="15" customHeight="1">
      <c r="A79" s="28"/>
      <c r="B79" s="125">
        <v>9798225012373</v>
      </c>
      <c r="C79" s="127" t="s">
        <v>671</v>
      </c>
      <c r="D79" s="36"/>
      <c r="E79" s="37"/>
      <c r="F79" s="39"/>
      <c r="G79" s="32">
        <v>0</v>
      </c>
      <c r="H79" s="25"/>
      <c r="I79" s="126">
        <v>11.99</v>
      </c>
      <c r="J79" s="26">
        <v>0</v>
      </c>
      <c r="K79" s="27">
        <f t="shared" ref="K79:K80" si="5">IF(J79&gt;0,J79*H79,((1-(G79+$K$17))*I79)*H79)</f>
        <v>0</v>
      </c>
      <c r="L79" s="28"/>
    </row>
    <row r="80" spans="1:12" s="144" customFormat="1" ht="15" customHeight="1">
      <c r="A80" s="136"/>
      <c r="B80" s="145">
        <v>9798225012328</v>
      </c>
      <c r="C80" s="146" t="s">
        <v>729</v>
      </c>
      <c r="D80" s="137"/>
      <c r="E80" s="138"/>
      <c r="F80" s="139"/>
      <c r="G80" s="140">
        <v>0</v>
      </c>
      <c r="H80" s="141"/>
      <c r="I80" s="147">
        <v>11.99</v>
      </c>
      <c r="J80" s="142">
        <v>0</v>
      </c>
      <c r="K80" s="143">
        <f t="shared" si="5"/>
        <v>0</v>
      </c>
      <c r="L80" s="136"/>
    </row>
    <row r="81" spans="1:12" ht="15" customHeight="1">
      <c r="A81" s="28"/>
      <c r="B81" s="125">
        <v>9780702350993</v>
      </c>
      <c r="C81" s="127" t="s">
        <v>680</v>
      </c>
      <c r="D81" s="36"/>
      <c r="E81" s="37"/>
      <c r="F81" s="39"/>
      <c r="G81" s="32">
        <v>0</v>
      </c>
      <c r="H81" s="25"/>
      <c r="I81" s="126">
        <v>8.99</v>
      </c>
      <c r="J81" s="26">
        <v>0</v>
      </c>
      <c r="K81" s="27">
        <f>IF(J81&gt;0,J81*H81,((1-(G81+$K$17))*I81)*H81)</f>
        <v>0</v>
      </c>
      <c r="L81" s="28"/>
    </row>
    <row r="82" spans="1:12" s="144" customFormat="1" ht="15" customHeight="1">
      <c r="A82" s="136"/>
      <c r="B82" s="145">
        <v>9780702350177</v>
      </c>
      <c r="C82" s="146" t="s">
        <v>730</v>
      </c>
      <c r="D82" s="137"/>
      <c r="E82" s="138"/>
      <c r="F82" s="139"/>
      <c r="G82" s="140">
        <v>0</v>
      </c>
      <c r="H82" s="141"/>
      <c r="I82" s="147">
        <v>8.99</v>
      </c>
      <c r="J82" s="142">
        <v>0</v>
      </c>
      <c r="K82" s="143">
        <f>IF(J82&gt;0,J82*H82,((1-(G82+$K$17))*I82)*H82)</f>
        <v>0</v>
      </c>
      <c r="L82" s="136"/>
    </row>
    <row r="83" spans="1:12" ht="16.2" customHeight="1">
      <c r="A83" s="28"/>
      <c r="B83" s="125">
        <v>9780702351099</v>
      </c>
      <c r="C83" s="127" t="s">
        <v>679</v>
      </c>
      <c r="D83" s="36"/>
      <c r="E83" s="37"/>
      <c r="F83" s="39"/>
      <c r="G83" s="32">
        <v>0</v>
      </c>
      <c r="H83" s="25"/>
      <c r="I83" s="126">
        <v>8.99</v>
      </c>
      <c r="J83" s="26">
        <v>0</v>
      </c>
      <c r="K83" s="27">
        <f t="shared" ref="K83:K85" si="6">IF(J83&gt;0,J83*H83,((1-(G83+$K$17))*I83)*H83)</f>
        <v>0</v>
      </c>
      <c r="L83" s="28"/>
    </row>
    <row r="84" spans="1:12" ht="16.2" customHeight="1">
      <c r="A84" s="28"/>
      <c r="B84" s="125">
        <v>9798225039189</v>
      </c>
      <c r="C84" s="127" t="s">
        <v>731</v>
      </c>
      <c r="D84" s="36"/>
      <c r="E84" s="37"/>
      <c r="F84" s="39"/>
      <c r="G84" s="32">
        <v>0</v>
      </c>
      <c r="H84" s="25"/>
      <c r="I84" s="126">
        <v>9.99</v>
      </c>
      <c r="J84" s="26">
        <v>0</v>
      </c>
      <c r="K84" s="27">
        <f t="shared" si="6"/>
        <v>0</v>
      </c>
      <c r="L84" s="28"/>
    </row>
    <row r="85" spans="1:12" ht="16.2" customHeight="1">
      <c r="A85" s="28"/>
      <c r="B85" s="125">
        <v>9798225056155</v>
      </c>
      <c r="C85" s="127" t="s">
        <v>732</v>
      </c>
      <c r="D85" s="36"/>
      <c r="E85" s="37"/>
      <c r="F85" s="39"/>
      <c r="G85" s="32">
        <v>0</v>
      </c>
      <c r="H85" s="25"/>
      <c r="I85" s="126">
        <v>14.99</v>
      </c>
      <c r="J85" s="26">
        <v>0</v>
      </c>
      <c r="K85" s="27">
        <f t="shared" si="6"/>
        <v>0</v>
      </c>
      <c r="L85" s="28"/>
    </row>
    <row r="86" spans="1:12" s="133" customFormat="1" ht="15" customHeight="1">
      <c r="A86" s="128"/>
      <c r="B86" s="125">
        <v>9780702346224</v>
      </c>
      <c r="C86" s="127" t="s">
        <v>692</v>
      </c>
      <c r="D86" s="129"/>
      <c r="E86" s="130"/>
      <c r="F86" s="131"/>
      <c r="G86" s="32">
        <v>0</v>
      </c>
      <c r="H86" s="132"/>
      <c r="I86" s="126">
        <v>7.99</v>
      </c>
      <c r="J86" s="26">
        <v>0</v>
      </c>
      <c r="K86" s="27">
        <f t="shared" si="0"/>
        <v>0</v>
      </c>
      <c r="L86" s="128"/>
    </row>
    <row r="87" spans="1:12" s="133" customFormat="1" ht="15" customHeight="1">
      <c r="A87" s="128"/>
      <c r="B87" s="125">
        <v>9780702346231</v>
      </c>
      <c r="C87" s="127" t="s">
        <v>693</v>
      </c>
      <c r="D87" s="36"/>
      <c r="E87" s="37"/>
      <c r="F87" s="131"/>
      <c r="G87" s="32">
        <v>0</v>
      </c>
      <c r="H87" s="132"/>
      <c r="I87" s="126">
        <v>7.99</v>
      </c>
      <c r="J87" s="26">
        <v>0</v>
      </c>
      <c r="K87" s="27">
        <f t="shared" si="0"/>
        <v>0</v>
      </c>
      <c r="L87" s="128"/>
    </row>
    <row r="88" spans="1:12" s="133" customFormat="1" ht="15" customHeight="1">
      <c r="A88" s="128"/>
      <c r="B88" s="125">
        <v>9780702346248</v>
      </c>
      <c r="C88" s="127" t="s">
        <v>694</v>
      </c>
      <c r="D88" s="36"/>
      <c r="E88" s="37"/>
      <c r="F88" s="131"/>
      <c r="G88" s="32">
        <v>0</v>
      </c>
      <c r="H88" s="132"/>
      <c r="I88" s="126">
        <v>7.99</v>
      </c>
      <c r="J88" s="26">
        <v>0</v>
      </c>
      <c r="K88" s="27">
        <f t="shared" si="0"/>
        <v>0</v>
      </c>
      <c r="L88" s="128"/>
    </row>
    <row r="89" spans="1:12" ht="15" customHeight="1">
      <c r="A89" s="28"/>
      <c r="B89" s="24"/>
      <c r="C89" s="135"/>
      <c r="D89" s="36"/>
      <c r="E89" s="37"/>
      <c r="F89" s="39" t="s">
        <v>10</v>
      </c>
      <c r="G89" s="32">
        <v>0</v>
      </c>
      <c r="H89" s="25"/>
      <c r="I89" s="122">
        <v>0</v>
      </c>
      <c r="J89" s="26">
        <v>0</v>
      </c>
      <c r="K89" s="27">
        <f t="shared" si="0"/>
        <v>0</v>
      </c>
      <c r="L89" s="28"/>
    </row>
    <row r="90" spans="1:12" ht="15" customHeight="1">
      <c r="A90" s="28"/>
      <c r="B90" s="24"/>
      <c r="C90" s="35"/>
      <c r="D90" s="36"/>
      <c r="E90" s="37"/>
      <c r="F90" s="39" t="s">
        <v>10</v>
      </c>
      <c r="G90" s="32">
        <v>0</v>
      </c>
      <c r="H90" s="25"/>
      <c r="I90" s="122">
        <v>0</v>
      </c>
      <c r="J90" s="26">
        <v>0</v>
      </c>
      <c r="K90" s="27">
        <f t="shared" si="0"/>
        <v>0</v>
      </c>
      <c r="L90" s="28"/>
    </row>
    <row r="91" spans="1:12" ht="15" customHeight="1">
      <c r="A91" s="28"/>
      <c r="B91" s="24"/>
      <c r="C91" s="35"/>
      <c r="D91" s="36"/>
      <c r="E91" s="37"/>
      <c r="F91" s="39" t="s">
        <v>10</v>
      </c>
      <c r="G91" s="32">
        <v>0</v>
      </c>
      <c r="H91" s="25"/>
      <c r="I91" s="122">
        <v>0</v>
      </c>
      <c r="J91" s="26">
        <v>0</v>
      </c>
      <c r="K91" s="27">
        <f t="shared" si="0"/>
        <v>0</v>
      </c>
      <c r="L91" s="28"/>
    </row>
    <row r="92" spans="1:12" ht="15" customHeight="1">
      <c r="A92" s="28"/>
      <c r="B92" s="190"/>
      <c r="C92" s="190"/>
      <c r="D92" s="190"/>
      <c r="E92" s="190"/>
      <c r="F92" s="190"/>
      <c r="G92" s="190"/>
      <c r="H92" s="190"/>
      <c r="I92" s="190"/>
      <c r="J92" s="190"/>
      <c r="K92" s="190"/>
      <c r="L92" s="28"/>
    </row>
    <row r="93" spans="1:12" ht="15" customHeight="1">
      <c r="A93" s="28"/>
      <c r="B93" s="189" t="s">
        <v>662</v>
      </c>
      <c r="C93" s="189"/>
      <c r="D93" s="189"/>
      <c r="E93" s="189"/>
      <c r="F93" s="189"/>
      <c r="G93" s="189"/>
      <c r="H93" s="189"/>
      <c r="I93" s="189"/>
      <c r="J93" s="189"/>
      <c r="K93" s="189"/>
      <c r="L93" s="28"/>
    </row>
  </sheetData>
  <sheetProtection selectLockedCells="1"/>
  <autoFilter ref="F19:K90" xr:uid="{00000000-0001-0000-0000-000000000000}"/>
  <mergeCells count="30">
    <mergeCell ref="B93:K93"/>
    <mergeCell ref="B92:K92"/>
    <mergeCell ref="B15:C15"/>
    <mergeCell ref="D17:E17"/>
    <mergeCell ref="G17:H17"/>
    <mergeCell ref="B18:K18"/>
    <mergeCell ref="I15:J15"/>
    <mergeCell ref="I16:J16"/>
    <mergeCell ref="I17:J17"/>
    <mergeCell ref="I5:K5"/>
    <mergeCell ref="I9:K9"/>
    <mergeCell ref="B4:C4"/>
    <mergeCell ref="D4:H4"/>
    <mergeCell ref="D5:E5"/>
    <mergeCell ref="G5:H5"/>
    <mergeCell ref="I10:J10"/>
    <mergeCell ref="I11:J11"/>
    <mergeCell ref="I12:J12"/>
    <mergeCell ref="I13:J13"/>
    <mergeCell ref="I14:J14"/>
    <mergeCell ref="B14:C14"/>
    <mergeCell ref="F9:H9"/>
    <mergeCell ref="B8:C8"/>
    <mergeCell ref="B10:C10"/>
    <mergeCell ref="B11:C11"/>
    <mergeCell ref="B13:C13"/>
    <mergeCell ref="F8:H8"/>
    <mergeCell ref="E11:H15"/>
    <mergeCell ref="B9:C9"/>
    <mergeCell ref="B12:C12"/>
  </mergeCells>
  <dataValidations count="18">
    <dataValidation type="textLength" operator="lessThanOrEqual" allowBlank="1" showInputMessage="1" showErrorMessage="1" errorTitle="Order Reference" error="Order references cannot be greater than 17 characters in length." sqref="G5:G6" xr:uid="{00000000-0002-0000-0000-000000000000}">
      <formula1>17</formula1>
    </dataValidation>
    <dataValidation type="textLength" allowBlank="1" showInputMessage="1" showErrorMessage="1" errorTitle="Account Number" error="Account Number must be a 9 or 12 digit number with no spaces, dashes or slashes." sqref="D5:D6" xr:uid="{00000000-0002-0000-0000-000001000000}">
      <formula1>9</formula1>
      <formula2>12</formula2>
    </dataValidation>
    <dataValidation type="whole" operator="greaterThanOrEqual" showInputMessage="1" showErrorMessage="1" sqref="G17 D17" xr:uid="{00000000-0002-0000-0000-000002000000}">
      <formula1>0</formula1>
    </dataValidation>
    <dataValidation type="list" showInputMessage="1" showErrorMessage="1" sqref="K11" xr:uid="{00000000-0002-0000-0000-00000B000000}">
      <formula1>GraList</formula1>
    </dataValidation>
    <dataValidation type="decimal" allowBlank="1" showInputMessage="1" showErrorMessage="1" sqref="K17" xr:uid="{00000000-0002-0000-0000-00000C000000}">
      <formula1>0</formula1>
      <formula2>1</formula2>
    </dataValidation>
    <dataValidation type="date" operator="greaterThan" allowBlank="1" showInputMessage="1" showErrorMessage="1" errorTitle="Date" error="Date must be entered in date format." sqref="K4" xr:uid="{00000000-0002-0000-0000-00000D000000}">
      <formula1>40908</formula1>
    </dataValidation>
    <dataValidation type="list" showInputMessage="1" showErrorMessage="1" sqref="B15:C15" xr:uid="{D68A71AB-653D-4770-9B51-C69DA05A4F11}">
      <formula1>CountryList</formula1>
    </dataValidation>
    <dataValidation type="list" showInputMessage="1" showErrorMessage="1" sqref="K12:K16" xr:uid="{00000000-0002-0000-0000-00000E000000}">
      <formula1>YNList</formula1>
    </dataValidation>
    <dataValidation type="list" showInputMessage="1" showErrorMessage="1" sqref="K9:K10" xr:uid="{00000000-0002-0000-0000-00000A000000}">
      <formula1>DocList</formula1>
    </dataValidation>
    <dataValidation type="textLength" operator="lessThan" allowBlank="1" showInputMessage="1" showErrorMessage="1" errorTitle="Telephone" error="Telephone cannot be &gt; 20 characters." sqref="F8" xr:uid="{D409F2CE-C014-457B-A760-8FE5BB546108}">
      <formula1>21</formula1>
    </dataValidation>
    <dataValidation type="textLength" operator="lessThanOrEqual" allowBlank="1" showInputMessage="1" showErrorMessage="1" sqref="F9:H9" xr:uid="{B62C7732-A10B-458E-9841-01BC1B2A3FAD}">
      <formula1>60</formula1>
    </dataValidation>
    <dataValidation type="decimal" operator="greaterThanOrEqual" allowBlank="1" showInputMessage="1" showErrorMessage="1" sqref="J20:J80 J81:J91" xr:uid="{00000000-0002-0000-0000-000003000000}">
      <formula1>0</formula1>
    </dataValidation>
    <dataValidation type="textLength" allowBlank="1" showInputMessage="1" showErrorMessage="1" errorTitle="ISBN (13 Digit)" error="ISBN must be 10 or 13 digits." sqref="B20:B80 B81:B91" xr:uid="{00000000-0002-0000-0000-000004000000}">
      <formula1>10</formula1>
      <formula2>13</formula2>
    </dataValidation>
    <dataValidation type="decimal" operator="greaterThanOrEqual" showInputMessage="1" showErrorMessage="1" errorTitle="Unit Price" error="Unit Price must be a number greater than zero." sqref="I20:I80 I81:I91" xr:uid="{00000000-0002-0000-0000-000005000000}">
      <formula1>0</formula1>
    </dataValidation>
    <dataValidation type="whole" operator="greaterThanOrEqual" allowBlank="1" showInputMessage="1" showErrorMessage="1" errorTitle="Quantity ordered" error="Quantity must be a number greater than zero." sqref="H20:H80 H81:H91" xr:uid="{00000000-0002-0000-0000-000006000000}">
      <formula1>0</formula1>
    </dataValidation>
    <dataValidation type="decimal" allowBlank="1" showInputMessage="1" showErrorMessage="1" errorTitle="Quantity ordered" error="Discount must be between 0 - 100%." sqref="G20:G80 G81:G91" xr:uid="{00000000-0002-0000-0000-000008000000}">
      <formula1>0</formula1>
      <formula2>1</formula2>
    </dataValidation>
    <dataValidation type="textLength" operator="lessThanOrEqual" allowBlank="1" showInputMessage="1" showErrorMessage="1" errorTitle="Line Reference" error="Order references cannot be greater than 17 characters in length." sqref="F20:F80 F81:F91" xr:uid="{00000000-0002-0000-0000-000009000000}">
      <formula1>17</formula1>
    </dataValidation>
    <dataValidation type="whole" operator="greaterThanOrEqual" allowBlank="1" showInputMessage="1" showErrorMessage="1" sqref="K20:K80 K81:K91" xr:uid="{00000000-0002-0000-0000-000007000000}">
      <formula1>0</formula1>
    </dataValidation>
  </dataValidations>
  <printOptions horizontalCentered="1"/>
  <pageMargins left="0.23622047244094491" right="0.23622047244094491" top="0.31496062992125984" bottom="0.31496062992125984" header="0.31496062992125984" footer="0.31496062992125984"/>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L388"/>
  <sheetViews>
    <sheetView workbookViewId="0">
      <selection activeCell="M4" sqref="M4:M388"/>
    </sheetView>
  </sheetViews>
  <sheetFormatPr defaultRowHeight="13.2"/>
  <cols>
    <col min="1" max="1" width="10.6640625" customWidth="1"/>
    <col min="2" max="2" width="13.33203125" bestFit="1" customWidth="1"/>
    <col min="3" max="3" width="12.33203125" customWidth="1"/>
    <col min="4" max="4" width="12.33203125" bestFit="1" customWidth="1"/>
    <col min="5" max="5" width="13.5546875" customWidth="1"/>
    <col min="6" max="6" width="15.6640625" style="8" bestFit="1" customWidth="1"/>
    <col min="7" max="7" width="15.33203125" customWidth="1"/>
    <col min="9" max="9" width="11.6640625" customWidth="1"/>
    <col min="10" max="10" width="11.44140625" customWidth="1"/>
    <col min="11" max="11" width="10.33203125" customWidth="1"/>
    <col min="14" max="14" width="11.44140625" customWidth="1"/>
    <col min="15" max="15" width="17.6640625" customWidth="1"/>
    <col min="16" max="17" width="15.33203125" customWidth="1"/>
    <col min="19" max="19" width="15.33203125" customWidth="1"/>
    <col min="20" max="20" width="11.33203125" customWidth="1"/>
    <col min="21" max="21" width="13.5546875" customWidth="1"/>
    <col min="22" max="22" width="18.44140625" style="4" customWidth="1"/>
    <col min="23" max="23" width="16.33203125" customWidth="1"/>
    <col min="24" max="24" width="13.6640625" customWidth="1"/>
    <col min="25" max="25" width="13.33203125" customWidth="1"/>
    <col min="27" max="27" width="11.5546875" customWidth="1"/>
    <col min="32" max="32" width="10" customWidth="1"/>
    <col min="33" max="33" width="9.6640625" customWidth="1"/>
    <col min="35" max="35" width="9.33203125" customWidth="1"/>
    <col min="37" max="37" width="9.33203125" style="113"/>
    <col min="38" max="38" width="16.44140625" style="113" customWidth="1"/>
    <col min="40" max="40" width="10.6640625" customWidth="1"/>
    <col min="41" max="41" width="13.6640625" customWidth="1"/>
    <col min="42" max="42" width="14.44140625" customWidth="1"/>
    <col min="43" max="43" width="12.33203125" customWidth="1"/>
    <col min="44" max="44" width="9.44140625" customWidth="1"/>
    <col min="45" max="45" width="16.33203125" customWidth="1"/>
    <col min="46" max="46" width="11.6640625" style="3" customWidth="1"/>
    <col min="48" max="48" width="11.44140625" customWidth="1"/>
  </cols>
  <sheetData>
    <row r="1" spans="1:90">
      <c r="A1" s="1" t="s">
        <v>30</v>
      </c>
      <c r="B1" s="6" t="s">
        <v>31</v>
      </c>
      <c r="C1" s="2" t="s">
        <v>32</v>
      </c>
      <c r="D1" s="198" t="s">
        <v>33</v>
      </c>
      <c r="E1" s="198"/>
      <c r="F1" s="17"/>
      <c r="G1" s="4"/>
      <c r="H1" s="5"/>
      <c r="I1" s="5"/>
      <c r="J1" s="5"/>
      <c r="K1" s="5"/>
      <c r="L1" s="5"/>
      <c r="M1" s="5"/>
      <c r="N1" s="4"/>
      <c r="O1" s="4"/>
      <c r="P1" s="4"/>
      <c r="Q1" s="4"/>
      <c r="R1" s="4"/>
      <c r="S1" s="4"/>
      <c r="T1" s="4"/>
      <c r="U1" s="4"/>
      <c r="Z1" s="4"/>
      <c r="AA1" s="4"/>
      <c r="AB1" s="4"/>
      <c r="AC1" s="4"/>
      <c r="AD1" s="4"/>
      <c r="AE1" s="4"/>
      <c r="AF1" s="4"/>
      <c r="AG1" s="4"/>
      <c r="AH1" s="4"/>
      <c r="AI1" s="4"/>
      <c r="AJ1" s="4"/>
      <c r="AM1" s="4"/>
      <c r="AN1" s="4"/>
      <c r="AO1" s="4"/>
      <c r="AP1" s="4"/>
      <c r="AQ1" s="4"/>
      <c r="AR1" s="4"/>
      <c r="AS1" s="4"/>
      <c r="AU1" s="4"/>
      <c r="AV1" s="4"/>
    </row>
    <row r="2" spans="1:90">
      <c r="A2" s="103">
        <v>0</v>
      </c>
      <c r="B2" s="104">
        <v>1</v>
      </c>
      <c r="C2" s="104">
        <v>2</v>
      </c>
      <c r="D2" s="104">
        <v>3</v>
      </c>
      <c r="E2" s="103">
        <v>4</v>
      </c>
      <c r="F2" s="104">
        <v>5</v>
      </c>
      <c r="G2" s="103">
        <v>6</v>
      </c>
      <c r="H2" s="104">
        <v>7</v>
      </c>
      <c r="I2" s="104">
        <v>8</v>
      </c>
      <c r="J2" s="104">
        <v>9</v>
      </c>
      <c r="K2" s="103">
        <v>10</v>
      </c>
      <c r="L2" s="104">
        <v>11</v>
      </c>
      <c r="M2" s="104">
        <v>12</v>
      </c>
      <c r="N2" s="103">
        <v>13</v>
      </c>
      <c r="O2" s="104">
        <v>14</v>
      </c>
      <c r="P2" s="103">
        <v>15</v>
      </c>
      <c r="Q2" s="104">
        <v>16</v>
      </c>
      <c r="R2" s="104">
        <v>17</v>
      </c>
      <c r="S2" s="103">
        <v>18</v>
      </c>
      <c r="T2" s="104">
        <v>19</v>
      </c>
      <c r="U2" s="103">
        <v>20</v>
      </c>
      <c r="V2" s="111">
        <v>21</v>
      </c>
      <c r="W2" s="104">
        <v>22</v>
      </c>
      <c r="X2" s="103">
        <v>23</v>
      </c>
      <c r="Y2" s="103">
        <v>24</v>
      </c>
      <c r="Z2" s="103">
        <v>25</v>
      </c>
      <c r="AA2" s="103">
        <v>26</v>
      </c>
      <c r="AB2" s="103">
        <v>27</v>
      </c>
      <c r="AC2" s="104">
        <v>28</v>
      </c>
      <c r="AD2" s="103">
        <v>29</v>
      </c>
      <c r="AE2" s="104">
        <v>30</v>
      </c>
      <c r="AF2" s="103">
        <v>31</v>
      </c>
      <c r="AG2" s="103">
        <v>32</v>
      </c>
      <c r="AH2" s="103">
        <v>33</v>
      </c>
      <c r="AI2" s="104">
        <v>34</v>
      </c>
      <c r="AJ2" s="103">
        <v>35</v>
      </c>
      <c r="AK2" s="114">
        <v>36</v>
      </c>
      <c r="AL2" s="114">
        <v>37</v>
      </c>
      <c r="AM2" s="103">
        <v>38</v>
      </c>
      <c r="AN2" s="103">
        <v>39</v>
      </c>
      <c r="AO2" s="103">
        <v>40</v>
      </c>
      <c r="AP2" s="103">
        <v>41</v>
      </c>
      <c r="AQ2" s="103">
        <v>42</v>
      </c>
      <c r="AR2" s="103">
        <v>43</v>
      </c>
      <c r="AS2" s="103">
        <v>44</v>
      </c>
      <c r="AT2" s="103">
        <v>45</v>
      </c>
      <c r="AU2" s="103">
        <v>46</v>
      </c>
      <c r="AV2" s="103">
        <v>47</v>
      </c>
      <c r="AW2" s="103">
        <v>48</v>
      </c>
      <c r="AX2" s="103">
        <v>49</v>
      </c>
      <c r="AY2" s="103">
        <v>50</v>
      </c>
      <c r="AZ2" s="104">
        <v>51</v>
      </c>
      <c r="BA2" s="103">
        <v>52</v>
      </c>
      <c r="BB2" s="103">
        <v>53</v>
      </c>
      <c r="BC2" s="103">
        <v>54</v>
      </c>
      <c r="BD2" s="104">
        <v>55</v>
      </c>
      <c r="BE2" s="104">
        <v>56</v>
      </c>
      <c r="BF2" s="104">
        <v>57</v>
      </c>
      <c r="BG2" s="103">
        <v>58</v>
      </c>
      <c r="BH2" s="103">
        <v>59</v>
      </c>
      <c r="BI2" s="103">
        <v>60</v>
      </c>
      <c r="BJ2" s="103">
        <v>61</v>
      </c>
      <c r="BK2" s="103">
        <v>62</v>
      </c>
      <c r="BL2" s="103">
        <v>63</v>
      </c>
      <c r="BM2" s="103">
        <v>64</v>
      </c>
      <c r="BN2" s="103">
        <v>65</v>
      </c>
      <c r="BO2" s="103">
        <v>66</v>
      </c>
      <c r="BP2" s="103">
        <v>67</v>
      </c>
      <c r="BQ2" s="103">
        <v>68</v>
      </c>
      <c r="BR2" s="103">
        <v>69</v>
      </c>
      <c r="BS2" s="103">
        <v>70</v>
      </c>
      <c r="BT2" s="103">
        <v>71</v>
      </c>
      <c r="BU2" s="103">
        <v>72</v>
      </c>
      <c r="BV2" s="103">
        <v>73</v>
      </c>
      <c r="BW2" s="103">
        <v>74</v>
      </c>
      <c r="BX2" s="103">
        <v>75</v>
      </c>
      <c r="BY2" s="103">
        <v>76</v>
      </c>
      <c r="BZ2" s="103">
        <v>77</v>
      </c>
      <c r="CA2" s="103">
        <v>78</v>
      </c>
      <c r="CB2" s="103">
        <v>79</v>
      </c>
      <c r="CC2" s="103">
        <v>80</v>
      </c>
      <c r="CD2" s="103">
        <v>81</v>
      </c>
      <c r="CE2" s="103">
        <v>82</v>
      </c>
      <c r="CF2" s="103">
        <v>83</v>
      </c>
      <c r="CG2" s="103">
        <v>84</v>
      </c>
      <c r="CH2" s="103">
        <v>85</v>
      </c>
      <c r="CI2" s="103">
        <v>86</v>
      </c>
      <c r="CJ2" s="103">
        <v>87</v>
      </c>
      <c r="CK2" s="103">
        <v>88</v>
      </c>
      <c r="CL2" s="103">
        <v>89</v>
      </c>
    </row>
    <row r="3" spans="1:90" s="9" customFormat="1" ht="48.75" customHeight="1" thickBot="1">
      <c r="A3" s="73" t="s">
        <v>34</v>
      </c>
      <c r="B3" s="74" t="s">
        <v>79</v>
      </c>
      <c r="C3" s="75" t="s">
        <v>80</v>
      </c>
      <c r="D3" s="76" t="s">
        <v>81</v>
      </c>
      <c r="E3" s="77" t="s">
        <v>82</v>
      </c>
      <c r="F3" s="78" t="s">
        <v>22</v>
      </c>
      <c r="G3" s="79" t="s">
        <v>83</v>
      </c>
      <c r="H3" s="78" t="s">
        <v>26</v>
      </c>
      <c r="I3" s="80" t="s">
        <v>84</v>
      </c>
      <c r="J3" s="80" t="s">
        <v>85</v>
      </c>
      <c r="K3" s="80" t="s">
        <v>86</v>
      </c>
      <c r="L3" s="81" t="s">
        <v>25</v>
      </c>
      <c r="M3" s="82" t="s">
        <v>87</v>
      </c>
      <c r="N3" s="77" t="s">
        <v>82</v>
      </c>
      <c r="O3" s="83" t="s">
        <v>88</v>
      </c>
      <c r="P3" s="83" t="s">
        <v>89</v>
      </c>
      <c r="Q3" s="83" t="s">
        <v>90</v>
      </c>
      <c r="R3" s="83" t="s">
        <v>91</v>
      </c>
      <c r="S3" s="83" t="s">
        <v>92</v>
      </c>
      <c r="T3" s="84" t="s">
        <v>93</v>
      </c>
      <c r="U3" s="83" t="s">
        <v>94</v>
      </c>
      <c r="V3" s="83" t="s">
        <v>95</v>
      </c>
      <c r="W3" s="86" t="s">
        <v>96</v>
      </c>
      <c r="X3" s="86" t="s">
        <v>97</v>
      </c>
      <c r="Y3" s="86" t="s">
        <v>98</v>
      </c>
      <c r="Z3" s="83" t="s">
        <v>99</v>
      </c>
      <c r="AA3" s="83" t="s">
        <v>100</v>
      </c>
      <c r="AB3" s="82" t="s">
        <v>101</v>
      </c>
      <c r="AC3" s="75" t="s">
        <v>102</v>
      </c>
      <c r="AD3" s="77" t="s">
        <v>82</v>
      </c>
      <c r="AE3" s="85" t="s">
        <v>103</v>
      </c>
      <c r="AF3" s="82" t="s">
        <v>104</v>
      </c>
      <c r="AG3" s="77" t="s">
        <v>82</v>
      </c>
      <c r="AH3" s="82" t="s">
        <v>105</v>
      </c>
      <c r="AI3" s="82" t="s">
        <v>106</v>
      </c>
      <c r="AJ3" s="86" t="s">
        <v>107</v>
      </c>
      <c r="AK3" s="85" t="s">
        <v>108</v>
      </c>
      <c r="AL3" s="85" t="s">
        <v>109</v>
      </c>
      <c r="AM3" s="86" t="s">
        <v>110</v>
      </c>
      <c r="AN3" s="82" t="s">
        <v>111</v>
      </c>
      <c r="AO3" s="77" t="s">
        <v>82</v>
      </c>
      <c r="AP3" s="77" t="s">
        <v>82</v>
      </c>
      <c r="AQ3" s="77" t="s">
        <v>82</v>
      </c>
      <c r="AR3" s="77" t="s">
        <v>82</v>
      </c>
      <c r="AS3" s="87" t="s">
        <v>112</v>
      </c>
      <c r="AT3" s="77" t="s">
        <v>82</v>
      </c>
      <c r="AU3" s="77" t="s">
        <v>82</v>
      </c>
      <c r="AV3" s="77" t="s">
        <v>82</v>
      </c>
      <c r="AW3" s="77" t="s">
        <v>82</v>
      </c>
      <c r="AX3" s="77" t="s">
        <v>82</v>
      </c>
      <c r="AY3" s="82" t="s">
        <v>113</v>
      </c>
      <c r="AZ3" s="82" t="s">
        <v>114</v>
      </c>
      <c r="BA3" s="86" t="s">
        <v>115</v>
      </c>
      <c r="BB3" s="77" t="s">
        <v>82</v>
      </c>
      <c r="BC3" s="77" t="s">
        <v>82</v>
      </c>
      <c r="BD3" s="88" t="s">
        <v>116</v>
      </c>
      <c r="BE3" s="75" t="s">
        <v>117</v>
      </c>
      <c r="BF3" s="88" t="s">
        <v>36</v>
      </c>
      <c r="BG3" s="89" t="s">
        <v>118</v>
      </c>
      <c r="BH3" s="90" t="s">
        <v>119</v>
      </c>
      <c r="BI3" s="90" t="s">
        <v>120</v>
      </c>
      <c r="BJ3" s="86" t="s">
        <v>121</v>
      </c>
      <c r="BK3" s="90" t="s">
        <v>122</v>
      </c>
      <c r="BL3" s="91" t="s">
        <v>123</v>
      </c>
      <c r="BM3" s="92" t="s">
        <v>124</v>
      </c>
      <c r="BN3" s="93" t="s">
        <v>125</v>
      </c>
      <c r="BO3" s="90" t="s">
        <v>126</v>
      </c>
      <c r="BP3" s="83" t="s">
        <v>127</v>
      </c>
      <c r="BQ3" s="83" t="s">
        <v>128</v>
      </c>
      <c r="BR3" s="83" t="s">
        <v>129</v>
      </c>
      <c r="BS3" s="83" t="s">
        <v>130</v>
      </c>
      <c r="BT3" s="83" t="s">
        <v>131</v>
      </c>
      <c r="BU3" s="84" t="s">
        <v>132</v>
      </c>
      <c r="BV3" s="83" t="s">
        <v>133</v>
      </c>
      <c r="BW3" s="83" t="s">
        <v>134</v>
      </c>
      <c r="BX3" s="83" t="s">
        <v>135</v>
      </c>
      <c r="BY3" s="83" t="s">
        <v>136</v>
      </c>
      <c r="BZ3" s="83" t="s">
        <v>137</v>
      </c>
      <c r="CA3" s="83" t="s">
        <v>138</v>
      </c>
      <c r="CB3" s="83" t="s">
        <v>139</v>
      </c>
      <c r="CC3" s="77" t="s">
        <v>82</v>
      </c>
      <c r="CD3" s="86" t="s">
        <v>140</v>
      </c>
      <c r="CE3" s="86" t="s">
        <v>141</v>
      </c>
      <c r="CF3" s="86" t="s">
        <v>142</v>
      </c>
      <c r="CG3" s="86" t="s">
        <v>143</v>
      </c>
      <c r="CH3" s="86" t="s">
        <v>144</v>
      </c>
      <c r="CI3" s="86" t="s">
        <v>145</v>
      </c>
      <c r="CJ3" s="86" t="s">
        <v>146</v>
      </c>
      <c r="CK3" s="94" t="s">
        <v>147</v>
      </c>
      <c r="CL3" s="94" t="s">
        <v>148</v>
      </c>
    </row>
    <row r="4" spans="1:90" ht="13.8" thickTop="1">
      <c r="A4" s="43"/>
      <c r="B4" s="102" t="str">
        <f>IF(ISNUMBER(($H4)),'Order Form'!$D$5,"")</f>
        <v/>
      </c>
      <c r="C4" s="101" t="str">
        <f>IF(ISNUMBER(($H4)),'Order Form'!$G$5,"")</f>
        <v/>
      </c>
      <c r="D4" s="101" t="str">
        <f>IF('Order Form'!F20="","",IF(ISNUMBER(($H4)),'Order Form'!F20,""))</f>
        <v/>
      </c>
      <c r="E4" s="44"/>
      <c r="F4" s="100" t="str">
        <f>IF(ISNUMBER((H4)),SUBSTITUTE(SUBSTITUTE('Order Form'!B20,"-","")," ",""),"")</f>
        <v/>
      </c>
      <c r="G4" s="45"/>
      <c r="H4" s="99" t="str">
        <f>IF('Order Form'!H20&gt;0,'Order Form'!H20," ")</f>
        <v xml:space="preserve"> </v>
      </c>
      <c r="I4" s="98" t="str">
        <f>IF('Order Form'!$K$13="Yes",(IF('Order Form'!J20&gt;0,"",IF('Order Form'!$K$10&lt;&gt;"GR - Gratis",IF('Order Form'!I20=0,"",IF(ISNUMBER($H4),'Order Form'!I20,"")),""))),"")</f>
        <v/>
      </c>
      <c r="J4" s="98" t="str">
        <f>IF('Order Form'!$K$13="Yes",(IF('Order Form'!J20=0,"",IF('Order Form'!$K$10&lt;&gt;"GR - Gratis",IF(ISNUMBER($H4),'Order Form'!J20,""),""))),"")</f>
        <v/>
      </c>
      <c r="K4" s="46"/>
      <c r="L4" s="98" t="str">
        <f>IF('Order Form'!J20&gt;0,"",IF('Order Form'!G20=0,"",IF('Order Form'!$K$10&lt;&gt;"GR - Gratis",IF('Order Form'!$K$12="Yes",IF(ISNUMBER($H4),'Order Form'!G20*100,""),""),"")))</f>
        <v/>
      </c>
      <c r="M4" s="98" t="str">
        <f>IF('Order Form'!J20&gt;0,"",IF('Order Form'!$K$17=0,"",IF('Order Form'!$K$17=0,"",IF('Order Form'!$K$10&lt;&gt;"GR - Gratis",IF('Order Form'!$K$12="Yes",IF(ISNUMBER($H4),'Order Form'!$K$17*100,""),""),""))))</f>
        <v/>
      </c>
      <c r="N4" s="47"/>
      <c r="O4" s="107" t="str">
        <f>IF('Order Form'!$B$8="Name / Attent Of","",IF(ISNUMBER($H4),IF('Order Form'!$K$14="Yes",'Order Form'!$B$8,""),""))</f>
        <v/>
      </c>
      <c r="P4" s="105" t="str">
        <f>IF('Order Form'!$B$9="Company / Department","",IF(ISNUMBER($H4),IF('Order Form'!$K$14="Yes",'Order Form'!$B$9,""),""))</f>
        <v/>
      </c>
      <c r="Q4" s="107" t="str">
        <f>IF('Order Form'!$B$10="Address 1","",IF(ISNUMBER($H4),IF('Order Form'!$K$14="Yes",'Order Form'!$B$10,""),""))</f>
        <v/>
      </c>
      <c r="R4" s="107" t="str">
        <f>IF('Order Form'!$B$11="Address 2","",IF(ISNUMBER($H4),IF('Order Form'!$K$14="Yes",'Order Form'!$B$11,""),""))</f>
        <v/>
      </c>
      <c r="S4" s="105" t="str">
        <f>IF('Order Form'!$B$12="Address 3","",IF(ISNUMBER($H4),IF('Order Form'!$K$14="Yes",'Order Form'!$B$12,""),""))</f>
        <v/>
      </c>
      <c r="T4" s="107" t="str">
        <f>IF('Order Form'!$B$13="Town","",IF(ISNUMBER($H4),IF('Order Form'!$K$14="Yes",'Order Form'!$B$13,""),""))</f>
        <v/>
      </c>
      <c r="U4" s="109"/>
      <c r="V4" s="112" t="str">
        <f>IF('Order Form'!$B$14="Post Code","",IF(ISNUMBER($H4),IF('Order Form'!$K$14="Yes",'Order Form'!$B$14,""),""))</f>
        <v/>
      </c>
      <c r="W4" s="107" t="str">
        <f>IF('Order Form'!$B$15="Country","",IF(ISNUMBER($H4),IF('Order Form'!$K$14="Yes",VLOOKUP('Order Form'!$B$15,Lists!N:O,2,0),""),""))</f>
        <v/>
      </c>
      <c r="X4" s="109"/>
      <c r="Y4" s="108" t="str">
        <f>IF('Order Form'!$F$8="Phone","",IF(ISNUMBER($H4),IF('Order Form'!$K$14="Yes",'Order Form'!$F$8,""),""))</f>
        <v/>
      </c>
      <c r="Z4" s="106" t="str">
        <f>IF('Order Form'!$F$9="Email","",IF(ISNUMBER($H4),IF('Order Form'!$K$14="Yes",'Order Form'!$F$9,""),""))</f>
        <v/>
      </c>
      <c r="AA4" s="47"/>
      <c r="AC4" s="95" t="str">
        <f>IF(ISNUMBER(($H4)),LEFT('Order Form'!$K$10,2),"")</f>
        <v/>
      </c>
      <c r="AD4" s="43"/>
      <c r="AE4" s="95" t="str">
        <f>IF(AC4="GR",LEFT('Order Form'!$K$11,2),"")</f>
        <v/>
      </c>
      <c r="AF4" s="43"/>
      <c r="AG4" s="47"/>
      <c r="AH4" s="47"/>
      <c r="AI4" s="95" t="str">
        <f>IF(ISNUMBER(($H4)),IF('Order Form'!$K$16="Yes","P",""),"")</f>
        <v/>
      </c>
      <c r="AJ4" s="43"/>
      <c r="AK4" s="115"/>
      <c r="AL4" s="115"/>
      <c r="AM4" s="43"/>
      <c r="AN4" s="43"/>
      <c r="AO4" s="47"/>
      <c r="AP4" s="43"/>
      <c r="AQ4" s="47"/>
      <c r="AR4" s="47"/>
      <c r="AS4" s="47"/>
      <c r="AZ4" s="95" t="str">
        <f>IF(ISNUMBER(($H4)),IF('Order Form'!$K$15="Yes","Y",""),"")</f>
        <v/>
      </c>
      <c r="BD4" s="96" t="str">
        <f>IF('Order Form'!$H20&gt;0,"OF"," ")</f>
        <v xml:space="preserve"> </v>
      </c>
      <c r="BE4" s="95" t="str">
        <f>IF('Order Form'!$H20&gt;0,"Y"," ")</f>
        <v xml:space="preserve"> </v>
      </c>
      <c r="BF4" s="95" t="str">
        <f>IF('Order Form'!$H20&gt;0,"STANDARD"," ")</f>
        <v xml:space="preserve"> </v>
      </c>
    </row>
    <row r="5" spans="1:90">
      <c r="A5" s="43"/>
      <c r="B5" s="102" t="str">
        <f>IF(ISNUMBER(($H5)),'Order Form'!$D$5,"")</f>
        <v/>
      </c>
      <c r="C5" s="101" t="str">
        <f>IF(ISNUMBER(($H5)),'Order Form'!$G$5,"")</f>
        <v/>
      </c>
      <c r="D5" s="101" t="str">
        <f>IF('Order Form'!F21="","",IF(ISNUMBER(($H5)),'Order Form'!F21,""))</f>
        <v/>
      </c>
      <c r="E5" s="44"/>
      <c r="F5" s="100" t="str">
        <f>IF(ISNUMBER((H5)),SUBSTITUTE(SUBSTITUTE('Order Form'!B22,"-","")," ",""),"")</f>
        <v/>
      </c>
      <c r="G5" s="45"/>
      <c r="H5" s="99" t="str">
        <f>IF('Order Form'!H21&gt;0,'Order Form'!H21," ")</f>
        <v xml:space="preserve"> </v>
      </c>
      <c r="I5" s="98" t="str">
        <f>IF('Order Form'!$K$13="Yes",(IF('Order Form'!J22&gt;0,"",IF('Order Form'!$K$10&lt;&gt;"GR - Gratis",IF('Order Form'!I22=0,"",IF(ISNUMBER($H5),'Order Form'!I22,"")),""))),"")</f>
        <v/>
      </c>
      <c r="J5" s="98" t="str">
        <f>IF('Order Form'!$K$13="Yes",(IF('Order Form'!J22=0,"",IF('Order Form'!$K$10&lt;&gt;"GR - Gratis",IF(ISNUMBER($H5),'Order Form'!J22,""),""))),"")</f>
        <v/>
      </c>
      <c r="K5" s="46"/>
      <c r="L5" s="98" t="str">
        <f>IF('Order Form'!J21&gt;0,"",IF('Order Form'!G21=0,"",IF('Order Form'!$K$10&lt;&gt;"GR - Gratis",IF('Order Form'!$K$12="Yes",IF(ISNUMBER($H5),'Order Form'!G21*100,""),""),"")))</f>
        <v/>
      </c>
      <c r="M5" s="98" t="str">
        <f>IF('Order Form'!J21&gt;0,"",IF('Order Form'!$K$17=0,"",IF('Order Form'!$K$17=0,"",IF('Order Form'!$K$10&lt;&gt;"GR - Gratis",IF('Order Form'!$K$12="Yes",IF(ISNUMBER($H5),'Order Form'!$K$17*100,""),""),""))))</f>
        <v/>
      </c>
      <c r="N5" s="47"/>
      <c r="O5" s="97" t="str">
        <f>IF('Order Form'!$B$8="Name / Attent Of","",IF(ISNUMBER($H5),IF('Order Form'!$K$14="Yes",'Order Form'!$B$8,""),""))</f>
        <v/>
      </c>
      <c r="P5" s="105" t="str">
        <f>IF('Order Form'!$B$9="Company / Department","",IF(ISNUMBER($H5),IF('Order Form'!$K$14="Yes",'Order Form'!$B$9,""),""))</f>
        <v/>
      </c>
      <c r="Q5" s="97" t="str">
        <f>IF('Order Form'!$B$10="Address 1","",IF(ISNUMBER($H5),IF('Order Form'!$K$14="Yes",'Order Form'!$B$10,""),""))</f>
        <v/>
      </c>
      <c r="R5" s="97" t="str">
        <f>IF('Order Form'!$B$11="Address 2","",IF(ISNUMBER($H5),IF('Order Form'!$K$14="Yes",'Order Form'!$B$11,""),""))</f>
        <v/>
      </c>
      <c r="S5" s="105" t="str">
        <f>IF('Order Form'!$B$12="Address 3","",IF(ISNUMBER($H5),IF('Order Form'!$K$14="Yes",'Order Form'!$B$12,""),""))</f>
        <v/>
      </c>
      <c r="T5" s="97" t="str">
        <f>IF('Order Form'!$B$13="Town","",IF(ISNUMBER($H5),IF('Order Form'!$K$14="Yes",'Order Form'!$B$13,""),""))</f>
        <v/>
      </c>
      <c r="U5" s="43"/>
      <c r="V5" s="112" t="str">
        <f>IF('Order Form'!$B$14="Post Code","",IF(ISNUMBER($H5),IF('Order Form'!$K$14="Yes",'Order Form'!$B$14,""),""))</f>
        <v/>
      </c>
      <c r="W5" s="107" t="str">
        <f>IF('Order Form'!$B$15="Country","",IF(ISNUMBER($H5),IF('Order Form'!$K$14="Yes",VLOOKUP('Order Form'!$B$15,Lists!N:O,2,0),""),""))</f>
        <v/>
      </c>
      <c r="X5" s="109"/>
      <c r="Y5" s="108" t="str">
        <f>IF('Order Form'!$F$8="Phone","",IF(ISNUMBER($H5),IF('Order Form'!$K$14="Yes",'Order Form'!$F$8,""),""))</f>
        <v/>
      </c>
      <c r="Z5" s="106" t="str">
        <f>IF('Order Form'!$F$9="Email","",IF(ISNUMBER($H5),IF('Order Form'!$K$14="Yes",'Order Form'!$F$9,""),""))</f>
        <v/>
      </c>
      <c r="AA5" s="47"/>
      <c r="AC5" s="95" t="str">
        <f>IF(ISNUMBER(($H5)),LEFT('Order Form'!$K$10,2),"")</f>
        <v/>
      </c>
      <c r="AD5" s="43"/>
      <c r="AE5" s="95" t="str">
        <f>IF(AC5="GR",LEFT('Order Form'!$K$11,2),"")</f>
        <v/>
      </c>
      <c r="AF5" s="43"/>
      <c r="AG5" s="47"/>
      <c r="AH5" s="47"/>
      <c r="AI5" s="95" t="str">
        <f>IF(ISNUMBER(($H5)),IF('Order Form'!$K$16="Yes","P",""),"")</f>
        <v/>
      </c>
      <c r="AJ5" s="43"/>
      <c r="AK5" s="115"/>
      <c r="AL5" s="115"/>
      <c r="AM5" s="43"/>
      <c r="AN5" s="43"/>
      <c r="AO5" s="47"/>
      <c r="AP5" s="43"/>
      <c r="AQ5" s="47"/>
      <c r="AR5" s="47"/>
      <c r="AS5" s="47"/>
      <c r="AZ5" s="95" t="str">
        <f>IF(ISNUMBER(($H5)),IF('Order Form'!$K$15="Yes","Y",""),"")</f>
        <v/>
      </c>
      <c r="BD5" s="96" t="str">
        <f>IF('Order Form'!$H22&gt;0,"OF"," ")</f>
        <v xml:space="preserve"> </v>
      </c>
      <c r="BE5" s="95" t="str">
        <f>IF('Order Form'!$H22&gt;0,"Y"," ")</f>
        <v xml:space="preserve"> </v>
      </c>
      <c r="BF5" s="95" t="str">
        <f>IF('Order Form'!$H22&gt;0,"STANDARD"," ")</f>
        <v xml:space="preserve"> </v>
      </c>
    </row>
    <row r="6" spans="1:90">
      <c r="A6" s="43"/>
      <c r="B6" s="102" t="str">
        <f>IF(ISNUMBER(($H6)),'Order Form'!$D$5,"")</f>
        <v/>
      </c>
      <c r="C6" s="101" t="str">
        <f>IF(ISNUMBER(($H6)),'Order Form'!$G$5,"")</f>
        <v/>
      </c>
      <c r="D6" s="101" t="str">
        <f>IF('Order Form'!F22="","",IF(ISNUMBER(($H6)),'Order Form'!F22,""))</f>
        <v/>
      </c>
      <c r="E6" s="44"/>
      <c r="F6" s="100" t="str">
        <f>IF(ISNUMBER((H6)),SUBSTITUTE(SUBSTITUTE('Order Form'!B21,"-","")," ",""),"")</f>
        <v/>
      </c>
      <c r="G6" s="45"/>
      <c r="H6" s="99" t="str">
        <f>IF('Order Form'!H22&gt;0,'Order Form'!H22," ")</f>
        <v xml:space="preserve"> </v>
      </c>
      <c r="I6" s="98" t="str">
        <f>IF('Order Form'!$K$13="Yes",(IF('Order Form'!J21&gt;0,"",IF('Order Form'!$K$10&lt;&gt;"GR - Gratis",IF('Order Form'!I21=0,"",IF(ISNUMBER($H6),'Order Form'!I21,"")),""))),"")</f>
        <v/>
      </c>
      <c r="J6" s="98" t="str">
        <f>IF('Order Form'!$K$13="Yes",(IF('Order Form'!J21=0,"",IF('Order Form'!$K$10&lt;&gt;"GR - Gratis",IF(ISNUMBER($H6),'Order Form'!J21,""),""))),"")</f>
        <v/>
      </c>
      <c r="K6" s="46"/>
      <c r="L6" s="98" t="str">
        <f>IF('Order Form'!J22&gt;0,"",IF('Order Form'!G22=0,"",IF('Order Form'!$K$10&lt;&gt;"GR - Gratis",IF('Order Form'!$K$12="Yes",IF(ISNUMBER($H6),'Order Form'!G22*100,""),""),"")))</f>
        <v/>
      </c>
      <c r="M6" s="98" t="str">
        <f>IF('Order Form'!J22&gt;0,"",IF('Order Form'!$K$17=0,"",IF('Order Form'!$K$17=0,"",IF('Order Form'!$K$10&lt;&gt;"GR - Gratis",IF('Order Form'!$K$12="Yes",IF(ISNUMBER($H6),'Order Form'!$K$17*100,""),""),""))))</f>
        <v/>
      </c>
      <c r="N6" s="47"/>
      <c r="O6" s="97" t="str">
        <f>IF('Order Form'!$B$8="Name / Attent Of","",IF(ISNUMBER($H6),IF('Order Form'!$K$14="Yes",'Order Form'!$B$8,""),""))</f>
        <v/>
      </c>
      <c r="P6" s="105" t="str">
        <f>IF('Order Form'!$B$9="Company / Department","",IF(ISNUMBER($H6),IF('Order Form'!$K$14="Yes",'Order Form'!$B$9,""),""))</f>
        <v/>
      </c>
      <c r="Q6" s="97" t="str">
        <f>IF('Order Form'!$B$10="Address 1","",IF(ISNUMBER($H6),IF('Order Form'!$K$14="Yes",'Order Form'!$B$10,""),""))</f>
        <v/>
      </c>
      <c r="R6" s="97" t="str">
        <f>IF('Order Form'!$B$11="Address 2","",IF(ISNUMBER($H6),IF('Order Form'!$K$14="Yes",'Order Form'!$B$11,""),""))</f>
        <v/>
      </c>
      <c r="S6" s="105" t="str">
        <f>IF('Order Form'!$B$12="Address 3","",IF(ISNUMBER($H6),IF('Order Form'!$K$14="Yes",'Order Form'!$B$12,""),""))</f>
        <v/>
      </c>
      <c r="T6" s="97" t="str">
        <f>IF('Order Form'!$B$13="Town","",IF(ISNUMBER($H6),IF('Order Form'!$K$14="Yes",'Order Form'!$B$13,""),""))</f>
        <v/>
      </c>
      <c r="U6" s="43"/>
      <c r="V6" s="112" t="str">
        <f>IF('Order Form'!$B$14="Post Code","",IF(ISNUMBER($H6),IF('Order Form'!$K$14="Yes",'Order Form'!$B$14,""),""))</f>
        <v/>
      </c>
      <c r="W6" s="107" t="str">
        <f>IF('Order Form'!$B$15="Country","",IF(ISNUMBER($H6),IF('Order Form'!$K$14="Yes",VLOOKUP('Order Form'!$B$15,Lists!N:O,2,0),""),""))</f>
        <v/>
      </c>
      <c r="X6" s="109"/>
      <c r="Y6" s="108" t="str">
        <f>IF('Order Form'!$F$8="Phone","",IF(ISNUMBER($H6),IF('Order Form'!$K$14="Yes",'Order Form'!$F$8,""),""))</f>
        <v/>
      </c>
      <c r="Z6" s="106" t="str">
        <f>IF('Order Form'!$F$9="Email","",IF(ISNUMBER($H6),IF('Order Form'!$K$14="Yes",'Order Form'!$F$9,""),""))</f>
        <v/>
      </c>
      <c r="AA6" s="47"/>
      <c r="AC6" s="95" t="str">
        <f>IF(ISNUMBER(($H6)),LEFT('Order Form'!$K$10,2),"")</f>
        <v/>
      </c>
      <c r="AD6" s="43"/>
      <c r="AE6" s="95" t="str">
        <f>IF(AC6="GR",LEFT('Order Form'!$K$11,2),"")</f>
        <v/>
      </c>
      <c r="AF6" s="43"/>
      <c r="AG6" s="47"/>
      <c r="AH6" s="47"/>
      <c r="AI6" s="95" t="str">
        <f>IF(ISNUMBER(($H6)),IF('Order Form'!$K$16="Yes","P",""),"")</f>
        <v/>
      </c>
      <c r="AJ6" s="43"/>
      <c r="AK6" s="115"/>
      <c r="AL6" s="115"/>
      <c r="AM6" s="43"/>
      <c r="AN6" s="43"/>
      <c r="AO6" s="47"/>
      <c r="AP6" s="43"/>
      <c r="AQ6" s="47"/>
      <c r="AR6" s="47"/>
      <c r="AS6" s="47"/>
      <c r="AZ6" s="95" t="str">
        <f>IF(ISNUMBER(($H6)),IF('Order Form'!$K$15="Yes","Y",""),"")</f>
        <v/>
      </c>
      <c r="BD6" s="96" t="str">
        <f>IF('Order Form'!$H21&gt;0,"OF"," ")</f>
        <v xml:space="preserve"> </v>
      </c>
      <c r="BE6" s="95" t="str">
        <f>IF('Order Form'!$H21&gt;0,"Y"," ")</f>
        <v xml:space="preserve"> </v>
      </c>
      <c r="BF6" s="95" t="str">
        <f>IF('Order Form'!$H21&gt;0,"STANDARD"," ")</f>
        <v xml:space="preserve"> </v>
      </c>
    </row>
    <row r="7" spans="1:90">
      <c r="A7" s="43"/>
      <c r="B7" s="102" t="str">
        <f>IF(ISNUMBER(($H7)),'Order Form'!$D$5,"")</f>
        <v/>
      </c>
      <c r="C7" s="101" t="str">
        <f>IF(ISNUMBER(($H7)),'Order Form'!$G$5,"")</f>
        <v/>
      </c>
      <c r="D7" s="101" t="str">
        <f>IF('Order Form'!F30="","",IF(ISNUMBER(($H7)),'Order Form'!F30,""))</f>
        <v/>
      </c>
      <c r="E7" s="44"/>
      <c r="F7" s="100" t="str">
        <f>IF(ISNUMBER((H7)),SUBSTITUTE(SUBSTITUTE('Order Form'!B30,"-","")," ",""),"")</f>
        <v/>
      </c>
      <c r="G7" s="45"/>
      <c r="H7" s="99" t="str">
        <f>IF('Order Form'!H30&gt;0,'Order Form'!H30," ")</f>
        <v xml:space="preserve"> </v>
      </c>
      <c r="I7" s="98" t="str">
        <f>IF('Order Form'!$K$13="Yes",(IF('Order Form'!J30&gt;0,"",IF('Order Form'!$K$10&lt;&gt;"GR - Gratis",IF('Order Form'!I30=0,"",IF(ISNUMBER($H7),'Order Form'!I30,"")),""))),"")</f>
        <v/>
      </c>
      <c r="J7" s="98" t="str">
        <f>IF('Order Form'!$K$13="Yes",(IF('Order Form'!J30=0,"",IF('Order Form'!$K$10&lt;&gt;"GR - Gratis",IF(ISNUMBER($H7),'Order Form'!J30,""),""))),"")</f>
        <v/>
      </c>
      <c r="K7" s="46"/>
      <c r="L7" s="98" t="str">
        <f>IF('Order Form'!J30&gt;0,"",IF('Order Form'!G30=0,"",IF('Order Form'!$K$10&lt;&gt;"GR - Gratis",IF('Order Form'!$K$12="Yes",IF(ISNUMBER($H7),'Order Form'!G30*100,""),""),"")))</f>
        <v/>
      </c>
      <c r="M7" s="98" t="str">
        <f>IF('Order Form'!J30&gt;0,"",IF('Order Form'!$K$17=0,"",IF('Order Form'!$K$17=0,"",IF('Order Form'!$K$10&lt;&gt;"GR - Gratis",IF('Order Form'!$K$12="Yes",IF(ISNUMBER($H7),'Order Form'!$K$17*100,""),""),""))))</f>
        <v/>
      </c>
      <c r="N7" s="47"/>
      <c r="O7" s="97" t="str">
        <f>IF('Order Form'!$B$8="Name / Attent Of","",IF(ISNUMBER($H7),IF('Order Form'!$K$14="Yes",'Order Form'!$B$8,""),""))</f>
        <v/>
      </c>
      <c r="P7" s="105" t="str">
        <f>IF('Order Form'!$B$9="Company / Department","",IF(ISNUMBER($H7),IF('Order Form'!$K$14="Yes",'Order Form'!$B$9,""),""))</f>
        <v/>
      </c>
      <c r="Q7" s="97" t="str">
        <f>IF('Order Form'!$B$10="Address 1","",IF(ISNUMBER($H7),IF('Order Form'!$K$14="Yes",'Order Form'!$B$10,""),""))</f>
        <v/>
      </c>
      <c r="R7" s="97" t="str">
        <f>IF('Order Form'!$B$11="Address 2","",IF(ISNUMBER($H7),IF('Order Form'!$K$14="Yes",'Order Form'!$B$11,""),""))</f>
        <v/>
      </c>
      <c r="S7" s="105" t="str">
        <f>IF('Order Form'!$B$12="Address 3","",IF(ISNUMBER($H7),IF('Order Form'!$K$14="Yes",'Order Form'!$B$12,""),""))</f>
        <v/>
      </c>
      <c r="T7" s="97" t="str">
        <f>IF('Order Form'!$B$13="Town","",IF(ISNUMBER($H7),IF('Order Form'!$K$14="Yes",'Order Form'!$B$13,""),""))</f>
        <v/>
      </c>
      <c r="U7" s="43"/>
      <c r="V7" s="112" t="str">
        <f>IF('Order Form'!$B$14="Post Code","",IF(ISNUMBER($H7),IF('Order Form'!$K$14="Yes",'Order Form'!$B$14,""),""))</f>
        <v/>
      </c>
      <c r="W7" s="107" t="str">
        <f>IF('Order Form'!$B$15="Country","",IF(ISNUMBER($H7),IF('Order Form'!$K$14="Yes",VLOOKUP('Order Form'!$B$15,Lists!N:O,2,0),""),""))</f>
        <v/>
      </c>
      <c r="X7" s="109"/>
      <c r="Y7" s="108" t="str">
        <f>IF('Order Form'!$F$8="Phone","",IF(ISNUMBER($H7),IF('Order Form'!$K$14="Yes",'Order Form'!$F$8,""),""))</f>
        <v/>
      </c>
      <c r="Z7" s="106" t="str">
        <f>IF('Order Form'!$F$9="Email","",IF(ISNUMBER($H7),IF('Order Form'!$K$14="Yes",'Order Form'!$F$9,""),""))</f>
        <v/>
      </c>
      <c r="AA7" s="47"/>
      <c r="AC7" s="95" t="str">
        <f>IF(ISNUMBER(($H7)),LEFT('Order Form'!$K$10,2),"")</f>
        <v/>
      </c>
      <c r="AD7" s="43"/>
      <c r="AE7" s="95" t="str">
        <f>IF(AC7="GR",LEFT('Order Form'!$K$11,2),"")</f>
        <v/>
      </c>
      <c r="AF7" s="43"/>
      <c r="AG7" s="47"/>
      <c r="AH7" s="47"/>
      <c r="AI7" s="95" t="str">
        <f>IF(ISNUMBER(($H7)),IF('Order Form'!$K$16="Yes","P",""),"")</f>
        <v/>
      </c>
      <c r="AJ7" s="43"/>
      <c r="AK7" s="115"/>
      <c r="AL7" s="115"/>
      <c r="AM7" s="43"/>
      <c r="AN7" s="43"/>
      <c r="AO7" s="47"/>
      <c r="AP7" s="43"/>
      <c r="AQ7" s="47"/>
      <c r="AR7" s="47"/>
      <c r="AS7" s="47"/>
      <c r="AZ7" s="95" t="str">
        <f>IF(ISNUMBER(($H7)),IF('Order Form'!$K$15="Yes","Y",""),"")</f>
        <v/>
      </c>
      <c r="BD7" s="96" t="str">
        <f>IF('Order Form'!$H30&gt;0,"OF"," ")</f>
        <v xml:space="preserve"> </v>
      </c>
      <c r="BE7" s="95" t="str">
        <f>IF('Order Form'!$H30&gt;0,"Y"," ")</f>
        <v xml:space="preserve"> </v>
      </c>
      <c r="BF7" s="95" t="str">
        <f>IF('Order Form'!$H30&gt;0,"STANDARD"," ")</f>
        <v xml:space="preserve"> </v>
      </c>
    </row>
    <row r="8" spans="1:90">
      <c r="A8" s="43"/>
      <c r="B8" s="102" t="str">
        <f>IF(ISNUMBER(($H8)),'Order Form'!$D$5,"")</f>
        <v/>
      </c>
      <c r="C8" s="101" t="str">
        <f>IF(ISNUMBER(($H8)),'Order Form'!$G$5,"")</f>
        <v/>
      </c>
      <c r="D8" s="101" t="str">
        <f>IF('Order Form'!F40="","",IF(ISNUMBER(($H8)),'Order Form'!F40,""))</f>
        <v/>
      </c>
      <c r="E8" s="44"/>
      <c r="F8" s="100" t="str">
        <f>IF(ISNUMBER((H8)),SUBSTITUTE(SUBSTITUTE('Order Form'!#REF!,"-","")," ",""),"")</f>
        <v/>
      </c>
      <c r="G8" s="45"/>
      <c r="H8" s="99" t="str">
        <f>IF('Order Form'!H40&gt;0,'Order Form'!H40," ")</f>
        <v xml:space="preserve"> </v>
      </c>
      <c r="I8" s="98" t="str">
        <f>IF('Order Form'!$K$13="Yes",(IF('Order Form'!#REF!&gt;0,"",IF('Order Form'!$K$10&lt;&gt;"GR - Gratis",IF('Order Form'!#REF!=0,"",IF(ISNUMBER($H8),'Order Form'!#REF!,"")),""))),"")</f>
        <v/>
      </c>
      <c r="J8" s="98" t="str">
        <f>IF('Order Form'!$K$13="Yes",(IF('Order Form'!#REF!=0,"",IF('Order Form'!$K$10&lt;&gt;"GR - Gratis",IF(ISNUMBER($H8),'Order Form'!#REF!,""),""))),"")</f>
        <v/>
      </c>
      <c r="K8" s="46"/>
      <c r="L8" s="98" t="str">
        <f>IF('Order Form'!J40&gt;0,"",IF('Order Form'!G40=0,"",IF('Order Form'!$K$10&lt;&gt;"GR - Gratis",IF('Order Form'!$K$12="Yes",IF(ISNUMBER($H8),'Order Form'!G40*100,""),""),"")))</f>
        <v/>
      </c>
      <c r="M8" s="98" t="str">
        <f>IF('Order Form'!J40&gt;0,"",IF('Order Form'!$K$17=0,"",IF('Order Form'!$K$17=0,"",IF('Order Form'!$K$10&lt;&gt;"GR - Gratis",IF('Order Form'!$K$12="Yes",IF(ISNUMBER($H8),'Order Form'!$K$17*100,""),""),""))))</f>
        <v/>
      </c>
      <c r="N8" s="47"/>
      <c r="O8" s="97" t="str">
        <f>IF('Order Form'!$B$8="Name / Attent Of","",IF(ISNUMBER($H8),IF('Order Form'!$K$14="Yes",'Order Form'!$B$8,""),""))</f>
        <v/>
      </c>
      <c r="P8" s="105" t="str">
        <f>IF('Order Form'!$B$9="Company / Department","",IF(ISNUMBER($H8),IF('Order Form'!$K$14="Yes",'Order Form'!$B$9,""),""))</f>
        <v/>
      </c>
      <c r="Q8" s="97" t="str">
        <f>IF('Order Form'!$B$10="Address 1","",IF(ISNUMBER($H8),IF('Order Form'!$K$14="Yes",'Order Form'!$B$10,""),""))</f>
        <v/>
      </c>
      <c r="R8" s="97" t="str">
        <f>IF('Order Form'!$B$11="Address 2","",IF(ISNUMBER($H8),IF('Order Form'!$K$14="Yes",'Order Form'!$B$11,""),""))</f>
        <v/>
      </c>
      <c r="S8" s="105" t="str">
        <f>IF('Order Form'!$B$12="Address 3","",IF(ISNUMBER($H8),IF('Order Form'!$K$14="Yes",'Order Form'!$B$12,""),""))</f>
        <v/>
      </c>
      <c r="T8" s="97" t="str">
        <f>IF('Order Form'!$B$13="Town","",IF(ISNUMBER($H8),IF('Order Form'!$K$14="Yes",'Order Form'!$B$13,""),""))</f>
        <v/>
      </c>
      <c r="U8" s="43"/>
      <c r="V8" s="112" t="str">
        <f>IF('Order Form'!$B$14="Post Code","",IF(ISNUMBER($H8),IF('Order Form'!$K$14="Yes",'Order Form'!$B$14,""),""))</f>
        <v/>
      </c>
      <c r="W8" s="107" t="str">
        <f>IF('Order Form'!$B$15="Country","",IF(ISNUMBER($H8),IF('Order Form'!$K$14="Yes",VLOOKUP('Order Form'!$B$15,Lists!N:O,2,0),""),""))</f>
        <v/>
      </c>
      <c r="X8" s="109"/>
      <c r="Y8" s="108" t="str">
        <f>IF('Order Form'!$F$8="Phone","",IF(ISNUMBER($H8),IF('Order Form'!$K$14="Yes",'Order Form'!$F$8,""),""))</f>
        <v/>
      </c>
      <c r="Z8" s="106" t="str">
        <f>IF('Order Form'!$F$9="Email","",IF(ISNUMBER($H8),IF('Order Form'!$K$14="Yes",'Order Form'!$F$9,""),""))</f>
        <v/>
      </c>
      <c r="AA8" s="47"/>
      <c r="AC8" s="95" t="str">
        <f>IF(ISNUMBER(($H8)),LEFT('Order Form'!$K$10,2),"")</f>
        <v/>
      </c>
      <c r="AD8" s="43"/>
      <c r="AE8" s="95" t="str">
        <f>IF(AC8="GR",LEFT('Order Form'!$K$11,2),"")</f>
        <v/>
      </c>
      <c r="AF8" s="43"/>
      <c r="AG8" s="47"/>
      <c r="AH8" s="47"/>
      <c r="AI8" s="95" t="str">
        <f>IF(ISNUMBER(($H8)),IF('Order Form'!$K$16="Yes","P",""),"")</f>
        <v/>
      </c>
      <c r="AJ8" s="43"/>
      <c r="AK8" s="115"/>
      <c r="AL8" s="115"/>
      <c r="AM8" s="43"/>
      <c r="AN8" s="43"/>
      <c r="AO8" s="47"/>
      <c r="AP8" s="43"/>
      <c r="AQ8" s="47"/>
      <c r="AR8" s="47"/>
      <c r="AS8" s="47"/>
      <c r="AZ8" s="95" t="str">
        <f>IF(ISNUMBER(($H8)),IF('Order Form'!$K$15="Yes","Y",""),"")</f>
        <v/>
      </c>
      <c r="BD8" s="96" t="e">
        <f>IF('Order Form'!#REF!&gt;0,"OF"," ")</f>
        <v>#REF!</v>
      </c>
      <c r="BE8" s="95" t="e">
        <f>IF('Order Form'!#REF!&gt;0,"Y"," ")</f>
        <v>#REF!</v>
      </c>
      <c r="BF8" s="95" t="e">
        <f>IF('Order Form'!#REF!&gt;0,"STANDARD"," ")</f>
        <v>#REF!</v>
      </c>
    </row>
    <row r="9" spans="1:90">
      <c r="A9" s="43"/>
      <c r="B9" s="102" t="str">
        <f>IF(ISNUMBER(($H9)),'Order Form'!$D$5,"")</f>
        <v/>
      </c>
      <c r="C9" s="101" t="str">
        <f>IF(ISNUMBER(($H9)),'Order Form'!$G$5,"")</f>
        <v/>
      </c>
      <c r="D9" s="101" t="str">
        <f>IF('Order Form'!F42="","",IF(ISNUMBER(($H9)),'Order Form'!F42,""))</f>
        <v/>
      </c>
      <c r="E9" s="44"/>
      <c r="F9" s="100" t="str">
        <f>IF(ISNUMBER((H9)),SUBSTITUTE(SUBSTITUTE('Order Form'!#REF!,"-","")," ",""),"")</f>
        <v/>
      </c>
      <c r="G9" s="45"/>
      <c r="H9" s="99" t="str">
        <f>IF('Order Form'!H42&gt;0,'Order Form'!H42," ")</f>
        <v xml:space="preserve"> </v>
      </c>
      <c r="I9" s="98" t="str">
        <f>IF('Order Form'!$K$13="Yes",(IF('Order Form'!#REF!&gt;0,"",IF('Order Form'!$K$10&lt;&gt;"GR - Gratis",IF('Order Form'!#REF!=0,"",IF(ISNUMBER($H9),'Order Form'!#REF!,"")),""))),"")</f>
        <v/>
      </c>
      <c r="J9" s="98" t="str">
        <f>IF('Order Form'!$K$13="Yes",(IF('Order Form'!#REF!=0,"",IF('Order Form'!$K$10&lt;&gt;"GR - Gratis",IF(ISNUMBER($H9),'Order Form'!#REF!,""),""))),"")</f>
        <v/>
      </c>
      <c r="K9" s="46"/>
      <c r="L9" s="98" t="str">
        <f>IF('Order Form'!J42&gt;0,"",IF('Order Form'!G42=0,"",IF('Order Form'!$K$10&lt;&gt;"GR - Gratis",IF('Order Form'!$K$12="Yes",IF(ISNUMBER($H9),'Order Form'!G42*100,""),""),"")))</f>
        <v/>
      </c>
      <c r="M9" s="98" t="str">
        <f>IF('Order Form'!J42&gt;0,"",IF('Order Form'!$K$17=0,"",IF('Order Form'!$K$17=0,"",IF('Order Form'!$K$10&lt;&gt;"GR - Gratis",IF('Order Form'!$K$12="Yes",IF(ISNUMBER($H9),'Order Form'!$K$17*100,""),""),""))))</f>
        <v/>
      </c>
      <c r="N9" s="47"/>
      <c r="O9" s="97" t="str">
        <f>IF('Order Form'!$B$8="Name / Attent Of","",IF(ISNUMBER($H9),IF('Order Form'!$K$14="Yes",'Order Form'!$B$8,""),""))</f>
        <v/>
      </c>
      <c r="P9" s="105" t="str">
        <f>IF('Order Form'!$B$9="Company / Department","",IF(ISNUMBER($H9),IF('Order Form'!$K$14="Yes",'Order Form'!$B$9,""),""))</f>
        <v/>
      </c>
      <c r="Q9" s="97" t="str">
        <f>IF('Order Form'!$B$10="Address 1","",IF(ISNUMBER($H9),IF('Order Form'!$K$14="Yes",'Order Form'!$B$10,""),""))</f>
        <v/>
      </c>
      <c r="R9" s="97" t="str">
        <f>IF('Order Form'!$B$11="Address 2","",IF(ISNUMBER($H9),IF('Order Form'!$K$14="Yes",'Order Form'!$B$11,""),""))</f>
        <v/>
      </c>
      <c r="S9" s="105" t="str">
        <f>IF('Order Form'!$B$12="Address 3","",IF(ISNUMBER($H9),IF('Order Form'!$K$14="Yes",'Order Form'!$B$12,""),""))</f>
        <v/>
      </c>
      <c r="T9" s="97" t="str">
        <f>IF('Order Form'!$B$13="Town","",IF(ISNUMBER($H9),IF('Order Form'!$K$14="Yes",'Order Form'!$B$13,""),""))</f>
        <v/>
      </c>
      <c r="U9" s="43"/>
      <c r="V9" s="112" t="str">
        <f>IF('Order Form'!$B$14="Post Code","",IF(ISNUMBER($H9),IF('Order Form'!$K$14="Yes",'Order Form'!$B$14,""),""))</f>
        <v/>
      </c>
      <c r="W9" s="107" t="str">
        <f>IF('Order Form'!$B$15="Country","",IF(ISNUMBER($H9),IF('Order Form'!$K$14="Yes",VLOOKUP('Order Form'!$B$15,Lists!N:O,2,0),""),""))</f>
        <v/>
      </c>
      <c r="X9" s="109"/>
      <c r="Y9" s="108" t="str">
        <f>IF('Order Form'!$F$8="Phone","",IF(ISNUMBER($H9),IF('Order Form'!$K$14="Yes",'Order Form'!$F$8,""),""))</f>
        <v/>
      </c>
      <c r="Z9" s="106" t="str">
        <f>IF('Order Form'!$F$9="Email","",IF(ISNUMBER($H9),IF('Order Form'!$K$14="Yes",'Order Form'!$F$9,""),""))</f>
        <v/>
      </c>
      <c r="AA9" s="47"/>
      <c r="AC9" s="95" t="str">
        <f>IF(ISNUMBER(($H9)),LEFT('Order Form'!$K$10,2),"")</f>
        <v/>
      </c>
      <c r="AD9" s="43"/>
      <c r="AE9" s="95" t="str">
        <f>IF(AC9="GR",LEFT('Order Form'!$K$11,2),"")</f>
        <v/>
      </c>
      <c r="AF9" s="43"/>
      <c r="AG9" s="47"/>
      <c r="AH9" s="47"/>
      <c r="AI9" s="95" t="str">
        <f>IF(ISNUMBER(($H9)),IF('Order Form'!$K$16="Yes","P",""),"")</f>
        <v/>
      </c>
      <c r="AJ9" s="43"/>
      <c r="AK9" s="115"/>
      <c r="AL9" s="115"/>
      <c r="AM9" s="43"/>
      <c r="AN9" s="43"/>
      <c r="AO9" s="47"/>
      <c r="AP9" s="43"/>
      <c r="AQ9" s="47"/>
      <c r="AR9" s="47"/>
      <c r="AS9" s="47"/>
      <c r="AZ9" s="95" t="str">
        <f>IF(ISNUMBER(($H9)),IF('Order Form'!$K$15="Yes","Y",""),"")</f>
        <v/>
      </c>
      <c r="BD9" s="96" t="e">
        <f>IF('Order Form'!#REF!&gt;0,"OF"," ")</f>
        <v>#REF!</v>
      </c>
      <c r="BE9" s="95" t="e">
        <f>IF('Order Form'!#REF!&gt;0,"Y"," ")</f>
        <v>#REF!</v>
      </c>
      <c r="BF9" s="95" t="e">
        <f>IF('Order Form'!#REF!&gt;0,"STANDARD"," ")</f>
        <v>#REF!</v>
      </c>
    </row>
    <row r="10" spans="1:90">
      <c r="A10" s="43"/>
      <c r="B10" s="102" t="str">
        <f>IF(ISNUMBER(($H10)),'Order Form'!$D$5,"")</f>
        <v/>
      </c>
      <c r="C10" s="101" t="str">
        <f>IF(ISNUMBER(($H10)),'Order Form'!$G$5,"")</f>
        <v/>
      </c>
      <c r="D10" s="101" t="str">
        <f>IF('Order Form'!F52="","",IF(ISNUMBER(($H10)),'Order Form'!F52,""))</f>
        <v/>
      </c>
      <c r="E10" s="44"/>
      <c r="F10" s="100" t="str">
        <f>IF(ISNUMBER((H10)),SUBSTITUTE(SUBSTITUTE('Order Form'!#REF!,"-","")," ",""),"")</f>
        <v/>
      </c>
      <c r="G10" s="45"/>
      <c r="H10" s="99" t="str">
        <f>IF('Order Form'!H52&gt;0,'Order Form'!H52," ")</f>
        <v xml:space="preserve"> </v>
      </c>
      <c r="I10" s="98" t="str">
        <f>IF('Order Form'!$K$13="Yes",(IF('Order Form'!#REF!&gt;0,"",IF('Order Form'!$K$10&lt;&gt;"GR - Gratis",IF('Order Form'!#REF!=0,"",IF(ISNUMBER($H10),'Order Form'!#REF!,"")),""))),"")</f>
        <v/>
      </c>
      <c r="J10" s="98" t="str">
        <f>IF('Order Form'!$K$13="Yes",(IF('Order Form'!#REF!=0,"",IF('Order Form'!$K$10&lt;&gt;"GR - Gratis",IF(ISNUMBER($H10),'Order Form'!#REF!,""),""))),"")</f>
        <v/>
      </c>
      <c r="K10" s="46"/>
      <c r="L10" s="98" t="str">
        <f>IF('Order Form'!J52&gt;0,"",IF('Order Form'!G52=0,"",IF('Order Form'!$K$10&lt;&gt;"GR - Gratis",IF('Order Form'!$K$12="Yes",IF(ISNUMBER($H10),'Order Form'!G52*100,""),""),"")))</f>
        <v/>
      </c>
      <c r="M10" s="98" t="str">
        <f>IF('Order Form'!J52&gt;0,"",IF('Order Form'!$K$17=0,"",IF('Order Form'!$K$17=0,"",IF('Order Form'!$K$10&lt;&gt;"GR - Gratis",IF('Order Form'!$K$12="Yes",IF(ISNUMBER($H10),'Order Form'!$K$17*100,""),""),""))))</f>
        <v/>
      </c>
      <c r="N10" s="47"/>
      <c r="O10" s="97" t="str">
        <f>IF('Order Form'!$B$8="Name / Attent Of","",IF(ISNUMBER($H10),IF('Order Form'!$K$14="Yes",'Order Form'!$B$8,""),""))</f>
        <v/>
      </c>
      <c r="P10" s="105" t="str">
        <f>IF('Order Form'!$B$9="Company / Department","",IF(ISNUMBER($H10),IF('Order Form'!$K$14="Yes",'Order Form'!$B$9,""),""))</f>
        <v/>
      </c>
      <c r="Q10" s="97" t="str">
        <f>IF('Order Form'!$B$10="Address 1","",IF(ISNUMBER($H10),IF('Order Form'!$K$14="Yes",'Order Form'!$B$10,""),""))</f>
        <v/>
      </c>
      <c r="R10" s="97" t="str">
        <f>IF('Order Form'!$B$11="Address 2","",IF(ISNUMBER($H10),IF('Order Form'!$K$14="Yes",'Order Form'!$B$11,""),""))</f>
        <v/>
      </c>
      <c r="S10" s="105" t="str">
        <f>IF('Order Form'!$B$12="Address 3","",IF(ISNUMBER($H10),IF('Order Form'!$K$14="Yes",'Order Form'!$B$12,""),""))</f>
        <v/>
      </c>
      <c r="T10" s="97" t="str">
        <f>IF('Order Form'!$B$13="Town","",IF(ISNUMBER($H10),IF('Order Form'!$K$14="Yes",'Order Form'!$B$13,""),""))</f>
        <v/>
      </c>
      <c r="U10" s="43"/>
      <c r="V10" s="112" t="str">
        <f>IF('Order Form'!$B$14="Post Code","",IF(ISNUMBER($H10),IF('Order Form'!$K$14="Yes",'Order Form'!$B$14,""),""))</f>
        <v/>
      </c>
      <c r="W10" s="107" t="str">
        <f>IF('Order Form'!$B$15="Country","",IF(ISNUMBER($H10),IF('Order Form'!$K$14="Yes",VLOOKUP('Order Form'!$B$15,Lists!N:O,2,0),""),""))</f>
        <v/>
      </c>
      <c r="X10" s="109"/>
      <c r="Y10" s="108" t="str">
        <f>IF('Order Form'!$F$8="Phone","",IF(ISNUMBER($H10),IF('Order Form'!$K$14="Yes",'Order Form'!$F$8,""),""))</f>
        <v/>
      </c>
      <c r="Z10" s="106" t="str">
        <f>IF('Order Form'!$F$9="Email","",IF(ISNUMBER($H10),IF('Order Form'!$K$14="Yes",'Order Form'!$F$9,""),""))</f>
        <v/>
      </c>
      <c r="AA10" s="47"/>
      <c r="AC10" s="95" t="str">
        <f>IF(ISNUMBER(($H10)),LEFT('Order Form'!$K$10,2),"")</f>
        <v/>
      </c>
      <c r="AD10" s="43"/>
      <c r="AE10" s="95" t="str">
        <f>IF(AC10="GR",LEFT('Order Form'!$K$11,2),"")</f>
        <v/>
      </c>
      <c r="AF10" s="43"/>
      <c r="AG10" s="47"/>
      <c r="AH10" s="47"/>
      <c r="AI10" s="95" t="str">
        <f>IF(ISNUMBER(($H10)),IF('Order Form'!$K$16="Yes","P",""),"")</f>
        <v/>
      </c>
      <c r="AJ10" s="43"/>
      <c r="AK10" s="115"/>
      <c r="AL10" s="115"/>
      <c r="AM10" s="43"/>
      <c r="AN10" s="43"/>
      <c r="AO10" s="47"/>
      <c r="AP10" s="43"/>
      <c r="AQ10" s="47"/>
      <c r="AR10" s="47"/>
      <c r="AS10" s="47"/>
      <c r="AZ10" s="95" t="str">
        <f>IF(ISNUMBER(($H10)),IF('Order Form'!$K$15="Yes","Y",""),"")</f>
        <v/>
      </c>
      <c r="BD10" s="96" t="e">
        <f>IF('Order Form'!#REF!&gt;0,"OF"," ")</f>
        <v>#REF!</v>
      </c>
      <c r="BE10" s="95" t="e">
        <f>IF('Order Form'!#REF!&gt;0,"Y"," ")</f>
        <v>#REF!</v>
      </c>
      <c r="BF10" s="95" t="e">
        <f>IF('Order Form'!#REF!&gt;0,"STANDARD"," ")</f>
        <v>#REF!</v>
      </c>
    </row>
    <row r="11" spans="1:90">
      <c r="A11" s="43"/>
      <c r="B11" s="102" t="str">
        <f>IF(ISNUMBER(($H11)),'Order Form'!$D$5,"")</f>
        <v/>
      </c>
      <c r="C11" s="101" t="str">
        <f>IF(ISNUMBER(($H11)),'Order Form'!$G$5,"")</f>
        <v/>
      </c>
      <c r="D11" s="101" t="str">
        <f>IF('Order Form'!F58="","",IF(ISNUMBER(($H11)),'Order Form'!F58,""))</f>
        <v/>
      </c>
      <c r="E11" s="44"/>
      <c r="F11" s="100" t="str">
        <f>IF(ISNUMBER((H11)),SUBSTITUTE(SUBSTITUTE('Order Form'!B58,"-","")," ",""),"")</f>
        <v/>
      </c>
      <c r="G11" s="45"/>
      <c r="H11" s="99" t="str">
        <f>IF('Order Form'!H58&gt;0,'Order Form'!H58," ")</f>
        <v xml:space="preserve"> </v>
      </c>
      <c r="I11" s="98" t="str">
        <f>IF('Order Form'!$K$13="Yes",(IF('Order Form'!J58&gt;0,"",IF('Order Form'!$K$10&lt;&gt;"GR - Gratis",IF('Order Form'!I58=0,"",IF(ISNUMBER($H11),'Order Form'!I58,"")),""))),"")</f>
        <v/>
      </c>
      <c r="J11" s="98" t="str">
        <f>IF('Order Form'!$K$13="Yes",(IF('Order Form'!J58=0,"",IF('Order Form'!$K$10&lt;&gt;"GR - Gratis",IF(ISNUMBER($H11),'Order Form'!J58,""),""))),"")</f>
        <v/>
      </c>
      <c r="K11" s="46"/>
      <c r="L11" s="98" t="str">
        <f>IF('Order Form'!J58&gt;0,"",IF('Order Form'!G58=0,"",IF('Order Form'!$K$10&lt;&gt;"GR - Gratis",IF('Order Form'!$K$12="Yes",IF(ISNUMBER($H11),'Order Form'!G58*100,""),""),"")))</f>
        <v/>
      </c>
      <c r="M11" s="98" t="str">
        <f>IF('Order Form'!J58&gt;0,"",IF('Order Form'!$K$17=0,"",IF('Order Form'!$K$17=0,"",IF('Order Form'!$K$10&lt;&gt;"GR - Gratis",IF('Order Form'!$K$12="Yes",IF(ISNUMBER($H11),'Order Form'!$K$17*100,""),""),""))))</f>
        <v/>
      </c>
      <c r="N11" s="47"/>
      <c r="O11" s="97" t="str">
        <f>IF('Order Form'!$B$8="Name / Attent Of","",IF(ISNUMBER($H11),IF('Order Form'!$K$14="Yes",'Order Form'!$B$8,""),""))</f>
        <v/>
      </c>
      <c r="P11" s="105" t="str">
        <f>IF('Order Form'!$B$9="Company / Department","",IF(ISNUMBER($H11),IF('Order Form'!$K$14="Yes",'Order Form'!$B$9,""),""))</f>
        <v/>
      </c>
      <c r="Q11" s="97" t="str">
        <f>IF('Order Form'!$B$10="Address 1","",IF(ISNUMBER($H11),IF('Order Form'!$K$14="Yes",'Order Form'!$B$10,""),""))</f>
        <v/>
      </c>
      <c r="R11" s="97" t="str">
        <f>IF('Order Form'!$B$11="Address 2","",IF(ISNUMBER($H11),IF('Order Form'!$K$14="Yes",'Order Form'!$B$11,""),""))</f>
        <v/>
      </c>
      <c r="S11" s="105" t="str">
        <f>IF('Order Form'!$B$12="Address 3","",IF(ISNUMBER($H11),IF('Order Form'!$K$14="Yes",'Order Form'!$B$12,""),""))</f>
        <v/>
      </c>
      <c r="T11" s="97" t="str">
        <f>IF('Order Form'!$B$13="Town","",IF(ISNUMBER($H11),IF('Order Form'!$K$14="Yes",'Order Form'!$B$13,""),""))</f>
        <v/>
      </c>
      <c r="U11" s="43"/>
      <c r="V11" s="112" t="str">
        <f>IF('Order Form'!$B$14="Post Code","",IF(ISNUMBER($H11),IF('Order Form'!$K$14="Yes",'Order Form'!$B$14,""),""))</f>
        <v/>
      </c>
      <c r="W11" s="107" t="str">
        <f>IF('Order Form'!$B$15="Country","",IF(ISNUMBER($H11),IF('Order Form'!$K$14="Yes",VLOOKUP('Order Form'!$B$15,Lists!N:O,2,0),""),""))</f>
        <v/>
      </c>
      <c r="X11" s="109"/>
      <c r="Y11" s="108" t="str">
        <f>IF('Order Form'!$F$8="Phone","",IF(ISNUMBER($H11),IF('Order Form'!$K$14="Yes",'Order Form'!$F$8,""),""))</f>
        <v/>
      </c>
      <c r="Z11" s="106" t="str">
        <f>IF('Order Form'!$F$9="Email","",IF(ISNUMBER($H11),IF('Order Form'!$K$14="Yes",'Order Form'!$F$9,""),""))</f>
        <v/>
      </c>
      <c r="AA11" s="47"/>
      <c r="AC11" s="95" t="str">
        <f>IF(ISNUMBER(($H11)),LEFT('Order Form'!$K$10,2),"")</f>
        <v/>
      </c>
      <c r="AD11" s="43"/>
      <c r="AE11" s="95" t="str">
        <f>IF(AC11="GR",LEFT('Order Form'!$K$11,2),"")</f>
        <v/>
      </c>
      <c r="AF11" s="43"/>
      <c r="AG11" s="47"/>
      <c r="AH11" s="47"/>
      <c r="AI11" s="95" t="str">
        <f>IF(ISNUMBER(($H11)),IF('Order Form'!$K$16="Yes","P",""),"")</f>
        <v/>
      </c>
      <c r="AJ11" s="43"/>
      <c r="AK11" s="115"/>
      <c r="AL11" s="115"/>
      <c r="AM11" s="43"/>
      <c r="AN11" s="43"/>
      <c r="AO11" s="47"/>
      <c r="AP11" s="43"/>
      <c r="AQ11" s="47"/>
      <c r="AR11" s="47"/>
      <c r="AS11" s="47"/>
      <c r="AZ11" s="95" t="str">
        <f>IF(ISNUMBER(($H11)),IF('Order Form'!$K$15="Yes","Y",""),"")</f>
        <v/>
      </c>
      <c r="BD11" s="96" t="str">
        <f>IF('Order Form'!$H58&gt;0,"OF"," ")</f>
        <v xml:space="preserve"> </v>
      </c>
      <c r="BE11" s="95" t="str">
        <f>IF('Order Form'!$H58&gt;0,"Y"," ")</f>
        <v xml:space="preserve"> </v>
      </c>
      <c r="BF11" s="95" t="str">
        <f>IF('Order Form'!$H58&gt;0,"STANDARD"," ")</f>
        <v xml:space="preserve"> </v>
      </c>
    </row>
    <row r="12" spans="1:90">
      <c r="A12" s="43"/>
      <c r="B12" s="102" t="str">
        <f>IF(ISNUMBER(($H12)),'Order Form'!$D$5,"")</f>
        <v/>
      </c>
      <c r="C12" s="101" t="str">
        <f>IF(ISNUMBER(($H12)),'Order Form'!$G$5,"")</f>
        <v/>
      </c>
      <c r="D12" s="101" t="str">
        <f>IF('Order Form'!F79="","",IF(ISNUMBER(($H12)),'Order Form'!F79,""))</f>
        <v/>
      </c>
      <c r="E12" s="44"/>
      <c r="F12" s="100" t="str">
        <f>IF(ISNUMBER((H12)),SUBSTITUTE(SUBSTITUTE('Order Form'!#REF!,"-","")," ",""),"")</f>
        <v/>
      </c>
      <c r="G12" s="45"/>
      <c r="H12" s="99" t="str">
        <f>IF('Order Form'!H79&gt;0,'Order Form'!H79," ")</f>
        <v xml:space="preserve"> </v>
      </c>
      <c r="I12" s="98" t="str">
        <f>IF('Order Form'!$K$13="Yes",(IF('Order Form'!#REF!&gt;0,"",IF('Order Form'!$K$10&lt;&gt;"GR - Gratis",IF('Order Form'!#REF!=0,"",IF(ISNUMBER($H12),'Order Form'!#REF!,"")),""))),"")</f>
        <v/>
      </c>
      <c r="J12" s="98" t="str">
        <f>IF('Order Form'!$K$13="Yes",(IF('Order Form'!#REF!=0,"",IF('Order Form'!$K$10&lt;&gt;"GR - Gratis",IF(ISNUMBER($H12),'Order Form'!#REF!,""),""))),"")</f>
        <v/>
      </c>
      <c r="K12" s="46"/>
      <c r="L12" s="98" t="str">
        <f>IF('Order Form'!J79&gt;0,"",IF('Order Form'!G79=0,"",IF('Order Form'!$K$10&lt;&gt;"GR - Gratis",IF('Order Form'!$K$12="Yes",IF(ISNUMBER($H12),'Order Form'!G79*100,""),""),"")))</f>
        <v/>
      </c>
      <c r="M12" s="98" t="str">
        <f>IF('Order Form'!J79&gt;0,"",IF('Order Form'!$K$17=0,"",IF('Order Form'!$K$17=0,"",IF('Order Form'!$K$10&lt;&gt;"GR - Gratis",IF('Order Form'!$K$12="Yes",IF(ISNUMBER($H12),'Order Form'!$K$17*100,""),""),""))))</f>
        <v/>
      </c>
      <c r="N12" s="47"/>
      <c r="O12" s="97" t="str">
        <f>IF('Order Form'!$B$8="Name / Attent Of","",IF(ISNUMBER($H12),IF('Order Form'!$K$14="Yes",'Order Form'!$B$8,""),""))</f>
        <v/>
      </c>
      <c r="P12" s="105" t="str">
        <f>IF('Order Form'!$B$9="Company / Department","",IF(ISNUMBER($H12),IF('Order Form'!$K$14="Yes",'Order Form'!$B$9,""),""))</f>
        <v/>
      </c>
      <c r="Q12" s="97" t="str">
        <f>IF('Order Form'!$B$10="Address 1","",IF(ISNUMBER($H12),IF('Order Form'!$K$14="Yes",'Order Form'!$B$10,""),""))</f>
        <v/>
      </c>
      <c r="R12" s="97" t="str">
        <f>IF('Order Form'!$B$11="Address 2","",IF(ISNUMBER($H12),IF('Order Form'!$K$14="Yes",'Order Form'!$B$11,""),""))</f>
        <v/>
      </c>
      <c r="S12" s="105" t="str">
        <f>IF('Order Form'!$B$12="Address 3","",IF(ISNUMBER($H12),IF('Order Form'!$K$14="Yes",'Order Form'!$B$12,""),""))</f>
        <v/>
      </c>
      <c r="T12" s="97" t="str">
        <f>IF('Order Form'!$B$13="Town","",IF(ISNUMBER($H12),IF('Order Form'!$K$14="Yes",'Order Form'!$B$13,""),""))</f>
        <v/>
      </c>
      <c r="U12" s="43"/>
      <c r="V12" s="112" t="str">
        <f>IF('Order Form'!$B$14="Post Code","",IF(ISNUMBER($H12),IF('Order Form'!$K$14="Yes",'Order Form'!$B$14,""),""))</f>
        <v/>
      </c>
      <c r="W12" s="107" t="str">
        <f>IF('Order Form'!$B$15="Country","",IF(ISNUMBER($H12),IF('Order Form'!$K$14="Yes",VLOOKUP('Order Form'!$B$15,Lists!N:O,2,0),""),""))</f>
        <v/>
      </c>
      <c r="X12" s="109"/>
      <c r="Y12" s="108" t="str">
        <f>IF('Order Form'!$F$8="Phone","",IF(ISNUMBER($H12),IF('Order Form'!$K$14="Yes",'Order Form'!$F$8,""),""))</f>
        <v/>
      </c>
      <c r="Z12" s="106" t="str">
        <f>IF('Order Form'!$F$9="Email","",IF(ISNUMBER($H12),IF('Order Form'!$K$14="Yes",'Order Form'!$F$9,""),""))</f>
        <v/>
      </c>
      <c r="AA12" s="47"/>
      <c r="AC12" s="95" t="str">
        <f>IF(ISNUMBER(($H12)),LEFT('Order Form'!$K$10,2),"")</f>
        <v/>
      </c>
      <c r="AD12" s="43"/>
      <c r="AE12" s="95" t="str">
        <f>IF(AC12="GR",LEFT('Order Form'!$K$11,2),"")</f>
        <v/>
      </c>
      <c r="AF12" s="43"/>
      <c r="AG12" s="47"/>
      <c r="AH12" s="47"/>
      <c r="AI12" s="95" t="str">
        <f>IF(ISNUMBER(($H12)),IF('Order Form'!$K$16="Yes","P",""),"")</f>
        <v/>
      </c>
      <c r="AJ12" s="43"/>
      <c r="AK12" s="115"/>
      <c r="AL12" s="115"/>
      <c r="AM12" s="43"/>
      <c r="AN12" s="43"/>
      <c r="AO12" s="47"/>
      <c r="AP12" s="43"/>
      <c r="AQ12" s="47"/>
      <c r="AR12" s="47"/>
      <c r="AS12" s="47"/>
      <c r="AZ12" s="95" t="str">
        <f>IF(ISNUMBER(($H12)),IF('Order Form'!$K$15="Yes","Y",""),"")</f>
        <v/>
      </c>
      <c r="BD12" s="96" t="e">
        <f>IF('Order Form'!#REF!&gt;0,"OF"," ")</f>
        <v>#REF!</v>
      </c>
      <c r="BE12" s="95" t="e">
        <f>IF('Order Form'!#REF!&gt;0,"Y"," ")</f>
        <v>#REF!</v>
      </c>
      <c r="BF12" s="95" t="e">
        <f>IF('Order Form'!#REF!&gt;0,"STANDARD"," ")</f>
        <v>#REF!</v>
      </c>
    </row>
    <row r="13" spans="1:90">
      <c r="A13" s="43"/>
      <c r="B13" s="102" t="str">
        <f>IF(ISNUMBER(($H13)),'Order Form'!$D$5,"")</f>
        <v/>
      </c>
      <c r="C13" s="101" t="str">
        <f>IF(ISNUMBER(($H13)),'Order Form'!$G$5,"")</f>
        <v/>
      </c>
      <c r="D13" s="101" t="e">
        <f>IF('Order Form'!#REF!="","",IF(ISNUMBER(($H13)),'Order Form'!#REF!,""))</f>
        <v>#REF!</v>
      </c>
      <c r="E13" s="44"/>
      <c r="F13" s="100" t="str">
        <f>IF(ISNUMBER((H13)),SUBSTITUTE(SUBSTITUTE('Order Form'!#REF!,"-","")," ",""),"")</f>
        <v/>
      </c>
      <c r="G13" s="45"/>
      <c r="H13" s="99" t="e">
        <f>IF('Order Form'!#REF!&gt;0,'Order Form'!#REF!," ")</f>
        <v>#REF!</v>
      </c>
      <c r="I13" s="98" t="str">
        <f>IF('Order Form'!$K$13="Yes",(IF('Order Form'!#REF!&gt;0,"",IF('Order Form'!$K$10&lt;&gt;"GR - Gratis",IF('Order Form'!#REF!=0,"",IF(ISNUMBER($H13),'Order Form'!#REF!,"")),""))),"")</f>
        <v/>
      </c>
      <c r="J13" s="98" t="str">
        <f>IF('Order Form'!$K$13="Yes",(IF('Order Form'!#REF!=0,"",IF('Order Form'!$K$10&lt;&gt;"GR - Gratis",IF(ISNUMBER($H13),'Order Form'!#REF!,""),""))),"")</f>
        <v/>
      </c>
      <c r="K13" s="46"/>
      <c r="L13" s="98" t="e">
        <f>IF('Order Form'!#REF!&gt;0,"",IF('Order Form'!#REF!=0,"",IF('Order Form'!$K$10&lt;&gt;"GR - Gratis",IF('Order Form'!$K$12="Yes",IF(ISNUMBER($H13),'Order Form'!#REF!*100,""),""),"")))</f>
        <v>#REF!</v>
      </c>
      <c r="M13" s="98" t="e">
        <f>IF('Order Form'!#REF!&gt;0,"",IF('Order Form'!$K$17=0,"",IF('Order Form'!$K$17=0,"",IF('Order Form'!$K$10&lt;&gt;"GR - Gratis",IF('Order Form'!$K$12="Yes",IF(ISNUMBER($H13),'Order Form'!$K$17*100,""),""),""))))</f>
        <v>#REF!</v>
      </c>
      <c r="N13" s="47"/>
      <c r="O13" s="97" t="str">
        <f>IF('Order Form'!$B$8="Name / Attent Of","",IF(ISNUMBER($H13),IF('Order Form'!$K$14="Yes",'Order Form'!$B$8,""),""))</f>
        <v/>
      </c>
      <c r="P13" s="105" t="str">
        <f>IF('Order Form'!$B$9="Company / Department","",IF(ISNUMBER($H13),IF('Order Form'!$K$14="Yes",'Order Form'!$B$9,""),""))</f>
        <v/>
      </c>
      <c r="Q13" s="97" t="str">
        <f>IF('Order Form'!$B$10="Address 1","",IF(ISNUMBER($H13),IF('Order Form'!$K$14="Yes",'Order Form'!$B$10,""),""))</f>
        <v/>
      </c>
      <c r="R13" s="97" t="str">
        <f>IF('Order Form'!$B$11="Address 2","",IF(ISNUMBER($H13),IF('Order Form'!$K$14="Yes",'Order Form'!$B$11,""),""))</f>
        <v/>
      </c>
      <c r="S13" s="105" t="str">
        <f>IF('Order Form'!$B$12="Address 3","",IF(ISNUMBER($H13),IF('Order Form'!$K$14="Yes",'Order Form'!$B$12,""),""))</f>
        <v/>
      </c>
      <c r="T13" s="97" t="str">
        <f>IF('Order Form'!$B$13="Town","",IF(ISNUMBER($H13),IF('Order Form'!$K$14="Yes",'Order Form'!$B$13,""),""))</f>
        <v/>
      </c>
      <c r="U13" s="43"/>
      <c r="V13" s="112" t="str">
        <f>IF('Order Form'!$B$14="Post Code","",IF(ISNUMBER($H13),IF('Order Form'!$K$14="Yes",'Order Form'!$B$14,""),""))</f>
        <v/>
      </c>
      <c r="W13" s="107" t="str">
        <f>IF('Order Form'!$B$15="Country","",IF(ISNUMBER($H13),IF('Order Form'!$K$14="Yes",VLOOKUP('Order Form'!$B$15,Lists!N:O,2,0),""),""))</f>
        <v/>
      </c>
      <c r="X13" s="109"/>
      <c r="Y13" s="108" t="str">
        <f>IF('Order Form'!$F$8="Phone","",IF(ISNUMBER($H13),IF('Order Form'!$K$14="Yes",'Order Form'!$F$8,""),""))</f>
        <v/>
      </c>
      <c r="Z13" s="106" t="str">
        <f>IF('Order Form'!$F$9="Email","",IF(ISNUMBER($H13),IF('Order Form'!$K$14="Yes",'Order Form'!$F$9,""),""))</f>
        <v/>
      </c>
      <c r="AA13" s="47"/>
      <c r="AC13" s="95" t="str">
        <f>IF(ISNUMBER(($H13)),LEFT('Order Form'!$K$10,2),"")</f>
        <v/>
      </c>
      <c r="AD13" s="43"/>
      <c r="AE13" s="95" t="str">
        <f>IF(AC13="GR",LEFT('Order Form'!$K$11,2),"")</f>
        <v/>
      </c>
      <c r="AF13" s="43"/>
      <c r="AG13" s="47"/>
      <c r="AH13" s="47"/>
      <c r="AI13" s="95" t="str">
        <f>IF(ISNUMBER(($H13)),IF('Order Form'!$K$16="Yes","P",""),"")</f>
        <v/>
      </c>
      <c r="AJ13" s="43"/>
      <c r="AK13" s="115"/>
      <c r="AL13" s="115"/>
      <c r="AM13" s="43"/>
      <c r="AN13" s="43"/>
      <c r="AO13" s="47"/>
      <c r="AP13" s="43"/>
      <c r="AQ13" s="47"/>
      <c r="AR13" s="47"/>
      <c r="AS13" s="47"/>
      <c r="AZ13" s="95" t="str">
        <f>IF(ISNUMBER(($H13)),IF('Order Form'!$K$15="Yes","Y",""),"")</f>
        <v/>
      </c>
      <c r="BD13" s="96" t="e">
        <f>IF('Order Form'!#REF!&gt;0,"OF"," ")</f>
        <v>#REF!</v>
      </c>
      <c r="BE13" s="95" t="e">
        <f>IF('Order Form'!#REF!&gt;0,"Y"," ")</f>
        <v>#REF!</v>
      </c>
      <c r="BF13" s="95" t="e">
        <f>IF('Order Form'!#REF!&gt;0,"STANDARD"," ")</f>
        <v>#REF!</v>
      </c>
    </row>
    <row r="14" spans="1:90">
      <c r="A14" s="43"/>
      <c r="B14" s="102" t="str">
        <f>IF(ISNUMBER(($H14)),'Order Form'!$D$5,"")</f>
        <v/>
      </c>
      <c r="C14" s="101" t="str">
        <f>IF(ISNUMBER(($H14)),'Order Form'!$G$5,"")</f>
        <v/>
      </c>
      <c r="D14" s="101" t="e">
        <f>IF('Order Form'!#REF!="","",IF(ISNUMBER(($H14)),'Order Form'!#REF!,""))</f>
        <v>#REF!</v>
      </c>
      <c r="E14" s="44"/>
      <c r="F14" s="100" t="str">
        <f>IF(ISNUMBER((H14)),SUBSTITUTE(SUBSTITUTE('Order Form'!B79,"-","")," ",""),"")</f>
        <v/>
      </c>
      <c r="G14" s="45"/>
      <c r="H14" s="99" t="e">
        <f>IF('Order Form'!#REF!&gt;0,'Order Form'!#REF!," ")</f>
        <v>#REF!</v>
      </c>
      <c r="I14" s="98" t="str">
        <f>IF('Order Form'!$K$13="Yes",(IF('Order Form'!J79&gt;0,"",IF('Order Form'!$K$10&lt;&gt;"GR - Gratis",IF('Order Form'!I79=0,"",IF(ISNUMBER($H14),'Order Form'!I79,"")),""))),"")</f>
        <v/>
      </c>
      <c r="J14" s="98" t="str">
        <f>IF('Order Form'!$K$13="Yes",(IF('Order Form'!J79=0,"",IF('Order Form'!$K$10&lt;&gt;"GR - Gratis",IF(ISNUMBER($H14),'Order Form'!J79,""),""))),"")</f>
        <v/>
      </c>
      <c r="K14" s="46"/>
      <c r="L14" s="98" t="e">
        <f>IF('Order Form'!#REF!&gt;0,"",IF('Order Form'!#REF!=0,"",IF('Order Form'!$K$10&lt;&gt;"GR - Gratis",IF('Order Form'!$K$12="Yes",IF(ISNUMBER($H14),'Order Form'!#REF!*100,""),""),"")))</f>
        <v>#REF!</v>
      </c>
      <c r="M14" s="98" t="e">
        <f>IF('Order Form'!#REF!&gt;0,"",IF('Order Form'!$K$17=0,"",IF('Order Form'!$K$17=0,"",IF('Order Form'!$K$10&lt;&gt;"GR - Gratis",IF('Order Form'!$K$12="Yes",IF(ISNUMBER($H14),'Order Form'!$K$17*100,""),""),""))))</f>
        <v>#REF!</v>
      </c>
      <c r="N14" s="47"/>
      <c r="O14" s="97" t="str">
        <f>IF('Order Form'!$B$8="Name / Attent Of","",IF(ISNUMBER($H14),IF('Order Form'!$K$14="Yes",'Order Form'!$B$8,""),""))</f>
        <v/>
      </c>
      <c r="P14" s="105" t="str">
        <f>IF('Order Form'!$B$9="Company / Department","",IF(ISNUMBER($H14),IF('Order Form'!$K$14="Yes",'Order Form'!$B$9,""),""))</f>
        <v/>
      </c>
      <c r="Q14" s="97" t="str">
        <f>IF('Order Form'!$B$10="Address 1","",IF(ISNUMBER($H14),IF('Order Form'!$K$14="Yes",'Order Form'!$B$10,""),""))</f>
        <v/>
      </c>
      <c r="R14" s="97" t="str">
        <f>IF('Order Form'!$B$11="Address 2","",IF(ISNUMBER($H14),IF('Order Form'!$K$14="Yes",'Order Form'!$B$11,""),""))</f>
        <v/>
      </c>
      <c r="S14" s="105" t="str">
        <f>IF('Order Form'!$B$12="Address 3","",IF(ISNUMBER($H14),IF('Order Form'!$K$14="Yes",'Order Form'!$B$12,""),""))</f>
        <v/>
      </c>
      <c r="T14" s="97" t="str">
        <f>IF('Order Form'!$B$13="Town","",IF(ISNUMBER($H14),IF('Order Form'!$K$14="Yes",'Order Form'!$B$13,""),""))</f>
        <v/>
      </c>
      <c r="U14" s="43"/>
      <c r="V14" s="112" t="str">
        <f>IF('Order Form'!$B$14="Post Code","",IF(ISNUMBER($H14),IF('Order Form'!$K$14="Yes",'Order Form'!$B$14,""),""))</f>
        <v/>
      </c>
      <c r="W14" s="107" t="str">
        <f>IF('Order Form'!$B$15="Country","",IF(ISNUMBER($H14),IF('Order Form'!$K$14="Yes",VLOOKUP('Order Form'!$B$15,Lists!N:O,2,0),""),""))</f>
        <v/>
      </c>
      <c r="X14" s="109"/>
      <c r="Y14" s="108" t="str">
        <f>IF('Order Form'!$F$8="Phone","",IF(ISNUMBER($H14),IF('Order Form'!$K$14="Yes",'Order Form'!$F$8,""),""))</f>
        <v/>
      </c>
      <c r="Z14" s="106" t="str">
        <f>IF('Order Form'!$F$9="Email","",IF(ISNUMBER($H14),IF('Order Form'!$K$14="Yes",'Order Form'!$F$9,""),""))</f>
        <v/>
      </c>
      <c r="AA14" s="47"/>
      <c r="AC14" s="95" t="str">
        <f>IF(ISNUMBER(($H14)),LEFT('Order Form'!$K$10,2),"")</f>
        <v/>
      </c>
      <c r="AD14" s="43"/>
      <c r="AE14" s="95" t="str">
        <f>IF(AC14="GR",LEFT('Order Form'!$K$11,2),"")</f>
        <v/>
      </c>
      <c r="AF14" s="43"/>
      <c r="AG14" s="47"/>
      <c r="AH14" s="47"/>
      <c r="AI14" s="95" t="str">
        <f>IF(ISNUMBER(($H14)),IF('Order Form'!$K$16="Yes","P",""),"")</f>
        <v/>
      </c>
      <c r="AJ14" s="43"/>
      <c r="AK14" s="115"/>
      <c r="AL14" s="115"/>
      <c r="AM14" s="43"/>
      <c r="AN14" s="43"/>
      <c r="AO14" s="47"/>
      <c r="AP14" s="43"/>
      <c r="AQ14" s="47"/>
      <c r="AR14" s="47"/>
      <c r="AS14" s="47"/>
      <c r="AZ14" s="95" t="str">
        <f>IF(ISNUMBER(($H14)),IF('Order Form'!$K$15="Yes","Y",""),"")</f>
        <v/>
      </c>
      <c r="BD14" s="96" t="str">
        <f>IF('Order Form'!$H79&gt;0,"OF"," ")</f>
        <v xml:space="preserve"> </v>
      </c>
      <c r="BE14" s="95" t="str">
        <f>IF('Order Form'!$H79&gt;0,"Y"," ")</f>
        <v xml:space="preserve"> </v>
      </c>
      <c r="BF14" s="95" t="str">
        <f>IF('Order Form'!$H79&gt;0,"STANDARD"," ")</f>
        <v xml:space="preserve"> </v>
      </c>
    </row>
    <row r="15" spans="1:90">
      <c r="A15" s="43"/>
      <c r="B15" s="102" t="str">
        <f>IF(ISNUMBER(($H15)),'Order Form'!$D$5,"")</f>
        <v/>
      </c>
      <c r="C15" s="101" t="str">
        <f>IF(ISNUMBER(($H15)),'Order Form'!$G$5,"")</f>
        <v/>
      </c>
      <c r="D15" s="101" t="e">
        <f>IF('Order Form'!#REF!="","",IF(ISNUMBER(($H15)),'Order Form'!#REF!,""))</f>
        <v>#REF!</v>
      </c>
      <c r="E15" s="44"/>
      <c r="F15" s="100" t="str">
        <f>IF(ISNUMBER((H15)),SUBSTITUTE(SUBSTITUTE('Order Form'!#REF!,"-","")," ",""),"")</f>
        <v/>
      </c>
      <c r="G15" s="45"/>
      <c r="H15" s="99" t="e">
        <f>IF('Order Form'!#REF!&gt;0,'Order Form'!#REF!," ")</f>
        <v>#REF!</v>
      </c>
      <c r="I15" s="98" t="str">
        <f>IF('Order Form'!$K$13="Yes",(IF('Order Form'!#REF!&gt;0,"",IF('Order Form'!$K$10&lt;&gt;"GR - Gratis",IF('Order Form'!#REF!=0,"",IF(ISNUMBER($H15),'Order Form'!#REF!,"")),""))),"")</f>
        <v/>
      </c>
      <c r="J15" s="98" t="str">
        <f>IF('Order Form'!$K$13="Yes",(IF('Order Form'!#REF!=0,"",IF('Order Form'!$K$10&lt;&gt;"GR - Gratis",IF(ISNUMBER($H15),'Order Form'!#REF!,""),""))),"")</f>
        <v/>
      </c>
      <c r="K15" s="46"/>
      <c r="L15" s="98" t="e">
        <f>IF('Order Form'!#REF!&gt;0,"",IF('Order Form'!#REF!=0,"",IF('Order Form'!$K$10&lt;&gt;"GR - Gratis",IF('Order Form'!$K$12="Yes",IF(ISNUMBER($H15),'Order Form'!#REF!*100,""),""),"")))</f>
        <v>#REF!</v>
      </c>
      <c r="M15" s="98" t="e">
        <f>IF('Order Form'!#REF!&gt;0,"",IF('Order Form'!$K$17=0,"",IF('Order Form'!$K$17=0,"",IF('Order Form'!$K$10&lt;&gt;"GR - Gratis",IF('Order Form'!$K$12="Yes",IF(ISNUMBER($H15),'Order Form'!$K$17*100,""),""),""))))</f>
        <v>#REF!</v>
      </c>
      <c r="N15" s="47"/>
      <c r="O15" s="97" t="str">
        <f>IF('Order Form'!$B$8="Name / Attent Of","",IF(ISNUMBER($H15),IF('Order Form'!$K$14="Yes",'Order Form'!$B$8,""),""))</f>
        <v/>
      </c>
      <c r="P15" s="105" t="str">
        <f>IF('Order Form'!$B$9="Company / Department","",IF(ISNUMBER($H15),IF('Order Form'!$K$14="Yes",'Order Form'!$B$9,""),""))</f>
        <v/>
      </c>
      <c r="Q15" s="97" t="str">
        <f>IF('Order Form'!$B$10="Address 1","",IF(ISNUMBER($H15),IF('Order Form'!$K$14="Yes",'Order Form'!$B$10,""),""))</f>
        <v/>
      </c>
      <c r="R15" s="97" t="str">
        <f>IF('Order Form'!$B$11="Address 2","",IF(ISNUMBER($H15),IF('Order Form'!$K$14="Yes",'Order Form'!$B$11,""),""))</f>
        <v/>
      </c>
      <c r="S15" s="105" t="str">
        <f>IF('Order Form'!$B$12="Address 3","",IF(ISNUMBER($H15),IF('Order Form'!$K$14="Yes",'Order Form'!$B$12,""),""))</f>
        <v/>
      </c>
      <c r="T15" s="97" t="str">
        <f>IF('Order Form'!$B$13="Town","",IF(ISNUMBER($H15),IF('Order Form'!$K$14="Yes",'Order Form'!$B$13,""),""))</f>
        <v/>
      </c>
      <c r="U15" s="43"/>
      <c r="V15" s="112" t="str">
        <f>IF('Order Form'!$B$14="Post Code","",IF(ISNUMBER($H15),IF('Order Form'!$K$14="Yes",'Order Form'!$B$14,""),""))</f>
        <v/>
      </c>
      <c r="W15" s="107" t="str">
        <f>IF('Order Form'!$B$15="Country","",IF(ISNUMBER($H15),IF('Order Form'!$K$14="Yes",VLOOKUP('Order Form'!$B$15,Lists!N:O,2,0),""),""))</f>
        <v/>
      </c>
      <c r="X15" s="109"/>
      <c r="Y15" s="108" t="str">
        <f>IF('Order Form'!$F$8="Phone","",IF(ISNUMBER($H15),IF('Order Form'!$K$14="Yes",'Order Form'!$F$8,""),""))</f>
        <v/>
      </c>
      <c r="Z15" s="106" t="str">
        <f>IF('Order Form'!$F$9="Email","",IF(ISNUMBER($H15),IF('Order Form'!$K$14="Yes",'Order Form'!$F$9,""),""))</f>
        <v/>
      </c>
      <c r="AA15" s="47"/>
      <c r="AC15" s="95" t="str">
        <f>IF(ISNUMBER(($H15)),LEFT('Order Form'!$K$10,2),"")</f>
        <v/>
      </c>
      <c r="AD15" s="43"/>
      <c r="AE15" s="95" t="str">
        <f>IF(AC15="GR",LEFT('Order Form'!$K$11,2),"")</f>
        <v/>
      </c>
      <c r="AF15" s="43"/>
      <c r="AG15" s="47"/>
      <c r="AH15" s="47"/>
      <c r="AI15" s="95" t="str">
        <f>IF(ISNUMBER(($H15)),IF('Order Form'!$K$16="Yes","P",""),"")</f>
        <v/>
      </c>
      <c r="AJ15" s="43"/>
      <c r="AK15" s="115"/>
      <c r="AL15" s="115"/>
      <c r="AM15" s="43"/>
      <c r="AN15" s="43"/>
      <c r="AO15" s="47"/>
      <c r="AP15" s="43"/>
      <c r="AQ15" s="47"/>
      <c r="AR15" s="47"/>
      <c r="AS15" s="47"/>
      <c r="AZ15" s="95" t="str">
        <f>IF(ISNUMBER(($H15)),IF('Order Form'!$K$15="Yes","Y",""),"")</f>
        <v/>
      </c>
      <c r="BD15" s="96" t="e">
        <f>IF('Order Form'!#REF!&gt;0,"OF"," ")</f>
        <v>#REF!</v>
      </c>
      <c r="BE15" s="95" t="e">
        <f>IF('Order Form'!#REF!&gt;0,"Y"," ")</f>
        <v>#REF!</v>
      </c>
      <c r="BF15" s="95" t="e">
        <f>IF('Order Form'!#REF!&gt;0,"STANDARD"," ")</f>
        <v>#REF!</v>
      </c>
    </row>
    <row r="16" spans="1:90">
      <c r="A16" s="43"/>
      <c r="B16" s="102" t="str">
        <f>IF(ISNUMBER(($H16)),'Order Form'!$D$5,"")</f>
        <v/>
      </c>
      <c r="C16" s="101" t="str">
        <f>IF(ISNUMBER(($H16)),'Order Form'!$G$5,"")</f>
        <v/>
      </c>
      <c r="D16" s="101" t="e">
        <f>IF('Order Form'!#REF!="","",IF(ISNUMBER(($H16)),'Order Form'!#REF!,""))</f>
        <v>#REF!</v>
      </c>
      <c r="E16" s="44"/>
      <c r="F16" s="100" t="str">
        <f>IF(ISNUMBER((H16)),SUBSTITUTE(SUBSTITUTE('Order Form'!B28,"-","")," ",""),"")</f>
        <v/>
      </c>
      <c r="G16" s="45"/>
      <c r="H16" s="99" t="e">
        <f>IF('Order Form'!#REF!&gt;0,'Order Form'!#REF!," ")</f>
        <v>#REF!</v>
      </c>
      <c r="I16" s="98" t="str">
        <f>IF('Order Form'!$K$13="Yes",(IF('Order Form'!J28&gt;0,"",IF('Order Form'!$K$10&lt;&gt;"GR - Gratis",IF('Order Form'!I28=0,"",IF(ISNUMBER($H16),'Order Form'!I28,"")),""))),"")</f>
        <v/>
      </c>
      <c r="J16" s="98" t="str">
        <f>IF('Order Form'!$K$13="Yes",(IF('Order Form'!J28=0,"",IF('Order Form'!$K$10&lt;&gt;"GR - Gratis",IF(ISNUMBER($H16),'Order Form'!J28,""),""))),"")</f>
        <v/>
      </c>
      <c r="K16" s="46"/>
      <c r="L16" s="98" t="e">
        <f>IF('Order Form'!#REF!&gt;0,"",IF('Order Form'!#REF!=0,"",IF('Order Form'!$K$10&lt;&gt;"GR - Gratis",IF('Order Form'!$K$12="Yes",IF(ISNUMBER($H16),'Order Form'!#REF!*100,""),""),"")))</f>
        <v>#REF!</v>
      </c>
      <c r="M16" s="98" t="e">
        <f>IF('Order Form'!#REF!&gt;0,"",IF('Order Form'!$K$17=0,"",IF('Order Form'!$K$17=0,"",IF('Order Form'!$K$10&lt;&gt;"GR - Gratis",IF('Order Form'!$K$12="Yes",IF(ISNUMBER($H16),'Order Form'!$K$17*100,""),""),""))))</f>
        <v>#REF!</v>
      </c>
      <c r="N16" s="47"/>
      <c r="O16" s="97" t="str">
        <f>IF('Order Form'!$B$8="Name / Attent Of","",IF(ISNUMBER($H16),IF('Order Form'!$K$14="Yes",'Order Form'!$B$8,""),""))</f>
        <v/>
      </c>
      <c r="P16" s="105" t="str">
        <f>IF('Order Form'!$B$9="Company / Department","",IF(ISNUMBER($H16),IF('Order Form'!$K$14="Yes",'Order Form'!$B$9,""),""))</f>
        <v/>
      </c>
      <c r="Q16" s="97" t="str">
        <f>IF('Order Form'!$B$10="Address 1","",IF(ISNUMBER($H16),IF('Order Form'!$K$14="Yes",'Order Form'!$B$10,""),""))</f>
        <v/>
      </c>
      <c r="R16" s="97" t="str">
        <f>IF('Order Form'!$B$11="Address 2","",IF(ISNUMBER($H16),IF('Order Form'!$K$14="Yes",'Order Form'!$B$11,""),""))</f>
        <v/>
      </c>
      <c r="S16" s="105" t="str">
        <f>IF('Order Form'!$B$12="Address 3","",IF(ISNUMBER($H16),IF('Order Form'!$K$14="Yes",'Order Form'!$B$12,""),""))</f>
        <v/>
      </c>
      <c r="T16" s="97" t="str">
        <f>IF('Order Form'!$B$13="Town","",IF(ISNUMBER($H16),IF('Order Form'!$K$14="Yes",'Order Form'!$B$13,""),""))</f>
        <v/>
      </c>
      <c r="U16" s="43"/>
      <c r="V16" s="112" t="str">
        <f>IF('Order Form'!$B$14="Post Code","",IF(ISNUMBER($H16),IF('Order Form'!$K$14="Yes",'Order Form'!$B$14,""),""))</f>
        <v/>
      </c>
      <c r="W16" s="107" t="str">
        <f>IF('Order Form'!$B$15="Country","",IF(ISNUMBER($H16),IF('Order Form'!$K$14="Yes",VLOOKUP('Order Form'!$B$15,Lists!N:O,2,0),""),""))</f>
        <v/>
      </c>
      <c r="X16" s="109"/>
      <c r="Y16" s="108" t="str">
        <f>IF('Order Form'!$F$8="Phone","",IF(ISNUMBER($H16),IF('Order Form'!$K$14="Yes",'Order Form'!$F$8,""),""))</f>
        <v/>
      </c>
      <c r="Z16" s="106" t="str">
        <f>IF('Order Form'!$F$9="Email","",IF(ISNUMBER($H16),IF('Order Form'!$K$14="Yes",'Order Form'!$F$9,""),""))</f>
        <v/>
      </c>
      <c r="AA16" s="47"/>
      <c r="AC16" s="95" t="str">
        <f>IF(ISNUMBER(($H16)),LEFT('Order Form'!$K$10,2),"")</f>
        <v/>
      </c>
      <c r="AD16" s="43"/>
      <c r="AE16" s="95" t="str">
        <f>IF(AC16="GR",LEFT('Order Form'!$K$11,2),"")</f>
        <v/>
      </c>
      <c r="AF16" s="43"/>
      <c r="AG16" s="47"/>
      <c r="AH16" s="47"/>
      <c r="AI16" s="95" t="str">
        <f>IF(ISNUMBER(($H16)),IF('Order Form'!$K$16="Yes","P",""),"")</f>
        <v/>
      </c>
      <c r="AJ16" s="43"/>
      <c r="AK16" s="115"/>
      <c r="AL16" s="115"/>
      <c r="AM16" s="43"/>
      <c r="AN16" s="43"/>
      <c r="AO16" s="47"/>
      <c r="AP16" s="43"/>
      <c r="AQ16" s="47"/>
      <c r="AR16" s="47"/>
      <c r="AS16" s="47"/>
      <c r="AZ16" s="95" t="str">
        <f>IF(ISNUMBER(($H16)),IF('Order Form'!$K$15="Yes","Y",""),"")</f>
        <v/>
      </c>
      <c r="BD16" s="96" t="str">
        <f>IF('Order Form'!$H28&gt;0,"OF"," ")</f>
        <v xml:space="preserve"> </v>
      </c>
      <c r="BE16" s="95" t="str">
        <f>IF('Order Form'!$H28&gt;0,"Y"," ")</f>
        <v xml:space="preserve"> </v>
      </c>
      <c r="BF16" s="95" t="str">
        <f>IF('Order Form'!$H28&gt;0,"STANDARD"," ")</f>
        <v xml:space="preserve"> </v>
      </c>
    </row>
    <row r="17" spans="1:58">
      <c r="A17" s="43"/>
      <c r="B17" s="102" t="str">
        <f>IF(ISNUMBER(($H17)),'Order Form'!$D$5,"")</f>
        <v/>
      </c>
      <c r="C17" s="101" t="str">
        <f>IF(ISNUMBER(($H17)),'Order Form'!$G$5,"")</f>
        <v/>
      </c>
      <c r="D17" s="101" t="str">
        <f>IF('Order Form'!F56="","",IF(ISNUMBER(($H17)),'Order Form'!F56,""))</f>
        <v/>
      </c>
      <c r="E17" s="44"/>
      <c r="F17" s="100" t="str">
        <f>IF(ISNUMBER((H17)),SUBSTITUTE(SUBSTITUTE('Order Form'!B83,"-","")," ",""),"")</f>
        <v/>
      </c>
      <c r="G17" s="45"/>
      <c r="H17" s="99" t="str">
        <f>IF('Order Form'!H56&gt;0,'Order Form'!H56," ")</f>
        <v xml:space="preserve"> </v>
      </c>
      <c r="I17" s="98" t="str">
        <f>IF('Order Form'!$K$13="Yes",(IF('Order Form'!J83&gt;0,"",IF('Order Form'!$K$10&lt;&gt;"GR - Gratis",IF('Order Form'!I83=0,"",IF(ISNUMBER($H17),'Order Form'!I83,"")),""))),"")</f>
        <v/>
      </c>
      <c r="J17" s="98" t="str">
        <f>IF('Order Form'!$K$13="Yes",(IF('Order Form'!J83=0,"",IF('Order Form'!$K$10&lt;&gt;"GR - Gratis",IF(ISNUMBER($H17),'Order Form'!J83,""),""))),"")</f>
        <v/>
      </c>
      <c r="K17" s="46"/>
      <c r="L17" s="98" t="str">
        <f>IF('Order Form'!J56&gt;0,"",IF('Order Form'!G56=0,"",IF('Order Form'!$K$10&lt;&gt;"GR - Gratis",IF('Order Form'!$K$12="Yes",IF(ISNUMBER($H17),'Order Form'!G56*100,""),""),"")))</f>
        <v/>
      </c>
      <c r="M17" s="98" t="str">
        <f>IF('Order Form'!J56&gt;0,"",IF('Order Form'!$K$17=0,"",IF('Order Form'!$K$17=0,"",IF('Order Form'!$K$10&lt;&gt;"GR - Gratis",IF('Order Form'!$K$12="Yes",IF(ISNUMBER($H17),'Order Form'!$K$17*100,""),""),""))))</f>
        <v/>
      </c>
      <c r="N17" s="47"/>
      <c r="O17" s="97" t="str">
        <f>IF('Order Form'!$B$8="Name / Attent Of","",IF(ISNUMBER($H17),IF('Order Form'!$K$14="Yes",'Order Form'!$B$8,""),""))</f>
        <v/>
      </c>
      <c r="P17" s="105" t="str">
        <f>IF('Order Form'!$B$9="Company / Department","",IF(ISNUMBER($H17),IF('Order Form'!$K$14="Yes",'Order Form'!$B$9,""),""))</f>
        <v/>
      </c>
      <c r="Q17" s="97" t="str">
        <f>IF('Order Form'!$B$10="Address 1","",IF(ISNUMBER($H17),IF('Order Form'!$K$14="Yes",'Order Form'!$B$10,""),""))</f>
        <v/>
      </c>
      <c r="R17" s="97" t="str">
        <f>IF('Order Form'!$B$11="Address 2","",IF(ISNUMBER($H17),IF('Order Form'!$K$14="Yes",'Order Form'!$B$11,""),""))</f>
        <v/>
      </c>
      <c r="S17" s="105" t="str">
        <f>IF('Order Form'!$B$12="Address 3","",IF(ISNUMBER($H17),IF('Order Form'!$K$14="Yes",'Order Form'!$B$12,""),""))</f>
        <v/>
      </c>
      <c r="T17" s="97" t="str">
        <f>IF('Order Form'!$B$13="Town","",IF(ISNUMBER($H17),IF('Order Form'!$K$14="Yes",'Order Form'!$B$13,""),""))</f>
        <v/>
      </c>
      <c r="U17" s="43"/>
      <c r="V17" s="112" t="str">
        <f>IF('Order Form'!$B$14="Post Code","",IF(ISNUMBER($H17),IF('Order Form'!$K$14="Yes",'Order Form'!$B$14,""),""))</f>
        <v/>
      </c>
      <c r="W17" s="107" t="str">
        <f>IF('Order Form'!$B$15="Country","",IF(ISNUMBER($H17),IF('Order Form'!$K$14="Yes",VLOOKUP('Order Form'!$B$15,Lists!N:O,2,0),""),""))</f>
        <v/>
      </c>
      <c r="X17" s="109"/>
      <c r="Y17" s="108" t="str">
        <f>IF('Order Form'!$F$8="Phone","",IF(ISNUMBER($H17),IF('Order Form'!$K$14="Yes",'Order Form'!$F$8,""),""))</f>
        <v/>
      </c>
      <c r="Z17" s="106" t="str">
        <f>IF('Order Form'!$F$9="Email","",IF(ISNUMBER($H17),IF('Order Form'!$K$14="Yes",'Order Form'!$F$9,""),""))</f>
        <v/>
      </c>
      <c r="AA17" s="47"/>
      <c r="AC17" s="95" t="str">
        <f>IF(ISNUMBER(($H17)),LEFT('Order Form'!$K$10,2),"")</f>
        <v/>
      </c>
      <c r="AD17" s="43"/>
      <c r="AE17" s="95" t="str">
        <f>IF(AC17="GR",LEFT('Order Form'!$K$11,2),"")</f>
        <v/>
      </c>
      <c r="AF17" s="43"/>
      <c r="AG17" s="47"/>
      <c r="AH17" s="47"/>
      <c r="AI17" s="95" t="str">
        <f>IF(ISNUMBER(($H17)),IF('Order Form'!$K$16="Yes","P",""),"")</f>
        <v/>
      </c>
      <c r="AJ17" s="43"/>
      <c r="AK17" s="115"/>
      <c r="AL17" s="115"/>
      <c r="AM17" s="43"/>
      <c r="AN17" s="43"/>
      <c r="AO17" s="47"/>
      <c r="AP17" s="43"/>
      <c r="AQ17" s="47"/>
      <c r="AR17" s="47"/>
      <c r="AS17" s="47"/>
      <c r="AZ17" s="95" t="str">
        <f>IF(ISNUMBER(($H17)),IF('Order Form'!$K$15="Yes","Y",""),"")</f>
        <v/>
      </c>
      <c r="BD17" s="96" t="str">
        <f>IF('Order Form'!$H83&gt;0,"OF"," ")</f>
        <v xml:space="preserve"> </v>
      </c>
      <c r="BE17" s="95" t="str">
        <f>IF('Order Form'!$H83&gt;0,"Y"," ")</f>
        <v xml:space="preserve"> </v>
      </c>
      <c r="BF17" s="95" t="str">
        <f>IF('Order Form'!$H83&gt;0,"STANDARD"," ")</f>
        <v xml:space="preserve"> </v>
      </c>
    </row>
    <row r="18" spans="1:58">
      <c r="A18" s="43"/>
      <c r="B18" s="102" t="str">
        <f>IF(ISNUMBER(($H18)),'Order Form'!$D$5,"")</f>
        <v/>
      </c>
      <c r="C18" s="101" t="str">
        <f>IF(ISNUMBER(($H18)),'Order Form'!$G$5,"")</f>
        <v/>
      </c>
      <c r="D18" s="101" t="str">
        <f>IF('Order Form'!F60="","",IF(ISNUMBER(($H18)),'Order Form'!F60,""))</f>
        <v/>
      </c>
      <c r="E18" s="44"/>
      <c r="F18" s="100" t="str">
        <f>IF(ISNUMBER((H18)),SUBSTITUTE(SUBSTITUTE('Order Form'!#REF!,"-","")," ",""),"")</f>
        <v/>
      </c>
      <c r="G18" s="45"/>
      <c r="H18" s="99" t="str">
        <f>IF('Order Form'!H60&gt;0,'Order Form'!H60," ")</f>
        <v xml:space="preserve"> </v>
      </c>
      <c r="I18" s="98" t="str">
        <f>IF('Order Form'!$K$13="Yes",(IF('Order Form'!#REF!&gt;0,"",IF('Order Form'!$K$10&lt;&gt;"GR - Gratis",IF('Order Form'!#REF!=0,"",IF(ISNUMBER($H18),'Order Form'!#REF!,"")),""))),"")</f>
        <v/>
      </c>
      <c r="J18" s="98" t="str">
        <f>IF('Order Form'!$K$13="Yes",(IF('Order Form'!#REF!=0,"",IF('Order Form'!$K$10&lt;&gt;"GR - Gratis",IF(ISNUMBER($H18),'Order Form'!#REF!,""),""))),"")</f>
        <v/>
      </c>
      <c r="K18" s="46"/>
      <c r="L18" s="98" t="str">
        <f>IF('Order Form'!J60&gt;0,"",IF('Order Form'!G60=0,"",IF('Order Form'!$K$10&lt;&gt;"GR - Gratis",IF('Order Form'!$K$12="Yes",IF(ISNUMBER($H18),'Order Form'!G60*100,""),""),"")))</f>
        <v/>
      </c>
      <c r="M18" s="98" t="str">
        <f>IF('Order Form'!J60&gt;0,"",IF('Order Form'!$K$17=0,"",IF('Order Form'!$K$17=0,"",IF('Order Form'!$K$10&lt;&gt;"GR - Gratis",IF('Order Form'!$K$12="Yes",IF(ISNUMBER($H18),'Order Form'!$K$17*100,""),""),""))))</f>
        <v/>
      </c>
      <c r="N18" s="47"/>
      <c r="O18" s="97" t="str">
        <f>IF('Order Form'!$B$8="Name / Attent Of","",IF(ISNUMBER($H18),IF('Order Form'!$K$14="Yes",'Order Form'!$B$8,""),""))</f>
        <v/>
      </c>
      <c r="P18" s="105" t="str">
        <f>IF('Order Form'!$B$9="Company / Department","",IF(ISNUMBER($H18),IF('Order Form'!$K$14="Yes",'Order Form'!$B$9,""),""))</f>
        <v/>
      </c>
      <c r="Q18" s="97" t="str">
        <f>IF('Order Form'!$B$10="Address 1","",IF(ISNUMBER($H18),IF('Order Form'!$K$14="Yes",'Order Form'!$B$10,""),""))</f>
        <v/>
      </c>
      <c r="R18" s="97" t="str">
        <f>IF('Order Form'!$B$11="Address 2","",IF(ISNUMBER($H18),IF('Order Form'!$K$14="Yes",'Order Form'!$B$11,""),""))</f>
        <v/>
      </c>
      <c r="S18" s="105" t="str">
        <f>IF('Order Form'!$B$12="Address 3","",IF(ISNUMBER($H18),IF('Order Form'!$K$14="Yes",'Order Form'!$B$12,""),""))</f>
        <v/>
      </c>
      <c r="T18" s="97" t="str">
        <f>IF('Order Form'!$B$13="Town","",IF(ISNUMBER($H18),IF('Order Form'!$K$14="Yes",'Order Form'!$B$13,""),""))</f>
        <v/>
      </c>
      <c r="U18" s="43"/>
      <c r="V18" s="112" t="str">
        <f>IF('Order Form'!$B$14="Post Code","",IF(ISNUMBER($H18),IF('Order Form'!$K$14="Yes",'Order Form'!$B$14,""),""))</f>
        <v/>
      </c>
      <c r="W18" s="107" t="str">
        <f>IF('Order Form'!$B$15="Country","",IF(ISNUMBER($H18),IF('Order Form'!$K$14="Yes",VLOOKUP('Order Form'!$B$15,Lists!N:O,2,0),""),""))</f>
        <v/>
      </c>
      <c r="X18" s="109"/>
      <c r="Y18" s="108" t="str">
        <f>IF('Order Form'!$F$8="Phone","",IF(ISNUMBER($H18),IF('Order Form'!$K$14="Yes",'Order Form'!$F$8,""),""))</f>
        <v/>
      </c>
      <c r="Z18" s="106" t="str">
        <f>IF('Order Form'!$F$9="Email","",IF(ISNUMBER($H18),IF('Order Form'!$K$14="Yes",'Order Form'!$F$9,""),""))</f>
        <v/>
      </c>
      <c r="AA18" s="47"/>
      <c r="AC18" s="95" t="str">
        <f>IF(ISNUMBER(($H18)),LEFT('Order Form'!$K$10,2),"")</f>
        <v/>
      </c>
      <c r="AD18" s="43"/>
      <c r="AE18" s="95" t="str">
        <f>IF(AC18="GR",LEFT('Order Form'!$K$11,2),"")</f>
        <v/>
      </c>
      <c r="AF18" s="43"/>
      <c r="AG18" s="47"/>
      <c r="AH18" s="47"/>
      <c r="AI18" s="95" t="str">
        <f>IF(ISNUMBER(($H18)),IF('Order Form'!$K$16="Yes","P",""),"")</f>
        <v/>
      </c>
      <c r="AJ18" s="43"/>
      <c r="AK18" s="115"/>
      <c r="AL18" s="115"/>
      <c r="AM18" s="43"/>
      <c r="AN18" s="43"/>
      <c r="AO18" s="47"/>
      <c r="AP18" s="43"/>
      <c r="AQ18" s="47"/>
      <c r="AR18" s="47"/>
      <c r="AS18" s="47"/>
      <c r="AZ18" s="95" t="str">
        <f>IF(ISNUMBER(($H18)),IF('Order Form'!$K$15="Yes","Y",""),"")</f>
        <v/>
      </c>
      <c r="BD18" s="96" t="e">
        <f>IF('Order Form'!#REF!&gt;0,"OF"," ")</f>
        <v>#REF!</v>
      </c>
      <c r="BE18" s="95" t="e">
        <f>IF('Order Form'!#REF!&gt;0,"Y"," ")</f>
        <v>#REF!</v>
      </c>
      <c r="BF18" s="95" t="e">
        <f>IF('Order Form'!#REF!&gt;0,"STANDARD"," ")</f>
        <v>#REF!</v>
      </c>
    </row>
    <row r="19" spans="1:58">
      <c r="A19" s="43"/>
      <c r="B19" s="102" t="str">
        <f>IF(ISNUMBER(($H19)),'Order Form'!$D$5,"")</f>
        <v/>
      </c>
      <c r="C19" s="101" t="str">
        <f>IF(ISNUMBER(($H19)),'Order Form'!$G$5,"")</f>
        <v/>
      </c>
      <c r="D19" s="101" t="str">
        <f>IF('Order Form'!F43="","",IF(ISNUMBER(($H19)),'Order Form'!F43,""))</f>
        <v/>
      </c>
      <c r="E19" s="44"/>
      <c r="F19" s="100" t="str">
        <f>IF(ISNUMBER((H19)),SUBSTITUTE(SUBSTITUTE('Order Form'!#REF!,"-","")," ",""),"")</f>
        <v/>
      </c>
      <c r="G19" s="45"/>
      <c r="H19" s="99" t="str">
        <f>IF('Order Form'!H43&gt;0,'Order Form'!H43," ")</f>
        <v xml:space="preserve"> </v>
      </c>
      <c r="I19" s="98" t="str">
        <f>IF('Order Form'!$K$13="Yes",(IF('Order Form'!#REF!&gt;0,"",IF('Order Form'!$K$10&lt;&gt;"GR - Gratis",IF('Order Form'!#REF!=0,"",IF(ISNUMBER($H19),'Order Form'!#REF!,"")),""))),"")</f>
        <v/>
      </c>
      <c r="J19" s="98" t="str">
        <f>IF('Order Form'!$K$13="Yes",(IF('Order Form'!#REF!=0,"",IF('Order Form'!$K$10&lt;&gt;"GR - Gratis",IF(ISNUMBER($H19),'Order Form'!#REF!,""),""))),"")</f>
        <v/>
      </c>
      <c r="K19" s="46"/>
      <c r="L19" s="98" t="str">
        <f>IF('Order Form'!J43&gt;0,"",IF('Order Form'!G43=0,"",IF('Order Form'!$K$10&lt;&gt;"GR - Gratis",IF('Order Form'!$K$12="Yes",IF(ISNUMBER($H19),'Order Form'!G43*100,""),""),"")))</f>
        <v/>
      </c>
      <c r="M19" s="98" t="str">
        <f>IF('Order Form'!J43&gt;0,"",IF('Order Form'!$K$17=0,"",IF('Order Form'!$K$17=0,"",IF('Order Form'!$K$10&lt;&gt;"GR - Gratis",IF('Order Form'!$K$12="Yes",IF(ISNUMBER($H19),'Order Form'!$K$17*100,""),""),""))))</f>
        <v/>
      </c>
      <c r="N19" s="47"/>
      <c r="O19" s="97" t="str">
        <f>IF('Order Form'!$B$8="Name / Attent Of","",IF(ISNUMBER($H19),IF('Order Form'!$K$14="Yes",'Order Form'!$B$8,""),""))</f>
        <v/>
      </c>
      <c r="P19" s="105" t="str">
        <f>IF('Order Form'!$B$9="Company / Department","",IF(ISNUMBER($H19),IF('Order Form'!$K$14="Yes",'Order Form'!$B$9,""),""))</f>
        <v/>
      </c>
      <c r="Q19" s="97" t="str">
        <f>IF('Order Form'!$B$10="Address 1","",IF(ISNUMBER($H19),IF('Order Form'!$K$14="Yes",'Order Form'!$B$10,""),""))</f>
        <v/>
      </c>
      <c r="R19" s="97" t="str">
        <f>IF('Order Form'!$B$11="Address 2","",IF(ISNUMBER($H19),IF('Order Form'!$K$14="Yes",'Order Form'!$B$11,""),""))</f>
        <v/>
      </c>
      <c r="S19" s="105" t="str">
        <f>IF('Order Form'!$B$12="Address 3","",IF(ISNUMBER($H19),IF('Order Form'!$K$14="Yes",'Order Form'!$B$12,""),""))</f>
        <v/>
      </c>
      <c r="T19" s="97" t="str">
        <f>IF('Order Form'!$B$13="Town","",IF(ISNUMBER($H19),IF('Order Form'!$K$14="Yes",'Order Form'!$B$13,""),""))</f>
        <v/>
      </c>
      <c r="U19" s="43"/>
      <c r="V19" s="112" t="str">
        <f>IF('Order Form'!$B$14="Post Code","",IF(ISNUMBER($H19),IF('Order Form'!$K$14="Yes",'Order Form'!$B$14,""),""))</f>
        <v/>
      </c>
      <c r="W19" s="107" t="str">
        <f>IF('Order Form'!$B$15="Country","",IF(ISNUMBER($H19),IF('Order Form'!$K$14="Yes",VLOOKUP('Order Form'!$B$15,Lists!N:O,2,0),""),""))</f>
        <v/>
      </c>
      <c r="X19" s="109"/>
      <c r="Y19" s="108" t="str">
        <f>IF('Order Form'!$F$8="Phone","",IF(ISNUMBER($H19),IF('Order Form'!$K$14="Yes",'Order Form'!$F$8,""),""))</f>
        <v/>
      </c>
      <c r="Z19" s="106" t="str">
        <f>IF('Order Form'!$F$9="Email","",IF(ISNUMBER($H19),IF('Order Form'!$K$14="Yes",'Order Form'!$F$9,""),""))</f>
        <v/>
      </c>
      <c r="AA19" s="47"/>
      <c r="AC19" s="95" t="str">
        <f>IF(ISNUMBER(($H19)),LEFT('Order Form'!$K$10,2),"")</f>
        <v/>
      </c>
      <c r="AD19" s="43"/>
      <c r="AE19" s="95" t="str">
        <f>IF(AC19="GR",LEFT('Order Form'!$K$11,2),"")</f>
        <v/>
      </c>
      <c r="AF19" s="43"/>
      <c r="AG19" s="47"/>
      <c r="AH19" s="47"/>
      <c r="AI19" s="95" t="str">
        <f>IF(ISNUMBER(($H19)),IF('Order Form'!$K$16="Yes","P",""),"")</f>
        <v/>
      </c>
      <c r="AJ19" s="43"/>
      <c r="AK19" s="115"/>
      <c r="AL19" s="115"/>
      <c r="AM19" s="43"/>
      <c r="AN19" s="43"/>
      <c r="AO19" s="47"/>
      <c r="AP19" s="43"/>
      <c r="AQ19" s="47"/>
      <c r="AR19" s="47"/>
      <c r="AS19" s="47"/>
      <c r="AZ19" s="95" t="str">
        <f>IF(ISNUMBER(($H19)),IF('Order Form'!$K$15="Yes","Y",""),"")</f>
        <v/>
      </c>
      <c r="BD19" s="96" t="e">
        <f>IF('Order Form'!#REF!&gt;0,"OF"," ")</f>
        <v>#REF!</v>
      </c>
      <c r="BE19" s="95" t="e">
        <f>IF('Order Form'!#REF!&gt;0,"Y"," ")</f>
        <v>#REF!</v>
      </c>
      <c r="BF19" s="95" t="e">
        <f>IF('Order Form'!#REF!&gt;0,"STANDARD"," ")</f>
        <v>#REF!</v>
      </c>
    </row>
    <row r="20" spans="1:58">
      <c r="A20" s="43"/>
      <c r="B20" s="102" t="str">
        <f>IF(ISNUMBER(($H20)),'Order Form'!$D$5,"")</f>
        <v/>
      </c>
      <c r="C20" s="101" t="str">
        <f>IF(ISNUMBER(($H20)),'Order Form'!$G$5,"")</f>
        <v/>
      </c>
      <c r="D20" s="101" t="str">
        <f>IF('Order Form'!F27="","",IF(ISNUMBER(($H20)),'Order Form'!F27,""))</f>
        <v/>
      </c>
      <c r="E20" s="44"/>
      <c r="F20" s="100" t="str">
        <f>IF(ISNUMBER((H20)),SUBSTITUTE(SUBSTITUTE('Order Form'!B42,"-","")," ",""),"")</f>
        <v/>
      </c>
      <c r="G20" s="45"/>
      <c r="H20" s="99" t="str">
        <f>IF('Order Form'!H27&gt;0,'Order Form'!H27," ")</f>
        <v xml:space="preserve"> </v>
      </c>
      <c r="I20" s="98" t="str">
        <f>IF('Order Form'!$K$13="Yes",(IF('Order Form'!J42&gt;0,"",IF('Order Form'!$K$10&lt;&gt;"GR - Gratis",IF('Order Form'!I42=0,"",IF(ISNUMBER($H20),'Order Form'!I42,"")),""))),"")</f>
        <v/>
      </c>
      <c r="J20" s="98" t="str">
        <f>IF('Order Form'!$K$13="Yes",(IF('Order Form'!J42=0,"",IF('Order Form'!$K$10&lt;&gt;"GR - Gratis",IF(ISNUMBER($H20),'Order Form'!J42,""),""))),"")</f>
        <v/>
      </c>
      <c r="K20" s="46"/>
      <c r="L20" s="98" t="str">
        <f>IF('Order Form'!J27&gt;0,"",IF('Order Form'!G27=0,"",IF('Order Form'!$K$10&lt;&gt;"GR - Gratis",IF('Order Form'!$K$12="Yes",IF(ISNUMBER($H20),'Order Form'!G27*100,""),""),"")))</f>
        <v/>
      </c>
      <c r="M20" s="98" t="str">
        <f>IF('Order Form'!J27&gt;0,"",IF('Order Form'!$K$17=0,"",IF('Order Form'!$K$17=0,"",IF('Order Form'!$K$10&lt;&gt;"GR - Gratis",IF('Order Form'!$K$12="Yes",IF(ISNUMBER($H20),'Order Form'!$K$17*100,""),""),""))))</f>
        <v/>
      </c>
      <c r="N20" s="47"/>
      <c r="O20" s="97" t="str">
        <f>IF('Order Form'!$B$8="Name / Attent Of","",IF(ISNUMBER($H20),IF('Order Form'!$K$14="Yes",'Order Form'!$B$8,""),""))</f>
        <v/>
      </c>
      <c r="P20" s="105" t="str">
        <f>IF('Order Form'!$B$9="Company / Department","",IF(ISNUMBER($H20),IF('Order Form'!$K$14="Yes",'Order Form'!$B$9,""),""))</f>
        <v/>
      </c>
      <c r="Q20" s="97" t="str">
        <f>IF('Order Form'!$B$10="Address 1","",IF(ISNUMBER($H20),IF('Order Form'!$K$14="Yes",'Order Form'!$B$10,""),""))</f>
        <v/>
      </c>
      <c r="R20" s="97" t="str">
        <f>IF('Order Form'!$B$11="Address 2","",IF(ISNUMBER($H20),IF('Order Form'!$K$14="Yes",'Order Form'!$B$11,""),""))</f>
        <v/>
      </c>
      <c r="S20" s="105" t="str">
        <f>IF('Order Form'!$B$12="Address 3","",IF(ISNUMBER($H20),IF('Order Form'!$K$14="Yes",'Order Form'!$B$12,""),""))</f>
        <v/>
      </c>
      <c r="T20" s="97" t="str">
        <f>IF('Order Form'!$B$13="Town","",IF(ISNUMBER($H20),IF('Order Form'!$K$14="Yes",'Order Form'!$B$13,""),""))</f>
        <v/>
      </c>
      <c r="U20" s="43"/>
      <c r="V20" s="112" t="str">
        <f>IF('Order Form'!$B$14="Post Code","",IF(ISNUMBER($H20),IF('Order Form'!$K$14="Yes",'Order Form'!$B$14,""),""))</f>
        <v/>
      </c>
      <c r="W20" s="107" t="str">
        <f>IF('Order Form'!$B$15="Country","",IF(ISNUMBER($H20),IF('Order Form'!$K$14="Yes",VLOOKUP('Order Form'!$B$15,Lists!N:O,2,0),""),""))</f>
        <v/>
      </c>
      <c r="X20" s="109"/>
      <c r="Y20" s="108" t="str">
        <f>IF('Order Form'!$F$8="Phone","",IF(ISNUMBER($H20),IF('Order Form'!$K$14="Yes",'Order Form'!$F$8,""),""))</f>
        <v/>
      </c>
      <c r="Z20" s="106" t="str">
        <f>IF('Order Form'!$F$9="Email","",IF(ISNUMBER($H20),IF('Order Form'!$K$14="Yes",'Order Form'!$F$9,""),""))</f>
        <v/>
      </c>
      <c r="AA20" s="47"/>
      <c r="AC20" s="95" t="str">
        <f>IF(ISNUMBER(($H20)),LEFT('Order Form'!$K$10,2),"")</f>
        <v/>
      </c>
      <c r="AD20" s="43"/>
      <c r="AE20" s="95" t="str">
        <f>IF(AC20="GR",LEFT('Order Form'!$K$11,2),"")</f>
        <v/>
      </c>
      <c r="AF20" s="43"/>
      <c r="AG20" s="47"/>
      <c r="AH20" s="47"/>
      <c r="AI20" s="95" t="str">
        <f>IF(ISNUMBER(($H20)),IF('Order Form'!$K$16="Yes","P",""),"")</f>
        <v/>
      </c>
      <c r="AJ20" s="43"/>
      <c r="AK20" s="115"/>
      <c r="AL20" s="115"/>
      <c r="AM20" s="43"/>
      <c r="AN20" s="43"/>
      <c r="AO20" s="47"/>
      <c r="AP20" s="43"/>
      <c r="AQ20" s="47"/>
      <c r="AR20" s="47"/>
      <c r="AS20" s="47"/>
      <c r="AZ20" s="95" t="str">
        <f>IF(ISNUMBER(($H20)),IF('Order Form'!$K$15="Yes","Y",""),"")</f>
        <v/>
      </c>
      <c r="BD20" s="96" t="str">
        <f>IF('Order Form'!$H42&gt;0,"OF"," ")</f>
        <v xml:space="preserve"> </v>
      </c>
      <c r="BE20" s="95" t="str">
        <f>IF('Order Form'!$H42&gt;0,"Y"," ")</f>
        <v xml:space="preserve"> </v>
      </c>
      <c r="BF20" s="95" t="str">
        <f>IF('Order Form'!$H42&gt;0,"STANDARD"," ")</f>
        <v xml:space="preserve"> </v>
      </c>
    </row>
    <row r="21" spans="1:58">
      <c r="A21" s="43"/>
      <c r="B21" s="102" t="str">
        <f>IF(ISNUMBER(($H21)),'Order Form'!$D$5,"")</f>
        <v/>
      </c>
      <c r="C21" s="101" t="str">
        <f>IF(ISNUMBER(($H21)),'Order Form'!$G$5,"")</f>
        <v/>
      </c>
      <c r="D21" s="101" t="str">
        <f>IF('Order Form'!F49="","",IF(ISNUMBER(($H21)),'Order Form'!F49,""))</f>
        <v/>
      </c>
      <c r="E21" s="44"/>
      <c r="F21" s="100" t="str">
        <f>IF(ISNUMBER((H21)),SUBSTITUTE(SUBSTITUTE('Order Form'!B40,"-","")," ",""),"")</f>
        <v/>
      </c>
      <c r="G21" s="45"/>
      <c r="H21" s="99" t="str">
        <f>IF('Order Form'!H49&gt;0,'Order Form'!H49," ")</f>
        <v xml:space="preserve"> </v>
      </c>
      <c r="I21" s="98" t="str">
        <f>IF('Order Form'!$K$13="Yes",(IF('Order Form'!J40&gt;0,"",IF('Order Form'!$K$10&lt;&gt;"GR - Gratis",IF('Order Form'!I40=0,"",IF(ISNUMBER($H21),'Order Form'!I40,"")),""))),"")</f>
        <v/>
      </c>
      <c r="J21" s="98" t="str">
        <f>IF('Order Form'!$K$13="Yes",(IF('Order Form'!J40=0,"",IF('Order Form'!$K$10&lt;&gt;"GR - Gratis",IF(ISNUMBER($H21),'Order Form'!J40,""),""))),"")</f>
        <v/>
      </c>
      <c r="K21" s="46"/>
      <c r="L21" s="98" t="str">
        <f>IF('Order Form'!J49&gt;0,"",IF('Order Form'!G49=0,"",IF('Order Form'!$K$10&lt;&gt;"GR - Gratis",IF('Order Form'!$K$12="Yes",IF(ISNUMBER($H21),'Order Form'!G49*100,""),""),"")))</f>
        <v/>
      </c>
      <c r="M21" s="98" t="str">
        <f>IF('Order Form'!J49&gt;0,"",IF('Order Form'!$K$17=0,"",IF('Order Form'!$K$17=0,"",IF('Order Form'!$K$10&lt;&gt;"GR - Gratis",IF('Order Form'!$K$12="Yes",IF(ISNUMBER($H21),'Order Form'!$K$17*100,""),""),""))))</f>
        <v/>
      </c>
      <c r="N21" s="47"/>
      <c r="O21" s="97" t="str">
        <f>IF('Order Form'!$B$8="Name / Attent Of","",IF(ISNUMBER($H21),IF('Order Form'!$K$14="Yes",'Order Form'!$B$8,""),""))</f>
        <v/>
      </c>
      <c r="P21" s="105" t="str">
        <f>IF('Order Form'!$B$9="Company / Department","",IF(ISNUMBER($H21),IF('Order Form'!$K$14="Yes",'Order Form'!$B$9,""),""))</f>
        <v/>
      </c>
      <c r="Q21" s="97" t="str">
        <f>IF('Order Form'!$B$10="Address 1","",IF(ISNUMBER($H21),IF('Order Form'!$K$14="Yes",'Order Form'!$B$10,""),""))</f>
        <v/>
      </c>
      <c r="R21" s="97" t="str">
        <f>IF('Order Form'!$B$11="Address 2","",IF(ISNUMBER($H21),IF('Order Form'!$K$14="Yes",'Order Form'!$B$11,""),""))</f>
        <v/>
      </c>
      <c r="S21" s="105" t="str">
        <f>IF('Order Form'!$B$12="Address 3","",IF(ISNUMBER($H21),IF('Order Form'!$K$14="Yes",'Order Form'!$B$12,""),""))</f>
        <v/>
      </c>
      <c r="T21" s="97" t="str">
        <f>IF('Order Form'!$B$13="Town","",IF(ISNUMBER($H21),IF('Order Form'!$K$14="Yes",'Order Form'!$B$13,""),""))</f>
        <v/>
      </c>
      <c r="U21" s="43"/>
      <c r="V21" s="112" t="str">
        <f>IF('Order Form'!$B$14="Post Code","",IF(ISNUMBER($H21),IF('Order Form'!$K$14="Yes",'Order Form'!$B$14,""),""))</f>
        <v/>
      </c>
      <c r="W21" s="107" t="str">
        <f>IF('Order Form'!$B$15="Country","",IF(ISNUMBER($H21),IF('Order Form'!$K$14="Yes",VLOOKUP('Order Form'!$B$15,Lists!N:O,2,0),""),""))</f>
        <v/>
      </c>
      <c r="X21" s="109"/>
      <c r="Y21" s="108" t="str">
        <f>IF('Order Form'!$F$8="Phone","",IF(ISNUMBER($H21),IF('Order Form'!$K$14="Yes",'Order Form'!$F$8,""),""))</f>
        <v/>
      </c>
      <c r="Z21" s="106" t="str">
        <f>IF('Order Form'!$F$9="Email","",IF(ISNUMBER($H21),IF('Order Form'!$K$14="Yes",'Order Form'!$F$9,""),""))</f>
        <v/>
      </c>
      <c r="AA21" s="47"/>
      <c r="AC21" s="95" t="str">
        <f>IF(ISNUMBER(($H21)),LEFT('Order Form'!$K$10,2),"")</f>
        <v/>
      </c>
      <c r="AD21" s="43"/>
      <c r="AE21" s="95" t="str">
        <f>IF(AC21="GR",LEFT('Order Form'!$K$11,2),"")</f>
        <v/>
      </c>
      <c r="AF21" s="43"/>
      <c r="AG21" s="47"/>
      <c r="AH21" s="47"/>
      <c r="AI21" s="95" t="str">
        <f>IF(ISNUMBER(($H21)),IF('Order Form'!$K$16="Yes","P",""),"")</f>
        <v/>
      </c>
      <c r="AJ21" s="43"/>
      <c r="AK21" s="115"/>
      <c r="AL21" s="115"/>
      <c r="AM21" s="43"/>
      <c r="AN21" s="43"/>
      <c r="AO21" s="47"/>
      <c r="AP21" s="43"/>
      <c r="AQ21" s="47"/>
      <c r="AR21" s="47"/>
      <c r="AS21" s="47"/>
      <c r="AZ21" s="95" t="str">
        <f>IF(ISNUMBER(($H21)),IF('Order Form'!$K$15="Yes","Y",""),"")</f>
        <v/>
      </c>
      <c r="BD21" s="96" t="str">
        <f>IF('Order Form'!$H40&gt;0,"OF"," ")</f>
        <v xml:space="preserve"> </v>
      </c>
      <c r="BE21" s="95" t="str">
        <f>IF('Order Form'!$H40&gt;0,"Y"," ")</f>
        <v xml:space="preserve"> </v>
      </c>
      <c r="BF21" s="95" t="str">
        <f>IF('Order Form'!$H40&gt;0,"STANDARD"," ")</f>
        <v xml:space="preserve"> </v>
      </c>
    </row>
    <row r="22" spans="1:58">
      <c r="A22" s="43"/>
      <c r="B22" s="102" t="str">
        <f>IF(ISNUMBER(($H22)),'Order Form'!$D$5,"")</f>
        <v/>
      </c>
      <c r="C22" s="101" t="str">
        <f>IF(ISNUMBER(($H22)),'Order Form'!$G$5,"")</f>
        <v/>
      </c>
      <c r="D22" s="101" t="str">
        <f>IF('Order Form'!F47="","",IF(ISNUMBER(($H22)),'Order Form'!F47,""))</f>
        <v/>
      </c>
      <c r="E22" s="44"/>
      <c r="F22" s="100" t="str">
        <f>IF(ISNUMBER((H22)),SUBSTITUTE(SUBSTITUTE('Order Form'!B47,"-","")," ",""),"")</f>
        <v/>
      </c>
      <c r="G22" s="45"/>
      <c r="H22" s="99" t="str">
        <f>IF('Order Form'!H47&gt;0,'Order Form'!H47," ")</f>
        <v xml:space="preserve"> </v>
      </c>
      <c r="I22" s="98" t="str">
        <f>IF('Order Form'!$K$13="Yes",(IF('Order Form'!J47&gt;0,"",IF('Order Form'!$K$10&lt;&gt;"GR - Gratis",IF('Order Form'!I47=0,"",IF(ISNUMBER($H22),'Order Form'!I47,"")),""))),"")</f>
        <v/>
      </c>
      <c r="J22" s="98" t="str">
        <f>IF('Order Form'!$K$13="Yes",(IF('Order Form'!J47=0,"",IF('Order Form'!$K$10&lt;&gt;"GR - Gratis",IF(ISNUMBER($H22),'Order Form'!J47,""),""))),"")</f>
        <v/>
      </c>
      <c r="K22" s="46"/>
      <c r="L22" s="98" t="str">
        <f>IF('Order Form'!J47&gt;0,"",IF('Order Form'!G47=0,"",IF('Order Form'!$K$10&lt;&gt;"GR - Gratis",IF('Order Form'!$K$12="Yes",IF(ISNUMBER($H22),'Order Form'!G47*100,""),""),"")))</f>
        <v/>
      </c>
      <c r="M22" s="98" t="str">
        <f>IF('Order Form'!J47&gt;0,"",IF('Order Form'!$K$17=0,"",IF('Order Form'!$K$17=0,"",IF('Order Form'!$K$10&lt;&gt;"GR - Gratis",IF('Order Form'!$K$12="Yes",IF(ISNUMBER($H22),'Order Form'!$K$17*100,""),""),""))))</f>
        <v/>
      </c>
      <c r="N22" s="47"/>
      <c r="O22" s="97" t="str">
        <f>IF('Order Form'!$B$8="Name / Attent Of","",IF(ISNUMBER($H22),IF('Order Form'!$K$14="Yes",'Order Form'!$B$8,""),""))</f>
        <v/>
      </c>
      <c r="P22" s="105" t="str">
        <f>IF('Order Form'!$B$9="Company / Department","",IF(ISNUMBER($H22),IF('Order Form'!$K$14="Yes",'Order Form'!$B$9,""),""))</f>
        <v/>
      </c>
      <c r="Q22" s="97" t="str">
        <f>IF('Order Form'!$B$10="Address 1","",IF(ISNUMBER($H22),IF('Order Form'!$K$14="Yes",'Order Form'!$B$10,""),""))</f>
        <v/>
      </c>
      <c r="R22" s="97" t="str">
        <f>IF('Order Form'!$B$11="Address 2","",IF(ISNUMBER($H22),IF('Order Form'!$K$14="Yes",'Order Form'!$B$11,""),""))</f>
        <v/>
      </c>
      <c r="S22" s="105" t="str">
        <f>IF('Order Form'!$B$12="Address 3","",IF(ISNUMBER($H22),IF('Order Form'!$K$14="Yes",'Order Form'!$B$12,""),""))</f>
        <v/>
      </c>
      <c r="T22" s="97" t="str">
        <f>IF('Order Form'!$B$13="Town","",IF(ISNUMBER($H22),IF('Order Form'!$K$14="Yes",'Order Form'!$B$13,""),""))</f>
        <v/>
      </c>
      <c r="U22" s="43"/>
      <c r="V22" s="112" t="str">
        <f>IF('Order Form'!$B$14="Post Code","",IF(ISNUMBER($H22),IF('Order Form'!$K$14="Yes",'Order Form'!$B$14,""),""))</f>
        <v/>
      </c>
      <c r="W22" s="107" t="str">
        <f>IF('Order Form'!$B$15="Country","",IF(ISNUMBER($H22),IF('Order Form'!$K$14="Yes",VLOOKUP('Order Form'!$B$15,Lists!N:O,2,0),""),""))</f>
        <v/>
      </c>
      <c r="X22" s="109"/>
      <c r="Y22" s="108" t="str">
        <f>IF('Order Form'!$F$8="Phone","",IF(ISNUMBER($H22),IF('Order Form'!$K$14="Yes",'Order Form'!$F$8,""),""))</f>
        <v/>
      </c>
      <c r="Z22" s="106" t="str">
        <f>IF('Order Form'!$F$9="Email","",IF(ISNUMBER($H22),IF('Order Form'!$K$14="Yes",'Order Form'!$F$9,""),""))</f>
        <v/>
      </c>
      <c r="AA22" s="47"/>
      <c r="AC22" s="95" t="str">
        <f>IF(ISNUMBER(($H22)),LEFT('Order Form'!$K$10,2),"")</f>
        <v/>
      </c>
      <c r="AD22" s="43"/>
      <c r="AE22" s="95" t="str">
        <f>IF(AC22="GR",LEFT('Order Form'!$K$11,2),"")</f>
        <v/>
      </c>
      <c r="AF22" s="43"/>
      <c r="AG22" s="47"/>
      <c r="AH22" s="47"/>
      <c r="AI22" s="95" t="str">
        <f>IF(ISNUMBER(($H22)),IF('Order Form'!$K$16="Yes","P",""),"")</f>
        <v/>
      </c>
      <c r="AJ22" s="43"/>
      <c r="AK22" s="115"/>
      <c r="AL22" s="115"/>
      <c r="AM22" s="43"/>
      <c r="AN22" s="43"/>
      <c r="AO22" s="47"/>
      <c r="AP22" s="43"/>
      <c r="AQ22" s="47"/>
      <c r="AR22" s="47"/>
      <c r="AS22" s="47"/>
      <c r="AZ22" s="95" t="str">
        <f>IF(ISNUMBER(($H22)),IF('Order Form'!$K$15="Yes","Y",""),"")</f>
        <v/>
      </c>
      <c r="BD22" s="96" t="str">
        <f>IF('Order Form'!$H47&gt;0,"OF"," ")</f>
        <v xml:space="preserve"> </v>
      </c>
      <c r="BE22" s="95" t="str">
        <f>IF('Order Form'!$H47&gt;0,"Y"," ")</f>
        <v xml:space="preserve"> </v>
      </c>
      <c r="BF22" s="95" t="str">
        <f>IF('Order Form'!$H47&gt;0,"STANDARD"," ")</f>
        <v xml:space="preserve"> </v>
      </c>
    </row>
    <row r="23" spans="1:58">
      <c r="A23" s="43"/>
      <c r="B23" s="102" t="str">
        <f>IF(ISNUMBER(($H23)),'Order Form'!$D$5,"")</f>
        <v/>
      </c>
      <c r="C23" s="101" t="str">
        <f>IF(ISNUMBER(($H23)),'Order Form'!$G$5,"")</f>
        <v/>
      </c>
      <c r="D23" s="101" t="str">
        <f>IF('Order Form'!F28="","",IF(ISNUMBER(($H23)),'Order Form'!F28,""))</f>
        <v/>
      </c>
      <c r="E23" s="44"/>
      <c r="F23" s="100" t="str">
        <f>IF(ISNUMBER((H23)),SUBSTITUTE(SUBSTITUTE('Order Form'!B89,"-","")," ",""),"")</f>
        <v/>
      </c>
      <c r="G23" s="45"/>
      <c r="H23" s="99" t="str">
        <f>IF('Order Form'!H28&gt;0,'Order Form'!H28," ")</f>
        <v xml:space="preserve"> </v>
      </c>
      <c r="I23" s="98" t="str">
        <f>IF('Order Form'!$K$13="Yes",(IF('Order Form'!J89&gt;0,"",IF('Order Form'!$K$10&lt;&gt;"GR - Gratis",IF('Order Form'!I89=0,"",IF(ISNUMBER($H23),'Order Form'!I89,"")),""))),"")</f>
        <v/>
      </c>
      <c r="J23" s="98" t="str">
        <f>IF('Order Form'!$K$13="Yes",(IF('Order Form'!J89=0,"",IF('Order Form'!$K$10&lt;&gt;"GR - Gratis",IF(ISNUMBER($H23),'Order Form'!J89,""),""))),"")</f>
        <v/>
      </c>
      <c r="K23" s="46"/>
      <c r="L23" s="98" t="str">
        <f>IF('Order Form'!J28&gt;0,"",IF('Order Form'!G28=0,"",IF('Order Form'!$K$10&lt;&gt;"GR - Gratis",IF('Order Form'!$K$12="Yes",IF(ISNUMBER($H23),'Order Form'!G28*100,""),""),"")))</f>
        <v/>
      </c>
      <c r="M23" s="98" t="str">
        <f>IF('Order Form'!J28&gt;0,"",IF('Order Form'!$K$17=0,"",IF('Order Form'!$K$17=0,"",IF('Order Form'!$K$10&lt;&gt;"GR - Gratis",IF('Order Form'!$K$12="Yes",IF(ISNUMBER($H23),'Order Form'!$K$17*100,""),""),""))))</f>
        <v/>
      </c>
      <c r="N23" s="47"/>
      <c r="O23" s="97" t="str">
        <f>IF('Order Form'!$B$8="Name / Attent Of","",IF(ISNUMBER($H23),IF('Order Form'!$K$14="Yes",'Order Form'!$B$8,""),""))</f>
        <v/>
      </c>
      <c r="P23" s="105" t="str">
        <f>IF('Order Form'!$B$9="Company / Department","",IF(ISNUMBER($H23),IF('Order Form'!$K$14="Yes",'Order Form'!$B$9,""),""))</f>
        <v/>
      </c>
      <c r="Q23" s="97" t="str">
        <f>IF('Order Form'!$B$10="Address 1","",IF(ISNUMBER($H23),IF('Order Form'!$K$14="Yes",'Order Form'!$B$10,""),""))</f>
        <v/>
      </c>
      <c r="R23" s="97" t="str">
        <f>IF('Order Form'!$B$11="Address 2","",IF(ISNUMBER($H23),IF('Order Form'!$K$14="Yes",'Order Form'!$B$11,""),""))</f>
        <v/>
      </c>
      <c r="S23" s="105" t="str">
        <f>IF('Order Form'!$B$12="Address 3","",IF(ISNUMBER($H23),IF('Order Form'!$K$14="Yes",'Order Form'!$B$12,""),""))</f>
        <v/>
      </c>
      <c r="T23" s="97" t="str">
        <f>IF('Order Form'!$B$13="Town","",IF(ISNUMBER($H23),IF('Order Form'!$K$14="Yes",'Order Form'!$B$13,""),""))</f>
        <v/>
      </c>
      <c r="U23" s="43"/>
      <c r="V23" s="112" t="str">
        <f>IF('Order Form'!$B$14="Post Code","",IF(ISNUMBER($H23),IF('Order Form'!$K$14="Yes",'Order Form'!$B$14,""),""))</f>
        <v/>
      </c>
      <c r="W23" s="107" t="str">
        <f>IF('Order Form'!$B$15="Country","",IF(ISNUMBER($H23),IF('Order Form'!$K$14="Yes",VLOOKUP('Order Form'!$B$15,Lists!N:O,2,0),""),""))</f>
        <v/>
      </c>
      <c r="X23" s="109"/>
      <c r="Y23" s="108" t="str">
        <f>IF('Order Form'!$F$8="Phone","",IF(ISNUMBER($H23),IF('Order Form'!$K$14="Yes",'Order Form'!$F$8,""),""))</f>
        <v/>
      </c>
      <c r="Z23" s="106" t="str">
        <f>IF('Order Form'!$F$9="Email","",IF(ISNUMBER($H23),IF('Order Form'!$K$14="Yes",'Order Form'!$F$9,""),""))</f>
        <v/>
      </c>
      <c r="AA23" s="47"/>
      <c r="AC23" s="95" t="str">
        <f>IF(ISNUMBER(($H23)),LEFT('Order Form'!$K$10,2),"")</f>
        <v/>
      </c>
      <c r="AD23" s="43"/>
      <c r="AE23" s="95" t="str">
        <f>IF(AC23="GR",LEFT('Order Form'!$K$11,2),"")</f>
        <v/>
      </c>
      <c r="AF23" s="43"/>
      <c r="AG23" s="47"/>
      <c r="AH23" s="47"/>
      <c r="AI23" s="95" t="str">
        <f>IF(ISNUMBER(($H23)),IF('Order Form'!$K$16="Yes","P",""),"")</f>
        <v/>
      </c>
      <c r="AJ23" s="43"/>
      <c r="AK23" s="115"/>
      <c r="AL23" s="115"/>
      <c r="AM23" s="43"/>
      <c r="AN23" s="43"/>
      <c r="AO23" s="47"/>
      <c r="AP23" s="43"/>
      <c r="AQ23" s="47"/>
      <c r="AR23" s="47"/>
      <c r="AS23" s="47"/>
      <c r="AZ23" s="95" t="str">
        <f>IF(ISNUMBER(($H23)),IF('Order Form'!$K$15="Yes","Y",""),"")</f>
        <v/>
      </c>
      <c r="BD23" s="96" t="str">
        <f>IF('Order Form'!$H89&gt;0,"OF"," ")</f>
        <v xml:space="preserve"> </v>
      </c>
      <c r="BE23" s="95" t="str">
        <f>IF('Order Form'!$H89&gt;0,"Y"," ")</f>
        <v xml:space="preserve"> </v>
      </c>
      <c r="BF23" s="95" t="str">
        <f>IF('Order Form'!$H89&gt;0,"STANDARD"," ")</f>
        <v xml:space="preserve"> </v>
      </c>
    </row>
    <row r="24" spans="1:58">
      <c r="A24" s="43"/>
      <c r="B24" s="102" t="str">
        <f>IF(ISNUMBER(($H24)),'Order Form'!$D$5,"")</f>
        <v/>
      </c>
      <c r="C24" s="101" t="str">
        <f>IF(ISNUMBER(($H24)),'Order Form'!$G$5,"")</f>
        <v/>
      </c>
      <c r="D24" s="101" t="str">
        <f>IF('Order Form'!F83="","",IF(ISNUMBER(($H24)),'Order Form'!F83,""))</f>
        <v/>
      </c>
      <c r="E24" s="44"/>
      <c r="F24" s="100" t="str">
        <f>IF(ISNUMBER((H24)),SUBSTITUTE(SUBSTITUTE('Order Form'!#REF!,"-","")," ",""),"")</f>
        <v/>
      </c>
      <c r="G24" s="45"/>
      <c r="H24" s="99" t="str">
        <f>IF('Order Form'!H83&gt;0,'Order Form'!H83," ")</f>
        <v xml:space="preserve"> </v>
      </c>
      <c r="I24" s="98" t="str">
        <f>IF('Order Form'!$K$13="Yes",(IF('Order Form'!#REF!&gt;0,"",IF('Order Form'!$K$10&lt;&gt;"GR - Gratis",IF('Order Form'!#REF!=0,"",IF(ISNUMBER($H24),'Order Form'!#REF!,"")),""))),"")</f>
        <v/>
      </c>
      <c r="J24" s="98" t="str">
        <f>IF('Order Form'!$K$13="Yes",(IF('Order Form'!#REF!=0,"",IF('Order Form'!$K$10&lt;&gt;"GR - Gratis",IF(ISNUMBER($H24),'Order Form'!#REF!,""),""))),"")</f>
        <v/>
      </c>
      <c r="K24" s="46"/>
      <c r="L24" s="98" t="str">
        <f>IF('Order Form'!J83&gt;0,"",IF('Order Form'!G83=0,"",IF('Order Form'!$K$10&lt;&gt;"GR - Gratis",IF('Order Form'!$K$12="Yes",IF(ISNUMBER($H24),'Order Form'!G83*100,""),""),"")))</f>
        <v/>
      </c>
      <c r="M24" s="98" t="str">
        <f>IF('Order Form'!J83&gt;0,"",IF('Order Form'!$K$17=0,"",IF('Order Form'!$K$17=0,"",IF('Order Form'!$K$10&lt;&gt;"GR - Gratis",IF('Order Form'!$K$12="Yes",IF(ISNUMBER($H24),'Order Form'!$K$17*100,""),""),""))))</f>
        <v/>
      </c>
      <c r="N24" s="47"/>
      <c r="O24" s="97" t="str">
        <f>IF('Order Form'!$B$8="Name / Attent Of","",IF(ISNUMBER($H24),IF('Order Form'!$K$14="Yes",'Order Form'!$B$8,""),""))</f>
        <v/>
      </c>
      <c r="P24" s="105" t="str">
        <f>IF('Order Form'!$B$9="Company / Department","",IF(ISNUMBER($H24),IF('Order Form'!$K$14="Yes",'Order Form'!$B$9,""),""))</f>
        <v/>
      </c>
      <c r="Q24" s="97" t="str">
        <f>IF('Order Form'!$B$10="Address 1","",IF(ISNUMBER($H24),IF('Order Form'!$K$14="Yes",'Order Form'!$B$10,""),""))</f>
        <v/>
      </c>
      <c r="R24" s="97" t="str">
        <f>IF('Order Form'!$B$11="Address 2","",IF(ISNUMBER($H24),IF('Order Form'!$K$14="Yes",'Order Form'!$B$11,""),""))</f>
        <v/>
      </c>
      <c r="S24" s="105" t="str">
        <f>IF('Order Form'!$B$12="Address 3","",IF(ISNUMBER($H24),IF('Order Form'!$K$14="Yes",'Order Form'!$B$12,""),""))</f>
        <v/>
      </c>
      <c r="T24" s="97" t="str">
        <f>IF('Order Form'!$B$13="Town","",IF(ISNUMBER($H24),IF('Order Form'!$K$14="Yes",'Order Form'!$B$13,""),""))</f>
        <v/>
      </c>
      <c r="U24" s="43"/>
      <c r="V24" s="112" t="str">
        <f>IF('Order Form'!$B$14="Post Code","",IF(ISNUMBER($H24),IF('Order Form'!$K$14="Yes",'Order Form'!$B$14,""),""))</f>
        <v/>
      </c>
      <c r="W24" s="107" t="str">
        <f>IF('Order Form'!$B$15="Country","",IF(ISNUMBER($H24),IF('Order Form'!$K$14="Yes",VLOOKUP('Order Form'!$B$15,Lists!N:O,2,0),""),""))</f>
        <v/>
      </c>
      <c r="X24" s="109"/>
      <c r="Y24" s="108" t="str">
        <f>IF('Order Form'!$F$8="Phone","",IF(ISNUMBER($H24),IF('Order Form'!$K$14="Yes",'Order Form'!$F$8,""),""))</f>
        <v/>
      </c>
      <c r="Z24" s="106" t="str">
        <f>IF('Order Form'!$F$9="Email","",IF(ISNUMBER($H24),IF('Order Form'!$K$14="Yes",'Order Form'!$F$9,""),""))</f>
        <v/>
      </c>
      <c r="AA24" s="47"/>
      <c r="AC24" s="95" t="str">
        <f>IF(ISNUMBER(($H24)),LEFT('Order Form'!$K$10,2),"")</f>
        <v/>
      </c>
      <c r="AD24" s="43"/>
      <c r="AE24" s="95" t="str">
        <f>IF(AC24="GR",LEFT('Order Form'!$K$11,2),"")</f>
        <v/>
      </c>
      <c r="AF24" s="43"/>
      <c r="AG24" s="47"/>
      <c r="AH24" s="47"/>
      <c r="AI24" s="95" t="str">
        <f>IF(ISNUMBER(($H24)),IF('Order Form'!$K$16="Yes","P",""),"")</f>
        <v/>
      </c>
      <c r="AJ24" s="43"/>
      <c r="AK24" s="115"/>
      <c r="AL24" s="115"/>
      <c r="AM24" s="43"/>
      <c r="AN24" s="43"/>
      <c r="AO24" s="47"/>
      <c r="AP24" s="43"/>
      <c r="AQ24" s="47"/>
      <c r="AR24" s="47"/>
      <c r="AS24" s="47"/>
      <c r="AZ24" s="95" t="str">
        <f>IF(ISNUMBER(($H24)),IF('Order Form'!$K$15="Yes","Y",""),"")</f>
        <v/>
      </c>
      <c r="BD24" s="96" t="e">
        <f>IF('Order Form'!#REF!&gt;0,"OF"," ")</f>
        <v>#REF!</v>
      </c>
      <c r="BE24" s="95" t="e">
        <f>IF('Order Form'!#REF!&gt;0,"Y"," ")</f>
        <v>#REF!</v>
      </c>
      <c r="BF24" s="95" t="e">
        <f>IF('Order Form'!#REF!&gt;0,"STANDARD"," ")</f>
        <v>#REF!</v>
      </c>
    </row>
    <row r="25" spans="1:58">
      <c r="A25" s="43"/>
      <c r="B25" s="102" t="str">
        <f>IF(ISNUMBER(($H25)),'Order Form'!$D$5,"")</f>
        <v/>
      </c>
      <c r="C25" s="101" t="str">
        <f>IF(ISNUMBER(($H25)),'Order Form'!$G$5,"")</f>
        <v/>
      </c>
      <c r="D25" s="101" t="str">
        <f>IF('Order Form'!F81="","",IF(ISNUMBER(($H25)),'Order Form'!F81,""))</f>
        <v/>
      </c>
      <c r="E25" s="44"/>
      <c r="F25" s="100" t="str">
        <f>IF(ISNUMBER((H25)),SUBSTITUTE(SUBSTITUTE('Order Form'!B90,"-","")," ",""),"")</f>
        <v/>
      </c>
      <c r="G25" s="45"/>
      <c r="H25" s="99" t="str">
        <f>IF('Order Form'!H81&gt;0,'Order Form'!H81," ")</f>
        <v xml:space="preserve"> </v>
      </c>
      <c r="I25" s="98" t="str">
        <f>IF('Order Form'!$K$13="Yes",(IF('Order Form'!J90&gt;0,"",IF('Order Form'!$K$10&lt;&gt;"GR - Gratis",IF('Order Form'!I90=0,"",IF(ISNUMBER($H25),'Order Form'!I90,"")),""))),"")</f>
        <v/>
      </c>
      <c r="J25" s="98" t="str">
        <f>IF('Order Form'!$K$13="Yes",(IF('Order Form'!J90=0,"",IF('Order Form'!$K$10&lt;&gt;"GR - Gratis",IF(ISNUMBER($H25),'Order Form'!J90,""),""))),"")</f>
        <v/>
      </c>
      <c r="K25" s="46"/>
      <c r="L25" s="98" t="str">
        <f>IF('Order Form'!J81&gt;0,"",IF('Order Form'!G81=0,"",IF('Order Form'!$K$10&lt;&gt;"GR - Gratis",IF('Order Form'!$K$12="Yes",IF(ISNUMBER($H25),'Order Form'!G81*100,""),""),"")))</f>
        <v/>
      </c>
      <c r="M25" s="98" t="str">
        <f>IF('Order Form'!J81&gt;0,"",IF('Order Form'!$K$17=0,"",IF('Order Form'!$K$17=0,"",IF('Order Form'!$K$10&lt;&gt;"GR - Gratis",IF('Order Form'!$K$12="Yes",IF(ISNUMBER($H25),'Order Form'!$K$17*100,""),""),""))))</f>
        <v/>
      </c>
      <c r="N25" s="47"/>
      <c r="O25" s="97" t="str">
        <f>IF('Order Form'!$B$8="Name / Attent Of","",IF(ISNUMBER($H25),IF('Order Form'!$K$14="Yes",'Order Form'!$B$8,""),""))</f>
        <v/>
      </c>
      <c r="P25" s="105" t="str">
        <f>IF('Order Form'!$B$9="Company / Department","",IF(ISNUMBER($H25),IF('Order Form'!$K$14="Yes",'Order Form'!$B$9,""),""))</f>
        <v/>
      </c>
      <c r="Q25" s="97" t="str">
        <f>IF('Order Form'!$B$10="Address 1","",IF(ISNUMBER($H25),IF('Order Form'!$K$14="Yes",'Order Form'!$B$10,""),""))</f>
        <v/>
      </c>
      <c r="R25" s="97" t="str">
        <f>IF('Order Form'!$B$11="Address 2","",IF(ISNUMBER($H25),IF('Order Form'!$K$14="Yes",'Order Form'!$B$11,""),""))</f>
        <v/>
      </c>
      <c r="S25" s="105" t="str">
        <f>IF('Order Form'!$B$12="Address 3","",IF(ISNUMBER($H25),IF('Order Form'!$K$14="Yes",'Order Form'!$B$12,""),""))</f>
        <v/>
      </c>
      <c r="T25" s="97" t="str">
        <f>IF('Order Form'!$B$13="Town","",IF(ISNUMBER($H25),IF('Order Form'!$K$14="Yes",'Order Form'!$B$13,""),""))</f>
        <v/>
      </c>
      <c r="U25" s="43"/>
      <c r="V25" s="112" t="str">
        <f>IF('Order Form'!$B$14="Post Code","",IF(ISNUMBER($H25),IF('Order Form'!$K$14="Yes",'Order Form'!$B$14,""),""))</f>
        <v/>
      </c>
      <c r="W25" s="107" t="str">
        <f>IF('Order Form'!$B$15="Country","",IF(ISNUMBER($H25),IF('Order Form'!$K$14="Yes",VLOOKUP('Order Form'!$B$15,Lists!N:O,2,0),""),""))</f>
        <v/>
      </c>
      <c r="X25" s="109"/>
      <c r="Y25" s="108" t="str">
        <f>IF('Order Form'!$F$8="Phone","",IF(ISNUMBER($H25),IF('Order Form'!$K$14="Yes",'Order Form'!$F$8,""),""))</f>
        <v/>
      </c>
      <c r="Z25" s="106" t="str">
        <f>IF('Order Form'!$F$9="Email","",IF(ISNUMBER($H25),IF('Order Form'!$K$14="Yes",'Order Form'!$F$9,""),""))</f>
        <v/>
      </c>
      <c r="AA25" s="47"/>
      <c r="AC25" s="95" t="str">
        <f>IF(ISNUMBER(($H25)),LEFT('Order Form'!$K$10,2),"")</f>
        <v/>
      </c>
      <c r="AD25" s="43"/>
      <c r="AE25" s="95" t="str">
        <f>IF(AC25="GR",LEFT('Order Form'!$K$11,2),"")</f>
        <v/>
      </c>
      <c r="AF25" s="43"/>
      <c r="AG25" s="47"/>
      <c r="AH25" s="47"/>
      <c r="AI25" s="95" t="str">
        <f>IF(ISNUMBER(($H25)),IF('Order Form'!$K$16="Yes","P",""),"")</f>
        <v/>
      </c>
      <c r="AJ25" s="43"/>
      <c r="AK25" s="115"/>
      <c r="AL25" s="115"/>
      <c r="AM25" s="43"/>
      <c r="AN25" s="43"/>
      <c r="AO25" s="47"/>
      <c r="AP25" s="43"/>
      <c r="AQ25" s="47"/>
      <c r="AR25" s="47"/>
      <c r="AS25" s="47"/>
      <c r="AZ25" s="95" t="str">
        <f>IF(ISNUMBER(($H25)),IF('Order Form'!$K$15="Yes","Y",""),"")</f>
        <v/>
      </c>
      <c r="BD25" s="96" t="str">
        <f>IF('Order Form'!$H90&gt;0,"OF"," ")</f>
        <v xml:space="preserve"> </v>
      </c>
      <c r="BE25" s="95" t="str">
        <f>IF('Order Form'!$H90&gt;0,"Y"," ")</f>
        <v xml:space="preserve"> </v>
      </c>
      <c r="BF25" s="95" t="str">
        <f>IF('Order Form'!$H90&gt;0,"STANDARD"," ")</f>
        <v xml:space="preserve"> </v>
      </c>
    </row>
    <row r="26" spans="1:58">
      <c r="A26" s="43"/>
      <c r="B26" s="102" t="str">
        <f>IF(ISNUMBER(($H26)),'Order Form'!$D$5,"")</f>
        <v/>
      </c>
      <c r="C26" s="101" t="str">
        <f>IF(ISNUMBER(($H26)),'Order Form'!$G$5,"")</f>
        <v/>
      </c>
      <c r="D26" s="101" t="e">
        <f>IF('Order Form'!#REF!="","",IF(ISNUMBER(($H26)),'Order Form'!#REF!,""))</f>
        <v>#REF!</v>
      </c>
      <c r="E26" s="44"/>
      <c r="F26" s="100" t="str">
        <f>IF(ISNUMBER((H26)),SUBSTITUTE(SUBSTITUTE('Order Form'!#REF!,"-","")," ",""),"")</f>
        <v/>
      </c>
      <c r="G26" s="45"/>
      <c r="H26" s="99" t="e">
        <f>IF('Order Form'!#REF!&gt;0,'Order Form'!#REF!," ")</f>
        <v>#REF!</v>
      </c>
      <c r="I26" s="98" t="str">
        <f>IF('Order Form'!$K$13="Yes",(IF('Order Form'!#REF!&gt;0,"",IF('Order Form'!$K$10&lt;&gt;"GR - Gratis",IF('Order Form'!#REF!=0,"",IF(ISNUMBER($H26),'Order Form'!#REF!,"")),""))),"")</f>
        <v/>
      </c>
      <c r="J26" s="98" t="str">
        <f>IF('Order Form'!$K$13="Yes",(IF('Order Form'!#REF!=0,"",IF('Order Form'!$K$10&lt;&gt;"GR - Gratis",IF(ISNUMBER($H26),'Order Form'!#REF!,""),""))),"")</f>
        <v/>
      </c>
      <c r="K26" s="46"/>
      <c r="L26" s="98" t="e">
        <f>IF('Order Form'!#REF!&gt;0,"",IF('Order Form'!#REF!=0,"",IF('Order Form'!$K$10&lt;&gt;"GR - Gratis",IF('Order Form'!$K$12="Yes",IF(ISNUMBER($H26),'Order Form'!#REF!*100,""),""),"")))</f>
        <v>#REF!</v>
      </c>
      <c r="M26" s="98" t="e">
        <f>IF('Order Form'!#REF!&gt;0,"",IF('Order Form'!$K$17=0,"",IF('Order Form'!$K$17=0,"",IF('Order Form'!$K$10&lt;&gt;"GR - Gratis",IF('Order Form'!$K$12="Yes",IF(ISNUMBER($H26),'Order Form'!$K$17*100,""),""),""))))</f>
        <v>#REF!</v>
      </c>
      <c r="N26" s="47"/>
      <c r="O26" s="97" t="str">
        <f>IF('Order Form'!$B$8="Name / Attent Of","",IF(ISNUMBER($H26),IF('Order Form'!$K$14="Yes",'Order Form'!$B$8,""),""))</f>
        <v/>
      </c>
      <c r="P26" s="105" t="str">
        <f>IF('Order Form'!$B$9="Company / Department","",IF(ISNUMBER($H26),IF('Order Form'!$K$14="Yes",'Order Form'!$B$9,""),""))</f>
        <v/>
      </c>
      <c r="Q26" s="97" t="str">
        <f>IF('Order Form'!$B$10="Address 1","",IF(ISNUMBER($H26),IF('Order Form'!$K$14="Yes",'Order Form'!$B$10,""),""))</f>
        <v/>
      </c>
      <c r="R26" s="97" t="str">
        <f>IF('Order Form'!$B$11="Address 2","",IF(ISNUMBER($H26),IF('Order Form'!$K$14="Yes",'Order Form'!$B$11,""),""))</f>
        <v/>
      </c>
      <c r="S26" s="105" t="str">
        <f>IF('Order Form'!$B$12="Address 3","",IF(ISNUMBER($H26),IF('Order Form'!$K$14="Yes",'Order Form'!$B$12,""),""))</f>
        <v/>
      </c>
      <c r="T26" s="97" t="str">
        <f>IF('Order Form'!$B$13="Town","",IF(ISNUMBER($H26),IF('Order Form'!$K$14="Yes",'Order Form'!$B$13,""),""))</f>
        <v/>
      </c>
      <c r="U26" s="43"/>
      <c r="V26" s="112" t="str">
        <f>IF('Order Form'!$B$14="Post Code","",IF(ISNUMBER($H26),IF('Order Form'!$K$14="Yes",'Order Form'!$B$14,""),""))</f>
        <v/>
      </c>
      <c r="W26" s="107" t="str">
        <f>IF('Order Form'!$B$15="Country","",IF(ISNUMBER($H26),IF('Order Form'!$K$14="Yes",VLOOKUP('Order Form'!$B$15,Lists!N:O,2,0),""),""))</f>
        <v/>
      </c>
      <c r="X26" s="109"/>
      <c r="Y26" s="108" t="str">
        <f>IF('Order Form'!$F$8="Phone","",IF(ISNUMBER($H26),IF('Order Form'!$K$14="Yes",'Order Form'!$F$8,""),""))</f>
        <v/>
      </c>
      <c r="Z26" s="106" t="str">
        <f>IF('Order Form'!$F$9="Email","",IF(ISNUMBER($H26),IF('Order Form'!$K$14="Yes",'Order Form'!$F$9,""),""))</f>
        <v/>
      </c>
      <c r="AA26" s="47"/>
      <c r="AC26" s="95" t="str">
        <f>IF(ISNUMBER(($H26)),LEFT('Order Form'!$K$10,2),"")</f>
        <v/>
      </c>
      <c r="AD26" s="43"/>
      <c r="AE26" s="95" t="str">
        <f>IF(AC26="GR",LEFT('Order Form'!$K$11,2),"")</f>
        <v/>
      </c>
      <c r="AF26" s="43"/>
      <c r="AG26" s="47"/>
      <c r="AH26" s="47"/>
      <c r="AI26" s="95" t="str">
        <f>IF(ISNUMBER(($H26)),IF('Order Form'!$K$16="Yes","P",""),"")</f>
        <v/>
      </c>
      <c r="AJ26" s="43"/>
      <c r="AK26" s="115"/>
      <c r="AL26" s="115"/>
      <c r="AM26" s="43"/>
      <c r="AN26" s="43"/>
      <c r="AO26" s="47"/>
      <c r="AP26" s="43"/>
      <c r="AQ26" s="47"/>
      <c r="AR26" s="47"/>
      <c r="AS26" s="47"/>
      <c r="AZ26" s="95" t="str">
        <f>IF(ISNUMBER(($H26)),IF('Order Form'!$K$15="Yes","Y",""),"")</f>
        <v/>
      </c>
      <c r="BD26" s="96" t="e">
        <f>IF('Order Form'!#REF!&gt;0,"OF"," ")</f>
        <v>#REF!</v>
      </c>
      <c r="BE26" s="95" t="e">
        <f>IF('Order Form'!#REF!&gt;0,"Y"," ")</f>
        <v>#REF!</v>
      </c>
      <c r="BF26" s="95" t="e">
        <f>IF('Order Form'!#REF!&gt;0,"STANDARD"," ")</f>
        <v>#REF!</v>
      </c>
    </row>
    <row r="27" spans="1:58">
      <c r="A27" s="43"/>
      <c r="B27" s="102" t="str">
        <f>IF(ISNUMBER(($H27)),'Order Form'!$D$5,"")</f>
        <v/>
      </c>
      <c r="C27" s="101" t="str">
        <f>IF(ISNUMBER(($H27)),'Order Form'!$G$5,"")</f>
        <v/>
      </c>
      <c r="D27" s="101" t="e">
        <f>IF('Order Form'!#REF!="","",IF(ISNUMBER(($H27)),'Order Form'!#REF!,""))</f>
        <v>#REF!</v>
      </c>
      <c r="E27" s="44"/>
      <c r="F27" s="100" t="str">
        <f>IF(ISNUMBER((H27)),SUBSTITUTE(SUBSTITUTE('Order Form'!#REF!,"-","")," ",""),"")</f>
        <v/>
      </c>
      <c r="G27" s="45"/>
      <c r="H27" s="99" t="e">
        <f>IF('Order Form'!#REF!&gt;0,'Order Form'!#REF!," ")</f>
        <v>#REF!</v>
      </c>
      <c r="I27" s="98" t="str">
        <f>IF('Order Form'!$K$13="Yes",(IF('Order Form'!#REF!&gt;0,"",IF('Order Form'!$K$10&lt;&gt;"GR - Gratis",IF('Order Form'!#REF!=0,"",IF(ISNUMBER($H27),'Order Form'!#REF!,"")),""))),"")</f>
        <v/>
      </c>
      <c r="J27" s="98" t="str">
        <f>IF('Order Form'!$K$13="Yes",(IF('Order Form'!#REF!=0,"",IF('Order Form'!$K$10&lt;&gt;"GR - Gratis",IF(ISNUMBER($H27),'Order Form'!#REF!,""),""))),"")</f>
        <v/>
      </c>
      <c r="K27" s="46"/>
      <c r="L27" s="98" t="e">
        <f>IF('Order Form'!#REF!&gt;0,"",IF('Order Form'!#REF!=0,"",IF('Order Form'!$K$10&lt;&gt;"GR - Gratis",IF('Order Form'!$K$12="Yes",IF(ISNUMBER($H27),'Order Form'!#REF!*100,""),""),"")))</f>
        <v>#REF!</v>
      </c>
      <c r="M27" s="98" t="e">
        <f>IF('Order Form'!#REF!&gt;0,"",IF('Order Form'!$K$17=0,"",IF('Order Form'!$K$17=0,"",IF('Order Form'!$K$10&lt;&gt;"GR - Gratis",IF('Order Form'!$K$12="Yes",IF(ISNUMBER($H27),'Order Form'!$K$17*100,""),""),""))))</f>
        <v>#REF!</v>
      </c>
      <c r="N27" s="47"/>
      <c r="O27" s="97" t="str">
        <f>IF('Order Form'!$B$8="Name / Attent Of","",IF(ISNUMBER($H27),IF('Order Form'!$K$14="Yes",'Order Form'!$B$8,""),""))</f>
        <v/>
      </c>
      <c r="P27" s="105" t="str">
        <f>IF('Order Form'!$B$9="Company / Department","",IF(ISNUMBER($H27),IF('Order Form'!$K$14="Yes",'Order Form'!$B$9,""),""))</f>
        <v/>
      </c>
      <c r="Q27" s="97" t="str">
        <f>IF('Order Form'!$B$10="Address 1","",IF(ISNUMBER($H27),IF('Order Form'!$K$14="Yes",'Order Form'!$B$10,""),""))</f>
        <v/>
      </c>
      <c r="R27" s="97" t="str">
        <f>IF('Order Form'!$B$11="Address 2","",IF(ISNUMBER($H27),IF('Order Form'!$K$14="Yes",'Order Form'!$B$11,""),""))</f>
        <v/>
      </c>
      <c r="S27" s="105" t="str">
        <f>IF('Order Form'!$B$12="Address 3","",IF(ISNUMBER($H27),IF('Order Form'!$K$14="Yes",'Order Form'!$B$12,""),""))</f>
        <v/>
      </c>
      <c r="T27" s="97" t="str">
        <f>IF('Order Form'!$B$13="Town","",IF(ISNUMBER($H27),IF('Order Form'!$K$14="Yes",'Order Form'!$B$13,""),""))</f>
        <v/>
      </c>
      <c r="U27" s="43"/>
      <c r="V27" s="112" t="str">
        <f>IF('Order Form'!$B$14="Post Code","",IF(ISNUMBER($H27),IF('Order Form'!$K$14="Yes",'Order Form'!$B$14,""),""))</f>
        <v/>
      </c>
      <c r="W27" s="107" t="str">
        <f>IF('Order Form'!$B$15="Country","",IF(ISNUMBER($H27),IF('Order Form'!$K$14="Yes",VLOOKUP('Order Form'!$B$15,Lists!N:O,2,0),""),""))</f>
        <v/>
      </c>
      <c r="X27" s="109"/>
      <c r="Y27" s="108" t="str">
        <f>IF('Order Form'!$F$8="Phone","",IF(ISNUMBER($H27),IF('Order Form'!$K$14="Yes",'Order Form'!$F$8,""),""))</f>
        <v/>
      </c>
      <c r="Z27" s="106" t="str">
        <f>IF('Order Form'!$F$9="Email","",IF(ISNUMBER($H27),IF('Order Form'!$K$14="Yes",'Order Form'!$F$9,""),""))</f>
        <v/>
      </c>
      <c r="AA27" s="47"/>
      <c r="AC27" s="95" t="str">
        <f>IF(ISNUMBER(($H27)),LEFT('Order Form'!$K$10,2),"")</f>
        <v/>
      </c>
      <c r="AD27" s="43"/>
      <c r="AE27" s="95" t="str">
        <f>IF(AC27="GR",LEFT('Order Form'!$K$11,2),"")</f>
        <v/>
      </c>
      <c r="AF27" s="43"/>
      <c r="AG27" s="47"/>
      <c r="AH27" s="47"/>
      <c r="AI27" s="95" t="str">
        <f>IF(ISNUMBER(($H27)),IF('Order Form'!$K$16="Yes","P",""),"")</f>
        <v/>
      </c>
      <c r="AJ27" s="43"/>
      <c r="AK27" s="115"/>
      <c r="AL27" s="115"/>
      <c r="AM27" s="43"/>
      <c r="AN27" s="43"/>
      <c r="AO27" s="47"/>
      <c r="AP27" s="43"/>
      <c r="AQ27" s="47"/>
      <c r="AR27" s="47"/>
      <c r="AS27" s="47"/>
      <c r="AZ27" s="95" t="str">
        <f>IF(ISNUMBER(($H27)),IF('Order Form'!$K$15="Yes","Y",""),"")</f>
        <v/>
      </c>
      <c r="BD27" s="96" t="e">
        <f>IF('Order Form'!#REF!&gt;0,"OF"," ")</f>
        <v>#REF!</v>
      </c>
      <c r="BE27" s="95" t="e">
        <f>IF('Order Form'!#REF!&gt;0,"Y"," ")</f>
        <v>#REF!</v>
      </c>
      <c r="BF27" s="95" t="e">
        <f>IF('Order Form'!#REF!&gt;0,"STANDARD"," ")</f>
        <v>#REF!</v>
      </c>
    </row>
    <row r="28" spans="1:58">
      <c r="A28" s="43"/>
      <c r="B28" s="102" t="str">
        <f>IF(ISNUMBER(($H28)),'Order Form'!$D$5,"")</f>
        <v/>
      </c>
      <c r="C28" s="101" t="str">
        <f>IF(ISNUMBER(($H28)),'Order Form'!$G$5,"")</f>
        <v/>
      </c>
      <c r="D28" s="101" t="e">
        <f>IF('Order Form'!#REF!="","",IF(ISNUMBER(($H28)),'Order Form'!#REF!,""))</f>
        <v>#REF!</v>
      </c>
      <c r="E28" s="44"/>
      <c r="F28" s="100" t="str">
        <f>IF(ISNUMBER((H28)),SUBSTITUTE(SUBSTITUTE('Order Form'!#REF!,"-","")," ",""),"")</f>
        <v/>
      </c>
      <c r="G28" s="45"/>
      <c r="H28" s="99" t="e">
        <f>IF('Order Form'!#REF!&gt;0,'Order Form'!#REF!," ")</f>
        <v>#REF!</v>
      </c>
      <c r="I28" s="98" t="str">
        <f>IF('Order Form'!$K$13="Yes",(IF('Order Form'!#REF!&gt;0,"",IF('Order Form'!$K$10&lt;&gt;"GR - Gratis",IF('Order Form'!#REF!=0,"",IF(ISNUMBER($H28),'Order Form'!#REF!,"")),""))),"")</f>
        <v/>
      </c>
      <c r="J28" s="98" t="str">
        <f>IF('Order Form'!$K$13="Yes",(IF('Order Form'!#REF!=0,"",IF('Order Form'!$K$10&lt;&gt;"GR - Gratis",IF(ISNUMBER($H28),'Order Form'!#REF!,""),""))),"")</f>
        <v/>
      </c>
      <c r="K28" s="46"/>
      <c r="L28" s="98" t="e">
        <f>IF('Order Form'!#REF!&gt;0,"",IF('Order Form'!#REF!=0,"",IF('Order Form'!$K$10&lt;&gt;"GR - Gratis",IF('Order Form'!$K$12="Yes",IF(ISNUMBER($H28),'Order Form'!#REF!*100,""),""),"")))</f>
        <v>#REF!</v>
      </c>
      <c r="M28" s="98" t="e">
        <f>IF('Order Form'!#REF!&gt;0,"",IF('Order Form'!$K$17=0,"",IF('Order Form'!$K$17=0,"",IF('Order Form'!$K$10&lt;&gt;"GR - Gratis",IF('Order Form'!$K$12="Yes",IF(ISNUMBER($H28),'Order Form'!$K$17*100,""),""),""))))</f>
        <v>#REF!</v>
      </c>
      <c r="N28" s="47"/>
      <c r="O28" s="97" t="str">
        <f>IF('Order Form'!$B$8="Name / Attent Of","",IF(ISNUMBER($H28),IF('Order Form'!$K$14="Yes",'Order Form'!$B$8,""),""))</f>
        <v/>
      </c>
      <c r="P28" s="105" t="str">
        <f>IF('Order Form'!$B$9="Company / Department","",IF(ISNUMBER($H28),IF('Order Form'!$K$14="Yes",'Order Form'!$B$9,""),""))</f>
        <v/>
      </c>
      <c r="Q28" s="97" t="str">
        <f>IF('Order Form'!$B$10="Address 1","",IF(ISNUMBER($H28),IF('Order Form'!$K$14="Yes",'Order Form'!$B$10,""),""))</f>
        <v/>
      </c>
      <c r="R28" s="97" t="str">
        <f>IF('Order Form'!$B$11="Address 2","",IF(ISNUMBER($H28),IF('Order Form'!$K$14="Yes",'Order Form'!$B$11,""),""))</f>
        <v/>
      </c>
      <c r="S28" s="105" t="str">
        <f>IF('Order Form'!$B$12="Address 3","",IF(ISNUMBER($H28),IF('Order Form'!$K$14="Yes",'Order Form'!$B$12,""),""))</f>
        <v/>
      </c>
      <c r="T28" s="97" t="str">
        <f>IF('Order Form'!$B$13="Town","",IF(ISNUMBER($H28),IF('Order Form'!$K$14="Yes",'Order Form'!$B$13,""),""))</f>
        <v/>
      </c>
      <c r="U28" s="43"/>
      <c r="V28" s="112" t="str">
        <f>IF('Order Form'!$B$14="Post Code","",IF(ISNUMBER($H28),IF('Order Form'!$K$14="Yes",'Order Form'!$B$14,""),""))</f>
        <v/>
      </c>
      <c r="W28" s="107" t="str">
        <f>IF('Order Form'!$B$15="Country","",IF(ISNUMBER($H28),IF('Order Form'!$K$14="Yes",VLOOKUP('Order Form'!$B$15,Lists!N:O,2,0),""),""))</f>
        <v/>
      </c>
      <c r="X28" s="109"/>
      <c r="Y28" s="108" t="str">
        <f>IF('Order Form'!$F$8="Phone","",IF(ISNUMBER($H28),IF('Order Form'!$K$14="Yes",'Order Form'!$F$8,""),""))</f>
        <v/>
      </c>
      <c r="Z28" s="106" t="str">
        <f>IF('Order Form'!$F$9="Email","",IF(ISNUMBER($H28),IF('Order Form'!$K$14="Yes",'Order Form'!$F$9,""),""))</f>
        <v/>
      </c>
      <c r="AA28" s="47"/>
      <c r="AC28" s="95" t="str">
        <f>IF(ISNUMBER(($H28)),LEFT('Order Form'!$K$10,2),"")</f>
        <v/>
      </c>
      <c r="AD28" s="43"/>
      <c r="AE28" s="95" t="str">
        <f>IF(AC28="GR",LEFT('Order Form'!$K$11,2),"")</f>
        <v/>
      </c>
      <c r="AF28" s="43"/>
      <c r="AG28" s="47"/>
      <c r="AH28" s="47"/>
      <c r="AI28" s="95" t="str">
        <f>IF(ISNUMBER(($H28)),IF('Order Form'!$K$16="Yes","P",""),"")</f>
        <v/>
      </c>
      <c r="AJ28" s="43"/>
      <c r="AK28" s="115"/>
      <c r="AL28" s="115"/>
      <c r="AM28" s="43"/>
      <c r="AN28" s="43"/>
      <c r="AO28" s="47"/>
      <c r="AP28" s="43"/>
      <c r="AQ28" s="47"/>
      <c r="AR28" s="47"/>
      <c r="AS28" s="47"/>
      <c r="AZ28" s="95" t="str">
        <f>IF(ISNUMBER(($H28)),IF('Order Form'!$K$15="Yes","Y",""),"")</f>
        <v/>
      </c>
      <c r="BD28" s="96" t="e">
        <f>IF('Order Form'!#REF!&gt;0,"OF"," ")</f>
        <v>#REF!</v>
      </c>
      <c r="BE28" s="95" t="e">
        <f>IF('Order Form'!#REF!&gt;0,"Y"," ")</f>
        <v>#REF!</v>
      </c>
      <c r="BF28" s="95" t="e">
        <f>IF('Order Form'!#REF!&gt;0,"STANDARD"," ")</f>
        <v>#REF!</v>
      </c>
    </row>
    <row r="29" spans="1:58">
      <c r="A29" s="43"/>
      <c r="B29" s="102" t="str">
        <f>IF(ISNUMBER(($H29)),'Order Form'!$D$5,"")</f>
        <v/>
      </c>
      <c r="C29" s="101" t="str">
        <f>IF(ISNUMBER(($H29)),'Order Form'!$G$5,"")</f>
        <v/>
      </c>
      <c r="D29" s="101" t="e">
        <f>IF('Order Form'!#REF!="","",IF(ISNUMBER(($H29)),'Order Form'!#REF!,""))</f>
        <v>#REF!</v>
      </c>
      <c r="E29" s="44"/>
      <c r="F29" s="100" t="str">
        <f>IF(ISNUMBER((H29)),SUBSTITUTE(SUBSTITUTE('Order Form'!#REF!,"-","")," ",""),"")</f>
        <v/>
      </c>
      <c r="G29" s="45"/>
      <c r="H29" s="99" t="e">
        <f>IF('Order Form'!#REF!&gt;0,'Order Form'!#REF!," ")</f>
        <v>#REF!</v>
      </c>
      <c r="I29" s="98" t="str">
        <f>IF('Order Form'!$K$13="Yes",(IF('Order Form'!#REF!&gt;0,"",IF('Order Form'!$K$10&lt;&gt;"GR - Gratis",IF('Order Form'!#REF!=0,"",IF(ISNUMBER($H29),'Order Form'!#REF!,"")),""))),"")</f>
        <v/>
      </c>
      <c r="J29" s="98" t="str">
        <f>IF('Order Form'!$K$13="Yes",(IF('Order Form'!#REF!=0,"",IF('Order Form'!$K$10&lt;&gt;"GR - Gratis",IF(ISNUMBER($H29),'Order Form'!#REF!,""),""))),"")</f>
        <v/>
      </c>
      <c r="K29" s="46"/>
      <c r="L29" s="98" t="e">
        <f>IF('Order Form'!#REF!&gt;0,"",IF('Order Form'!#REF!=0,"",IF('Order Form'!$K$10&lt;&gt;"GR - Gratis",IF('Order Form'!$K$12="Yes",IF(ISNUMBER($H29),'Order Form'!#REF!*100,""),""),"")))</f>
        <v>#REF!</v>
      </c>
      <c r="M29" s="98" t="e">
        <f>IF('Order Form'!#REF!&gt;0,"",IF('Order Form'!$K$17=0,"",IF('Order Form'!$K$17=0,"",IF('Order Form'!$K$10&lt;&gt;"GR - Gratis",IF('Order Form'!$K$12="Yes",IF(ISNUMBER($H29),'Order Form'!$K$17*100,""),""),""))))</f>
        <v>#REF!</v>
      </c>
      <c r="N29" s="47"/>
      <c r="O29" s="97" t="str">
        <f>IF('Order Form'!$B$8="Name / Attent Of","",IF(ISNUMBER($H29),IF('Order Form'!$K$14="Yes",'Order Form'!$B$8,""),""))</f>
        <v/>
      </c>
      <c r="P29" s="105" t="str">
        <f>IF('Order Form'!$B$9="Company / Department","",IF(ISNUMBER($H29),IF('Order Form'!$K$14="Yes",'Order Form'!$B$9,""),""))</f>
        <v/>
      </c>
      <c r="Q29" s="97" t="str">
        <f>IF('Order Form'!$B$10="Address 1","",IF(ISNUMBER($H29),IF('Order Form'!$K$14="Yes",'Order Form'!$B$10,""),""))</f>
        <v/>
      </c>
      <c r="R29" s="97" t="str">
        <f>IF('Order Form'!$B$11="Address 2","",IF(ISNUMBER($H29),IF('Order Form'!$K$14="Yes",'Order Form'!$B$11,""),""))</f>
        <v/>
      </c>
      <c r="S29" s="105" t="str">
        <f>IF('Order Form'!$B$12="Address 3","",IF(ISNUMBER($H29),IF('Order Form'!$K$14="Yes",'Order Form'!$B$12,""),""))</f>
        <v/>
      </c>
      <c r="T29" s="97" t="str">
        <f>IF('Order Form'!$B$13="Town","",IF(ISNUMBER($H29),IF('Order Form'!$K$14="Yes",'Order Form'!$B$13,""),""))</f>
        <v/>
      </c>
      <c r="U29" s="43"/>
      <c r="V29" s="112" t="str">
        <f>IF('Order Form'!$B$14="Post Code","",IF(ISNUMBER($H29),IF('Order Form'!$K$14="Yes",'Order Form'!$B$14,""),""))</f>
        <v/>
      </c>
      <c r="W29" s="107" t="str">
        <f>IF('Order Form'!$B$15="Country","",IF(ISNUMBER($H29),IF('Order Form'!$K$14="Yes",VLOOKUP('Order Form'!$B$15,Lists!N:O,2,0),""),""))</f>
        <v/>
      </c>
      <c r="X29" s="109"/>
      <c r="Y29" s="108" t="str">
        <f>IF('Order Form'!$F$8="Phone","",IF(ISNUMBER($H29),IF('Order Form'!$K$14="Yes",'Order Form'!$F$8,""),""))</f>
        <v/>
      </c>
      <c r="Z29" s="106" t="str">
        <f>IF('Order Form'!$F$9="Email","",IF(ISNUMBER($H29),IF('Order Form'!$K$14="Yes",'Order Form'!$F$9,""),""))</f>
        <v/>
      </c>
      <c r="AA29" s="47"/>
      <c r="AC29" s="95" t="str">
        <f>IF(ISNUMBER(($H29)),LEFT('Order Form'!$K$10,2),"")</f>
        <v/>
      </c>
      <c r="AD29" s="43"/>
      <c r="AE29" s="95" t="str">
        <f>IF(AC29="GR",LEFT('Order Form'!$K$11,2),"")</f>
        <v/>
      </c>
      <c r="AF29" s="43"/>
      <c r="AG29" s="47"/>
      <c r="AH29" s="47"/>
      <c r="AI29" s="95" t="str">
        <f>IF(ISNUMBER(($H29)),IF('Order Form'!$K$16="Yes","P",""),"")</f>
        <v/>
      </c>
      <c r="AJ29" s="43"/>
      <c r="AK29" s="115"/>
      <c r="AL29" s="115"/>
      <c r="AM29" s="43"/>
      <c r="AN29" s="43"/>
      <c r="AO29" s="47"/>
      <c r="AP29" s="43"/>
      <c r="AQ29" s="47"/>
      <c r="AR29" s="47"/>
      <c r="AS29" s="47"/>
      <c r="AZ29" s="95" t="str">
        <f>IF(ISNUMBER(($H29)),IF('Order Form'!$K$15="Yes","Y",""),"")</f>
        <v/>
      </c>
      <c r="BD29" s="96" t="e">
        <f>IF('Order Form'!#REF!&gt;0,"OF"," ")</f>
        <v>#REF!</v>
      </c>
      <c r="BE29" s="95" t="e">
        <f>IF('Order Form'!#REF!&gt;0,"Y"," ")</f>
        <v>#REF!</v>
      </c>
      <c r="BF29" s="95" t="e">
        <f>IF('Order Form'!#REF!&gt;0,"STANDARD"," ")</f>
        <v>#REF!</v>
      </c>
    </row>
    <row r="30" spans="1:58">
      <c r="A30" s="43"/>
      <c r="B30" s="102" t="str">
        <f>IF(ISNUMBER(($H30)),'Order Form'!$D$5,"")</f>
        <v/>
      </c>
      <c r="C30" s="101" t="str">
        <f>IF(ISNUMBER(($H30)),'Order Form'!$G$5,"")</f>
        <v/>
      </c>
      <c r="D30" s="101" t="e">
        <f>IF('Order Form'!#REF!="","",IF(ISNUMBER(($H30)),'Order Form'!#REF!,""))</f>
        <v>#REF!</v>
      </c>
      <c r="E30" s="44"/>
      <c r="F30" s="100" t="str">
        <f>IF(ISNUMBER((H30)),SUBSTITUTE(SUBSTITUTE('Order Form'!#REF!,"-","")," ",""),"")</f>
        <v/>
      </c>
      <c r="G30" s="45"/>
      <c r="H30" s="99" t="e">
        <f>IF('Order Form'!#REF!&gt;0,'Order Form'!#REF!," ")</f>
        <v>#REF!</v>
      </c>
      <c r="I30" s="98" t="str">
        <f>IF('Order Form'!$K$13="Yes",(IF('Order Form'!#REF!&gt;0,"",IF('Order Form'!$K$10&lt;&gt;"GR - Gratis",IF('Order Form'!#REF!=0,"",IF(ISNUMBER($H30),'Order Form'!#REF!,"")),""))),"")</f>
        <v/>
      </c>
      <c r="J30" s="98" t="str">
        <f>IF('Order Form'!$K$13="Yes",(IF('Order Form'!#REF!=0,"",IF('Order Form'!$K$10&lt;&gt;"GR - Gratis",IF(ISNUMBER($H30),'Order Form'!#REF!,""),""))),"")</f>
        <v/>
      </c>
      <c r="K30" s="46"/>
      <c r="L30" s="98" t="e">
        <f>IF('Order Form'!#REF!&gt;0,"",IF('Order Form'!#REF!=0,"",IF('Order Form'!$K$10&lt;&gt;"GR - Gratis",IF('Order Form'!$K$12="Yes",IF(ISNUMBER($H30),'Order Form'!#REF!*100,""),""),"")))</f>
        <v>#REF!</v>
      </c>
      <c r="M30" s="98" t="e">
        <f>IF('Order Form'!#REF!&gt;0,"",IF('Order Form'!$K$17=0,"",IF('Order Form'!$K$17=0,"",IF('Order Form'!$K$10&lt;&gt;"GR - Gratis",IF('Order Form'!$K$12="Yes",IF(ISNUMBER($H30),'Order Form'!$K$17*100,""),""),""))))</f>
        <v>#REF!</v>
      </c>
      <c r="N30" s="47"/>
      <c r="O30" s="97" t="str">
        <f>IF('Order Form'!$B$8="Name / Attent Of","",IF(ISNUMBER($H30),IF('Order Form'!$K$14="Yes",'Order Form'!$B$8,""),""))</f>
        <v/>
      </c>
      <c r="P30" s="105" t="str">
        <f>IF('Order Form'!$B$9="Company / Department","",IF(ISNUMBER($H30),IF('Order Form'!$K$14="Yes",'Order Form'!$B$9,""),""))</f>
        <v/>
      </c>
      <c r="Q30" s="97" t="str">
        <f>IF('Order Form'!$B$10="Address 1","",IF(ISNUMBER($H30),IF('Order Form'!$K$14="Yes",'Order Form'!$B$10,""),""))</f>
        <v/>
      </c>
      <c r="R30" s="97" t="str">
        <f>IF('Order Form'!$B$11="Address 2","",IF(ISNUMBER($H30),IF('Order Form'!$K$14="Yes",'Order Form'!$B$11,""),""))</f>
        <v/>
      </c>
      <c r="S30" s="105" t="str">
        <f>IF('Order Form'!$B$12="Address 3","",IF(ISNUMBER($H30),IF('Order Form'!$K$14="Yes",'Order Form'!$B$12,""),""))</f>
        <v/>
      </c>
      <c r="T30" s="97" t="str">
        <f>IF('Order Form'!$B$13="Town","",IF(ISNUMBER($H30),IF('Order Form'!$K$14="Yes",'Order Form'!$B$13,""),""))</f>
        <v/>
      </c>
      <c r="U30" s="43"/>
      <c r="V30" s="112" t="str">
        <f>IF('Order Form'!$B$14="Post Code","",IF(ISNUMBER($H30),IF('Order Form'!$K$14="Yes",'Order Form'!$B$14,""),""))</f>
        <v/>
      </c>
      <c r="W30" s="107" t="str">
        <f>IF('Order Form'!$B$15="Country","",IF(ISNUMBER($H30),IF('Order Form'!$K$14="Yes",VLOOKUP('Order Form'!$B$15,Lists!N:O,2,0),""),""))</f>
        <v/>
      </c>
      <c r="X30" s="109"/>
      <c r="Y30" s="108" t="str">
        <f>IF('Order Form'!$F$8="Phone","",IF(ISNUMBER($H30),IF('Order Form'!$K$14="Yes",'Order Form'!$F$8,""),""))</f>
        <v/>
      </c>
      <c r="Z30" s="106" t="str">
        <f>IF('Order Form'!$F$9="Email","",IF(ISNUMBER($H30),IF('Order Form'!$K$14="Yes",'Order Form'!$F$9,""),""))</f>
        <v/>
      </c>
      <c r="AA30" s="47"/>
      <c r="AC30" s="95" t="str">
        <f>IF(ISNUMBER(($H30)),LEFT('Order Form'!$K$10,2),"")</f>
        <v/>
      </c>
      <c r="AD30" s="43"/>
      <c r="AE30" s="95" t="str">
        <f>IF(AC30="GR",LEFT('Order Form'!$K$11,2),"")</f>
        <v/>
      </c>
      <c r="AF30" s="43"/>
      <c r="AG30" s="47"/>
      <c r="AH30" s="47"/>
      <c r="AI30" s="95" t="str">
        <f>IF(ISNUMBER(($H30)),IF('Order Form'!$K$16="Yes","P",""),"")</f>
        <v/>
      </c>
      <c r="AJ30" s="43"/>
      <c r="AK30" s="115"/>
      <c r="AL30" s="115"/>
      <c r="AM30" s="43"/>
      <c r="AN30" s="43"/>
      <c r="AO30" s="47"/>
      <c r="AP30" s="43"/>
      <c r="AQ30" s="47"/>
      <c r="AR30" s="47"/>
      <c r="AS30" s="47"/>
      <c r="AZ30" s="95" t="str">
        <f>IF(ISNUMBER(($H30)),IF('Order Form'!$K$15="Yes","Y",""),"")</f>
        <v/>
      </c>
      <c r="BD30" s="96" t="e">
        <f>IF('Order Form'!#REF!&gt;0,"OF"," ")</f>
        <v>#REF!</v>
      </c>
      <c r="BE30" s="95" t="e">
        <f>IF('Order Form'!#REF!&gt;0,"Y"," ")</f>
        <v>#REF!</v>
      </c>
      <c r="BF30" s="95" t="e">
        <f>IF('Order Form'!#REF!&gt;0,"STANDARD"," ")</f>
        <v>#REF!</v>
      </c>
    </row>
    <row r="31" spans="1:58">
      <c r="A31" s="43"/>
      <c r="B31" s="102" t="str">
        <f>IF(ISNUMBER(($H31)),'Order Form'!$D$5,"")</f>
        <v/>
      </c>
      <c r="C31" s="101" t="str">
        <f>IF(ISNUMBER(($H31)),'Order Form'!$G$5,"")</f>
        <v/>
      </c>
      <c r="D31" s="101" t="str">
        <f>IF('Order Form'!F89="","",IF(ISNUMBER(($H31)),'Order Form'!F89,""))</f>
        <v/>
      </c>
      <c r="E31" s="44"/>
      <c r="F31" s="100" t="str">
        <f>IF(ISNUMBER((H31)),SUBSTITUTE(SUBSTITUTE('Order Form'!#REF!,"-","")," ",""),"")</f>
        <v/>
      </c>
      <c r="G31" s="45"/>
      <c r="H31" s="99" t="str">
        <f>IF('Order Form'!H89&gt;0,'Order Form'!H89," ")</f>
        <v xml:space="preserve"> </v>
      </c>
      <c r="I31" s="98" t="str">
        <f>IF('Order Form'!$K$13="Yes",(IF('Order Form'!#REF!&gt;0,"",IF('Order Form'!$K$10&lt;&gt;"GR - Gratis",IF('Order Form'!#REF!=0,"",IF(ISNUMBER($H31),'Order Form'!#REF!,"")),""))),"")</f>
        <v/>
      </c>
      <c r="J31" s="98" t="str">
        <f>IF('Order Form'!$K$13="Yes",(IF('Order Form'!#REF!=0,"",IF('Order Form'!$K$10&lt;&gt;"GR - Gratis",IF(ISNUMBER($H31),'Order Form'!#REF!,""),""))),"")</f>
        <v/>
      </c>
      <c r="K31" s="46"/>
      <c r="L31" s="98" t="str">
        <f>IF('Order Form'!J89&gt;0,"",IF('Order Form'!G89=0,"",IF('Order Form'!$K$10&lt;&gt;"GR - Gratis",IF('Order Form'!$K$12="Yes",IF(ISNUMBER($H31),'Order Form'!G89*100,""),""),"")))</f>
        <v/>
      </c>
      <c r="M31" s="98" t="str">
        <f>IF('Order Form'!J89&gt;0,"",IF('Order Form'!$K$17=0,"",IF('Order Form'!$K$17=0,"",IF('Order Form'!$K$10&lt;&gt;"GR - Gratis",IF('Order Form'!$K$12="Yes",IF(ISNUMBER($H31),'Order Form'!$K$17*100,""),""),""))))</f>
        <v/>
      </c>
      <c r="N31" s="47"/>
      <c r="O31" s="97" t="str">
        <f>IF('Order Form'!$B$8="Name / Attent Of","",IF(ISNUMBER($H31),IF('Order Form'!$K$14="Yes",'Order Form'!$B$8,""),""))</f>
        <v/>
      </c>
      <c r="P31" s="105" t="str">
        <f>IF('Order Form'!$B$9="Company / Department","",IF(ISNUMBER($H31),IF('Order Form'!$K$14="Yes",'Order Form'!$B$9,""),""))</f>
        <v/>
      </c>
      <c r="Q31" s="97" t="str">
        <f>IF('Order Form'!$B$10="Address 1","",IF(ISNUMBER($H31),IF('Order Form'!$K$14="Yes",'Order Form'!$B$10,""),""))</f>
        <v/>
      </c>
      <c r="R31" s="97" t="str">
        <f>IF('Order Form'!$B$11="Address 2","",IF(ISNUMBER($H31),IF('Order Form'!$K$14="Yes",'Order Form'!$B$11,""),""))</f>
        <v/>
      </c>
      <c r="S31" s="105" t="str">
        <f>IF('Order Form'!$B$12="Address 3","",IF(ISNUMBER($H31),IF('Order Form'!$K$14="Yes",'Order Form'!$B$12,""),""))</f>
        <v/>
      </c>
      <c r="T31" s="97" t="str">
        <f>IF('Order Form'!$B$13="Town","",IF(ISNUMBER($H31),IF('Order Form'!$K$14="Yes",'Order Form'!$B$13,""),""))</f>
        <v/>
      </c>
      <c r="U31" s="43"/>
      <c r="V31" s="112" t="str">
        <f>IF('Order Form'!$B$14="Post Code","",IF(ISNUMBER($H31),IF('Order Form'!$K$14="Yes",'Order Form'!$B$14,""),""))</f>
        <v/>
      </c>
      <c r="W31" s="107" t="str">
        <f>IF('Order Form'!$B$15="Country","",IF(ISNUMBER($H31),IF('Order Form'!$K$14="Yes",VLOOKUP('Order Form'!$B$15,Lists!N:O,2,0),""),""))</f>
        <v/>
      </c>
      <c r="X31" s="109"/>
      <c r="Y31" s="108" t="str">
        <f>IF('Order Form'!$F$8="Phone","",IF(ISNUMBER($H31),IF('Order Form'!$K$14="Yes",'Order Form'!$F$8,""),""))</f>
        <v/>
      </c>
      <c r="Z31" s="106" t="str">
        <f>IF('Order Form'!$F$9="Email","",IF(ISNUMBER($H31),IF('Order Form'!$K$14="Yes",'Order Form'!$F$9,""),""))</f>
        <v/>
      </c>
      <c r="AA31" s="47"/>
      <c r="AC31" s="95" t="str">
        <f>IF(ISNUMBER(($H31)),LEFT('Order Form'!$K$10,2),"")</f>
        <v/>
      </c>
      <c r="AD31" s="43"/>
      <c r="AE31" s="95" t="str">
        <f>IF(AC31="GR",LEFT('Order Form'!$K$11,2),"")</f>
        <v/>
      </c>
      <c r="AF31" s="43"/>
      <c r="AG31" s="47"/>
      <c r="AH31" s="47"/>
      <c r="AI31" s="95" t="str">
        <f>IF(ISNUMBER(($H31)),IF('Order Form'!$K$16="Yes","P",""),"")</f>
        <v/>
      </c>
      <c r="AJ31" s="43"/>
      <c r="AK31" s="115"/>
      <c r="AL31" s="115"/>
      <c r="AM31" s="43"/>
      <c r="AN31" s="43"/>
      <c r="AO31" s="47"/>
      <c r="AP31" s="43"/>
      <c r="AQ31" s="47"/>
      <c r="AR31" s="47"/>
      <c r="AS31" s="47"/>
      <c r="AZ31" s="95" t="str">
        <f>IF(ISNUMBER(($H31)),IF('Order Form'!$K$15="Yes","Y",""),"")</f>
        <v/>
      </c>
      <c r="BD31" s="96" t="e">
        <f>IF('Order Form'!#REF!&gt;0,"OF"," ")</f>
        <v>#REF!</v>
      </c>
      <c r="BE31" s="95" t="e">
        <f>IF('Order Form'!#REF!&gt;0,"Y"," ")</f>
        <v>#REF!</v>
      </c>
      <c r="BF31" s="95" t="e">
        <f>IF('Order Form'!#REF!&gt;0,"STANDARD"," ")</f>
        <v>#REF!</v>
      </c>
    </row>
    <row r="32" spans="1:58">
      <c r="A32" s="43"/>
      <c r="B32" s="102" t="str">
        <f>IF(ISNUMBER(($H32)),'Order Form'!$D$5,"")</f>
        <v/>
      </c>
      <c r="C32" s="101" t="str">
        <f>IF(ISNUMBER(($H32)),'Order Form'!$G$5,"")</f>
        <v/>
      </c>
      <c r="D32" s="101" t="str">
        <f>IF('Order Form'!F90="","",IF(ISNUMBER(($H32)),'Order Form'!F90,""))</f>
        <v/>
      </c>
      <c r="E32" s="44"/>
      <c r="F32" s="100" t="str">
        <f>IF(ISNUMBER((H32)),SUBSTITUTE(SUBSTITUTE('Order Form'!#REF!,"-","")," ",""),"")</f>
        <v/>
      </c>
      <c r="G32" s="45"/>
      <c r="H32" s="99" t="str">
        <f>IF('Order Form'!H90&gt;0,'Order Form'!H90," ")</f>
        <v xml:space="preserve"> </v>
      </c>
      <c r="I32" s="98" t="str">
        <f>IF('Order Form'!$K$13="Yes",(IF('Order Form'!#REF!&gt;0,"",IF('Order Form'!$K$10&lt;&gt;"GR - Gratis",IF('Order Form'!#REF!=0,"",IF(ISNUMBER($H32),'Order Form'!#REF!,"")),""))),"")</f>
        <v/>
      </c>
      <c r="J32" s="98" t="str">
        <f>IF('Order Form'!$K$13="Yes",(IF('Order Form'!#REF!=0,"",IF('Order Form'!$K$10&lt;&gt;"GR - Gratis",IF(ISNUMBER($H32),'Order Form'!#REF!,""),""))),"")</f>
        <v/>
      </c>
      <c r="K32" s="46"/>
      <c r="L32" s="98" t="str">
        <f>IF('Order Form'!J90&gt;0,"",IF('Order Form'!G90=0,"",IF('Order Form'!$K$10&lt;&gt;"GR - Gratis",IF('Order Form'!$K$12="Yes",IF(ISNUMBER($H32),'Order Form'!G90*100,""),""),"")))</f>
        <v/>
      </c>
      <c r="M32" s="98" t="str">
        <f>IF('Order Form'!J90&gt;0,"",IF('Order Form'!$K$17=0,"",IF('Order Form'!$K$17=0,"",IF('Order Form'!$K$10&lt;&gt;"GR - Gratis",IF('Order Form'!$K$12="Yes",IF(ISNUMBER($H32),'Order Form'!$K$17*100,""),""),""))))</f>
        <v/>
      </c>
      <c r="N32" s="47"/>
      <c r="O32" s="97" t="str">
        <f>IF('Order Form'!$B$8="Name / Attent Of","",IF(ISNUMBER($H32),IF('Order Form'!$K$14="Yes",'Order Form'!$B$8,""),""))</f>
        <v/>
      </c>
      <c r="P32" s="105" t="str">
        <f>IF('Order Form'!$B$9="Company / Department","",IF(ISNUMBER($H32),IF('Order Form'!$K$14="Yes",'Order Form'!$B$9,""),""))</f>
        <v/>
      </c>
      <c r="Q32" s="97" t="str">
        <f>IF('Order Form'!$B$10="Address 1","",IF(ISNUMBER($H32),IF('Order Form'!$K$14="Yes",'Order Form'!$B$10,""),""))</f>
        <v/>
      </c>
      <c r="R32" s="97" t="str">
        <f>IF('Order Form'!$B$11="Address 2","",IF(ISNUMBER($H32),IF('Order Form'!$K$14="Yes",'Order Form'!$B$11,""),""))</f>
        <v/>
      </c>
      <c r="S32" s="105" t="str">
        <f>IF('Order Form'!$B$12="Address 3","",IF(ISNUMBER($H32),IF('Order Form'!$K$14="Yes",'Order Form'!$B$12,""),""))</f>
        <v/>
      </c>
      <c r="T32" s="97" t="str">
        <f>IF('Order Form'!$B$13="Town","",IF(ISNUMBER($H32),IF('Order Form'!$K$14="Yes",'Order Form'!$B$13,""),""))</f>
        <v/>
      </c>
      <c r="U32" s="43"/>
      <c r="V32" s="112" t="str">
        <f>IF('Order Form'!$B$14="Post Code","",IF(ISNUMBER($H32),IF('Order Form'!$K$14="Yes",'Order Form'!$B$14,""),""))</f>
        <v/>
      </c>
      <c r="W32" s="107" t="str">
        <f>IF('Order Form'!$B$15="Country","",IF(ISNUMBER($H32),IF('Order Form'!$K$14="Yes",VLOOKUP('Order Form'!$B$15,Lists!N:O,2,0),""),""))</f>
        <v/>
      </c>
      <c r="X32" s="109"/>
      <c r="Y32" s="108" t="str">
        <f>IF('Order Form'!$F$8="Phone","",IF(ISNUMBER($H32),IF('Order Form'!$K$14="Yes",'Order Form'!$F$8,""),""))</f>
        <v/>
      </c>
      <c r="Z32" s="106" t="str">
        <f>IF('Order Form'!$F$9="Email","",IF(ISNUMBER($H32),IF('Order Form'!$K$14="Yes",'Order Form'!$F$9,""),""))</f>
        <v/>
      </c>
      <c r="AA32" s="47"/>
      <c r="AC32" s="95" t="str">
        <f>IF(ISNUMBER(($H32)),LEFT('Order Form'!$K$10,2),"")</f>
        <v/>
      </c>
      <c r="AD32" s="43"/>
      <c r="AE32" s="95" t="str">
        <f>IF(AC32="GR",LEFT('Order Form'!$K$11,2),"")</f>
        <v/>
      </c>
      <c r="AF32" s="43"/>
      <c r="AG32" s="47"/>
      <c r="AH32" s="47"/>
      <c r="AI32" s="95" t="str">
        <f>IF(ISNUMBER(($H32)),IF('Order Form'!$K$16="Yes","P",""),"")</f>
        <v/>
      </c>
      <c r="AJ32" s="43"/>
      <c r="AK32" s="115"/>
      <c r="AL32" s="115"/>
      <c r="AM32" s="43"/>
      <c r="AN32" s="43"/>
      <c r="AO32" s="47"/>
      <c r="AP32" s="43"/>
      <c r="AQ32" s="47"/>
      <c r="AR32" s="47"/>
      <c r="AS32" s="47"/>
      <c r="AZ32" s="95" t="str">
        <f>IF(ISNUMBER(($H32)),IF('Order Form'!$K$15="Yes","Y",""),"")</f>
        <v/>
      </c>
      <c r="BD32" s="96" t="e">
        <f>IF('Order Form'!#REF!&gt;0,"OF"," ")</f>
        <v>#REF!</v>
      </c>
      <c r="BE32" s="95" t="e">
        <f>IF('Order Form'!#REF!&gt;0,"Y"," ")</f>
        <v>#REF!</v>
      </c>
      <c r="BF32" s="95" t="e">
        <f>IF('Order Form'!#REF!&gt;0,"STANDARD"," ")</f>
        <v>#REF!</v>
      </c>
    </row>
    <row r="33" spans="1:58">
      <c r="A33" s="43"/>
      <c r="B33" s="102" t="str">
        <f>IF(ISNUMBER(($H33)),'Order Form'!$D$5,"")</f>
        <v/>
      </c>
      <c r="C33" s="101" t="str">
        <f>IF(ISNUMBER(($H33)),'Order Form'!$G$5,"")</f>
        <v/>
      </c>
      <c r="D33" s="101" t="str">
        <f>IF('Order Form'!F91="","",IF(ISNUMBER(($H33)),'Order Form'!F91,""))</f>
        <v/>
      </c>
      <c r="E33" s="44"/>
      <c r="F33" s="100" t="str">
        <f>IF(ISNUMBER((H33)),SUBSTITUTE(SUBSTITUTE('Order Form'!#REF!,"-","")," ",""),"")</f>
        <v/>
      </c>
      <c r="G33" s="45"/>
      <c r="H33" s="99" t="str">
        <f>IF('Order Form'!H91&gt;0,'Order Form'!H91," ")</f>
        <v xml:space="preserve"> </v>
      </c>
      <c r="I33" s="98" t="str">
        <f>IF('Order Form'!$K$13="Yes",(IF('Order Form'!#REF!&gt;0,"",IF('Order Form'!$K$10&lt;&gt;"GR - Gratis",IF('Order Form'!#REF!=0,"",IF(ISNUMBER($H33),'Order Form'!#REF!,"")),""))),"")</f>
        <v/>
      </c>
      <c r="J33" s="98" t="str">
        <f>IF('Order Form'!$K$13="Yes",(IF('Order Form'!#REF!=0,"",IF('Order Form'!$K$10&lt;&gt;"GR - Gratis",IF(ISNUMBER($H33),'Order Form'!#REF!,""),""))),"")</f>
        <v/>
      </c>
      <c r="K33" s="46"/>
      <c r="L33" s="98" t="str">
        <f>IF('Order Form'!J91&gt;0,"",IF('Order Form'!G91=0,"",IF('Order Form'!$K$10&lt;&gt;"GR - Gratis",IF('Order Form'!$K$12="Yes",IF(ISNUMBER($H33),'Order Form'!G91*100,""),""),"")))</f>
        <v/>
      </c>
      <c r="M33" s="98" t="str">
        <f>IF('Order Form'!J91&gt;0,"",IF('Order Form'!$K$17=0,"",IF('Order Form'!$K$17=0,"",IF('Order Form'!$K$10&lt;&gt;"GR - Gratis",IF('Order Form'!$K$12="Yes",IF(ISNUMBER($H33),'Order Form'!$K$17*100,""),""),""))))</f>
        <v/>
      </c>
      <c r="N33" s="47"/>
      <c r="O33" s="97" t="str">
        <f>IF('Order Form'!$B$8="Name / Attent Of","",IF(ISNUMBER($H33),IF('Order Form'!$K$14="Yes",'Order Form'!$B$8,""),""))</f>
        <v/>
      </c>
      <c r="P33" s="105" t="str">
        <f>IF('Order Form'!$B$9="Company / Department","",IF(ISNUMBER($H33),IF('Order Form'!$K$14="Yes",'Order Form'!$B$9,""),""))</f>
        <v/>
      </c>
      <c r="Q33" s="97" t="str">
        <f>IF('Order Form'!$B$10="Address 1","",IF(ISNUMBER($H33),IF('Order Form'!$K$14="Yes",'Order Form'!$B$10,""),""))</f>
        <v/>
      </c>
      <c r="R33" s="97" t="str">
        <f>IF('Order Form'!$B$11="Address 2","",IF(ISNUMBER($H33),IF('Order Form'!$K$14="Yes",'Order Form'!$B$11,""),""))</f>
        <v/>
      </c>
      <c r="S33" s="105" t="str">
        <f>IF('Order Form'!$B$12="Address 3","",IF(ISNUMBER($H33),IF('Order Form'!$K$14="Yes",'Order Form'!$B$12,""),""))</f>
        <v/>
      </c>
      <c r="T33" s="97" t="str">
        <f>IF('Order Form'!$B$13="Town","",IF(ISNUMBER($H33),IF('Order Form'!$K$14="Yes",'Order Form'!$B$13,""),""))</f>
        <v/>
      </c>
      <c r="U33" s="43"/>
      <c r="V33" s="112" t="str">
        <f>IF('Order Form'!$B$14="Post Code","",IF(ISNUMBER($H33),IF('Order Form'!$K$14="Yes",'Order Form'!$B$14,""),""))</f>
        <v/>
      </c>
      <c r="W33" s="107" t="str">
        <f>IF('Order Form'!$B$15="Country","",IF(ISNUMBER($H33),IF('Order Form'!$K$14="Yes",VLOOKUP('Order Form'!$B$15,Lists!N:O,2,0),""),""))</f>
        <v/>
      </c>
      <c r="X33" s="109"/>
      <c r="Y33" s="108" t="str">
        <f>IF('Order Form'!$F$8="Phone","",IF(ISNUMBER($H33),IF('Order Form'!$K$14="Yes",'Order Form'!$F$8,""),""))</f>
        <v/>
      </c>
      <c r="Z33" s="106" t="str">
        <f>IF('Order Form'!$F$9="Email","",IF(ISNUMBER($H33),IF('Order Form'!$K$14="Yes",'Order Form'!$F$9,""),""))</f>
        <v/>
      </c>
      <c r="AA33" s="47"/>
      <c r="AC33" s="95" t="str">
        <f>IF(ISNUMBER(($H33)),LEFT('Order Form'!$K$10,2),"")</f>
        <v/>
      </c>
      <c r="AD33" s="43"/>
      <c r="AE33" s="95" t="str">
        <f>IF(AC33="GR",LEFT('Order Form'!$K$11,2),"")</f>
        <v/>
      </c>
      <c r="AF33" s="43"/>
      <c r="AG33" s="47"/>
      <c r="AH33" s="47"/>
      <c r="AI33" s="95" t="str">
        <f>IF(ISNUMBER(($H33)),IF('Order Form'!$K$16="Yes","P",""),"")</f>
        <v/>
      </c>
      <c r="AJ33" s="43"/>
      <c r="AK33" s="115"/>
      <c r="AL33" s="115"/>
      <c r="AM33" s="43"/>
      <c r="AN33" s="43"/>
      <c r="AO33" s="47"/>
      <c r="AP33" s="43"/>
      <c r="AQ33" s="47"/>
      <c r="AR33" s="47"/>
      <c r="AS33" s="47"/>
      <c r="AZ33" s="95" t="str">
        <f>IF(ISNUMBER(($H33)),IF('Order Form'!$K$15="Yes","Y",""),"")</f>
        <v/>
      </c>
      <c r="BD33" s="96" t="e">
        <f>IF('Order Form'!#REF!&gt;0,"OF"," ")</f>
        <v>#REF!</v>
      </c>
      <c r="BE33" s="95" t="e">
        <f>IF('Order Form'!#REF!&gt;0,"Y"," ")</f>
        <v>#REF!</v>
      </c>
      <c r="BF33" s="95" t="e">
        <f>IF('Order Form'!#REF!&gt;0,"STANDARD"," ")</f>
        <v>#REF!</v>
      </c>
    </row>
    <row r="34" spans="1:58">
      <c r="A34" s="43"/>
      <c r="B34" s="102" t="str">
        <f>IF(ISNUMBER(($H34)),'Order Form'!$D$5,"")</f>
        <v/>
      </c>
      <c r="C34" s="101" t="str">
        <f>IF(ISNUMBER(($H34)),'Order Form'!$G$5,"")</f>
        <v/>
      </c>
      <c r="D34" s="101" t="str">
        <f>IF('Order Form'!F92="","",IF(ISNUMBER(($H34)),'Order Form'!F92,""))</f>
        <v/>
      </c>
      <c r="E34" s="44"/>
      <c r="F34" s="100" t="str">
        <f>IF(ISNUMBER((H34)),SUBSTITUTE(SUBSTITUTE('Order Form'!#REF!,"-","")," ",""),"")</f>
        <v/>
      </c>
      <c r="G34" s="45"/>
      <c r="H34" s="99" t="str">
        <f>IF('Order Form'!H92&gt;0,'Order Form'!H92," ")</f>
        <v xml:space="preserve"> </v>
      </c>
      <c r="I34" s="98" t="str">
        <f>IF('Order Form'!$K$13="Yes",(IF('Order Form'!#REF!&gt;0,"",IF('Order Form'!$K$10&lt;&gt;"GR - Gratis",IF('Order Form'!#REF!=0,"",IF(ISNUMBER($H34),'Order Form'!#REF!,"")),""))),"")</f>
        <v/>
      </c>
      <c r="J34" s="98" t="str">
        <f>IF('Order Form'!$K$13="Yes",(IF('Order Form'!#REF!=0,"",IF('Order Form'!$K$10&lt;&gt;"GR - Gratis",IF(ISNUMBER($H34),'Order Form'!#REF!,""),""))),"")</f>
        <v/>
      </c>
      <c r="K34" s="46"/>
      <c r="L34" s="98" t="str">
        <f>IF('Order Form'!J92&gt;0,"",IF('Order Form'!G92=0,"",IF('Order Form'!$K$10&lt;&gt;"GR - Gratis",IF('Order Form'!$K$12="Yes",IF(ISNUMBER($H34),'Order Form'!G92*100,""),""),"")))</f>
        <v/>
      </c>
      <c r="M34" s="98" t="str">
        <f>IF('Order Form'!J92&gt;0,"",IF('Order Form'!$K$17=0,"",IF('Order Form'!$K$17=0,"",IF('Order Form'!$K$10&lt;&gt;"GR - Gratis",IF('Order Form'!$K$12="Yes",IF(ISNUMBER($H34),'Order Form'!$K$17*100,""),""),""))))</f>
        <v/>
      </c>
      <c r="N34" s="47"/>
      <c r="O34" s="97" t="str">
        <f>IF('Order Form'!$B$8="Name / Attent Of","",IF(ISNUMBER($H34),IF('Order Form'!$K$14="Yes",'Order Form'!$B$8,""),""))</f>
        <v/>
      </c>
      <c r="P34" s="105" t="str">
        <f>IF('Order Form'!$B$9="Company / Department","",IF(ISNUMBER($H34),IF('Order Form'!$K$14="Yes",'Order Form'!$B$9,""),""))</f>
        <v/>
      </c>
      <c r="Q34" s="97" t="str">
        <f>IF('Order Form'!$B$10="Address 1","",IF(ISNUMBER($H34),IF('Order Form'!$K$14="Yes",'Order Form'!$B$10,""),""))</f>
        <v/>
      </c>
      <c r="R34" s="97" t="str">
        <f>IF('Order Form'!$B$11="Address 2","",IF(ISNUMBER($H34),IF('Order Form'!$K$14="Yes",'Order Form'!$B$11,""),""))</f>
        <v/>
      </c>
      <c r="S34" s="105" t="str">
        <f>IF('Order Form'!$B$12="Address 3","",IF(ISNUMBER($H34),IF('Order Form'!$K$14="Yes",'Order Form'!$B$12,""),""))</f>
        <v/>
      </c>
      <c r="T34" s="97" t="str">
        <f>IF('Order Form'!$B$13="Town","",IF(ISNUMBER($H34),IF('Order Form'!$K$14="Yes",'Order Form'!$B$13,""),""))</f>
        <v/>
      </c>
      <c r="U34" s="43"/>
      <c r="V34" s="112" t="str">
        <f>IF('Order Form'!$B$14="Post Code","",IF(ISNUMBER($H34),IF('Order Form'!$K$14="Yes",'Order Form'!$B$14,""),""))</f>
        <v/>
      </c>
      <c r="W34" s="107" t="str">
        <f>IF('Order Form'!$B$15="Country","",IF(ISNUMBER($H34),IF('Order Form'!$K$14="Yes",VLOOKUP('Order Form'!$B$15,Lists!N:O,2,0),""),""))</f>
        <v/>
      </c>
      <c r="X34" s="109"/>
      <c r="Y34" s="108" t="str">
        <f>IF('Order Form'!$F$8="Phone","",IF(ISNUMBER($H34),IF('Order Form'!$K$14="Yes",'Order Form'!$F$8,""),""))</f>
        <v/>
      </c>
      <c r="Z34" s="106" t="str">
        <f>IF('Order Form'!$F$9="Email","",IF(ISNUMBER($H34),IF('Order Form'!$K$14="Yes",'Order Form'!$F$9,""),""))</f>
        <v/>
      </c>
      <c r="AA34" s="47"/>
      <c r="AC34" s="95" t="str">
        <f>IF(ISNUMBER(($H34)),LEFT('Order Form'!$K$10,2),"")</f>
        <v/>
      </c>
      <c r="AD34" s="43"/>
      <c r="AE34" s="95" t="str">
        <f>IF(AC34="GR",LEFT('Order Form'!$K$11,2),"")</f>
        <v/>
      </c>
      <c r="AF34" s="43"/>
      <c r="AG34" s="47"/>
      <c r="AH34" s="47"/>
      <c r="AI34" s="95" t="str">
        <f>IF(ISNUMBER(($H34)),IF('Order Form'!$K$16="Yes","P",""),"")</f>
        <v/>
      </c>
      <c r="AJ34" s="43"/>
      <c r="AK34" s="115"/>
      <c r="AL34" s="115"/>
      <c r="AM34" s="43"/>
      <c r="AN34" s="43"/>
      <c r="AO34" s="47"/>
      <c r="AP34" s="43"/>
      <c r="AQ34" s="47"/>
      <c r="AR34" s="47"/>
      <c r="AS34" s="47"/>
      <c r="AZ34" s="95" t="str">
        <f>IF(ISNUMBER(($H34)),IF('Order Form'!$K$15="Yes","Y",""),"")</f>
        <v/>
      </c>
      <c r="BD34" s="96" t="e">
        <f>IF('Order Form'!#REF!&gt;0,"OF"," ")</f>
        <v>#REF!</v>
      </c>
      <c r="BE34" s="95" t="e">
        <f>IF('Order Form'!#REF!&gt;0,"Y"," ")</f>
        <v>#REF!</v>
      </c>
      <c r="BF34" s="95" t="e">
        <f>IF('Order Form'!#REF!&gt;0,"STANDARD"," ")</f>
        <v>#REF!</v>
      </c>
    </row>
    <row r="35" spans="1:58">
      <c r="A35" s="43"/>
      <c r="B35" s="102" t="str">
        <f>IF(ISNUMBER(($H35)),'Order Form'!$D$5,"")</f>
        <v/>
      </c>
      <c r="C35" s="101" t="str">
        <f>IF(ISNUMBER(($H35)),'Order Form'!$G$5,"")</f>
        <v/>
      </c>
      <c r="D35" s="101" t="str">
        <f>IF('Order Form'!F93="","",IF(ISNUMBER(($H35)),'Order Form'!F93,""))</f>
        <v/>
      </c>
      <c r="E35" s="44"/>
      <c r="F35" s="100" t="str">
        <f>IF(ISNUMBER((H35)),SUBSTITUTE(SUBSTITUTE('Order Form'!#REF!,"-","")," ",""),"")</f>
        <v/>
      </c>
      <c r="G35" s="45"/>
      <c r="H35" s="99" t="str">
        <f>IF('Order Form'!H93&gt;0,'Order Form'!H93," ")</f>
        <v xml:space="preserve"> </v>
      </c>
      <c r="I35" s="98" t="str">
        <f>IF('Order Form'!$K$13="Yes",(IF('Order Form'!#REF!&gt;0,"",IF('Order Form'!$K$10&lt;&gt;"GR - Gratis",IF('Order Form'!#REF!=0,"",IF(ISNUMBER($H35),'Order Form'!#REF!,"")),""))),"")</f>
        <v/>
      </c>
      <c r="J35" s="98" t="str">
        <f>IF('Order Form'!$K$13="Yes",(IF('Order Form'!#REF!=0,"",IF('Order Form'!$K$10&lt;&gt;"GR - Gratis",IF(ISNUMBER($H35),'Order Form'!#REF!,""),""))),"")</f>
        <v/>
      </c>
      <c r="K35" s="46"/>
      <c r="L35" s="98" t="str">
        <f>IF('Order Form'!J93&gt;0,"",IF('Order Form'!G93=0,"",IF('Order Form'!$K$10&lt;&gt;"GR - Gratis",IF('Order Form'!$K$12="Yes",IF(ISNUMBER($H35),'Order Form'!G93*100,""),""),"")))</f>
        <v/>
      </c>
      <c r="M35" s="98" t="str">
        <f>IF('Order Form'!J93&gt;0,"",IF('Order Form'!$K$17=0,"",IF('Order Form'!$K$17=0,"",IF('Order Form'!$K$10&lt;&gt;"GR - Gratis",IF('Order Form'!$K$12="Yes",IF(ISNUMBER($H35),'Order Form'!$K$17*100,""),""),""))))</f>
        <v/>
      </c>
      <c r="N35" s="47"/>
      <c r="O35" s="97" t="str">
        <f>IF('Order Form'!$B$8="Name / Attent Of","",IF(ISNUMBER($H35),IF('Order Form'!$K$14="Yes",'Order Form'!$B$8,""),""))</f>
        <v/>
      </c>
      <c r="P35" s="105" t="str">
        <f>IF('Order Form'!$B$9="Company / Department","",IF(ISNUMBER($H35),IF('Order Form'!$K$14="Yes",'Order Form'!$B$9,""),""))</f>
        <v/>
      </c>
      <c r="Q35" s="97" t="str">
        <f>IF('Order Form'!$B$10="Address 1","",IF(ISNUMBER($H35),IF('Order Form'!$K$14="Yes",'Order Form'!$B$10,""),""))</f>
        <v/>
      </c>
      <c r="R35" s="97" t="str">
        <f>IF('Order Form'!$B$11="Address 2","",IF(ISNUMBER($H35),IF('Order Form'!$K$14="Yes",'Order Form'!$B$11,""),""))</f>
        <v/>
      </c>
      <c r="S35" s="105" t="str">
        <f>IF('Order Form'!$B$12="Address 3","",IF(ISNUMBER($H35),IF('Order Form'!$K$14="Yes",'Order Form'!$B$12,""),""))</f>
        <v/>
      </c>
      <c r="T35" s="97" t="str">
        <f>IF('Order Form'!$B$13="Town","",IF(ISNUMBER($H35),IF('Order Form'!$K$14="Yes",'Order Form'!$B$13,""),""))</f>
        <v/>
      </c>
      <c r="U35" s="43"/>
      <c r="V35" s="112" t="str">
        <f>IF('Order Form'!$B$14="Post Code","",IF(ISNUMBER($H35),IF('Order Form'!$K$14="Yes",'Order Form'!$B$14,""),""))</f>
        <v/>
      </c>
      <c r="W35" s="107" t="str">
        <f>IF('Order Form'!$B$15="Country","",IF(ISNUMBER($H35),IF('Order Form'!$K$14="Yes",VLOOKUP('Order Form'!$B$15,Lists!N:O,2,0),""),""))</f>
        <v/>
      </c>
      <c r="X35" s="109"/>
      <c r="Y35" s="108" t="str">
        <f>IF('Order Form'!$F$8="Phone","",IF(ISNUMBER($H35),IF('Order Form'!$K$14="Yes",'Order Form'!$F$8,""),""))</f>
        <v/>
      </c>
      <c r="Z35" s="106" t="str">
        <f>IF('Order Form'!$F$9="Email","",IF(ISNUMBER($H35),IF('Order Form'!$K$14="Yes",'Order Form'!$F$9,""),""))</f>
        <v/>
      </c>
      <c r="AA35" s="47"/>
      <c r="AC35" s="95" t="str">
        <f>IF(ISNUMBER(($H35)),LEFT('Order Form'!$K$10,2),"")</f>
        <v/>
      </c>
      <c r="AD35" s="43"/>
      <c r="AE35" s="95" t="str">
        <f>IF(AC35="GR",LEFT('Order Form'!$K$11,2),"")</f>
        <v/>
      </c>
      <c r="AF35" s="43"/>
      <c r="AG35" s="47"/>
      <c r="AH35" s="47"/>
      <c r="AI35" s="95" t="str">
        <f>IF(ISNUMBER(($H35)),IF('Order Form'!$K$16="Yes","P",""),"")</f>
        <v/>
      </c>
      <c r="AJ35" s="43"/>
      <c r="AK35" s="115"/>
      <c r="AL35" s="115"/>
      <c r="AM35" s="43"/>
      <c r="AN35" s="43"/>
      <c r="AO35" s="47"/>
      <c r="AP35" s="43"/>
      <c r="AQ35" s="47"/>
      <c r="AR35" s="47"/>
      <c r="AS35" s="47"/>
      <c r="AZ35" s="95" t="str">
        <f>IF(ISNUMBER(($H35)),IF('Order Form'!$K$15="Yes","Y",""),"")</f>
        <v/>
      </c>
      <c r="BD35" s="96" t="e">
        <f>IF('Order Form'!#REF!&gt;0,"OF"," ")</f>
        <v>#REF!</v>
      </c>
      <c r="BE35" s="95" t="e">
        <f>IF('Order Form'!#REF!&gt;0,"Y"," ")</f>
        <v>#REF!</v>
      </c>
      <c r="BF35" s="95" t="e">
        <f>IF('Order Form'!#REF!&gt;0,"STANDARD"," ")</f>
        <v>#REF!</v>
      </c>
    </row>
    <row r="36" spans="1:58">
      <c r="A36" s="43"/>
      <c r="B36" s="102" t="str">
        <f>IF(ISNUMBER(($H36)),'Order Form'!$D$5,"")</f>
        <v/>
      </c>
      <c r="C36" s="101" t="str">
        <f>IF(ISNUMBER(($H36)),'Order Form'!$G$5,"")</f>
        <v/>
      </c>
      <c r="D36" s="101" t="str">
        <f>IF('Order Form'!F94="","",IF(ISNUMBER(($H36)),'Order Form'!F94,""))</f>
        <v/>
      </c>
      <c r="E36" s="44"/>
      <c r="F36" s="100" t="str">
        <f>IF(ISNUMBER((H36)),SUBSTITUTE(SUBSTITUTE('Order Form'!#REF!,"-","")," ",""),"")</f>
        <v/>
      </c>
      <c r="G36" s="45"/>
      <c r="H36" s="99" t="str">
        <f>IF('Order Form'!H94&gt;0,'Order Form'!H94," ")</f>
        <v xml:space="preserve"> </v>
      </c>
      <c r="I36" s="98" t="str">
        <f>IF('Order Form'!$K$13="Yes",(IF('Order Form'!#REF!&gt;0,"",IF('Order Form'!$K$10&lt;&gt;"GR - Gratis",IF('Order Form'!#REF!=0,"",IF(ISNUMBER($H36),'Order Form'!#REF!,"")),""))),"")</f>
        <v/>
      </c>
      <c r="J36" s="98" t="str">
        <f>IF('Order Form'!$K$13="Yes",(IF('Order Form'!#REF!=0,"",IF('Order Form'!$K$10&lt;&gt;"GR - Gratis",IF(ISNUMBER($H36),'Order Form'!#REF!,""),""))),"")</f>
        <v/>
      </c>
      <c r="K36" s="46"/>
      <c r="L36" s="98" t="str">
        <f>IF('Order Form'!J94&gt;0,"",IF('Order Form'!G94=0,"",IF('Order Form'!$K$10&lt;&gt;"GR - Gratis",IF('Order Form'!$K$12="Yes",IF(ISNUMBER($H36),'Order Form'!G94*100,""),""),"")))</f>
        <v/>
      </c>
      <c r="M36" s="98" t="str">
        <f>IF('Order Form'!J94&gt;0,"",IF('Order Form'!$K$17=0,"",IF('Order Form'!$K$17=0,"",IF('Order Form'!$K$10&lt;&gt;"GR - Gratis",IF('Order Form'!$K$12="Yes",IF(ISNUMBER($H36),'Order Form'!$K$17*100,""),""),""))))</f>
        <v/>
      </c>
      <c r="N36" s="47"/>
      <c r="O36" s="97" t="str">
        <f>IF('Order Form'!$B$8="Name / Attent Of","",IF(ISNUMBER($H36),IF('Order Form'!$K$14="Yes",'Order Form'!$B$8,""),""))</f>
        <v/>
      </c>
      <c r="P36" s="105" t="str">
        <f>IF('Order Form'!$B$9="Company / Department","",IF(ISNUMBER($H36),IF('Order Form'!$K$14="Yes",'Order Form'!$B$9,""),""))</f>
        <v/>
      </c>
      <c r="Q36" s="97" t="str">
        <f>IF('Order Form'!$B$10="Address 1","",IF(ISNUMBER($H36),IF('Order Form'!$K$14="Yes",'Order Form'!$B$10,""),""))</f>
        <v/>
      </c>
      <c r="R36" s="97" t="str">
        <f>IF('Order Form'!$B$11="Address 2","",IF(ISNUMBER($H36),IF('Order Form'!$K$14="Yes",'Order Form'!$B$11,""),""))</f>
        <v/>
      </c>
      <c r="S36" s="105" t="str">
        <f>IF('Order Form'!$B$12="Address 3","",IF(ISNUMBER($H36),IF('Order Form'!$K$14="Yes",'Order Form'!$B$12,""),""))</f>
        <v/>
      </c>
      <c r="T36" s="97" t="str">
        <f>IF('Order Form'!$B$13="Town","",IF(ISNUMBER($H36),IF('Order Form'!$K$14="Yes",'Order Form'!$B$13,""),""))</f>
        <v/>
      </c>
      <c r="U36" s="43"/>
      <c r="V36" s="112" t="str">
        <f>IF('Order Form'!$B$14="Post Code","",IF(ISNUMBER($H36),IF('Order Form'!$K$14="Yes",'Order Form'!$B$14,""),""))</f>
        <v/>
      </c>
      <c r="W36" s="107" t="str">
        <f>IF('Order Form'!$B$15="Country","",IF(ISNUMBER($H36),IF('Order Form'!$K$14="Yes",VLOOKUP('Order Form'!$B$15,Lists!N:O,2,0),""),""))</f>
        <v/>
      </c>
      <c r="X36" s="109"/>
      <c r="Y36" s="108" t="str">
        <f>IF('Order Form'!$F$8="Phone","",IF(ISNUMBER($H36),IF('Order Form'!$K$14="Yes",'Order Form'!$F$8,""),""))</f>
        <v/>
      </c>
      <c r="Z36" s="106" t="str">
        <f>IF('Order Form'!$F$9="Email","",IF(ISNUMBER($H36),IF('Order Form'!$K$14="Yes",'Order Form'!$F$9,""),""))</f>
        <v/>
      </c>
      <c r="AA36" s="47"/>
      <c r="AC36" s="95" t="str">
        <f>IF(ISNUMBER(($H36)),LEFT('Order Form'!$K$10,2),"")</f>
        <v/>
      </c>
      <c r="AD36" s="43"/>
      <c r="AE36" s="95" t="str">
        <f>IF(AC36="GR",LEFT('Order Form'!$K$11,2),"")</f>
        <v/>
      </c>
      <c r="AF36" s="43"/>
      <c r="AG36" s="47"/>
      <c r="AH36" s="47"/>
      <c r="AI36" s="95" t="str">
        <f>IF(ISNUMBER(($H36)),IF('Order Form'!$K$16="Yes","P",""),"")</f>
        <v/>
      </c>
      <c r="AJ36" s="43"/>
      <c r="AK36" s="115"/>
      <c r="AL36" s="115"/>
      <c r="AM36" s="43"/>
      <c r="AN36" s="43"/>
      <c r="AO36" s="47"/>
      <c r="AP36" s="43"/>
      <c r="AQ36" s="47"/>
      <c r="AR36" s="47"/>
      <c r="AS36" s="47"/>
      <c r="AZ36" s="95" t="str">
        <f>IF(ISNUMBER(($H36)),IF('Order Form'!$K$15="Yes","Y",""),"")</f>
        <v/>
      </c>
      <c r="BD36" s="96" t="e">
        <f>IF('Order Form'!#REF!&gt;0,"OF"," ")</f>
        <v>#REF!</v>
      </c>
      <c r="BE36" s="95" t="e">
        <f>IF('Order Form'!#REF!&gt;0,"Y"," ")</f>
        <v>#REF!</v>
      </c>
      <c r="BF36" s="95" t="e">
        <f>IF('Order Form'!#REF!&gt;0,"STANDARD"," ")</f>
        <v>#REF!</v>
      </c>
    </row>
    <row r="37" spans="1:58">
      <c r="A37" s="43"/>
      <c r="B37" s="102" t="str">
        <f>IF(ISNUMBER(($H37)),'Order Form'!$D$5,"")</f>
        <v/>
      </c>
      <c r="C37" s="101" t="str">
        <f>IF(ISNUMBER(($H37)),'Order Form'!$G$5,"")</f>
        <v/>
      </c>
      <c r="D37" s="101" t="str">
        <f>IF('Order Form'!F95="","",IF(ISNUMBER(($H37)),'Order Form'!F95,""))</f>
        <v/>
      </c>
      <c r="E37" s="44"/>
      <c r="F37" s="100" t="str">
        <f>IF(ISNUMBER((H37)),SUBSTITUTE(SUBSTITUTE('Order Form'!#REF!,"-","")," ",""),"")</f>
        <v/>
      </c>
      <c r="G37" s="45"/>
      <c r="H37" s="99" t="str">
        <f>IF('Order Form'!H95&gt;0,'Order Form'!H95," ")</f>
        <v xml:space="preserve"> </v>
      </c>
      <c r="I37" s="98" t="str">
        <f>IF('Order Form'!$K$13="Yes",(IF('Order Form'!#REF!&gt;0,"",IF('Order Form'!$K$10&lt;&gt;"GR - Gratis",IF('Order Form'!#REF!=0,"",IF(ISNUMBER($H37),'Order Form'!#REF!,"")),""))),"")</f>
        <v/>
      </c>
      <c r="J37" s="98" t="str">
        <f>IF('Order Form'!$K$13="Yes",(IF('Order Form'!#REF!=0,"",IF('Order Form'!$K$10&lt;&gt;"GR - Gratis",IF(ISNUMBER($H37),'Order Form'!#REF!,""),""))),"")</f>
        <v/>
      </c>
      <c r="K37" s="46"/>
      <c r="L37" s="98" t="str">
        <f>IF('Order Form'!J95&gt;0,"",IF('Order Form'!G95=0,"",IF('Order Form'!$K$10&lt;&gt;"GR - Gratis",IF('Order Form'!$K$12="Yes",IF(ISNUMBER($H37),'Order Form'!G95*100,""),""),"")))</f>
        <v/>
      </c>
      <c r="M37" s="98" t="str">
        <f>IF('Order Form'!J95&gt;0,"",IF('Order Form'!$K$17=0,"",IF('Order Form'!$K$17=0,"",IF('Order Form'!$K$10&lt;&gt;"GR - Gratis",IF('Order Form'!$K$12="Yes",IF(ISNUMBER($H37),'Order Form'!$K$17*100,""),""),""))))</f>
        <v/>
      </c>
      <c r="N37" s="47"/>
      <c r="O37" s="97" t="str">
        <f>IF('Order Form'!$B$8="Name / Attent Of","",IF(ISNUMBER($H37),IF('Order Form'!$K$14="Yes",'Order Form'!$B$8,""),""))</f>
        <v/>
      </c>
      <c r="P37" s="105" t="str">
        <f>IF('Order Form'!$B$9="Company / Department","",IF(ISNUMBER($H37),IF('Order Form'!$K$14="Yes",'Order Form'!$B$9,""),""))</f>
        <v/>
      </c>
      <c r="Q37" s="97" t="str">
        <f>IF('Order Form'!$B$10="Address 1","",IF(ISNUMBER($H37),IF('Order Form'!$K$14="Yes",'Order Form'!$B$10,""),""))</f>
        <v/>
      </c>
      <c r="R37" s="97" t="str">
        <f>IF('Order Form'!$B$11="Address 2","",IF(ISNUMBER($H37),IF('Order Form'!$K$14="Yes",'Order Form'!$B$11,""),""))</f>
        <v/>
      </c>
      <c r="S37" s="105" t="str">
        <f>IF('Order Form'!$B$12="Address 3","",IF(ISNUMBER($H37),IF('Order Form'!$K$14="Yes",'Order Form'!$B$12,""),""))</f>
        <v/>
      </c>
      <c r="T37" s="97" t="str">
        <f>IF('Order Form'!$B$13="Town","",IF(ISNUMBER($H37),IF('Order Form'!$K$14="Yes",'Order Form'!$B$13,""),""))</f>
        <v/>
      </c>
      <c r="U37" s="43"/>
      <c r="V37" s="112" t="str">
        <f>IF('Order Form'!$B$14="Post Code","",IF(ISNUMBER($H37),IF('Order Form'!$K$14="Yes",'Order Form'!$B$14,""),""))</f>
        <v/>
      </c>
      <c r="W37" s="107" t="str">
        <f>IF('Order Form'!$B$15="Country","",IF(ISNUMBER($H37),IF('Order Form'!$K$14="Yes",VLOOKUP('Order Form'!$B$15,Lists!N:O,2,0),""),""))</f>
        <v/>
      </c>
      <c r="X37" s="109"/>
      <c r="Y37" s="108" t="str">
        <f>IF('Order Form'!$F$8="Phone","",IF(ISNUMBER($H37),IF('Order Form'!$K$14="Yes",'Order Form'!$F$8,""),""))</f>
        <v/>
      </c>
      <c r="Z37" s="106" t="str">
        <f>IF('Order Form'!$F$9="Email","",IF(ISNUMBER($H37),IF('Order Form'!$K$14="Yes",'Order Form'!$F$9,""),""))</f>
        <v/>
      </c>
      <c r="AA37" s="47"/>
      <c r="AC37" s="95" t="str">
        <f>IF(ISNUMBER(($H37)),LEFT('Order Form'!$K$10,2),"")</f>
        <v/>
      </c>
      <c r="AD37" s="43"/>
      <c r="AE37" s="95" t="str">
        <f>IF(AC37="GR",LEFT('Order Form'!$K$11,2),"")</f>
        <v/>
      </c>
      <c r="AF37" s="43"/>
      <c r="AG37" s="47"/>
      <c r="AH37" s="47"/>
      <c r="AI37" s="95" t="str">
        <f>IF(ISNUMBER(($H37)),IF('Order Form'!$K$16="Yes","P",""),"")</f>
        <v/>
      </c>
      <c r="AJ37" s="43"/>
      <c r="AK37" s="115"/>
      <c r="AL37" s="115"/>
      <c r="AM37" s="43"/>
      <c r="AN37" s="43"/>
      <c r="AO37" s="47"/>
      <c r="AP37" s="43"/>
      <c r="AQ37" s="47"/>
      <c r="AR37" s="47"/>
      <c r="AS37" s="47"/>
      <c r="AZ37" s="95" t="str">
        <f>IF(ISNUMBER(($H37)),IF('Order Form'!$K$15="Yes","Y",""),"")</f>
        <v/>
      </c>
      <c r="BD37" s="96" t="e">
        <f>IF('Order Form'!#REF!&gt;0,"OF"," ")</f>
        <v>#REF!</v>
      </c>
      <c r="BE37" s="95" t="e">
        <f>IF('Order Form'!#REF!&gt;0,"Y"," ")</f>
        <v>#REF!</v>
      </c>
      <c r="BF37" s="95" t="e">
        <f>IF('Order Form'!#REF!&gt;0,"STANDARD"," ")</f>
        <v>#REF!</v>
      </c>
    </row>
    <row r="38" spans="1:58">
      <c r="A38" s="43"/>
      <c r="B38" s="102" t="str">
        <f>IF(ISNUMBER(($H38)),'Order Form'!$D$5,"")</f>
        <v/>
      </c>
      <c r="C38" s="101" t="str">
        <f>IF(ISNUMBER(($H38)),'Order Form'!$G$5,"")</f>
        <v/>
      </c>
      <c r="D38" s="101" t="str">
        <f>IF('Order Form'!F96="","",IF(ISNUMBER(($H38)),'Order Form'!F96,""))</f>
        <v/>
      </c>
      <c r="E38" s="44"/>
      <c r="F38" s="100" t="str">
        <f>IF(ISNUMBER((H38)),SUBSTITUTE(SUBSTITUTE('Order Form'!#REF!,"-","")," ",""),"")</f>
        <v/>
      </c>
      <c r="G38" s="45"/>
      <c r="H38" s="99" t="str">
        <f>IF('Order Form'!H96&gt;0,'Order Form'!H96," ")</f>
        <v xml:space="preserve"> </v>
      </c>
      <c r="I38" s="98" t="str">
        <f>IF('Order Form'!$K$13="Yes",(IF('Order Form'!#REF!&gt;0,"",IF('Order Form'!$K$10&lt;&gt;"GR - Gratis",IF('Order Form'!#REF!=0,"",IF(ISNUMBER($H38),'Order Form'!#REF!,"")),""))),"")</f>
        <v/>
      </c>
      <c r="J38" s="98" t="str">
        <f>IF('Order Form'!$K$13="Yes",(IF('Order Form'!#REF!=0,"",IF('Order Form'!$K$10&lt;&gt;"GR - Gratis",IF(ISNUMBER($H38),'Order Form'!#REF!,""),""))),"")</f>
        <v/>
      </c>
      <c r="K38" s="46"/>
      <c r="L38" s="98" t="str">
        <f>IF('Order Form'!J96&gt;0,"",IF('Order Form'!G96=0,"",IF('Order Form'!$K$10&lt;&gt;"GR - Gratis",IF('Order Form'!$K$12="Yes",IF(ISNUMBER($H38),'Order Form'!G96*100,""),""),"")))</f>
        <v/>
      </c>
      <c r="M38" s="98" t="str">
        <f>IF('Order Form'!J96&gt;0,"",IF('Order Form'!$K$17=0,"",IF('Order Form'!$K$17=0,"",IF('Order Form'!$K$10&lt;&gt;"GR - Gratis",IF('Order Form'!$K$12="Yes",IF(ISNUMBER($H38),'Order Form'!$K$17*100,""),""),""))))</f>
        <v/>
      </c>
      <c r="N38" s="47"/>
      <c r="O38" s="97" t="str">
        <f>IF('Order Form'!$B$8="Name / Attent Of","",IF(ISNUMBER($H38),IF('Order Form'!$K$14="Yes",'Order Form'!$B$8,""),""))</f>
        <v/>
      </c>
      <c r="P38" s="105" t="str">
        <f>IF('Order Form'!$B$9="Company / Department","",IF(ISNUMBER($H38),IF('Order Form'!$K$14="Yes",'Order Form'!$B$9,""),""))</f>
        <v/>
      </c>
      <c r="Q38" s="97" t="str">
        <f>IF('Order Form'!$B$10="Address 1","",IF(ISNUMBER($H38),IF('Order Form'!$K$14="Yes",'Order Form'!$B$10,""),""))</f>
        <v/>
      </c>
      <c r="R38" s="97" t="str">
        <f>IF('Order Form'!$B$11="Address 2","",IF(ISNUMBER($H38),IF('Order Form'!$K$14="Yes",'Order Form'!$B$11,""),""))</f>
        <v/>
      </c>
      <c r="S38" s="105" t="str">
        <f>IF('Order Form'!$B$12="Address 3","",IF(ISNUMBER($H38),IF('Order Form'!$K$14="Yes",'Order Form'!$B$12,""),""))</f>
        <v/>
      </c>
      <c r="T38" s="97" t="str">
        <f>IF('Order Form'!$B$13="Town","",IF(ISNUMBER($H38),IF('Order Form'!$K$14="Yes",'Order Form'!$B$13,""),""))</f>
        <v/>
      </c>
      <c r="U38" s="43"/>
      <c r="V38" s="112" t="str">
        <f>IF('Order Form'!$B$14="Post Code","",IF(ISNUMBER($H38),IF('Order Form'!$K$14="Yes",'Order Form'!$B$14,""),""))</f>
        <v/>
      </c>
      <c r="W38" s="107" t="str">
        <f>IF('Order Form'!$B$15="Country","",IF(ISNUMBER($H38),IF('Order Form'!$K$14="Yes",VLOOKUP('Order Form'!$B$15,Lists!N:O,2,0),""),""))</f>
        <v/>
      </c>
      <c r="X38" s="109"/>
      <c r="Y38" s="108" t="str">
        <f>IF('Order Form'!$F$8="Phone","",IF(ISNUMBER($H38),IF('Order Form'!$K$14="Yes",'Order Form'!$F$8,""),""))</f>
        <v/>
      </c>
      <c r="Z38" s="106" t="str">
        <f>IF('Order Form'!$F$9="Email","",IF(ISNUMBER($H38),IF('Order Form'!$K$14="Yes",'Order Form'!$F$9,""),""))</f>
        <v/>
      </c>
      <c r="AA38" s="47"/>
      <c r="AC38" s="95" t="str">
        <f>IF(ISNUMBER(($H38)),LEFT('Order Form'!$K$10,2),"")</f>
        <v/>
      </c>
      <c r="AD38" s="43"/>
      <c r="AE38" s="95" t="str">
        <f>IF(AC38="GR",LEFT('Order Form'!$K$11,2),"")</f>
        <v/>
      </c>
      <c r="AF38" s="43"/>
      <c r="AG38" s="47"/>
      <c r="AH38" s="47"/>
      <c r="AI38" s="95" t="str">
        <f>IF(ISNUMBER(($H38)),IF('Order Form'!$K$16="Yes","P",""),"")</f>
        <v/>
      </c>
      <c r="AJ38" s="43"/>
      <c r="AK38" s="115"/>
      <c r="AL38" s="115"/>
      <c r="AM38" s="43"/>
      <c r="AN38" s="43"/>
      <c r="AO38" s="47"/>
      <c r="AP38" s="43"/>
      <c r="AQ38" s="47"/>
      <c r="AR38" s="47"/>
      <c r="AS38" s="47"/>
      <c r="AZ38" s="95" t="str">
        <f>IF(ISNUMBER(($H38)),IF('Order Form'!$K$15="Yes","Y",""),"")</f>
        <v/>
      </c>
      <c r="BD38" s="96" t="e">
        <f>IF('Order Form'!#REF!&gt;0,"OF"," ")</f>
        <v>#REF!</v>
      </c>
      <c r="BE38" s="95" t="e">
        <f>IF('Order Form'!#REF!&gt;0,"Y"," ")</f>
        <v>#REF!</v>
      </c>
      <c r="BF38" s="95" t="e">
        <f>IF('Order Form'!#REF!&gt;0,"STANDARD"," ")</f>
        <v>#REF!</v>
      </c>
    </row>
    <row r="39" spans="1:58">
      <c r="A39" s="43"/>
      <c r="B39" s="102" t="str">
        <f>IF(ISNUMBER(($H39)),'Order Form'!$D$5,"")</f>
        <v/>
      </c>
      <c r="C39" s="101" t="str">
        <f>IF(ISNUMBER(($H39)),'Order Form'!$G$5,"")</f>
        <v/>
      </c>
      <c r="D39" s="101" t="str">
        <f>IF('Order Form'!F97="","",IF(ISNUMBER(($H39)),'Order Form'!F97,""))</f>
        <v/>
      </c>
      <c r="E39" s="44"/>
      <c r="F39" s="100" t="str">
        <f>IF(ISNUMBER((H39)),SUBSTITUTE(SUBSTITUTE('Order Form'!#REF!,"-","")," ",""),"")</f>
        <v/>
      </c>
      <c r="G39" s="45"/>
      <c r="H39" s="99" t="str">
        <f>IF('Order Form'!H97&gt;0,'Order Form'!H97," ")</f>
        <v xml:space="preserve"> </v>
      </c>
      <c r="I39" s="98" t="str">
        <f>IF('Order Form'!$K$13="Yes",(IF('Order Form'!#REF!&gt;0,"",IF('Order Form'!$K$10&lt;&gt;"GR - Gratis",IF('Order Form'!#REF!=0,"",IF(ISNUMBER($H39),'Order Form'!#REF!,"")),""))),"")</f>
        <v/>
      </c>
      <c r="J39" s="98" t="str">
        <f>IF('Order Form'!$K$13="Yes",(IF('Order Form'!#REF!=0,"",IF('Order Form'!$K$10&lt;&gt;"GR - Gratis",IF(ISNUMBER($H39),'Order Form'!#REF!,""),""))),"")</f>
        <v/>
      </c>
      <c r="K39" s="46"/>
      <c r="L39" s="98" t="str">
        <f>IF('Order Form'!J97&gt;0,"",IF('Order Form'!G97=0,"",IF('Order Form'!$K$10&lt;&gt;"GR - Gratis",IF('Order Form'!$K$12="Yes",IF(ISNUMBER($H39),'Order Form'!G97*100,""),""),"")))</f>
        <v/>
      </c>
      <c r="M39" s="98" t="str">
        <f>IF('Order Form'!J97&gt;0,"",IF('Order Form'!$K$17=0,"",IF('Order Form'!$K$17=0,"",IF('Order Form'!$K$10&lt;&gt;"GR - Gratis",IF('Order Form'!$K$12="Yes",IF(ISNUMBER($H39),'Order Form'!$K$17*100,""),""),""))))</f>
        <v/>
      </c>
      <c r="N39" s="47"/>
      <c r="O39" s="97" t="str">
        <f>IF('Order Form'!$B$8="Name / Attent Of","",IF(ISNUMBER($H39),IF('Order Form'!$K$14="Yes",'Order Form'!$B$8,""),""))</f>
        <v/>
      </c>
      <c r="P39" s="105" t="str">
        <f>IF('Order Form'!$B$9="Company / Department","",IF(ISNUMBER($H39),IF('Order Form'!$K$14="Yes",'Order Form'!$B$9,""),""))</f>
        <v/>
      </c>
      <c r="Q39" s="97" t="str">
        <f>IF('Order Form'!$B$10="Address 1","",IF(ISNUMBER($H39),IF('Order Form'!$K$14="Yes",'Order Form'!$B$10,""),""))</f>
        <v/>
      </c>
      <c r="R39" s="97" t="str">
        <f>IF('Order Form'!$B$11="Address 2","",IF(ISNUMBER($H39),IF('Order Form'!$K$14="Yes",'Order Form'!$B$11,""),""))</f>
        <v/>
      </c>
      <c r="S39" s="105" t="str">
        <f>IF('Order Form'!$B$12="Address 3","",IF(ISNUMBER($H39),IF('Order Form'!$K$14="Yes",'Order Form'!$B$12,""),""))</f>
        <v/>
      </c>
      <c r="T39" s="97" t="str">
        <f>IF('Order Form'!$B$13="Town","",IF(ISNUMBER($H39),IF('Order Form'!$K$14="Yes",'Order Form'!$B$13,""),""))</f>
        <v/>
      </c>
      <c r="U39" s="43"/>
      <c r="V39" s="112" t="str">
        <f>IF('Order Form'!$B$14="Post Code","",IF(ISNUMBER($H39),IF('Order Form'!$K$14="Yes",'Order Form'!$B$14,""),""))</f>
        <v/>
      </c>
      <c r="W39" s="107" t="str">
        <f>IF('Order Form'!$B$15="Country","",IF(ISNUMBER($H39),IF('Order Form'!$K$14="Yes",VLOOKUP('Order Form'!$B$15,Lists!N:O,2,0),""),""))</f>
        <v/>
      </c>
      <c r="X39" s="109"/>
      <c r="Y39" s="108" t="str">
        <f>IF('Order Form'!$F$8="Phone","",IF(ISNUMBER($H39),IF('Order Form'!$K$14="Yes",'Order Form'!$F$8,""),""))</f>
        <v/>
      </c>
      <c r="Z39" s="106" t="str">
        <f>IF('Order Form'!$F$9="Email","",IF(ISNUMBER($H39),IF('Order Form'!$K$14="Yes",'Order Form'!$F$9,""),""))</f>
        <v/>
      </c>
      <c r="AA39" s="47"/>
      <c r="AC39" s="95" t="str">
        <f>IF(ISNUMBER(($H39)),LEFT('Order Form'!$K$10,2),"")</f>
        <v/>
      </c>
      <c r="AD39" s="43"/>
      <c r="AE39" s="95" t="str">
        <f>IF(AC39="GR",LEFT('Order Form'!$K$11,2),"")</f>
        <v/>
      </c>
      <c r="AF39" s="43"/>
      <c r="AG39" s="47"/>
      <c r="AH39" s="47"/>
      <c r="AI39" s="95" t="str">
        <f>IF(ISNUMBER(($H39)),IF('Order Form'!$K$16="Yes","P",""),"")</f>
        <v/>
      </c>
      <c r="AJ39" s="43"/>
      <c r="AK39" s="115"/>
      <c r="AL39" s="115"/>
      <c r="AM39" s="43"/>
      <c r="AN39" s="43"/>
      <c r="AO39" s="47"/>
      <c r="AP39" s="43"/>
      <c r="AQ39" s="47"/>
      <c r="AR39" s="47"/>
      <c r="AS39" s="47"/>
      <c r="AZ39" s="95" t="str">
        <f>IF(ISNUMBER(($H39)),IF('Order Form'!$K$15="Yes","Y",""),"")</f>
        <v/>
      </c>
      <c r="BD39" s="96" t="e">
        <f>IF('Order Form'!#REF!&gt;0,"OF"," ")</f>
        <v>#REF!</v>
      </c>
      <c r="BE39" s="95" t="e">
        <f>IF('Order Form'!#REF!&gt;0,"Y"," ")</f>
        <v>#REF!</v>
      </c>
      <c r="BF39" s="95" t="e">
        <f>IF('Order Form'!#REF!&gt;0,"STANDARD"," ")</f>
        <v>#REF!</v>
      </c>
    </row>
    <row r="40" spans="1:58">
      <c r="A40" s="43"/>
      <c r="B40" s="102" t="str">
        <f>IF(ISNUMBER(($H40)),'Order Form'!$D$5,"")</f>
        <v/>
      </c>
      <c r="C40" s="101" t="str">
        <f>IF(ISNUMBER(($H40)),'Order Form'!$G$5,"")</f>
        <v/>
      </c>
      <c r="D40" s="101" t="str">
        <f>IF('Order Form'!F98="","",IF(ISNUMBER(($H40)),'Order Form'!F98,""))</f>
        <v/>
      </c>
      <c r="E40" s="44"/>
      <c r="F40" s="100" t="str">
        <f>IF(ISNUMBER((H40)),SUBSTITUTE(SUBSTITUTE('Order Form'!#REF!,"-","")," ",""),"")</f>
        <v/>
      </c>
      <c r="G40" s="45"/>
      <c r="H40" s="99" t="str">
        <f>IF('Order Form'!H98&gt;0,'Order Form'!H98," ")</f>
        <v xml:space="preserve"> </v>
      </c>
      <c r="I40" s="98" t="str">
        <f>IF('Order Form'!$K$13="Yes",(IF('Order Form'!#REF!&gt;0,"",IF('Order Form'!$K$10&lt;&gt;"GR - Gratis",IF('Order Form'!#REF!=0,"",IF(ISNUMBER($H40),'Order Form'!#REF!,"")),""))),"")</f>
        <v/>
      </c>
      <c r="J40" s="98" t="str">
        <f>IF('Order Form'!$K$13="Yes",(IF('Order Form'!#REF!=0,"",IF('Order Form'!$K$10&lt;&gt;"GR - Gratis",IF(ISNUMBER($H40),'Order Form'!#REF!,""),""))),"")</f>
        <v/>
      </c>
      <c r="K40" s="46"/>
      <c r="L40" s="98" t="str">
        <f>IF('Order Form'!J98&gt;0,"",IF('Order Form'!G98=0,"",IF('Order Form'!$K$10&lt;&gt;"GR - Gratis",IF('Order Form'!$K$12="Yes",IF(ISNUMBER($H40),'Order Form'!G98*100,""),""),"")))</f>
        <v/>
      </c>
      <c r="M40" s="98" t="str">
        <f>IF('Order Form'!J98&gt;0,"",IF('Order Form'!$K$17=0,"",IF('Order Form'!$K$17=0,"",IF('Order Form'!$K$10&lt;&gt;"GR - Gratis",IF('Order Form'!$K$12="Yes",IF(ISNUMBER($H40),'Order Form'!$K$17*100,""),""),""))))</f>
        <v/>
      </c>
      <c r="N40" s="47"/>
      <c r="O40" s="97" t="str">
        <f>IF('Order Form'!$B$8="Name / Attent Of","",IF(ISNUMBER($H40),IF('Order Form'!$K$14="Yes",'Order Form'!$B$8,""),""))</f>
        <v/>
      </c>
      <c r="P40" s="105" t="str">
        <f>IF('Order Form'!$B$9="Company / Department","",IF(ISNUMBER($H40),IF('Order Form'!$K$14="Yes",'Order Form'!$B$9,""),""))</f>
        <v/>
      </c>
      <c r="Q40" s="97" t="str">
        <f>IF('Order Form'!$B$10="Address 1","",IF(ISNUMBER($H40),IF('Order Form'!$K$14="Yes",'Order Form'!$B$10,""),""))</f>
        <v/>
      </c>
      <c r="R40" s="97" t="str">
        <f>IF('Order Form'!$B$11="Address 2","",IF(ISNUMBER($H40),IF('Order Form'!$K$14="Yes",'Order Form'!$B$11,""),""))</f>
        <v/>
      </c>
      <c r="S40" s="105" t="str">
        <f>IF('Order Form'!$B$12="Address 3","",IF(ISNUMBER($H40),IF('Order Form'!$K$14="Yes",'Order Form'!$B$12,""),""))</f>
        <v/>
      </c>
      <c r="T40" s="97" t="str">
        <f>IF('Order Form'!$B$13="Town","",IF(ISNUMBER($H40),IF('Order Form'!$K$14="Yes",'Order Form'!$B$13,""),""))</f>
        <v/>
      </c>
      <c r="U40" s="43"/>
      <c r="V40" s="112" t="str">
        <f>IF('Order Form'!$B$14="Post Code","",IF(ISNUMBER($H40),IF('Order Form'!$K$14="Yes",'Order Form'!$B$14,""),""))</f>
        <v/>
      </c>
      <c r="W40" s="107" t="str">
        <f>IF('Order Form'!$B$15="Country","",IF(ISNUMBER($H40),IF('Order Form'!$K$14="Yes",VLOOKUP('Order Form'!$B$15,Lists!N:O,2,0),""),""))</f>
        <v/>
      </c>
      <c r="X40" s="109"/>
      <c r="Y40" s="108" t="str">
        <f>IF('Order Form'!$F$8="Phone","",IF(ISNUMBER($H40),IF('Order Form'!$K$14="Yes",'Order Form'!$F$8,""),""))</f>
        <v/>
      </c>
      <c r="Z40" s="106" t="str">
        <f>IF('Order Form'!$F$9="Email","",IF(ISNUMBER($H40),IF('Order Form'!$K$14="Yes",'Order Form'!$F$9,""),""))</f>
        <v/>
      </c>
      <c r="AA40" s="47"/>
      <c r="AC40" s="95" t="str">
        <f>IF(ISNUMBER(($H40)),LEFT('Order Form'!$K$10,2),"")</f>
        <v/>
      </c>
      <c r="AD40" s="43"/>
      <c r="AE40" s="95" t="str">
        <f>IF(AC40="GR",LEFT('Order Form'!$K$11,2),"")</f>
        <v/>
      </c>
      <c r="AF40" s="43"/>
      <c r="AG40" s="47"/>
      <c r="AH40" s="47"/>
      <c r="AI40" s="95" t="str">
        <f>IF(ISNUMBER(($H40)),IF('Order Form'!$K$16="Yes","P",""),"")</f>
        <v/>
      </c>
      <c r="AJ40" s="43"/>
      <c r="AK40" s="115"/>
      <c r="AL40" s="115"/>
      <c r="AM40" s="43"/>
      <c r="AN40" s="43"/>
      <c r="AO40" s="47"/>
      <c r="AP40" s="43"/>
      <c r="AQ40" s="47"/>
      <c r="AR40" s="47"/>
      <c r="AS40" s="47"/>
      <c r="AZ40" s="95" t="str">
        <f>IF(ISNUMBER(($H40)),IF('Order Form'!$K$15="Yes","Y",""),"")</f>
        <v/>
      </c>
      <c r="BD40" s="96" t="e">
        <f>IF('Order Form'!#REF!&gt;0,"OF"," ")</f>
        <v>#REF!</v>
      </c>
      <c r="BE40" s="95" t="e">
        <f>IF('Order Form'!#REF!&gt;0,"Y"," ")</f>
        <v>#REF!</v>
      </c>
      <c r="BF40" s="95" t="e">
        <f>IF('Order Form'!#REF!&gt;0,"STANDARD"," ")</f>
        <v>#REF!</v>
      </c>
    </row>
    <row r="41" spans="1:58">
      <c r="A41" s="43"/>
      <c r="B41" s="102" t="str">
        <f>IF(ISNUMBER(($H41)),'Order Form'!$D$5,"")</f>
        <v/>
      </c>
      <c r="C41" s="101" t="str">
        <f>IF(ISNUMBER(($H41)),'Order Form'!$G$5,"")</f>
        <v/>
      </c>
      <c r="D41" s="101" t="str">
        <f>IF('Order Form'!F99="","",IF(ISNUMBER(($H41)),'Order Form'!F99,""))</f>
        <v/>
      </c>
      <c r="E41" s="44"/>
      <c r="F41" s="100" t="str">
        <f>IF(ISNUMBER((H41)),SUBSTITUTE(SUBSTITUTE('Order Form'!#REF!,"-","")," ",""),"")</f>
        <v/>
      </c>
      <c r="G41" s="45"/>
      <c r="H41" s="99" t="str">
        <f>IF('Order Form'!H99&gt;0,'Order Form'!H99," ")</f>
        <v xml:space="preserve"> </v>
      </c>
      <c r="I41" s="98" t="str">
        <f>IF('Order Form'!$K$13="Yes",(IF('Order Form'!#REF!&gt;0,"",IF('Order Form'!$K$10&lt;&gt;"GR - Gratis",IF('Order Form'!#REF!=0,"",IF(ISNUMBER($H41),'Order Form'!#REF!,"")),""))),"")</f>
        <v/>
      </c>
      <c r="J41" s="98" t="str">
        <f>IF('Order Form'!$K$13="Yes",(IF('Order Form'!#REF!=0,"",IF('Order Form'!$K$10&lt;&gt;"GR - Gratis",IF(ISNUMBER($H41),'Order Form'!#REF!,""),""))),"")</f>
        <v/>
      </c>
      <c r="K41" s="46"/>
      <c r="L41" s="98" t="str">
        <f>IF('Order Form'!J99&gt;0,"",IF('Order Form'!G99=0,"",IF('Order Form'!$K$10&lt;&gt;"GR - Gratis",IF('Order Form'!$K$12="Yes",IF(ISNUMBER($H41),'Order Form'!G99*100,""),""),"")))</f>
        <v/>
      </c>
      <c r="M41" s="98" t="str">
        <f>IF('Order Form'!J99&gt;0,"",IF('Order Form'!$K$17=0,"",IF('Order Form'!$K$17=0,"",IF('Order Form'!$K$10&lt;&gt;"GR - Gratis",IF('Order Form'!$K$12="Yes",IF(ISNUMBER($H41),'Order Form'!$K$17*100,""),""),""))))</f>
        <v/>
      </c>
      <c r="N41" s="47"/>
      <c r="O41" s="97" t="str">
        <f>IF('Order Form'!$B$8="Name / Attent Of","",IF(ISNUMBER($H41),IF('Order Form'!$K$14="Yes",'Order Form'!$B$8,""),""))</f>
        <v/>
      </c>
      <c r="P41" s="105" t="str">
        <f>IF('Order Form'!$B$9="Company / Department","",IF(ISNUMBER($H41),IF('Order Form'!$K$14="Yes",'Order Form'!$B$9,""),""))</f>
        <v/>
      </c>
      <c r="Q41" s="97" t="str">
        <f>IF('Order Form'!$B$10="Address 1","",IF(ISNUMBER($H41),IF('Order Form'!$K$14="Yes",'Order Form'!$B$10,""),""))</f>
        <v/>
      </c>
      <c r="R41" s="97" t="str">
        <f>IF('Order Form'!$B$11="Address 2","",IF(ISNUMBER($H41),IF('Order Form'!$K$14="Yes",'Order Form'!$B$11,""),""))</f>
        <v/>
      </c>
      <c r="S41" s="105" t="str">
        <f>IF('Order Form'!$B$12="Address 3","",IF(ISNUMBER($H41),IF('Order Form'!$K$14="Yes",'Order Form'!$B$12,""),""))</f>
        <v/>
      </c>
      <c r="T41" s="97" t="str">
        <f>IF('Order Form'!$B$13="Town","",IF(ISNUMBER($H41),IF('Order Form'!$K$14="Yes",'Order Form'!$B$13,""),""))</f>
        <v/>
      </c>
      <c r="U41" s="43"/>
      <c r="V41" s="112" t="str">
        <f>IF('Order Form'!$B$14="Post Code","",IF(ISNUMBER($H41),IF('Order Form'!$K$14="Yes",'Order Form'!$B$14,""),""))</f>
        <v/>
      </c>
      <c r="W41" s="107" t="str">
        <f>IF('Order Form'!$B$15="Country","",IF(ISNUMBER($H41),IF('Order Form'!$K$14="Yes",VLOOKUP('Order Form'!$B$15,Lists!N:O,2,0),""),""))</f>
        <v/>
      </c>
      <c r="X41" s="109"/>
      <c r="Y41" s="108" t="str">
        <f>IF('Order Form'!$F$8="Phone","",IF(ISNUMBER($H41),IF('Order Form'!$K$14="Yes",'Order Form'!$F$8,""),""))</f>
        <v/>
      </c>
      <c r="Z41" s="106" t="str">
        <f>IF('Order Form'!$F$9="Email","",IF(ISNUMBER($H41),IF('Order Form'!$K$14="Yes",'Order Form'!$F$9,""),""))</f>
        <v/>
      </c>
      <c r="AA41" s="47"/>
      <c r="AC41" s="95" t="str">
        <f>IF(ISNUMBER(($H41)),LEFT('Order Form'!$K$10,2),"")</f>
        <v/>
      </c>
      <c r="AD41" s="43"/>
      <c r="AE41" s="95" t="str">
        <f>IF(AC41="GR",LEFT('Order Form'!$K$11,2),"")</f>
        <v/>
      </c>
      <c r="AF41" s="43"/>
      <c r="AG41" s="47"/>
      <c r="AH41" s="47"/>
      <c r="AI41" s="95" t="str">
        <f>IF(ISNUMBER(($H41)),IF('Order Form'!$K$16="Yes","P",""),"")</f>
        <v/>
      </c>
      <c r="AJ41" s="43"/>
      <c r="AK41" s="115"/>
      <c r="AL41" s="115"/>
      <c r="AM41" s="43"/>
      <c r="AN41" s="43"/>
      <c r="AO41" s="47"/>
      <c r="AP41" s="43"/>
      <c r="AQ41" s="47"/>
      <c r="AR41" s="47"/>
      <c r="AS41" s="47"/>
      <c r="AZ41" s="95" t="str">
        <f>IF(ISNUMBER(($H41)),IF('Order Form'!$K$15="Yes","Y",""),"")</f>
        <v/>
      </c>
      <c r="BD41" s="96" t="e">
        <f>IF('Order Form'!#REF!&gt;0,"OF"," ")</f>
        <v>#REF!</v>
      </c>
      <c r="BE41" s="95" t="e">
        <f>IF('Order Form'!#REF!&gt;0,"Y"," ")</f>
        <v>#REF!</v>
      </c>
      <c r="BF41" s="95" t="e">
        <f>IF('Order Form'!#REF!&gt;0,"STANDARD"," ")</f>
        <v>#REF!</v>
      </c>
    </row>
    <row r="42" spans="1:58">
      <c r="A42" s="43"/>
      <c r="B42" s="102" t="str">
        <f>IF(ISNUMBER(($H42)),'Order Form'!$D$5,"")</f>
        <v/>
      </c>
      <c r="C42" s="101" t="str">
        <f>IF(ISNUMBER(($H42)),'Order Form'!$G$5,"")</f>
        <v/>
      </c>
      <c r="D42" s="101" t="str">
        <f>IF('Order Form'!F100="","",IF(ISNUMBER(($H42)),'Order Form'!F100,""))</f>
        <v/>
      </c>
      <c r="E42" s="44"/>
      <c r="F42" s="100" t="str">
        <f>IF(ISNUMBER((H42)),SUBSTITUTE(SUBSTITUTE('Order Form'!#REF!,"-","")," ",""),"")</f>
        <v/>
      </c>
      <c r="G42" s="45"/>
      <c r="H42" s="99" t="str">
        <f>IF('Order Form'!H100&gt;0,'Order Form'!H100," ")</f>
        <v xml:space="preserve"> </v>
      </c>
      <c r="I42" s="98" t="str">
        <f>IF('Order Form'!$K$13="Yes",(IF('Order Form'!#REF!&gt;0,"",IF('Order Form'!$K$10&lt;&gt;"GR - Gratis",IF('Order Form'!#REF!=0,"",IF(ISNUMBER($H42),'Order Form'!#REF!,"")),""))),"")</f>
        <v/>
      </c>
      <c r="J42" s="98" t="str">
        <f>IF('Order Form'!$K$13="Yes",(IF('Order Form'!#REF!=0,"",IF('Order Form'!$K$10&lt;&gt;"GR - Gratis",IF(ISNUMBER($H42),'Order Form'!#REF!,""),""))),"")</f>
        <v/>
      </c>
      <c r="K42" s="46"/>
      <c r="L42" s="98" t="str">
        <f>IF('Order Form'!J100&gt;0,"",IF('Order Form'!G100=0,"",IF('Order Form'!$K$10&lt;&gt;"GR - Gratis",IF('Order Form'!$K$12="Yes",IF(ISNUMBER($H42),'Order Form'!G100*100,""),""),"")))</f>
        <v/>
      </c>
      <c r="M42" s="98" t="str">
        <f>IF('Order Form'!J100&gt;0,"",IF('Order Form'!$K$17=0,"",IF('Order Form'!$K$17=0,"",IF('Order Form'!$K$10&lt;&gt;"GR - Gratis",IF('Order Form'!$K$12="Yes",IF(ISNUMBER($H42),'Order Form'!$K$17*100,""),""),""))))</f>
        <v/>
      </c>
      <c r="N42" s="47"/>
      <c r="O42" s="97" t="str">
        <f>IF('Order Form'!$B$8="Name / Attent Of","",IF(ISNUMBER($H42),IF('Order Form'!$K$14="Yes",'Order Form'!$B$8,""),""))</f>
        <v/>
      </c>
      <c r="P42" s="105" t="str">
        <f>IF('Order Form'!$B$9="Company / Department","",IF(ISNUMBER($H42),IF('Order Form'!$K$14="Yes",'Order Form'!$B$9,""),""))</f>
        <v/>
      </c>
      <c r="Q42" s="97" t="str">
        <f>IF('Order Form'!$B$10="Address 1","",IF(ISNUMBER($H42),IF('Order Form'!$K$14="Yes",'Order Form'!$B$10,""),""))</f>
        <v/>
      </c>
      <c r="R42" s="97" t="str">
        <f>IF('Order Form'!$B$11="Address 2","",IF(ISNUMBER($H42),IF('Order Form'!$K$14="Yes",'Order Form'!$B$11,""),""))</f>
        <v/>
      </c>
      <c r="S42" s="105" t="str">
        <f>IF('Order Form'!$B$12="Address 3","",IF(ISNUMBER($H42),IF('Order Form'!$K$14="Yes",'Order Form'!$B$12,""),""))</f>
        <v/>
      </c>
      <c r="T42" s="97" t="str">
        <f>IF('Order Form'!$B$13="Town","",IF(ISNUMBER($H42),IF('Order Form'!$K$14="Yes",'Order Form'!$B$13,""),""))</f>
        <v/>
      </c>
      <c r="U42" s="43"/>
      <c r="V42" s="112" t="str">
        <f>IF('Order Form'!$B$14="Post Code","",IF(ISNUMBER($H42),IF('Order Form'!$K$14="Yes",'Order Form'!$B$14,""),""))</f>
        <v/>
      </c>
      <c r="W42" s="107" t="str">
        <f>IF('Order Form'!$B$15="Country","",IF(ISNUMBER($H42),IF('Order Form'!$K$14="Yes",VLOOKUP('Order Form'!$B$15,Lists!N:O,2,0),""),""))</f>
        <v/>
      </c>
      <c r="X42" s="109"/>
      <c r="Y42" s="108" t="str">
        <f>IF('Order Form'!$F$8="Phone","",IF(ISNUMBER($H42),IF('Order Form'!$K$14="Yes",'Order Form'!$F$8,""),""))</f>
        <v/>
      </c>
      <c r="Z42" s="106" t="str">
        <f>IF('Order Form'!$F$9="Email","",IF(ISNUMBER($H42),IF('Order Form'!$K$14="Yes",'Order Form'!$F$9,""),""))</f>
        <v/>
      </c>
      <c r="AA42" s="47"/>
      <c r="AC42" s="95" t="str">
        <f>IF(ISNUMBER(($H42)),LEFT('Order Form'!$K$10,2),"")</f>
        <v/>
      </c>
      <c r="AD42" s="43"/>
      <c r="AE42" s="95" t="str">
        <f>IF(AC42="GR",LEFT('Order Form'!$K$11,2),"")</f>
        <v/>
      </c>
      <c r="AF42" s="43"/>
      <c r="AG42" s="47"/>
      <c r="AH42" s="47"/>
      <c r="AI42" s="95" t="str">
        <f>IF(ISNUMBER(($H42)),IF('Order Form'!$K$16="Yes","P",""),"")</f>
        <v/>
      </c>
      <c r="AJ42" s="43"/>
      <c r="AK42" s="115"/>
      <c r="AL42" s="115"/>
      <c r="AM42" s="43"/>
      <c r="AN42" s="43"/>
      <c r="AO42" s="47"/>
      <c r="AP42" s="43"/>
      <c r="AQ42" s="47"/>
      <c r="AR42" s="47"/>
      <c r="AS42" s="47"/>
      <c r="AZ42" s="95" t="str">
        <f>IF(ISNUMBER(($H42)),IF('Order Form'!$K$15="Yes","Y",""),"")</f>
        <v/>
      </c>
      <c r="BD42" s="96" t="e">
        <f>IF('Order Form'!#REF!&gt;0,"OF"," ")</f>
        <v>#REF!</v>
      </c>
      <c r="BE42" s="95" t="e">
        <f>IF('Order Form'!#REF!&gt;0,"Y"," ")</f>
        <v>#REF!</v>
      </c>
      <c r="BF42" s="95" t="e">
        <f>IF('Order Form'!#REF!&gt;0,"STANDARD"," ")</f>
        <v>#REF!</v>
      </c>
    </row>
    <row r="43" spans="1:58">
      <c r="A43" s="43"/>
      <c r="B43" s="102" t="str">
        <f>IF(ISNUMBER(($H43)),'Order Form'!$D$5,"")</f>
        <v/>
      </c>
      <c r="C43" s="101" t="str">
        <f>IF(ISNUMBER(($H43)),'Order Form'!$G$5,"")</f>
        <v/>
      </c>
      <c r="D43" s="101" t="str">
        <f>IF('Order Form'!F101="","",IF(ISNUMBER(($H43)),'Order Form'!F101,""))</f>
        <v/>
      </c>
      <c r="E43" s="44"/>
      <c r="F43" s="100" t="str">
        <f>IF(ISNUMBER((H43)),SUBSTITUTE(SUBSTITUTE('Order Form'!#REF!,"-","")," ",""),"")</f>
        <v/>
      </c>
      <c r="G43" s="45"/>
      <c r="H43" s="99" t="str">
        <f>IF('Order Form'!H101&gt;0,'Order Form'!H101," ")</f>
        <v xml:space="preserve"> </v>
      </c>
      <c r="I43" s="98" t="str">
        <f>IF('Order Form'!$K$13="Yes",(IF('Order Form'!#REF!&gt;0,"",IF('Order Form'!$K$10&lt;&gt;"GR - Gratis",IF('Order Form'!#REF!=0,"",IF(ISNUMBER($H43),'Order Form'!#REF!,"")),""))),"")</f>
        <v/>
      </c>
      <c r="J43" s="98" t="str">
        <f>IF('Order Form'!$K$13="Yes",(IF('Order Form'!#REF!=0,"",IF('Order Form'!$K$10&lt;&gt;"GR - Gratis",IF(ISNUMBER($H43),'Order Form'!#REF!,""),""))),"")</f>
        <v/>
      </c>
      <c r="K43" s="46"/>
      <c r="L43" s="98" t="str">
        <f>IF('Order Form'!J101&gt;0,"",IF('Order Form'!G101=0,"",IF('Order Form'!$K$10&lt;&gt;"GR - Gratis",IF('Order Form'!$K$12="Yes",IF(ISNUMBER($H43),'Order Form'!G101*100,""),""),"")))</f>
        <v/>
      </c>
      <c r="M43" s="98" t="str">
        <f>IF('Order Form'!J101&gt;0,"",IF('Order Form'!$K$17=0,"",IF('Order Form'!$K$17=0,"",IF('Order Form'!$K$10&lt;&gt;"GR - Gratis",IF('Order Form'!$K$12="Yes",IF(ISNUMBER($H43),'Order Form'!$K$17*100,""),""),""))))</f>
        <v/>
      </c>
      <c r="N43" s="47"/>
      <c r="O43" s="97" t="str">
        <f>IF('Order Form'!$B$8="Name / Attent Of","",IF(ISNUMBER($H43),IF('Order Form'!$K$14="Yes",'Order Form'!$B$8,""),""))</f>
        <v/>
      </c>
      <c r="P43" s="105" t="str">
        <f>IF('Order Form'!$B$9="Company / Department","",IF(ISNUMBER($H43),IF('Order Form'!$K$14="Yes",'Order Form'!$B$9,""),""))</f>
        <v/>
      </c>
      <c r="Q43" s="97" t="str">
        <f>IF('Order Form'!$B$10="Address 1","",IF(ISNUMBER($H43),IF('Order Form'!$K$14="Yes",'Order Form'!$B$10,""),""))</f>
        <v/>
      </c>
      <c r="R43" s="97" t="str">
        <f>IF('Order Form'!$B$11="Address 2","",IF(ISNUMBER($H43),IF('Order Form'!$K$14="Yes",'Order Form'!$B$11,""),""))</f>
        <v/>
      </c>
      <c r="S43" s="105" t="str">
        <f>IF('Order Form'!$B$12="Address 3","",IF(ISNUMBER($H43),IF('Order Form'!$K$14="Yes",'Order Form'!$B$12,""),""))</f>
        <v/>
      </c>
      <c r="T43" s="97" t="str">
        <f>IF('Order Form'!$B$13="Town","",IF(ISNUMBER($H43),IF('Order Form'!$K$14="Yes",'Order Form'!$B$13,""),""))</f>
        <v/>
      </c>
      <c r="U43" s="43"/>
      <c r="V43" s="112" t="str">
        <f>IF('Order Form'!$B$14="Post Code","",IF(ISNUMBER($H43),IF('Order Form'!$K$14="Yes",'Order Form'!$B$14,""),""))</f>
        <v/>
      </c>
      <c r="W43" s="107" t="str">
        <f>IF('Order Form'!$B$15="Country","",IF(ISNUMBER($H43),IF('Order Form'!$K$14="Yes",VLOOKUP('Order Form'!$B$15,Lists!N:O,2,0),""),""))</f>
        <v/>
      </c>
      <c r="X43" s="109"/>
      <c r="Y43" s="108" t="str">
        <f>IF('Order Form'!$F$8="Phone","",IF(ISNUMBER($H43),IF('Order Form'!$K$14="Yes",'Order Form'!$F$8,""),""))</f>
        <v/>
      </c>
      <c r="Z43" s="106" t="str">
        <f>IF('Order Form'!$F$9="Email","",IF(ISNUMBER($H43),IF('Order Form'!$K$14="Yes",'Order Form'!$F$9,""),""))</f>
        <v/>
      </c>
      <c r="AA43" s="47"/>
      <c r="AC43" s="95" t="str">
        <f>IF(ISNUMBER(($H43)),LEFT('Order Form'!$K$10,2),"")</f>
        <v/>
      </c>
      <c r="AD43" s="43"/>
      <c r="AE43" s="95" t="str">
        <f>IF(AC43="GR",LEFT('Order Form'!$K$11,2),"")</f>
        <v/>
      </c>
      <c r="AF43" s="43"/>
      <c r="AG43" s="47"/>
      <c r="AH43" s="47"/>
      <c r="AI43" s="95" t="str">
        <f>IF(ISNUMBER(($H43)),IF('Order Form'!$K$16="Yes","P",""),"")</f>
        <v/>
      </c>
      <c r="AJ43" s="43"/>
      <c r="AK43" s="115"/>
      <c r="AL43" s="115"/>
      <c r="AM43" s="43"/>
      <c r="AN43" s="43"/>
      <c r="AO43" s="47"/>
      <c r="AP43" s="43"/>
      <c r="AQ43" s="47"/>
      <c r="AR43" s="47"/>
      <c r="AS43" s="47"/>
      <c r="AZ43" s="95" t="str">
        <f>IF(ISNUMBER(($H43)),IF('Order Form'!$K$15="Yes","Y",""),"")</f>
        <v/>
      </c>
      <c r="BD43" s="96" t="e">
        <f>IF('Order Form'!#REF!&gt;0,"OF"," ")</f>
        <v>#REF!</v>
      </c>
      <c r="BE43" s="95" t="e">
        <f>IF('Order Form'!#REF!&gt;0,"Y"," ")</f>
        <v>#REF!</v>
      </c>
      <c r="BF43" s="95" t="e">
        <f>IF('Order Form'!#REF!&gt;0,"STANDARD"," ")</f>
        <v>#REF!</v>
      </c>
    </row>
    <row r="44" spans="1:58">
      <c r="A44" s="43"/>
      <c r="B44" s="102" t="str">
        <f>IF(ISNUMBER(($H44)),'Order Form'!$D$5,"")</f>
        <v/>
      </c>
      <c r="C44" s="101" t="str">
        <f>IF(ISNUMBER(($H44)),'Order Form'!$G$5,"")</f>
        <v/>
      </c>
      <c r="D44" s="101" t="str">
        <f>IF('Order Form'!F102="","",IF(ISNUMBER(($H44)),'Order Form'!F102,""))</f>
        <v/>
      </c>
      <c r="E44" s="44"/>
      <c r="F44" s="100" t="str">
        <f>IF(ISNUMBER((H44)),SUBSTITUTE(SUBSTITUTE('Order Form'!#REF!,"-","")," ",""),"")</f>
        <v/>
      </c>
      <c r="G44" s="45"/>
      <c r="H44" s="99" t="str">
        <f>IF('Order Form'!H102&gt;0,'Order Form'!H102," ")</f>
        <v xml:space="preserve"> </v>
      </c>
      <c r="I44" s="98" t="str">
        <f>IF('Order Form'!$K$13="Yes",(IF('Order Form'!#REF!&gt;0,"",IF('Order Form'!$K$10&lt;&gt;"GR - Gratis",IF('Order Form'!#REF!=0,"",IF(ISNUMBER($H44),'Order Form'!#REF!,"")),""))),"")</f>
        <v/>
      </c>
      <c r="J44" s="98" t="str">
        <f>IF('Order Form'!$K$13="Yes",(IF('Order Form'!#REF!=0,"",IF('Order Form'!$K$10&lt;&gt;"GR - Gratis",IF(ISNUMBER($H44),'Order Form'!#REF!,""),""))),"")</f>
        <v/>
      </c>
      <c r="K44" s="46"/>
      <c r="L44" s="98" t="str">
        <f>IF('Order Form'!J102&gt;0,"",IF('Order Form'!G102=0,"",IF('Order Form'!$K$10&lt;&gt;"GR - Gratis",IF('Order Form'!$K$12="Yes",IF(ISNUMBER($H44),'Order Form'!G102*100,""),""),"")))</f>
        <v/>
      </c>
      <c r="M44" s="98" t="str">
        <f>IF('Order Form'!J102&gt;0,"",IF('Order Form'!$K$17=0,"",IF('Order Form'!$K$17=0,"",IF('Order Form'!$K$10&lt;&gt;"GR - Gratis",IF('Order Form'!$K$12="Yes",IF(ISNUMBER($H44),'Order Form'!$K$17*100,""),""),""))))</f>
        <v/>
      </c>
      <c r="N44" s="47"/>
      <c r="O44" s="97" t="str">
        <f>IF('Order Form'!$B$8="Name / Attent Of","",IF(ISNUMBER($H44),IF('Order Form'!$K$14="Yes",'Order Form'!$B$8,""),""))</f>
        <v/>
      </c>
      <c r="P44" s="105" t="str">
        <f>IF('Order Form'!$B$9="Company / Department","",IF(ISNUMBER($H44),IF('Order Form'!$K$14="Yes",'Order Form'!$B$9,""),""))</f>
        <v/>
      </c>
      <c r="Q44" s="97" t="str">
        <f>IF('Order Form'!$B$10="Address 1","",IF(ISNUMBER($H44),IF('Order Form'!$K$14="Yes",'Order Form'!$B$10,""),""))</f>
        <v/>
      </c>
      <c r="R44" s="97" t="str">
        <f>IF('Order Form'!$B$11="Address 2","",IF(ISNUMBER($H44),IF('Order Form'!$K$14="Yes",'Order Form'!$B$11,""),""))</f>
        <v/>
      </c>
      <c r="S44" s="105" t="str">
        <f>IF('Order Form'!$B$12="Address 3","",IF(ISNUMBER($H44),IF('Order Form'!$K$14="Yes",'Order Form'!$B$12,""),""))</f>
        <v/>
      </c>
      <c r="T44" s="97" t="str">
        <f>IF('Order Form'!$B$13="Town","",IF(ISNUMBER($H44),IF('Order Form'!$K$14="Yes",'Order Form'!$B$13,""),""))</f>
        <v/>
      </c>
      <c r="U44" s="43"/>
      <c r="V44" s="112" t="str">
        <f>IF('Order Form'!$B$14="Post Code","",IF(ISNUMBER($H44),IF('Order Form'!$K$14="Yes",'Order Form'!$B$14,""),""))</f>
        <v/>
      </c>
      <c r="W44" s="107" t="str">
        <f>IF('Order Form'!$B$15="Country","",IF(ISNUMBER($H44),IF('Order Form'!$K$14="Yes",VLOOKUP('Order Form'!$B$15,Lists!N:O,2,0),""),""))</f>
        <v/>
      </c>
      <c r="X44" s="109"/>
      <c r="Y44" s="108" t="str">
        <f>IF('Order Form'!$F$8="Phone","",IF(ISNUMBER($H44),IF('Order Form'!$K$14="Yes",'Order Form'!$F$8,""),""))</f>
        <v/>
      </c>
      <c r="Z44" s="106" t="str">
        <f>IF('Order Form'!$F$9="Email","",IF(ISNUMBER($H44),IF('Order Form'!$K$14="Yes",'Order Form'!$F$9,""),""))</f>
        <v/>
      </c>
      <c r="AA44" s="47"/>
      <c r="AC44" s="95" t="str">
        <f>IF(ISNUMBER(($H44)),LEFT('Order Form'!$K$10,2),"")</f>
        <v/>
      </c>
      <c r="AD44" s="43"/>
      <c r="AE44" s="95" t="str">
        <f>IF(AC44="GR",LEFT('Order Form'!$K$11,2),"")</f>
        <v/>
      </c>
      <c r="AF44" s="43"/>
      <c r="AG44" s="47"/>
      <c r="AH44" s="47"/>
      <c r="AI44" s="95" t="str">
        <f>IF(ISNUMBER(($H44)),IF('Order Form'!$K$16="Yes","P",""),"")</f>
        <v/>
      </c>
      <c r="AJ44" s="43"/>
      <c r="AK44" s="115"/>
      <c r="AL44" s="115"/>
      <c r="AM44" s="43"/>
      <c r="AN44" s="43"/>
      <c r="AO44" s="47"/>
      <c r="AP44" s="43"/>
      <c r="AQ44" s="47"/>
      <c r="AR44" s="47"/>
      <c r="AS44" s="47"/>
      <c r="AZ44" s="95" t="str">
        <f>IF(ISNUMBER(($H44)),IF('Order Form'!$K$15="Yes","Y",""),"")</f>
        <v/>
      </c>
      <c r="BD44" s="96" t="e">
        <f>IF('Order Form'!#REF!&gt;0,"OF"," ")</f>
        <v>#REF!</v>
      </c>
      <c r="BE44" s="95" t="e">
        <f>IF('Order Form'!#REF!&gt;0,"Y"," ")</f>
        <v>#REF!</v>
      </c>
      <c r="BF44" s="95" t="e">
        <f>IF('Order Form'!#REF!&gt;0,"STANDARD"," ")</f>
        <v>#REF!</v>
      </c>
    </row>
    <row r="45" spans="1:58">
      <c r="A45" s="43"/>
      <c r="B45" s="102" t="str">
        <f>IF(ISNUMBER(($H45)),'Order Form'!$D$5,"")</f>
        <v/>
      </c>
      <c r="C45" s="101" t="str">
        <f>IF(ISNUMBER(($H45)),'Order Form'!$G$5,"")</f>
        <v/>
      </c>
      <c r="D45" s="101" t="str">
        <f>IF('Order Form'!F103="","",IF(ISNUMBER(($H45)),'Order Form'!F103,""))</f>
        <v/>
      </c>
      <c r="E45" s="44"/>
      <c r="F45" s="100" t="str">
        <f>IF(ISNUMBER((H45)),SUBSTITUTE(SUBSTITUTE('Order Form'!#REF!,"-","")," ",""),"")</f>
        <v/>
      </c>
      <c r="G45" s="45"/>
      <c r="H45" s="99" t="str">
        <f>IF('Order Form'!H103&gt;0,'Order Form'!H103," ")</f>
        <v xml:space="preserve"> </v>
      </c>
      <c r="I45" s="98" t="str">
        <f>IF('Order Form'!$K$13="Yes",(IF('Order Form'!#REF!&gt;0,"",IF('Order Form'!$K$10&lt;&gt;"GR - Gratis",IF('Order Form'!#REF!=0,"",IF(ISNUMBER($H45),'Order Form'!#REF!,"")),""))),"")</f>
        <v/>
      </c>
      <c r="J45" s="98" t="str">
        <f>IF('Order Form'!$K$13="Yes",(IF('Order Form'!#REF!=0,"",IF('Order Form'!$K$10&lt;&gt;"GR - Gratis",IF(ISNUMBER($H45),'Order Form'!#REF!,""),""))),"")</f>
        <v/>
      </c>
      <c r="K45" s="46"/>
      <c r="L45" s="98" t="str">
        <f>IF('Order Form'!J103&gt;0,"",IF('Order Form'!G103=0,"",IF('Order Form'!$K$10&lt;&gt;"GR - Gratis",IF('Order Form'!$K$12="Yes",IF(ISNUMBER($H45),'Order Form'!G103*100,""),""),"")))</f>
        <v/>
      </c>
      <c r="M45" s="98" t="str">
        <f>IF('Order Form'!J103&gt;0,"",IF('Order Form'!$K$17=0,"",IF('Order Form'!$K$17=0,"",IF('Order Form'!$K$10&lt;&gt;"GR - Gratis",IF('Order Form'!$K$12="Yes",IF(ISNUMBER($H45),'Order Form'!$K$17*100,""),""),""))))</f>
        <v/>
      </c>
      <c r="N45" s="47"/>
      <c r="O45" s="97" t="str">
        <f>IF('Order Form'!$B$8="Name / Attent Of","",IF(ISNUMBER($H45),IF('Order Form'!$K$14="Yes",'Order Form'!$B$8,""),""))</f>
        <v/>
      </c>
      <c r="P45" s="105" t="str">
        <f>IF('Order Form'!$B$9="Company / Department","",IF(ISNUMBER($H45),IF('Order Form'!$K$14="Yes",'Order Form'!$B$9,""),""))</f>
        <v/>
      </c>
      <c r="Q45" s="97" t="str">
        <f>IF('Order Form'!$B$10="Address 1","",IF(ISNUMBER($H45),IF('Order Form'!$K$14="Yes",'Order Form'!$B$10,""),""))</f>
        <v/>
      </c>
      <c r="R45" s="97" t="str">
        <f>IF('Order Form'!$B$11="Address 2","",IF(ISNUMBER($H45),IF('Order Form'!$K$14="Yes",'Order Form'!$B$11,""),""))</f>
        <v/>
      </c>
      <c r="S45" s="105" t="str">
        <f>IF('Order Form'!$B$12="Address 3","",IF(ISNUMBER($H45),IF('Order Form'!$K$14="Yes",'Order Form'!$B$12,""),""))</f>
        <v/>
      </c>
      <c r="T45" s="97" t="str">
        <f>IF('Order Form'!$B$13="Town","",IF(ISNUMBER($H45),IF('Order Form'!$K$14="Yes",'Order Form'!$B$13,""),""))</f>
        <v/>
      </c>
      <c r="U45" s="43"/>
      <c r="V45" s="112" t="str">
        <f>IF('Order Form'!$B$14="Post Code","",IF(ISNUMBER($H45),IF('Order Form'!$K$14="Yes",'Order Form'!$B$14,""),""))</f>
        <v/>
      </c>
      <c r="W45" s="107" t="str">
        <f>IF('Order Form'!$B$15="Country","",IF(ISNUMBER($H45),IF('Order Form'!$K$14="Yes",VLOOKUP('Order Form'!$B$15,Lists!N:O,2,0),""),""))</f>
        <v/>
      </c>
      <c r="X45" s="109"/>
      <c r="Y45" s="108" t="str">
        <f>IF('Order Form'!$F$8="Phone","",IF(ISNUMBER($H45),IF('Order Form'!$K$14="Yes",'Order Form'!$F$8,""),""))</f>
        <v/>
      </c>
      <c r="Z45" s="106" t="str">
        <f>IF('Order Form'!$F$9="Email","",IF(ISNUMBER($H45),IF('Order Form'!$K$14="Yes",'Order Form'!$F$9,""),""))</f>
        <v/>
      </c>
      <c r="AA45" s="47"/>
      <c r="AC45" s="95" t="str">
        <f>IF(ISNUMBER(($H45)),LEFT('Order Form'!$K$10,2),"")</f>
        <v/>
      </c>
      <c r="AD45" s="43"/>
      <c r="AE45" s="95" t="str">
        <f>IF(AC45="GR",LEFT('Order Form'!$K$11,2),"")</f>
        <v/>
      </c>
      <c r="AF45" s="43"/>
      <c r="AG45" s="47"/>
      <c r="AH45" s="47"/>
      <c r="AI45" s="95" t="str">
        <f>IF(ISNUMBER(($H45)),IF('Order Form'!$K$16="Yes","P",""),"")</f>
        <v/>
      </c>
      <c r="AJ45" s="43"/>
      <c r="AK45" s="115"/>
      <c r="AL45" s="115"/>
      <c r="AM45" s="43"/>
      <c r="AN45" s="43"/>
      <c r="AO45" s="47"/>
      <c r="AP45" s="43"/>
      <c r="AQ45" s="47"/>
      <c r="AR45" s="47"/>
      <c r="AS45" s="47"/>
      <c r="AZ45" s="95" t="str">
        <f>IF(ISNUMBER(($H45)),IF('Order Form'!$K$15="Yes","Y",""),"")</f>
        <v/>
      </c>
      <c r="BD45" s="96" t="e">
        <f>IF('Order Form'!#REF!&gt;0,"OF"," ")</f>
        <v>#REF!</v>
      </c>
      <c r="BE45" s="95" t="e">
        <f>IF('Order Form'!#REF!&gt;0,"Y"," ")</f>
        <v>#REF!</v>
      </c>
      <c r="BF45" s="95" t="e">
        <f>IF('Order Form'!#REF!&gt;0,"STANDARD"," ")</f>
        <v>#REF!</v>
      </c>
    </row>
    <row r="46" spans="1:58">
      <c r="A46" s="43"/>
      <c r="B46" s="102" t="str">
        <f>IF(ISNUMBER(($H46)),'Order Form'!$D$5,"")</f>
        <v/>
      </c>
      <c r="C46" s="101" t="str">
        <f>IF(ISNUMBER(($H46)),'Order Form'!$G$5,"")</f>
        <v/>
      </c>
      <c r="D46" s="101" t="str">
        <f>IF('Order Form'!F104="","",IF(ISNUMBER(($H46)),'Order Form'!F104,""))</f>
        <v/>
      </c>
      <c r="E46" s="44"/>
      <c r="F46" s="100" t="str">
        <f>IF(ISNUMBER((H46)),SUBSTITUTE(SUBSTITUTE('Order Form'!#REF!,"-","")," ",""),"")</f>
        <v/>
      </c>
      <c r="G46" s="45"/>
      <c r="H46" s="99" t="str">
        <f>IF('Order Form'!H104&gt;0,'Order Form'!H104," ")</f>
        <v xml:space="preserve"> </v>
      </c>
      <c r="I46" s="98" t="str">
        <f>IF('Order Form'!$K$13="Yes",(IF('Order Form'!#REF!&gt;0,"",IF('Order Form'!$K$10&lt;&gt;"GR - Gratis",IF('Order Form'!#REF!=0,"",IF(ISNUMBER($H46),'Order Form'!#REF!,"")),""))),"")</f>
        <v/>
      </c>
      <c r="J46" s="98" t="str">
        <f>IF('Order Form'!$K$13="Yes",(IF('Order Form'!#REF!=0,"",IF('Order Form'!$K$10&lt;&gt;"GR - Gratis",IF(ISNUMBER($H46),'Order Form'!#REF!,""),""))),"")</f>
        <v/>
      </c>
      <c r="K46" s="46"/>
      <c r="L46" s="98" t="str">
        <f>IF('Order Form'!J104&gt;0,"",IF('Order Form'!G104=0,"",IF('Order Form'!$K$10&lt;&gt;"GR - Gratis",IF('Order Form'!$K$12="Yes",IF(ISNUMBER($H46),'Order Form'!G104*100,""),""),"")))</f>
        <v/>
      </c>
      <c r="M46" s="98" t="str">
        <f>IF('Order Form'!J104&gt;0,"",IF('Order Form'!$K$17=0,"",IF('Order Form'!$K$17=0,"",IF('Order Form'!$K$10&lt;&gt;"GR - Gratis",IF('Order Form'!$K$12="Yes",IF(ISNUMBER($H46),'Order Form'!$K$17*100,""),""),""))))</f>
        <v/>
      </c>
      <c r="N46" s="47"/>
      <c r="O46" s="97" t="str">
        <f>IF('Order Form'!$B$8="Name / Attent Of","",IF(ISNUMBER($H46),IF('Order Form'!$K$14="Yes",'Order Form'!$B$8,""),""))</f>
        <v/>
      </c>
      <c r="P46" s="105" t="str">
        <f>IF('Order Form'!$B$9="Company / Department","",IF(ISNUMBER($H46),IF('Order Form'!$K$14="Yes",'Order Form'!$B$9,""),""))</f>
        <v/>
      </c>
      <c r="Q46" s="97" t="str">
        <f>IF('Order Form'!$B$10="Address 1","",IF(ISNUMBER($H46),IF('Order Form'!$K$14="Yes",'Order Form'!$B$10,""),""))</f>
        <v/>
      </c>
      <c r="R46" s="97" t="str">
        <f>IF('Order Form'!$B$11="Address 2","",IF(ISNUMBER($H46),IF('Order Form'!$K$14="Yes",'Order Form'!$B$11,""),""))</f>
        <v/>
      </c>
      <c r="S46" s="105" t="str">
        <f>IF('Order Form'!$B$12="Address 3","",IF(ISNUMBER($H46),IF('Order Form'!$K$14="Yes",'Order Form'!$B$12,""),""))</f>
        <v/>
      </c>
      <c r="T46" s="97" t="str">
        <f>IF('Order Form'!$B$13="Town","",IF(ISNUMBER($H46),IF('Order Form'!$K$14="Yes",'Order Form'!$B$13,""),""))</f>
        <v/>
      </c>
      <c r="U46" s="43"/>
      <c r="V46" s="112" t="str">
        <f>IF('Order Form'!$B$14="Post Code","",IF(ISNUMBER($H46),IF('Order Form'!$K$14="Yes",'Order Form'!$B$14,""),""))</f>
        <v/>
      </c>
      <c r="W46" s="107" t="str">
        <f>IF('Order Form'!$B$15="Country","",IF(ISNUMBER($H46),IF('Order Form'!$K$14="Yes",VLOOKUP('Order Form'!$B$15,Lists!N:O,2,0),""),""))</f>
        <v/>
      </c>
      <c r="X46" s="109"/>
      <c r="Y46" s="108" t="str">
        <f>IF('Order Form'!$F$8="Phone","",IF(ISNUMBER($H46),IF('Order Form'!$K$14="Yes",'Order Form'!$F$8,""),""))</f>
        <v/>
      </c>
      <c r="Z46" s="106" t="str">
        <f>IF('Order Form'!$F$9="Email","",IF(ISNUMBER($H46),IF('Order Form'!$K$14="Yes",'Order Form'!$F$9,""),""))</f>
        <v/>
      </c>
      <c r="AA46" s="47"/>
      <c r="AC46" s="95" t="str">
        <f>IF(ISNUMBER(($H46)),LEFT('Order Form'!$K$10,2),"")</f>
        <v/>
      </c>
      <c r="AD46" s="43"/>
      <c r="AE46" s="95" t="str">
        <f>IF(AC46="GR",LEFT('Order Form'!$K$11,2),"")</f>
        <v/>
      </c>
      <c r="AF46" s="43"/>
      <c r="AG46" s="47"/>
      <c r="AH46" s="47"/>
      <c r="AI46" s="95" t="str">
        <f>IF(ISNUMBER(($H46)),IF('Order Form'!$K$16="Yes","P",""),"")</f>
        <v/>
      </c>
      <c r="AJ46" s="43"/>
      <c r="AK46" s="115"/>
      <c r="AL46" s="115"/>
      <c r="AM46" s="43"/>
      <c r="AN46" s="43"/>
      <c r="AO46" s="47"/>
      <c r="AP46" s="43"/>
      <c r="AQ46" s="47"/>
      <c r="AR46" s="47"/>
      <c r="AS46" s="47"/>
      <c r="AZ46" s="95" t="str">
        <f>IF(ISNUMBER(($H46)),IF('Order Form'!$K$15="Yes","Y",""),"")</f>
        <v/>
      </c>
      <c r="BD46" s="96" t="e">
        <f>IF('Order Form'!#REF!&gt;0,"OF"," ")</f>
        <v>#REF!</v>
      </c>
      <c r="BE46" s="95" t="e">
        <f>IF('Order Form'!#REF!&gt;0,"Y"," ")</f>
        <v>#REF!</v>
      </c>
      <c r="BF46" s="95" t="e">
        <f>IF('Order Form'!#REF!&gt;0,"STANDARD"," ")</f>
        <v>#REF!</v>
      </c>
    </row>
    <row r="47" spans="1:58">
      <c r="A47" s="43"/>
      <c r="B47" s="102" t="str">
        <f>IF(ISNUMBER(($H47)),'Order Form'!$D$5,"")</f>
        <v/>
      </c>
      <c r="C47" s="101" t="str">
        <f>IF(ISNUMBER(($H47)),'Order Form'!$G$5,"")</f>
        <v/>
      </c>
      <c r="D47" s="101" t="str">
        <f>IF('Order Form'!F105="","",IF(ISNUMBER(($H47)),'Order Form'!F105,""))</f>
        <v/>
      </c>
      <c r="E47" s="44"/>
      <c r="F47" s="100" t="str">
        <f>IF(ISNUMBER((H47)),SUBSTITUTE(SUBSTITUTE('Order Form'!#REF!,"-","")," ",""),"")</f>
        <v/>
      </c>
      <c r="G47" s="45"/>
      <c r="H47" s="99" t="str">
        <f>IF('Order Form'!H105&gt;0,'Order Form'!H105," ")</f>
        <v xml:space="preserve"> </v>
      </c>
      <c r="I47" s="98" t="str">
        <f>IF('Order Form'!$K$13="Yes",(IF('Order Form'!#REF!&gt;0,"",IF('Order Form'!$K$10&lt;&gt;"GR - Gratis",IF('Order Form'!#REF!=0,"",IF(ISNUMBER($H47),'Order Form'!#REF!,"")),""))),"")</f>
        <v/>
      </c>
      <c r="J47" s="98" t="str">
        <f>IF('Order Form'!$K$13="Yes",(IF('Order Form'!#REF!=0,"",IF('Order Form'!$K$10&lt;&gt;"GR - Gratis",IF(ISNUMBER($H47),'Order Form'!#REF!,""),""))),"")</f>
        <v/>
      </c>
      <c r="K47" s="46"/>
      <c r="L47" s="98" t="str">
        <f>IF('Order Form'!J105&gt;0,"",IF('Order Form'!G105=0,"",IF('Order Form'!$K$10&lt;&gt;"GR - Gratis",IF('Order Form'!$K$12="Yes",IF(ISNUMBER($H47),'Order Form'!G105*100,""),""),"")))</f>
        <v/>
      </c>
      <c r="M47" s="98" t="str">
        <f>IF('Order Form'!J105&gt;0,"",IF('Order Form'!$K$17=0,"",IF('Order Form'!$K$17=0,"",IF('Order Form'!$K$10&lt;&gt;"GR - Gratis",IF('Order Form'!$K$12="Yes",IF(ISNUMBER($H47),'Order Form'!$K$17*100,""),""),""))))</f>
        <v/>
      </c>
      <c r="N47" s="47"/>
      <c r="O47" s="97" t="str">
        <f>IF('Order Form'!$B$8="Name / Attent Of","",IF(ISNUMBER($H47),IF('Order Form'!$K$14="Yes",'Order Form'!$B$8,""),""))</f>
        <v/>
      </c>
      <c r="P47" s="105" t="str">
        <f>IF('Order Form'!$B$9="Company / Department","",IF(ISNUMBER($H47),IF('Order Form'!$K$14="Yes",'Order Form'!$B$9,""),""))</f>
        <v/>
      </c>
      <c r="Q47" s="97" t="str">
        <f>IF('Order Form'!$B$10="Address 1","",IF(ISNUMBER($H47),IF('Order Form'!$K$14="Yes",'Order Form'!$B$10,""),""))</f>
        <v/>
      </c>
      <c r="R47" s="97" t="str">
        <f>IF('Order Form'!$B$11="Address 2","",IF(ISNUMBER($H47),IF('Order Form'!$K$14="Yes",'Order Form'!$B$11,""),""))</f>
        <v/>
      </c>
      <c r="S47" s="105" t="str">
        <f>IF('Order Form'!$B$12="Address 3","",IF(ISNUMBER($H47),IF('Order Form'!$K$14="Yes",'Order Form'!$B$12,""),""))</f>
        <v/>
      </c>
      <c r="T47" s="97" t="str">
        <f>IF('Order Form'!$B$13="Town","",IF(ISNUMBER($H47),IF('Order Form'!$K$14="Yes",'Order Form'!$B$13,""),""))</f>
        <v/>
      </c>
      <c r="U47" s="43"/>
      <c r="V47" s="112" t="str">
        <f>IF('Order Form'!$B$14="Post Code","",IF(ISNUMBER($H47),IF('Order Form'!$K$14="Yes",'Order Form'!$B$14,""),""))</f>
        <v/>
      </c>
      <c r="W47" s="107" t="str">
        <f>IF('Order Form'!$B$15="Country","",IF(ISNUMBER($H47),IF('Order Form'!$K$14="Yes",VLOOKUP('Order Form'!$B$15,Lists!N:O,2,0),""),""))</f>
        <v/>
      </c>
      <c r="X47" s="109"/>
      <c r="Y47" s="108" t="str">
        <f>IF('Order Form'!$F$8="Phone","",IF(ISNUMBER($H47),IF('Order Form'!$K$14="Yes",'Order Form'!$F$8,""),""))</f>
        <v/>
      </c>
      <c r="Z47" s="106" t="str">
        <f>IF('Order Form'!$F$9="Email","",IF(ISNUMBER($H47),IF('Order Form'!$K$14="Yes",'Order Form'!$F$9,""),""))</f>
        <v/>
      </c>
      <c r="AA47" s="47"/>
      <c r="AC47" s="95" t="str">
        <f>IF(ISNUMBER(($H47)),LEFT('Order Form'!$K$10,2),"")</f>
        <v/>
      </c>
      <c r="AD47" s="43"/>
      <c r="AE47" s="95" t="str">
        <f>IF(AC47="GR",LEFT('Order Form'!$K$11,2),"")</f>
        <v/>
      </c>
      <c r="AF47" s="43"/>
      <c r="AG47" s="47"/>
      <c r="AH47" s="47"/>
      <c r="AI47" s="95" t="str">
        <f>IF(ISNUMBER(($H47)),IF('Order Form'!$K$16="Yes","P",""),"")</f>
        <v/>
      </c>
      <c r="AJ47" s="43"/>
      <c r="AK47" s="115"/>
      <c r="AL47" s="115"/>
      <c r="AM47" s="43"/>
      <c r="AN47" s="43"/>
      <c r="AO47" s="47"/>
      <c r="AP47" s="43"/>
      <c r="AQ47" s="47"/>
      <c r="AR47" s="47"/>
      <c r="AS47" s="47"/>
      <c r="AZ47" s="95" t="str">
        <f>IF(ISNUMBER(($H47)),IF('Order Form'!$K$15="Yes","Y",""),"")</f>
        <v/>
      </c>
      <c r="BD47" s="96" t="e">
        <f>IF('Order Form'!#REF!&gt;0,"OF"," ")</f>
        <v>#REF!</v>
      </c>
      <c r="BE47" s="95" t="e">
        <f>IF('Order Form'!#REF!&gt;0,"Y"," ")</f>
        <v>#REF!</v>
      </c>
      <c r="BF47" s="95" t="e">
        <f>IF('Order Form'!#REF!&gt;0,"STANDARD"," ")</f>
        <v>#REF!</v>
      </c>
    </row>
    <row r="48" spans="1:58">
      <c r="A48" s="43"/>
      <c r="B48" s="102" t="str">
        <f>IF(ISNUMBER(($H48)),'Order Form'!$D$5,"")</f>
        <v/>
      </c>
      <c r="C48" s="101" t="str">
        <f>IF(ISNUMBER(($H48)),'Order Form'!$G$5,"")</f>
        <v/>
      </c>
      <c r="D48" s="101" t="str">
        <f>IF('Order Form'!F106="","",IF(ISNUMBER(($H48)),'Order Form'!F106,""))</f>
        <v/>
      </c>
      <c r="E48" s="44"/>
      <c r="F48" s="100" t="str">
        <f>IF(ISNUMBER((H48)),SUBSTITUTE(SUBSTITUTE('Order Form'!#REF!,"-","")," ",""),"")</f>
        <v/>
      </c>
      <c r="G48" s="45"/>
      <c r="H48" s="99" t="str">
        <f>IF('Order Form'!H106&gt;0,'Order Form'!H106," ")</f>
        <v xml:space="preserve"> </v>
      </c>
      <c r="I48" s="98" t="str">
        <f>IF('Order Form'!$K$13="Yes",(IF('Order Form'!#REF!&gt;0,"",IF('Order Form'!$K$10&lt;&gt;"GR - Gratis",IF('Order Form'!#REF!=0,"",IF(ISNUMBER($H48),'Order Form'!#REF!,"")),""))),"")</f>
        <v/>
      </c>
      <c r="J48" s="98" t="str">
        <f>IF('Order Form'!$K$13="Yes",(IF('Order Form'!#REF!=0,"",IF('Order Form'!$K$10&lt;&gt;"GR - Gratis",IF(ISNUMBER($H48),'Order Form'!#REF!,""),""))),"")</f>
        <v/>
      </c>
      <c r="K48" s="46"/>
      <c r="L48" s="98" t="str">
        <f>IF('Order Form'!J106&gt;0,"",IF('Order Form'!G106=0,"",IF('Order Form'!$K$10&lt;&gt;"GR - Gratis",IF('Order Form'!$K$12="Yes",IF(ISNUMBER($H48),'Order Form'!G106*100,""),""),"")))</f>
        <v/>
      </c>
      <c r="M48" s="98" t="str">
        <f>IF('Order Form'!J106&gt;0,"",IF('Order Form'!$K$17=0,"",IF('Order Form'!$K$17=0,"",IF('Order Form'!$K$10&lt;&gt;"GR - Gratis",IF('Order Form'!$K$12="Yes",IF(ISNUMBER($H48),'Order Form'!$K$17*100,""),""),""))))</f>
        <v/>
      </c>
      <c r="N48" s="47"/>
      <c r="O48" s="97" t="str">
        <f>IF('Order Form'!$B$8="Name / Attent Of","",IF(ISNUMBER($H48),IF('Order Form'!$K$14="Yes",'Order Form'!$B$8,""),""))</f>
        <v/>
      </c>
      <c r="P48" s="105" t="str">
        <f>IF('Order Form'!$B$9="Company / Department","",IF(ISNUMBER($H48),IF('Order Form'!$K$14="Yes",'Order Form'!$B$9,""),""))</f>
        <v/>
      </c>
      <c r="Q48" s="97" t="str">
        <f>IF('Order Form'!$B$10="Address 1","",IF(ISNUMBER($H48),IF('Order Form'!$K$14="Yes",'Order Form'!$B$10,""),""))</f>
        <v/>
      </c>
      <c r="R48" s="97" t="str">
        <f>IF('Order Form'!$B$11="Address 2","",IF(ISNUMBER($H48),IF('Order Form'!$K$14="Yes",'Order Form'!$B$11,""),""))</f>
        <v/>
      </c>
      <c r="S48" s="105" t="str">
        <f>IF('Order Form'!$B$12="Address 3","",IF(ISNUMBER($H48),IF('Order Form'!$K$14="Yes",'Order Form'!$B$12,""),""))</f>
        <v/>
      </c>
      <c r="T48" s="97" t="str">
        <f>IF('Order Form'!$B$13="Town","",IF(ISNUMBER($H48),IF('Order Form'!$K$14="Yes",'Order Form'!$B$13,""),""))</f>
        <v/>
      </c>
      <c r="U48" s="43"/>
      <c r="V48" s="112" t="str">
        <f>IF('Order Form'!$B$14="Post Code","",IF(ISNUMBER($H48),IF('Order Form'!$K$14="Yes",'Order Form'!$B$14,""),""))</f>
        <v/>
      </c>
      <c r="W48" s="107" t="str">
        <f>IF('Order Form'!$B$15="Country","",IF(ISNUMBER($H48),IF('Order Form'!$K$14="Yes",VLOOKUP('Order Form'!$B$15,Lists!N:O,2,0),""),""))</f>
        <v/>
      </c>
      <c r="X48" s="109"/>
      <c r="Y48" s="108" t="str">
        <f>IF('Order Form'!$F$8="Phone","",IF(ISNUMBER($H48),IF('Order Form'!$K$14="Yes",'Order Form'!$F$8,""),""))</f>
        <v/>
      </c>
      <c r="Z48" s="106" t="str">
        <f>IF('Order Form'!$F$9="Email","",IF(ISNUMBER($H48),IF('Order Form'!$K$14="Yes",'Order Form'!$F$9,""),""))</f>
        <v/>
      </c>
      <c r="AA48" s="47"/>
      <c r="AC48" s="95" t="str">
        <f>IF(ISNUMBER(($H48)),LEFT('Order Form'!$K$10,2),"")</f>
        <v/>
      </c>
      <c r="AD48" s="43"/>
      <c r="AE48" s="95" t="str">
        <f>IF(AC48="GR",LEFT('Order Form'!$K$11,2),"")</f>
        <v/>
      </c>
      <c r="AF48" s="43"/>
      <c r="AG48" s="47"/>
      <c r="AH48" s="47"/>
      <c r="AI48" s="95" t="str">
        <f>IF(ISNUMBER(($H48)),IF('Order Form'!$K$16="Yes","P",""),"")</f>
        <v/>
      </c>
      <c r="AJ48" s="43"/>
      <c r="AK48" s="115"/>
      <c r="AL48" s="115"/>
      <c r="AM48" s="43"/>
      <c r="AN48" s="43"/>
      <c r="AO48" s="47"/>
      <c r="AP48" s="43"/>
      <c r="AQ48" s="47"/>
      <c r="AR48" s="47"/>
      <c r="AS48" s="47"/>
      <c r="AZ48" s="95" t="str">
        <f>IF(ISNUMBER(($H48)),IF('Order Form'!$K$15="Yes","Y",""),"")</f>
        <v/>
      </c>
      <c r="BD48" s="96" t="e">
        <f>IF('Order Form'!#REF!&gt;0,"OF"," ")</f>
        <v>#REF!</v>
      </c>
      <c r="BE48" s="95" t="e">
        <f>IF('Order Form'!#REF!&gt;0,"Y"," ")</f>
        <v>#REF!</v>
      </c>
      <c r="BF48" s="95" t="e">
        <f>IF('Order Form'!#REF!&gt;0,"STANDARD"," ")</f>
        <v>#REF!</v>
      </c>
    </row>
    <row r="49" spans="1:58">
      <c r="A49" s="43"/>
      <c r="B49" s="102" t="str">
        <f>IF(ISNUMBER(($H49)),'Order Form'!$D$5,"")</f>
        <v/>
      </c>
      <c r="C49" s="101" t="str">
        <f>IF(ISNUMBER(($H49)),'Order Form'!$G$5,"")</f>
        <v/>
      </c>
      <c r="D49" s="101" t="str">
        <f>IF('Order Form'!F107="","",IF(ISNUMBER(($H49)),'Order Form'!F107,""))</f>
        <v/>
      </c>
      <c r="E49" s="44"/>
      <c r="F49" s="100" t="str">
        <f>IF(ISNUMBER((H49)),SUBSTITUTE(SUBSTITUTE('Order Form'!#REF!,"-","")," ",""),"")</f>
        <v/>
      </c>
      <c r="G49" s="45"/>
      <c r="H49" s="99" t="str">
        <f>IF('Order Form'!H107&gt;0,'Order Form'!H107," ")</f>
        <v xml:space="preserve"> </v>
      </c>
      <c r="I49" s="98" t="str">
        <f>IF('Order Form'!$K$13="Yes",(IF('Order Form'!#REF!&gt;0,"",IF('Order Form'!$K$10&lt;&gt;"GR - Gratis",IF('Order Form'!#REF!=0,"",IF(ISNUMBER($H49),'Order Form'!#REF!,"")),""))),"")</f>
        <v/>
      </c>
      <c r="J49" s="98" t="str">
        <f>IF('Order Form'!$K$13="Yes",(IF('Order Form'!#REF!=0,"",IF('Order Form'!$K$10&lt;&gt;"GR - Gratis",IF(ISNUMBER($H49),'Order Form'!#REF!,""),""))),"")</f>
        <v/>
      </c>
      <c r="K49" s="46"/>
      <c r="L49" s="98" t="str">
        <f>IF('Order Form'!J107&gt;0,"",IF('Order Form'!G107=0,"",IF('Order Form'!$K$10&lt;&gt;"GR - Gratis",IF('Order Form'!$K$12="Yes",IF(ISNUMBER($H49),'Order Form'!G107*100,""),""),"")))</f>
        <v/>
      </c>
      <c r="M49" s="98" t="str">
        <f>IF('Order Form'!J107&gt;0,"",IF('Order Form'!$K$17=0,"",IF('Order Form'!$K$17=0,"",IF('Order Form'!$K$10&lt;&gt;"GR - Gratis",IF('Order Form'!$K$12="Yes",IF(ISNUMBER($H49),'Order Form'!$K$17*100,""),""),""))))</f>
        <v/>
      </c>
      <c r="N49" s="47"/>
      <c r="O49" s="97" t="str">
        <f>IF('Order Form'!$B$8="Name / Attent Of","",IF(ISNUMBER($H49),IF('Order Form'!$K$14="Yes",'Order Form'!$B$8,""),""))</f>
        <v/>
      </c>
      <c r="P49" s="105" t="str">
        <f>IF('Order Form'!$B$9="Company / Department","",IF(ISNUMBER($H49),IF('Order Form'!$K$14="Yes",'Order Form'!$B$9,""),""))</f>
        <v/>
      </c>
      <c r="Q49" s="97" t="str">
        <f>IF('Order Form'!$B$10="Address 1","",IF(ISNUMBER($H49),IF('Order Form'!$K$14="Yes",'Order Form'!$B$10,""),""))</f>
        <v/>
      </c>
      <c r="R49" s="97" t="str">
        <f>IF('Order Form'!$B$11="Address 2","",IF(ISNUMBER($H49),IF('Order Form'!$K$14="Yes",'Order Form'!$B$11,""),""))</f>
        <v/>
      </c>
      <c r="S49" s="105" t="str">
        <f>IF('Order Form'!$B$12="Address 3","",IF(ISNUMBER($H49),IF('Order Form'!$K$14="Yes",'Order Form'!$B$12,""),""))</f>
        <v/>
      </c>
      <c r="T49" s="97" t="str">
        <f>IF('Order Form'!$B$13="Town","",IF(ISNUMBER($H49),IF('Order Form'!$K$14="Yes",'Order Form'!$B$13,""),""))</f>
        <v/>
      </c>
      <c r="U49" s="43"/>
      <c r="V49" s="112" t="str">
        <f>IF('Order Form'!$B$14="Post Code","",IF(ISNUMBER($H49),IF('Order Form'!$K$14="Yes",'Order Form'!$B$14,""),""))</f>
        <v/>
      </c>
      <c r="W49" s="107" t="str">
        <f>IF('Order Form'!$B$15="Country","",IF(ISNUMBER($H49),IF('Order Form'!$K$14="Yes",VLOOKUP('Order Form'!$B$15,Lists!N:O,2,0),""),""))</f>
        <v/>
      </c>
      <c r="X49" s="109"/>
      <c r="Y49" s="108" t="str">
        <f>IF('Order Form'!$F$8="Phone","",IF(ISNUMBER($H49),IF('Order Form'!$K$14="Yes",'Order Form'!$F$8,""),""))</f>
        <v/>
      </c>
      <c r="Z49" s="106" t="str">
        <f>IF('Order Form'!$F$9="Email","",IF(ISNUMBER($H49),IF('Order Form'!$K$14="Yes",'Order Form'!$F$9,""),""))</f>
        <v/>
      </c>
      <c r="AA49" s="47"/>
      <c r="AC49" s="95" t="str">
        <f>IF(ISNUMBER(($H49)),LEFT('Order Form'!$K$10,2),"")</f>
        <v/>
      </c>
      <c r="AD49" s="43"/>
      <c r="AE49" s="95" t="str">
        <f>IF(AC49="GR",LEFT('Order Form'!$K$11,2),"")</f>
        <v/>
      </c>
      <c r="AF49" s="43"/>
      <c r="AG49" s="47"/>
      <c r="AH49" s="47"/>
      <c r="AI49" s="95" t="str">
        <f>IF(ISNUMBER(($H49)),IF('Order Form'!$K$16="Yes","P",""),"")</f>
        <v/>
      </c>
      <c r="AJ49" s="43"/>
      <c r="AK49" s="115"/>
      <c r="AL49" s="115"/>
      <c r="AM49" s="43"/>
      <c r="AN49" s="43"/>
      <c r="AO49" s="47"/>
      <c r="AP49" s="43"/>
      <c r="AQ49" s="47"/>
      <c r="AR49" s="47"/>
      <c r="AS49" s="47"/>
      <c r="AZ49" s="95" t="str">
        <f>IF(ISNUMBER(($H49)),IF('Order Form'!$K$15="Yes","Y",""),"")</f>
        <v/>
      </c>
      <c r="BD49" s="96" t="e">
        <f>IF('Order Form'!#REF!&gt;0,"OF"," ")</f>
        <v>#REF!</v>
      </c>
      <c r="BE49" s="95" t="e">
        <f>IF('Order Form'!#REF!&gt;0,"Y"," ")</f>
        <v>#REF!</v>
      </c>
      <c r="BF49" s="95" t="e">
        <f>IF('Order Form'!#REF!&gt;0,"STANDARD"," ")</f>
        <v>#REF!</v>
      </c>
    </row>
    <row r="50" spans="1:58">
      <c r="A50" s="43"/>
      <c r="B50" s="102" t="str">
        <f>IF(ISNUMBER(($H50)),'Order Form'!$D$5,"")</f>
        <v/>
      </c>
      <c r="C50" s="101" t="str">
        <f>IF(ISNUMBER(($H50)),'Order Form'!$G$5,"")</f>
        <v/>
      </c>
      <c r="D50" s="101" t="str">
        <f>IF('Order Form'!F108="","",IF(ISNUMBER(($H50)),'Order Form'!F108,""))</f>
        <v/>
      </c>
      <c r="E50" s="44"/>
      <c r="F50" s="100" t="str">
        <f>IF(ISNUMBER((H50)),SUBSTITUTE(SUBSTITUTE('Order Form'!#REF!,"-","")," ",""),"")</f>
        <v/>
      </c>
      <c r="G50" s="45"/>
      <c r="H50" s="99" t="str">
        <f>IF('Order Form'!H108&gt;0,'Order Form'!H108," ")</f>
        <v xml:space="preserve"> </v>
      </c>
      <c r="I50" s="98" t="str">
        <f>IF('Order Form'!$K$13="Yes",(IF('Order Form'!#REF!&gt;0,"",IF('Order Form'!$K$10&lt;&gt;"GR - Gratis",IF('Order Form'!#REF!=0,"",IF(ISNUMBER($H50),'Order Form'!#REF!,"")),""))),"")</f>
        <v/>
      </c>
      <c r="J50" s="98" t="str">
        <f>IF('Order Form'!$K$13="Yes",(IF('Order Form'!#REF!=0,"",IF('Order Form'!$K$10&lt;&gt;"GR - Gratis",IF(ISNUMBER($H50),'Order Form'!#REF!,""),""))),"")</f>
        <v/>
      </c>
      <c r="K50" s="46"/>
      <c r="L50" s="98" t="str">
        <f>IF('Order Form'!J108&gt;0,"",IF('Order Form'!G108=0,"",IF('Order Form'!$K$10&lt;&gt;"GR - Gratis",IF('Order Form'!$K$12="Yes",IF(ISNUMBER($H50),'Order Form'!G108*100,""),""),"")))</f>
        <v/>
      </c>
      <c r="M50" s="98" t="str">
        <f>IF('Order Form'!J108&gt;0,"",IF('Order Form'!$K$17=0,"",IF('Order Form'!$K$17=0,"",IF('Order Form'!$K$10&lt;&gt;"GR - Gratis",IF('Order Form'!$K$12="Yes",IF(ISNUMBER($H50),'Order Form'!$K$17*100,""),""),""))))</f>
        <v/>
      </c>
      <c r="N50" s="47"/>
      <c r="O50" s="97" t="str">
        <f>IF('Order Form'!$B$8="Name / Attent Of","",IF(ISNUMBER($H50),IF('Order Form'!$K$14="Yes",'Order Form'!$B$8,""),""))</f>
        <v/>
      </c>
      <c r="P50" s="105" t="str">
        <f>IF('Order Form'!$B$9="Company / Department","",IF(ISNUMBER($H50),IF('Order Form'!$K$14="Yes",'Order Form'!$B$9,""),""))</f>
        <v/>
      </c>
      <c r="Q50" s="97" t="str">
        <f>IF('Order Form'!$B$10="Address 1","",IF(ISNUMBER($H50),IF('Order Form'!$K$14="Yes",'Order Form'!$B$10,""),""))</f>
        <v/>
      </c>
      <c r="R50" s="97" t="str">
        <f>IF('Order Form'!$B$11="Address 2","",IF(ISNUMBER($H50),IF('Order Form'!$K$14="Yes",'Order Form'!$B$11,""),""))</f>
        <v/>
      </c>
      <c r="S50" s="105" t="str">
        <f>IF('Order Form'!$B$12="Address 3","",IF(ISNUMBER($H50),IF('Order Form'!$K$14="Yes",'Order Form'!$B$12,""),""))</f>
        <v/>
      </c>
      <c r="T50" s="97" t="str">
        <f>IF('Order Form'!$B$13="Town","",IF(ISNUMBER($H50),IF('Order Form'!$K$14="Yes",'Order Form'!$B$13,""),""))</f>
        <v/>
      </c>
      <c r="U50" s="43"/>
      <c r="V50" s="112" t="str">
        <f>IF('Order Form'!$B$14="Post Code","",IF(ISNUMBER($H50),IF('Order Form'!$K$14="Yes",'Order Form'!$B$14,""),""))</f>
        <v/>
      </c>
      <c r="W50" s="107" t="str">
        <f>IF('Order Form'!$B$15="Country","",IF(ISNUMBER($H50),IF('Order Form'!$K$14="Yes",VLOOKUP('Order Form'!$B$15,Lists!N:O,2,0),""),""))</f>
        <v/>
      </c>
      <c r="X50" s="109"/>
      <c r="Y50" s="108" t="str">
        <f>IF('Order Form'!$F$8="Phone","",IF(ISNUMBER($H50),IF('Order Form'!$K$14="Yes",'Order Form'!$F$8,""),""))</f>
        <v/>
      </c>
      <c r="Z50" s="106" t="str">
        <f>IF('Order Form'!$F$9="Email","",IF(ISNUMBER($H50),IF('Order Form'!$K$14="Yes",'Order Form'!$F$9,""),""))</f>
        <v/>
      </c>
      <c r="AA50" s="47"/>
      <c r="AC50" s="95" t="str">
        <f>IF(ISNUMBER(($H50)),LEFT('Order Form'!$K$10,2),"")</f>
        <v/>
      </c>
      <c r="AD50" s="43"/>
      <c r="AE50" s="95" t="str">
        <f>IF(AC50="GR",LEFT('Order Form'!$K$11,2),"")</f>
        <v/>
      </c>
      <c r="AF50" s="43"/>
      <c r="AG50" s="47"/>
      <c r="AH50" s="47"/>
      <c r="AI50" s="95" t="str">
        <f>IF(ISNUMBER(($H50)),IF('Order Form'!$K$16="Yes","P",""),"")</f>
        <v/>
      </c>
      <c r="AJ50" s="43"/>
      <c r="AK50" s="115"/>
      <c r="AL50" s="115"/>
      <c r="AM50" s="43"/>
      <c r="AN50" s="43"/>
      <c r="AO50" s="47"/>
      <c r="AP50" s="43"/>
      <c r="AQ50" s="47"/>
      <c r="AR50" s="47"/>
      <c r="AS50" s="47"/>
      <c r="AZ50" s="95" t="str">
        <f>IF(ISNUMBER(($H50)),IF('Order Form'!$K$15="Yes","Y",""),"")</f>
        <v/>
      </c>
      <c r="BD50" s="96" t="e">
        <f>IF('Order Form'!#REF!&gt;0,"OF"," ")</f>
        <v>#REF!</v>
      </c>
      <c r="BE50" s="95" t="e">
        <f>IF('Order Form'!#REF!&gt;0,"Y"," ")</f>
        <v>#REF!</v>
      </c>
      <c r="BF50" s="95" t="e">
        <f>IF('Order Form'!#REF!&gt;0,"STANDARD"," ")</f>
        <v>#REF!</v>
      </c>
    </row>
    <row r="51" spans="1:58">
      <c r="A51" s="43"/>
      <c r="B51" s="102" t="str">
        <f>IF(ISNUMBER(($H51)),'Order Form'!$D$5,"")</f>
        <v/>
      </c>
      <c r="C51" s="101" t="str">
        <f>IF(ISNUMBER(($H51)),'Order Form'!$G$5,"")</f>
        <v/>
      </c>
      <c r="D51" s="101" t="str">
        <f>IF('Order Form'!F109="","",IF(ISNUMBER(($H51)),'Order Form'!F109,""))</f>
        <v/>
      </c>
      <c r="E51" s="44"/>
      <c r="F51" s="100" t="str">
        <f>IF(ISNUMBER((H51)),SUBSTITUTE(SUBSTITUTE('Order Form'!#REF!,"-","")," ",""),"")</f>
        <v/>
      </c>
      <c r="G51" s="45"/>
      <c r="H51" s="99" t="str">
        <f>IF('Order Form'!H109&gt;0,'Order Form'!H109," ")</f>
        <v xml:space="preserve"> </v>
      </c>
      <c r="I51" s="98" t="str">
        <f>IF('Order Form'!$K$13="Yes",(IF('Order Form'!#REF!&gt;0,"",IF('Order Form'!$K$10&lt;&gt;"GR - Gratis",IF('Order Form'!#REF!=0,"",IF(ISNUMBER($H51),'Order Form'!#REF!,"")),""))),"")</f>
        <v/>
      </c>
      <c r="J51" s="98" t="str">
        <f>IF('Order Form'!$K$13="Yes",(IF('Order Form'!#REF!=0,"",IF('Order Form'!$K$10&lt;&gt;"GR - Gratis",IF(ISNUMBER($H51),'Order Form'!#REF!,""),""))),"")</f>
        <v/>
      </c>
      <c r="K51" s="46"/>
      <c r="L51" s="98" t="str">
        <f>IF('Order Form'!J109&gt;0,"",IF('Order Form'!G109=0,"",IF('Order Form'!$K$10&lt;&gt;"GR - Gratis",IF('Order Form'!$K$12="Yes",IF(ISNUMBER($H51),'Order Form'!G109*100,""),""),"")))</f>
        <v/>
      </c>
      <c r="M51" s="98" t="str">
        <f>IF('Order Form'!J109&gt;0,"",IF('Order Form'!$K$17=0,"",IF('Order Form'!$K$17=0,"",IF('Order Form'!$K$10&lt;&gt;"GR - Gratis",IF('Order Form'!$K$12="Yes",IF(ISNUMBER($H51),'Order Form'!$K$17*100,""),""),""))))</f>
        <v/>
      </c>
      <c r="N51" s="47"/>
      <c r="O51" s="97" t="str">
        <f>IF('Order Form'!$B$8="Name / Attent Of","",IF(ISNUMBER($H51),IF('Order Form'!$K$14="Yes",'Order Form'!$B$8,""),""))</f>
        <v/>
      </c>
      <c r="P51" s="105" t="str">
        <f>IF('Order Form'!$B$9="Company / Department","",IF(ISNUMBER($H51),IF('Order Form'!$K$14="Yes",'Order Form'!$B$9,""),""))</f>
        <v/>
      </c>
      <c r="Q51" s="97" t="str">
        <f>IF('Order Form'!$B$10="Address 1","",IF(ISNUMBER($H51),IF('Order Form'!$K$14="Yes",'Order Form'!$B$10,""),""))</f>
        <v/>
      </c>
      <c r="R51" s="97" t="str">
        <f>IF('Order Form'!$B$11="Address 2","",IF(ISNUMBER($H51),IF('Order Form'!$K$14="Yes",'Order Form'!$B$11,""),""))</f>
        <v/>
      </c>
      <c r="S51" s="105" t="str">
        <f>IF('Order Form'!$B$12="Address 3","",IF(ISNUMBER($H51),IF('Order Form'!$K$14="Yes",'Order Form'!$B$12,""),""))</f>
        <v/>
      </c>
      <c r="T51" s="97" t="str">
        <f>IF('Order Form'!$B$13="Town","",IF(ISNUMBER($H51),IF('Order Form'!$K$14="Yes",'Order Form'!$B$13,""),""))</f>
        <v/>
      </c>
      <c r="U51" s="43"/>
      <c r="V51" s="112" t="str">
        <f>IF('Order Form'!$B$14="Post Code","",IF(ISNUMBER($H51),IF('Order Form'!$K$14="Yes",'Order Form'!$B$14,""),""))</f>
        <v/>
      </c>
      <c r="W51" s="107" t="str">
        <f>IF('Order Form'!$B$15="Country","",IF(ISNUMBER($H51),IF('Order Form'!$K$14="Yes",VLOOKUP('Order Form'!$B$15,Lists!N:O,2,0),""),""))</f>
        <v/>
      </c>
      <c r="X51" s="109"/>
      <c r="Y51" s="108" t="str">
        <f>IF('Order Form'!$F$8="Phone","",IF(ISNUMBER($H51),IF('Order Form'!$K$14="Yes",'Order Form'!$F$8,""),""))</f>
        <v/>
      </c>
      <c r="Z51" s="106" t="str">
        <f>IF('Order Form'!$F$9="Email","",IF(ISNUMBER($H51),IF('Order Form'!$K$14="Yes",'Order Form'!$F$9,""),""))</f>
        <v/>
      </c>
      <c r="AA51" s="47"/>
      <c r="AC51" s="95" t="str">
        <f>IF(ISNUMBER(($H51)),LEFT('Order Form'!$K$10,2),"")</f>
        <v/>
      </c>
      <c r="AD51" s="43"/>
      <c r="AE51" s="95" t="str">
        <f>IF(AC51="GR",LEFT('Order Form'!$K$11,2),"")</f>
        <v/>
      </c>
      <c r="AF51" s="43"/>
      <c r="AG51" s="47"/>
      <c r="AH51" s="47"/>
      <c r="AI51" s="95" t="str">
        <f>IF(ISNUMBER(($H51)),IF('Order Form'!$K$16="Yes","P",""),"")</f>
        <v/>
      </c>
      <c r="AJ51" s="43"/>
      <c r="AK51" s="115"/>
      <c r="AL51" s="115"/>
      <c r="AM51" s="43"/>
      <c r="AN51" s="43"/>
      <c r="AO51" s="47"/>
      <c r="AP51" s="43"/>
      <c r="AQ51" s="47"/>
      <c r="AR51" s="47"/>
      <c r="AS51" s="47"/>
      <c r="AZ51" s="95" t="str">
        <f>IF(ISNUMBER(($H51)),IF('Order Form'!$K$15="Yes","Y",""),"")</f>
        <v/>
      </c>
      <c r="BD51" s="96" t="e">
        <f>IF('Order Form'!#REF!&gt;0,"OF"," ")</f>
        <v>#REF!</v>
      </c>
      <c r="BE51" s="95" t="e">
        <f>IF('Order Form'!#REF!&gt;0,"Y"," ")</f>
        <v>#REF!</v>
      </c>
      <c r="BF51" s="95" t="e">
        <f>IF('Order Form'!#REF!&gt;0,"STANDARD"," ")</f>
        <v>#REF!</v>
      </c>
    </row>
    <row r="52" spans="1:58">
      <c r="A52" s="43"/>
      <c r="B52" s="102" t="str">
        <f>IF(ISNUMBER(($H52)),'Order Form'!$D$5,"")</f>
        <v/>
      </c>
      <c r="C52" s="101" t="str">
        <f>IF(ISNUMBER(($H52)),'Order Form'!$G$5,"")</f>
        <v/>
      </c>
      <c r="D52" s="101" t="str">
        <f>IF('Order Form'!F110="","",IF(ISNUMBER(($H52)),'Order Form'!F110,""))</f>
        <v/>
      </c>
      <c r="E52" s="44"/>
      <c r="F52" s="100" t="str">
        <f>IF(ISNUMBER((H52)),SUBSTITUTE(SUBSTITUTE('Order Form'!#REF!,"-","")," ",""),"")</f>
        <v/>
      </c>
      <c r="G52" s="45"/>
      <c r="H52" s="99" t="str">
        <f>IF('Order Form'!H110&gt;0,'Order Form'!H110," ")</f>
        <v xml:space="preserve"> </v>
      </c>
      <c r="I52" s="98" t="str">
        <f>IF('Order Form'!$K$13="Yes",(IF('Order Form'!#REF!&gt;0,"",IF('Order Form'!$K$10&lt;&gt;"GR - Gratis",IF('Order Form'!#REF!=0,"",IF(ISNUMBER($H52),'Order Form'!#REF!,"")),""))),"")</f>
        <v/>
      </c>
      <c r="J52" s="98" t="str">
        <f>IF('Order Form'!$K$13="Yes",(IF('Order Form'!#REF!=0,"",IF('Order Form'!$K$10&lt;&gt;"GR - Gratis",IF(ISNUMBER($H52),'Order Form'!#REF!,""),""))),"")</f>
        <v/>
      </c>
      <c r="K52" s="46"/>
      <c r="L52" s="98" t="str">
        <f>IF('Order Form'!J110&gt;0,"",IF('Order Form'!G110=0,"",IF('Order Form'!$K$10&lt;&gt;"GR - Gratis",IF('Order Form'!$K$12="Yes",IF(ISNUMBER($H52),'Order Form'!G110*100,""),""),"")))</f>
        <v/>
      </c>
      <c r="M52" s="98" t="str">
        <f>IF('Order Form'!J110&gt;0,"",IF('Order Form'!$K$17=0,"",IF('Order Form'!$K$17=0,"",IF('Order Form'!$K$10&lt;&gt;"GR - Gratis",IF('Order Form'!$K$12="Yes",IF(ISNUMBER($H52),'Order Form'!$K$17*100,""),""),""))))</f>
        <v/>
      </c>
      <c r="N52" s="47"/>
      <c r="O52" s="97" t="str">
        <f>IF('Order Form'!$B$8="Name / Attent Of","",IF(ISNUMBER($H52),IF('Order Form'!$K$14="Yes",'Order Form'!$B$8,""),""))</f>
        <v/>
      </c>
      <c r="P52" s="105" t="str">
        <f>IF('Order Form'!$B$9="Company / Department","",IF(ISNUMBER($H52),IF('Order Form'!$K$14="Yes",'Order Form'!$B$9,""),""))</f>
        <v/>
      </c>
      <c r="Q52" s="97" t="str">
        <f>IF('Order Form'!$B$10="Address 1","",IF(ISNUMBER($H52),IF('Order Form'!$K$14="Yes",'Order Form'!$B$10,""),""))</f>
        <v/>
      </c>
      <c r="R52" s="97" t="str">
        <f>IF('Order Form'!$B$11="Address 2","",IF(ISNUMBER($H52),IF('Order Form'!$K$14="Yes",'Order Form'!$B$11,""),""))</f>
        <v/>
      </c>
      <c r="S52" s="105" t="str">
        <f>IF('Order Form'!$B$12="Address 3","",IF(ISNUMBER($H52),IF('Order Form'!$K$14="Yes",'Order Form'!$B$12,""),""))</f>
        <v/>
      </c>
      <c r="T52" s="97" t="str">
        <f>IF('Order Form'!$B$13="Town","",IF(ISNUMBER($H52),IF('Order Form'!$K$14="Yes",'Order Form'!$B$13,""),""))</f>
        <v/>
      </c>
      <c r="U52" s="43"/>
      <c r="V52" s="112" t="str">
        <f>IF('Order Form'!$B$14="Post Code","",IF(ISNUMBER($H52),IF('Order Form'!$K$14="Yes",'Order Form'!$B$14,""),""))</f>
        <v/>
      </c>
      <c r="W52" s="107" t="str">
        <f>IF('Order Form'!$B$15="Country","",IF(ISNUMBER($H52),IF('Order Form'!$K$14="Yes",VLOOKUP('Order Form'!$B$15,Lists!N:O,2,0),""),""))</f>
        <v/>
      </c>
      <c r="X52" s="109"/>
      <c r="Y52" s="108" t="str">
        <f>IF('Order Form'!$F$8="Phone","",IF(ISNUMBER($H52),IF('Order Form'!$K$14="Yes",'Order Form'!$F$8,""),""))</f>
        <v/>
      </c>
      <c r="Z52" s="106" t="str">
        <f>IF('Order Form'!$F$9="Email","",IF(ISNUMBER($H52),IF('Order Form'!$K$14="Yes",'Order Form'!$F$9,""),""))</f>
        <v/>
      </c>
      <c r="AA52" s="47"/>
      <c r="AC52" s="95" t="str">
        <f>IF(ISNUMBER(($H52)),LEFT('Order Form'!$K$10,2),"")</f>
        <v/>
      </c>
      <c r="AD52" s="43"/>
      <c r="AE52" s="95" t="str">
        <f>IF(AC52="GR",LEFT('Order Form'!$K$11,2),"")</f>
        <v/>
      </c>
      <c r="AF52" s="43"/>
      <c r="AG52" s="47"/>
      <c r="AH52" s="47"/>
      <c r="AI52" s="95" t="str">
        <f>IF(ISNUMBER(($H52)),IF('Order Form'!$K$16="Yes","P",""),"")</f>
        <v/>
      </c>
      <c r="AJ52" s="43"/>
      <c r="AK52" s="115"/>
      <c r="AL52" s="115"/>
      <c r="AM52" s="43"/>
      <c r="AN52" s="43"/>
      <c r="AO52" s="47"/>
      <c r="AP52" s="43"/>
      <c r="AQ52" s="47"/>
      <c r="AR52" s="47"/>
      <c r="AS52" s="47"/>
      <c r="AZ52" s="95" t="str">
        <f>IF(ISNUMBER(($H52)),IF('Order Form'!$K$15="Yes","Y",""),"")</f>
        <v/>
      </c>
      <c r="BD52" s="96" t="e">
        <f>IF('Order Form'!#REF!&gt;0,"OF"," ")</f>
        <v>#REF!</v>
      </c>
      <c r="BE52" s="95" t="e">
        <f>IF('Order Form'!#REF!&gt;0,"Y"," ")</f>
        <v>#REF!</v>
      </c>
      <c r="BF52" s="95" t="e">
        <f>IF('Order Form'!#REF!&gt;0,"STANDARD"," ")</f>
        <v>#REF!</v>
      </c>
    </row>
    <row r="53" spans="1:58">
      <c r="A53" s="43"/>
      <c r="B53" s="102" t="str">
        <f>IF(ISNUMBER(($H53)),'Order Form'!$D$5,"")</f>
        <v/>
      </c>
      <c r="C53" s="101" t="str">
        <f>IF(ISNUMBER(($H53)),'Order Form'!$G$5,"")</f>
        <v/>
      </c>
      <c r="D53" s="101" t="str">
        <f>IF('Order Form'!F111="","",IF(ISNUMBER(($H53)),'Order Form'!F111,""))</f>
        <v/>
      </c>
      <c r="E53" s="44"/>
      <c r="F53" s="100" t="str">
        <f>IF(ISNUMBER((H53)),SUBSTITUTE(SUBSTITUTE('Order Form'!#REF!,"-","")," ",""),"")</f>
        <v/>
      </c>
      <c r="G53" s="45"/>
      <c r="H53" s="99" t="str">
        <f>IF('Order Form'!H111&gt;0,'Order Form'!H111," ")</f>
        <v xml:space="preserve"> </v>
      </c>
      <c r="I53" s="98" t="str">
        <f>IF('Order Form'!$K$13="Yes",(IF('Order Form'!#REF!&gt;0,"",IF('Order Form'!$K$10&lt;&gt;"GR - Gratis",IF('Order Form'!#REF!=0,"",IF(ISNUMBER($H53),'Order Form'!#REF!,"")),""))),"")</f>
        <v/>
      </c>
      <c r="J53" s="98" t="str">
        <f>IF('Order Form'!$K$13="Yes",(IF('Order Form'!#REF!=0,"",IF('Order Form'!$K$10&lt;&gt;"GR - Gratis",IF(ISNUMBER($H53),'Order Form'!#REF!,""),""))),"")</f>
        <v/>
      </c>
      <c r="K53" s="46"/>
      <c r="L53" s="98" t="str">
        <f>IF('Order Form'!J111&gt;0,"",IF('Order Form'!G111=0,"",IF('Order Form'!$K$10&lt;&gt;"GR - Gratis",IF('Order Form'!$K$12="Yes",IF(ISNUMBER($H53),'Order Form'!G111*100,""),""),"")))</f>
        <v/>
      </c>
      <c r="M53" s="98" t="str">
        <f>IF('Order Form'!J111&gt;0,"",IF('Order Form'!$K$17=0,"",IF('Order Form'!$K$17=0,"",IF('Order Form'!$K$10&lt;&gt;"GR - Gratis",IF('Order Form'!$K$12="Yes",IF(ISNUMBER($H53),'Order Form'!$K$17*100,""),""),""))))</f>
        <v/>
      </c>
      <c r="N53" s="47"/>
      <c r="O53" s="97" t="str">
        <f>IF('Order Form'!$B$8="Name / Attent Of","",IF(ISNUMBER($H53),IF('Order Form'!$K$14="Yes",'Order Form'!$B$8,""),""))</f>
        <v/>
      </c>
      <c r="P53" s="105" t="str">
        <f>IF('Order Form'!$B$9="Company / Department","",IF(ISNUMBER($H53),IF('Order Form'!$K$14="Yes",'Order Form'!$B$9,""),""))</f>
        <v/>
      </c>
      <c r="Q53" s="97" t="str">
        <f>IF('Order Form'!$B$10="Address 1","",IF(ISNUMBER($H53),IF('Order Form'!$K$14="Yes",'Order Form'!$B$10,""),""))</f>
        <v/>
      </c>
      <c r="R53" s="97" t="str">
        <f>IF('Order Form'!$B$11="Address 2","",IF(ISNUMBER($H53),IF('Order Form'!$K$14="Yes",'Order Form'!$B$11,""),""))</f>
        <v/>
      </c>
      <c r="S53" s="105" t="str">
        <f>IF('Order Form'!$B$12="Address 3","",IF(ISNUMBER($H53),IF('Order Form'!$K$14="Yes",'Order Form'!$B$12,""),""))</f>
        <v/>
      </c>
      <c r="T53" s="97" t="str">
        <f>IF('Order Form'!$B$13="Town","",IF(ISNUMBER($H53),IF('Order Form'!$K$14="Yes",'Order Form'!$B$13,""),""))</f>
        <v/>
      </c>
      <c r="U53" s="43"/>
      <c r="V53" s="112" t="str">
        <f>IF('Order Form'!$B$14="Post Code","",IF(ISNUMBER($H53),IF('Order Form'!$K$14="Yes",'Order Form'!$B$14,""),""))</f>
        <v/>
      </c>
      <c r="W53" s="107" t="str">
        <f>IF('Order Form'!$B$15="Country","",IF(ISNUMBER($H53),IF('Order Form'!$K$14="Yes",VLOOKUP('Order Form'!$B$15,Lists!N:O,2,0),""),""))</f>
        <v/>
      </c>
      <c r="X53" s="109"/>
      <c r="Y53" s="108" t="str">
        <f>IF('Order Form'!$F$8="Phone","",IF(ISNUMBER($H53),IF('Order Form'!$K$14="Yes",'Order Form'!$F$8,""),""))</f>
        <v/>
      </c>
      <c r="Z53" s="106" t="str">
        <f>IF('Order Form'!$F$9="Email","",IF(ISNUMBER($H53),IF('Order Form'!$K$14="Yes",'Order Form'!$F$9,""),""))</f>
        <v/>
      </c>
      <c r="AA53" s="47"/>
      <c r="AC53" s="95" t="str">
        <f>IF(ISNUMBER(($H53)),LEFT('Order Form'!$K$10,2),"")</f>
        <v/>
      </c>
      <c r="AD53" s="43"/>
      <c r="AE53" s="95" t="str">
        <f>IF(AC53="GR",LEFT('Order Form'!$K$11,2),"")</f>
        <v/>
      </c>
      <c r="AF53" s="43"/>
      <c r="AG53" s="47"/>
      <c r="AH53" s="47"/>
      <c r="AI53" s="95" t="str">
        <f>IF(ISNUMBER(($H53)),IF('Order Form'!$K$16="Yes","P",""),"")</f>
        <v/>
      </c>
      <c r="AJ53" s="43"/>
      <c r="AK53" s="115"/>
      <c r="AL53" s="115"/>
      <c r="AM53" s="43"/>
      <c r="AN53" s="43"/>
      <c r="AO53" s="47"/>
      <c r="AP53" s="43"/>
      <c r="AQ53" s="47"/>
      <c r="AR53" s="47"/>
      <c r="AS53" s="47"/>
      <c r="AZ53" s="95" t="str">
        <f>IF(ISNUMBER(($H53)),IF('Order Form'!$K$15="Yes","Y",""),"")</f>
        <v/>
      </c>
      <c r="BD53" s="96" t="e">
        <f>IF('Order Form'!#REF!&gt;0,"OF"," ")</f>
        <v>#REF!</v>
      </c>
      <c r="BE53" s="95" t="e">
        <f>IF('Order Form'!#REF!&gt;0,"Y"," ")</f>
        <v>#REF!</v>
      </c>
      <c r="BF53" s="95" t="e">
        <f>IF('Order Form'!#REF!&gt;0,"STANDARD"," ")</f>
        <v>#REF!</v>
      </c>
    </row>
    <row r="54" spans="1:58">
      <c r="A54" s="43"/>
      <c r="B54" s="102" t="str">
        <f>IF(ISNUMBER(($H54)),'Order Form'!$D$5,"")</f>
        <v/>
      </c>
      <c r="C54" s="101" t="str">
        <f>IF(ISNUMBER(($H54)),'Order Form'!$G$5,"")</f>
        <v/>
      </c>
      <c r="D54" s="101" t="str">
        <f>IF('Order Form'!F112="","",IF(ISNUMBER(($H54)),'Order Form'!F112,""))</f>
        <v/>
      </c>
      <c r="E54" s="44"/>
      <c r="F54" s="100" t="str">
        <f>IF(ISNUMBER((H54)),SUBSTITUTE(SUBSTITUTE('Order Form'!#REF!,"-","")," ",""),"")</f>
        <v/>
      </c>
      <c r="G54" s="45"/>
      <c r="H54" s="99" t="str">
        <f>IF('Order Form'!H112&gt;0,'Order Form'!H112," ")</f>
        <v xml:space="preserve"> </v>
      </c>
      <c r="I54" s="98" t="str">
        <f>IF('Order Form'!$K$13="Yes",(IF('Order Form'!#REF!&gt;0,"",IF('Order Form'!$K$10&lt;&gt;"GR - Gratis",IF('Order Form'!#REF!=0,"",IF(ISNUMBER($H54),'Order Form'!#REF!,"")),""))),"")</f>
        <v/>
      </c>
      <c r="J54" s="98" t="str">
        <f>IF('Order Form'!$K$13="Yes",(IF('Order Form'!#REF!=0,"",IF('Order Form'!$K$10&lt;&gt;"GR - Gratis",IF(ISNUMBER($H54),'Order Form'!#REF!,""),""))),"")</f>
        <v/>
      </c>
      <c r="K54" s="46"/>
      <c r="L54" s="98" t="str">
        <f>IF('Order Form'!J112&gt;0,"",IF('Order Form'!G112=0,"",IF('Order Form'!$K$10&lt;&gt;"GR - Gratis",IF('Order Form'!$K$12="Yes",IF(ISNUMBER($H54),'Order Form'!G112*100,""),""),"")))</f>
        <v/>
      </c>
      <c r="M54" s="98" t="str">
        <f>IF('Order Form'!J112&gt;0,"",IF('Order Form'!$K$17=0,"",IF('Order Form'!$K$17=0,"",IF('Order Form'!$K$10&lt;&gt;"GR - Gratis",IF('Order Form'!$K$12="Yes",IF(ISNUMBER($H54),'Order Form'!$K$17*100,""),""),""))))</f>
        <v/>
      </c>
      <c r="N54" s="47"/>
      <c r="O54" s="97" t="str">
        <f>IF('Order Form'!$B$8="Name / Attent Of","",IF(ISNUMBER($H54),IF('Order Form'!$K$14="Yes",'Order Form'!$B$8,""),""))</f>
        <v/>
      </c>
      <c r="P54" s="105" t="str">
        <f>IF('Order Form'!$B$9="Company / Department","",IF(ISNUMBER($H54),IF('Order Form'!$K$14="Yes",'Order Form'!$B$9,""),""))</f>
        <v/>
      </c>
      <c r="Q54" s="97" t="str">
        <f>IF('Order Form'!$B$10="Address 1","",IF(ISNUMBER($H54),IF('Order Form'!$K$14="Yes",'Order Form'!$B$10,""),""))</f>
        <v/>
      </c>
      <c r="R54" s="97" t="str">
        <f>IF('Order Form'!$B$11="Address 2","",IF(ISNUMBER($H54),IF('Order Form'!$K$14="Yes",'Order Form'!$B$11,""),""))</f>
        <v/>
      </c>
      <c r="S54" s="105" t="str">
        <f>IF('Order Form'!$B$12="Address 3","",IF(ISNUMBER($H54),IF('Order Form'!$K$14="Yes",'Order Form'!$B$12,""),""))</f>
        <v/>
      </c>
      <c r="T54" s="97" t="str">
        <f>IF('Order Form'!$B$13="Town","",IF(ISNUMBER($H54),IF('Order Form'!$K$14="Yes",'Order Form'!$B$13,""),""))</f>
        <v/>
      </c>
      <c r="U54" s="43"/>
      <c r="V54" s="112" t="str">
        <f>IF('Order Form'!$B$14="Post Code","",IF(ISNUMBER($H54),IF('Order Form'!$K$14="Yes",'Order Form'!$B$14,""),""))</f>
        <v/>
      </c>
      <c r="W54" s="107" t="str">
        <f>IF('Order Form'!$B$15="Country","",IF(ISNUMBER($H54),IF('Order Form'!$K$14="Yes",VLOOKUP('Order Form'!$B$15,Lists!N:O,2,0),""),""))</f>
        <v/>
      </c>
      <c r="X54" s="109"/>
      <c r="Y54" s="108" t="str">
        <f>IF('Order Form'!$F$8="Phone","",IF(ISNUMBER($H54),IF('Order Form'!$K$14="Yes",'Order Form'!$F$8,""),""))</f>
        <v/>
      </c>
      <c r="Z54" s="106" t="str">
        <f>IF('Order Form'!$F$9="Email","",IF(ISNUMBER($H54),IF('Order Form'!$K$14="Yes",'Order Form'!$F$9,""),""))</f>
        <v/>
      </c>
      <c r="AA54" s="47"/>
      <c r="AC54" s="95" t="str">
        <f>IF(ISNUMBER(($H54)),LEFT('Order Form'!$K$10,2),"")</f>
        <v/>
      </c>
      <c r="AD54" s="43"/>
      <c r="AE54" s="95" t="str">
        <f>IF(AC54="GR",LEFT('Order Form'!$K$11,2),"")</f>
        <v/>
      </c>
      <c r="AF54" s="43"/>
      <c r="AG54" s="47"/>
      <c r="AH54" s="47"/>
      <c r="AI54" s="95" t="str">
        <f>IF(ISNUMBER(($H54)),IF('Order Form'!$K$16="Yes","P",""),"")</f>
        <v/>
      </c>
      <c r="AJ54" s="43"/>
      <c r="AK54" s="115"/>
      <c r="AL54" s="115"/>
      <c r="AM54" s="43"/>
      <c r="AN54" s="43"/>
      <c r="AO54" s="47"/>
      <c r="AP54" s="43"/>
      <c r="AQ54" s="47"/>
      <c r="AR54" s="47"/>
      <c r="AS54" s="47"/>
      <c r="AZ54" s="95" t="str">
        <f>IF(ISNUMBER(($H54)),IF('Order Form'!$K$15="Yes","Y",""),"")</f>
        <v/>
      </c>
      <c r="BD54" s="96" t="e">
        <f>IF('Order Form'!#REF!&gt;0,"OF"," ")</f>
        <v>#REF!</v>
      </c>
      <c r="BE54" s="95" t="e">
        <f>IF('Order Form'!#REF!&gt;0,"Y"," ")</f>
        <v>#REF!</v>
      </c>
      <c r="BF54" s="95" t="e">
        <f>IF('Order Form'!#REF!&gt;0,"STANDARD"," ")</f>
        <v>#REF!</v>
      </c>
    </row>
    <row r="55" spans="1:58">
      <c r="A55" s="43"/>
      <c r="B55" s="102" t="str">
        <f>IF(ISNUMBER(($H55)),'Order Form'!$D$5,"")</f>
        <v/>
      </c>
      <c r="C55" s="101" t="str">
        <f>IF(ISNUMBER(($H55)),'Order Form'!$G$5,"")</f>
        <v/>
      </c>
      <c r="D55" s="101" t="str">
        <f>IF('Order Form'!F113="","",IF(ISNUMBER(($H55)),'Order Form'!F113,""))</f>
        <v/>
      </c>
      <c r="E55" s="44"/>
      <c r="F55" s="100" t="str">
        <f>IF(ISNUMBER((H55)),SUBSTITUTE(SUBSTITUTE('Order Form'!#REF!,"-","")," ",""),"")</f>
        <v/>
      </c>
      <c r="G55" s="45"/>
      <c r="H55" s="99" t="str">
        <f>IF('Order Form'!H113&gt;0,'Order Form'!H113," ")</f>
        <v xml:space="preserve"> </v>
      </c>
      <c r="I55" s="98" t="str">
        <f>IF('Order Form'!$K$13="Yes",(IF('Order Form'!#REF!&gt;0,"",IF('Order Form'!$K$10&lt;&gt;"GR - Gratis",IF('Order Form'!#REF!=0,"",IF(ISNUMBER($H55),'Order Form'!#REF!,"")),""))),"")</f>
        <v/>
      </c>
      <c r="J55" s="98" t="str">
        <f>IF('Order Form'!$K$13="Yes",(IF('Order Form'!#REF!=0,"",IF('Order Form'!$K$10&lt;&gt;"GR - Gratis",IF(ISNUMBER($H55),'Order Form'!#REF!,""),""))),"")</f>
        <v/>
      </c>
      <c r="K55" s="46"/>
      <c r="L55" s="98" t="str">
        <f>IF('Order Form'!J113&gt;0,"",IF('Order Form'!G113=0,"",IF('Order Form'!$K$10&lt;&gt;"GR - Gratis",IF('Order Form'!$K$12="Yes",IF(ISNUMBER($H55),'Order Form'!G113*100,""),""),"")))</f>
        <v/>
      </c>
      <c r="M55" s="98" t="str">
        <f>IF('Order Form'!J113&gt;0,"",IF('Order Form'!$K$17=0,"",IF('Order Form'!$K$17=0,"",IF('Order Form'!$K$10&lt;&gt;"GR - Gratis",IF('Order Form'!$K$12="Yes",IF(ISNUMBER($H55),'Order Form'!$K$17*100,""),""),""))))</f>
        <v/>
      </c>
      <c r="N55" s="47"/>
      <c r="O55" s="97" t="str">
        <f>IF('Order Form'!$B$8="Name / Attent Of","",IF(ISNUMBER($H55),IF('Order Form'!$K$14="Yes",'Order Form'!$B$8,""),""))</f>
        <v/>
      </c>
      <c r="P55" s="105" t="str">
        <f>IF('Order Form'!$B$9="Company / Department","",IF(ISNUMBER($H55),IF('Order Form'!$K$14="Yes",'Order Form'!$B$9,""),""))</f>
        <v/>
      </c>
      <c r="Q55" s="97" t="str">
        <f>IF('Order Form'!$B$10="Address 1","",IF(ISNUMBER($H55),IF('Order Form'!$K$14="Yes",'Order Form'!$B$10,""),""))</f>
        <v/>
      </c>
      <c r="R55" s="97" t="str">
        <f>IF('Order Form'!$B$11="Address 2","",IF(ISNUMBER($H55),IF('Order Form'!$K$14="Yes",'Order Form'!$B$11,""),""))</f>
        <v/>
      </c>
      <c r="S55" s="105" t="str">
        <f>IF('Order Form'!$B$12="Address 3","",IF(ISNUMBER($H55),IF('Order Form'!$K$14="Yes",'Order Form'!$B$12,""),""))</f>
        <v/>
      </c>
      <c r="T55" s="97" t="str">
        <f>IF('Order Form'!$B$13="Town","",IF(ISNUMBER($H55),IF('Order Form'!$K$14="Yes",'Order Form'!$B$13,""),""))</f>
        <v/>
      </c>
      <c r="U55" s="43"/>
      <c r="V55" s="112" t="str">
        <f>IF('Order Form'!$B$14="Post Code","",IF(ISNUMBER($H55),IF('Order Form'!$K$14="Yes",'Order Form'!$B$14,""),""))</f>
        <v/>
      </c>
      <c r="W55" s="107" t="str">
        <f>IF('Order Form'!$B$15="Country","",IF(ISNUMBER($H55),IF('Order Form'!$K$14="Yes",VLOOKUP('Order Form'!$B$15,Lists!N:O,2,0),""),""))</f>
        <v/>
      </c>
      <c r="X55" s="109"/>
      <c r="Y55" s="108" t="str">
        <f>IF('Order Form'!$F$8="Phone","",IF(ISNUMBER($H55),IF('Order Form'!$K$14="Yes",'Order Form'!$F$8,""),""))</f>
        <v/>
      </c>
      <c r="Z55" s="106" t="str">
        <f>IF('Order Form'!$F$9="Email","",IF(ISNUMBER($H55),IF('Order Form'!$K$14="Yes",'Order Form'!$F$9,""),""))</f>
        <v/>
      </c>
      <c r="AA55" s="47"/>
      <c r="AC55" s="95" t="str">
        <f>IF(ISNUMBER(($H55)),LEFT('Order Form'!$K$10,2),"")</f>
        <v/>
      </c>
      <c r="AD55" s="43"/>
      <c r="AE55" s="95" t="str">
        <f>IF(AC55="GR",LEFT('Order Form'!$K$11,2),"")</f>
        <v/>
      </c>
      <c r="AF55" s="43"/>
      <c r="AG55" s="47"/>
      <c r="AH55" s="47"/>
      <c r="AI55" s="95" t="str">
        <f>IF(ISNUMBER(($H55)),IF('Order Form'!$K$16="Yes","P",""),"")</f>
        <v/>
      </c>
      <c r="AJ55" s="43"/>
      <c r="AK55" s="115"/>
      <c r="AL55" s="115"/>
      <c r="AM55" s="43"/>
      <c r="AN55" s="43"/>
      <c r="AO55" s="47"/>
      <c r="AP55" s="43"/>
      <c r="AQ55" s="47"/>
      <c r="AR55" s="47"/>
      <c r="AS55" s="47"/>
      <c r="AZ55" s="95" t="str">
        <f>IF(ISNUMBER(($H55)),IF('Order Form'!$K$15="Yes","Y",""),"")</f>
        <v/>
      </c>
      <c r="BD55" s="96" t="e">
        <f>IF('Order Form'!#REF!&gt;0,"OF"," ")</f>
        <v>#REF!</v>
      </c>
      <c r="BE55" s="95" t="e">
        <f>IF('Order Form'!#REF!&gt;0,"Y"," ")</f>
        <v>#REF!</v>
      </c>
      <c r="BF55" s="95" t="e">
        <f>IF('Order Form'!#REF!&gt;0,"STANDARD"," ")</f>
        <v>#REF!</v>
      </c>
    </row>
    <row r="56" spans="1:58">
      <c r="A56" s="43"/>
      <c r="B56" s="102" t="str">
        <f>IF(ISNUMBER(($H56)),'Order Form'!$D$5,"")</f>
        <v/>
      </c>
      <c r="C56" s="101" t="str">
        <f>IF(ISNUMBER(($H56)),'Order Form'!$G$5,"")</f>
        <v/>
      </c>
      <c r="D56" s="101" t="str">
        <f>IF('Order Form'!F114="","",IF(ISNUMBER(($H56)),'Order Form'!F114,""))</f>
        <v/>
      </c>
      <c r="E56" s="44"/>
      <c r="F56" s="100" t="str">
        <f>IF(ISNUMBER((H56)),SUBSTITUTE(SUBSTITUTE('Order Form'!#REF!,"-","")," ",""),"")</f>
        <v/>
      </c>
      <c r="G56" s="45"/>
      <c r="H56" s="99" t="str">
        <f>IF('Order Form'!H114&gt;0,'Order Form'!H114," ")</f>
        <v xml:space="preserve"> </v>
      </c>
      <c r="I56" s="98" t="str">
        <f>IF('Order Form'!$K$13="Yes",(IF('Order Form'!#REF!&gt;0,"",IF('Order Form'!$K$10&lt;&gt;"GR - Gratis",IF('Order Form'!#REF!=0,"",IF(ISNUMBER($H56),'Order Form'!#REF!,"")),""))),"")</f>
        <v/>
      </c>
      <c r="J56" s="98" t="str">
        <f>IF('Order Form'!$K$13="Yes",(IF('Order Form'!#REF!=0,"",IF('Order Form'!$K$10&lt;&gt;"GR - Gratis",IF(ISNUMBER($H56),'Order Form'!#REF!,""),""))),"")</f>
        <v/>
      </c>
      <c r="K56" s="46"/>
      <c r="L56" s="98" t="str">
        <f>IF('Order Form'!J114&gt;0,"",IF('Order Form'!G114=0,"",IF('Order Form'!$K$10&lt;&gt;"GR - Gratis",IF('Order Form'!$K$12="Yes",IF(ISNUMBER($H56),'Order Form'!G114*100,""),""),"")))</f>
        <v/>
      </c>
      <c r="M56" s="98" t="str">
        <f>IF('Order Form'!J114&gt;0,"",IF('Order Form'!$K$17=0,"",IF('Order Form'!$K$17=0,"",IF('Order Form'!$K$10&lt;&gt;"GR - Gratis",IF('Order Form'!$K$12="Yes",IF(ISNUMBER($H56),'Order Form'!$K$17*100,""),""),""))))</f>
        <v/>
      </c>
      <c r="N56" s="47"/>
      <c r="O56" s="97" t="str">
        <f>IF('Order Form'!$B$8="Name / Attent Of","",IF(ISNUMBER($H56),IF('Order Form'!$K$14="Yes",'Order Form'!$B$8,""),""))</f>
        <v/>
      </c>
      <c r="P56" s="105" t="str">
        <f>IF('Order Form'!$B$9="Company / Department","",IF(ISNUMBER($H56),IF('Order Form'!$K$14="Yes",'Order Form'!$B$9,""),""))</f>
        <v/>
      </c>
      <c r="Q56" s="97" t="str">
        <f>IF('Order Form'!$B$10="Address 1","",IF(ISNUMBER($H56),IF('Order Form'!$K$14="Yes",'Order Form'!$B$10,""),""))</f>
        <v/>
      </c>
      <c r="R56" s="97" t="str">
        <f>IF('Order Form'!$B$11="Address 2","",IF(ISNUMBER($H56),IF('Order Form'!$K$14="Yes",'Order Form'!$B$11,""),""))</f>
        <v/>
      </c>
      <c r="S56" s="105" t="str">
        <f>IF('Order Form'!$B$12="Address 3","",IF(ISNUMBER($H56),IF('Order Form'!$K$14="Yes",'Order Form'!$B$12,""),""))</f>
        <v/>
      </c>
      <c r="T56" s="97" t="str">
        <f>IF('Order Form'!$B$13="Town","",IF(ISNUMBER($H56),IF('Order Form'!$K$14="Yes",'Order Form'!$B$13,""),""))</f>
        <v/>
      </c>
      <c r="U56" s="43"/>
      <c r="V56" s="112" t="str">
        <f>IF('Order Form'!$B$14="Post Code","",IF(ISNUMBER($H56),IF('Order Form'!$K$14="Yes",'Order Form'!$B$14,""),""))</f>
        <v/>
      </c>
      <c r="W56" s="107" t="str">
        <f>IF('Order Form'!$B$15="Country","",IF(ISNUMBER($H56),IF('Order Form'!$K$14="Yes",VLOOKUP('Order Form'!$B$15,Lists!N:O,2,0),""),""))</f>
        <v/>
      </c>
      <c r="X56" s="109"/>
      <c r="Y56" s="108" t="str">
        <f>IF('Order Form'!$F$8="Phone","",IF(ISNUMBER($H56),IF('Order Form'!$K$14="Yes",'Order Form'!$F$8,""),""))</f>
        <v/>
      </c>
      <c r="Z56" s="106" t="str">
        <f>IF('Order Form'!$F$9="Email","",IF(ISNUMBER($H56),IF('Order Form'!$K$14="Yes",'Order Form'!$F$9,""),""))</f>
        <v/>
      </c>
      <c r="AA56" s="47"/>
      <c r="AC56" s="95" t="str">
        <f>IF(ISNUMBER(($H56)),LEFT('Order Form'!$K$10,2),"")</f>
        <v/>
      </c>
      <c r="AD56" s="43"/>
      <c r="AE56" s="95" t="str">
        <f>IF(AC56="GR",LEFT('Order Form'!$K$11,2),"")</f>
        <v/>
      </c>
      <c r="AF56" s="43"/>
      <c r="AG56" s="47"/>
      <c r="AH56" s="47"/>
      <c r="AI56" s="95" t="str">
        <f>IF(ISNUMBER(($H56)),IF('Order Form'!$K$16="Yes","P",""),"")</f>
        <v/>
      </c>
      <c r="AJ56" s="43"/>
      <c r="AK56" s="115"/>
      <c r="AL56" s="115"/>
      <c r="AM56" s="43"/>
      <c r="AN56" s="43"/>
      <c r="AO56" s="47"/>
      <c r="AP56" s="43"/>
      <c r="AQ56" s="47"/>
      <c r="AR56" s="47"/>
      <c r="AS56" s="47"/>
      <c r="AZ56" s="95" t="str">
        <f>IF(ISNUMBER(($H56)),IF('Order Form'!$K$15="Yes","Y",""),"")</f>
        <v/>
      </c>
      <c r="BD56" s="96" t="e">
        <f>IF('Order Form'!#REF!&gt;0,"OF"," ")</f>
        <v>#REF!</v>
      </c>
      <c r="BE56" s="95" t="e">
        <f>IF('Order Form'!#REF!&gt;0,"Y"," ")</f>
        <v>#REF!</v>
      </c>
      <c r="BF56" s="95" t="e">
        <f>IF('Order Form'!#REF!&gt;0,"STANDARD"," ")</f>
        <v>#REF!</v>
      </c>
    </row>
    <row r="57" spans="1:58">
      <c r="A57" s="43"/>
      <c r="B57" s="102" t="str">
        <f>IF(ISNUMBER(($H57)),'Order Form'!$D$5,"")</f>
        <v/>
      </c>
      <c r="C57" s="101" t="str">
        <f>IF(ISNUMBER(($H57)),'Order Form'!$G$5,"")</f>
        <v/>
      </c>
      <c r="D57" s="101" t="str">
        <f>IF('Order Form'!F115="","",IF(ISNUMBER(($H57)),'Order Form'!F115,""))</f>
        <v/>
      </c>
      <c r="E57" s="44"/>
      <c r="F57" s="100" t="str">
        <f>IF(ISNUMBER((H57)),SUBSTITUTE(SUBSTITUTE('Order Form'!#REF!,"-","")," ",""),"")</f>
        <v/>
      </c>
      <c r="G57" s="45"/>
      <c r="H57" s="99" t="str">
        <f>IF('Order Form'!H115&gt;0,'Order Form'!H115," ")</f>
        <v xml:space="preserve"> </v>
      </c>
      <c r="I57" s="98" t="str">
        <f>IF('Order Form'!$K$13="Yes",(IF('Order Form'!#REF!&gt;0,"",IF('Order Form'!$K$10&lt;&gt;"GR - Gratis",IF('Order Form'!#REF!=0,"",IF(ISNUMBER($H57),'Order Form'!#REF!,"")),""))),"")</f>
        <v/>
      </c>
      <c r="J57" s="98" t="str">
        <f>IF('Order Form'!$K$13="Yes",(IF('Order Form'!#REF!=0,"",IF('Order Form'!$K$10&lt;&gt;"GR - Gratis",IF(ISNUMBER($H57),'Order Form'!#REF!,""),""))),"")</f>
        <v/>
      </c>
      <c r="K57" s="46"/>
      <c r="L57" s="98" t="str">
        <f>IF('Order Form'!J115&gt;0,"",IF('Order Form'!G115=0,"",IF('Order Form'!$K$10&lt;&gt;"GR - Gratis",IF('Order Form'!$K$12="Yes",IF(ISNUMBER($H57),'Order Form'!G115*100,""),""),"")))</f>
        <v/>
      </c>
      <c r="M57" s="98" t="str">
        <f>IF('Order Form'!J115&gt;0,"",IF('Order Form'!$K$17=0,"",IF('Order Form'!$K$17=0,"",IF('Order Form'!$K$10&lt;&gt;"GR - Gratis",IF('Order Form'!$K$12="Yes",IF(ISNUMBER($H57),'Order Form'!$K$17*100,""),""),""))))</f>
        <v/>
      </c>
      <c r="N57" s="47"/>
      <c r="O57" s="97" t="str">
        <f>IF('Order Form'!$B$8="Name / Attent Of","",IF(ISNUMBER($H57),IF('Order Form'!$K$14="Yes",'Order Form'!$B$8,""),""))</f>
        <v/>
      </c>
      <c r="P57" s="105" t="str">
        <f>IF('Order Form'!$B$9="Company / Department","",IF(ISNUMBER($H57),IF('Order Form'!$K$14="Yes",'Order Form'!$B$9,""),""))</f>
        <v/>
      </c>
      <c r="Q57" s="97" t="str">
        <f>IF('Order Form'!$B$10="Address 1","",IF(ISNUMBER($H57),IF('Order Form'!$K$14="Yes",'Order Form'!$B$10,""),""))</f>
        <v/>
      </c>
      <c r="R57" s="97" t="str">
        <f>IF('Order Form'!$B$11="Address 2","",IF(ISNUMBER($H57),IF('Order Form'!$K$14="Yes",'Order Form'!$B$11,""),""))</f>
        <v/>
      </c>
      <c r="S57" s="105" t="str">
        <f>IF('Order Form'!$B$12="Address 3","",IF(ISNUMBER($H57),IF('Order Form'!$K$14="Yes",'Order Form'!$B$12,""),""))</f>
        <v/>
      </c>
      <c r="T57" s="97" t="str">
        <f>IF('Order Form'!$B$13="Town","",IF(ISNUMBER($H57),IF('Order Form'!$K$14="Yes",'Order Form'!$B$13,""),""))</f>
        <v/>
      </c>
      <c r="U57" s="43"/>
      <c r="V57" s="112" t="str">
        <f>IF('Order Form'!$B$14="Post Code","",IF(ISNUMBER($H57),IF('Order Form'!$K$14="Yes",'Order Form'!$B$14,""),""))</f>
        <v/>
      </c>
      <c r="W57" s="107" t="str">
        <f>IF('Order Form'!$B$15="Country","",IF(ISNUMBER($H57),IF('Order Form'!$K$14="Yes",VLOOKUP('Order Form'!$B$15,Lists!N:O,2,0),""),""))</f>
        <v/>
      </c>
      <c r="X57" s="109"/>
      <c r="Y57" s="108" t="str">
        <f>IF('Order Form'!$F$8="Phone","",IF(ISNUMBER($H57),IF('Order Form'!$K$14="Yes",'Order Form'!$F$8,""),""))</f>
        <v/>
      </c>
      <c r="Z57" s="106" t="str">
        <f>IF('Order Form'!$F$9="Email","",IF(ISNUMBER($H57),IF('Order Form'!$K$14="Yes",'Order Form'!$F$9,""),""))</f>
        <v/>
      </c>
      <c r="AA57" s="47"/>
      <c r="AC57" s="95" t="str">
        <f>IF(ISNUMBER(($H57)),LEFT('Order Form'!$K$10,2),"")</f>
        <v/>
      </c>
      <c r="AD57" s="43"/>
      <c r="AE57" s="95" t="str">
        <f>IF(AC57="GR",LEFT('Order Form'!$K$11,2),"")</f>
        <v/>
      </c>
      <c r="AF57" s="43"/>
      <c r="AG57" s="47"/>
      <c r="AH57" s="47"/>
      <c r="AI57" s="95" t="str">
        <f>IF(ISNUMBER(($H57)),IF('Order Form'!$K$16="Yes","P",""),"")</f>
        <v/>
      </c>
      <c r="AJ57" s="43"/>
      <c r="AK57" s="115"/>
      <c r="AL57" s="115"/>
      <c r="AM57" s="43"/>
      <c r="AN57" s="43"/>
      <c r="AO57" s="47"/>
      <c r="AP57" s="43"/>
      <c r="AQ57" s="47"/>
      <c r="AR57" s="47"/>
      <c r="AS57" s="47"/>
      <c r="AZ57" s="95" t="str">
        <f>IF(ISNUMBER(($H57)),IF('Order Form'!$K$15="Yes","Y",""),"")</f>
        <v/>
      </c>
      <c r="BD57" s="96" t="e">
        <f>IF('Order Form'!#REF!&gt;0,"OF"," ")</f>
        <v>#REF!</v>
      </c>
      <c r="BE57" s="95" t="e">
        <f>IF('Order Form'!#REF!&gt;0,"Y"," ")</f>
        <v>#REF!</v>
      </c>
      <c r="BF57" s="95" t="e">
        <f>IF('Order Form'!#REF!&gt;0,"STANDARD"," ")</f>
        <v>#REF!</v>
      </c>
    </row>
    <row r="58" spans="1:58">
      <c r="A58" s="43"/>
      <c r="B58" s="102" t="str">
        <f>IF(ISNUMBER(($H58)),'Order Form'!$D$5,"")</f>
        <v/>
      </c>
      <c r="C58" s="101" t="str">
        <f>IF(ISNUMBER(($H58)),'Order Form'!$G$5,"")</f>
        <v/>
      </c>
      <c r="D58" s="101" t="str">
        <f>IF('Order Form'!F116="","",IF(ISNUMBER(($H58)),'Order Form'!F116,""))</f>
        <v/>
      </c>
      <c r="E58" s="44"/>
      <c r="F58" s="100" t="str">
        <f>IF(ISNUMBER((H58)),SUBSTITUTE(SUBSTITUTE('Order Form'!#REF!,"-","")," ",""),"")</f>
        <v/>
      </c>
      <c r="G58" s="45"/>
      <c r="H58" s="99" t="str">
        <f>IF('Order Form'!H116&gt;0,'Order Form'!H116," ")</f>
        <v xml:space="preserve"> </v>
      </c>
      <c r="I58" s="98" t="str">
        <f>IF('Order Form'!$K$13="Yes",(IF('Order Form'!#REF!&gt;0,"",IF('Order Form'!$K$10&lt;&gt;"GR - Gratis",IF('Order Form'!#REF!=0,"",IF(ISNUMBER($H58),'Order Form'!#REF!,"")),""))),"")</f>
        <v/>
      </c>
      <c r="J58" s="98" t="str">
        <f>IF('Order Form'!$K$13="Yes",(IF('Order Form'!#REF!=0,"",IF('Order Form'!$K$10&lt;&gt;"GR - Gratis",IF(ISNUMBER($H58),'Order Form'!#REF!,""),""))),"")</f>
        <v/>
      </c>
      <c r="K58" s="46"/>
      <c r="L58" s="98" t="str">
        <f>IF('Order Form'!J116&gt;0,"",IF('Order Form'!G116=0,"",IF('Order Form'!$K$10&lt;&gt;"GR - Gratis",IF('Order Form'!$K$12="Yes",IF(ISNUMBER($H58),'Order Form'!G116*100,""),""),"")))</f>
        <v/>
      </c>
      <c r="M58" s="98" t="str">
        <f>IF('Order Form'!J116&gt;0,"",IF('Order Form'!$K$17=0,"",IF('Order Form'!$K$17=0,"",IF('Order Form'!$K$10&lt;&gt;"GR - Gratis",IF('Order Form'!$K$12="Yes",IF(ISNUMBER($H58),'Order Form'!$K$17*100,""),""),""))))</f>
        <v/>
      </c>
      <c r="N58" s="47"/>
      <c r="O58" s="97" t="str">
        <f>IF('Order Form'!$B$8="Name / Attent Of","",IF(ISNUMBER($H58),IF('Order Form'!$K$14="Yes",'Order Form'!$B$8,""),""))</f>
        <v/>
      </c>
      <c r="P58" s="105" t="str">
        <f>IF('Order Form'!$B$9="Company / Department","",IF(ISNUMBER($H58),IF('Order Form'!$K$14="Yes",'Order Form'!$B$9,""),""))</f>
        <v/>
      </c>
      <c r="Q58" s="97" t="str">
        <f>IF('Order Form'!$B$10="Address 1","",IF(ISNUMBER($H58),IF('Order Form'!$K$14="Yes",'Order Form'!$B$10,""),""))</f>
        <v/>
      </c>
      <c r="R58" s="97" t="str">
        <f>IF('Order Form'!$B$11="Address 2","",IF(ISNUMBER($H58),IF('Order Form'!$K$14="Yes",'Order Form'!$B$11,""),""))</f>
        <v/>
      </c>
      <c r="S58" s="105" t="str">
        <f>IF('Order Form'!$B$12="Address 3","",IF(ISNUMBER($H58),IF('Order Form'!$K$14="Yes",'Order Form'!$B$12,""),""))</f>
        <v/>
      </c>
      <c r="T58" s="97" t="str">
        <f>IF('Order Form'!$B$13="Town","",IF(ISNUMBER($H58),IF('Order Form'!$K$14="Yes",'Order Form'!$B$13,""),""))</f>
        <v/>
      </c>
      <c r="U58" s="43"/>
      <c r="V58" s="112" t="str">
        <f>IF('Order Form'!$B$14="Post Code","",IF(ISNUMBER($H58),IF('Order Form'!$K$14="Yes",'Order Form'!$B$14,""),""))</f>
        <v/>
      </c>
      <c r="W58" s="107" t="str">
        <f>IF('Order Form'!$B$15="Country","",IF(ISNUMBER($H58),IF('Order Form'!$K$14="Yes",VLOOKUP('Order Form'!$B$15,Lists!N:O,2,0),""),""))</f>
        <v/>
      </c>
      <c r="X58" s="109"/>
      <c r="Y58" s="108" t="str">
        <f>IF('Order Form'!$F$8="Phone","",IF(ISNUMBER($H58),IF('Order Form'!$K$14="Yes",'Order Form'!$F$8,""),""))</f>
        <v/>
      </c>
      <c r="Z58" s="106" t="str">
        <f>IF('Order Form'!$F$9="Email","",IF(ISNUMBER($H58),IF('Order Form'!$K$14="Yes",'Order Form'!$F$9,""),""))</f>
        <v/>
      </c>
      <c r="AA58" s="47"/>
      <c r="AC58" s="95" t="str">
        <f>IF(ISNUMBER(($H58)),LEFT('Order Form'!$K$10,2),"")</f>
        <v/>
      </c>
      <c r="AD58" s="43"/>
      <c r="AE58" s="95" t="str">
        <f>IF(AC58="GR",LEFT('Order Form'!$K$11,2),"")</f>
        <v/>
      </c>
      <c r="AF58" s="43"/>
      <c r="AG58" s="47"/>
      <c r="AH58" s="47"/>
      <c r="AI58" s="95" t="str">
        <f>IF(ISNUMBER(($H58)),IF('Order Form'!$K$16="Yes","P",""),"")</f>
        <v/>
      </c>
      <c r="AJ58" s="43"/>
      <c r="AK58" s="115"/>
      <c r="AL58" s="115"/>
      <c r="AM58" s="43"/>
      <c r="AN58" s="43"/>
      <c r="AO58" s="47"/>
      <c r="AP58" s="43"/>
      <c r="AQ58" s="47"/>
      <c r="AR58" s="47"/>
      <c r="AS58" s="47"/>
      <c r="AZ58" s="95" t="str">
        <f>IF(ISNUMBER(($H58)),IF('Order Form'!$K$15="Yes","Y",""),"")</f>
        <v/>
      </c>
      <c r="BD58" s="96" t="e">
        <f>IF('Order Form'!#REF!&gt;0,"OF"," ")</f>
        <v>#REF!</v>
      </c>
      <c r="BE58" s="95" t="e">
        <f>IF('Order Form'!#REF!&gt;0,"Y"," ")</f>
        <v>#REF!</v>
      </c>
      <c r="BF58" s="95" t="e">
        <f>IF('Order Form'!#REF!&gt;0,"STANDARD"," ")</f>
        <v>#REF!</v>
      </c>
    </row>
    <row r="59" spans="1:58">
      <c r="A59" s="43"/>
      <c r="B59" s="102" t="str">
        <f>IF(ISNUMBER(($H59)),'Order Form'!$D$5,"")</f>
        <v/>
      </c>
      <c r="C59" s="101" t="str">
        <f>IF(ISNUMBER(($H59)),'Order Form'!$G$5,"")</f>
        <v/>
      </c>
      <c r="D59" s="101" t="str">
        <f>IF('Order Form'!F117="","",IF(ISNUMBER(($H59)),'Order Form'!F117,""))</f>
        <v/>
      </c>
      <c r="E59" s="44"/>
      <c r="F59" s="100" t="str">
        <f>IF(ISNUMBER((H59)),SUBSTITUTE(SUBSTITUTE('Order Form'!#REF!,"-","")," ",""),"")</f>
        <v/>
      </c>
      <c r="G59" s="45"/>
      <c r="H59" s="99" t="str">
        <f>IF('Order Form'!H117&gt;0,'Order Form'!H117," ")</f>
        <v xml:space="preserve"> </v>
      </c>
      <c r="I59" s="98" t="str">
        <f>IF('Order Form'!$K$13="Yes",(IF('Order Form'!#REF!&gt;0,"",IF('Order Form'!$K$10&lt;&gt;"GR - Gratis",IF('Order Form'!#REF!=0,"",IF(ISNUMBER($H59),'Order Form'!#REF!,"")),""))),"")</f>
        <v/>
      </c>
      <c r="J59" s="98" t="str">
        <f>IF('Order Form'!$K$13="Yes",(IF('Order Form'!#REF!=0,"",IF('Order Form'!$K$10&lt;&gt;"GR - Gratis",IF(ISNUMBER($H59),'Order Form'!#REF!,""),""))),"")</f>
        <v/>
      </c>
      <c r="K59" s="46"/>
      <c r="L59" s="98" t="str">
        <f>IF('Order Form'!J117&gt;0,"",IF('Order Form'!G117=0,"",IF('Order Form'!$K$10&lt;&gt;"GR - Gratis",IF('Order Form'!$K$12="Yes",IF(ISNUMBER($H59),'Order Form'!G117*100,""),""),"")))</f>
        <v/>
      </c>
      <c r="M59" s="98" t="str">
        <f>IF('Order Form'!J117&gt;0,"",IF('Order Form'!$K$17=0,"",IF('Order Form'!$K$17=0,"",IF('Order Form'!$K$10&lt;&gt;"GR - Gratis",IF('Order Form'!$K$12="Yes",IF(ISNUMBER($H59),'Order Form'!$K$17*100,""),""),""))))</f>
        <v/>
      </c>
      <c r="N59" s="47"/>
      <c r="O59" s="97" t="str">
        <f>IF('Order Form'!$B$8="Name / Attent Of","",IF(ISNUMBER($H59),IF('Order Form'!$K$14="Yes",'Order Form'!$B$8,""),""))</f>
        <v/>
      </c>
      <c r="P59" s="105" t="str">
        <f>IF('Order Form'!$B$9="Company / Department","",IF(ISNUMBER($H59),IF('Order Form'!$K$14="Yes",'Order Form'!$B$9,""),""))</f>
        <v/>
      </c>
      <c r="Q59" s="97" t="str">
        <f>IF('Order Form'!$B$10="Address 1","",IF(ISNUMBER($H59),IF('Order Form'!$K$14="Yes",'Order Form'!$B$10,""),""))</f>
        <v/>
      </c>
      <c r="R59" s="97" t="str">
        <f>IF('Order Form'!$B$11="Address 2","",IF(ISNUMBER($H59),IF('Order Form'!$K$14="Yes",'Order Form'!$B$11,""),""))</f>
        <v/>
      </c>
      <c r="S59" s="105" t="str">
        <f>IF('Order Form'!$B$12="Address 3","",IF(ISNUMBER($H59),IF('Order Form'!$K$14="Yes",'Order Form'!$B$12,""),""))</f>
        <v/>
      </c>
      <c r="T59" s="97" t="str">
        <f>IF('Order Form'!$B$13="Town","",IF(ISNUMBER($H59),IF('Order Form'!$K$14="Yes",'Order Form'!$B$13,""),""))</f>
        <v/>
      </c>
      <c r="U59" s="43"/>
      <c r="V59" s="112" t="str">
        <f>IF('Order Form'!$B$14="Post Code","",IF(ISNUMBER($H59),IF('Order Form'!$K$14="Yes",'Order Form'!$B$14,""),""))</f>
        <v/>
      </c>
      <c r="W59" s="107" t="str">
        <f>IF('Order Form'!$B$15="Country","",IF(ISNUMBER($H59),IF('Order Form'!$K$14="Yes",VLOOKUP('Order Form'!$B$15,Lists!N:O,2,0),""),""))</f>
        <v/>
      </c>
      <c r="X59" s="109"/>
      <c r="Y59" s="108" t="str">
        <f>IF('Order Form'!$F$8="Phone","",IF(ISNUMBER($H59),IF('Order Form'!$K$14="Yes",'Order Form'!$F$8,""),""))</f>
        <v/>
      </c>
      <c r="Z59" s="106" t="str">
        <f>IF('Order Form'!$F$9="Email","",IF(ISNUMBER($H59),IF('Order Form'!$K$14="Yes",'Order Form'!$F$9,""),""))</f>
        <v/>
      </c>
      <c r="AA59" s="47"/>
      <c r="AC59" s="95" t="str">
        <f>IF(ISNUMBER(($H59)),LEFT('Order Form'!$K$10,2),"")</f>
        <v/>
      </c>
      <c r="AD59" s="43"/>
      <c r="AE59" s="95" t="str">
        <f>IF(AC59="GR",LEFT('Order Form'!$K$11,2),"")</f>
        <v/>
      </c>
      <c r="AF59" s="43"/>
      <c r="AG59" s="47"/>
      <c r="AH59" s="47"/>
      <c r="AI59" s="95" t="str">
        <f>IF(ISNUMBER(($H59)),IF('Order Form'!$K$16="Yes","P",""),"")</f>
        <v/>
      </c>
      <c r="AJ59" s="43"/>
      <c r="AK59" s="115"/>
      <c r="AL59" s="115"/>
      <c r="AM59" s="43"/>
      <c r="AN59" s="43"/>
      <c r="AO59" s="47"/>
      <c r="AP59" s="43"/>
      <c r="AQ59" s="47"/>
      <c r="AR59" s="47"/>
      <c r="AS59" s="47"/>
      <c r="AZ59" s="95" t="str">
        <f>IF(ISNUMBER(($H59)),IF('Order Form'!$K$15="Yes","Y",""),"")</f>
        <v/>
      </c>
      <c r="BD59" s="96" t="e">
        <f>IF('Order Form'!#REF!&gt;0,"OF"," ")</f>
        <v>#REF!</v>
      </c>
      <c r="BE59" s="95" t="e">
        <f>IF('Order Form'!#REF!&gt;0,"Y"," ")</f>
        <v>#REF!</v>
      </c>
      <c r="BF59" s="95" t="e">
        <f>IF('Order Form'!#REF!&gt;0,"STANDARD"," ")</f>
        <v>#REF!</v>
      </c>
    </row>
    <row r="60" spans="1:58">
      <c r="A60" s="43"/>
      <c r="B60" s="102" t="str">
        <f>IF(ISNUMBER(($H60)),'Order Form'!$D$5,"")</f>
        <v/>
      </c>
      <c r="C60" s="101" t="str">
        <f>IF(ISNUMBER(($H60)),'Order Form'!$G$5,"")</f>
        <v/>
      </c>
      <c r="D60" s="101" t="str">
        <f>IF('Order Form'!F118="","",IF(ISNUMBER(($H60)),'Order Form'!F118,""))</f>
        <v/>
      </c>
      <c r="E60" s="44"/>
      <c r="F60" s="100" t="str">
        <f>IF(ISNUMBER((H60)),SUBSTITUTE(SUBSTITUTE('Order Form'!#REF!,"-","")," ",""),"")</f>
        <v/>
      </c>
      <c r="G60" s="45"/>
      <c r="H60" s="99" t="str">
        <f>IF('Order Form'!H118&gt;0,'Order Form'!H118," ")</f>
        <v xml:space="preserve"> </v>
      </c>
      <c r="I60" s="98" t="str">
        <f>IF('Order Form'!$K$13="Yes",(IF('Order Form'!#REF!&gt;0,"",IF('Order Form'!$K$10&lt;&gt;"GR - Gratis",IF('Order Form'!#REF!=0,"",IF(ISNUMBER($H60),'Order Form'!#REF!,"")),""))),"")</f>
        <v/>
      </c>
      <c r="J60" s="98" t="str">
        <f>IF('Order Form'!$K$13="Yes",(IF('Order Form'!#REF!=0,"",IF('Order Form'!$K$10&lt;&gt;"GR - Gratis",IF(ISNUMBER($H60),'Order Form'!#REF!,""),""))),"")</f>
        <v/>
      </c>
      <c r="K60" s="46"/>
      <c r="L60" s="98" t="str">
        <f>IF('Order Form'!J118&gt;0,"",IF('Order Form'!G118=0,"",IF('Order Form'!$K$10&lt;&gt;"GR - Gratis",IF('Order Form'!$K$12="Yes",IF(ISNUMBER($H60),'Order Form'!G118*100,""),""),"")))</f>
        <v/>
      </c>
      <c r="M60" s="98" t="str">
        <f>IF('Order Form'!J118&gt;0,"",IF('Order Form'!$K$17=0,"",IF('Order Form'!$K$17=0,"",IF('Order Form'!$K$10&lt;&gt;"GR - Gratis",IF('Order Form'!$K$12="Yes",IF(ISNUMBER($H60),'Order Form'!$K$17*100,""),""),""))))</f>
        <v/>
      </c>
      <c r="N60" s="47"/>
      <c r="O60" s="97" t="str">
        <f>IF('Order Form'!$B$8="Name / Attent Of","",IF(ISNUMBER($H60),IF('Order Form'!$K$14="Yes",'Order Form'!$B$8,""),""))</f>
        <v/>
      </c>
      <c r="P60" s="105" t="str">
        <f>IF('Order Form'!$B$9="Company / Department","",IF(ISNUMBER($H60),IF('Order Form'!$K$14="Yes",'Order Form'!$B$9,""),""))</f>
        <v/>
      </c>
      <c r="Q60" s="97" t="str">
        <f>IF('Order Form'!$B$10="Address 1","",IF(ISNUMBER($H60),IF('Order Form'!$K$14="Yes",'Order Form'!$B$10,""),""))</f>
        <v/>
      </c>
      <c r="R60" s="97" t="str">
        <f>IF('Order Form'!$B$11="Address 2","",IF(ISNUMBER($H60),IF('Order Form'!$K$14="Yes",'Order Form'!$B$11,""),""))</f>
        <v/>
      </c>
      <c r="S60" s="105" t="str">
        <f>IF('Order Form'!$B$12="Address 3","",IF(ISNUMBER($H60),IF('Order Form'!$K$14="Yes",'Order Form'!$B$12,""),""))</f>
        <v/>
      </c>
      <c r="T60" s="97" t="str">
        <f>IF('Order Form'!$B$13="Town","",IF(ISNUMBER($H60),IF('Order Form'!$K$14="Yes",'Order Form'!$B$13,""),""))</f>
        <v/>
      </c>
      <c r="U60" s="43"/>
      <c r="V60" s="112" t="str">
        <f>IF('Order Form'!$B$14="Post Code","",IF(ISNUMBER($H60),IF('Order Form'!$K$14="Yes",'Order Form'!$B$14,""),""))</f>
        <v/>
      </c>
      <c r="W60" s="107" t="str">
        <f>IF('Order Form'!$B$15="Country","",IF(ISNUMBER($H60),IF('Order Form'!$K$14="Yes",VLOOKUP('Order Form'!$B$15,Lists!N:O,2,0),""),""))</f>
        <v/>
      </c>
      <c r="X60" s="109"/>
      <c r="Y60" s="108" t="str">
        <f>IF('Order Form'!$F$8="Phone","",IF(ISNUMBER($H60),IF('Order Form'!$K$14="Yes",'Order Form'!$F$8,""),""))</f>
        <v/>
      </c>
      <c r="Z60" s="106" t="str">
        <f>IF('Order Form'!$F$9="Email","",IF(ISNUMBER($H60),IF('Order Form'!$K$14="Yes",'Order Form'!$F$9,""),""))</f>
        <v/>
      </c>
      <c r="AA60" s="47"/>
      <c r="AC60" s="95" t="str">
        <f>IF(ISNUMBER(($H60)),LEFT('Order Form'!$K$10,2),"")</f>
        <v/>
      </c>
      <c r="AD60" s="43"/>
      <c r="AE60" s="95" t="str">
        <f>IF(AC60="GR",LEFT('Order Form'!$K$11,2),"")</f>
        <v/>
      </c>
      <c r="AF60" s="43"/>
      <c r="AG60" s="47"/>
      <c r="AH60" s="47"/>
      <c r="AI60" s="95" t="str">
        <f>IF(ISNUMBER(($H60)),IF('Order Form'!$K$16="Yes","P",""),"")</f>
        <v/>
      </c>
      <c r="AJ60" s="43"/>
      <c r="AK60" s="115"/>
      <c r="AL60" s="115"/>
      <c r="AM60" s="43"/>
      <c r="AN60" s="43"/>
      <c r="AO60" s="47"/>
      <c r="AP60" s="43"/>
      <c r="AQ60" s="47"/>
      <c r="AR60" s="47"/>
      <c r="AS60" s="47"/>
      <c r="AZ60" s="95" t="str">
        <f>IF(ISNUMBER(($H60)),IF('Order Form'!$K$15="Yes","Y",""),"")</f>
        <v/>
      </c>
      <c r="BD60" s="96" t="e">
        <f>IF('Order Form'!#REF!&gt;0,"OF"," ")</f>
        <v>#REF!</v>
      </c>
      <c r="BE60" s="95" t="e">
        <f>IF('Order Form'!#REF!&gt;0,"Y"," ")</f>
        <v>#REF!</v>
      </c>
      <c r="BF60" s="95" t="e">
        <f>IF('Order Form'!#REF!&gt;0,"STANDARD"," ")</f>
        <v>#REF!</v>
      </c>
    </row>
    <row r="61" spans="1:58">
      <c r="A61" s="43"/>
      <c r="B61" s="102" t="str">
        <f>IF(ISNUMBER(($H61)),'Order Form'!$D$5,"")</f>
        <v/>
      </c>
      <c r="C61" s="101" t="str">
        <f>IF(ISNUMBER(($H61)),'Order Form'!$G$5,"")</f>
        <v/>
      </c>
      <c r="D61" s="101" t="str">
        <f>IF('Order Form'!F119="","",IF(ISNUMBER(($H61)),'Order Form'!F119,""))</f>
        <v/>
      </c>
      <c r="E61" s="44"/>
      <c r="F61" s="100" t="str">
        <f>IF(ISNUMBER((H61)),SUBSTITUTE(SUBSTITUTE('Order Form'!#REF!,"-","")," ",""),"")</f>
        <v/>
      </c>
      <c r="G61" s="45"/>
      <c r="H61" s="99" t="str">
        <f>IF('Order Form'!H119&gt;0,'Order Form'!H119," ")</f>
        <v xml:space="preserve"> </v>
      </c>
      <c r="I61" s="98" t="str">
        <f>IF('Order Form'!$K$13="Yes",(IF('Order Form'!#REF!&gt;0,"",IF('Order Form'!$K$10&lt;&gt;"GR - Gratis",IF('Order Form'!#REF!=0,"",IF(ISNUMBER($H61),'Order Form'!#REF!,"")),""))),"")</f>
        <v/>
      </c>
      <c r="J61" s="98" t="str">
        <f>IF('Order Form'!$K$13="Yes",(IF('Order Form'!#REF!=0,"",IF('Order Form'!$K$10&lt;&gt;"GR - Gratis",IF(ISNUMBER($H61),'Order Form'!#REF!,""),""))),"")</f>
        <v/>
      </c>
      <c r="K61" s="46"/>
      <c r="L61" s="98" t="str">
        <f>IF('Order Form'!J119&gt;0,"",IF('Order Form'!G119=0,"",IF('Order Form'!$K$10&lt;&gt;"GR - Gratis",IF('Order Form'!$K$12="Yes",IF(ISNUMBER($H61),'Order Form'!G119*100,""),""),"")))</f>
        <v/>
      </c>
      <c r="M61" s="98" t="str">
        <f>IF('Order Form'!J119&gt;0,"",IF('Order Form'!$K$17=0,"",IF('Order Form'!$K$17=0,"",IF('Order Form'!$K$10&lt;&gt;"GR - Gratis",IF('Order Form'!$K$12="Yes",IF(ISNUMBER($H61),'Order Form'!$K$17*100,""),""),""))))</f>
        <v/>
      </c>
      <c r="N61" s="47"/>
      <c r="O61" s="97" t="str">
        <f>IF('Order Form'!$B$8="Name / Attent Of","",IF(ISNUMBER($H61),IF('Order Form'!$K$14="Yes",'Order Form'!$B$8,""),""))</f>
        <v/>
      </c>
      <c r="P61" s="105" t="str">
        <f>IF('Order Form'!$B$9="Company / Department","",IF(ISNUMBER($H61),IF('Order Form'!$K$14="Yes",'Order Form'!$B$9,""),""))</f>
        <v/>
      </c>
      <c r="Q61" s="97" t="str">
        <f>IF('Order Form'!$B$10="Address 1","",IF(ISNUMBER($H61),IF('Order Form'!$K$14="Yes",'Order Form'!$B$10,""),""))</f>
        <v/>
      </c>
      <c r="R61" s="97" t="str">
        <f>IF('Order Form'!$B$11="Address 2","",IF(ISNUMBER($H61),IF('Order Form'!$K$14="Yes",'Order Form'!$B$11,""),""))</f>
        <v/>
      </c>
      <c r="S61" s="105" t="str">
        <f>IF('Order Form'!$B$12="Address 3","",IF(ISNUMBER($H61),IF('Order Form'!$K$14="Yes",'Order Form'!$B$12,""),""))</f>
        <v/>
      </c>
      <c r="T61" s="97" t="str">
        <f>IF('Order Form'!$B$13="Town","",IF(ISNUMBER($H61),IF('Order Form'!$K$14="Yes",'Order Form'!$B$13,""),""))</f>
        <v/>
      </c>
      <c r="U61" s="43"/>
      <c r="V61" s="112" t="str">
        <f>IF('Order Form'!$B$14="Post Code","",IF(ISNUMBER($H61),IF('Order Form'!$K$14="Yes",'Order Form'!$B$14,""),""))</f>
        <v/>
      </c>
      <c r="W61" s="107" t="str">
        <f>IF('Order Form'!$B$15="Country","",IF(ISNUMBER($H61),IF('Order Form'!$K$14="Yes",VLOOKUP('Order Form'!$B$15,Lists!N:O,2,0),""),""))</f>
        <v/>
      </c>
      <c r="X61" s="109"/>
      <c r="Y61" s="108" t="str">
        <f>IF('Order Form'!$F$8="Phone","",IF(ISNUMBER($H61),IF('Order Form'!$K$14="Yes",'Order Form'!$F$8,""),""))</f>
        <v/>
      </c>
      <c r="Z61" s="106" t="str">
        <f>IF('Order Form'!$F$9="Email","",IF(ISNUMBER($H61),IF('Order Form'!$K$14="Yes",'Order Form'!$F$9,""),""))</f>
        <v/>
      </c>
      <c r="AA61" s="47"/>
      <c r="AC61" s="95" t="str">
        <f>IF(ISNUMBER(($H61)),LEFT('Order Form'!$K$10,2),"")</f>
        <v/>
      </c>
      <c r="AD61" s="43"/>
      <c r="AE61" s="95" t="str">
        <f>IF(AC61="GR",LEFT('Order Form'!$K$11,2),"")</f>
        <v/>
      </c>
      <c r="AF61" s="43"/>
      <c r="AG61" s="47"/>
      <c r="AH61" s="47"/>
      <c r="AI61" s="95" t="str">
        <f>IF(ISNUMBER(($H61)),IF('Order Form'!$K$16="Yes","P",""),"")</f>
        <v/>
      </c>
      <c r="AJ61" s="43"/>
      <c r="AK61" s="115"/>
      <c r="AL61" s="115"/>
      <c r="AM61" s="43"/>
      <c r="AN61" s="43"/>
      <c r="AO61" s="47"/>
      <c r="AP61" s="43"/>
      <c r="AQ61" s="47"/>
      <c r="AR61" s="47"/>
      <c r="AS61" s="47"/>
      <c r="AZ61" s="95" t="str">
        <f>IF(ISNUMBER(($H61)),IF('Order Form'!$K$15="Yes","Y",""),"")</f>
        <v/>
      </c>
      <c r="BD61" s="96" t="e">
        <f>IF('Order Form'!#REF!&gt;0,"OF"," ")</f>
        <v>#REF!</v>
      </c>
      <c r="BE61" s="95" t="e">
        <f>IF('Order Form'!#REF!&gt;0,"Y"," ")</f>
        <v>#REF!</v>
      </c>
      <c r="BF61" s="95" t="e">
        <f>IF('Order Form'!#REF!&gt;0,"STANDARD"," ")</f>
        <v>#REF!</v>
      </c>
    </row>
    <row r="62" spans="1:58">
      <c r="A62" s="43"/>
      <c r="B62" s="102" t="str">
        <f>IF(ISNUMBER(($H62)),'Order Form'!$D$5,"")</f>
        <v/>
      </c>
      <c r="C62" s="101" t="str">
        <f>IF(ISNUMBER(($H62)),'Order Form'!$G$5,"")</f>
        <v/>
      </c>
      <c r="D62" s="101" t="str">
        <f>IF('Order Form'!F120="","",IF(ISNUMBER(($H62)),'Order Form'!F120,""))</f>
        <v/>
      </c>
      <c r="E62" s="44"/>
      <c r="F62" s="100" t="str">
        <f>IF(ISNUMBER((H62)),SUBSTITUTE(SUBSTITUTE('Order Form'!#REF!,"-","")," ",""),"")</f>
        <v/>
      </c>
      <c r="G62" s="45"/>
      <c r="H62" s="99" t="str">
        <f>IF('Order Form'!H120&gt;0,'Order Form'!H120," ")</f>
        <v xml:space="preserve"> </v>
      </c>
      <c r="I62" s="98" t="str">
        <f>IF('Order Form'!$K$13="Yes",(IF('Order Form'!#REF!&gt;0,"",IF('Order Form'!$K$10&lt;&gt;"GR - Gratis",IF('Order Form'!#REF!=0,"",IF(ISNUMBER($H62),'Order Form'!#REF!,"")),""))),"")</f>
        <v/>
      </c>
      <c r="J62" s="98" t="str">
        <f>IF('Order Form'!$K$13="Yes",(IF('Order Form'!#REF!=0,"",IF('Order Form'!$K$10&lt;&gt;"GR - Gratis",IF(ISNUMBER($H62),'Order Form'!#REF!,""),""))),"")</f>
        <v/>
      </c>
      <c r="K62" s="46"/>
      <c r="L62" s="98" t="str">
        <f>IF('Order Form'!J120&gt;0,"",IF('Order Form'!G120=0,"",IF('Order Form'!$K$10&lt;&gt;"GR - Gratis",IF('Order Form'!$K$12="Yes",IF(ISNUMBER($H62),'Order Form'!G120*100,""),""),"")))</f>
        <v/>
      </c>
      <c r="M62" s="98" t="str">
        <f>IF('Order Form'!J120&gt;0,"",IF('Order Form'!$K$17=0,"",IF('Order Form'!$K$17=0,"",IF('Order Form'!$K$10&lt;&gt;"GR - Gratis",IF('Order Form'!$K$12="Yes",IF(ISNUMBER($H62),'Order Form'!$K$17*100,""),""),""))))</f>
        <v/>
      </c>
      <c r="N62" s="47"/>
      <c r="O62" s="97" t="str">
        <f>IF('Order Form'!$B$8="Name / Attent Of","",IF(ISNUMBER($H62),IF('Order Form'!$K$14="Yes",'Order Form'!$B$8,""),""))</f>
        <v/>
      </c>
      <c r="P62" s="105" t="str">
        <f>IF('Order Form'!$B$9="Company / Department","",IF(ISNUMBER($H62),IF('Order Form'!$K$14="Yes",'Order Form'!$B$9,""),""))</f>
        <v/>
      </c>
      <c r="Q62" s="97" t="str">
        <f>IF('Order Form'!$B$10="Address 1","",IF(ISNUMBER($H62),IF('Order Form'!$K$14="Yes",'Order Form'!$B$10,""),""))</f>
        <v/>
      </c>
      <c r="R62" s="97" t="str">
        <f>IF('Order Form'!$B$11="Address 2","",IF(ISNUMBER($H62),IF('Order Form'!$K$14="Yes",'Order Form'!$B$11,""),""))</f>
        <v/>
      </c>
      <c r="S62" s="105" t="str">
        <f>IF('Order Form'!$B$12="Address 3","",IF(ISNUMBER($H62),IF('Order Form'!$K$14="Yes",'Order Form'!$B$12,""),""))</f>
        <v/>
      </c>
      <c r="T62" s="97" t="str">
        <f>IF('Order Form'!$B$13="Town","",IF(ISNUMBER($H62),IF('Order Form'!$K$14="Yes",'Order Form'!$B$13,""),""))</f>
        <v/>
      </c>
      <c r="U62" s="43"/>
      <c r="V62" s="112" t="str">
        <f>IF('Order Form'!$B$14="Post Code","",IF(ISNUMBER($H62),IF('Order Form'!$K$14="Yes",'Order Form'!$B$14,""),""))</f>
        <v/>
      </c>
      <c r="W62" s="107" t="str">
        <f>IF('Order Form'!$B$15="Country","",IF(ISNUMBER($H62),IF('Order Form'!$K$14="Yes",VLOOKUP('Order Form'!$B$15,Lists!N:O,2,0),""),""))</f>
        <v/>
      </c>
      <c r="X62" s="109"/>
      <c r="Y62" s="108" t="str">
        <f>IF('Order Form'!$F$8="Phone","",IF(ISNUMBER($H62),IF('Order Form'!$K$14="Yes",'Order Form'!$F$8,""),""))</f>
        <v/>
      </c>
      <c r="Z62" s="106" t="str">
        <f>IF('Order Form'!$F$9="Email","",IF(ISNUMBER($H62),IF('Order Form'!$K$14="Yes",'Order Form'!$F$9,""),""))</f>
        <v/>
      </c>
      <c r="AA62" s="47"/>
      <c r="AC62" s="95" t="str">
        <f>IF(ISNUMBER(($H62)),LEFT('Order Form'!$K$10,2),"")</f>
        <v/>
      </c>
      <c r="AD62" s="43"/>
      <c r="AE62" s="95" t="str">
        <f>IF(AC62="GR",LEFT('Order Form'!$K$11,2),"")</f>
        <v/>
      </c>
      <c r="AF62" s="43"/>
      <c r="AG62" s="47"/>
      <c r="AH62" s="47"/>
      <c r="AI62" s="95" t="str">
        <f>IF(ISNUMBER(($H62)),IF('Order Form'!$K$16="Yes","P",""),"")</f>
        <v/>
      </c>
      <c r="AJ62" s="43"/>
      <c r="AK62" s="115"/>
      <c r="AL62" s="115"/>
      <c r="AM62" s="43"/>
      <c r="AN62" s="43"/>
      <c r="AO62" s="47"/>
      <c r="AP62" s="43"/>
      <c r="AQ62" s="47"/>
      <c r="AR62" s="47"/>
      <c r="AS62" s="47"/>
      <c r="AZ62" s="95" t="str">
        <f>IF(ISNUMBER(($H62)),IF('Order Form'!$K$15="Yes","Y",""),"")</f>
        <v/>
      </c>
      <c r="BD62" s="96" t="e">
        <f>IF('Order Form'!#REF!&gt;0,"OF"," ")</f>
        <v>#REF!</v>
      </c>
      <c r="BE62" s="95" t="e">
        <f>IF('Order Form'!#REF!&gt;0,"Y"," ")</f>
        <v>#REF!</v>
      </c>
      <c r="BF62" s="95" t="e">
        <f>IF('Order Form'!#REF!&gt;0,"STANDARD"," ")</f>
        <v>#REF!</v>
      </c>
    </row>
    <row r="63" spans="1:58">
      <c r="A63" s="43"/>
      <c r="B63" s="102" t="str">
        <f>IF(ISNUMBER(($H63)),'Order Form'!$D$5,"")</f>
        <v/>
      </c>
      <c r="C63" s="101" t="str">
        <f>IF(ISNUMBER(($H63)),'Order Form'!$G$5,"")</f>
        <v/>
      </c>
      <c r="D63" s="101" t="str">
        <f>IF('Order Form'!F121="","",IF(ISNUMBER(($H63)),'Order Form'!F121,""))</f>
        <v/>
      </c>
      <c r="E63" s="44"/>
      <c r="F63" s="100" t="str">
        <f>IF(ISNUMBER((H63)),SUBSTITUTE(SUBSTITUTE('Order Form'!#REF!,"-","")," ",""),"")</f>
        <v/>
      </c>
      <c r="G63" s="45"/>
      <c r="H63" s="99" t="str">
        <f>IF('Order Form'!H121&gt;0,'Order Form'!H121," ")</f>
        <v xml:space="preserve"> </v>
      </c>
      <c r="I63" s="98" t="str">
        <f>IF('Order Form'!$K$13="Yes",(IF('Order Form'!#REF!&gt;0,"",IF('Order Form'!$K$10&lt;&gt;"GR - Gratis",IF('Order Form'!#REF!=0,"",IF(ISNUMBER($H63),'Order Form'!#REF!,"")),""))),"")</f>
        <v/>
      </c>
      <c r="J63" s="98" t="str">
        <f>IF('Order Form'!$K$13="Yes",(IF('Order Form'!#REF!=0,"",IF('Order Form'!$K$10&lt;&gt;"GR - Gratis",IF(ISNUMBER($H63),'Order Form'!#REF!,""),""))),"")</f>
        <v/>
      </c>
      <c r="K63" s="46"/>
      <c r="L63" s="98" t="str">
        <f>IF('Order Form'!J121&gt;0,"",IF('Order Form'!G121=0,"",IF('Order Form'!$K$10&lt;&gt;"GR - Gratis",IF('Order Form'!$K$12="Yes",IF(ISNUMBER($H63),'Order Form'!G121*100,""),""),"")))</f>
        <v/>
      </c>
      <c r="M63" s="98" t="str">
        <f>IF('Order Form'!J121&gt;0,"",IF('Order Form'!$K$17=0,"",IF('Order Form'!$K$17=0,"",IF('Order Form'!$K$10&lt;&gt;"GR - Gratis",IF('Order Form'!$K$12="Yes",IF(ISNUMBER($H63),'Order Form'!$K$17*100,""),""),""))))</f>
        <v/>
      </c>
      <c r="N63" s="47"/>
      <c r="O63" s="97" t="str">
        <f>IF('Order Form'!$B$8="Name / Attent Of","",IF(ISNUMBER($H63),IF('Order Form'!$K$14="Yes",'Order Form'!$B$8,""),""))</f>
        <v/>
      </c>
      <c r="P63" s="105" t="str">
        <f>IF('Order Form'!$B$9="Company / Department","",IF(ISNUMBER($H63),IF('Order Form'!$K$14="Yes",'Order Form'!$B$9,""),""))</f>
        <v/>
      </c>
      <c r="Q63" s="97" t="str">
        <f>IF('Order Form'!$B$10="Address 1","",IF(ISNUMBER($H63),IF('Order Form'!$K$14="Yes",'Order Form'!$B$10,""),""))</f>
        <v/>
      </c>
      <c r="R63" s="97" t="str">
        <f>IF('Order Form'!$B$11="Address 2","",IF(ISNUMBER($H63),IF('Order Form'!$K$14="Yes",'Order Form'!$B$11,""),""))</f>
        <v/>
      </c>
      <c r="S63" s="105" t="str">
        <f>IF('Order Form'!$B$12="Address 3","",IF(ISNUMBER($H63),IF('Order Form'!$K$14="Yes",'Order Form'!$B$12,""),""))</f>
        <v/>
      </c>
      <c r="T63" s="97" t="str">
        <f>IF('Order Form'!$B$13="Town","",IF(ISNUMBER($H63),IF('Order Form'!$K$14="Yes",'Order Form'!$B$13,""),""))</f>
        <v/>
      </c>
      <c r="U63" s="43"/>
      <c r="V63" s="112" t="str">
        <f>IF('Order Form'!$B$14="Post Code","",IF(ISNUMBER($H63),IF('Order Form'!$K$14="Yes",'Order Form'!$B$14,""),""))</f>
        <v/>
      </c>
      <c r="W63" s="107" t="str">
        <f>IF('Order Form'!$B$15="Country","",IF(ISNUMBER($H63),IF('Order Form'!$K$14="Yes",VLOOKUP('Order Form'!$B$15,Lists!N:O,2,0),""),""))</f>
        <v/>
      </c>
      <c r="X63" s="109"/>
      <c r="Y63" s="108" t="str">
        <f>IF('Order Form'!$F$8="Phone","",IF(ISNUMBER($H63),IF('Order Form'!$K$14="Yes",'Order Form'!$F$8,""),""))</f>
        <v/>
      </c>
      <c r="Z63" s="106" t="str">
        <f>IF('Order Form'!$F$9="Email","",IF(ISNUMBER($H63),IF('Order Form'!$K$14="Yes",'Order Form'!$F$9,""),""))</f>
        <v/>
      </c>
      <c r="AA63" s="47"/>
      <c r="AC63" s="95" t="str">
        <f>IF(ISNUMBER(($H63)),LEFT('Order Form'!$K$10,2),"")</f>
        <v/>
      </c>
      <c r="AD63" s="43"/>
      <c r="AE63" s="95" t="str">
        <f>IF(AC63="GR",LEFT('Order Form'!$K$11,2),"")</f>
        <v/>
      </c>
      <c r="AF63" s="43"/>
      <c r="AG63" s="47"/>
      <c r="AH63" s="47"/>
      <c r="AI63" s="95" t="str">
        <f>IF(ISNUMBER(($H63)),IF('Order Form'!$K$16="Yes","P",""),"")</f>
        <v/>
      </c>
      <c r="AJ63" s="43"/>
      <c r="AK63" s="115"/>
      <c r="AL63" s="115"/>
      <c r="AM63" s="43"/>
      <c r="AN63" s="43"/>
      <c r="AO63" s="47"/>
      <c r="AP63" s="43"/>
      <c r="AQ63" s="47"/>
      <c r="AR63" s="47"/>
      <c r="AS63" s="47"/>
      <c r="AZ63" s="95" t="str">
        <f>IF(ISNUMBER(($H63)),IF('Order Form'!$K$15="Yes","Y",""),"")</f>
        <v/>
      </c>
      <c r="BD63" s="96" t="e">
        <f>IF('Order Form'!#REF!&gt;0,"OF"," ")</f>
        <v>#REF!</v>
      </c>
      <c r="BE63" s="95" t="e">
        <f>IF('Order Form'!#REF!&gt;0,"Y"," ")</f>
        <v>#REF!</v>
      </c>
      <c r="BF63" s="95" t="e">
        <f>IF('Order Form'!#REF!&gt;0,"STANDARD"," ")</f>
        <v>#REF!</v>
      </c>
    </row>
    <row r="64" spans="1:58">
      <c r="A64" s="43"/>
      <c r="B64" s="102" t="str">
        <f>IF(ISNUMBER(($H64)),'Order Form'!$D$5,"")</f>
        <v/>
      </c>
      <c r="C64" s="101" t="str">
        <f>IF(ISNUMBER(($H64)),'Order Form'!$G$5,"")</f>
        <v/>
      </c>
      <c r="D64" s="101" t="str">
        <f>IF('Order Form'!F122="","",IF(ISNUMBER(($H64)),'Order Form'!F122,""))</f>
        <v/>
      </c>
      <c r="E64" s="44"/>
      <c r="F64" s="100" t="str">
        <f>IF(ISNUMBER((H64)),SUBSTITUTE(SUBSTITUTE('Order Form'!#REF!,"-","")," ",""),"")</f>
        <v/>
      </c>
      <c r="G64" s="45"/>
      <c r="H64" s="99" t="str">
        <f>IF('Order Form'!H122&gt;0,'Order Form'!H122," ")</f>
        <v xml:space="preserve"> </v>
      </c>
      <c r="I64" s="98" t="str">
        <f>IF('Order Form'!$K$13="Yes",(IF('Order Form'!#REF!&gt;0,"",IF('Order Form'!$K$10&lt;&gt;"GR - Gratis",IF('Order Form'!#REF!=0,"",IF(ISNUMBER($H64),'Order Form'!#REF!,"")),""))),"")</f>
        <v/>
      </c>
      <c r="J64" s="98" t="str">
        <f>IF('Order Form'!$K$13="Yes",(IF('Order Form'!#REF!=0,"",IF('Order Form'!$K$10&lt;&gt;"GR - Gratis",IF(ISNUMBER($H64),'Order Form'!#REF!,""),""))),"")</f>
        <v/>
      </c>
      <c r="K64" s="46"/>
      <c r="L64" s="98" t="str">
        <f>IF('Order Form'!J122&gt;0,"",IF('Order Form'!G122=0,"",IF('Order Form'!$K$10&lt;&gt;"GR - Gratis",IF('Order Form'!$K$12="Yes",IF(ISNUMBER($H64),'Order Form'!G122*100,""),""),"")))</f>
        <v/>
      </c>
      <c r="M64" s="98" t="str">
        <f>IF('Order Form'!J122&gt;0,"",IF('Order Form'!$K$17=0,"",IF('Order Form'!$K$17=0,"",IF('Order Form'!$K$10&lt;&gt;"GR - Gratis",IF('Order Form'!$K$12="Yes",IF(ISNUMBER($H64),'Order Form'!$K$17*100,""),""),""))))</f>
        <v/>
      </c>
      <c r="N64" s="47"/>
      <c r="O64" s="97" t="str">
        <f>IF('Order Form'!$B$8="Name / Attent Of","",IF(ISNUMBER($H64),IF('Order Form'!$K$14="Yes",'Order Form'!$B$8,""),""))</f>
        <v/>
      </c>
      <c r="P64" s="105" t="str">
        <f>IF('Order Form'!$B$9="Company / Department","",IF(ISNUMBER($H64),IF('Order Form'!$K$14="Yes",'Order Form'!$B$9,""),""))</f>
        <v/>
      </c>
      <c r="Q64" s="97" t="str">
        <f>IF('Order Form'!$B$10="Address 1","",IF(ISNUMBER($H64),IF('Order Form'!$K$14="Yes",'Order Form'!$B$10,""),""))</f>
        <v/>
      </c>
      <c r="R64" s="97" t="str">
        <f>IF('Order Form'!$B$11="Address 2","",IF(ISNUMBER($H64),IF('Order Form'!$K$14="Yes",'Order Form'!$B$11,""),""))</f>
        <v/>
      </c>
      <c r="S64" s="105" t="str">
        <f>IF('Order Form'!$B$12="Address 3","",IF(ISNUMBER($H64),IF('Order Form'!$K$14="Yes",'Order Form'!$B$12,""),""))</f>
        <v/>
      </c>
      <c r="T64" s="97" t="str">
        <f>IF('Order Form'!$B$13="Town","",IF(ISNUMBER($H64),IF('Order Form'!$K$14="Yes",'Order Form'!$B$13,""),""))</f>
        <v/>
      </c>
      <c r="U64" s="43"/>
      <c r="V64" s="112" t="str">
        <f>IF('Order Form'!$B$14="Post Code","",IF(ISNUMBER($H64),IF('Order Form'!$K$14="Yes",'Order Form'!$B$14,""),""))</f>
        <v/>
      </c>
      <c r="W64" s="107" t="str">
        <f>IF('Order Form'!$B$15="Country","",IF(ISNUMBER($H64),IF('Order Form'!$K$14="Yes",VLOOKUP('Order Form'!$B$15,Lists!N:O,2,0),""),""))</f>
        <v/>
      </c>
      <c r="X64" s="109"/>
      <c r="Y64" s="108" t="str">
        <f>IF('Order Form'!$F$8="Phone","",IF(ISNUMBER($H64),IF('Order Form'!$K$14="Yes",'Order Form'!$F$8,""),""))</f>
        <v/>
      </c>
      <c r="Z64" s="106" t="str">
        <f>IF('Order Form'!$F$9="Email","",IF(ISNUMBER($H64),IF('Order Form'!$K$14="Yes",'Order Form'!$F$9,""),""))</f>
        <v/>
      </c>
      <c r="AA64" s="47"/>
      <c r="AC64" s="95" t="str">
        <f>IF(ISNUMBER(($H64)),LEFT('Order Form'!$K$10,2),"")</f>
        <v/>
      </c>
      <c r="AD64" s="43"/>
      <c r="AE64" s="95" t="str">
        <f>IF(AC64="GR",LEFT('Order Form'!$K$11,2),"")</f>
        <v/>
      </c>
      <c r="AF64" s="43"/>
      <c r="AG64" s="47"/>
      <c r="AH64" s="47"/>
      <c r="AI64" s="95" t="str">
        <f>IF(ISNUMBER(($H64)),IF('Order Form'!$K$16="Yes","P",""),"")</f>
        <v/>
      </c>
      <c r="AJ64" s="43"/>
      <c r="AK64" s="115"/>
      <c r="AL64" s="115"/>
      <c r="AM64" s="43"/>
      <c r="AN64" s="43"/>
      <c r="AO64" s="47"/>
      <c r="AP64" s="43"/>
      <c r="AQ64" s="47"/>
      <c r="AR64" s="47"/>
      <c r="AS64" s="47"/>
      <c r="AZ64" s="95" t="str">
        <f>IF(ISNUMBER(($H64)),IF('Order Form'!$K$15="Yes","Y",""),"")</f>
        <v/>
      </c>
      <c r="BD64" s="96" t="e">
        <f>IF('Order Form'!#REF!&gt;0,"OF"," ")</f>
        <v>#REF!</v>
      </c>
      <c r="BE64" s="95" t="e">
        <f>IF('Order Form'!#REF!&gt;0,"Y"," ")</f>
        <v>#REF!</v>
      </c>
      <c r="BF64" s="95" t="e">
        <f>IF('Order Form'!#REF!&gt;0,"STANDARD"," ")</f>
        <v>#REF!</v>
      </c>
    </row>
    <row r="65" spans="1:58">
      <c r="A65" s="43"/>
      <c r="B65" s="102" t="str">
        <f>IF(ISNUMBER(($H65)),'Order Form'!$D$5,"")</f>
        <v/>
      </c>
      <c r="C65" s="101" t="str">
        <f>IF(ISNUMBER(($H65)),'Order Form'!$G$5,"")</f>
        <v/>
      </c>
      <c r="D65" s="101" t="str">
        <f>IF('Order Form'!F123="","",IF(ISNUMBER(($H65)),'Order Form'!F123,""))</f>
        <v/>
      </c>
      <c r="E65" s="44"/>
      <c r="F65" s="100" t="str">
        <f>IF(ISNUMBER((H65)),SUBSTITUTE(SUBSTITUTE('Order Form'!#REF!,"-","")," ",""),"")</f>
        <v/>
      </c>
      <c r="G65" s="45"/>
      <c r="H65" s="99" t="str">
        <f>IF('Order Form'!H123&gt;0,'Order Form'!H123," ")</f>
        <v xml:space="preserve"> </v>
      </c>
      <c r="I65" s="98" t="str">
        <f>IF('Order Form'!$K$13="Yes",(IF('Order Form'!#REF!&gt;0,"",IF('Order Form'!$K$10&lt;&gt;"GR - Gratis",IF('Order Form'!#REF!=0,"",IF(ISNUMBER($H65),'Order Form'!#REF!,"")),""))),"")</f>
        <v/>
      </c>
      <c r="J65" s="98" t="str">
        <f>IF('Order Form'!$K$13="Yes",(IF('Order Form'!#REF!=0,"",IF('Order Form'!$K$10&lt;&gt;"GR - Gratis",IF(ISNUMBER($H65),'Order Form'!#REF!,""),""))),"")</f>
        <v/>
      </c>
      <c r="K65" s="46"/>
      <c r="L65" s="98" t="str">
        <f>IF('Order Form'!J123&gt;0,"",IF('Order Form'!G123=0,"",IF('Order Form'!$K$10&lt;&gt;"GR - Gratis",IF('Order Form'!$K$12="Yes",IF(ISNUMBER($H65),'Order Form'!G123*100,""),""),"")))</f>
        <v/>
      </c>
      <c r="M65" s="98" t="str">
        <f>IF('Order Form'!J123&gt;0,"",IF('Order Form'!$K$17=0,"",IF('Order Form'!$K$17=0,"",IF('Order Form'!$K$10&lt;&gt;"GR - Gratis",IF('Order Form'!$K$12="Yes",IF(ISNUMBER($H65),'Order Form'!$K$17*100,""),""),""))))</f>
        <v/>
      </c>
      <c r="N65" s="47"/>
      <c r="O65" s="97" t="str">
        <f>IF('Order Form'!$B$8="Name / Attent Of","",IF(ISNUMBER($H65),IF('Order Form'!$K$14="Yes",'Order Form'!$B$8,""),""))</f>
        <v/>
      </c>
      <c r="P65" s="105" t="str">
        <f>IF('Order Form'!$B$9="Company / Department","",IF(ISNUMBER($H65),IF('Order Form'!$K$14="Yes",'Order Form'!$B$9,""),""))</f>
        <v/>
      </c>
      <c r="Q65" s="97" t="str">
        <f>IF('Order Form'!$B$10="Address 1","",IF(ISNUMBER($H65),IF('Order Form'!$K$14="Yes",'Order Form'!$B$10,""),""))</f>
        <v/>
      </c>
      <c r="R65" s="97" t="str">
        <f>IF('Order Form'!$B$11="Address 2","",IF(ISNUMBER($H65),IF('Order Form'!$K$14="Yes",'Order Form'!$B$11,""),""))</f>
        <v/>
      </c>
      <c r="S65" s="105" t="str">
        <f>IF('Order Form'!$B$12="Address 3","",IF(ISNUMBER($H65),IF('Order Form'!$K$14="Yes",'Order Form'!$B$12,""),""))</f>
        <v/>
      </c>
      <c r="T65" s="97" t="str">
        <f>IF('Order Form'!$B$13="Town","",IF(ISNUMBER($H65),IF('Order Form'!$K$14="Yes",'Order Form'!$B$13,""),""))</f>
        <v/>
      </c>
      <c r="U65" s="43"/>
      <c r="V65" s="112" t="str">
        <f>IF('Order Form'!$B$14="Post Code","",IF(ISNUMBER($H65),IF('Order Form'!$K$14="Yes",'Order Form'!$B$14,""),""))</f>
        <v/>
      </c>
      <c r="W65" s="107" t="str">
        <f>IF('Order Form'!$B$15="Country","",IF(ISNUMBER($H65),IF('Order Form'!$K$14="Yes",VLOOKUP('Order Form'!$B$15,Lists!N:O,2,0),""),""))</f>
        <v/>
      </c>
      <c r="X65" s="109"/>
      <c r="Y65" s="108" t="str">
        <f>IF('Order Form'!$F$8="Phone","",IF(ISNUMBER($H65),IF('Order Form'!$K$14="Yes",'Order Form'!$F$8,""),""))</f>
        <v/>
      </c>
      <c r="Z65" s="106" t="str">
        <f>IF('Order Form'!$F$9="Email","",IF(ISNUMBER($H65),IF('Order Form'!$K$14="Yes",'Order Form'!$F$9,""),""))</f>
        <v/>
      </c>
      <c r="AA65" s="47"/>
      <c r="AC65" s="95" t="str">
        <f>IF(ISNUMBER(($H65)),LEFT('Order Form'!$K$10,2),"")</f>
        <v/>
      </c>
      <c r="AD65" s="43"/>
      <c r="AE65" s="95" t="str">
        <f>IF(AC65="GR",LEFT('Order Form'!$K$11,2),"")</f>
        <v/>
      </c>
      <c r="AF65" s="43"/>
      <c r="AG65" s="47"/>
      <c r="AH65" s="47"/>
      <c r="AI65" s="95" t="str">
        <f>IF(ISNUMBER(($H65)),IF('Order Form'!$K$16="Yes","P",""),"")</f>
        <v/>
      </c>
      <c r="AJ65" s="43"/>
      <c r="AK65" s="115"/>
      <c r="AL65" s="115"/>
      <c r="AM65" s="43"/>
      <c r="AN65" s="43"/>
      <c r="AO65" s="47"/>
      <c r="AP65" s="43"/>
      <c r="AQ65" s="47"/>
      <c r="AR65" s="47"/>
      <c r="AS65" s="47"/>
      <c r="AZ65" s="95" t="str">
        <f>IF(ISNUMBER(($H65)),IF('Order Form'!$K$15="Yes","Y",""),"")</f>
        <v/>
      </c>
      <c r="BD65" s="96" t="e">
        <f>IF('Order Form'!#REF!&gt;0,"OF"," ")</f>
        <v>#REF!</v>
      </c>
      <c r="BE65" s="95" t="e">
        <f>IF('Order Form'!#REF!&gt;0,"Y"," ")</f>
        <v>#REF!</v>
      </c>
      <c r="BF65" s="95" t="e">
        <f>IF('Order Form'!#REF!&gt;0,"STANDARD"," ")</f>
        <v>#REF!</v>
      </c>
    </row>
    <row r="66" spans="1:58">
      <c r="A66" s="43"/>
      <c r="B66" s="102" t="str">
        <f>IF(ISNUMBER(($H66)),'Order Form'!$D$5,"")</f>
        <v/>
      </c>
      <c r="C66" s="101" t="str">
        <f>IF(ISNUMBER(($H66)),'Order Form'!$G$5,"")</f>
        <v/>
      </c>
      <c r="D66" s="101" t="str">
        <f>IF('Order Form'!F124="","",IF(ISNUMBER(($H66)),'Order Form'!F124,""))</f>
        <v/>
      </c>
      <c r="E66" s="44"/>
      <c r="F66" s="100" t="str">
        <f>IF(ISNUMBER((H66)),SUBSTITUTE(SUBSTITUTE('Order Form'!#REF!,"-","")," ",""),"")</f>
        <v/>
      </c>
      <c r="G66" s="45"/>
      <c r="H66" s="99" t="str">
        <f>IF('Order Form'!H124&gt;0,'Order Form'!H124," ")</f>
        <v xml:space="preserve"> </v>
      </c>
      <c r="I66" s="98" t="str">
        <f>IF('Order Form'!$K$13="Yes",(IF('Order Form'!#REF!&gt;0,"",IF('Order Form'!$K$10&lt;&gt;"GR - Gratis",IF('Order Form'!#REF!=0,"",IF(ISNUMBER($H66),'Order Form'!#REF!,"")),""))),"")</f>
        <v/>
      </c>
      <c r="J66" s="98" t="str">
        <f>IF('Order Form'!$K$13="Yes",(IF('Order Form'!#REF!=0,"",IF('Order Form'!$K$10&lt;&gt;"GR - Gratis",IF(ISNUMBER($H66),'Order Form'!#REF!,""),""))),"")</f>
        <v/>
      </c>
      <c r="K66" s="46"/>
      <c r="L66" s="98" t="str">
        <f>IF('Order Form'!J124&gt;0,"",IF('Order Form'!G124=0,"",IF('Order Form'!$K$10&lt;&gt;"GR - Gratis",IF('Order Form'!$K$12="Yes",IF(ISNUMBER($H66),'Order Form'!G124*100,""),""),"")))</f>
        <v/>
      </c>
      <c r="M66" s="98" t="str">
        <f>IF('Order Form'!J124&gt;0,"",IF('Order Form'!$K$17=0,"",IF('Order Form'!$K$17=0,"",IF('Order Form'!$K$10&lt;&gt;"GR - Gratis",IF('Order Form'!$K$12="Yes",IF(ISNUMBER($H66),'Order Form'!$K$17*100,""),""),""))))</f>
        <v/>
      </c>
      <c r="N66" s="47"/>
      <c r="O66" s="97" t="str">
        <f>IF('Order Form'!$B$8="Name / Attent Of","",IF(ISNUMBER($H66),IF('Order Form'!$K$14="Yes",'Order Form'!$B$8,""),""))</f>
        <v/>
      </c>
      <c r="P66" s="105" t="str">
        <f>IF('Order Form'!$B$9="Company / Department","",IF(ISNUMBER($H66),IF('Order Form'!$K$14="Yes",'Order Form'!$B$9,""),""))</f>
        <v/>
      </c>
      <c r="Q66" s="97" t="str">
        <f>IF('Order Form'!$B$10="Address 1","",IF(ISNUMBER($H66),IF('Order Form'!$K$14="Yes",'Order Form'!$B$10,""),""))</f>
        <v/>
      </c>
      <c r="R66" s="97" t="str">
        <f>IF('Order Form'!$B$11="Address 2","",IF(ISNUMBER($H66),IF('Order Form'!$K$14="Yes",'Order Form'!$B$11,""),""))</f>
        <v/>
      </c>
      <c r="S66" s="105" t="str">
        <f>IF('Order Form'!$B$12="Address 3","",IF(ISNUMBER($H66),IF('Order Form'!$K$14="Yes",'Order Form'!$B$12,""),""))</f>
        <v/>
      </c>
      <c r="T66" s="97" t="str">
        <f>IF('Order Form'!$B$13="Town","",IF(ISNUMBER($H66),IF('Order Form'!$K$14="Yes",'Order Form'!$B$13,""),""))</f>
        <v/>
      </c>
      <c r="U66" s="43"/>
      <c r="V66" s="112" t="str">
        <f>IF('Order Form'!$B$14="Post Code","",IF(ISNUMBER($H66),IF('Order Form'!$K$14="Yes",'Order Form'!$B$14,""),""))</f>
        <v/>
      </c>
      <c r="W66" s="107" t="str">
        <f>IF('Order Form'!$B$15="Country","",IF(ISNUMBER($H66),IF('Order Form'!$K$14="Yes",VLOOKUP('Order Form'!$B$15,Lists!N:O,2,0),""),""))</f>
        <v/>
      </c>
      <c r="X66" s="109"/>
      <c r="Y66" s="108" t="str">
        <f>IF('Order Form'!$F$8="Phone","",IF(ISNUMBER($H66),IF('Order Form'!$K$14="Yes",'Order Form'!$F$8,""),""))</f>
        <v/>
      </c>
      <c r="Z66" s="106" t="str">
        <f>IF('Order Form'!$F$9="Email","",IF(ISNUMBER($H66),IF('Order Form'!$K$14="Yes",'Order Form'!$F$9,""),""))</f>
        <v/>
      </c>
      <c r="AA66" s="47"/>
      <c r="AC66" s="95" t="str">
        <f>IF(ISNUMBER(($H66)),LEFT('Order Form'!$K$10,2),"")</f>
        <v/>
      </c>
      <c r="AD66" s="43"/>
      <c r="AE66" s="95" t="str">
        <f>IF(AC66="GR",LEFT('Order Form'!$K$11,2),"")</f>
        <v/>
      </c>
      <c r="AF66" s="43"/>
      <c r="AG66" s="47"/>
      <c r="AH66" s="47"/>
      <c r="AI66" s="95" t="str">
        <f>IF(ISNUMBER(($H66)),IF('Order Form'!$K$16="Yes","P",""),"")</f>
        <v/>
      </c>
      <c r="AJ66" s="43"/>
      <c r="AK66" s="115"/>
      <c r="AL66" s="115"/>
      <c r="AM66" s="43"/>
      <c r="AN66" s="43"/>
      <c r="AO66" s="47"/>
      <c r="AP66" s="43"/>
      <c r="AQ66" s="47"/>
      <c r="AR66" s="47"/>
      <c r="AS66" s="47"/>
      <c r="AZ66" s="95" t="str">
        <f>IF(ISNUMBER(($H66)),IF('Order Form'!$K$15="Yes","Y",""),"")</f>
        <v/>
      </c>
      <c r="BD66" s="96" t="e">
        <f>IF('Order Form'!#REF!&gt;0,"OF"," ")</f>
        <v>#REF!</v>
      </c>
      <c r="BE66" s="95" t="e">
        <f>IF('Order Form'!#REF!&gt;0,"Y"," ")</f>
        <v>#REF!</v>
      </c>
      <c r="BF66" s="95" t="e">
        <f>IF('Order Form'!#REF!&gt;0,"STANDARD"," ")</f>
        <v>#REF!</v>
      </c>
    </row>
    <row r="67" spans="1:58">
      <c r="A67" s="43"/>
      <c r="B67" s="102" t="str">
        <f>IF(ISNUMBER(($H67)),'Order Form'!$D$5,"")</f>
        <v/>
      </c>
      <c r="C67" s="101" t="str">
        <f>IF(ISNUMBER(($H67)),'Order Form'!$G$5,"")</f>
        <v/>
      </c>
      <c r="D67" s="101" t="str">
        <f>IF('Order Form'!F125="","",IF(ISNUMBER(($H67)),'Order Form'!F125,""))</f>
        <v/>
      </c>
      <c r="E67" s="44"/>
      <c r="F67" s="100" t="str">
        <f>IF(ISNUMBER((H67)),SUBSTITUTE(SUBSTITUTE('Order Form'!#REF!,"-","")," ",""),"")</f>
        <v/>
      </c>
      <c r="G67" s="45"/>
      <c r="H67" s="99" t="str">
        <f>IF('Order Form'!H125&gt;0,'Order Form'!H125," ")</f>
        <v xml:space="preserve"> </v>
      </c>
      <c r="I67" s="98" t="str">
        <f>IF('Order Form'!$K$13="Yes",(IF('Order Form'!#REF!&gt;0,"",IF('Order Form'!$K$10&lt;&gt;"GR - Gratis",IF('Order Form'!#REF!=0,"",IF(ISNUMBER($H67),'Order Form'!#REF!,"")),""))),"")</f>
        <v/>
      </c>
      <c r="J67" s="98" t="str">
        <f>IF('Order Form'!$K$13="Yes",(IF('Order Form'!#REF!=0,"",IF('Order Form'!$K$10&lt;&gt;"GR - Gratis",IF(ISNUMBER($H67),'Order Form'!#REF!,""),""))),"")</f>
        <v/>
      </c>
      <c r="K67" s="46"/>
      <c r="L67" s="98" t="str">
        <f>IF('Order Form'!J125&gt;0,"",IF('Order Form'!G125=0,"",IF('Order Form'!$K$10&lt;&gt;"GR - Gratis",IF('Order Form'!$K$12="Yes",IF(ISNUMBER($H67),'Order Form'!G125*100,""),""),"")))</f>
        <v/>
      </c>
      <c r="M67" s="98" t="str">
        <f>IF('Order Form'!J125&gt;0,"",IF('Order Form'!$K$17=0,"",IF('Order Form'!$K$17=0,"",IF('Order Form'!$K$10&lt;&gt;"GR - Gratis",IF('Order Form'!$K$12="Yes",IF(ISNUMBER($H67),'Order Form'!$K$17*100,""),""),""))))</f>
        <v/>
      </c>
      <c r="N67" s="47"/>
      <c r="O67" s="97" t="str">
        <f>IF('Order Form'!$B$8="Name / Attent Of","",IF(ISNUMBER($H67),IF('Order Form'!$K$14="Yes",'Order Form'!$B$8,""),""))</f>
        <v/>
      </c>
      <c r="P67" s="105" t="str">
        <f>IF('Order Form'!$B$9="Company / Department","",IF(ISNUMBER($H67),IF('Order Form'!$K$14="Yes",'Order Form'!$B$9,""),""))</f>
        <v/>
      </c>
      <c r="Q67" s="97" t="str">
        <f>IF('Order Form'!$B$10="Address 1","",IF(ISNUMBER($H67),IF('Order Form'!$K$14="Yes",'Order Form'!$B$10,""),""))</f>
        <v/>
      </c>
      <c r="R67" s="97" t="str">
        <f>IF('Order Form'!$B$11="Address 2","",IF(ISNUMBER($H67),IF('Order Form'!$K$14="Yes",'Order Form'!$B$11,""),""))</f>
        <v/>
      </c>
      <c r="S67" s="105" t="str">
        <f>IF('Order Form'!$B$12="Address 3","",IF(ISNUMBER($H67),IF('Order Form'!$K$14="Yes",'Order Form'!$B$12,""),""))</f>
        <v/>
      </c>
      <c r="T67" s="97" t="str">
        <f>IF('Order Form'!$B$13="Town","",IF(ISNUMBER($H67),IF('Order Form'!$K$14="Yes",'Order Form'!$B$13,""),""))</f>
        <v/>
      </c>
      <c r="U67" s="43"/>
      <c r="V67" s="112" t="str">
        <f>IF('Order Form'!$B$14="Post Code","",IF(ISNUMBER($H67),IF('Order Form'!$K$14="Yes",'Order Form'!$B$14,""),""))</f>
        <v/>
      </c>
      <c r="W67" s="107" t="str">
        <f>IF('Order Form'!$B$15="Country","",IF(ISNUMBER($H67),IF('Order Form'!$K$14="Yes",VLOOKUP('Order Form'!$B$15,Lists!N:O,2,0),""),""))</f>
        <v/>
      </c>
      <c r="X67" s="109"/>
      <c r="Y67" s="108" t="str">
        <f>IF('Order Form'!$F$8="Phone","",IF(ISNUMBER($H67),IF('Order Form'!$K$14="Yes",'Order Form'!$F$8,""),""))</f>
        <v/>
      </c>
      <c r="Z67" s="106" t="str">
        <f>IF('Order Form'!$F$9="Email","",IF(ISNUMBER($H67),IF('Order Form'!$K$14="Yes",'Order Form'!$F$9,""),""))</f>
        <v/>
      </c>
      <c r="AA67" s="47"/>
      <c r="AC67" s="95" t="str">
        <f>IF(ISNUMBER(($H67)),LEFT('Order Form'!$K$10,2),"")</f>
        <v/>
      </c>
      <c r="AD67" s="43"/>
      <c r="AE67" s="95" t="str">
        <f>IF(AC67="GR",LEFT('Order Form'!$K$11,2),"")</f>
        <v/>
      </c>
      <c r="AF67" s="43"/>
      <c r="AG67" s="47"/>
      <c r="AH67" s="47"/>
      <c r="AI67" s="95" t="str">
        <f>IF(ISNUMBER(($H67)),IF('Order Form'!$K$16="Yes","P",""),"")</f>
        <v/>
      </c>
      <c r="AJ67" s="43"/>
      <c r="AK67" s="115"/>
      <c r="AL67" s="115"/>
      <c r="AM67" s="43"/>
      <c r="AN67" s="43"/>
      <c r="AO67" s="47"/>
      <c r="AP67" s="43"/>
      <c r="AQ67" s="47"/>
      <c r="AR67" s="47"/>
      <c r="AS67" s="47"/>
      <c r="AZ67" s="95" t="str">
        <f>IF(ISNUMBER(($H67)),IF('Order Form'!$K$15="Yes","Y",""),"")</f>
        <v/>
      </c>
      <c r="BD67" s="96" t="e">
        <f>IF('Order Form'!#REF!&gt;0,"OF"," ")</f>
        <v>#REF!</v>
      </c>
      <c r="BE67" s="95" t="e">
        <f>IF('Order Form'!#REF!&gt;0,"Y"," ")</f>
        <v>#REF!</v>
      </c>
      <c r="BF67" s="95" t="e">
        <f>IF('Order Form'!#REF!&gt;0,"STANDARD"," ")</f>
        <v>#REF!</v>
      </c>
    </row>
    <row r="68" spans="1:58">
      <c r="A68" s="43"/>
      <c r="B68" s="102" t="str">
        <f>IF(ISNUMBER(($H68)),'Order Form'!$D$5,"")</f>
        <v/>
      </c>
      <c r="C68" s="101" t="str">
        <f>IF(ISNUMBER(($H68)),'Order Form'!$G$5,"")</f>
        <v/>
      </c>
      <c r="D68" s="101" t="str">
        <f>IF('Order Form'!F126="","",IF(ISNUMBER(($H68)),'Order Form'!F126,""))</f>
        <v/>
      </c>
      <c r="E68" s="44"/>
      <c r="F68" s="100" t="str">
        <f>IF(ISNUMBER((H68)),SUBSTITUTE(SUBSTITUTE('Order Form'!#REF!,"-","")," ",""),"")</f>
        <v/>
      </c>
      <c r="G68" s="45"/>
      <c r="H68" s="99" t="str">
        <f>IF('Order Form'!H126&gt;0,'Order Form'!H126," ")</f>
        <v xml:space="preserve"> </v>
      </c>
      <c r="I68" s="98" t="str">
        <f>IF('Order Form'!$K$13="Yes",(IF('Order Form'!#REF!&gt;0,"",IF('Order Form'!$K$10&lt;&gt;"GR - Gratis",IF('Order Form'!#REF!=0,"",IF(ISNUMBER($H68),'Order Form'!#REF!,"")),""))),"")</f>
        <v/>
      </c>
      <c r="J68" s="98" t="str">
        <f>IF('Order Form'!$K$13="Yes",(IF('Order Form'!#REF!=0,"",IF('Order Form'!$K$10&lt;&gt;"GR - Gratis",IF(ISNUMBER($H68),'Order Form'!#REF!,""),""))),"")</f>
        <v/>
      </c>
      <c r="K68" s="46"/>
      <c r="L68" s="98" t="str">
        <f>IF('Order Form'!J126&gt;0,"",IF('Order Form'!G126=0,"",IF('Order Form'!$K$10&lt;&gt;"GR - Gratis",IF('Order Form'!$K$12="Yes",IF(ISNUMBER($H68),'Order Form'!G126*100,""),""),"")))</f>
        <v/>
      </c>
      <c r="M68" s="98" t="str">
        <f>IF('Order Form'!J126&gt;0,"",IF('Order Form'!$K$17=0,"",IF('Order Form'!$K$17=0,"",IF('Order Form'!$K$10&lt;&gt;"GR - Gratis",IF('Order Form'!$K$12="Yes",IF(ISNUMBER($H68),'Order Form'!$K$17*100,""),""),""))))</f>
        <v/>
      </c>
      <c r="N68" s="47"/>
      <c r="O68" s="97" t="str">
        <f>IF('Order Form'!$B$8="Name / Attent Of","",IF(ISNUMBER($H68),IF('Order Form'!$K$14="Yes",'Order Form'!$B$8,""),""))</f>
        <v/>
      </c>
      <c r="P68" s="105" t="str">
        <f>IF('Order Form'!$B$9="Company / Department","",IF(ISNUMBER($H68),IF('Order Form'!$K$14="Yes",'Order Form'!$B$9,""),""))</f>
        <v/>
      </c>
      <c r="Q68" s="97" t="str">
        <f>IF('Order Form'!$B$10="Address 1","",IF(ISNUMBER($H68),IF('Order Form'!$K$14="Yes",'Order Form'!$B$10,""),""))</f>
        <v/>
      </c>
      <c r="R68" s="97" t="str">
        <f>IF('Order Form'!$B$11="Address 2","",IF(ISNUMBER($H68),IF('Order Form'!$K$14="Yes",'Order Form'!$B$11,""),""))</f>
        <v/>
      </c>
      <c r="S68" s="105" t="str">
        <f>IF('Order Form'!$B$12="Address 3","",IF(ISNUMBER($H68),IF('Order Form'!$K$14="Yes",'Order Form'!$B$12,""),""))</f>
        <v/>
      </c>
      <c r="T68" s="97" t="str">
        <f>IF('Order Form'!$B$13="Town","",IF(ISNUMBER($H68),IF('Order Form'!$K$14="Yes",'Order Form'!$B$13,""),""))</f>
        <v/>
      </c>
      <c r="U68" s="43"/>
      <c r="V68" s="112" t="str">
        <f>IF('Order Form'!$B$14="Post Code","",IF(ISNUMBER($H68),IF('Order Form'!$K$14="Yes",'Order Form'!$B$14,""),""))</f>
        <v/>
      </c>
      <c r="W68" s="107" t="str">
        <f>IF('Order Form'!$B$15="Country","",IF(ISNUMBER($H68),IF('Order Form'!$K$14="Yes",VLOOKUP('Order Form'!$B$15,Lists!N:O,2,0),""),""))</f>
        <v/>
      </c>
      <c r="X68" s="109"/>
      <c r="Y68" s="108" t="str">
        <f>IF('Order Form'!$F$8="Phone","",IF(ISNUMBER($H68),IF('Order Form'!$K$14="Yes",'Order Form'!$F$8,""),""))</f>
        <v/>
      </c>
      <c r="Z68" s="106" t="str">
        <f>IF('Order Form'!$F$9="Email","",IF(ISNUMBER($H68),IF('Order Form'!$K$14="Yes",'Order Form'!$F$9,""),""))</f>
        <v/>
      </c>
      <c r="AA68" s="47"/>
      <c r="AC68" s="95" t="str">
        <f>IF(ISNUMBER(($H68)),LEFT('Order Form'!$K$10,2),"")</f>
        <v/>
      </c>
      <c r="AD68" s="43"/>
      <c r="AE68" s="95" t="str">
        <f>IF(AC68="GR",LEFT('Order Form'!$K$11,2),"")</f>
        <v/>
      </c>
      <c r="AF68" s="43"/>
      <c r="AG68" s="47"/>
      <c r="AH68" s="47"/>
      <c r="AI68" s="95" t="str">
        <f>IF(ISNUMBER(($H68)),IF('Order Form'!$K$16="Yes","P",""),"")</f>
        <v/>
      </c>
      <c r="AJ68" s="43"/>
      <c r="AK68" s="115"/>
      <c r="AL68" s="115"/>
      <c r="AM68" s="43"/>
      <c r="AN68" s="43"/>
      <c r="AO68" s="47"/>
      <c r="AP68" s="43"/>
      <c r="AQ68" s="47"/>
      <c r="AR68" s="47"/>
      <c r="AS68" s="47"/>
      <c r="AZ68" s="95" t="str">
        <f>IF(ISNUMBER(($H68)),IF('Order Form'!$K$15="Yes","Y",""),"")</f>
        <v/>
      </c>
      <c r="BD68" s="96" t="e">
        <f>IF('Order Form'!#REF!&gt;0,"OF"," ")</f>
        <v>#REF!</v>
      </c>
      <c r="BE68" s="95" t="e">
        <f>IF('Order Form'!#REF!&gt;0,"Y"," ")</f>
        <v>#REF!</v>
      </c>
      <c r="BF68" s="95" t="e">
        <f>IF('Order Form'!#REF!&gt;0,"STANDARD"," ")</f>
        <v>#REF!</v>
      </c>
    </row>
    <row r="69" spans="1:58">
      <c r="A69" s="43"/>
      <c r="B69" s="102" t="str">
        <f>IF(ISNUMBER(($H69)),'Order Form'!$D$5,"")</f>
        <v/>
      </c>
      <c r="C69" s="101" t="str">
        <f>IF(ISNUMBER(($H69)),'Order Form'!$G$5,"")</f>
        <v/>
      </c>
      <c r="D69" s="101" t="str">
        <f>IF('Order Form'!F127="","",IF(ISNUMBER(($H69)),'Order Form'!F127,""))</f>
        <v/>
      </c>
      <c r="E69" s="44"/>
      <c r="F69" s="100" t="str">
        <f>IF(ISNUMBER((H69)),SUBSTITUTE(SUBSTITUTE('Order Form'!#REF!,"-","")," ",""),"")</f>
        <v/>
      </c>
      <c r="G69" s="45"/>
      <c r="H69" s="99" t="str">
        <f>IF('Order Form'!H127&gt;0,'Order Form'!H127," ")</f>
        <v xml:space="preserve"> </v>
      </c>
      <c r="I69" s="98" t="str">
        <f>IF('Order Form'!$K$13="Yes",(IF('Order Form'!#REF!&gt;0,"",IF('Order Form'!$K$10&lt;&gt;"GR - Gratis",IF('Order Form'!#REF!=0,"",IF(ISNUMBER($H69),'Order Form'!#REF!,"")),""))),"")</f>
        <v/>
      </c>
      <c r="J69" s="98" t="str">
        <f>IF('Order Form'!$K$13="Yes",(IF('Order Form'!#REF!=0,"",IF('Order Form'!$K$10&lt;&gt;"GR - Gratis",IF(ISNUMBER($H69),'Order Form'!#REF!,""),""))),"")</f>
        <v/>
      </c>
      <c r="K69" s="46"/>
      <c r="L69" s="98" t="str">
        <f>IF('Order Form'!J127&gt;0,"",IF('Order Form'!G127=0,"",IF('Order Form'!$K$10&lt;&gt;"GR - Gratis",IF('Order Form'!$K$12="Yes",IF(ISNUMBER($H69),'Order Form'!G127*100,""),""),"")))</f>
        <v/>
      </c>
      <c r="M69" s="98" t="str">
        <f>IF('Order Form'!J127&gt;0,"",IF('Order Form'!$K$17=0,"",IF('Order Form'!$K$17=0,"",IF('Order Form'!$K$10&lt;&gt;"GR - Gratis",IF('Order Form'!$K$12="Yes",IF(ISNUMBER($H69),'Order Form'!$K$17*100,""),""),""))))</f>
        <v/>
      </c>
      <c r="N69" s="47"/>
      <c r="O69" s="97" t="str">
        <f>IF('Order Form'!$B$8="Name / Attent Of","",IF(ISNUMBER($H69),IF('Order Form'!$K$14="Yes",'Order Form'!$B$8,""),""))</f>
        <v/>
      </c>
      <c r="P69" s="105" t="str">
        <f>IF('Order Form'!$B$9="Company / Department","",IF(ISNUMBER($H69),IF('Order Form'!$K$14="Yes",'Order Form'!$B$9,""),""))</f>
        <v/>
      </c>
      <c r="Q69" s="97" t="str">
        <f>IF('Order Form'!$B$10="Address 1","",IF(ISNUMBER($H69),IF('Order Form'!$K$14="Yes",'Order Form'!$B$10,""),""))</f>
        <v/>
      </c>
      <c r="R69" s="97" t="str">
        <f>IF('Order Form'!$B$11="Address 2","",IF(ISNUMBER($H69),IF('Order Form'!$K$14="Yes",'Order Form'!$B$11,""),""))</f>
        <v/>
      </c>
      <c r="S69" s="105" t="str">
        <f>IF('Order Form'!$B$12="Address 3","",IF(ISNUMBER($H69),IF('Order Form'!$K$14="Yes",'Order Form'!$B$12,""),""))</f>
        <v/>
      </c>
      <c r="T69" s="97" t="str">
        <f>IF('Order Form'!$B$13="Town","",IF(ISNUMBER($H69),IF('Order Form'!$K$14="Yes",'Order Form'!$B$13,""),""))</f>
        <v/>
      </c>
      <c r="U69" s="43"/>
      <c r="V69" s="112" t="str">
        <f>IF('Order Form'!$B$14="Post Code","",IF(ISNUMBER($H69),IF('Order Form'!$K$14="Yes",'Order Form'!$B$14,""),""))</f>
        <v/>
      </c>
      <c r="W69" s="107" t="str">
        <f>IF('Order Form'!$B$15="Country","",IF(ISNUMBER($H69),IF('Order Form'!$K$14="Yes",VLOOKUP('Order Form'!$B$15,Lists!N:O,2,0),""),""))</f>
        <v/>
      </c>
      <c r="X69" s="109"/>
      <c r="Y69" s="108" t="str">
        <f>IF('Order Form'!$F$8="Phone","",IF(ISNUMBER($H69),IF('Order Form'!$K$14="Yes",'Order Form'!$F$8,""),""))</f>
        <v/>
      </c>
      <c r="Z69" s="106" t="str">
        <f>IF('Order Form'!$F$9="Email","",IF(ISNUMBER($H69),IF('Order Form'!$K$14="Yes",'Order Form'!$F$9,""),""))</f>
        <v/>
      </c>
      <c r="AA69" s="47"/>
      <c r="AC69" s="95" t="str">
        <f>IF(ISNUMBER(($H69)),LEFT('Order Form'!$K$10,2),"")</f>
        <v/>
      </c>
      <c r="AD69" s="43"/>
      <c r="AE69" s="95" t="str">
        <f>IF(AC69="GR",LEFT('Order Form'!$K$11,2),"")</f>
        <v/>
      </c>
      <c r="AF69" s="43"/>
      <c r="AG69" s="47"/>
      <c r="AH69" s="47"/>
      <c r="AI69" s="95" t="str">
        <f>IF(ISNUMBER(($H69)),IF('Order Form'!$K$16="Yes","P",""),"")</f>
        <v/>
      </c>
      <c r="AJ69" s="43"/>
      <c r="AK69" s="115"/>
      <c r="AL69" s="115"/>
      <c r="AM69" s="43"/>
      <c r="AN69" s="43"/>
      <c r="AO69" s="47"/>
      <c r="AP69" s="43"/>
      <c r="AQ69" s="47"/>
      <c r="AR69" s="47"/>
      <c r="AS69" s="47"/>
      <c r="AZ69" s="95" t="str">
        <f>IF(ISNUMBER(($H69)),IF('Order Form'!$K$15="Yes","Y",""),"")</f>
        <v/>
      </c>
      <c r="BD69" s="96" t="e">
        <f>IF('Order Form'!#REF!&gt;0,"OF"," ")</f>
        <v>#REF!</v>
      </c>
      <c r="BE69" s="95" t="e">
        <f>IF('Order Form'!#REF!&gt;0,"Y"," ")</f>
        <v>#REF!</v>
      </c>
      <c r="BF69" s="95" t="e">
        <f>IF('Order Form'!#REF!&gt;0,"STANDARD"," ")</f>
        <v>#REF!</v>
      </c>
    </row>
    <row r="70" spans="1:58">
      <c r="A70" s="43"/>
      <c r="B70" s="102" t="str">
        <f>IF(ISNUMBER(($H70)),'Order Form'!$D$5,"")</f>
        <v/>
      </c>
      <c r="C70" s="101" t="str">
        <f>IF(ISNUMBER(($H70)),'Order Form'!$G$5,"")</f>
        <v/>
      </c>
      <c r="D70" s="101" t="str">
        <f>IF('Order Form'!F128="","",IF(ISNUMBER(($H70)),'Order Form'!F128,""))</f>
        <v/>
      </c>
      <c r="E70" s="44"/>
      <c r="F70" s="100" t="str">
        <f>IF(ISNUMBER((H70)),SUBSTITUTE(SUBSTITUTE('Order Form'!#REF!,"-","")," ",""),"")</f>
        <v/>
      </c>
      <c r="G70" s="45"/>
      <c r="H70" s="99" t="str">
        <f>IF('Order Form'!H128&gt;0,'Order Form'!H128," ")</f>
        <v xml:space="preserve"> </v>
      </c>
      <c r="I70" s="98" t="str">
        <f>IF('Order Form'!$K$13="Yes",(IF('Order Form'!#REF!&gt;0,"",IF('Order Form'!$K$10&lt;&gt;"GR - Gratis",IF('Order Form'!#REF!=0,"",IF(ISNUMBER($H70),'Order Form'!#REF!,"")),""))),"")</f>
        <v/>
      </c>
      <c r="J70" s="98" t="str">
        <f>IF('Order Form'!$K$13="Yes",(IF('Order Form'!#REF!=0,"",IF('Order Form'!$K$10&lt;&gt;"GR - Gratis",IF(ISNUMBER($H70),'Order Form'!#REF!,""),""))),"")</f>
        <v/>
      </c>
      <c r="K70" s="46"/>
      <c r="L70" s="98" t="str">
        <f>IF('Order Form'!J128&gt;0,"",IF('Order Form'!G128=0,"",IF('Order Form'!$K$10&lt;&gt;"GR - Gratis",IF('Order Form'!$K$12="Yes",IF(ISNUMBER($H70),'Order Form'!G128*100,""),""),"")))</f>
        <v/>
      </c>
      <c r="M70" s="98" t="str">
        <f>IF('Order Form'!J128&gt;0,"",IF('Order Form'!$K$17=0,"",IF('Order Form'!$K$17=0,"",IF('Order Form'!$K$10&lt;&gt;"GR - Gratis",IF('Order Form'!$K$12="Yes",IF(ISNUMBER($H70),'Order Form'!$K$17*100,""),""),""))))</f>
        <v/>
      </c>
      <c r="N70" s="47"/>
      <c r="O70" s="97" t="str">
        <f>IF('Order Form'!$B$8="Name / Attent Of","",IF(ISNUMBER($H70),IF('Order Form'!$K$14="Yes",'Order Form'!$B$8,""),""))</f>
        <v/>
      </c>
      <c r="P70" s="105" t="str">
        <f>IF('Order Form'!$B$9="Company / Department","",IF(ISNUMBER($H70),IF('Order Form'!$K$14="Yes",'Order Form'!$B$9,""),""))</f>
        <v/>
      </c>
      <c r="Q70" s="97" t="str">
        <f>IF('Order Form'!$B$10="Address 1","",IF(ISNUMBER($H70),IF('Order Form'!$K$14="Yes",'Order Form'!$B$10,""),""))</f>
        <v/>
      </c>
      <c r="R70" s="97" t="str">
        <f>IF('Order Form'!$B$11="Address 2","",IF(ISNUMBER($H70),IF('Order Form'!$K$14="Yes",'Order Form'!$B$11,""),""))</f>
        <v/>
      </c>
      <c r="S70" s="105" t="str">
        <f>IF('Order Form'!$B$12="Address 3","",IF(ISNUMBER($H70),IF('Order Form'!$K$14="Yes",'Order Form'!$B$12,""),""))</f>
        <v/>
      </c>
      <c r="T70" s="97" t="str">
        <f>IF('Order Form'!$B$13="Town","",IF(ISNUMBER($H70),IF('Order Form'!$K$14="Yes",'Order Form'!$B$13,""),""))</f>
        <v/>
      </c>
      <c r="U70" s="43"/>
      <c r="V70" s="112" t="str">
        <f>IF('Order Form'!$B$14="Post Code","",IF(ISNUMBER($H70),IF('Order Form'!$K$14="Yes",'Order Form'!$B$14,""),""))</f>
        <v/>
      </c>
      <c r="W70" s="107" t="str">
        <f>IF('Order Form'!$B$15="Country","",IF(ISNUMBER($H70),IF('Order Form'!$K$14="Yes",VLOOKUP('Order Form'!$B$15,Lists!N:O,2,0),""),""))</f>
        <v/>
      </c>
      <c r="X70" s="109"/>
      <c r="Y70" s="108" t="str">
        <f>IF('Order Form'!$F$8="Phone","",IF(ISNUMBER($H70),IF('Order Form'!$K$14="Yes",'Order Form'!$F$8,""),""))</f>
        <v/>
      </c>
      <c r="Z70" s="106" t="str">
        <f>IF('Order Form'!$F$9="Email","",IF(ISNUMBER($H70),IF('Order Form'!$K$14="Yes",'Order Form'!$F$9,""),""))</f>
        <v/>
      </c>
      <c r="AA70" s="47"/>
      <c r="AC70" s="95" t="str">
        <f>IF(ISNUMBER(($H70)),LEFT('Order Form'!$K$10,2),"")</f>
        <v/>
      </c>
      <c r="AD70" s="43"/>
      <c r="AE70" s="95" t="str">
        <f>IF(AC70="GR",LEFT('Order Form'!$K$11,2),"")</f>
        <v/>
      </c>
      <c r="AF70" s="43"/>
      <c r="AG70" s="47"/>
      <c r="AH70" s="47"/>
      <c r="AI70" s="95" t="str">
        <f>IF(ISNUMBER(($H70)),IF('Order Form'!$K$16="Yes","P",""),"")</f>
        <v/>
      </c>
      <c r="AJ70" s="43"/>
      <c r="AK70" s="115"/>
      <c r="AL70" s="115"/>
      <c r="AM70" s="43"/>
      <c r="AN70" s="43"/>
      <c r="AO70" s="47"/>
      <c r="AP70" s="43"/>
      <c r="AQ70" s="47"/>
      <c r="AR70" s="47"/>
      <c r="AS70" s="47"/>
      <c r="AZ70" s="95" t="str">
        <f>IF(ISNUMBER(($H70)),IF('Order Form'!$K$15="Yes","Y",""),"")</f>
        <v/>
      </c>
      <c r="BD70" s="96" t="e">
        <f>IF('Order Form'!#REF!&gt;0,"OF"," ")</f>
        <v>#REF!</v>
      </c>
      <c r="BE70" s="95" t="e">
        <f>IF('Order Form'!#REF!&gt;0,"Y"," ")</f>
        <v>#REF!</v>
      </c>
      <c r="BF70" s="95" t="e">
        <f>IF('Order Form'!#REF!&gt;0,"STANDARD"," ")</f>
        <v>#REF!</v>
      </c>
    </row>
    <row r="71" spans="1:58">
      <c r="A71" s="43"/>
      <c r="B71" s="102" t="str">
        <f>IF(ISNUMBER(($H71)),'Order Form'!$D$5,"")</f>
        <v/>
      </c>
      <c r="C71" s="101" t="str">
        <f>IF(ISNUMBER(($H71)),'Order Form'!$G$5,"")</f>
        <v/>
      </c>
      <c r="D71" s="101" t="str">
        <f>IF('Order Form'!F129="","",IF(ISNUMBER(($H71)),'Order Form'!F129,""))</f>
        <v/>
      </c>
      <c r="E71" s="44"/>
      <c r="F71" s="100" t="str">
        <f>IF(ISNUMBER((H71)),SUBSTITUTE(SUBSTITUTE('Order Form'!#REF!,"-","")," ",""),"")</f>
        <v/>
      </c>
      <c r="G71" s="45"/>
      <c r="H71" s="99" t="str">
        <f>IF('Order Form'!H129&gt;0,'Order Form'!H129," ")</f>
        <v xml:space="preserve"> </v>
      </c>
      <c r="I71" s="98" t="str">
        <f>IF('Order Form'!$K$13="Yes",(IF('Order Form'!#REF!&gt;0,"",IF('Order Form'!$K$10&lt;&gt;"GR - Gratis",IF('Order Form'!#REF!=0,"",IF(ISNUMBER($H71),'Order Form'!#REF!,"")),""))),"")</f>
        <v/>
      </c>
      <c r="J71" s="98" t="str">
        <f>IF('Order Form'!$K$13="Yes",(IF('Order Form'!#REF!=0,"",IF('Order Form'!$K$10&lt;&gt;"GR - Gratis",IF(ISNUMBER($H71),'Order Form'!#REF!,""),""))),"")</f>
        <v/>
      </c>
      <c r="K71" s="46"/>
      <c r="L71" s="98" t="str">
        <f>IF('Order Form'!J129&gt;0,"",IF('Order Form'!G129=0,"",IF('Order Form'!$K$10&lt;&gt;"GR - Gratis",IF('Order Form'!$K$12="Yes",IF(ISNUMBER($H71),'Order Form'!G129*100,""),""),"")))</f>
        <v/>
      </c>
      <c r="M71" s="98" t="str">
        <f>IF('Order Form'!J129&gt;0,"",IF('Order Form'!$K$17=0,"",IF('Order Form'!$K$17=0,"",IF('Order Form'!$K$10&lt;&gt;"GR - Gratis",IF('Order Form'!$K$12="Yes",IF(ISNUMBER($H71),'Order Form'!$K$17*100,""),""),""))))</f>
        <v/>
      </c>
      <c r="N71" s="47"/>
      <c r="O71" s="97" t="str">
        <f>IF('Order Form'!$B$8="Name / Attent Of","",IF(ISNUMBER($H71),IF('Order Form'!$K$14="Yes",'Order Form'!$B$8,""),""))</f>
        <v/>
      </c>
      <c r="P71" s="105" t="str">
        <f>IF('Order Form'!$B$9="Company / Department","",IF(ISNUMBER($H71),IF('Order Form'!$K$14="Yes",'Order Form'!$B$9,""),""))</f>
        <v/>
      </c>
      <c r="Q71" s="97" t="str">
        <f>IF('Order Form'!$B$10="Address 1","",IF(ISNUMBER($H71),IF('Order Form'!$K$14="Yes",'Order Form'!$B$10,""),""))</f>
        <v/>
      </c>
      <c r="R71" s="97" t="str">
        <f>IF('Order Form'!$B$11="Address 2","",IF(ISNUMBER($H71),IF('Order Form'!$K$14="Yes",'Order Form'!$B$11,""),""))</f>
        <v/>
      </c>
      <c r="S71" s="105" t="str">
        <f>IF('Order Form'!$B$12="Address 3","",IF(ISNUMBER($H71),IF('Order Form'!$K$14="Yes",'Order Form'!$B$12,""),""))</f>
        <v/>
      </c>
      <c r="T71" s="97" t="str">
        <f>IF('Order Form'!$B$13="Town","",IF(ISNUMBER($H71),IF('Order Form'!$K$14="Yes",'Order Form'!$B$13,""),""))</f>
        <v/>
      </c>
      <c r="U71" s="43"/>
      <c r="V71" s="112" t="str">
        <f>IF('Order Form'!$B$14="Post Code","",IF(ISNUMBER($H71),IF('Order Form'!$K$14="Yes",'Order Form'!$B$14,""),""))</f>
        <v/>
      </c>
      <c r="W71" s="107" t="str">
        <f>IF('Order Form'!$B$15="Country","",IF(ISNUMBER($H71),IF('Order Form'!$K$14="Yes",VLOOKUP('Order Form'!$B$15,Lists!N:O,2,0),""),""))</f>
        <v/>
      </c>
      <c r="X71" s="109"/>
      <c r="Y71" s="108" t="str">
        <f>IF('Order Form'!$F$8="Phone","",IF(ISNUMBER($H71),IF('Order Form'!$K$14="Yes",'Order Form'!$F$8,""),""))</f>
        <v/>
      </c>
      <c r="Z71" s="106" t="str">
        <f>IF('Order Form'!$F$9="Email","",IF(ISNUMBER($H71),IF('Order Form'!$K$14="Yes",'Order Form'!$F$9,""),""))</f>
        <v/>
      </c>
      <c r="AA71" s="47"/>
      <c r="AC71" s="95" t="str">
        <f>IF(ISNUMBER(($H71)),LEFT('Order Form'!$K$10,2),"")</f>
        <v/>
      </c>
      <c r="AD71" s="43"/>
      <c r="AE71" s="95" t="str">
        <f>IF(AC71="GR",LEFT('Order Form'!$K$11,2),"")</f>
        <v/>
      </c>
      <c r="AF71" s="43"/>
      <c r="AG71" s="47"/>
      <c r="AH71" s="47"/>
      <c r="AI71" s="95" t="str">
        <f>IF(ISNUMBER(($H71)),IF('Order Form'!$K$16="Yes","P",""),"")</f>
        <v/>
      </c>
      <c r="AJ71" s="43"/>
      <c r="AK71" s="115"/>
      <c r="AL71" s="115"/>
      <c r="AM71" s="43"/>
      <c r="AN71" s="43"/>
      <c r="AO71" s="47"/>
      <c r="AP71" s="43"/>
      <c r="AQ71" s="47"/>
      <c r="AR71" s="47"/>
      <c r="AS71" s="47"/>
      <c r="AZ71" s="95" t="str">
        <f>IF(ISNUMBER(($H71)),IF('Order Form'!$K$15="Yes","Y",""),"")</f>
        <v/>
      </c>
      <c r="BD71" s="96" t="e">
        <f>IF('Order Form'!#REF!&gt;0,"OF"," ")</f>
        <v>#REF!</v>
      </c>
      <c r="BE71" s="95" t="e">
        <f>IF('Order Form'!#REF!&gt;0,"Y"," ")</f>
        <v>#REF!</v>
      </c>
      <c r="BF71" s="95" t="e">
        <f>IF('Order Form'!#REF!&gt;0,"STANDARD"," ")</f>
        <v>#REF!</v>
      </c>
    </row>
    <row r="72" spans="1:58">
      <c r="A72" s="43"/>
      <c r="B72" s="102" t="str">
        <f>IF(ISNUMBER(($H72)),'Order Form'!$D$5,"")</f>
        <v/>
      </c>
      <c r="C72" s="101" t="str">
        <f>IF(ISNUMBER(($H72)),'Order Form'!$G$5,"")</f>
        <v/>
      </c>
      <c r="D72" s="101" t="str">
        <f>IF('Order Form'!F130="","",IF(ISNUMBER(($H72)),'Order Form'!F130,""))</f>
        <v/>
      </c>
      <c r="E72" s="44"/>
      <c r="F72" s="100" t="str">
        <f>IF(ISNUMBER((H72)),SUBSTITUTE(SUBSTITUTE('Order Form'!#REF!,"-","")," ",""),"")</f>
        <v/>
      </c>
      <c r="G72" s="45"/>
      <c r="H72" s="99" t="str">
        <f>IF('Order Form'!H130&gt;0,'Order Form'!H130," ")</f>
        <v xml:space="preserve"> </v>
      </c>
      <c r="I72" s="98" t="str">
        <f>IF('Order Form'!$K$13="Yes",(IF('Order Form'!#REF!&gt;0,"",IF('Order Form'!$K$10&lt;&gt;"GR - Gratis",IF('Order Form'!#REF!=0,"",IF(ISNUMBER($H72),'Order Form'!#REF!,"")),""))),"")</f>
        <v/>
      </c>
      <c r="J72" s="98" t="str">
        <f>IF('Order Form'!$K$13="Yes",(IF('Order Form'!#REF!=0,"",IF('Order Form'!$K$10&lt;&gt;"GR - Gratis",IF(ISNUMBER($H72),'Order Form'!#REF!,""),""))),"")</f>
        <v/>
      </c>
      <c r="K72" s="46"/>
      <c r="L72" s="98" t="str">
        <f>IF('Order Form'!J130&gt;0,"",IF('Order Form'!G130=0,"",IF('Order Form'!$K$10&lt;&gt;"GR - Gratis",IF('Order Form'!$K$12="Yes",IF(ISNUMBER($H72),'Order Form'!G130*100,""),""),"")))</f>
        <v/>
      </c>
      <c r="M72" s="98" t="str">
        <f>IF('Order Form'!J130&gt;0,"",IF('Order Form'!$K$17=0,"",IF('Order Form'!$K$17=0,"",IF('Order Form'!$K$10&lt;&gt;"GR - Gratis",IF('Order Form'!$K$12="Yes",IF(ISNUMBER($H72),'Order Form'!$K$17*100,""),""),""))))</f>
        <v/>
      </c>
      <c r="N72" s="47"/>
      <c r="O72" s="97" t="str">
        <f>IF('Order Form'!$B$8="Name / Attent Of","",IF(ISNUMBER($H72),IF('Order Form'!$K$14="Yes",'Order Form'!$B$8,""),""))</f>
        <v/>
      </c>
      <c r="P72" s="105" t="str">
        <f>IF('Order Form'!$B$9="Company / Department","",IF(ISNUMBER($H72),IF('Order Form'!$K$14="Yes",'Order Form'!$B$9,""),""))</f>
        <v/>
      </c>
      <c r="Q72" s="97" t="str">
        <f>IF('Order Form'!$B$10="Address 1","",IF(ISNUMBER($H72),IF('Order Form'!$K$14="Yes",'Order Form'!$B$10,""),""))</f>
        <v/>
      </c>
      <c r="R72" s="97" t="str">
        <f>IF('Order Form'!$B$11="Address 2","",IF(ISNUMBER($H72),IF('Order Form'!$K$14="Yes",'Order Form'!$B$11,""),""))</f>
        <v/>
      </c>
      <c r="S72" s="105" t="str">
        <f>IF('Order Form'!$B$12="Address 3","",IF(ISNUMBER($H72),IF('Order Form'!$K$14="Yes",'Order Form'!$B$12,""),""))</f>
        <v/>
      </c>
      <c r="T72" s="97" t="str">
        <f>IF('Order Form'!$B$13="Town","",IF(ISNUMBER($H72),IF('Order Form'!$K$14="Yes",'Order Form'!$B$13,""),""))</f>
        <v/>
      </c>
      <c r="U72" s="43"/>
      <c r="V72" s="112" t="str">
        <f>IF('Order Form'!$B$14="Post Code","",IF(ISNUMBER($H72),IF('Order Form'!$K$14="Yes",'Order Form'!$B$14,""),""))</f>
        <v/>
      </c>
      <c r="W72" s="107" t="str">
        <f>IF('Order Form'!$B$15="Country","",IF(ISNUMBER($H72),IF('Order Form'!$K$14="Yes",VLOOKUP('Order Form'!$B$15,Lists!N:O,2,0),""),""))</f>
        <v/>
      </c>
      <c r="X72" s="109"/>
      <c r="Y72" s="108" t="str">
        <f>IF('Order Form'!$F$8="Phone","",IF(ISNUMBER($H72),IF('Order Form'!$K$14="Yes",'Order Form'!$F$8,""),""))</f>
        <v/>
      </c>
      <c r="Z72" s="106" t="str">
        <f>IF('Order Form'!$F$9="Email","",IF(ISNUMBER($H72),IF('Order Form'!$K$14="Yes",'Order Form'!$F$9,""),""))</f>
        <v/>
      </c>
      <c r="AA72" s="47"/>
      <c r="AC72" s="95" t="str">
        <f>IF(ISNUMBER(($H72)),LEFT('Order Form'!$K$10,2),"")</f>
        <v/>
      </c>
      <c r="AD72" s="43"/>
      <c r="AE72" s="95" t="str">
        <f>IF(AC72="GR",LEFT('Order Form'!$K$11,2),"")</f>
        <v/>
      </c>
      <c r="AF72" s="43"/>
      <c r="AG72" s="47"/>
      <c r="AH72" s="47"/>
      <c r="AI72" s="95" t="str">
        <f>IF(ISNUMBER(($H72)),IF('Order Form'!$K$16="Yes","P",""),"")</f>
        <v/>
      </c>
      <c r="AJ72" s="43"/>
      <c r="AK72" s="115"/>
      <c r="AL72" s="115"/>
      <c r="AM72" s="43"/>
      <c r="AN72" s="43"/>
      <c r="AO72" s="47"/>
      <c r="AP72" s="43"/>
      <c r="AQ72" s="47"/>
      <c r="AR72" s="47"/>
      <c r="AS72" s="47"/>
      <c r="AZ72" s="95" t="str">
        <f>IF(ISNUMBER(($H72)),IF('Order Form'!$K$15="Yes","Y",""),"")</f>
        <v/>
      </c>
      <c r="BD72" s="96" t="e">
        <f>IF('Order Form'!#REF!&gt;0,"OF"," ")</f>
        <v>#REF!</v>
      </c>
      <c r="BE72" s="95" t="e">
        <f>IF('Order Form'!#REF!&gt;0,"Y"," ")</f>
        <v>#REF!</v>
      </c>
      <c r="BF72" s="95" t="e">
        <f>IF('Order Form'!#REF!&gt;0,"STANDARD"," ")</f>
        <v>#REF!</v>
      </c>
    </row>
    <row r="73" spans="1:58">
      <c r="A73" s="43"/>
      <c r="B73" s="102" t="str">
        <f>IF(ISNUMBER(($H73)),'Order Form'!$D$5,"")</f>
        <v/>
      </c>
      <c r="C73" s="101" t="str">
        <f>IF(ISNUMBER(($H73)),'Order Form'!$G$5,"")</f>
        <v/>
      </c>
      <c r="D73" s="101" t="str">
        <f>IF('Order Form'!F131="","",IF(ISNUMBER(($H73)),'Order Form'!F131,""))</f>
        <v/>
      </c>
      <c r="E73" s="44"/>
      <c r="F73" s="100" t="str">
        <f>IF(ISNUMBER((H73)),SUBSTITUTE(SUBSTITUTE('Order Form'!#REF!,"-","")," ",""),"")</f>
        <v/>
      </c>
      <c r="G73" s="45"/>
      <c r="H73" s="99" t="str">
        <f>IF('Order Form'!H131&gt;0,'Order Form'!H131," ")</f>
        <v xml:space="preserve"> </v>
      </c>
      <c r="I73" s="98" t="str">
        <f>IF('Order Form'!$K$13="Yes",(IF('Order Form'!#REF!&gt;0,"",IF('Order Form'!$K$10&lt;&gt;"GR - Gratis",IF('Order Form'!#REF!=0,"",IF(ISNUMBER($H73),'Order Form'!#REF!,"")),""))),"")</f>
        <v/>
      </c>
      <c r="J73" s="98" t="str">
        <f>IF('Order Form'!$K$13="Yes",(IF('Order Form'!#REF!=0,"",IF('Order Form'!$K$10&lt;&gt;"GR - Gratis",IF(ISNUMBER($H73),'Order Form'!#REF!,""),""))),"")</f>
        <v/>
      </c>
      <c r="K73" s="46"/>
      <c r="L73" s="98" t="str">
        <f>IF('Order Form'!J131&gt;0,"",IF('Order Form'!G131=0,"",IF('Order Form'!$K$10&lt;&gt;"GR - Gratis",IF('Order Form'!$K$12="Yes",IF(ISNUMBER($H73),'Order Form'!G131*100,""),""),"")))</f>
        <v/>
      </c>
      <c r="M73" s="98" t="str">
        <f>IF('Order Form'!J131&gt;0,"",IF('Order Form'!$K$17=0,"",IF('Order Form'!$K$17=0,"",IF('Order Form'!$K$10&lt;&gt;"GR - Gratis",IF('Order Form'!$K$12="Yes",IF(ISNUMBER($H73),'Order Form'!$K$17*100,""),""),""))))</f>
        <v/>
      </c>
      <c r="N73" s="47"/>
      <c r="O73" s="97" t="str">
        <f>IF('Order Form'!$B$8="Name / Attent Of","",IF(ISNUMBER($H73),IF('Order Form'!$K$14="Yes",'Order Form'!$B$8,""),""))</f>
        <v/>
      </c>
      <c r="P73" s="105" t="str">
        <f>IF('Order Form'!$B$9="Company / Department","",IF(ISNUMBER($H73),IF('Order Form'!$K$14="Yes",'Order Form'!$B$9,""),""))</f>
        <v/>
      </c>
      <c r="Q73" s="97" t="str">
        <f>IF('Order Form'!$B$10="Address 1","",IF(ISNUMBER($H73),IF('Order Form'!$K$14="Yes",'Order Form'!$B$10,""),""))</f>
        <v/>
      </c>
      <c r="R73" s="97" t="str">
        <f>IF('Order Form'!$B$11="Address 2","",IF(ISNUMBER($H73),IF('Order Form'!$K$14="Yes",'Order Form'!$B$11,""),""))</f>
        <v/>
      </c>
      <c r="S73" s="105" t="str">
        <f>IF('Order Form'!$B$12="Address 3","",IF(ISNUMBER($H73),IF('Order Form'!$K$14="Yes",'Order Form'!$B$12,""),""))</f>
        <v/>
      </c>
      <c r="T73" s="97" t="str">
        <f>IF('Order Form'!$B$13="Town","",IF(ISNUMBER($H73),IF('Order Form'!$K$14="Yes",'Order Form'!$B$13,""),""))</f>
        <v/>
      </c>
      <c r="U73" s="43"/>
      <c r="V73" s="112" t="str">
        <f>IF('Order Form'!$B$14="Post Code","",IF(ISNUMBER($H73),IF('Order Form'!$K$14="Yes",'Order Form'!$B$14,""),""))</f>
        <v/>
      </c>
      <c r="W73" s="107" t="str">
        <f>IF('Order Form'!$B$15="Country","",IF(ISNUMBER($H73),IF('Order Form'!$K$14="Yes",VLOOKUP('Order Form'!$B$15,Lists!N:O,2,0),""),""))</f>
        <v/>
      </c>
      <c r="X73" s="109"/>
      <c r="Y73" s="108" t="str">
        <f>IF('Order Form'!$F$8="Phone","",IF(ISNUMBER($H73),IF('Order Form'!$K$14="Yes",'Order Form'!$F$8,""),""))</f>
        <v/>
      </c>
      <c r="Z73" s="106" t="str">
        <f>IF('Order Form'!$F$9="Email","",IF(ISNUMBER($H73),IF('Order Form'!$K$14="Yes",'Order Form'!$F$9,""),""))</f>
        <v/>
      </c>
      <c r="AA73" s="47"/>
      <c r="AC73" s="95" t="str">
        <f>IF(ISNUMBER(($H73)),LEFT('Order Form'!$K$10,2),"")</f>
        <v/>
      </c>
      <c r="AD73" s="43"/>
      <c r="AE73" s="95" t="str">
        <f>IF(AC73="GR",LEFT('Order Form'!$K$11,2),"")</f>
        <v/>
      </c>
      <c r="AF73" s="43"/>
      <c r="AG73" s="47"/>
      <c r="AH73" s="47"/>
      <c r="AI73" s="95" t="str">
        <f>IF(ISNUMBER(($H73)),IF('Order Form'!$K$16="Yes","P",""),"")</f>
        <v/>
      </c>
      <c r="AJ73" s="43"/>
      <c r="AK73" s="115"/>
      <c r="AL73" s="115"/>
      <c r="AM73" s="43"/>
      <c r="AN73" s="43"/>
      <c r="AO73" s="47"/>
      <c r="AP73" s="43"/>
      <c r="AQ73" s="47"/>
      <c r="AR73" s="47"/>
      <c r="AS73" s="47"/>
      <c r="AZ73" s="95" t="str">
        <f>IF(ISNUMBER(($H73)),IF('Order Form'!$K$15="Yes","Y",""),"")</f>
        <v/>
      </c>
      <c r="BD73" s="96" t="e">
        <f>IF('Order Form'!#REF!&gt;0,"OF"," ")</f>
        <v>#REF!</v>
      </c>
      <c r="BE73" s="95" t="e">
        <f>IF('Order Form'!#REF!&gt;0,"Y"," ")</f>
        <v>#REF!</v>
      </c>
      <c r="BF73" s="95" t="e">
        <f>IF('Order Form'!#REF!&gt;0,"STANDARD"," ")</f>
        <v>#REF!</v>
      </c>
    </row>
    <row r="74" spans="1:58">
      <c r="A74" s="43"/>
      <c r="B74" s="102" t="str">
        <f>IF(ISNUMBER(($H74)),'Order Form'!$D$5,"")</f>
        <v/>
      </c>
      <c r="C74" s="101" t="str">
        <f>IF(ISNUMBER(($H74)),'Order Form'!$G$5,"")</f>
        <v/>
      </c>
      <c r="D74" s="101" t="str">
        <f>IF('Order Form'!F132="","",IF(ISNUMBER(($H74)),'Order Form'!F132,""))</f>
        <v/>
      </c>
      <c r="E74" s="44"/>
      <c r="F74" s="100" t="str">
        <f>IF(ISNUMBER((H74)),SUBSTITUTE(SUBSTITUTE('Order Form'!#REF!,"-","")," ",""),"")</f>
        <v/>
      </c>
      <c r="G74" s="45"/>
      <c r="H74" s="99" t="str">
        <f>IF('Order Form'!H132&gt;0,'Order Form'!H132," ")</f>
        <v xml:space="preserve"> </v>
      </c>
      <c r="I74" s="98" t="str">
        <f>IF('Order Form'!$K$13="Yes",(IF('Order Form'!#REF!&gt;0,"",IF('Order Form'!$K$10&lt;&gt;"GR - Gratis",IF('Order Form'!#REF!=0,"",IF(ISNUMBER($H74),'Order Form'!#REF!,"")),""))),"")</f>
        <v/>
      </c>
      <c r="J74" s="98" t="str">
        <f>IF('Order Form'!$K$13="Yes",(IF('Order Form'!#REF!=0,"",IF('Order Form'!$K$10&lt;&gt;"GR - Gratis",IF(ISNUMBER($H74),'Order Form'!#REF!,""),""))),"")</f>
        <v/>
      </c>
      <c r="K74" s="46"/>
      <c r="L74" s="98" t="str">
        <f>IF('Order Form'!J132&gt;0,"",IF('Order Form'!G132=0,"",IF('Order Form'!$K$10&lt;&gt;"GR - Gratis",IF('Order Form'!$K$12="Yes",IF(ISNUMBER($H74),'Order Form'!G132*100,""),""),"")))</f>
        <v/>
      </c>
      <c r="M74" s="98" t="str">
        <f>IF('Order Form'!J132&gt;0,"",IF('Order Form'!$K$17=0,"",IF('Order Form'!$K$17=0,"",IF('Order Form'!$K$10&lt;&gt;"GR - Gratis",IF('Order Form'!$K$12="Yes",IF(ISNUMBER($H74),'Order Form'!$K$17*100,""),""),""))))</f>
        <v/>
      </c>
      <c r="N74" s="47"/>
      <c r="O74" s="97" t="str">
        <f>IF('Order Form'!$B$8="Name / Attent Of","",IF(ISNUMBER($H74),IF('Order Form'!$K$14="Yes",'Order Form'!$B$8,""),""))</f>
        <v/>
      </c>
      <c r="P74" s="105" t="str">
        <f>IF('Order Form'!$B$9="Company / Department","",IF(ISNUMBER($H74),IF('Order Form'!$K$14="Yes",'Order Form'!$B$9,""),""))</f>
        <v/>
      </c>
      <c r="Q74" s="97" t="str">
        <f>IF('Order Form'!$B$10="Address 1","",IF(ISNUMBER($H74),IF('Order Form'!$K$14="Yes",'Order Form'!$B$10,""),""))</f>
        <v/>
      </c>
      <c r="R74" s="97" t="str">
        <f>IF('Order Form'!$B$11="Address 2","",IF(ISNUMBER($H74),IF('Order Form'!$K$14="Yes",'Order Form'!$B$11,""),""))</f>
        <v/>
      </c>
      <c r="S74" s="105" t="str">
        <f>IF('Order Form'!$B$12="Address 3","",IF(ISNUMBER($H74),IF('Order Form'!$K$14="Yes",'Order Form'!$B$12,""),""))</f>
        <v/>
      </c>
      <c r="T74" s="97" t="str">
        <f>IF('Order Form'!$B$13="Town","",IF(ISNUMBER($H74),IF('Order Form'!$K$14="Yes",'Order Form'!$B$13,""),""))</f>
        <v/>
      </c>
      <c r="U74" s="43"/>
      <c r="V74" s="112" t="str">
        <f>IF('Order Form'!$B$14="Post Code","",IF(ISNUMBER($H74),IF('Order Form'!$K$14="Yes",'Order Form'!$B$14,""),""))</f>
        <v/>
      </c>
      <c r="W74" s="107" t="str">
        <f>IF('Order Form'!$B$15="Country","",IF(ISNUMBER($H74),IF('Order Form'!$K$14="Yes",VLOOKUP('Order Form'!$B$15,Lists!N:O,2,0),""),""))</f>
        <v/>
      </c>
      <c r="X74" s="109"/>
      <c r="Y74" s="108" t="str">
        <f>IF('Order Form'!$F$8="Phone","",IF(ISNUMBER($H74),IF('Order Form'!$K$14="Yes",'Order Form'!$F$8,""),""))</f>
        <v/>
      </c>
      <c r="Z74" s="106" t="str">
        <f>IF('Order Form'!$F$9="Email","",IF(ISNUMBER($H74),IF('Order Form'!$K$14="Yes",'Order Form'!$F$9,""),""))</f>
        <v/>
      </c>
      <c r="AA74" s="47"/>
      <c r="AC74" s="95" t="str">
        <f>IF(ISNUMBER(($H74)),LEFT('Order Form'!$K$10,2),"")</f>
        <v/>
      </c>
      <c r="AD74" s="43"/>
      <c r="AE74" s="95" t="str">
        <f>IF(AC74="GR",LEFT('Order Form'!$K$11,2),"")</f>
        <v/>
      </c>
      <c r="AF74" s="43"/>
      <c r="AG74" s="47"/>
      <c r="AH74" s="47"/>
      <c r="AI74" s="95" t="str">
        <f>IF(ISNUMBER(($H74)),IF('Order Form'!$K$16="Yes","P",""),"")</f>
        <v/>
      </c>
      <c r="AJ74" s="43"/>
      <c r="AK74" s="115"/>
      <c r="AL74" s="115"/>
      <c r="AM74" s="43"/>
      <c r="AN74" s="43"/>
      <c r="AO74" s="47"/>
      <c r="AP74" s="43"/>
      <c r="AQ74" s="47"/>
      <c r="AR74" s="47"/>
      <c r="AS74" s="47"/>
      <c r="AZ74" s="95" t="str">
        <f>IF(ISNUMBER(($H74)),IF('Order Form'!$K$15="Yes","Y",""),"")</f>
        <v/>
      </c>
      <c r="BD74" s="96" t="e">
        <f>IF('Order Form'!#REF!&gt;0,"OF"," ")</f>
        <v>#REF!</v>
      </c>
      <c r="BE74" s="95" t="e">
        <f>IF('Order Form'!#REF!&gt;0,"Y"," ")</f>
        <v>#REF!</v>
      </c>
      <c r="BF74" s="95" t="e">
        <f>IF('Order Form'!#REF!&gt;0,"STANDARD"," ")</f>
        <v>#REF!</v>
      </c>
    </row>
    <row r="75" spans="1:58">
      <c r="A75" s="43"/>
      <c r="B75" s="102" t="str">
        <f>IF(ISNUMBER(($H75)),'Order Form'!$D$5,"")</f>
        <v/>
      </c>
      <c r="C75" s="101" t="str">
        <f>IF(ISNUMBER(($H75)),'Order Form'!$G$5,"")</f>
        <v/>
      </c>
      <c r="D75" s="101" t="str">
        <f>IF('Order Form'!F133="","",IF(ISNUMBER(($H75)),'Order Form'!F133,""))</f>
        <v/>
      </c>
      <c r="E75" s="44"/>
      <c r="F75" s="100" t="str">
        <f>IF(ISNUMBER((H75)),SUBSTITUTE(SUBSTITUTE('Order Form'!#REF!,"-","")," ",""),"")</f>
        <v/>
      </c>
      <c r="G75" s="45"/>
      <c r="H75" s="99" t="str">
        <f>IF('Order Form'!H133&gt;0,'Order Form'!H133," ")</f>
        <v xml:space="preserve"> </v>
      </c>
      <c r="I75" s="98" t="str">
        <f>IF('Order Form'!$K$13="Yes",(IF('Order Form'!#REF!&gt;0,"",IF('Order Form'!$K$10&lt;&gt;"GR - Gratis",IF('Order Form'!#REF!=0,"",IF(ISNUMBER($H75),'Order Form'!#REF!,"")),""))),"")</f>
        <v/>
      </c>
      <c r="J75" s="98" t="str">
        <f>IF('Order Form'!$K$13="Yes",(IF('Order Form'!#REF!=0,"",IF('Order Form'!$K$10&lt;&gt;"GR - Gratis",IF(ISNUMBER($H75),'Order Form'!#REF!,""),""))),"")</f>
        <v/>
      </c>
      <c r="K75" s="46"/>
      <c r="L75" s="98" t="str">
        <f>IF('Order Form'!J133&gt;0,"",IF('Order Form'!G133=0,"",IF('Order Form'!$K$10&lt;&gt;"GR - Gratis",IF('Order Form'!$K$12="Yes",IF(ISNUMBER($H75),'Order Form'!G133*100,""),""),"")))</f>
        <v/>
      </c>
      <c r="M75" s="98" t="str">
        <f>IF('Order Form'!J133&gt;0,"",IF('Order Form'!$K$17=0,"",IF('Order Form'!$K$17=0,"",IF('Order Form'!$K$10&lt;&gt;"GR - Gratis",IF('Order Form'!$K$12="Yes",IF(ISNUMBER($H75),'Order Form'!$K$17*100,""),""),""))))</f>
        <v/>
      </c>
      <c r="N75" s="47"/>
      <c r="O75" s="97" t="str">
        <f>IF('Order Form'!$B$8="Name / Attent Of","",IF(ISNUMBER($H75),IF('Order Form'!$K$14="Yes",'Order Form'!$B$8,""),""))</f>
        <v/>
      </c>
      <c r="P75" s="105" t="str">
        <f>IF('Order Form'!$B$9="Company / Department","",IF(ISNUMBER($H75),IF('Order Form'!$K$14="Yes",'Order Form'!$B$9,""),""))</f>
        <v/>
      </c>
      <c r="Q75" s="97" t="str">
        <f>IF('Order Form'!$B$10="Address 1","",IF(ISNUMBER($H75),IF('Order Form'!$K$14="Yes",'Order Form'!$B$10,""),""))</f>
        <v/>
      </c>
      <c r="R75" s="97" t="str">
        <f>IF('Order Form'!$B$11="Address 2","",IF(ISNUMBER($H75),IF('Order Form'!$K$14="Yes",'Order Form'!$B$11,""),""))</f>
        <v/>
      </c>
      <c r="S75" s="105" t="str">
        <f>IF('Order Form'!$B$12="Address 3","",IF(ISNUMBER($H75),IF('Order Form'!$K$14="Yes",'Order Form'!$B$12,""),""))</f>
        <v/>
      </c>
      <c r="T75" s="97" t="str">
        <f>IF('Order Form'!$B$13="Town","",IF(ISNUMBER($H75),IF('Order Form'!$K$14="Yes",'Order Form'!$B$13,""),""))</f>
        <v/>
      </c>
      <c r="U75" s="43"/>
      <c r="V75" s="112" t="str">
        <f>IF('Order Form'!$B$14="Post Code","",IF(ISNUMBER($H75),IF('Order Form'!$K$14="Yes",'Order Form'!$B$14,""),""))</f>
        <v/>
      </c>
      <c r="W75" s="107" t="str">
        <f>IF('Order Form'!$B$15="Country","",IF(ISNUMBER($H75),IF('Order Form'!$K$14="Yes",VLOOKUP('Order Form'!$B$15,Lists!N:O,2,0),""),""))</f>
        <v/>
      </c>
      <c r="X75" s="109"/>
      <c r="Y75" s="108" t="str">
        <f>IF('Order Form'!$F$8="Phone","",IF(ISNUMBER($H75),IF('Order Form'!$K$14="Yes",'Order Form'!$F$8,""),""))</f>
        <v/>
      </c>
      <c r="Z75" s="106" t="str">
        <f>IF('Order Form'!$F$9="Email","",IF(ISNUMBER($H75),IF('Order Form'!$K$14="Yes",'Order Form'!$F$9,""),""))</f>
        <v/>
      </c>
      <c r="AA75" s="47"/>
      <c r="AC75" s="95" t="str">
        <f>IF(ISNUMBER(($H75)),LEFT('Order Form'!$K$10,2),"")</f>
        <v/>
      </c>
      <c r="AD75" s="43"/>
      <c r="AE75" s="95" t="str">
        <f>IF(AC75="GR",LEFT('Order Form'!$K$11,2),"")</f>
        <v/>
      </c>
      <c r="AF75" s="43"/>
      <c r="AG75" s="47"/>
      <c r="AH75" s="47"/>
      <c r="AI75" s="95" t="str">
        <f>IF(ISNUMBER(($H75)),IF('Order Form'!$K$16="Yes","P",""),"")</f>
        <v/>
      </c>
      <c r="AJ75" s="43"/>
      <c r="AK75" s="115"/>
      <c r="AL75" s="115"/>
      <c r="AM75" s="43"/>
      <c r="AN75" s="43"/>
      <c r="AO75" s="47"/>
      <c r="AP75" s="43"/>
      <c r="AQ75" s="47"/>
      <c r="AR75" s="47"/>
      <c r="AS75" s="47"/>
      <c r="AZ75" s="95" t="str">
        <f>IF(ISNUMBER(($H75)),IF('Order Form'!$K$15="Yes","Y",""),"")</f>
        <v/>
      </c>
      <c r="BD75" s="96" t="e">
        <f>IF('Order Form'!#REF!&gt;0,"OF"," ")</f>
        <v>#REF!</v>
      </c>
      <c r="BE75" s="95" t="e">
        <f>IF('Order Form'!#REF!&gt;0,"Y"," ")</f>
        <v>#REF!</v>
      </c>
      <c r="BF75" s="95" t="e">
        <f>IF('Order Form'!#REF!&gt;0,"STANDARD"," ")</f>
        <v>#REF!</v>
      </c>
    </row>
    <row r="76" spans="1:58">
      <c r="A76" s="43"/>
      <c r="B76" s="102" t="str">
        <f>IF(ISNUMBER(($H76)),'Order Form'!$D$5,"")</f>
        <v/>
      </c>
      <c r="C76" s="101" t="str">
        <f>IF(ISNUMBER(($H76)),'Order Form'!$G$5,"")</f>
        <v/>
      </c>
      <c r="D76" s="101" t="str">
        <f>IF('Order Form'!F134="","",IF(ISNUMBER(($H76)),'Order Form'!F134,""))</f>
        <v/>
      </c>
      <c r="E76" s="44"/>
      <c r="F76" s="100" t="str">
        <f>IF(ISNUMBER((H76)),SUBSTITUTE(SUBSTITUTE('Order Form'!#REF!,"-","")," ",""),"")</f>
        <v/>
      </c>
      <c r="G76" s="45"/>
      <c r="H76" s="99" t="str">
        <f>IF('Order Form'!H134&gt;0,'Order Form'!H134," ")</f>
        <v xml:space="preserve"> </v>
      </c>
      <c r="I76" s="98" t="str">
        <f>IF('Order Form'!$K$13="Yes",(IF('Order Form'!#REF!&gt;0,"",IF('Order Form'!$K$10&lt;&gt;"GR - Gratis",IF('Order Form'!#REF!=0,"",IF(ISNUMBER($H76),'Order Form'!#REF!,"")),""))),"")</f>
        <v/>
      </c>
      <c r="J76" s="98" t="str">
        <f>IF('Order Form'!$K$13="Yes",(IF('Order Form'!#REF!=0,"",IF('Order Form'!$K$10&lt;&gt;"GR - Gratis",IF(ISNUMBER($H76),'Order Form'!#REF!,""),""))),"")</f>
        <v/>
      </c>
      <c r="K76" s="46"/>
      <c r="L76" s="98" t="str">
        <f>IF('Order Form'!J134&gt;0,"",IF('Order Form'!G134=0,"",IF('Order Form'!$K$10&lt;&gt;"GR - Gratis",IF('Order Form'!$K$12="Yes",IF(ISNUMBER($H76),'Order Form'!G134*100,""),""),"")))</f>
        <v/>
      </c>
      <c r="M76" s="98" t="str">
        <f>IF('Order Form'!J134&gt;0,"",IF('Order Form'!$K$17=0,"",IF('Order Form'!$K$17=0,"",IF('Order Form'!$K$10&lt;&gt;"GR - Gratis",IF('Order Form'!$K$12="Yes",IF(ISNUMBER($H76),'Order Form'!$K$17*100,""),""),""))))</f>
        <v/>
      </c>
      <c r="N76" s="47"/>
      <c r="O76" s="97" t="str">
        <f>IF('Order Form'!$B$8="Name / Attent Of","",IF(ISNUMBER($H76),IF('Order Form'!$K$14="Yes",'Order Form'!$B$8,""),""))</f>
        <v/>
      </c>
      <c r="P76" s="105" t="str">
        <f>IF('Order Form'!$B$9="Company / Department","",IF(ISNUMBER($H76),IF('Order Form'!$K$14="Yes",'Order Form'!$B$9,""),""))</f>
        <v/>
      </c>
      <c r="Q76" s="97" t="str">
        <f>IF('Order Form'!$B$10="Address 1","",IF(ISNUMBER($H76),IF('Order Form'!$K$14="Yes",'Order Form'!$B$10,""),""))</f>
        <v/>
      </c>
      <c r="R76" s="97" t="str">
        <f>IF('Order Form'!$B$11="Address 2","",IF(ISNUMBER($H76),IF('Order Form'!$K$14="Yes",'Order Form'!$B$11,""),""))</f>
        <v/>
      </c>
      <c r="S76" s="105" t="str">
        <f>IF('Order Form'!$B$12="Address 3","",IF(ISNUMBER($H76),IF('Order Form'!$K$14="Yes",'Order Form'!$B$12,""),""))</f>
        <v/>
      </c>
      <c r="T76" s="97" t="str">
        <f>IF('Order Form'!$B$13="Town","",IF(ISNUMBER($H76),IF('Order Form'!$K$14="Yes",'Order Form'!$B$13,""),""))</f>
        <v/>
      </c>
      <c r="U76" s="43"/>
      <c r="V76" s="112" t="str">
        <f>IF('Order Form'!$B$14="Post Code","",IF(ISNUMBER($H76),IF('Order Form'!$K$14="Yes",'Order Form'!$B$14,""),""))</f>
        <v/>
      </c>
      <c r="W76" s="107" t="str">
        <f>IF('Order Form'!$B$15="Country","",IF(ISNUMBER($H76),IF('Order Form'!$K$14="Yes",VLOOKUP('Order Form'!$B$15,Lists!N:O,2,0),""),""))</f>
        <v/>
      </c>
      <c r="X76" s="109"/>
      <c r="Y76" s="108" t="str">
        <f>IF('Order Form'!$F$8="Phone","",IF(ISNUMBER($H76),IF('Order Form'!$K$14="Yes",'Order Form'!$F$8,""),""))</f>
        <v/>
      </c>
      <c r="Z76" s="106" t="str">
        <f>IF('Order Form'!$F$9="Email","",IF(ISNUMBER($H76),IF('Order Form'!$K$14="Yes",'Order Form'!$F$9,""),""))</f>
        <v/>
      </c>
      <c r="AA76" s="47"/>
      <c r="AC76" s="95" t="str">
        <f>IF(ISNUMBER(($H76)),LEFT('Order Form'!$K$10,2),"")</f>
        <v/>
      </c>
      <c r="AD76" s="43"/>
      <c r="AE76" s="95" t="str">
        <f>IF(AC76="GR",LEFT('Order Form'!$K$11,2),"")</f>
        <v/>
      </c>
      <c r="AF76" s="43"/>
      <c r="AG76" s="47"/>
      <c r="AH76" s="47"/>
      <c r="AI76" s="95" t="str">
        <f>IF(ISNUMBER(($H76)),IF('Order Form'!$K$16="Yes","P",""),"")</f>
        <v/>
      </c>
      <c r="AJ76" s="43"/>
      <c r="AK76" s="115"/>
      <c r="AL76" s="115"/>
      <c r="AM76" s="43"/>
      <c r="AN76" s="43"/>
      <c r="AO76" s="47"/>
      <c r="AP76" s="43"/>
      <c r="AQ76" s="47"/>
      <c r="AR76" s="47"/>
      <c r="AS76" s="47"/>
      <c r="AZ76" s="95" t="str">
        <f>IF(ISNUMBER(($H76)),IF('Order Form'!$K$15="Yes","Y",""),"")</f>
        <v/>
      </c>
      <c r="BD76" s="96" t="e">
        <f>IF('Order Form'!#REF!&gt;0,"OF"," ")</f>
        <v>#REF!</v>
      </c>
      <c r="BE76" s="95" t="e">
        <f>IF('Order Form'!#REF!&gt;0,"Y"," ")</f>
        <v>#REF!</v>
      </c>
      <c r="BF76" s="95" t="e">
        <f>IF('Order Form'!#REF!&gt;0,"STANDARD"," ")</f>
        <v>#REF!</v>
      </c>
    </row>
    <row r="77" spans="1:58">
      <c r="A77" s="43"/>
      <c r="B77" s="102" t="str">
        <f>IF(ISNUMBER(($H77)),'Order Form'!$D$5,"")</f>
        <v/>
      </c>
      <c r="C77" s="101" t="str">
        <f>IF(ISNUMBER(($H77)),'Order Form'!$G$5,"")</f>
        <v/>
      </c>
      <c r="D77" s="101" t="str">
        <f>IF('Order Form'!F135="","",IF(ISNUMBER(($H77)),'Order Form'!F135,""))</f>
        <v/>
      </c>
      <c r="E77" s="44"/>
      <c r="F77" s="100" t="str">
        <f>IF(ISNUMBER((H77)),SUBSTITUTE(SUBSTITUTE('Order Form'!#REF!,"-","")," ",""),"")</f>
        <v/>
      </c>
      <c r="G77" s="45"/>
      <c r="H77" s="99" t="str">
        <f>IF('Order Form'!H135&gt;0,'Order Form'!H135," ")</f>
        <v xml:space="preserve"> </v>
      </c>
      <c r="I77" s="98" t="str">
        <f>IF('Order Form'!$K$13="Yes",(IF('Order Form'!#REF!&gt;0,"",IF('Order Form'!$K$10&lt;&gt;"GR - Gratis",IF('Order Form'!#REF!=0,"",IF(ISNUMBER($H77),'Order Form'!#REF!,"")),""))),"")</f>
        <v/>
      </c>
      <c r="J77" s="98" t="str">
        <f>IF('Order Form'!$K$13="Yes",(IF('Order Form'!#REF!=0,"",IF('Order Form'!$K$10&lt;&gt;"GR - Gratis",IF(ISNUMBER($H77),'Order Form'!#REF!,""),""))),"")</f>
        <v/>
      </c>
      <c r="K77" s="46"/>
      <c r="L77" s="98" t="str">
        <f>IF('Order Form'!J135&gt;0,"",IF('Order Form'!G135=0,"",IF('Order Form'!$K$10&lt;&gt;"GR - Gratis",IF('Order Form'!$K$12="Yes",IF(ISNUMBER($H77),'Order Form'!G135*100,""),""),"")))</f>
        <v/>
      </c>
      <c r="M77" s="98" t="str">
        <f>IF('Order Form'!J135&gt;0,"",IF('Order Form'!$K$17=0,"",IF('Order Form'!$K$17=0,"",IF('Order Form'!$K$10&lt;&gt;"GR - Gratis",IF('Order Form'!$K$12="Yes",IF(ISNUMBER($H77),'Order Form'!$K$17*100,""),""),""))))</f>
        <v/>
      </c>
      <c r="N77" s="47"/>
      <c r="O77" s="97" t="str">
        <f>IF('Order Form'!$B$8="Name / Attent Of","",IF(ISNUMBER($H77),IF('Order Form'!$K$14="Yes",'Order Form'!$B$8,""),""))</f>
        <v/>
      </c>
      <c r="P77" s="105" t="str">
        <f>IF('Order Form'!$B$9="Company / Department","",IF(ISNUMBER($H77),IF('Order Form'!$K$14="Yes",'Order Form'!$B$9,""),""))</f>
        <v/>
      </c>
      <c r="Q77" s="97" t="str">
        <f>IF('Order Form'!$B$10="Address 1","",IF(ISNUMBER($H77),IF('Order Form'!$K$14="Yes",'Order Form'!$B$10,""),""))</f>
        <v/>
      </c>
      <c r="R77" s="97" t="str">
        <f>IF('Order Form'!$B$11="Address 2","",IF(ISNUMBER($H77),IF('Order Form'!$K$14="Yes",'Order Form'!$B$11,""),""))</f>
        <v/>
      </c>
      <c r="S77" s="105" t="str">
        <f>IF('Order Form'!$B$12="Address 3","",IF(ISNUMBER($H77),IF('Order Form'!$K$14="Yes",'Order Form'!$B$12,""),""))</f>
        <v/>
      </c>
      <c r="T77" s="97" t="str">
        <f>IF('Order Form'!$B$13="Town","",IF(ISNUMBER($H77),IF('Order Form'!$K$14="Yes",'Order Form'!$B$13,""),""))</f>
        <v/>
      </c>
      <c r="U77" s="43"/>
      <c r="V77" s="112" t="str">
        <f>IF('Order Form'!$B$14="Post Code","",IF(ISNUMBER($H77),IF('Order Form'!$K$14="Yes",'Order Form'!$B$14,""),""))</f>
        <v/>
      </c>
      <c r="W77" s="107" t="str">
        <f>IF('Order Form'!$B$15="Country","",IF(ISNUMBER($H77),IF('Order Form'!$K$14="Yes",VLOOKUP('Order Form'!$B$15,Lists!N:O,2,0),""),""))</f>
        <v/>
      </c>
      <c r="X77" s="109"/>
      <c r="Y77" s="108" t="str">
        <f>IF('Order Form'!$F$8="Phone","",IF(ISNUMBER($H77),IF('Order Form'!$K$14="Yes",'Order Form'!$F$8,""),""))</f>
        <v/>
      </c>
      <c r="Z77" s="106" t="str">
        <f>IF('Order Form'!$F$9="Email","",IF(ISNUMBER($H77),IF('Order Form'!$K$14="Yes",'Order Form'!$F$9,""),""))</f>
        <v/>
      </c>
      <c r="AA77" s="47"/>
      <c r="AC77" s="95" t="str">
        <f>IF(ISNUMBER(($H77)),LEFT('Order Form'!$K$10,2),"")</f>
        <v/>
      </c>
      <c r="AD77" s="43"/>
      <c r="AE77" s="95" t="str">
        <f>IF(AC77="GR",LEFT('Order Form'!$K$11,2),"")</f>
        <v/>
      </c>
      <c r="AF77" s="43"/>
      <c r="AG77" s="47"/>
      <c r="AH77" s="47"/>
      <c r="AI77" s="95" t="str">
        <f>IF(ISNUMBER(($H77)),IF('Order Form'!$K$16="Yes","P",""),"")</f>
        <v/>
      </c>
      <c r="AJ77" s="43"/>
      <c r="AK77" s="115"/>
      <c r="AL77" s="115"/>
      <c r="AM77" s="43"/>
      <c r="AN77" s="43"/>
      <c r="AO77" s="47"/>
      <c r="AP77" s="43"/>
      <c r="AQ77" s="47"/>
      <c r="AR77" s="47"/>
      <c r="AS77" s="47"/>
      <c r="AZ77" s="95" t="str">
        <f>IF(ISNUMBER(($H77)),IF('Order Form'!$K$15="Yes","Y",""),"")</f>
        <v/>
      </c>
      <c r="BD77" s="96" t="e">
        <f>IF('Order Form'!#REF!&gt;0,"OF"," ")</f>
        <v>#REF!</v>
      </c>
      <c r="BE77" s="95" t="e">
        <f>IF('Order Form'!#REF!&gt;0,"Y"," ")</f>
        <v>#REF!</v>
      </c>
      <c r="BF77" s="95" t="e">
        <f>IF('Order Form'!#REF!&gt;0,"STANDARD"," ")</f>
        <v>#REF!</v>
      </c>
    </row>
    <row r="78" spans="1:58">
      <c r="A78" s="43"/>
      <c r="B78" s="102" t="str">
        <f>IF(ISNUMBER(($H78)),'Order Form'!$D$5,"")</f>
        <v/>
      </c>
      <c r="C78" s="101" t="str">
        <f>IF(ISNUMBER(($H78)),'Order Form'!$G$5,"")</f>
        <v/>
      </c>
      <c r="D78" s="101" t="str">
        <f>IF('Order Form'!F136="","",IF(ISNUMBER(($H78)),'Order Form'!F136,""))</f>
        <v/>
      </c>
      <c r="E78" s="44"/>
      <c r="F78" s="100" t="str">
        <f>IF(ISNUMBER((H78)),SUBSTITUTE(SUBSTITUTE('Order Form'!#REF!,"-","")," ",""),"")</f>
        <v/>
      </c>
      <c r="G78" s="45"/>
      <c r="H78" s="99" t="str">
        <f>IF('Order Form'!H136&gt;0,'Order Form'!H136," ")</f>
        <v xml:space="preserve"> </v>
      </c>
      <c r="I78" s="98" t="str">
        <f>IF('Order Form'!$K$13="Yes",(IF('Order Form'!#REF!&gt;0,"",IF('Order Form'!$K$10&lt;&gt;"GR - Gratis",IF('Order Form'!#REF!=0,"",IF(ISNUMBER($H78),'Order Form'!#REF!,"")),""))),"")</f>
        <v/>
      </c>
      <c r="J78" s="98" t="str">
        <f>IF('Order Form'!$K$13="Yes",(IF('Order Form'!#REF!=0,"",IF('Order Form'!$K$10&lt;&gt;"GR - Gratis",IF(ISNUMBER($H78),'Order Form'!#REF!,""),""))),"")</f>
        <v/>
      </c>
      <c r="K78" s="46"/>
      <c r="L78" s="98" t="str">
        <f>IF('Order Form'!J136&gt;0,"",IF('Order Form'!G136=0,"",IF('Order Form'!$K$10&lt;&gt;"GR - Gratis",IF('Order Form'!$K$12="Yes",IF(ISNUMBER($H78),'Order Form'!G136*100,""),""),"")))</f>
        <v/>
      </c>
      <c r="M78" s="98" t="str">
        <f>IF('Order Form'!J136&gt;0,"",IF('Order Form'!$K$17=0,"",IF('Order Form'!$K$17=0,"",IF('Order Form'!$K$10&lt;&gt;"GR - Gratis",IF('Order Form'!$K$12="Yes",IF(ISNUMBER($H78),'Order Form'!$K$17*100,""),""),""))))</f>
        <v/>
      </c>
      <c r="N78" s="47"/>
      <c r="O78" s="97" t="str">
        <f>IF('Order Form'!$B$8="Name / Attent Of","",IF(ISNUMBER($H78),IF('Order Form'!$K$14="Yes",'Order Form'!$B$8,""),""))</f>
        <v/>
      </c>
      <c r="P78" s="105" t="str">
        <f>IF('Order Form'!$B$9="Company / Department","",IF(ISNUMBER($H78),IF('Order Form'!$K$14="Yes",'Order Form'!$B$9,""),""))</f>
        <v/>
      </c>
      <c r="Q78" s="97" t="str">
        <f>IF('Order Form'!$B$10="Address 1","",IF(ISNUMBER($H78),IF('Order Form'!$K$14="Yes",'Order Form'!$B$10,""),""))</f>
        <v/>
      </c>
      <c r="R78" s="97" t="str">
        <f>IF('Order Form'!$B$11="Address 2","",IF(ISNUMBER($H78),IF('Order Form'!$K$14="Yes",'Order Form'!$B$11,""),""))</f>
        <v/>
      </c>
      <c r="S78" s="105" t="str">
        <f>IF('Order Form'!$B$12="Address 3","",IF(ISNUMBER($H78),IF('Order Form'!$K$14="Yes",'Order Form'!$B$12,""),""))</f>
        <v/>
      </c>
      <c r="T78" s="97" t="str">
        <f>IF('Order Form'!$B$13="Town","",IF(ISNUMBER($H78),IF('Order Form'!$K$14="Yes",'Order Form'!$B$13,""),""))</f>
        <v/>
      </c>
      <c r="U78" s="43"/>
      <c r="V78" s="112" t="str">
        <f>IF('Order Form'!$B$14="Post Code","",IF(ISNUMBER($H78),IF('Order Form'!$K$14="Yes",'Order Form'!$B$14,""),""))</f>
        <v/>
      </c>
      <c r="W78" s="107" t="str">
        <f>IF('Order Form'!$B$15="Country","",IF(ISNUMBER($H78),IF('Order Form'!$K$14="Yes",VLOOKUP('Order Form'!$B$15,Lists!N:O,2,0),""),""))</f>
        <v/>
      </c>
      <c r="X78" s="109"/>
      <c r="Y78" s="108" t="str">
        <f>IF('Order Form'!$F$8="Phone","",IF(ISNUMBER($H78),IF('Order Form'!$K$14="Yes",'Order Form'!$F$8,""),""))</f>
        <v/>
      </c>
      <c r="Z78" s="106" t="str">
        <f>IF('Order Form'!$F$9="Email","",IF(ISNUMBER($H78),IF('Order Form'!$K$14="Yes",'Order Form'!$F$9,""),""))</f>
        <v/>
      </c>
      <c r="AA78" s="47"/>
      <c r="AC78" s="95" t="str">
        <f>IF(ISNUMBER(($H78)),LEFT('Order Form'!$K$10,2),"")</f>
        <v/>
      </c>
      <c r="AD78" s="43"/>
      <c r="AE78" s="95" t="str">
        <f>IF(AC78="GR",LEFT('Order Form'!$K$11,2),"")</f>
        <v/>
      </c>
      <c r="AF78" s="43"/>
      <c r="AG78" s="47"/>
      <c r="AH78" s="47"/>
      <c r="AI78" s="95" t="str">
        <f>IF(ISNUMBER(($H78)),IF('Order Form'!$K$16="Yes","P",""),"")</f>
        <v/>
      </c>
      <c r="AJ78" s="43"/>
      <c r="AK78" s="115"/>
      <c r="AL78" s="115"/>
      <c r="AM78" s="43"/>
      <c r="AN78" s="43"/>
      <c r="AO78" s="47"/>
      <c r="AP78" s="43"/>
      <c r="AQ78" s="47"/>
      <c r="AR78" s="47"/>
      <c r="AS78" s="47"/>
      <c r="AZ78" s="95" t="str">
        <f>IF(ISNUMBER(($H78)),IF('Order Form'!$K$15="Yes","Y",""),"")</f>
        <v/>
      </c>
      <c r="BD78" s="96" t="e">
        <f>IF('Order Form'!#REF!&gt;0,"OF"," ")</f>
        <v>#REF!</v>
      </c>
      <c r="BE78" s="95" t="e">
        <f>IF('Order Form'!#REF!&gt;0,"Y"," ")</f>
        <v>#REF!</v>
      </c>
      <c r="BF78" s="95" t="e">
        <f>IF('Order Form'!#REF!&gt;0,"STANDARD"," ")</f>
        <v>#REF!</v>
      </c>
    </row>
    <row r="79" spans="1:58">
      <c r="A79" s="43"/>
      <c r="B79" s="102" t="str">
        <f>IF(ISNUMBER(($H79)),'Order Form'!$D$5,"")</f>
        <v/>
      </c>
      <c r="C79" s="101" t="str">
        <f>IF(ISNUMBER(($H79)),'Order Form'!$G$5,"")</f>
        <v/>
      </c>
      <c r="D79" s="101" t="str">
        <f>IF('Order Form'!F137="","",IF(ISNUMBER(($H79)),'Order Form'!F137,""))</f>
        <v/>
      </c>
      <c r="E79" s="44"/>
      <c r="F79" s="100" t="str">
        <f>IF(ISNUMBER((H79)),SUBSTITUTE(SUBSTITUTE('Order Form'!#REF!,"-","")," ",""),"")</f>
        <v/>
      </c>
      <c r="G79" s="45"/>
      <c r="H79" s="99" t="str">
        <f>IF('Order Form'!H137&gt;0,'Order Form'!H137," ")</f>
        <v xml:space="preserve"> </v>
      </c>
      <c r="I79" s="98" t="str">
        <f>IF('Order Form'!$K$13="Yes",(IF('Order Form'!#REF!&gt;0,"",IF('Order Form'!$K$10&lt;&gt;"GR - Gratis",IF('Order Form'!#REF!=0,"",IF(ISNUMBER($H79),'Order Form'!#REF!,"")),""))),"")</f>
        <v/>
      </c>
      <c r="J79" s="98" t="str">
        <f>IF('Order Form'!$K$13="Yes",(IF('Order Form'!#REF!=0,"",IF('Order Form'!$K$10&lt;&gt;"GR - Gratis",IF(ISNUMBER($H79),'Order Form'!#REF!,""),""))),"")</f>
        <v/>
      </c>
      <c r="K79" s="46"/>
      <c r="L79" s="98" t="str">
        <f>IF('Order Form'!J137&gt;0,"",IF('Order Form'!G137=0,"",IF('Order Form'!$K$10&lt;&gt;"GR - Gratis",IF('Order Form'!$K$12="Yes",IF(ISNUMBER($H79),'Order Form'!G137*100,""),""),"")))</f>
        <v/>
      </c>
      <c r="M79" s="98" t="str">
        <f>IF('Order Form'!J137&gt;0,"",IF('Order Form'!$K$17=0,"",IF('Order Form'!$K$17=0,"",IF('Order Form'!$K$10&lt;&gt;"GR - Gratis",IF('Order Form'!$K$12="Yes",IF(ISNUMBER($H79),'Order Form'!$K$17*100,""),""),""))))</f>
        <v/>
      </c>
      <c r="N79" s="47"/>
      <c r="O79" s="97" t="str">
        <f>IF('Order Form'!$B$8="Name / Attent Of","",IF(ISNUMBER($H79),IF('Order Form'!$K$14="Yes",'Order Form'!$B$8,""),""))</f>
        <v/>
      </c>
      <c r="P79" s="105" t="str">
        <f>IF('Order Form'!$B$9="Company / Department","",IF(ISNUMBER($H79),IF('Order Form'!$K$14="Yes",'Order Form'!$B$9,""),""))</f>
        <v/>
      </c>
      <c r="Q79" s="97" t="str">
        <f>IF('Order Form'!$B$10="Address 1","",IF(ISNUMBER($H79),IF('Order Form'!$K$14="Yes",'Order Form'!$B$10,""),""))</f>
        <v/>
      </c>
      <c r="R79" s="97" t="str">
        <f>IF('Order Form'!$B$11="Address 2","",IF(ISNUMBER($H79),IF('Order Form'!$K$14="Yes",'Order Form'!$B$11,""),""))</f>
        <v/>
      </c>
      <c r="S79" s="105" t="str">
        <f>IF('Order Form'!$B$12="Address 3","",IF(ISNUMBER($H79),IF('Order Form'!$K$14="Yes",'Order Form'!$B$12,""),""))</f>
        <v/>
      </c>
      <c r="T79" s="97" t="str">
        <f>IF('Order Form'!$B$13="Town","",IF(ISNUMBER($H79),IF('Order Form'!$K$14="Yes",'Order Form'!$B$13,""),""))</f>
        <v/>
      </c>
      <c r="U79" s="43"/>
      <c r="V79" s="112" t="str">
        <f>IF('Order Form'!$B$14="Post Code","",IF(ISNUMBER($H79),IF('Order Form'!$K$14="Yes",'Order Form'!$B$14,""),""))</f>
        <v/>
      </c>
      <c r="W79" s="107" t="str">
        <f>IF('Order Form'!$B$15="Country","",IF(ISNUMBER($H79),IF('Order Form'!$K$14="Yes",VLOOKUP('Order Form'!$B$15,Lists!N:O,2,0),""),""))</f>
        <v/>
      </c>
      <c r="X79" s="109"/>
      <c r="Y79" s="108" t="str">
        <f>IF('Order Form'!$F$8="Phone","",IF(ISNUMBER($H79),IF('Order Form'!$K$14="Yes",'Order Form'!$F$8,""),""))</f>
        <v/>
      </c>
      <c r="Z79" s="106" t="str">
        <f>IF('Order Form'!$F$9="Email","",IF(ISNUMBER($H79),IF('Order Form'!$K$14="Yes",'Order Form'!$F$9,""),""))</f>
        <v/>
      </c>
      <c r="AA79" s="47"/>
      <c r="AC79" s="95" t="str">
        <f>IF(ISNUMBER(($H79)),LEFT('Order Form'!$K$10,2),"")</f>
        <v/>
      </c>
      <c r="AD79" s="43"/>
      <c r="AE79" s="95" t="str">
        <f>IF(AC79="GR",LEFT('Order Form'!$K$11,2),"")</f>
        <v/>
      </c>
      <c r="AF79" s="43"/>
      <c r="AG79" s="47"/>
      <c r="AH79" s="47"/>
      <c r="AI79" s="95" t="str">
        <f>IF(ISNUMBER(($H79)),IF('Order Form'!$K$16="Yes","P",""),"")</f>
        <v/>
      </c>
      <c r="AJ79" s="43"/>
      <c r="AK79" s="115"/>
      <c r="AL79" s="115"/>
      <c r="AM79" s="43"/>
      <c r="AN79" s="43"/>
      <c r="AO79" s="47"/>
      <c r="AP79" s="43"/>
      <c r="AQ79" s="47"/>
      <c r="AR79" s="47"/>
      <c r="AS79" s="47"/>
      <c r="AZ79" s="95" t="str">
        <f>IF(ISNUMBER(($H79)),IF('Order Form'!$K$15="Yes","Y",""),"")</f>
        <v/>
      </c>
      <c r="BD79" s="96" t="e">
        <f>IF('Order Form'!#REF!&gt;0,"OF"," ")</f>
        <v>#REF!</v>
      </c>
      <c r="BE79" s="95" t="e">
        <f>IF('Order Form'!#REF!&gt;0,"Y"," ")</f>
        <v>#REF!</v>
      </c>
      <c r="BF79" s="95" t="e">
        <f>IF('Order Form'!#REF!&gt;0,"STANDARD"," ")</f>
        <v>#REF!</v>
      </c>
    </row>
    <row r="80" spans="1:58">
      <c r="A80" s="43"/>
      <c r="B80" s="102" t="str">
        <f>IF(ISNUMBER(($H80)),'Order Form'!$D$5,"")</f>
        <v/>
      </c>
      <c r="C80" s="101" t="str">
        <f>IF(ISNUMBER(($H80)),'Order Form'!$G$5,"")</f>
        <v/>
      </c>
      <c r="D80" s="101" t="str">
        <f>IF('Order Form'!F138="","",IF(ISNUMBER(($H80)),'Order Form'!F138,""))</f>
        <v/>
      </c>
      <c r="E80" s="44"/>
      <c r="F80" s="100" t="str">
        <f>IF(ISNUMBER((H80)),SUBSTITUTE(SUBSTITUTE('Order Form'!#REF!,"-","")," ",""),"")</f>
        <v/>
      </c>
      <c r="G80" s="45"/>
      <c r="H80" s="99" t="str">
        <f>IF('Order Form'!H138&gt;0,'Order Form'!H138," ")</f>
        <v xml:space="preserve"> </v>
      </c>
      <c r="I80" s="98" t="str">
        <f>IF('Order Form'!$K$13="Yes",(IF('Order Form'!#REF!&gt;0,"",IF('Order Form'!$K$10&lt;&gt;"GR - Gratis",IF('Order Form'!#REF!=0,"",IF(ISNUMBER($H80),'Order Form'!#REF!,"")),""))),"")</f>
        <v/>
      </c>
      <c r="J80" s="98" t="str">
        <f>IF('Order Form'!$K$13="Yes",(IF('Order Form'!#REF!=0,"",IF('Order Form'!$K$10&lt;&gt;"GR - Gratis",IF(ISNUMBER($H80),'Order Form'!#REF!,""),""))),"")</f>
        <v/>
      </c>
      <c r="K80" s="46"/>
      <c r="L80" s="98" t="str">
        <f>IF('Order Form'!J138&gt;0,"",IF('Order Form'!G138=0,"",IF('Order Form'!$K$10&lt;&gt;"GR - Gratis",IF('Order Form'!$K$12="Yes",IF(ISNUMBER($H80),'Order Form'!G138*100,""),""),"")))</f>
        <v/>
      </c>
      <c r="M80" s="98" t="str">
        <f>IF('Order Form'!J138&gt;0,"",IF('Order Form'!$K$17=0,"",IF('Order Form'!$K$17=0,"",IF('Order Form'!$K$10&lt;&gt;"GR - Gratis",IF('Order Form'!$K$12="Yes",IF(ISNUMBER($H80),'Order Form'!$K$17*100,""),""),""))))</f>
        <v/>
      </c>
      <c r="N80" s="47"/>
      <c r="O80" s="97" t="str">
        <f>IF('Order Form'!$B$8="Name / Attent Of","",IF(ISNUMBER($H80),IF('Order Form'!$K$14="Yes",'Order Form'!$B$8,""),""))</f>
        <v/>
      </c>
      <c r="P80" s="105" t="str">
        <f>IF('Order Form'!$B$9="Company / Department","",IF(ISNUMBER($H80),IF('Order Form'!$K$14="Yes",'Order Form'!$B$9,""),""))</f>
        <v/>
      </c>
      <c r="Q80" s="97" t="str">
        <f>IF('Order Form'!$B$10="Address 1","",IF(ISNUMBER($H80),IF('Order Form'!$K$14="Yes",'Order Form'!$B$10,""),""))</f>
        <v/>
      </c>
      <c r="R80" s="97" t="str">
        <f>IF('Order Form'!$B$11="Address 2","",IF(ISNUMBER($H80),IF('Order Form'!$K$14="Yes",'Order Form'!$B$11,""),""))</f>
        <v/>
      </c>
      <c r="S80" s="105" t="str">
        <f>IF('Order Form'!$B$12="Address 3","",IF(ISNUMBER($H80),IF('Order Form'!$K$14="Yes",'Order Form'!$B$12,""),""))</f>
        <v/>
      </c>
      <c r="T80" s="97" t="str">
        <f>IF('Order Form'!$B$13="Town","",IF(ISNUMBER($H80),IF('Order Form'!$K$14="Yes",'Order Form'!$B$13,""),""))</f>
        <v/>
      </c>
      <c r="U80" s="43"/>
      <c r="V80" s="112" t="str">
        <f>IF('Order Form'!$B$14="Post Code","",IF(ISNUMBER($H80),IF('Order Form'!$K$14="Yes",'Order Form'!$B$14,""),""))</f>
        <v/>
      </c>
      <c r="W80" s="107" t="str">
        <f>IF('Order Form'!$B$15="Country","",IF(ISNUMBER($H80),IF('Order Form'!$K$14="Yes",VLOOKUP('Order Form'!$B$15,Lists!N:O,2,0),""),""))</f>
        <v/>
      </c>
      <c r="X80" s="109"/>
      <c r="Y80" s="108" t="str">
        <f>IF('Order Form'!$F$8="Phone","",IF(ISNUMBER($H80),IF('Order Form'!$K$14="Yes",'Order Form'!$F$8,""),""))</f>
        <v/>
      </c>
      <c r="Z80" s="106" t="str">
        <f>IF('Order Form'!$F$9="Email","",IF(ISNUMBER($H80),IF('Order Form'!$K$14="Yes",'Order Form'!$F$9,""),""))</f>
        <v/>
      </c>
      <c r="AA80" s="47"/>
      <c r="AC80" s="95" t="str">
        <f>IF(ISNUMBER(($H80)),LEFT('Order Form'!$K$10,2),"")</f>
        <v/>
      </c>
      <c r="AD80" s="43"/>
      <c r="AE80" s="95" t="str">
        <f>IF(AC80="GR",LEFT('Order Form'!$K$11,2),"")</f>
        <v/>
      </c>
      <c r="AF80" s="43"/>
      <c r="AG80" s="47"/>
      <c r="AH80" s="47"/>
      <c r="AI80" s="95" t="str">
        <f>IF(ISNUMBER(($H80)),IF('Order Form'!$K$16="Yes","P",""),"")</f>
        <v/>
      </c>
      <c r="AJ80" s="43"/>
      <c r="AK80" s="115"/>
      <c r="AL80" s="115"/>
      <c r="AM80" s="43"/>
      <c r="AN80" s="43"/>
      <c r="AO80" s="47"/>
      <c r="AP80" s="43"/>
      <c r="AQ80" s="47"/>
      <c r="AR80" s="47"/>
      <c r="AS80" s="47"/>
      <c r="AZ80" s="95" t="str">
        <f>IF(ISNUMBER(($H80)),IF('Order Form'!$K$15="Yes","Y",""),"")</f>
        <v/>
      </c>
      <c r="BD80" s="96" t="e">
        <f>IF('Order Form'!#REF!&gt;0,"OF"," ")</f>
        <v>#REF!</v>
      </c>
      <c r="BE80" s="95" t="e">
        <f>IF('Order Form'!#REF!&gt;0,"Y"," ")</f>
        <v>#REF!</v>
      </c>
      <c r="BF80" s="95" t="e">
        <f>IF('Order Form'!#REF!&gt;0,"STANDARD"," ")</f>
        <v>#REF!</v>
      </c>
    </row>
    <row r="81" spans="1:58">
      <c r="A81" s="43"/>
      <c r="B81" s="102" t="str">
        <f>IF(ISNUMBER(($H81)),'Order Form'!$D$5,"")</f>
        <v/>
      </c>
      <c r="C81" s="101" t="str">
        <f>IF(ISNUMBER(($H81)),'Order Form'!$G$5,"")</f>
        <v/>
      </c>
      <c r="D81" s="101" t="str">
        <f>IF('Order Form'!F139="","",IF(ISNUMBER(($H81)),'Order Form'!F139,""))</f>
        <v/>
      </c>
      <c r="E81" s="44"/>
      <c r="F81" s="100" t="str">
        <f>IF(ISNUMBER((H81)),SUBSTITUTE(SUBSTITUTE('Order Form'!#REF!,"-","")," ",""),"")</f>
        <v/>
      </c>
      <c r="G81" s="45"/>
      <c r="H81" s="99" t="str">
        <f>IF('Order Form'!H139&gt;0,'Order Form'!H139," ")</f>
        <v xml:space="preserve"> </v>
      </c>
      <c r="I81" s="98" t="str">
        <f>IF('Order Form'!$K$13="Yes",(IF('Order Form'!#REF!&gt;0,"",IF('Order Form'!$K$10&lt;&gt;"GR - Gratis",IF('Order Form'!#REF!=0,"",IF(ISNUMBER($H81),'Order Form'!#REF!,"")),""))),"")</f>
        <v/>
      </c>
      <c r="J81" s="98" t="str">
        <f>IF('Order Form'!$K$13="Yes",(IF('Order Form'!#REF!=0,"",IF('Order Form'!$K$10&lt;&gt;"GR - Gratis",IF(ISNUMBER($H81),'Order Form'!#REF!,""),""))),"")</f>
        <v/>
      </c>
      <c r="K81" s="46"/>
      <c r="L81" s="98" t="str">
        <f>IF('Order Form'!J139&gt;0,"",IF('Order Form'!G139=0,"",IF('Order Form'!$K$10&lt;&gt;"GR - Gratis",IF('Order Form'!$K$12="Yes",IF(ISNUMBER($H81),'Order Form'!G139*100,""),""),"")))</f>
        <v/>
      </c>
      <c r="M81" s="98" t="str">
        <f>IF('Order Form'!J139&gt;0,"",IF('Order Form'!$K$17=0,"",IF('Order Form'!$K$17=0,"",IF('Order Form'!$K$10&lt;&gt;"GR - Gratis",IF('Order Form'!$K$12="Yes",IF(ISNUMBER($H81),'Order Form'!$K$17*100,""),""),""))))</f>
        <v/>
      </c>
      <c r="N81" s="47"/>
      <c r="O81" s="97" t="str">
        <f>IF('Order Form'!$B$8="Name / Attent Of","",IF(ISNUMBER($H81),IF('Order Form'!$K$14="Yes",'Order Form'!$B$8,""),""))</f>
        <v/>
      </c>
      <c r="P81" s="105" t="str">
        <f>IF('Order Form'!$B$9="Company / Department","",IF(ISNUMBER($H81),IF('Order Form'!$K$14="Yes",'Order Form'!$B$9,""),""))</f>
        <v/>
      </c>
      <c r="Q81" s="97" t="str">
        <f>IF('Order Form'!$B$10="Address 1","",IF(ISNUMBER($H81),IF('Order Form'!$K$14="Yes",'Order Form'!$B$10,""),""))</f>
        <v/>
      </c>
      <c r="R81" s="97" t="str">
        <f>IF('Order Form'!$B$11="Address 2","",IF(ISNUMBER($H81),IF('Order Form'!$K$14="Yes",'Order Form'!$B$11,""),""))</f>
        <v/>
      </c>
      <c r="S81" s="105" t="str">
        <f>IF('Order Form'!$B$12="Address 3","",IF(ISNUMBER($H81),IF('Order Form'!$K$14="Yes",'Order Form'!$B$12,""),""))</f>
        <v/>
      </c>
      <c r="T81" s="97" t="str">
        <f>IF('Order Form'!$B$13="Town","",IF(ISNUMBER($H81),IF('Order Form'!$K$14="Yes",'Order Form'!$B$13,""),""))</f>
        <v/>
      </c>
      <c r="U81" s="43"/>
      <c r="V81" s="112" t="str">
        <f>IF('Order Form'!$B$14="Post Code","",IF(ISNUMBER($H81),IF('Order Form'!$K$14="Yes",'Order Form'!$B$14,""),""))</f>
        <v/>
      </c>
      <c r="W81" s="107" t="str">
        <f>IF('Order Form'!$B$15="Country","",IF(ISNUMBER($H81),IF('Order Form'!$K$14="Yes",VLOOKUP('Order Form'!$B$15,Lists!N:O,2,0),""),""))</f>
        <v/>
      </c>
      <c r="X81" s="109"/>
      <c r="Y81" s="108" t="str">
        <f>IF('Order Form'!$F$8="Phone","",IF(ISNUMBER($H81),IF('Order Form'!$K$14="Yes",'Order Form'!$F$8,""),""))</f>
        <v/>
      </c>
      <c r="Z81" s="106" t="str">
        <f>IF('Order Form'!$F$9="Email","",IF(ISNUMBER($H81),IF('Order Form'!$K$14="Yes",'Order Form'!$F$9,""),""))</f>
        <v/>
      </c>
      <c r="AA81" s="47"/>
      <c r="AC81" s="95" t="str">
        <f>IF(ISNUMBER(($H81)),LEFT('Order Form'!$K$10,2),"")</f>
        <v/>
      </c>
      <c r="AD81" s="43"/>
      <c r="AE81" s="95" t="str">
        <f>IF(AC81="GR",LEFT('Order Form'!$K$11,2),"")</f>
        <v/>
      </c>
      <c r="AF81" s="43"/>
      <c r="AG81" s="47"/>
      <c r="AH81" s="47"/>
      <c r="AI81" s="95" t="str">
        <f>IF(ISNUMBER(($H81)),IF('Order Form'!$K$16="Yes","P",""),"")</f>
        <v/>
      </c>
      <c r="AJ81" s="43"/>
      <c r="AK81" s="115"/>
      <c r="AL81" s="115"/>
      <c r="AM81" s="43"/>
      <c r="AN81" s="43"/>
      <c r="AO81" s="47"/>
      <c r="AP81" s="43"/>
      <c r="AQ81" s="47"/>
      <c r="AR81" s="47"/>
      <c r="AS81" s="47"/>
      <c r="AZ81" s="95" t="str">
        <f>IF(ISNUMBER(($H81)),IF('Order Form'!$K$15="Yes","Y",""),"")</f>
        <v/>
      </c>
      <c r="BD81" s="96" t="e">
        <f>IF('Order Form'!#REF!&gt;0,"OF"," ")</f>
        <v>#REF!</v>
      </c>
      <c r="BE81" s="95" t="e">
        <f>IF('Order Form'!#REF!&gt;0,"Y"," ")</f>
        <v>#REF!</v>
      </c>
      <c r="BF81" s="95" t="e">
        <f>IF('Order Form'!#REF!&gt;0,"STANDARD"," ")</f>
        <v>#REF!</v>
      </c>
    </row>
    <row r="82" spans="1:58">
      <c r="A82" s="43"/>
      <c r="B82" s="102" t="str">
        <f>IF(ISNUMBER(($H82)),'Order Form'!$D$5,"")</f>
        <v/>
      </c>
      <c r="C82" s="101" t="str">
        <f>IF(ISNUMBER(($H82)),'Order Form'!$G$5,"")</f>
        <v/>
      </c>
      <c r="D82" s="101" t="str">
        <f>IF('Order Form'!F140="","",IF(ISNUMBER(($H82)),'Order Form'!F140,""))</f>
        <v/>
      </c>
      <c r="E82" s="44"/>
      <c r="F82" s="100" t="str">
        <f>IF(ISNUMBER((H82)),SUBSTITUTE(SUBSTITUTE('Order Form'!#REF!,"-","")," ",""),"")</f>
        <v/>
      </c>
      <c r="G82" s="45"/>
      <c r="H82" s="99" t="str">
        <f>IF('Order Form'!H140&gt;0,'Order Form'!H140," ")</f>
        <v xml:space="preserve"> </v>
      </c>
      <c r="I82" s="98" t="str">
        <f>IF('Order Form'!$K$13="Yes",(IF('Order Form'!#REF!&gt;0,"",IF('Order Form'!$K$10&lt;&gt;"GR - Gratis",IF('Order Form'!#REF!=0,"",IF(ISNUMBER($H82),'Order Form'!#REF!,"")),""))),"")</f>
        <v/>
      </c>
      <c r="J82" s="98" t="str">
        <f>IF('Order Form'!$K$13="Yes",(IF('Order Form'!#REF!=0,"",IF('Order Form'!$K$10&lt;&gt;"GR - Gratis",IF(ISNUMBER($H82),'Order Form'!#REF!,""),""))),"")</f>
        <v/>
      </c>
      <c r="K82" s="46"/>
      <c r="L82" s="98" t="str">
        <f>IF('Order Form'!J140&gt;0,"",IF('Order Form'!G140=0,"",IF('Order Form'!$K$10&lt;&gt;"GR - Gratis",IF('Order Form'!$K$12="Yes",IF(ISNUMBER($H82),'Order Form'!G140*100,""),""),"")))</f>
        <v/>
      </c>
      <c r="M82" s="98" t="str">
        <f>IF('Order Form'!J140&gt;0,"",IF('Order Form'!$K$17=0,"",IF('Order Form'!$K$17=0,"",IF('Order Form'!$K$10&lt;&gt;"GR - Gratis",IF('Order Form'!$K$12="Yes",IF(ISNUMBER($H82),'Order Form'!$K$17*100,""),""),""))))</f>
        <v/>
      </c>
      <c r="N82" s="47"/>
      <c r="O82" s="97" t="str">
        <f>IF('Order Form'!$B$8="Name / Attent Of","",IF(ISNUMBER($H82),IF('Order Form'!$K$14="Yes",'Order Form'!$B$8,""),""))</f>
        <v/>
      </c>
      <c r="P82" s="105" t="str">
        <f>IF('Order Form'!$B$9="Company / Department","",IF(ISNUMBER($H82),IF('Order Form'!$K$14="Yes",'Order Form'!$B$9,""),""))</f>
        <v/>
      </c>
      <c r="Q82" s="97" t="str">
        <f>IF('Order Form'!$B$10="Address 1","",IF(ISNUMBER($H82),IF('Order Form'!$K$14="Yes",'Order Form'!$B$10,""),""))</f>
        <v/>
      </c>
      <c r="R82" s="97" t="str">
        <f>IF('Order Form'!$B$11="Address 2","",IF(ISNUMBER($H82),IF('Order Form'!$K$14="Yes",'Order Form'!$B$11,""),""))</f>
        <v/>
      </c>
      <c r="S82" s="105" t="str">
        <f>IF('Order Form'!$B$12="Address 3","",IF(ISNUMBER($H82),IF('Order Form'!$K$14="Yes",'Order Form'!$B$12,""),""))</f>
        <v/>
      </c>
      <c r="T82" s="97" t="str">
        <f>IF('Order Form'!$B$13="Town","",IF(ISNUMBER($H82),IF('Order Form'!$K$14="Yes",'Order Form'!$B$13,""),""))</f>
        <v/>
      </c>
      <c r="U82" s="43"/>
      <c r="V82" s="112" t="str">
        <f>IF('Order Form'!$B$14="Post Code","",IF(ISNUMBER($H82),IF('Order Form'!$K$14="Yes",'Order Form'!$B$14,""),""))</f>
        <v/>
      </c>
      <c r="W82" s="107" t="str">
        <f>IF('Order Form'!$B$15="Country","",IF(ISNUMBER($H82),IF('Order Form'!$K$14="Yes",VLOOKUP('Order Form'!$B$15,Lists!N:O,2,0),""),""))</f>
        <v/>
      </c>
      <c r="X82" s="109"/>
      <c r="Y82" s="108" t="str">
        <f>IF('Order Form'!$F$8="Phone","",IF(ISNUMBER($H82),IF('Order Form'!$K$14="Yes",'Order Form'!$F$8,""),""))</f>
        <v/>
      </c>
      <c r="Z82" s="106" t="str">
        <f>IF('Order Form'!$F$9="Email","",IF(ISNUMBER($H82),IF('Order Form'!$K$14="Yes",'Order Form'!$F$9,""),""))</f>
        <v/>
      </c>
      <c r="AA82" s="47"/>
      <c r="AC82" s="95" t="str">
        <f>IF(ISNUMBER(($H82)),LEFT('Order Form'!$K$10,2),"")</f>
        <v/>
      </c>
      <c r="AD82" s="43"/>
      <c r="AE82" s="95" t="str">
        <f>IF(AC82="GR",LEFT('Order Form'!$K$11,2),"")</f>
        <v/>
      </c>
      <c r="AF82" s="43"/>
      <c r="AG82" s="47"/>
      <c r="AH82" s="47"/>
      <c r="AI82" s="95" t="str">
        <f>IF(ISNUMBER(($H82)),IF('Order Form'!$K$16="Yes","P",""),"")</f>
        <v/>
      </c>
      <c r="AJ82" s="43"/>
      <c r="AK82" s="115"/>
      <c r="AL82" s="115"/>
      <c r="AM82" s="43"/>
      <c r="AN82" s="43"/>
      <c r="AO82" s="47"/>
      <c r="AP82" s="43"/>
      <c r="AQ82" s="47"/>
      <c r="AR82" s="47"/>
      <c r="AS82" s="47"/>
      <c r="AZ82" s="95" t="str">
        <f>IF(ISNUMBER(($H82)),IF('Order Form'!$K$15="Yes","Y",""),"")</f>
        <v/>
      </c>
      <c r="BD82" s="96" t="e">
        <f>IF('Order Form'!#REF!&gt;0,"OF"," ")</f>
        <v>#REF!</v>
      </c>
      <c r="BE82" s="95" t="e">
        <f>IF('Order Form'!#REF!&gt;0,"Y"," ")</f>
        <v>#REF!</v>
      </c>
      <c r="BF82" s="95" t="e">
        <f>IF('Order Form'!#REF!&gt;0,"STANDARD"," ")</f>
        <v>#REF!</v>
      </c>
    </row>
    <row r="83" spans="1:58">
      <c r="A83" s="43"/>
      <c r="B83" s="102" t="str">
        <f>IF(ISNUMBER(($H83)),'Order Form'!$D$5,"")</f>
        <v/>
      </c>
      <c r="C83" s="101" t="str">
        <f>IF(ISNUMBER(($H83)),'Order Form'!$G$5,"")</f>
        <v/>
      </c>
      <c r="D83" s="101" t="str">
        <f>IF('Order Form'!F141="","",IF(ISNUMBER(($H83)),'Order Form'!F141,""))</f>
        <v/>
      </c>
      <c r="E83" s="44"/>
      <c r="F83" s="100" t="str">
        <f>IF(ISNUMBER((H83)),SUBSTITUTE(SUBSTITUTE('Order Form'!#REF!,"-","")," ",""),"")</f>
        <v/>
      </c>
      <c r="G83" s="45"/>
      <c r="H83" s="99" t="str">
        <f>IF('Order Form'!H141&gt;0,'Order Form'!H141," ")</f>
        <v xml:space="preserve"> </v>
      </c>
      <c r="I83" s="98" t="str">
        <f>IF('Order Form'!$K$13="Yes",(IF('Order Form'!#REF!&gt;0,"",IF('Order Form'!$K$10&lt;&gt;"GR - Gratis",IF('Order Form'!#REF!=0,"",IF(ISNUMBER($H83),'Order Form'!#REF!,"")),""))),"")</f>
        <v/>
      </c>
      <c r="J83" s="98" t="str">
        <f>IF('Order Form'!$K$13="Yes",(IF('Order Form'!#REF!=0,"",IF('Order Form'!$K$10&lt;&gt;"GR - Gratis",IF(ISNUMBER($H83),'Order Form'!#REF!,""),""))),"")</f>
        <v/>
      </c>
      <c r="K83" s="46"/>
      <c r="L83" s="98" t="str">
        <f>IF('Order Form'!J141&gt;0,"",IF('Order Form'!G141=0,"",IF('Order Form'!$K$10&lt;&gt;"GR - Gratis",IF('Order Form'!$K$12="Yes",IF(ISNUMBER($H83),'Order Form'!G141*100,""),""),"")))</f>
        <v/>
      </c>
      <c r="M83" s="98" t="str">
        <f>IF('Order Form'!J141&gt;0,"",IF('Order Form'!$K$17=0,"",IF('Order Form'!$K$17=0,"",IF('Order Form'!$K$10&lt;&gt;"GR - Gratis",IF('Order Form'!$K$12="Yes",IF(ISNUMBER($H83),'Order Form'!$K$17*100,""),""),""))))</f>
        <v/>
      </c>
      <c r="N83" s="47"/>
      <c r="O83" s="97" t="str">
        <f>IF('Order Form'!$B$8="Name / Attent Of","",IF(ISNUMBER($H83),IF('Order Form'!$K$14="Yes",'Order Form'!$B$8,""),""))</f>
        <v/>
      </c>
      <c r="P83" s="105" t="str">
        <f>IF('Order Form'!$B$9="Company / Department","",IF(ISNUMBER($H83),IF('Order Form'!$K$14="Yes",'Order Form'!$B$9,""),""))</f>
        <v/>
      </c>
      <c r="Q83" s="97" t="str">
        <f>IF('Order Form'!$B$10="Address 1","",IF(ISNUMBER($H83),IF('Order Form'!$K$14="Yes",'Order Form'!$B$10,""),""))</f>
        <v/>
      </c>
      <c r="R83" s="97" t="str">
        <f>IF('Order Form'!$B$11="Address 2","",IF(ISNUMBER($H83),IF('Order Form'!$K$14="Yes",'Order Form'!$B$11,""),""))</f>
        <v/>
      </c>
      <c r="S83" s="105" t="str">
        <f>IF('Order Form'!$B$12="Address 3","",IF(ISNUMBER($H83),IF('Order Form'!$K$14="Yes",'Order Form'!$B$12,""),""))</f>
        <v/>
      </c>
      <c r="T83" s="97" t="str">
        <f>IF('Order Form'!$B$13="Town","",IF(ISNUMBER($H83),IF('Order Form'!$K$14="Yes",'Order Form'!$B$13,""),""))</f>
        <v/>
      </c>
      <c r="U83" s="43"/>
      <c r="V83" s="112" t="str">
        <f>IF('Order Form'!$B$14="Post Code","",IF(ISNUMBER($H83),IF('Order Form'!$K$14="Yes",'Order Form'!$B$14,""),""))</f>
        <v/>
      </c>
      <c r="W83" s="107" t="str">
        <f>IF('Order Form'!$B$15="Country","",IF(ISNUMBER($H83),IF('Order Form'!$K$14="Yes",VLOOKUP('Order Form'!$B$15,Lists!N:O,2,0),""),""))</f>
        <v/>
      </c>
      <c r="X83" s="109"/>
      <c r="Y83" s="108" t="str">
        <f>IF('Order Form'!$F$8="Phone","",IF(ISNUMBER($H83),IF('Order Form'!$K$14="Yes",'Order Form'!$F$8,""),""))</f>
        <v/>
      </c>
      <c r="Z83" s="106" t="str">
        <f>IF('Order Form'!$F$9="Email","",IF(ISNUMBER($H83),IF('Order Form'!$K$14="Yes",'Order Form'!$F$9,""),""))</f>
        <v/>
      </c>
      <c r="AA83" s="47"/>
      <c r="AC83" s="95" t="str">
        <f>IF(ISNUMBER(($H83)),LEFT('Order Form'!$K$10,2),"")</f>
        <v/>
      </c>
      <c r="AD83" s="43"/>
      <c r="AE83" s="95" t="str">
        <f>IF(AC83="GR",LEFT('Order Form'!$K$11,2),"")</f>
        <v/>
      </c>
      <c r="AF83" s="43"/>
      <c r="AG83" s="47"/>
      <c r="AH83" s="47"/>
      <c r="AI83" s="95" t="str">
        <f>IF(ISNUMBER(($H83)),IF('Order Form'!$K$16="Yes","P",""),"")</f>
        <v/>
      </c>
      <c r="AJ83" s="43"/>
      <c r="AK83" s="115"/>
      <c r="AL83" s="115"/>
      <c r="AM83" s="43"/>
      <c r="AN83" s="43"/>
      <c r="AO83" s="47"/>
      <c r="AP83" s="43"/>
      <c r="AQ83" s="47"/>
      <c r="AR83" s="47"/>
      <c r="AS83" s="47"/>
      <c r="AZ83" s="95" t="str">
        <f>IF(ISNUMBER(($H83)),IF('Order Form'!$K$15="Yes","Y",""),"")</f>
        <v/>
      </c>
      <c r="BD83" s="96" t="e">
        <f>IF('Order Form'!#REF!&gt;0,"OF"," ")</f>
        <v>#REF!</v>
      </c>
      <c r="BE83" s="95" t="e">
        <f>IF('Order Form'!#REF!&gt;0,"Y"," ")</f>
        <v>#REF!</v>
      </c>
      <c r="BF83" s="95" t="e">
        <f>IF('Order Form'!#REF!&gt;0,"STANDARD"," ")</f>
        <v>#REF!</v>
      </c>
    </row>
    <row r="84" spans="1:58">
      <c r="A84" s="43"/>
      <c r="B84" s="102" t="str">
        <f>IF(ISNUMBER(($H84)),'Order Form'!$D$5,"")</f>
        <v/>
      </c>
      <c r="C84" s="101" t="str">
        <f>IF(ISNUMBER(($H84)),'Order Form'!$G$5,"")</f>
        <v/>
      </c>
      <c r="D84" s="101" t="str">
        <f>IF('Order Form'!F142="","",IF(ISNUMBER(($H84)),'Order Form'!F142,""))</f>
        <v/>
      </c>
      <c r="E84" s="44"/>
      <c r="F84" s="100" t="str">
        <f>IF(ISNUMBER((H84)),SUBSTITUTE(SUBSTITUTE('Order Form'!#REF!,"-","")," ",""),"")</f>
        <v/>
      </c>
      <c r="G84" s="45"/>
      <c r="H84" s="99" t="str">
        <f>IF('Order Form'!H142&gt;0,'Order Form'!H142," ")</f>
        <v xml:space="preserve"> </v>
      </c>
      <c r="I84" s="98" t="str">
        <f>IF('Order Form'!$K$13="Yes",(IF('Order Form'!#REF!&gt;0,"",IF('Order Form'!$K$10&lt;&gt;"GR - Gratis",IF('Order Form'!#REF!=0,"",IF(ISNUMBER($H84),'Order Form'!#REF!,"")),""))),"")</f>
        <v/>
      </c>
      <c r="J84" s="98" t="str">
        <f>IF('Order Form'!$K$13="Yes",(IF('Order Form'!#REF!=0,"",IF('Order Form'!$K$10&lt;&gt;"GR - Gratis",IF(ISNUMBER($H84),'Order Form'!#REF!,""),""))),"")</f>
        <v/>
      </c>
      <c r="K84" s="46"/>
      <c r="L84" s="98" t="str">
        <f>IF('Order Form'!J142&gt;0,"",IF('Order Form'!G142=0,"",IF('Order Form'!$K$10&lt;&gt;"GR - Gratis",IF('Order Form'!$K$12="Yes",IF(ISNUMBER($H84),'Order Form'!G142*100,""),""),"")))</f>
        <v/>
      </c>
      <c r="M84" s="98" t="str">
        <f>IF('Order Form'!J142&gt;0,"",IF('Order Form'!$K$17=0,"",IF('Order Form'!$K$17=0,"",IF('Order Form'!$K$10&lt;&gt;"GR - Gratis",IF('Order Form'!$K$12="Yes",IF(ISNUMBER($H84),'Order Form'!$K$17*100,""),""),""))))</f>
        <v/>
      </c>
      <c r="N84" s="47"/>
      <c r="O84" s="97" t="str">
        <f>IF('Order Form'!$B$8="Name / Attent Of","",IF(ISNUMBER($H84),IF('Order Form'!$K$14="Yes",'Order Form'!$B$8,""),""))</f>
        <v/>
      </c>
      <c r="P84" s="105" t="str">
        <f>IF('Order Form'!$B$9="Company / Department","",IF(ISNUMBER($H84),IF('Order Form'!$K$14="Yes",'Order Form'!$B$9,""),""))</f>
        <v/>
      </c>
      <c r="Q84" s="97" t="str">
        <f>IF('Order Form'!$B$10="Address 1","",IF(ISNUMBER($H84),IF('Order Form'!$K$14="Yes",'Order Form'!$B$10,""),""))</f>
        <v/>
      </c>
      <c r="R84" s="97" t="str">
        <f>IF('Order Form'!$B$11="Address 2","",IF(ISNUMBER($H84),IF('Order Form'!$K$14="Yes",'Order Form'!$B$11,""),""))</f>
        <v/>
      </c>
      <c r="S84" s="105" t="str">
        <f>IF('Order Form'!$B$12="Address 3","",IF(ISNUMBER($H84),IF('Order Form'!$K$14="Yes",'Order Form'!$B$12,""),""))</f>
        <v/>
      </c>
      <c r="T84" s="97" t="str">
        <f>IF('Order Form'!$B$13="Town","",IF(ISNUMBER($H84),IF('Order Form'!$K$14="Yes",'Order Form'!$B$13,""),""))</f>
        <v/>
      </c>
      <c r="U84" s="43"/>
      <c r="V84" s="112" t="str">
        <f>IF('Order Form'!$B$14="Post Code","",IF(ISNUMBER($H84),IF('Order Form'!$K$14="Yes",'Order Form'!$B$14,""),""))</f>
        <v/>
      </c>
      <c r="W84" s="107" t="str">
        <f>IF('Order Form'!$B$15="Country","",IF(ISNUMBER($H84),IF('Order Form'!$K$14="Yes",VLOOKUP('Order Form'!$B$15,Lists!N:O,2,0),""),""))</f>
        <v/>
      </c>
      <c r="X84" s="109"/>
      <c r="Y84" s="108" t="str">
        <f>IF('Order Form'!$F$8="Phone","",IF(ISNUMBER($H84),IF('Order Form'!$K$14="Yes",'Order Form'!$F$8,""),""))</f>
        <v/>
      </c>
      <c r="Z84" s="106" t="str">
        <f>IF('Order Form'!$F$9="Email","",IF(ISNUMBER($H84),IF('Order Form'!$K$14="Yes",'Order Form'!$F$9,""),""))</f>
        <v/>
      </c>
      <c r="AA84" s="47"/>
      <c r="AC84" s="95" t="str">
        <f>IF(ISNUMBER(($H84)),LEFT('Order Form'!$K$10,2),"")</f>
        <v/>
      </c>
      <c r="AD84" s="43"/>
      <c r="AE84" s="95" t="str">
        <f>IF(AC84="GR",LEFT('Order Form'!$K$11,2),"")</f>
        <v/>
      </c>
      <c r="AF84" s="43"/>
      <c r="AG84" s="47"/>
      <c r="AH84" s="47"/>
      <c r="AI84" s="95" t="str">
        <f>IF(ISNUMBER(($H84)),IF('Order Form'!$K$16="Yes","P",""),"")</f>
        <v/>
      </c>
      <c r="AJ84" s="43"/>
      <c r="AK84" s="115"/>
      <c r="AL84" s="115"/>
      <c r="AM84" s="43"/>
      <c r="AN84" s="43"/>
      <c r="AO84" s="47"/>
      <c r="AP84" s="43"/>
      <c r="AQ84" s="47"/>
      <c r="AR84" s="47"/>
      <c r="AS84" s="47"/>
      <c r="AZ84" s="95" t="str">
        <f>IF(ISNUMBER(($H84)),IF('Order Form'!$K$15="Yes","Y",""),"")</f>
        <v/>
      </c>
      <c r="BD84" s="96" t="e">
        <f>IF('Order Form'!#REF!&gt;0,"OF"," ")</f>
        <v>#REF!</v>
      </c>
      <c r="BE84" s="95" t="e">
        <f>IF('Order Form'!#REF!&gt;0,"Y"," ")</f>
        <v>#REF!</v>
      </c>
      <c r="BF84" s="95" t="e">
        <f>IF('Order Form'!#REF!&gt;0,"STANDARD"," ")</f>
        <v>#REF!</v>
      </c>
    </row>
    <row r="85" spans="1:58">
      <c r="A85" s="43"/>
      <c r="B85" s="102" t="str">
        <f>IF(ISNUMBER(($H85)),'Order Form'!$D$5,"")</f>
        <v/>
      </c>
      <c r="C85" s="101" t="str">
        <f>IF(ISNUMBER(($H85)),'Order Form'!$G$5,"")</f>
        <v/>
      </c>
      <c r="D85" s="101" t="str">
        <f>IF('Order Form'!F143="","",IF(ISNUMBER(($H85)),'Order Form'!F143,""))</f>
        <v/>
      </c>
      <c r="E85" s="44"/>
      <c r="F85" s="100" t="str">
        <f>IF(ISNUMBER((H85)),SUBSTITUTE(SUBSTITUTE('Order Form'!#REF!,"-","")," ",""),"")</f>
        <v/>
      </c>
      <c r="G85" s="45"/>
      <c r="H85" s="99" t="str">
        <f>IF('Order Form'!H143&gt;0,'Order Form'!H143," ")</f>
        <v xml:space="preserve"> </v>
      </c>
      <c r="I85" s="98" t="str">
        <f>IF('Order Form'!$K$13="Yes",(IF('Order Form'!#REF!&gt;0,"",IF('Order Form'!$K$10&lt;&gt;"GR - Gratis",IF('Order Form'!#REF!=0,"",IF(ISNUMBER($H85),'Order Form'!#REF!,"")),""))),"")</f>
        <v/>
      </c>
      <c r="J85" s="98" t="str">
        <f>IF('Order Form'!$K$13="Yes",(IF('Order Form'!#REF!=0,"",IF('Order Form'!$K$10&lt;&gt;"GR - Gratis",IF(ISNUMBER($H85),'Order Form'!#REF!,""),""))),"")</f>
        <v/>
      </c>
      <c r="K85" s="46"/>
      <c r="L85" s="98" t="str">
        <f>IF('Order Form'!J143&gt;0,"",IF('Order Form'!G143=0,"",IF('Order Form'!$K$10&lt;&gt;"GR - Gratis",IF('Order Form'!$K$12="Yes",IF(ISNUMBER($H85),'Order Form'!G143*100,""),""),"")))</f>
        <v/>
      </c>
      <c r="M85" s="98" t="str">
        <f>IF('Order Form'!J143&gt;0,"",IF('Order Form'!$K$17=0,"",IF('Order Form'!$K$17=0,"",IF('Order Form'!$K$10&lt;&gt;"GR - Gratis",IF('Order Form'!$K$12="Yes",IF(ISNUMBER($H85),'Order Form'!$K$17*100,""),""),""))))</f>
        <v/>
      </c>
      <c r="N85" s="47"/>
      <c r="O85" s="97" t="str">
        <f>IF('Order Form'!$B$8="Name / Attent Of","",IF(ISNUMBER($H85),IF('Order Form'!$K$14="Yes",'Order Form'!$B$8,""),""))</f>
        <v/>
      </c>
      <c r="P85" s="105" t="str">
        <f>IF('Order Form'!$B$9="Company / Department","",IF(ISNUMBER($H85),IF('Order Form'!$K$14="Yes",'Order Form'!$B$9,""),""))</f>
        <v/>
      </c>
      <c r="Q85" s="97" t="str">
        <f>IF('Order Form'!$B$10="Address 1","",IF(ISNUMBER($H85),IF('Order Form'!$K$14="Yes",'Order Form'!$B$10,""),""))</f>
        <v/>
      </c>
      <c r="R85" s="97" t="str">
        <f>IF('Order Form'!$B$11="Address 2","",IF(ISNUMBER($H85),IF('Order Form'!$K$14="Yes",'Order Form'!$B$11,""),""))</f>
        <v/>
      </c>
      <c r="S85" s="105" t="str">
        <f>IF('Order Form'!$B$12="Address 3","",IF(ISNUMBER($H85),IF('Order Form'!$K$14="Yes",'Order Form'!$B$12,""),""))</f>
        <v/>
      </c>
      <c r="T85" s="97" t="str">
        <f>IF('Order Form'!$B$13="Town","",IF(ISNUMBER($H85),IF('Order Form'!$K$14="Yes",'Order Form'!$B$13,""),""))</f>
        <v/>
      </c>
      <c r="U85" s="43"/>
      <c r="V85" s="112" t="str">
        <f>IF('Order Form'!$B$14="Post Code","",IF(ISNUMBER($H85),IF('Order Form'!$K$14="Yes",'Order Form'!$B$14,""),""))</f>
        <v/>
      </c>
      <c r="W85" s="107" t="str">
        <f>IF('Order Form'!$B$15="Country","",IF(ISNUMBER($H85),IF('Order Form'!$K$14="Yes",VLOOKUP('Order Form'!$B$15,Lists!N:O,2,0),""),""))</f>
        <v/>
      </c>
      <c r="X85" s="109"/>
      <c r="Y85" s="108" t="str">
        <f>IF('Order Form'!$F$8="Phone","",IF(ISNUMBER($H85),IF('Order Form'!$K$14="Yes",'Order Form'!$F$8,""),""))</f>
        <v/>
      </c>
      <c r="Z85" s="106" t="str">
        <f>IF('Order Form'!$F$9="Email","",IF(ISNUMBER($H85),IF('Order Form'!$K$14="Yes",'Order Form'!$F$9,""),""))</f>
        <v/>
      </c>
      <c r="AA85" s="47"/>
      <c r="AC85" s="95" t="str">
        <f>IF(ISNUMBER(($H85)),LEFT('Order Form'!$K$10,2),"")</f>
        <v/>
      </c>
      <c r="AD85" s="43"/>
      <c r="AE85" s="95" t="str">
        <f>IF(AC85="GR",LEFT('Order Form'!$K$11,2),"")</f>
        <v/>
      </c>
      <c r="AF85" s="43"/>
      <c r="AG85" s="47"/>
      <c r="AH85" s="47"/>
      <c r="AI85" s="95" t="str">
        <f>IF(ISNUMBER(($H85)),IF('Order Form'!$K$16="Yes","P",""),"")</f>
        <v/>
      </c>
      <c r="AJ85" s="43"/>
      <c r="AK85" s="115"/>
      <c r="AL85" s="115"/>
      <c r="AM85" s="43"/>
      <c r="AN85" s="43"/>
      <c r="AO85" s="47"/>
      <c r="AP85" s="43"/>
      <c r="AQ85" s="47"/>
      <c r="AR85" s="47"/>
      <c r="AS85" s="47"/>
      <c r="AZ85" s="95" t="str">
        <f>IF(ISNUMBER(($H85)),IF('Order Form'!$K$15="Yes","Y",""),"")</f>
        <v/>
      </c>
      <c r="BD85" s="96" t="e">
        <f>IF('Order Form'!#REF!&gt;0,"OF"," ")</f>
        <v>#REF!</v>
      </c>
      <c r="BE85" s="95" t="e">
        <f>IF('Order Form'!#REF!&gt;0,"Y"," ")</f>
        <v>#REF!</v>
      </c>
      <c r="BF85" s="95" t="e">
        <f>IF('Order Form'!#REF!&gt;0,"STANDARD"," ")</f>
        <v>#REF!</v>
      </c>
    </row>
    <row r="86" spans="1:58">
      <c r="A86" s="43"/>
      <c r="B86" s="102" t="str">
        <f>IF(ISNUMBER(($H86)),'Order Form'!$D$5,"")</f>
        <v/>
      </c>
      <c r="C86" s="101" t="str">
        <f>IF(ISNUMBER(($H86)),'Order Form'!$G$5,"")</f>
        <v/>
      </c>
      <c r="D86" s="101" t="str">
        <f>IF('Order Form'!F144="","",IF(ISNUMBER(($H86)),'Order Form'!F144,""))</f>
        <v/>
      </c>
      <c r="E86" s="44"/>
      <c r="F86" s="100" t="str">
        <f>IF(ISNUMBER((H86)),SUBSTITUTE(SUBSTITUTE('Order Form'!#REF!,"-","")," ",""),"")</f>
        <v/>
      </c>
      <c r="G86" s="45"/>
      <c r="H86" s="99" t="str">
        <f>IF('Order Form'!H144&gt;0,'Order Form'!H144," ")</f>
        <v xml:space="preserve"> </v>
      </c>
      <c r="I86" s="98" t="str">
        <f>IF('Order Form'!$K$13="Yes",(IF('Order Form'!#REF!&gt;0,"",IF('Order Form'!$K$10&lt;&gt;"GR - Gratis",IF('Order Form'!#REF!=0,"",IF(ISNUMBER($H86),'Order Form'!#REF!,"")),""))),"")</f>
        <v/>
      </c>
      <c r="J86" s="98" t="str">
        <f>IF('Order Form'!$K$13="Yes",(IF('Order Form'!#REF!=0,"",IF('Order Form'!$K$10&lt;&gt;"GR - Gratis",IF(ISNUMBER($H86),'Order Form'!#REF!,""),""))),"")</f>
        <v/>
      </c>
      <c r="K86" s="46"/>
      <c r="L86" s="98" t="str">
        <f>IF('Order Form'!J144&gt;0,"",IF('Order Form'!G144=0,"",IF('Order Form'!$K$10&lt;&gt;"GR - Gratis",IF('Order Form'!$K$12="Yes",IF(ISNUMBER($H86),'Order Form'!G144*100,""),""),"")))</f>
        <v/>
      </c>
      <c r="M86" s="98" t="str">
        <f>IF('Order Form'!J144&gt;0,"",IF('Order Form'!$K$17=0,"",IF('Order Form'!$K$17=0,"",IF('Order Form'!$K$10&lt;&gt;"GR - Gratis",IF('Order Form'!$K$12="Yes",IF(ISNUMBER($H86),'Order Form'!$K$17*100,""),""),""))))</f>
        <v/>
      </c>
      <c r="N86" s="47"/>
      <c r="O86" s="97" t="str">
        <f>IF('Order Form'!$B$8="Name / Attent Of","",IF(ISNUMBER($H86),IF('Order Form'!$K$14="Yes",'Order Form'!$B$8,""),""))</f>
        <v/>
      </c>
      <c r="P86" s="105" t="str">
        <f>IF('Order Form'!$B$9="Company / Department","",IF(ISNUMBER($H86),IF('Order Form'!$K$14="Yes",'Order Form'!$B$9,""),""))</f>
        <v/>
      </c>
      <c r="Q86" s="97" t="str">
        <f>IF('Order Form'!$B$10="Address 1","",IF(ISNUMBER($H86),IF('Order Form'!$K$14="Yes",'Order Form'!$B$10,""),""))</f>
        <v/>
      </c>
      <c r="R86" s="97" t="str">
        <f>IF('Order Form'!$B$11="Address 2","",IF(ISNUMBER($H86),IF('Order Form'!$K$14="Yes",'Order Form'!$B$11,""),""))</f>
        <v/>
      </c>
      <c r="S86" s="105" t="str">
        <f>IF('Order Form'!$B$12="Address 3","",IF(ISNUMBER($H86),IF('Order Form'!$K$14="Yes",'Order Form'!$B$12,""),""))</f>
        <v/>
      </c>
      <c r="T86" s="97" t="str">
        <f>IF('Order Form'!$B$13="Town","",IF(ISNUMBER($H86),IF('Order Form'!$K$14="Yes",'Order Form'!$B$13,""),""))</f>
        <v/>
      </c>
      <c r="U86" s="43"/>
      <c r="V86" s="112" t="str">
        <f>IF('Order Form'!$B$14="Post Code","",IF(ISNUMBER($H86),IF('Order Form'!$K$14="Yes",'Order Form'!$B$14,""),""))</f>
        <v/>
      </c>
      <c r="W86" s="107" t="str">
        <f>IF('Order Form'!$B$15="Country","",IF(ISNUMBER($H86),IF('Order Form'!$K$14="Yes",VLOOKUP('Order Form'!$B$15,Lists!N:O,2,0),""),""))</f>
        <v/>
      </c>
      <c r="X86" s="109"/>
      <c r="Y86" s="108" t="str">
        <f>IF('Order Form'!$F$8="Phone","",IF(ISNUMBER($H86),IF('Order Form'!$K$14="Yes",'Order Form'!$F$8,""),""))</f>
        <v/>
      </c>
      <c r="Z86" s="106" t="str">
        <f>IF('Order Form'!$F$9="Email","",IF(ISNUMBER($H86),IF('Order Form'!$K$14="Yes",'Order Form'!$F$9,""),""))</f>
        <v/>
      </c>
      <c r="AA86" s="47"/>
      <c r="AC86" s="95" t="str">
        <f>IF(ISNUMBER(($H86)),LEFT('Order Form'!$K$10,2),"")</f>
        <v/>
      </c>
      <c r="AD86" s="43"/>
      <c r="AE86" s="95" t="str">
        <f>IF(AC86="GR",LEFT('Order Form'!$K$11,2),"")</f>
        <v/>
      </c>
      <c r="AF86" s="43"/>
      <c r="AG86" s="47"/>
      <c r="AH86" s="47"/>
      <c r="AI86" s="95" t="str">
        <f>IF(ISNUMBER(($H86)),IF('Order Form'!$K$16="Yes","P",""),"")</f>
        <v/>
      </c>
      <c r="AJ86" s="43"/>
      <c r="AK86" s="115"/>
      <c r="AL86" s="115"/>
      <c r="AM86" s="43"/>
      <c r="AN86" s="43"/>
      <c r="AO86" s="47"/>
      <c r="AP86" s="43"/>
      <c r="AQ86" s="47"/>
      <c r="AR86" s="47"/>
      <c r="AS86" s="47"/>
      <c r="AZ86" s="95" t="str">
        <f>IF(ISNUMBER(($H86)),IF('Order Form'!$K$15="Yes","Y",""),"")</f>
        <v/>
      </c>
      <c r="BD86" s="96" t="e">
        <f>IF('Order Form'!#REF!&gt;0,"OF"," ")</f>
        <v>#REF!</v>
      </c>
      <c r="BE86" s="95" t="e">
        <f>IF('Order Form'!#REF!&gt;0,"Y"," ")</f>
        <v>#REF!</v>
      </c>
      <c r="BF86" s="95" t="e">
        <f>IF('Order Form'!#REF!&gt;0,"STANDARD"," ")</f>
        <v>#REF!</v>
      </c>
    </row>
    <row r="87" spans="1:58">
      <c r="A87" s="43"/>
      <c r="B87" s="102" t="str">
        <f>IF(ISNUMBER(($H87)),'Order Form'!$D$5,"")</f>
        <v/>
      </c>
      <c r="C87" s="101" t="str">
        <f>IF(ISNUMBER(($H87)),'Order Form'!$G$5,"")</f>
        <v/>
      </c>
      <c r="D87" s="101" t="str">
        <f>IF('Order Form'!F145="","",IF(ISNUMBER(($H87)),'Order Form'!F145,""))</f>
        <v/>
      </c>
      <c r="E87" s="44"/>
      <c r="F87" s="100" t="str">
        <f>IF(ISNUMBER((H87)),SUBSTITUTE(SUBSTITUTE('Order Form'!#REF!,"-","")," ",""),"")</f>
        <v/>
      </c>
      <c r="G87" s="45"/>
      <c r="H87" s="99" t="str">
        <f>IF('Order Form'!H145&gt;0,'Order Form'!H145," ")</f>
        <v xml:space="preserve"> </v>
      </c>
      <c r="I87" s="98" t="str">
        <f>IF('Order Form'!$K$13="Yes",(IF('Order Form'!#REF!&gt;0,"",IF('Order Form'!$K$10&lt;&gt;"GR - Gratis",IF('Order Form'!#REF!=0,"",IF(ISNUMBER($H87),'Order Form'!#REF!,"")),""))),"")</f>
        <v/>
      </c>
      <c r="J87" s="98" t="str">
        <f>IF('Order Form'!$K$13="Yes",(IF('Order Form'!#REF!=0,"",IF('Order Form'!$K$10&lt;&gt;"GR - Gratis",IF(ISNUMBER($H87),'Order Form'!#REF!,""),""))),"")</f>
        <v/>
      </c>
      <c r="K87" s="46"/>
      <c r="L87" s="98" t="str">
        <f>IF('Order Form'!J145&gt;0,"",IF('Order Form'!G145=0,"",IF('Order Form'!$K$10&lt;&gt;"GR - Gratis",IF('Order Form'!$K$12="Yes",IF(ISNUMBER($H87),'Order Form'!G145*100,""),""),"")))</f>
        <v/>
      </c>
      <c r="M87" s="98" t="str">
        <f>IF('Order Form'!J145&gt;0,"",IF('Order Form'!$K$17=0,"",IF('Order Form'!$K$17=0,"",IF('Order Form'!$K$10&lt;&gt;"GR - Gratis",IF('Order Form'!$K$12="Yes",IF(ISNUMBER($H87),'Order Form'!$K$17*100,""),""),""))))</f>
        <v/>
      </c>
      <c r="N87" s="47"/>
      <c r="O87" s="97" t="str">
        <f>IF('Order Form'!$B$8="Name / Attent Of","",IF(ISNUMBER($H87),IF('Order Form'!$K$14="Yes",'Order Form'!$B$8,""),""))</f>
        <v/>
      </c>
      <c r="P87" s="105" t="str">
        <f>IF('Order Form'!$B$9="Company / Department","",IF(ISNUMBER($H87),IF('Order Form'!$K$14="Yes",'Order Form'!$B$9,""),""))</f>
        <v/>
      </c>
      <c r="Q87" s="97" t="str">
        <f>IF('Order Form'!$B$10="Address 1","",IF(ISNUMBER($H87),IF('Order Form'!$K$14="Yes",'Order Form'!$B$10,""),""))</f>
        <v/>
      </c>
      <c r="R87" s="97" t="str">
        <f>IF('Order Form'!$B$11="Address 2","",IF(ISNUMBER($H87),IF('Order Form'!$K$14="Yes",'Order Form'!$B$11,""),""))</f>
        <v/>
      </c>
      <c r="S87" s="105" t="str">
        <f>IF('Order Form'!$B$12="Address 3","",IF(ISNUMBER($H87),IF('Order Form'!$K$14="Yes",'Order Form'!$B$12,""),""))</f>
        <v/>
      </c>
      <c r="T87" s="97" t="str">
        <f>IF('Order Form'!$B$13="Town","",IF(ISNUMBER($H87),IF('Order Form'!$K$14="Yes",'Order Form'!$B$13,""),""))</f>
        <v/>
      </c>
      <c r="U87" s="43"/>
      <c r="V87" s="112" t="str">
        <f>IF('Order Form'!$B$14="Post Code","",IF(ISNUMBER($H87),IF('Order Form'!$K$14="Yes",'Order Form'!$B$14,""),""))</f>
        <v/>
      </c>
      <c r="W87" s="107" t="str">
        <f>IF('Order Form'!$B$15="Country","",IF(ISNUMBER($H87),IF('Order Form'!$K$14="Yes",VLOOKUP('Order Form'!$B$15,Lists!N:O,2,0),""),""))</f>
        <v/>
      </c>
      <c r="X87" s="109"/>
      <c r="Y87" s="108" t="str">
        <f>IF('Order Form'!$F$8="Phone","",IF(ISNUMBER($H87),IF('Order Form'!$K$14="Yes",'Order Form'!$F$8,""),""))</f>
        <v/>
      </c>
      <c r="Z87" s="106" t="str">
        <f>IF('Order Form'!$F$9="Email","",IF(ISNUMBER($H87),IF('Order Form'!$K$14="Yes",'Order Form'!$F$9,""),""))</f>
        <v/>
      </c>
      <c r="AA87" s="47"/>
      <c r="AC87" s="95" t="str">
        <f>IF(ISNUMBER(($H87)),LEFT('Order Form'!$K$10,2),"")</f>
        <v/>
      </c>
      <c r="AD87" s="43"/>
      <c r="AE87" s="95" t="str">
        <f>IF(AC87="GR",LEFT('Order Form'!$K$11,2),"")</f>
        <v/>
      </c>
      <c r="AF87" s="43"/>
      <c r="AG87" s="47"/>
      <c r="AH87" s="47"/>
      <c r="AI87" s="95" t="str">
        <f>IF(ISNUMBER(($H87)),IF('Order Form'!$K$16="Yes","P",""),"")</f>
        <v/>
      </c>
      <c r="AJ87" s="43"/>
      <c r="AK87" s="115"/>
      <c r="AL87" s="115"/>
      <c r="AM87" s="43"/>
      <c r="AN87" s="43"/>
      <c r="AO87" s="47"/>
      <c r="AP87" s="43"/>
      <c r="AQ87" s="47"/>
      <c r="AR87" s="47"/>
      <c r="AS87" s="47"/>
      <c r="AZ87" s="95" t="str">
        <f>IF(ISNUMBER(($H87)),IF('Order Form'!$K$15="Yes","Y",""),"")</f>
        <v/>
      </c>
      <c r="BD87" s="96" t="e">
        <f>IF('Order Form'!#REF!&gt;0,"OF"," ")</f>
        <v>#REF!</v>
      </c>
      <c r="BE87" s="95" t="e">
        <f>IF('Order Form'!#REF!&gt;0,"Y"," ")</f>
        <v>#REF!</v>
      </c>
      <c r="BF87" s="95" t="e">
        <f>IF('Order Form'!#REF!&gt;0,"STANDARD"," ")</f>
        <v>#REF!</v>
      </c>
    </row>
    <row r="88" spans="1:58">
      <c r="A88" s="43"/>
      <c r="B88" s="102" t="str">
        <f>IF(ISNUMBER(($H88)),'Order Form'!$D$5,"")</f>
        <v/>
      </c>
      <c r="C88" s="101" t="str">
        <f>IF(ISNUMBER(($H88)),'Order Form'!$G$5,"")</f>
        <v/>
      </c>
      <c r="D88" s="101" t="str">
        <f>IF('Order Form'!F146="","",IF(ISNUMBER(($H88)),'Order Form'!F146,""))</f>
        <v/>
      </c>
      <c r="E88" s="44"/>
      <c r="F88" s="100" t="str">
        <f>IF(ISNUMBER((H88)),SUBSTITUTE(SUBSTITUTE('Order Form'!#REF!,"-","")," ",""),"")</f>
        <v/>
      </c>
      <c r="G88" s="45"/>
      <c r="H88" s="99" t="str">
        <f>IF('Order Form'!H146&gt;0,'Order Form'!H146," ")</f>
        <v xml:space="preserve"> </v>
      </c>
      <c r="I88" s="98" t="str">
        <f>IF('Order Form'!$K$13="Yes",(IF('Order Form'!#REF!&gt;0,"",IF('Order Form'!$K$10&lt;&gt;"GR - Gratis",IF('Order Form'!#REF!=0,"",IF(ISNUMBER($H88),'Order Form'!#REF!,"")),""))),"")</f>
        <v/>
      </c>
      <c r="J88" s="98" t="str">
        <f>IF('Order Form'!$K$13="Yes",(IF('Order Form'!#REF!=0,"",IF('Order Form'!$K$10&lt;&gt;"GR - Gratis",IF(ISNUMBER($H88),'Order Form'!#REF!,""),""))),"")</f>
        <v/>
      </c>
      <c r="K88" s="46"/>
      <c r="L88" s="98" t="str">
        <f>IF('Order Form'!J146&gt;0,"",IF('Order Form'!G146=0,"",IF('Order Form'!$K$10&lt;&gt;"GR - Gratis",IF('Order Form'!$K$12="Yes",IF(ISNUMBER($H88),'Order Form'!G146*100,""),""),"")))</f>
        <v/>
      </c>
      <c r="M88" s="98" t="str">
        <f>IF('Order Form'!J146&gt;0,"",IF('Order Form'!$K$17=0,"",IF('Order Form'!$K$17=0,"",IF('Order Form'!$K$10&lt;&gt;"GR - Gratis",IF('Order Form'!$K$12="Yes",IF(ISNUMBER($H88),'Order Form'!$K$17*100,""),""),""))))</f>
        <v/>
      </c>
      <c r="N88" s="47"/>
      <c r="O88" s="97" t="str">
        <f>IF('Order Form'!$B$8="Name / Attent Of","",IF(ISNUMBER($H88),IF('Order Form'!$K$14="Yes",'Order Form'!$B$8,""),""))</f>
        <v/>
      </c>
      <c r="P88" s="105" t="str">
        <f>IF('Order Form'!$B$9="Company / Department","",IF(ISNUMBER($H88),IF('Order Form'!$K$14="Yes",'Order Form'!$B$9,""),""))</f>
        <v/>
      </c>
      <c r="Q88" s="97" t="str">
        <f>IF('Order Form'!$B$10="Address 1","",IF(ISNUMBER($H88),IF('Order Form'!$K$14="Yes",'Order Form'!$B$10,""),""))</f>
        <v/>
      </c>
      <c r="R88" s="97" t="str">
        <f>IF('Order Form'!$B$11="Address 2","",IF(ISNUMBER($H88),IF('Order Form'!$K$14="Yes",'Order Form'!$B$11,""),""))</f>
        <v/>
      </c>
      <c r="S88" s="105" t="str">
        <f>IF('Order Form'!$B$12="Address 3","",IF(ISNUMBER($H88),IF('Order Form'!$K$14="Yes",'Order Form'!$B$12,""),""))</f>
        <v/>
      </c>
      <c r="T88" s="97" t="str">
        <f>IF('Order Form'!$B$13="Town","",IF(ISNUMBER($H88),IF('Order Form'!$K$14="Yes",'Order Form'!$B$13,""),""))</f>
        <v/>
      </c>
      <c r="U88" s="43"/>
      <c r="V88" s="112" t="str">
        <f>IF('Order Form'!$B$14="Post Code","",IF(ISNUMBER($H88),IF('Order Form'!$K$14="Yes",'Order Form'!$B$14,""),""))</f>
        <v/>
      </c>
      <c r="W88" s="107" t="str">
        <f>IF('Order Form'!$B$15="Country","",IF(ISNUMBER($H88),IF('Order Form'!$K$14="Yes",VLOOKUP('Order Form'!$B$15,Lists!N:O,2,0),""),""))</f>
        <v/>
      </c>
      <c r="X88" s="109"/>
      <c r="Y88" s="108" t="str">
        <f>IF('Order Form'!$F$8="Phone","",IF(ISNUMBER($H88),IF('Order Form'!$K$14="Yes",'Order Form'!$F$8,""),""))</f>
        <v/>
      </c>
      <c r="Z88" s="106" t="str">
        <f>IF('Order Form'!$F$9="Email","",IF(ISNUMBER($H88),IF('Order Form'!$K$14="Yes",'Order Form'!$F$9,""),""))</f>
        <v/>
      </c>
      <c r="AA88" s="47"/>
      <c r="AC88" s="95" t="str">
        <f>IF(ISNUMBER(($H88)),LEFT('Order Form'!$K$10,2),"")</f>
        <v/>
      </c>
      <c r="AD88" s="43"/>
      <c r="AE88" s="95" t="str">
        <f>IF(AC88="GR",LEFT('Order Form'!$K$11,2),"")</f>
        <v/>
      </c>
      <c r="AF88" s="43"/>
      <c r="AG88" s="47"/>
      <c r="AH88" s="47"/>
      <c r="AI88" s="95" t="str">
        <f>IF(ISNUMBER(($H88)),IF('Order Form'!$K$16="Yes","P",""),"")</f>
        <v/>
      </c>
      <c r="AJ88" s="43"/>
      <c r="AK88" s="115"/>
      <c r="AL88" s="115"/>
      <c r="AM88" s="43"/>
      <c r="AN88" s="43"/>
      <c r="AO88" s="47"/>
      <c r="AP88" s="43"/>
      <c r="AQ88" s="47"/>
      <c r="AR88" s="47"/>
      <c r="AS88" s="47"/>
      <c r="AZ88" s="95" t="str">
        <f>IF(ISNUMBER(($H88)),IF('Order Form'!$K$15="Yes","Y",""),"")</f>
        <v/>
      </c>
      <c r="BD88" s="96" t="e">
        <f>IF('Order Form'!#REF!&gt;0,"OF"," ")</f>
        <v>#REF!</v>
      </c>
      <c r="BE88" s="95" t="e">
        <f>IF('Order Form'!#REF!&gt;0,"Y"," ")</f>
        <v>#REF!</v>
      </c>
      <c r="BF88" s="95" t="e">
        <f>IF('Order Form'!#REF!&gt;0,"STANDARD"," ")</f>
        <v>#REF!</v>
      </c>
    </row>
    <row r="89" spans="1:58">
      <c r="A89" s="43"/>
      <c r="B89" s="102" t="str">
        <f>IF(ISNUMBER(($H89)),'Order Form'!$D$5,"")</f>
        <v/>
      </c>
      <c r="C89" s="101" t="str">
        <f>IF(ISNUMBER(($H89)),'Order Form'!$G$5,"")</f>
        <v/>
      </c>
      <c r="D89" s="101" t="str">
        <f>IF('Order Form'!F147="","",IF(ISNUMBER(($H89)),'Order Form'!F147,""))</f>
        <v/>
      </c>
      <c r="E89" s="44"/>
      <c r="F89" s="100" t="str">
        <f>IF(ISNUMBER((H89)),SUBSTITUTE(SUBSTITUTE('Order Form'!#REF!,"-","")," ",""),"")</f>
        <v/>
      </c>
      <c r="G89" s="45"/>
      <c r="H89" s="99" t="str">
        <f>IF('Order Form'!H147&gt;0,'Order Form'!H147," ")</f>
        <v xml:space="preserve"> </v>
      </c>
      <c r="I89" s="98" t="str">
        <f>IF('Order Form'!$K$13="Yes",(IF('Order Form'!#REF!&gt;0,"",IF('Order Form'!$K$10&lt;&gt;"GR - Gratis",IF('Order Form'!#REF!=0,"",IF(ISNUMBER($H89),'Order Form'!#REF!,"")),""))),"")</f>
        <v/>
      </c>
      <c r="J89" s="98" t="str">
        <f>IF('Order Form'!$K$13="Yes",(IF('Order Form'!#REF!=0,"",IF('Order Form'!$K$10&lt;&gt;"GR - Gratis",IF(ISNUMBER($H89),'Order Form'!#REF!,""),""))),"")</f>
        <v/>
      </c>
      <c r="K89" s="46"/>
      <c r="L89" s="98" t="str">
        <f>IF('Order Form'!J147&gt;0,"",IF('Order Form'!G147=0,"",IF('Order Form'!$K$10&lt;&gt;"GR - Gratis",IF('Order Form'!$K$12="Yes",IF(ISNUMBER($H89),'Order Form'!G147*100,""),""),"")))</f>
        <v/>
      </c>
      <c r="M89" s="98" t="str">
        <f>IF('Order Form'!J147&gt;0,"",IF('Order Form'!$K$17=0,"",IF('Order Form'!$K$17=0,"",IF('Order Form'!$K$10&lt;&gt;"GR - Gratis",IF('Order Form'!$K$12="Yes",IF(ISNUMBER($H89),'Order Form'!$K$17*100,""),""),""))))</f>
        <v/>
      </c>
      <c r="N89" s="47"/>
      <c r="O89" s="97" t="str">
        <f>IF('Order Form'!$B$8="Name / Attent Of","",IF(ISNUMBER($H89),IF('Order Form'!$K$14="Yes",'Order Form'!$B$8,""),""))</f>
        <v/>
      </c>
      <c r="P89" s="105" t="str">
        <f>IF('Order Form'!$B$9="Company / Department","",IF(ISNUMBER($H89),IF('Order Form'!$K$14="Yes",'Order Form'!$B$9,""),""))</f>
        <v/>
      </c>
      <c r="Q89" s="97" t="str">
        <f>IF('Order Form'!$B$10="Address 1","",IF(ISNUMBER($H89),IF('Order Form'!$K$14="Yes",'Order Form'!$B$10,""),""))</f>
        <v/>
      </c>
      <c r="R89" s="97" t="str">
        <f>IF('Order Form'!$B$11="Address 2","",IF(ISNUMBER($H89),IF('Order Form'!$K$14="Yes",'Order Form'!$B$11,""),""))</f>
        <v/>
      </c>
      <c r="S89" s="105" t="str">
        <f>IF('Order Form'!$B$12="Address 3","",IF(ISNUMBER($H89),IF('Order Form'!$K$14="Yes",'Order Form'!$B$12,""),""))</f>
        <v/>
      </c>
      <c r="T89" s="97" t="str">
        <f>IF('Order Form'!$B$13="Town","",IF(ISNUMBER($H89),IF('Order Form'!$K$14="Yes",'Order Form'!$B$13,""),""))</f>
        <v/>
      </c>
      <c r="U89" s="43"/>
      <c r="V89" s="112" t="str">
        <f>IF('Order Form'!$B$14="Post Code","",IF(ISNUMBER($H89),IF('Order Form'!$K$14="Yes",'Order Form'!$B$14,""),""))</f>
        <v/>
      </c>
      <c r="W89" s="107" t="str">
        <f>IF('Order Form'!$B$15="Country","",IF(ISNUMBER($H89),IF('Order Form'!$K$14="Yes",VLOOKUP('Order Form'!$B$15,Lists!N:O,2,0),""),""))</f>
        <v/>
      </c>
      <c r="X89" s="109"/>
      <c r="Y89" s="108" t="str">
        <f>IF('Order Form'!$F$8="Phone","",IF(ISNUMBER($H89),IF('Order Form'!$K$14="Yes",'Order Form'!$F$8,""),""))</f>
        <v/>
      </c>
      <c r="Z89" s="106" t="str">
        <f>IF('Order Form'!$F$9="Email","",IF(ISNUMBER($H89),IF('Order Form'!$K$14="Yes",'Order Form'!$F$9,""),""))</f>
        <v/>
      </c>
      <c r="AA89" s="47"/>
      <c r="AC89" s="95" t="str">
        <f>IF(ISNUMBER(($H89)),LEFT('Order Form'!$K$10,2),"")</f>
        <v/>
      </c>
      <c r="AD89" s="43"/>
      <c r="AE89" s="95" t="str">
        <f>IF(AC89="GR",LEFT('Order Form'!$K$11,2),"")</f>
        <v/>
      </c>
      <c r="AF89" s="43"/>
      <c r="AG89" s="47"/>
      <c r="AH89" s="47"/>
      <c r="AI89" s="95" t="str">
        <f>IF(ISNUMBER(($H89)),IF('Order Form'!$K$16="Yes","P",""),"")</f>
        <v/>
      </c>
      <c r="AJ89" s="43"/>
      <c r="AK89" s="115"/>
      <c r="AL89" s="115"/>
      <c r="AM89" s="43"/>
      <c r="AN89" s="43"/>
      <c r="AO89" s="47"/>
      <c r="AP89" s="43"/>
      <c r="AQ89" s="47"/>
      <c r="AR89" s="47"/>
      <c r="AS89" s="47"/>
      <c r="AZ89" s="95" t="str">
        <f>IF(ISNUMBER(($H89)),IF('Order Form'!$K$15="Yes","Y",""),"")</f>
        <v/>
      </c>
      <c r="BD89" s="96" t="e">
        <f>IF('Order Form'!#REF!&gt;0,"OF"," ")</f>
        <v>#REF!</v>
      </c>
      <c r="BE89" s="95" t="e">
        <f>IF('Order Form'!#REF!&gt;0,"Y"," ")</f>
        <v>#REF!</v>
      </c>
      <c r="BF89" s="95" t="e">
        <f>IF('Order Form'!#REF!&gt;0,"STANDARD"," ")</f>
        <v>#REF!</v>
      </c>
    </row>
    <row r="90" spans="1:58">
      <c r="A90" s="43"/>
      <c r="B90" s="102" t="str">
        <f>IF(ISNUMBER(($H90)),'Order Form'!$D$5,"")</f>
        <v/>
      </c>
      <c r="C90" s="101" t="str">
        <f>IF(ISNUMBER(($H90)),'Order Form'!$G$5,"")</f>
        <v/>
      </c>
      <c r="D90" s="101" t="str">
        <f>IF('Order Form'!F148="","",IF(ISNUMBER(($H90)),'Order Form'!F148,""))</f>
        <v/>
      </c>
      <c r="E90" s="44"/>
      <c r="F90" s="100" t="str">
        <f>IF(ISNUMBER((H90)),SUBSTITUTE(SUBSTITUTE('Order Form'!#REF!,"-","")," ",""),"")</f>
        <v/>
      </c>
      <c r="G90" s="45"/>
      <c r="H90" s="99" t="str">
        <f>IF('Order Form'!H148&gt;0,'Order Form'!H148," ")</f>
        <v xml:space="preserve"> </v>
      </c>
      <c r="I90" s="98" t="str">
        <f>IF('Order Form'!$K$13="Yes",(IF('Order Form'!#REF!&gt;0,"",IF('Order Form'!$K$10&lt;&gt;"GR - Gratis",IF('Order Form'!#REF!=0,"",IF(ISNUMBER($H90),'Order Form'!#REF!,"")),""))),"")</f>
        <v/>
      </c>
      <c r="J90" s="98" t="str">
        <f>IF('Order Form'!$K$13="Yes",(IF('Order Form'!#REF!=0,"",IF('Order Form'!$K$10&lt;&gt;"GR - Gratis",IF(ISNUMBER($H90),'Order Form'!#REF!,""),""))),"")</f>
        <v/>
      </c>
      <c r="K90" s="46"/>
      <c r="L90" s="98" t="str">
        <f>IF('Order Form'!J148&gt;0,"",IF('Order Form'!G148=0,"",IF('Order Form'!$K$10&lt;&gt;"GR - Gratis",IF('Order Form'!$K$12="Yes",IF(ISNUMBER($H90),'Order Form'!G148*100,""),""),"")))</f>
        <v/>
      </c>
      <c r="M90" s="98" t="str">
        <f>IF('Order Form'!J148&gt;0,"",IF('Order Form'!$K$17=0,"",IF('Order Form'!$K$17=0,"",IF('Order Form'!$K$10&lt;&gt;"GR - Gratis",IF('Order Form'!$K$12="Yes",IF(ISNUMBER($H90),'Order Form'!$K$17*100,""),""),""))))</f>
        <v/>
      </c>
      <c r="N90" s="47"/>
      <c r="O90" s="97" t="str">
        <f>IF('Order Form'!$B$8="Name / Attent Of","",IF(ISNUMBER($H90),IF('Order Form'!$K$14="Yes",'Order Form'!$B$8,""),""))</f>
        <v/>
      </c>
      <c r="P90" s="105" t="str">
        <f>IF('Order Form'!$B$9="Company / Department","",IF(ISNUMBER($H90),IF('Order Form'!$K$14="Yes",'Order Form'!$B$9,""),""))</f>
        <v/>
      </c>
      <c r="Q90" s="97" t="str">
        <f>IF('Order Form'!$B$10="Address 1","",IF(ISNUMBER($H90),IF('Order Form'!$K$14="Yes",'Order Form'!$B$10,""),""))</f>
        <v/>
      </c>
      <c r="R90" s="97" t="str">
        <f>IF('Order Form'!$B$11="Address 2","",IF(ISNUMBER($H90),IF('Order Form'!$K$14="Yes",'Order Form'!$B$11,""),""))</f>
        <v/>
      </c>
      <c r="S90" s="105" t="str">
        <f>IF('Order Form'!$B$12="Address 3","",IF(ISNUMBER($H90),IF('Order Form'!$K$14="Yes",'Order Form'!$B$12,""),""))</f>
        <v/>
      </c>
      <c r="T90" s="97" t="str">
        <f>IF('Order Form'!$B$13="Town","",IF(ISNUMBER($H90),IF('Order Form'!$K$14="Yes",'Order Form'!$B$13,""),""))</f>
        <v/>
      </c>
      <c r="U90" s="43"/>
      <c r="V90" s="112" t="str">
        <f>IF('Order Form'!$B$14="Post Code","",IF(ISNUMBER($H90),IF('Order Form'!$K$14="Yes",'Order Form'!$B$14,""),""))</f>
        <v/>
      </c>
      <c r="W90" s="107" t="str">
        <f>IF('Order Form'!$B$15="Country","",IF(ISNUMBER($H90),IF('Order Form'!$K$14="Yes",VLOOKUP('Order Form'!$B$15,Lists!N:O,2,0),""),""))</f>
        <v/>
      </c>
      <c r="X90" s="109"/>
      <c r="Y90" s="108" t="str">
        <f>IF('Order Form'!$F$8="Phone","",IF(ISNUMBER($H90),IF('Order Form'!$K$14="Yes",'Order Form'!$F$8,""),""))</f>
        <v/>
      </c>
      <c r="Z90" s="106" t="str">
        <f>IF('Order Form'!$F$9="Email","",IF(ISNUMBER($H90),IF('Order Form'!$K$14="Yes",'Order Form'!$F$9,""),""))</f>
        <v/>
      </c>
      <c r="AA90" s="47"/>
      <c r="AC90" s="95" t="str">
        <f>IF(ISNUMBER(($H90)),LEFT('Order Form'!$K$10,2),"")</f>
        <v/>
      </c>
      <c r="AD90" s="43"/>
      <c r="AE90" s="95" t="str">
        <f>IF(AC90="GR",LEFT('Order Form'!$K$11,2),"")</f>
        <v/>
      </c>
      <c r="AF90" s="43"/>
      <c r="AG90" s="47"/>
      <c r="AH90" s="47"/>
      <c r="AI90" s="95" t="str">
        <f>IF(ISNUMBER(($H90)),IF('Order Form'!$K$16="Yes","P",""),"")</f>
        <v/>
      </c>
      <c r="AJ90" s="43"/>
      <c r="AK90" s="115"/>
      <c r="AL90" s="115"/>
      <c r="AM90" s="43"/>
      <c r="AN90" s="43"/>
      <c r="AO90" s="47"/>
      <c r="AP90" s="43"/>
      <c r="AQ90" s="47"/>
      <c r="AR90" s="47"/>
      <c r="AS90" s="47"/>
      <c r="AZ90" s="95" t="str">
        <f>IF(ISNUMBER(($H90)),IF('Order Form'!$K$15="Yes","Y",""),"")</f>
        <v/>
      </c>
      <c r="BD90" s="96" t="e">
        <f>IF('Order Form'!#REF!&gt;0,"OF"," ")</f>
        <v>#REF!</v>
      </c>
      <c r="BE90" s="95" t="e">
        <f>IF('Order Form'!#REF!&gt;0,"Y"," ")</f>
        <v>#REF!</v>
      </c>
      <c r="BF90" s="95" t="e">
        <f>IF('Order Form'!#REF!&gt;0,"STANDARD"," ")</f>
        <v>#REF!</v>
      </c>
    </row>
    <row r="91" spans="1:58">
      <c r="A91" s="43"/>
      <c r="B91" s="102" t="str">
        <f>IF(ISNUMBER(($H91)),'Order Form'!$D$5,"")</f>
        <v/>
      </c>
      <c r="C91" s="101" t="str">
        <f>IF(ISNUMBER(($H91)),'Order Form'!$G$5,"")</f>
        <v/>
      </c>
      <c r="D91" s="101" t="str">
        <f>IF('Order Form'!F149="","",IF(ISNUMBER(($H91)),'Order Form'!F149,""))</f>
        <v/>
      </c>
      <c r="E91" s="44"/>
      <c r="F91" s="100" t="str">
        <f>IF(ISNUMBER((H91)),SUBSTITUTE(SUBSTITUTE('Order Form'!#REF!,"-","")," ",""),"")</f>
        <v/>
      </c>
      <c r="G91" s="45"/>
      <c r="H91" s="99" t="str">
        <f>IF('Order Form'!H149&gt;0,'Order Form'!H149," ")</f>
        <v xml:space="preserve"> </v>
      </c>
      <c r="I91" s="98" t="str">
        <f>IF('Order Form'!$K$13="Yes",(IF('Order Form'!#REF!&gt;0,"",IF('Order Form'!$K$10&lt;&gt;"GR - Gratis",IF('Order Form'!#REF!=0,"",IF(ISNUMBER($H91),'Order Form'!#REF!,"")),""))),"")</f>
        <v/>
      </c>
      <c r="J91" s="98" t="str">
        <f>IF('Order Form'!$K$13="Yes",(IF('Order Form'!#REF!=0,"",IF('Order Form'!$K$10&lt;&gt;"GR - Gratis",IF(ISNUMBER($H91),'Order Form'!#REF!,""),""))),"")</f>
        <v/>
      </c>
      <c r="K91" s="46"/>
      <c r="L91" s="98" t="str">
        <f>IF('Order Form'!J149&gt;0,"",IF('Order Form'!G149=0,"",IF('Order Form'!$K$10&lt;&gt;"GR - Gratis",IF('Order Form'!$K$12="Yes",IF(ISNUMBER($H91),'Order Form'!G149*100,""),""),"")))</f>
        <v/>
      </c>
      <c r="M91" s="98" t="str">
        <f>IF('Order Form'!J149&gt;0,"",IF('Order Form'!$K$17=0,"",IF('Order Form'!$K$17=0,"",IF('Order Form'!$K$10&lt;&gt;"GR - Gratis",IF('Order Form'!$K$12="Yes",IF(ISNUMBER($H91),'Order Form'!$K$17*100,""),""),""))))</f>
        <v/>
      </c>
      <c r="N91" s="47"/>
      <c r="O91" s="97" t="str">
        <f>IF('Order Form'!$B$8="Name / Attent Of","",IF(ISNUMBER($H91),IF('Order Form'!$K$14="Yes",'Order Form'!$B$8,""),""))</f>
        <v/>
      </c>
      <c r="P91" s="105" t="str">
        <f>IF('Order Form'!$B$9="Company / Department","",IF(ISNUMBER($H91),IF('Order Form'!$K$14="Yes",'Order Form'!$B$9,""),""))</f>
        <v/>
      </c>
      <c r="Q91" s="97" t="str">
        <f>IF('Order Form'!$B$10="Address 1","",IF(ISNUMBER($H91),IF('Order Form'!$K$14="Yes",'Order Form'!$B$10,""),""))</f>
        <v/>
      </c>
      <c r="R91" s="97" t="str">
        <f>IF('Order Form'!$B$11="Address 2","",IF(ISNUMBER($H91),IF('Order Form'!$K$14="Yes",'Order Form'!$B$11,""),""))</f>
        <v/>
      </c>
      <c r="S91" s="105" t="str">
        <f>IF('Order Form'!$B$12="Address 3","",IF(ISNUMBER($H91),IF('Order Form'!$K$14="Yes",'Order Form'!$B$12,""),""))</f>
        <v/>
      </c>
      <c r="T91" s="97" t="str">
        <f>IF('Order Form'!$B$13="Town","",IF(ISNUMBER($H91),IF('Order Form'!$K$14="Yes",'Order Form'!$B$13,""),""))</f>
        <v/>
      </c>
      <c r="U91" s="43"/>
      <c r="V91" s="112" t="str">
        <f>IF('Order Form'!$B$14="Post Code","",IF(ISNUMBER($H91),IF('Order Form'!$K$14="Yes",'Order Form'!$B$14,""),""))</f>
        <v/>
      </c>
      <c r="W91" s="107" t="str">
        <f>IF('Order Form'!$B$15="Country","",IF(ISNUMBER($H91),IF('Order Form'!$K$14="Yes",VLOOKUP('Order Form'!$B$15,Lists!N:O,2,0),""),""))</f>
        <v/>
      </c>
      <c r="X91" s="109"/>
      <c r="Y91" s="108" t="str">
        <f>IF('Order Form'!$F$8="Phone","",IF(ISNUMBER($H91),IF('Order Form'!$K$14="Yes",'Order Form'!$F$8,""),""))</f>
        <v/>
      </c>
      <c r="Z91" s="106" t="str">
        <f>IF('Order Form'!$F$9="Email","",IF(ISNUMBER($H91),IF('Order Form'!$K$14="Yes",'Order Form'!$F$9,""),""))</f>
        <v/>
      </c>
      <c r="AA91" s="47"/>
      <c r="AC91" s="95" t="str">
        <f>IF(ISNUMBER(($H91)),LEFT('Order Form'!$K$10,2),"")</f>
        <v/>
      </c>
      <c r="AD91" s="43"/>
      <c r="AE91" s="95" t="str">
        <f>IF(AC91="GR",LEFT('Order Form'!$K$11,2),"")</f>
        <v/>
      </c>
      <c r="AF91" s="43"/>
      <c r="AG91" s="47"/>
      <c r="AH91" s="47"/>
      <c r="AI91" s="95" t="str">
        <f>IF(ISNUMBER(($H91)),IF('Order Form'!$K$16="Yes","P",""),"")</f>
        <v/>
      </c>
      <c r="AJ91" s="43"/>
      <c r="AK91" s="115"/>
      <c r="AL91" s="115"/>
      <c r="AM91" s="43"/>
      <c r="AN91" s="43"/>
      <c r="AO91" s="47"/>
      <c r="AP91" s="43"/>
      <c r="AQ91" s="47"/>
      <c r="AR91" s="47"/>
      <c r="AS91" s="47"/>
      <c r="AZ91" s="95" t="str">
        <f>IF(ISNUMBER(($H91)),IF('Order Form'!$K$15="Yes","Y",""),"")</f>
        <v/>
      </c>
      <c r="BD91" s="96" t="e">
        <f>IF('Order Form'!#REF!&gt;0,"OF"," ")</f>
        <v>#REF!</v>
      </c>
      <c r="BE91" s="95" t="e">
        <f>IF('Order Form'!#REF!&gt;0,"Y"," ")</f>
        <v>#REF!</v>
      </c>
      <c r="BF91" s="95" t="e">
        <f>IF('Order Form'!#REF!&gt;0,"STANDARD"," ")</f>
        <v>#REF!</v>
      </c>
    </row>
    <row r="92" spans="1:58">
      <c r="A92" s="43"/>
      <c r="B92" s="102" t="str">
        <f>IF(ISNUMBER(($H92)),'Order Form'!$D$5,"")</f>
        <v/>
      </c>
      <c r="C92" s="101" t="str">
        <f>IF(ISNUMBER(($H92)),'Order Form'!$G$5,"")</f>
        <v/>
      </c>
      <c r="D92" s="101" t="str">
        <f>IF('Order Form'!F150="","",IF(ISNUMBER(($H92)),'Order Form'!F150,""))</f>
        <v/>
      </c>
      <c r="E92" s="44"/>
      <c r="F92" s="100" t="str">
        <f>IF(ISNUMBER((H92)),SUBSTITUTE(SUBSTITUTE('Order Form'!#REF!,"-","")," ",""),"")</f>
        <v/>
      </c>
      <c r="G92" s="45"/>
      <c r="H92" s="99" t="str">
        <f>IF('Order Form'!H150&gt;0,'Order Form'!H150," ")</f>
        <v xml:space="preserve"> </v>
      </c>
      <c r="I92" s="98" t="str">
        <f>IF('Order Form'!$K$13="Yes",(IF('Order Form'!#REF!&gt;0,"",IF('Order Form'!$K$10&lt;&gt;"GR - Gratis",IF('Order Form'!#REF!=0,"",IF(ISNUMBER($H92),'Order Form'!#REF!,"")),""))),"")</f>
        <v/>
      </c>
      <c r="J92" s="98" t="str">
        <f>IF('Order Form'!$K$13="Yes",(IF('Order Form'!#REF!=0,"",IF('Order Form'!$K$10&lt;&gt;"GR - Gratis",IF(ISNUMBER($H92),'Order Form'!#REF!,""),""))),"")</f>
        <v/>
      </c>
      <c r="K92" s="46"/>
      <c r="L92" s="98" t="str">
        <f>IF('Order Form'!J150&gt;0,"",IF('Order Form'!G150=0,"",IF('Order Form'!$K$10&lt;&gt;"GR - Gratis",IF('Order Form'!$K$12="Yes",IF(ISNUMBER($H92),'Order Form'!G150*100,""),""),"")))</f>
        <v/>
      </c>
      <c r="M92" s="98" t="str">
        <f>IF('Order Form'!J150&gt;0,"",IF('Order Form'!$K$17=0,"",IF('Order Form'!$K$17=0,"",IF('Order Form'!$K$10&lt;&gt;"GR - Gratis",IF('Order Form'!$K$12="Yes",IF(ISNUMBER($H92),'Order Form'!$K$17*100,""),""),""))))</f>
        <v/>
      </c>
      <c r="N92" s="47"/>
      <c r="O92" s="97" t="str">
        <f>IF('Order Form'!$B$8="Name / Attent Of","",IF(ISNUMBER($H92),IF('Order Form'!$K$14="Yes",'Order Form'!$B$8,""),""))</f>
        <v/>
      </c>
      <c r="P92" s="105" t="str">
        <f>IF('Order Form'!$B$9="Company / Department","",IF(ISNUMBER($H92),IF('Order Form'!$K$14="Yes",'Order Form'!$B$9,""),""))</f>
        <v/>
      </c>
      <c r="Q92" s="97" t="str">
        <f>IF('Order Form'!$B$10="Address 1","",IF(ISNUMBER($H92),IF('Order Form'!$K$14="Yes",'Order Form'!$B$10,""),""))</f>
        <v/>
      </c>
      <c r="R92" s="97" t="str">
        <f>IF('Order Form'!$B$11="Address 2","",IF(ISNUMBER($H92),IF('Order Form'!$K$14="Yes",'Order Form'!$B$11,""),""))</f>
        <v/>
      </c>
      <c r="S92" s="105" t="str">
        <f>IF('Order Form'!$B$12="Address 3","",IF(ISNUMBER($H92),IF('Order Form'!$K$14="Yes",'Order Form'!$B$12,""),""))</f>
        <v/>
      </c>
      <c r="T92" s="97" t="str">
        <f>IF('Order Form'!$B$13="Town","",IF(ISNUMBER($H92),IF('Order Form'!$K$14="Yes",'Order Form'!$B$13,""),""))</f>
        <v/>
      </c>
      <c r="U92" s="43"/>
      <c r="V92" s="112" t="str">
        <f>IF('Order Form'!$B$14="Post Code","",IF(ISNUMBER($H92),IF('Order Form'!$K$14="Yes",'Order Form'!$B$14,""),""))</f>
        <v/>
      </c>
      <c r="W92" s="107" t="str">
        <f>IF('Order Form'!$B$15="Country","",IF(ISNUMBER($H92),IF('Order Form'!$K$14="Yes",VLOOKUP('Order Form'!$B$15,Lists!N:O,2,0),""),""))</f>
        <v/>
      </c>
      <c r="X92" s="109"/>
      <c r="Y92" s="108" t="str">
        <f>IF('Order Form'!$F$8="Phone","",IF(ISNUMBER($H92),IF('Order Form'!$K$14="Yes",'Order Form'!$F$8,""),""))</f>
        <v/>
      </c>
      <c r="Z92" s="106" t="str">
        <f>IF('Order Form'!$F$9="Email","",IF(ISNUMBER($H92),IF('Order Form'!$K$14="Yes",'Order Form'!$F$9,""),""))</f>
        <v/>
      </c>
      <c r="AA92" s="47"/>
      <c r="AC92" s="95" t="str">
        <f>IF(ISNUMBER(($H92)),LEFT('Order Form'!$K$10,2),"")</f>
        <v/>
      </c>
      <c r="AD92" s="43"/>
      <c r="AE92" s="95" t="str">
        <f>IF(AC92="GR",LEFT('Order Form'!$K$11,2),"")</f>
        <v/>
      </c>
      <c r="AF92" s="43"/>
      <c r="AG92" s="47"/>
      <c r="AH92" s="47"/>
      <c r="AI92" s="95" t="str">
        <f>IF(ISNUMBER(($H92)),IF('Order Form'!$K$16="Yes","P",""),"")</f>
        <v/>
      </c>
      <c r="AJ92" s="43"/>
      <c r="AK92" s="115"/>
      <c r="AL92" s="115"/>
      <c r="AM92" s="43"/>
      <c r="AN92" s="43"/>
      <c r="AO92" s="47"/>
      <c r="AP92" s="43"/>
      <c r="AQ92" s="47"/>
      <c r="AR92" s="47"/>
      <c r="AS92" s="47"/>
      <c r="AZ92" s="95" t="str">
        <f>IF(ISNUMBER(($H92)),IF('Order Form'!$K$15="Yes","Y",""),"")</f>
        <v/>
      </c>
      <c r="BD92" s="96" t="e">
        <f>IF('Order Form'!#REF!&gt;0,"OF"," ")</f>
        <v>#REF!</v>
      </c>
      <c r="BE92" s="95" t="e">
        <f>IF('Order Form'!#REF!&gt;0,"Y"," ")</f>
        <v>#REF!</v>
      </c>
      <c r="BF92" s="95" t="e">
        <f>IF('Order Form'!#REF!&gt;0,"STANDARD"," ")</f>
        <v>#REF!</v>
      </c>
    </row>
    <row r="93" spans="1:58">
      <c r="A93" s="43"/>
      <c r="B93" s="102" t="str">
        <f>IF(ISNUMBER(($H93)),'Order Form'!$D$5,"")</f>
        <v/>
      </c>
      <c r="C93" s="101" t="str">
        <f>IF(ISNUMBER(($H93)),'Order Form'!$G$5,"")</f>
        <v/>
      </c>
      <c r="D93" s="101" t="str">
        <f>IF('Order Form'!F151="","",IF(ISNUMBER(($H93)),'Order Form'!F151,""))</f>
        <v/>
      </c>
      <c r="E93" s="44"/>
      <c r="F93" s="100" t="str">
        <f>IF(ISNUMBER((H93)),SUBSTITUTE(SUBSTITUTE('Order Form'!#REF!,"-","")," ",""),"")</f>
        <v/>
      </c>
      <c r="G93" s="45"/>
      <c r="H93" s="99" t="str">
        <f>IF('Order Form'!H151&gt;0,'Order Form'!H151," ")</f>
        <v xml:space="preserve"> </v>
      </c>
      <c r="I93" s="98" t="str">
        <f>IF('Order Form'!$K$13="Yes",(IF('Order Form'!#REF!&gt;0,"",IF('Order Form'!$K$10&lt;&gt;"GR - Gratis",IF('Order Form'!#REF!=0,"",IF(ISNUMBER($H93),'Order Form'!#REF!,"")),""))),"")</f>
        <v/>
      </c>
      <c r="J93" s="98" t="str">
        <f>IF('Order Form'!$K$13="Yes",(IF('Order Form'!#REF!=0,"",IF('Order Form'!$K$10&lt;&gt;"GR - Gratis",IF(ISNUMBER($H93),'Order Form'!#REF!,""),""))),"")</f>
        <v/>
      </c>
      <c r="K93" s="46"/>
      <c r="L93" s="98" t="str">
        <f>IF('Order Form'!J151&gt;0,"",IF('Order Form'!G151=0,"",IF('Order Form'!$K$10&lt;&gt;"GR - Gratis",IF('Order Form'!$K$12="Yes",IF(ISNUMBER($H93),'Order Form'!G151*100,""),""),"")))</f>
        <v/>
      </c>
      <c r="M93" s="98" t="str">
        <f>IF('Order Form'!J151&gt;0,"",IF('Order Form'!$K$17=0,"",IF('Order Form'!$K$17=0,"",IF('Order Form'!$K$10&lt;&gt;"GR - Gratis",IF('Order Form'!$K$12="Yes",IF(ISNUMBER($H93),'Order Form'!$K$17*100,""),""),""))))</f>
        <v/>
      </c>
      <c r="N93" s="47"/>
      <c r="O93" s="97" t="str">
        <f>IF('Order Form'!$B$8="Name / Attent Of","",IF(ISNUMBER($H93),IF('Order Form'!$K$14="Yes",'Order Form'!$B$8,""),""))</f>
        <v/>
      </c>
      <c r="P93" s="105" t="str">
        <f>IF('Order Form'!$B$9="Company / Department","",IF(ISNUMBER($H93),IF('Order Form'!$K$14="Yes",'Order Form'!$B$9,""),""))</f>
        <v/>
      </c>
      <c r="Q93" s="97" t="str">
        <f>IF('Order Form'!$B$10="Address 1","",IF(ISNUMBER($H93),IF('Order Form'!$K$14="Yes",'Order Form'!$B$10,""),""))</f>
        <v/>
      </c>
      <c r="R93" s="97" t="str">
        <f>IF('Order Form'!$B$11="Address 2","",IF(ISNUMBER($H93),IF('Order Form'!$K$14="Yes",'Order Form'!$B$11,""),""))</f>
        <v/>
      </c>
      <c r="S93" s="105" t="str">
        <f>IF('Order Form'!$B$12="Address 3","",IF(ISNUMBER($H93),IF('Order Form'!$K$14="Yes",'Order Form'!$B$12,""),""))</f>
        <v/>
      </c>
      <c r="T93" s="97" t="str">
        <f>IF('Order Form'!$B$13="Town","",IF(ISNUMBER($H93),IF('Order Form'!$K$14="Yes",'Order Form'!$B$13,""),""))</f>
        <v/>
      </c>
      <c r="U93" s="43"/>
      <c r="V93" s="112" t="str">
        <f>IF('Order Form'!$B$14="Post Code","",IF(ISNUMBER($H93),IF('Order Form'!$K$14="Yes",'Order Form'!$B$14,""),""))</f>
        <v/>
      </c>
      <c r="W93" s="107" t="str">
        <f>IF('Order Form'!$B$15="Country","",IF(ISNUMBER($H93),IF('Order Form'!$K$14="Yes",VLOOKUP('Order Form'!$B$15,Lists!N:O,2,0),""),""))</f>
        <v/>
      </c>
      <c r="X93" s="109"/>
      <c r="Y93" s="108" t="str">
        <f>IF('Order Form'!$F$8="Phone","",IF(ISNUMBER($H93),IF('Order Form'!$K$14="Yes",'Order Form'!$F$8,""),""))</f>
        <v/>
      </c>
      <c r="Z93" s="106" t="str">
        <f>IF('Order Form'!$F$9="Email","",IF(ISNUMBER($H93),IF('Order Form'!$K$14="Yes",'Order Form'!$F$9,""),""))</f>
        <v/>
      </c>
      <c r="AA93" s="47"/>
      <c r="AC93" s="95" t="str">
        <f>IF(ISNUMBER(($H93)),LEFT('Order Form'!$K$10,2),"")</f>
        <v/>
      </c>
      <c r="AD93" s="43"/>
      <c r="AE93" s="95" t="str">
        <f>IF(AC93="GR",LEFT('Order Form'!$K$11,2),"")</f>
        <v/>
      </c>
      <c r="AF93" s="43"/>
      <c r="AG93" s="47"/>
      <c r="AH93" s="47"/>
      <c r="AI93" s="95" t="str">
        <f>IF(ISNUMBER(($H93)),IF('Order Form'!$K$16="Yes","P",""),"")</f>
        <v/>
      </c>
      <c r="AJ93" s="43"/>
      <c r="AK93" s="115"/>
      <c r="AL93" s="115"/>
      <c r="AM93" s="43"/>
      <c r="AN93" s="43"/>
      <c r="AO93" s="47"/>
      <c r="AP93" s="43"/>
      <c r="AQ93" s="47"/>
      <c r="AR93" s="47"/>
      <c r="AS93" s="47"/>
      <c r="AZ93" s="95" t="str">
        <f>IF(ISNUMBER(($H93)),IF('Order Form'!$K$15="Yes","Y",""),"")</f>
        <v/>
      </c>
      <c r="BD93" s="96" t="e">
        <f>IF('Order Form'!#REF!&gt;0,"OF"," ")</f>
        <v>#REF!</v>
      </c>
      <c r="BE93" s="95" t="e">
        <f>IF('Order Form'!#REF!&gt;0,"Y"," ")</f>
        <v>#REF!</v>
      </c>
      <c r="BF93" s="95" t="e">
        <f>IF('Order Form'!#REF!&gt;0,"STANDARD"," ")</f>
        <v>#REF!</v>
      </c>
    </row>
    <row r="94" spans="1:58">
      <c r="A94" s="43"/>
      <c r="B94" s="102" t="str">
        <f>IF(ISNUMBER(($H94)),'Order Form'!$D$5,"")</f>
        <v/>
      </c>
      <c r="C94" s="101" t="str">
        <f>IF(ISNUMBER(($H94)),'Order Form'!$G$5,"")</f>
        <v/>
      </c>
      <c r="D94" s="101" t="str">
        <f>IF('Order Form'!F152="","",IF(ISNUMBER(($H94)),'Order Form'!F152,""))</f>
        <v/>
      </c>
      <c r="E94" s="44"/>
      <c r="F94" s="100" t="str">
        <f>IF(ISNUMBER((H94)),SUBSTITUTE(SUBSTITUTE('Order Form'!#REF!,"-","")," ",""),"")</f>
        <v/>
      </c>
      <c r="G94" s="45"/>
      <c r="H94" s="99" t="str">
        <f>IF('Order Form'!H152&gt;0,'Order Form'!H152," ")</f>
        <v xml:space="preserve"> </v>
      </c>
      <c r="I94" s="98" t="str">
        <f>IF('Order Form'!$K$13="Yes",(IF('Order Form'!#REF!&gt;0,"",IF('Order Form'!$K$10&lt;&gt;"GR - Gratis",IF('Order Form'!#REF!=0,"",IF(ISNUMBER($H94),'Order Form'!#REF!,"")),""))),"")</f>
        <v/>
      </c>
      <c r="J94" s="98" t="str">
        <f>IF('Order Form'!$K$13="Yes",(IF('Order Form'!#REF!=0,"",IF('Order Form'!$K$10&lt;&gt;"GR - Gratis",IF(ISNUMBER($H94),'Order Form'!#REF!,""),""))),"")</f>
        <v/>
      </c>
      <c r="K94" s="46"/>
      <c r="L94" s="98" t="str">
        <f>IF('Order Form'!J152&gt;0,"",IF('Order Form'!G152=0,"",IF('Order Form'!$K$10&lt;&gt;"GR - Gratis",IF('Order Form'!$K$12="Yes",IF(ISNUMBER($H94),'Order Form'!G152*100,""),""),"")))</f>
        <v/>
      </c>
      <c r="M94" s="98" t="str">
        <f>IF('Order Form'!J152&gt;0,"",IF('Order Form'!$K$17=0,"",IF('Order Form'!$K$17=0,"",IF('Order Form'!$K$10&lt;&gt;"GR - Gratis",IF('Order Form'!$K$12="Yes",IF(ISNUMBER($H94),'Order Form'!$K$17*100,""),""),""))))</f>
        <v/>
      </c>
      <c r="N94" s="47"/>
      <c r="O94" s="97" t="str">
        <f>IF('Order Form'!$B$8="Name / Attent Of","",IF(ISNUMBER($H94),IF('Order Form'!$K$14="Yes",'Order Form'!$B$8,""),""))</f>
        <v/>
      </c>
      <c r="P94" s="105" t="str">
        <f>IF('Order Form'!$B$9="Company / Department","",IF(ISNUMBER($H94),IF('Order Form'!$K$14="Yes",'Order Form'!$B$9,""),""))</f>
        <v/>
      </c>
      <c r="Q94" s="97" t="str">
        <f>IF('Order Form'!$B$10="Address 1","",IF(ISNUMBER($H94),IF('Order Form'!$K$14="Yes",'Order Form'!$B$10,""),""))</f>
        <v/>
      </c>
      <c r="R94" s="97" t="str">
        <f>IF('Order Form'!$B$11="Address 2","",IF(ISNUMBER($H94),IF('Order Form'!$K$14="Yes",'Order Form'!$B$11,""),""))</f>
        <v/>
      </c>
      <c r="S94" s="105" t="str">
        <f>IF('Order Form'!$B$12="Address 3","",IF(ISNUMBER($H94),IF('Order Form'!$K$14="Yes",'Order Form'!$B$12,""),""))</f>
        <v/>
      </c>
      <c r="T94" s="97" t="str">
        <f>IF('Order Form'!$B$13="Town","",IF(ISNUMBER($H94),IF('Order Form'!$K$14="Yes",'Order Form'!$B$13,""),""))</f>
        <v/>
      </c>
      <c r="U94" s="43"/>
      <c r="V94" s="112" t="str">
        <f>IF('Order Form'!$B$14="Post Code","",IF(ISNUMBER($H94),IF('Order Form'!$K$14="Yes",'Order Form'!$B$14,""),""))</f>
        <v/>
      </c>
      <c r="W94" s="107" t="str">
        <f>IF('Order Form'!$B$15="Country","",IF(ISNUMBER($H94),IF('Order Form'!$K$14="Yes",VLOOKUP('Order Form'!$B$15,Lists!N:O,2,0),""),""))</f>
        <v/>
      </c>
      <c r="X94" s="109"/>
      <c r="Y94" s="108" t="str">
        <f>IF('Order Form'!$F$8="Phone","",IF(ISNUMBER($H94),IF('Order Form'!$K$14="Yes",'Order Form'!$F$8,""),""))</f>
        <v/>
      </c>
      <c r="Z94" s="106" t="str">
        <f>IF('Order Form'!$F$9="Email","",IF(ISNUMBER($H94),IF('Order Form'!$K$14="Yes",'Order Form'!$F$9,""),""))</f>
        <v/>
      </c>
      <c r="AA94" s="47"/>
      <c r="AC94" s="95" t="str">
        <f>IF(ISNUMBER(($H94)),LEFT('Order Form'!$K$10,2),"")</f>
        <v/>
      </c>
      <c r="AD94" s="43"/>
      <c r="AE94" s="95" t="str">
        <f>IF(AC94="GR",LEFT('Order Form'!$K$11,2),"")</f>
        <v/>
      </c>
      <c r="AF94" s="43"/>
      <c r="AG94" s="47"/>
      <c r="AH94" s="47"/>
      <c r="AI94" s="95" t="str">
        <f>IF(ISNUMBER(($H94)),IF('Order Form'!$K$16="Yes","P",""),"")</f>
        <v/>
      </c>
      <c r="AJ94" s="43"/>
      <c r="AK94" s="115"/>
      <c r="AL94" s="115"/>
      <c r="AM94" s="43"/>
      <c r="AN94" s="43"/>
      <c r="AO94" s="47"/>
      <c r="AP94" s="43"/>
      <c r="AQ94" s="47"/>
      <c r="AR94" s="47"/>
      <c r="AS94" s="47"/>
      <c r="AZ94" s="95" t="str">
        <f>IF(ISNUMBER(($H94)),IF('Order Form'!$K$15="Yes","Y",""),"")</f>
        <v/>
      </c>
      <c r="BD94" s="96" t="e">
        <f>IF('Order Form'!#REF!&gt;0,"OF"," ")</f>
        <v>#REF!</v>
      </c>
      <c r="BE94" s="95" t="e">
        <f>IF('Order Form'!#REF!&gt;0,"Y"," ")</f>
        <v>#REF!</v>
      </c>
      <c r="BF94" s="95" t="e">
        <f>IF('Order Form'!#REF!&gt;0,"STANDARD"," ")</f>
        <v>#REF!</v>
      </c>
    </row>
    <row r="95" spans="1:58">
      <c r="A95" s="43"/>
      <c r="B95" s="102" t="str">
        <f>IF(ISNUMBER(($H95)),'Order Form'!$D$5,"")</f>
        <v/>
      </c>
      <c r="C95" s="101" t="str">
        <f>IF(ISNUMBER(($H95)),'Order Form'!$G$5,"")</f>
        <v/>
      </c>
      <c r="D95" s="101" t="str">
        <f>IF('Order Form'!F153="","",IF(ISNUMBER(($H95)),'Order Form'!F153,""))</f>
        <v/>
      </c>
      <c r="E95" s="44"/>
      <c r="F95" s="100" t="str">
        <f>IF(ISNUMBER((H95)),SUBSTITUTE(SUBSTITUTE('Order Form'!#REF!,"-","")," ",""),"")</f>
        <v/>
      </c>
      <c r="G95" s="45"/>
      <c r="H95" s="99" t="str">
        <f>IF('Order Form'!H153&gt;0,'Order Form'!H153," ")</f>
        <v xml:space="preserve"> </v>
      </c>
      <c r="I95" s="98" t="str">
        <f>IF('Order Form'!$K$13="Yes",(IF('Order Form'!#REF!&gt;0,"",IF('Order Form'!$K$10&lt;&gt;"GR - Gratis",IF('Order Form'!#REF!=0,"",IF(ISNUMBER($H95),'Order Form'!#REF!,"")),""))),"")</f>
        <v/>
      </c>
      <c r="J95" s="98" t="str">
        <f>IF('Order Form'!$K$13="Yes",(IF('Order Form'!#REF!=0,"",IF('Order Form'!$K$10&lt;&gt;"GR - Gratis",IF(ISNUMBER($H95),'Order Form'!#REF!,""),""))),"")</f>
        <v/>
      </c>
      <c r="K95" s="46"/>
      <c r="L95" s="98" t="str">
        <f>IF('Order Form'!J153&gt;0,"",IF('Order Form'!G153=0,"",IF('Order Form'!$K$10&lt;&gt;"GR - Gratis",IF('Order Form'!$K$12="Yes",IF(ISNUMBER($H95),'Order Form'!G153*100,""),""),"")))</f>
        <v/>
      </c>
      <c r="M95" s="98" t="str">
        <f>IF('Order Form'!J153&gt;0,"",IF('Order Form'!$K$17=0,"",IF('Order Form'!$K$17=0,"",IF('Order Form'!$K$10&lt;&gt;"GR - Gratis",IF('Order Form'!$K$12="Yes",IF(ISNUMBER($H95),'Order Form'!$K$17*100,""),""),""))))</f>
        <v/>
      </c>
      <c r="N95" s="47"/>
      <c r="O95" s="97" t="str">
        <f>IF('Order Form'!$B$8="Name / Attent Of","",IF(ISNUMBER($H95),IF('Order Form'!$K$14="Yes",'Order Form'!$B$8,""),""))</f>
        <v/>
      </c>
      <c r="P95" s="105" t="str">
        <f>IF('Order Form'!$B$9="Company / Department","",IF(ISNUMBER($H95),IF('Order Form'!$K$14="Yes",'Order Form'!$B$9,""),""))</f>
        <v/>
      </c>
      <c r="Q95" s="97" t="str">
        <f>IF('Order Form'!$B$10="Address 1","",IF(ISNUMBER($H95),IF('Order Form'!$K$14="Yes",'Order Form'!$B$10,""),""))</f>
        <v/>
      </c>
      <c r="R95" s="97" t="str">
        <f>IF('Order Form'!$B$11="Address 2","",IF(ISNUMBER($H95),IF('Order Form'!$K$14="Yes",'Order Form'!$B$11,""),""))</f>
        <v/>
      </c>
      <c r="S95" s="105" t="str">
        <f>IF('Order Form'!$B$12="Address 3","",IF(ISNUMBER($H95),IF('Order Form'!$K$14="Yes",'Order Form'!$B$12,""),""))</f>
        <v/>
      </c>
      <c r="T95" s="97" t="str">
        <f>IF('Order Form'!$B$13="Town","",IF(ISNUMBER($H95),IF('Order Form'!$K$14="Yes",'Order Form'!$B$13,""),""))</f>
        <v/>
      </c>
      <c r="U95" s="43"/>
      <c r="V95" s="112" t="str">
        <f>IF('Order Form'!$B$14="Post Code","",IF(ISNUMBER($H95),IF('Order Form'!$K$14="Yes",'Order Form'!$B$14,""),""))</f>
        <v/>
      </c>
      <c r="W95" s="107" t="str">
        <f>IF('Order Form'!$B$15="Country","",IF(ISNUMBER($H95),IF('Order Form'!$K$14="Yes",VLOOKUP('Order Form'!$B$15,Lists!N:O,2,0),""),""))</f>
        <v/>
      </c>
      <c r="X95" s="109"/>
      <c r="Y95" s="108" t="str">
        <f>IF('Order Form'!$F$8="Phone","",IF(ISNUMBER($H95),IF('Order Form'!$K$14="Yes",'Order Form'!$F$8,""),""))</f>
        <v/>
      </c>
      <c r="Z95" s="106" t="str">
        <f>IF('Order Form'!$F$9="Email","",IF(ISNUMBER($H95),IF('Order Form'!$K$14="Yes",'Order Form'!$F$9,""),""))</f>
        <v/>
      </c>
      <c r="AA95" s="47"/>
      <c r="AC95" s="95" t="str">
        <f>IF(ISNUMBER(($H95)),LEFT('Order Form'!$K$10,2),"")</f>
        <v/>
      </c>
      <c r="AD95" s="43"/>
      <c r="AE95" s="95" t="str">
        <f>IF(AC95="GR",LEFT('Order Form'!$K$11,2),"")</f>
        <v/>
      </c>
      <c r="AF95" s="43"/>
      <c r="AG95" s="47"/>
      <c r="AH95" s="47"/>
      <c r="AI95" s="95" t="str">
        <f>IF(ISNUMBER(($H95)),IF('Order Form'!$K$16="Yes","P",""),"")</f>
        <v/>
      </c>
      <c r="AJ95" s="43"/>
      <c r="AK95" s="115"/>
      <c r="AL95" s="115"/>
      <c r="AM95" s="43"/>
      <c r="AN95" s="43"/>
      <c r="AO95" s="47"/>
      <c r="AP95" s="43"/>
      <c r="AQ95" s="47"/>
      <c r="AR95" s="47"/>
      <c r="AS95" s="47"/>
      <c r="AZ95" s="95" t="str">
        <f>IF(ISNUMBER(($H95)),IF('Order Form'!$K$15="Yes","Y",""),"")</f>
        <v/>
      </c>
      <c r="BD95" s="96" t="e">
        <f>IF('Order Form'!#REF!&gt;0,"OF"," ")</f>
        <v>#REF!</v>
      </c>
      <c r="BE95" s="95" t="e">
        <f>IF('Order Form'!#REF!&gt;0,"Y"," ")</f>
        <v>#REF!</v>
      </c>
      <c r="BF95" s="95" t="e">
        <f>IF('Order Form'!#REF!&gt;0,"STANDARD"," ")</f>
        <v>#REF!</v>
      </c>
    </row>
    <row r="96" spans="1:58">
      <c r="A96" s="43"/>
      <c r="B96" s="102" t="str">
        <f>IF(ISNUMBER(($H96)),'Order Form'!$D$5,"")</f>
        <v/>
      </c>
      <c r="C96" s="101" t="str">
        <f>IF(ISNUMBER(($H96)),'Order Form'!$G$5,"")</f>
        <v/>
      </c>
      <c r="D96" s="101" t="str">
        <f>IF('Order Form'!F154="","",IF(ISNUMBER(($H96)),'Order Form'!F154,""))</f>
        <v/>
      </c>
      <c r="E96" s="44"/>
      <c r="F96" s="100" t="str">
        <f>IF(ISNUMBER((H96)),SUBSTITUTE(SUBSTITUTE('Order Form'!#REF!,"-","")," ",""),"")</f>
        <v/>
      </c>
      <c r="G96" s="45"/>
      <c r="H96" s="99" t="str">
        <f>IF('Order Form'!H154&gt;0,'Order Form'!H154," ")</f>
        <v xml:space="preserve"> </v>
      </c>
      <c r="I96" s="98" t="str">
        <f>IF('Order Form'!$K$13="Yes",(IF('Order Form'!#REF!&gt;0,"",IF('Order Form'!$K$10&lt;&gt;"GR - Gratis",IF('Order Form'!#REF!=0,"",IF(ISNUMBER($H96),'Order Form'!#REF!,"")),""))),"")</f>
        <v/>
      </c>
      <c r="J96" s="98" t="str">
        <f>IF('Order Form'!$K$13="Yes",(IF('Order Form'!#REF!=0,"",IF('Order Form'!$K$10&lt;&gt;"GR - Gratis",IF(ISNUMBER($H96),'Order Form'!#REF!,""),""))),"")</f>
        <v/>
      </c>
      <c r="K96" s="46"/>
      <c r="L96" s="98" t="str">
        <f>IF('Order Form'!J154&gt;0,"",IF('Order Form'!G154=0,"",IF('Order Form'!$K$10&lt;&gt;"GR - Gratis",IF('Order Form'!$K$12="Yes",IF(ISNUMBER($H96),'Order Form'!G154*100,""),""),"")))</f>
        <v/>
      </c>
      <c r="M96" s="98" t="str">
        <f>IF('Order Form'!J154&gt;0,"",IF('Order Form'!$K$17=0,"",IF('Order Form'!$K$17=0,"",IF('Order Form'!$K$10&lt;&gt;"GR - Gratis",IF('Order Form'!$K$12="Yes",IF(ISNUMBER($H96),'Order Form'!$K$17*100,""),""),""))))</f>
        <v/>
      </c>
      <c r="N96" s="47"/>
      <c r="O96" s="97" t="str">
        <f>IF('Order Form'!$B$8="Name / Attent Of","",IF(ISNUMBER($H96),IF('Order Form'!$K$14="Yes",'Order Form'!$B$8,""),""))</f>
        <v/>
      </c>
      <c r="P96" s="105" t="str">
        <f>IF('Order Form'!$B$9="Company / Department","",IF(ISNUMBER($H96),IF('Order Form'!$K$14="Yes",'Order Form'!$B$9,""),""))</f>
        <v/>
      </c>
      <c r="Q96" s="97" t="str">
        <f>IF('Order Form'!$B$10="Address 1","",IF(ISNUMBER($H96),IF('Order Form'!$K$14="Yes",'Order Form'!$B$10,""),""))</f>
        <v/>
      </c>
      <c r="R96" s="97" t="str">
        <f>IF('Order Form'!$B$11="Address 2","",IF(ISNUMBER($H96),IF('Order Form'!$K$14="Yes",'Order Form'!$B$11,""),""))</f>
        <v/>
      </c>
      <c r="S96" s="105" t="str">
        <f>IF('Order Form'!$B$12="Address 3","",IF(ISNUMBER($H96),IF('Order Form'!$K$14="Yes",'Order Form'!$B$12,""),""))</f>
        <v/>
      </c>
      <c r="T96" s="97" t="str">
        <f>IF('Order Form'!$B$13="Town","",IF(ISNUMBER($H96),IF('Order Form'!$K$14="Yes",'Order Form'!$B$13,""),""))</f>
        <v/>
      </c>
      <c r="U96" s="43"/>
      <c r="V96" s="112" t="str">
        <f>IF('Order Form'!$B$14="Post Code","",IF(ISNUMBER($H96),IF('Order Form'!$K$14="Yes",'Order Form'!$B$14,""),""))</f>
        <v/>
      </c>
      <c r="W96" s="107" t="str">
        <f>IF('Order Form'!$B$15="Country","",IF(ISNUMBER($H96),IF('Order Form'!$K$14="Yes",VLOOKUP('Order Form'!$B$15,Lists!N:O,2,0),""),""))</f>
        <v/>
      </c>
      <c r="X96" s="109"/>
      <c r="Y96" s="108" t="str">
        <f>IF('Order Form'!$F$8="Phone","",IF(ISNUMBER($H96),IF('Order Form'!$K$14="Yes",'Order Form'!$F$8,""),""))</f>
        <v/>
      </c>
      <c r="Z96" s="106" t="str">
        <f>IF('Order Form'!$F$9="Email","",IF(ISNUMBER($H96),IF('Order Form'!$K$14="Yes",'Order Form'!$F$9,""),""))</f>
        <v/>
      </c>
      <c r="AA96" s="47"/>
      <c r="AC96" s="95" t="str">
        <f>IF(ISNUMBER(($H96)),LEFT('Order Form'!$K$10,2),"")</f>
        <v/>
      </c>
      <c r="AD96" s="43"/>
      <c r="AE96" s="95" t="str">
        <f>IF(AC96="GR",LEFT('Order Form'!$K$11,2),"")</f>
        <v/>
      </c>
      <c r="AF96" s="43"/>
      <c r="AG96" s="47"/>
      <c r="AH96" s="47"/>
      <c r="AI96" s="95" t="str">
        <f>IF(ISNUMBER(($H96)),IF('Order Form'!$K$16="Yes","P",""),"")</f>
        <v/>
      </c>
      <c r="AJ96" s="43"/>
      <c r="AK96" s="115"/>
      <c r="AL96" s="115"/>
      <c r="AM96" s="43"/>
      <c r="AN96" s="43"/>
      <c r="AO96" s="47"/>
      <c r="AP96" s="43"/>
      <c r="AQ96" s="47"/>
      <c r="AR96" s="47"/>
      <c r="AS96" s="47"/>
      <c r="AZ96" s="95" t="str">
        <f>IF(ISNUMBER(($H96)),IF('Order Form'!$K$15="Yes","Y",""),"")</f>
        <v/>
      </c>
      <c r="BD96" s="96" t="e">
        <f>IF('Order Form'!#REF!&gt;0,"OF"," ")</f>
        <v>#REF!</v>
      </c>
      <c r="BE96" s="95" t="e">
        <f>IF('Order Form'!#REF!&gt;0,"Y"," ")</f>
        <v>#REF!</v>
      </c>
      <c r="BF96" s="95" t="e">
        <f>IF('Order Form'!#REF!&gt;0,"STANDARD"," ")</f>
        <v>#REF!</v>
      </c>
    </row>
    <row r="97" spans="1:58">
      <c r="A97" s="43"/>
      <c r="B97" s="102" t="str">
        <f>IF(ISNUMBER(($H97)),'Order Form'!$D$5,"")</f>
        <v/>
      </c>
      <c r="C97" s="101" t="str">
        <f>IF(ISNUMBER(($H97)),'Order Form'!$G$5,"")</f>
        <v/>
      </c>
      <c r="D97" s="101" t="str">
        <f>IF('Order Form'!F155="","",IF(ISNUMBER(($H97)),'Order Form'!F155,""))</f>
        <v/>
      </c>
      <c r="E97" s="44"/>
      <c r="F97" s="100" t="str">
        <f>IF(ISNUMBER((H97)),SUBSTITUTE(SUBSTITUTE('Order Form'!#REF!,"-","")," ",""),"")</f>
        <v/>
      </c>
      <c r="G97" s="45"/>
      <c r="H97" s="99" t="str">
        <f>IF('Order Form'!H155&gt;0,'Order Form'!H155," ")</f>
        <v xml:space="preserve"> </v>
      </c>
      <c r="I97" s="98" t="str">
        <f>IF('Order Form'!$K$13="Yes",(IF('Order Form'!#REF!&gt;0,"",IF('Order Form'!$K$10&lt;&gt;"GR - Gratis",IF('Order Form'!#REF!=0,"",IF(ISNUMBER($H97),'Order Form'!#REF!,"")),""))),"")</f>
        <v/>
      </c>
      <c r="J97" s="98" t="str">
        <f>IF('Order Form'!$K$13="Yes",(IF('Order Form'!#REF!=0,"",IF('Order Form'!$K$10&lt;&gt;"GR - Gratis",IF(ISNUMBER($H97),'Order Form'!#REF!,""),""))),"")</f>
        <v/>
      </c>
      <c r="K97" s="46"/>
      <c r="L97" s="98" t="str">
        <f>IF('Order Form'!J155&gt;0,"",IF('Order Form'!G155=0,"",IF('Order Form'!$K$10&lt;&gt;"GR - Gratis",IF('Order Form'!$K$12="Yes",IF(ISNUMBER($H97),'Order Form'!G155*100,""),""),"")))</f>
        <v/>
      </c>
      <c r="M97" s="98" t="str">
        <f>IF('Order Form'!J155&gt;0,"",IF('Order Form'!$K$17=0,"",IF('Order Form'!$K$17=0,"",IF('Order Form'!$K$10&lt;&gt;"GR - Gratis",IF('Order Form'!$K$12="Yes",IF(ISNUMBER($H97),'Order Form'!$K$17*100,""),""),""))))</f>
        <v/>
      </c>
      <c r="N97" s="47"/>
      <c r="O97" s="97" t="str">
        <f>IF('Order Form'!$B$8="Name / Attent Of","",IF(ISNUMBER($H97),IF('Order Form'!$K$14="Yes",'Order Form'!$B$8,""),""))</f>
        <v/>
      </c>
      <c r="P97" s="105" t="str">
        <f>IF('Order Form'!$B$9="Company / Department","",IF(ISNUMBER($H97),IF('Order Form'!$K$14="Yes",'Order Form'!$B$9,""),""))</f>
        <v/>
      </c>
      <c r="Q97" s="97" t="str">
        <f>IF('Order Form'!$B$10="Address 1","",IF(ISNUMBER($H97),IF('Order Form'!$K$14="Yes",'Order Form'!$B$10,""),""))</f>
        <v/>
      </c>
      <c r="R97" s="97" t="str">
        <f>IF('Order Form'!$B$11="Address 2","",IF(ISNUMBER($H97),IF('Order Form'!$K$14="Yes",'Order Form'!$B$11,""),""))</f>
        <v/>
      </c>
      <c r="S97" s="105" t="str">
        <f>IF('Order Form'!$B$12="Address 3","",IF(ISNUMBER($H97),IF('Order Form'!$K$14="Yes",'Order Form'!$B$12,""),""))</f>
        <v/>
      </c>
      <c r="T97" s="97" t="str">
        <f>IF('Order Form'!$B$13="Town","",IF(ISNUMBER($H97),IF('Order Form'!$K$14="Yes",'Order Form'!$B$13,""),""))</f>
        <v/>
      </c>
      <c r="U97" s="43"/>
      <c r="V97" s="112" t="str">
        <f>IF('Order Form'!$B$14="Post Code","",IF(ISNUMBER($H97),IF('Order Form'!$K$14="Yes",'Order Form'!$B$14,""),""))</f>
        <v/>
      </c>
      <c r="W97" s="107" t="str">
        <f>IF('Order Form'!$B$15="Country","",IF(ISNUMBER($H97),IF('Order Form'!$K$14="Yes",VLOOKUP('Order Form'!$B$15,Lists!N:O,2,0),""),""))</f>
        <v/>
      </c>
      <c r="X97" s="109"/>
      <c r="Y97" s="108" t="str">
        <f>IF('Order Form'!$F$8="Phone","",IF(ISNUMBER($H97),IF('Order Form'!$K$14="Yes",'Order Form'!$F$8,""),""))</f>
        <v/>
      </c>
      <c r="Z97" s="106" t="str">
        <f>IF('Order Form'!$F$9="Email","",IF(ISNUMBER($H97),IF('Order Form'!$K$14="Yes",'Order Form'!$F$9,""),""))</f>
        <v/>
      </c>
      <c r="AA97" s="47"/>
      <c r="AC97" s="95" t="str">
        <f>IF(ISNUMBER(($H97)),LEFT('Order Form'!$K$10,2),"")</f>
        <v/>
      </c>
      <c r="AD97" s="43"/>
      <c r="AE97" s="95" t="str">
        <f>IF(AC97="GR",LEFT('Order Form'!$K$11,2),"")</f>
        <v/>
      </c>
      <c r="AF97" s="43"/>
      <c r="AG97" s="47"/>
      <c r="AH97" s="47"/>
      <c r="AI97" s="95" t="str">
        <f>IF(ISNUMBER(($H97)),IF('Order Form'!$K$16="Yes","P",""),"")</f>
        <v/>
      </c>
      <c r="AJ97" s="43"/>
      <c r="AK97" s="115"/>
      <c r="AL97" s="115"/>
      <c r="AM97" s="43"/>
      <c r="AN97" s="43"/>
      <c r="AO97" s="47"/>
      <c r="AP97" s="43"/>
      <c r="AQ97" s="47"/>
      <c r="AR97" s="47"/>
      <c r="AS97" s="47"/>
      <c r="AZ97" s="95" t="str">
        <f>IF(ISNUMBER(($H97)),IF('Order Form'!$K$15="Yes","Y",""),"")</f>
        <v/>
      </c>
      <c r="BD97" s="96" t="e">
        <f>IF('Order Form'!#REF!&gt;0,"OF"," ")</f>
        <v>#REF!</v>
      </c>
      <c r="BE97" s="95" t="e">
        <f>IF('Order Form'!#REF!&gt;0,"Y"," ")</f>
        <v>#REF!</v>
      </c>
      <c r="BF97" s="95" t="e">
        <f>IF('Order Form'!#REF!&gt;0,"STANDARD"," ")</f>
        <v>#REF!</v>
      </c>
    </row>
    <row r="98" spans="1:58">
      <c r="A98" s="43"/>
      <c r="B98" s="102" t="str">
        <f>IF(ISNUMBER(($H98)),'Order Form'!$D$5,"")</f>
        <v/>
      </c>
      <c r="C98" s="101" t="str">
        <f>IF(ISNUMBER(($H98)),'Order Form'!$G$5,"")</f>
        <v/>
      </c>
      <c r="D98" s="101" t="str">
        <f>IF('Order Form'!F156="","",IF(ISNUMBER(($H98)),'Order Form'!F156,""))</f>
        <v/>
      </c>
      <c r="E98" s="44"/>
      <c r="F98" s="100" t="str">
        <f>IF(ISNUMBER((H98)),SUBSTITUTE(SUBSTITUTE('Order Form'!#REF!,"-","")," ",""),"")</f>
        <v/>
      </c>
      <c r="G98" s="45"/>
      <c r="H98" s="99" t="str">
        <f>IF('Order Form'!H156&gt;0,'Order Form'!H156," ")</f>
        <v xml:space="preserve"> </v>
      </c>
      <c r="I98" s="98" t="str">
        <f>IF('Order Form'!$K$13="Yes",(IF('Order Form'!#REF!&gt;0,"",IF('Order Form'!$K$10&lt;&gt;"GR - Gratis",IF('Order Form'!#REF!=0,"",IF(ISNUMBER($H98),'Order Form'!#REF!,"")),""))),"")</f>
        <v/>
      </c>
      <c r="J98" s="98" t="str">
        <f>IF('Order Form'!$K$13="Yes",(IF('Order Form'!#REF!=0,"",IF('Order Form'!$K$10&lt;&gt;"GR - Gratis",IF(ISNUMBER($H98),'Order Form'!#REF!,""),""))),"")</f>
        <v/>
      </c>
      <c r="K98" s="46"/>
      <c r="L98" s="98" t="str">
        <f>IF('Order Form'!J156&gt;0,"",IF('Order Form'!G156=0,"",IF('Order Form'!$K$10&lt;&gt;"GR - Gratis",IF('Order Form'!$K$12="Yes",IF(ISNUMBER($H98),'Order Form'!G156*100,""),""),"")))</f>
        <v/>
      </c>
      <c r="M98" s="98" t="str">
        <f>IF('Order Form'!J156&gt;0,"",IF('Order Form'!$K$17=0,"",IF('Order Form'!$K$17=0,"",IF('Order Form'!$K$10&lt;&gt;"GR - Gratis",IF('Order Form'!$K$12="Yes",IF(ISNUMBER($H98),'Order Form'!$K$17*100,""),""),""))))</f>
        <v/>
      </c>
      <c r="N98" s="47"/>
      <c r="O98" s="97" t="str">
        <f>IF('Order Form'!$B$8="Name / Attent Of","",IF(ISNUMBER($H98),IF('Order Form'!$K$14="Yes",'Order Form'!$B$8,""),""))</f>
        <v/>
      </c>
      <c r="P98" s="105" t="str">
        <f>IF('Order Form'!$B$9="Company / Department","",IF(ISNUMBER($H98),IF('Order Form'!$K$14="Yes",'Order Form'!$B$9,""),""))</f>
        <v/>
      </c>
      <c r="Q98" s="97" t="str">
        <f>IF('Order Form'!$B$10="Address 1","",IF(ISNUMBER($H98),IF('Order Form'!$K$14="Yes",'Order Form'!$B$10,""),""))</f>
        <v/>
      </c>
      <c r="R98" s="97" t="str">
        <f>IF('Order Form'!$B$11="Address 2","",IF(ISNUMBER($H98),IF('Order Form'!$K$14="Yes",'Order Form'!$B$11,""),""))</f>
        <v/>
      </c>
      <c r="S98" s="105" t="str">
        <f>IF('Order Form'!$B$12="Address 3","",IF(ISNUMBER($H98),IF('Order Form'!$K$14="Yes",'Order Form'!$B$12,""),""))</f>
        <v/>
      </c>
      <c r="T98" s="97" t="str">
        <f>IF('Order Form'!$B$13="Town","",IF(ISNUMBER($H98),IF('Order Form'!$K$14="Yes",'Order Form'!$B$13,""),""))</f>
        <v/>
      </c>
      <c r="U98" s="43"/>
      <c r="V98" s="112" t="str">
        <f>IF('Order Form'!$B$14="Post Code","",IF(ISNUMBER($H98),IF('Order Form'!$K$14="Yes",'Order Form'!$B$14,""),""))</f>
        <v/>
      </c>
      <c r="W98" s="107" t="str">
        <f>IF('Order Form'!$B$15="Country","",IF(ISNUMBER($H98),IF('Order Form'!$K$14="Yes",VLOOKUP('Order Form'!$B$15,Lists!N:O,2,0),""),""))</f>
        <v/>
      </c>
      <c r="X98" s="109"/>
      <c r="Y98" s="108" t="str">
        <f>IF('Order Form'!$F$8="Phone","",IF(ISNUMBER($H98),IF('Order Form'!$K$14="Yes",'Order Form'!$F$8,""),""))</f>
        <v/>
      </c>
      <c r="Z98" s="106" t="str">
        <f>IF('Order Form'!$F$9="Email","",IF(ISNUMBER($H98),IF('Order Form'!$K$14="Yes",'Order Form'!$F$9,""),""))</f>
        <v/>
      </c>
      <c r="AA98" s="47"/>
      <c r="AC98" s="95" t="str">
        <f>IF(ISNUMBER(($H98)),LEFT('Order Form'!$K$10,2),"")</f>
        <v/>
      </c>
      <c r="AD98" s="43"/>
      <c r="AE98" s="95" t="str">
        <f>IF(AC98="GR",LEFT('Order Form'!$K$11,2),"")</f>
        <v/>
      </c>
      <c r="AF98" s="43"/>
      <c r="AG98" s="47"/>
      <c r="AH98" s="47"/>
      <c r="AI98" s="95" t="str">
        <f>IF(ISNUMBER(($H98)),IF('Order Form'!$K$16="Yes","P",""),"")</f>
        <v/>
      </c>
      <c r="AJ98" s="43"/>
      <c r="AK98" s="115"/>
      <c r="AL98" s="115"/>
      <c r="AM98" s="43"/>
      <c r="AN98" s="43"/>
      <c r="AO98" s="47"/>
      <c r="AP98" s="43"/>
      <c r="AQ98" s="47"/>
      <c r="AR98" s="47"/>
      <c r="AS98" s="47"/>
      <c r="AZ98" s="95" t="str">
        <f>IF(ISNUMBER(($H98)),IF('Order Form'!$K$15="Yes","Y",""),"")</f>
        <v/>
      </c>
      <c r="BD98" s="96" t="e">
        <f>IF('Order Form'!#REF!&gt;0,"OF"," ")</f>
        <v>#REF!</v>
      </c>
      <c r="BE98" s="95" t="e">
        <f>IF('Order Form'!#REF!&gt;0,"Y"," ")</f>
        <v>#REF!</v>
      </c>
      <c r="BF98" s="95" t="e">
        <f>IF('Order Form'!#REF!&gt;0,"STANDARD"," ")</f>
        <v>#REF!</v>
      </c>
    </row>
    <row r="99" spans="1:58">
      <c r="A99" s="43"/>
      <c r="B99" s="102" t="str">
        <f>IF(ISNUMBER(($H99)),'Order Form'!$D$5,"")</f>
        <v/>
      </c>
      <c r="C99" s="101" t="str">
        <f>IF(ISNUMBER(($H99)),'Order Form'!$G$5,"")</f>
        <v/>
      </c>
      <c r="D99" s="101" t="str">
        <f>IF('Order Form'!F157="","",IF(ISNUMBER(($H99)),'Order Form'!F157,""))</f>
        <v/>
      </c>
      <c r="E99" s="44"/>
      <c r="F99" s="100" t="str">
        <f>IF(ISNUMBER((H99)),SUBSTITUTE(SUBSTITUTE('Order Form'!#REF!,"-","")," ",""),"")</f>
        <v/>
      </c>
      <c r="G99" s="45"/>
      <c r="H99" s="99" t="str">
        <f>IF('Order Form'!H157&gt;0,'Order Form'!H157," ")</f>
        <v xml:space="preserve"> </v>
      </c>
      <c r="I99" s="98" t="str">
        <f>IF('Order Form'!$K$13="Yes",(IF('Order Form'!#REF!&gt;0,"",IF('Order Form'!$K$10&lt;&gt;"GR - Gratis",IF('Order Form'!#REF!=0,"",IF(ISNUMBER($H99),'Order Form'!#REF!,"")),""))),"")</f>
        <v/>
      </c>
      <c r="J99" s="98" t="str">
        <f>IF('Order Form'!$K$13="Yes",(IF('Order Form'!#REF!=0,"",IF('Order Form'!$K$10&lt;&gt;"GR - Gratis",IF(ISNUMBER($H99),'Order Form'!#REF!,""),""))),"")</f>
        <v/>
      </c>
      <c r="K99" s="46"/>
      <c r="L99" s="98" t="str">
        <f>IF('Order Form'!J157&gt;0,"",IF('Order Form'!G157=0,"",IF('Order Form'!$K$10&lt;&gt;"GR - Gratis",IF('Order Form'!$K$12="Yes",IF(ISNUMBER($H99),'Order Form'!G157*100,""),""),"")))</f>
        <v/>
      </c>
      <c r="M99" s="98" t="str">
        <f>IF('Order Form'!J157&gt;0,"",IF('Order Form'!$K$17=0,"",IF('Order Form'!$K$17=0,"",IF('Order Form'!$K$10&lt;&gt;"GR - Gratis",IF('Order Form'!$K$12="Yes",IF(ISNUMBER($H99),'Order Form'!$K$17*100,""),""),""))))</f>
        <v/>
      </c>
      <c r="N99" s="47"/>
      <c r="O99" s="97" t="str">
        <f>IF('Order Form'!$B$8="Name / Attent Of","",IF(ISNUMBER($H99),IF('Order Form'!$K$14="Yes",'Order Form'!$B$8,""),""))</f>
        <v/>
      </c>
      <c r="P99" s="105" t="str">
        <f>IF('Order Form'!$B$9="Company / Department","",IF(ISNUMBER($H99),IF('Order Form'!$K$14="Yes",'Order Form'!$B$9,""),""))</f>
        <v/>
      </c>
      <c r="Q99" s="97" t="str">
        <f>IF('Order Form'!$B$10="Address 1","",IF(ISNUMBER($H99),IF('Order Form'!$K$14="Yes",'Order Form'!$B$10,""),""))</f>
        <v/>
      </c>
      <c r="R99" s="97" t="str">
        <f>IF('Order Form'!$B$11="Address 2","",IF(ISNUMBER($H99),IF('Order Form'!$K$14="Yes",'Order Form'!$B$11,""),""))</f>
        <v/>
      </c>
      <c r="S99" s="105" t="str">
        <f>IF('Order Form'!$B$12="Address 3","",IF(ISNUMBER($H99),IF('Order Form'!$K$14="Yes",'Order Form'!$B$12,""),""))</f>
        <v/>
      </c>
      <c r="T99" s="97" t="str">
        <f>IF('Order Form'!$B$13="Town","",IF(ISNUMBER($H99),IF('Order Form'!$K$14="Yes",'Order Form'!$B$13,""),""))</f>
        <v/>
      </c>
      <c r="U99" s="43"/>
      <c r="V99" s="112" t="str">
        <f>IF('Order Form'!$B$14="Post Code","",IF(ISNUMBER($H99),IF('Order Form'!$K$14="Yes",'Order Form'!$B$14,""),""))</f>
        <v/>
      </c>
      <c r="W99" s="107" t="str">
        <f>IF('Order Form'!$B$15="Country","",IF(ISNUMBER($H99),IF('Order Form'!$K$14="Yes",VLOOKUP('Order Form'!$B$15,Lists!N:O,2,0),""),""))</f>
        <v/>
      </c>
      <c r="X99" s="109"/>
      <c r="Y99" s="108" t="str">
        <f>IF('Order Form'!$F$8="Phone","",IF(ISNUMBER($H99),IF('Order Form'!$K$14="Yes",'Order Form'!$F$8,""),""))</f>
        <v/>
      </c>
      <c r="Z99" s="106" t="str">
        <f>IF('Order Form'!$F$9="Email","",IF(ISNUMBER($H99),IF('Order Form'!$K$14="Yes",'Order Form'!$F$9,""),""))</f>
        <v/>
      </c>
      <c r="AA99" s="47"/>
      <c r="AC99" s="95" t="str">
        <f>IF(ISNUMBER(($H99)),LEFT('Order Form'!$K$10,2),"")</f>
        <v/>
      </c>
      <c r="AD99" s="43"/>
      <c r="AE99" s="95" t="str">
        <f>IF(AC99="GR",LEFT('Order Form'!$K$11,2),"")</f>
        <v/>
      </c>
      <c r="AF99" s="43"/>
      <c r="AG99" s="47"/>
      <c r="AH99" s="47"/>
      <c r="AI99" s="95" t="str">
        <f>IF(ISNUMBER(($H99)),IF('Order Form'!$K$16="Yes","P",""),"")</f>
        <v/>
      </c>
      <c r="AJ99" s="43"/>
      <c r="AK99" s="115"/>
      <c r="AL99" s="115"/>
      <c r="AM99" s="43"/>
      <c r="AN99" s="43"/>
      <c r="AO99" s="47"/>
      <c r="AP99" s="43"/>
      <c r="AQ99" s="47"/>
      <c r="AR99" s="47"/>
      <c r="AS99" s="47"/>
      <c r="AZ99" s="95" t="str">
        <f>IF(ISNUMBER(($H99)),IF('Order Form'!$K$15="Yes","Y",""),"")</f>
        <v/>
      </c>
      <c r="BD99" s="96" t="e">
        <f>IF('Order Form'!#REF!&gt;0,"OF"," ")</f>
        <v>#REF!</v>
      </c>
      <c r="BE99" s="95" t="e">
        <f>IF('Order Form'!#REF!&gt;0,"Y"," ")</f>
        <v>#REF!</v>
      </c>
      <c r="BF99" s="95" t="e">
        <f>IF('Order Form'!#REF!&gt;0,"STANDARD"," ")</f>
        <v>#REF!</v>
      </c>
    </row>
    <row r="100" spans="1:58">
      <c r="A100" s="43"/>
      <c r="B100" s="102" t="str">
        <f>IF(ISNUMBER(($H100)),'Order Form'!$D$5,"")</f>
        <v/>
      </c>
      <c r="C100" s="101" t="str">
        <f>IF(ISNUMBER(($H100)),'Order Form'!$G$5,"")</f>
        <v/>
      </c>
      <c r="D100" s="101" t="str">
        <f>IF('Order Form'!F158="","",IF(ISNUMBER(($H100)),'Order Form'!F158,""))</f>
        <v/>
      </c>
      <c r="E100" s="44"/>
      <c r="F100" s="100" t="str">
        <f>IF(ISNUMBER((H100)),SUBSTITUTE(SUBSTITUTE('Order Form'!#REF!,"-","")," ",""),"")</f>
        <v/>
      </c>
      <c r="G100" s="45"/>
      <c r="H100" s="99" t="str">
        <f>IF('Order Form'!H158&gt;0,'Order Form'!H158," ")</f>
        <v xml:space="preserve"> </v>
      </c>
      <c r="I100" s="98" t="str">
        <f>IF('Order Form'!$K$13="Yes",(IF('Order Form'!#REF!&gt;0,"",IF('Order Form'!$K$10&lt;&gt;"GR - Gratis",IF('Order Form'!#REF!=0,"",IF(ISNUMBER($H100),'Order Form'!#REF!,"")),""))),"")</f>
        <v/>
      </c>
      <c r="J100" s="98" t="str">
        <f>IF('Order Form'!$K$13="Yes",(IF('Order Form'!#REF!=0,"",IF('Order Form'!$K$10&lt;&gt;"GR - Gratis",IF(ISNUMBER($H100),'Order Form'!#REF!,""),""))),"")</f>
        <v/>
      </c>
      <c r="K100" s="46"/>
      <c r="L100" s="98" t="str">
        <f>IF('Order Form'!J158&gt;0,"",IF('Order Form'!G158=0,"",IF('Order Form'!$K$10&lt;&gt;"GR - Gratis",IF('Order Form'!$K$12="Yes",IF(ISNUMBER($H100),'Order Form'!G158*100,""),""),"")))</f>
        <v/>
      </c>
      <c r="M100" s="98" t="str">
        <f>IF('Order Form'!J158&gt;0,"",IF('Order Form'!$K$17=0,"",IF('Order Form'!$K$17=0,"",IF('Order Form'!$K$10&lt;&gt;"GR - Gratis",IF('Order Form'!$K$12="Yes",IF(ISNUMBER($H100),'Order Form'!$K$17*100,""),""),""))))</f>
        <v/>
      </c>
      <c r="N100" s="47"/>
      <c r="O100" s="97" t="str">
        <f>IF('Order Form'!$B$8="Name / Attent Of","",IF(ISNUMBER($H100),IF('Order Form'!$K$14="Yes",'Order Form'!$B$8,""),""))</f>
        <v/>
      </c>
      <c r="P100" s="105" t="str">
        <f>IF('Order Form'!$B$9="Company / Department","",IF(ISNUMBER($H100),IF('Order Form'!$K$14="Yes",'Order Form'!$B$9,""),""))</f>
        <v/>
      </c>
      <c r="Q100" s="97" t="str">
        <f>IF('Order Form'!$B$10="Address 1","",IF(ISNUMBER($H100),IF('Order Form'!$K$14="Yes",'Order Form'!$B$10,""),""))</f>
        <v/>
      </c>
      <c r="R100" s="97" t="str">
        <f>IF('Order Form'!$B$11="Address 2","",IF(ISNUMBER($H100),IF('Order Form'!$K$14="Yes",'Order Form'!$B$11,""),""))</f>
        <v/>
      </c>
      <c r="S100" s="105" t="str">
        <f>IF('Order Form'!$B$12="Address 3","",IF(ISNUMBER($H100),IF('Order Form'!$K$14="Yes",'Order Form'!$B$12,""),""))</f>
        <v/>
      </c>
      <c r="T100" s="97" t="str">
        <f>IF('Order Form'!$B$13="Town","",IF(ISNUMBER($H100),IF('Order Form'!$K$14="Yes",'Order Form'!$B$13,""),""))</f>
        <v/>
      </c>
      <c r="U100" s="43"/>
      <c r="V100" s="112" t="str">
        <f>IF('Order Form'!$B$14="Post Code","",IF(ISNUMBER($H100),IF('Order Form'!$K$14="Yes",'Order Form'!$B$14,""),""))</f>
        <v/>
      </c>
      <c r="W100" s="107" t="str">
        <f>IF('Order Form'!$B$15="Country","",IF(ISNUMBER($H100),IF('Order Form'!$K$14="Yes",VLOOKUP('Order Form'!$B$15,Lists!N:O,2,0),""),""))</f>
        <v/>
      </c>
      <c r="X100" s="109"/>
      <c r="Y100" s="108" t="str">
        <f>IF('Order Form'!$F$8="Phone","",IF(ISNUMBER($H100),IF('Order Form'!$K$14="Yes",'Order Form'!$F$8,""),""))</f>
        <v/>
      </c>
      <c r="Z100" s="106" t="str">
        <f>IF('Order Form'!$F$9="Email","",IF(ISNUMBER($H100),IF('Order Form'!$K$14="Yes",'Order Form'!$F$9,""),""))</f>
        <v/>
      </c>
      <c r="AA100" s="47"/>
      <c r="AC100" s="95" t="str">
        <f>IF(ISNUMBER(($H100)),LEFT('Order Form'!$K$10,2),"")</f>
        <v/>
      </c>
      <c r="AD100" s="43"/>
      <c r="AE100" s="95" t="str">
        <f>IF(AC100="GR",LEFT('Order Form'!$K$11,2),"")</f>
        <v/>
      </c>
      <c r="AF100" s="43"/>
      <c r="AG100" s="47"/>
      <c r="AH100" s="47"/>
      <c r="AI100" s="95" t="str">
        <f>IF(ISNUMBER(($H100)),IF('Order Form'!$K$16="Yes","P",""),"")</f>
        <v/>
      </c>
      <c r="AJ100" s="43"/>
      <c r="AK100" s="115"/>
      <c r="AL100" s="115"/>
      <c r="AM100" s="43"/>
      <c r="AN100" s="43"/>
      <c r="AO100" s="47"/>
      <c r="AP100" s="43"/>
      <c r="AQ100" s="47"/>
      <c r="AR100" s="47"/>
      <c r="AS100" s="47"/>
      <c r="AZ100" s="95" t="str">
        <f>IF(ISNUMBER(($H100)),IF('Order Form'!$K$15="Yes","Y",""),"")</f>
        <v/>
      </c>
      <c r="BD100" s="96" t="e">
        <f>IF('Order Form'!#REF!&gt;0,"OF"," ")</f>
        <v>#REF!</v>
      </c>
      <c r="BE100" s="95" t="e">
        <f>IF('Order Form'!#REF!&gt;0,"Y"," ")</f>
        <v>#REF!</v>
      </c>
      <c r="BF100" s="95" t="e">
        <f>IF('Order Form'!#REF!&gt;0,"STANDARD"," ")</f>
        <v>#REF!</v>
      </c>
    </row>
    <row r="101" spans="1:58">
      <c r="A101" s="43"/>
      <c r="B101" s="102" t="str">
        <f>IF(ISNUMBER(($H101)),'Order Form'!$D$5,"")</f>
        <v/>
      </c>
      <c r="C101" s="101" t="str">
        <f>IF(ISNUMBER(($H101)),'Order Form'!$G$5,"")</f>
        <v/>
      </c>
      <c r="D101" s="101" t="str">
        <f>IF('Order Form'!F159="","",IF(ISNUMBER(($H101)),'Order Form'!F159,""))</f>
        <v/>
      </c>
      <c r="E101" s="44"/>
      <c r="F101" s="100" t="str">
        <f>IF(ISNUMBER((H101)),SUBSTITUTE(SUBSTITUTE('Order Form'!#REF!,"-","")," ",""),"")</f>
        <v/>
      </c>
      <c r="G101" s="45"/>
      <c r="H101" s="99" t="str">
        <f>IF('Order Form'!H159&gt;0,'Order Form'!H159," ")</f>
        <v xml:space="preserve"> </v>
      </c>
      <c r="I101" s="98" t="str">
        <f>IF('Order Form'!$K$13="Yes",(IF('Order Form'!#REF!&gt;0,"",IF('Order Form'!$K$10&lt;&gt;"GR - Gratis",IF('Order Form'!#REF!=0,"",IF(ISNUMBER($H101),'Order Form'!#REF!,"")),""))),"")</f>
        <v/>
      </c>
      <c r="J101" s="98" t="str">
        <f>IF('Order Form'!$K$13="Yes",(IF('Order Form'!#REF!=0,"",IF('Order Form'!$K$10&lt;&gt;"GR - Gratis",IF(ISNUMBER($H101),'Order Form'!#REF!,""),""))),"")</f>
        <v/>
      </c>
      <c r="K101" s="46"/>
      <c r="L101" s="98" t="str">
        <f>IF('Order Form'!J159&gt;0,"",IF('Order Form'!G159=0,"",IF('Order Form'!$K$10&lt;&gt;"GR - Gratis",IF('Order Form'!$K$12="Yes",IF(ISNUMBER($H101),'Order Form'!G159*100,""),""),"")))</f>
        <v/>
      </c>
      <c r="M101" s="98" t="str">
        <f>IF('Order Form'!J159&gt;0,"",IF('Order Form'!$K$17=0,"",IF('Order Form'!$K$17=0,"",IF('Order Form'!$K$10&lt;&gt;"GR - Gratis",IF('Order Form'!$K$12="Yes",IF(ISNUMBER($H101),'Order Form'!$K$17*100,""),""),""))))</f>
        <v/>
      </c>
      <c r="N101" s="47"/>
      <c r="O101" s="97" t="str">
        <f>IF('Order Form'!$B$8="Name / Attent Of","",IF(ISNUMBER($H101),IF('Order Form'!$K$14="Yes",'Order Form'!$B$8,""),""))</f>
        <v/>
      </c>
      <c r="P101" s="105" t="str">
        <f>IF('Order Form'!$B$9="Company / Department","",IF(ISNUMBER($H101),IF('Order Form'!$K$14="Yes",'Order Form'!$B$9,""),""))</f>
        <v/>
      </c>
      <c r="Q101" s="97" t="str">
        <f>IF('Order Form'!$B$10="Address 1","",IF(ISNUMBER($H101),IF('Order Form'!$K$14="Yes",'Order Form'!$B$10,""),""))</f>
        <v/>
      </c>
      <c r="R101" s="97" t="str">
        <f>IF('Order Form'!$B$11="Address 2","",IF(ISNUMBER($H101),IF('Order Form'!$K$14="Yes",'Order Form'!$B$11,""),""))</f>
        <v/>
      </c>
      <c r="S101" s="105" t="str">
        <f>IF('Order Form'!$B$12="Address 3","",IF(ISNUMBER($H101),IF('Order Form'!$K$14="Yes",'Order Form'!$B$12,""),""))</f>
        <v/>
      </c>
      <c r="T101" s="97" t="str">
        <f>IF('Order Form'!$B$13="Town","",IF(ISNUMBER($H101),IF('Order Form'!$K$14="Yes",'Order Form'!$B$13,""),""))</f>
        <v/>
      </c>
      <c r="U101" s="43"/>
      <c r="V101" s="112" t="str">
        <f>IF('Order Form'!$B$14="Post Code","",IF(ISNUMBER($H101),IF('Order Form'!$K$14="Yes",'Order Form'!$B$14,""),""))</f>
        <v/>
      </c>
      <c r="W101" s="107" t="str">
        <f>IF('Order Form'!$B$15="Country","",IF(ISNUMBER($H101),IF('Order Form'!$K$14="Yes",VLOOKUP('Order Form'!$B$15,Lists!N:O,2,0),""),""))</f>
        <v/>
      </c>
      <c r="X101" s="109"/>
      <c r="Y101" s="108" t="str">
        <f>IF('Order Form'!$F$8="Phone","",IF(ISNUMBER($H101),IF('Order Form'!$K$14="Yes",'Order Form'!$F$8,""),""))</f>
        <v/>
      </c>
      <c r="Z101" s="106" t="str">
        <f>IF('Order Form'!$F$9="Email","",IF(ISNUMBER($H101),IF('Order Form'!$K$14="Yes",'Order Form'!$F$9,""),""))</f>
        <v/>
      </c>
      <c r="AA101" s="47"/>
      <c r="AC101" s="95" t="str">
        <f>IF(ISNUMBER(($H101)),LEFT('Order Form'!$K$10,2),"")</f>
        <v/>
      </c>
      <c r="AD101" s="43"/>
      <c r="AE101" s="95" t="str">
        <f>IF(AC101="GR",LEFT('Order Form'!$K$11,2),"")</f>
        <v/>
      </c>
      <c r="AF101" s="43"/>
      <c r="AG101" s="47"/>
      <c r="AH101" s="47"/>
      <c r="AI101" s="95" t="str">
        <f>IF(ISNUMBER(($H101)),IF('Order Form'!$K$16="Yes","P",""),"")</f>
        <v/>
      </c>
      <c r="AJ101" s="43"/>
      <c r="AK101" s="115"/>
      <c r="AL101" s="115"/>
      <c r="AM101" s="43"/>
      <c r="AN101" s="43"/>
      <c r="AO101" s="47"/>
      <c r="AP101" s="43"/>
      <c r="AQ101" s="47"/>
      <c r="AR101" s="47"/>
      <c r="AS101" s="47"/>
      <c r="AZ101" s="95" t="str">
        <f>IF(ISNUMBER(($H101)),IF('Order Form'!$K$15="Yes","Y",""),"")</f>
        <v/>
      </c>
      <c r="BD101" s="96" t="e">
        <f>IF('Order Form'!#REF!&gt;0,"OF"," ")</f>
        <v>#REF!</v>
      </c>
      <c r="BE101" s="95" t="e">
        <f>IF('Order Form'!#REF!&gt;0,"Y"," ")</f>
        <v>#REF!</v>
      </c>
      <c r="BF101" s="95" t="e">
        <f>IF('Order Form'!#REF!&gt;0,"STANDARD"," ")</f>
        <v>#REF!</v>
      </c>
    </row>
    <row r="102" spans="1:58">
      <c r="A102" s="43"/>
      <c r="B102" s="102" t="str">
        <f>IF(ISNUMBER(($H102)),'Order Form'!$D$5,"")</f>
        <v/>
      </c>
      <c r="C102" s="101" t="str">
        <f>IF(ISNUMBER(($H102)),'Order Form'!$G$5,"")</f>
        <v/>
      </c>
      <c r="D102" s="101" t="str">
        <f>IF('Order Form'!F160="","",IF(ISNUMBER(($H102)),'Order Form'!F160,""))</f>
        <v/>
      </c>
      <c r="E102" s="44"/>
      <c r="F102" s="100" t="str">
        <f>IF(ISNUMBER((H102)),SUBSTITUTE(SUBSTITUTE('Order Form'!#REF!,"-","")," ",""),"")</f>
        <v/>
      </c>
      <c r="G102" s="45"/>
      <c r="H102" s="99" t="str">
        <f>IF('Order Form'!H160&gt;0,'Order Form'!H160," ")</f>
        <v xml:space="preserve"> </v>
      </c>
      <c r="I102" s="98" t="str">
        <f>IF('Order Form'!$K$13="Yes",(IF('Order Form'!#REF!&gt;0,"",IF('Order Form'!$K$10&lt;&gt;"GR - Gratis",IF('Order Form'!#REF!=0,"",IF(ISNUMBER($H102),'Order Form'!#REF!,"")),""))),"")</f>
        <v/>
      </c>
      <c r="J102" s="98" t="str">
        <f>IF('Order Form'!$K$13="Yes",(IF('Order Form'!#REF!=0,"",IF('Order Form'!$K$10&lt;&gt;"GR - Gratis",IF(ISNUMBER($H102),'Order Form'!#REF!,""),""))),"")</f>
        <v/>
      </c>
      <c r="K102" s="46"/>
      <c r="L102" s="98" t="str">
        <f>IF('Order Form'!J160&gt;0,"",IF('Order Form'!G160=0,"",IF('Order Form'!$K$10&lt;&gt;"GR - Gratis",IF('Order Form'!$K$12="Yes",IF(ISNUMBER($H102),'Order Form'!G160*100,""),""),"")))</f>
        <v/>
      </c>
      <c r="M102" s="98" t="str">
        <f>IF('Order Form'!J160&gt;0,"",IF('Order Form'!$K$17=0,"",IF('Order Form'!$K$17=0,"",IF('Order Form'!$K$10&lt;&gt;"GR - Gratis",IF('Order Form'!$K$12="Yes",IF(ISNUMBER($H102),'Order Form'!$K$17*100,""),""),""))))</f>
        <v/>
      </c>
      <c r="N102" s="47"/>
      <c r="O102" s="97" t="str">
        <f>IF('Order Form'!$B$8="Name / Attent Of","",IF(ISNUMBER($H102),IF('Order Form'!$K$14="Yes",'Order Form'!$B$8,""),""))</f>
        <v/>
      </c>
      <c r="P102" s="105" t="str">
        <f>IF('Order Form'!$B$9="Company / Department","",IF(ISNUMBER($H102),IF('Order Form'!$K$14="Yes",'Order Form'!$B$9,""),""))</f>
        <v/>
      </c>
      <c r="Q102" s="97" t="str">
        <f>IF('Order Form'!$B$10="Address 1","",IF(ISNUMBER($H102),IF('Order Form'!$K$14="Yes",'Order Form'!$B$10,""),""))</f>
        <v/>
      </c>
      <c r="R102" s="97" t="str">
        <f>IF('Order Form'!$B$11="Address 2","",IF(ISNUMBER($H102),IF('Order Form'!$K$14="Yes",'Order Form'!$B$11,""),""))</f>
        <v/>
      </c>
      <c r="S102" s="105" t="str">
        <f>IF('Order Form'!$B$12="Address 3","",IF(ISNUMBER($H102),IF('Order Form'!$K$14="Yes",'Order Form'!$B$12,""),""))</f>
        <v/>
      </c>
      <c r="T102" s="97" t="str">
        <f>IF('Order Form'!$B$13="Town","",IF(ISNUMBER($H102),IF('Order Form'!$K$14="Yes",'Order Form'!$B$13,""),""))</f>
        <v/>
      </c>
      <c r="U102" s="43"/>
      <c r="V102" s="112" t="str">
        <f>IF('Order Form'!$B$14="Post Code","",IF(ISNUMBER($H102),IF('Order Form'!$K$14="Yes",'Order Form'!$B$14,""),""))</f>
        <v/>
      </c>
      <c r="W102" s="107" t="str">
        <f>IF('Order Form'!$B$15="Country","",IF(ISNUMBER($H102),IF('Order Form'!$K$14="Yes",VLOOKUP('Order Form'!$B$15,Lists!N:O,2,0),""),""))</f>
        <v/>
      </c>
      <c r="X102" s="109"/>
      <c r="Y102" s="108" t="str">
        <f>IF('Order Form'!$F$8="Phone","",IF(ISNUMBER($H102),IF('Order Form'!$K$14="Yes",'Order Form'!$F$8,""),""))</f>
        <v/>
      </c>
      <c r="Z102" s="106" t="str">
        <f>IF('Order Form'!$F$9="Email","",IF(ISNUMBER($H102),IF('Order Form'!$K$14="Yes",'Order Form'!$F$9,""),""))</f>
        <v/>
      </c>
      <c r="AA102" s="47"/>
      <c r="AC102" s="95" t="str">
        <f>IF(ISNUMBER(($H102)),LEFT('Order Form'!$K$10,2),"")</f>
        <v/>
      </c>
      <c r="AD102" s="43"/>
      <c r="AE102" s="95" t="str">
        <f>IF(AC102="GR",LEFT('Order Form'!$K$11,2),"")</f>
        <v/>
      </c>
      <c r="AF102" s="43"/>
      <c r="AG102" s="47"/>
      <c r="AH102" s="47"/>
      <c r="AI102" s="95" t="str">
        <f>IF(ISNUMBER(($H102)),IF('Order Form'!$K$16="Yes","P",""),"")</f>
        <v/>
      </c>
      <c r="AJ102" s="43"/>
      <c r="AK102" s="115"/>
      <c r="AL102" s="115"/>
      <c r="AM102" s="43"/>
      <c r="AN102" s="43"/>
      <c r="AO102" s="47"/>
      <c r="AP102" s="43"/>
      <c r="AQ102" s="47"/>
      <c r="AR102" s="47"/>
      <c r="AS102" s="47"/>
      <c r="AZ102" s="95" t="str">
        <f>IF(ISNUMBER(($H102)),IF('Order Form'!$K$15="Yes","Y",""),"")</f>
        <v/>
      </c>
      <c r="BD102" s="96" t="e">
        <f>IF('Order Form'!#REF!&gt;0,"OF"," ")</f>
        <v>#REF!</v>
      </c>
      <c r="BE102" s="95" t="e">
        <f>IF('Order Form'!#REF!&gt;0,"Y"," ")</f>
        <v>#REF!</v>
      </c>
      <c r="BF102" s="95" t="e">
        <f>IF('Order Form'!#REF!&gt;0,"STANDARD"," ")</f>
        <v>#REF!</v>
      </c>
    </row>
    <row r="103" spans="1:58">
      <c r="A103" s="43"/>
      <c r="B103" s="102" t="str">
        <f>IF(ISNUMBER(($H103)),'Order Form'!$D$5,"")</f>
        <v/>
      </c>
      <c r="C103" s="101" t="str">
        <f>IF(ISNUMBER(($H103)),'Order Form'!$G$5,"")</f>
        <v/>
      </c>
      <c r="D103" s="101" t="str">
        <f>IF('Order Form'!F161="","",IF(ISNUMBER(($H103)),'Order Form'!F161,""))</f>
        <v/>
      </c>
      <c r="E103" s="44"/>
      <c r="F103" s="100" t="str">
        <f>IF(ISNUMBER((H103)),SUBSTITUTE(SUBSTITUTE('Order Form'!#REF!,"-","")," ",""),"")</f>
        <v/>
      </c>
      <c r="G103" s="45"/>
      <c r="H103" s="99" t="str">
        <f>IF('Order Form'!H161&gt;0,'Order Form'!H161," ")</f>
        <v xml:space="preserve"> </v>
      </c>
      <c r="I103" s="98" t="str">
        <f>IF('Order Form'!$K$13="Yes",(IF('Order Form'!#REF!&gt;0,"",IF('Order Form'!$K$10&lt;&gt;"GR - Gratis",IF('Order Form'!#REF!=0,"",IF(ISNUMBER($H103),'Order Form'!#REF!,"")),""))),"")</f>
        <v/>
      </c>
      <c r="J103" s="98" t="str">
        <f>IF('Order Form'!$K$13="Yes",(IF('Order Form'!#REF!=0,"",IF('Order Form'!$K$10&lt;&gt;"GR - Gratis",IF(ISNUMBER($H103),'Order Form'!#REF!,""),""))),"")</f>
        <v/>
      </c>
      <c r="K103" s="46"/>
      <c r="L103" s="98" t="str">
        <f>IF('Order Form'!J161&gt;0,"",IF('Order Form'!G161=0,"",IF('Order Form'!$K$10&lt;&gt;"GR - Gratis",IF('Order Form'!$K$12="Yes",IF(ISNUMBER($H103),'Order Form'!G161*100,""),""),"")))</f>
        <v/>
      </c>
      <c r="M103" s="98" t="str">
        <f>IF('Order Form'!J161&gt;0,"",IF('Order Form'!$K$17=0,"",IF('Order Form'!$K$17=0,"",IF('Order Form'!$K$10&lt;&gt;"GR - Gratis",IF('Order Form'!$K$12="Yes",IF(ISNUMBER($H103),'Order Form'!$K$17*100,""),""),""))))</f>
        <v/>
      </c>
      <c r="N103" s="47"/>
      <c r="O103" s="97" t="str">
        <f>IF('Order Form'!$B$8="Name / Attent Of","",IF(ISNUMBER($H103),IF('Order Form'!$K$14="Yes",'Order Form'!$B$8,""),""))</f>
        <v/>
      </c>
      <c r="P103" s="105" t="str">
        <f>IF('Order Form'!$B$9="Company / Department","",IF(ISNUMBER($H103),IF('Order Form'!$K$14="Yes",'Order Form'!$B$9,""),""))</f>
        <v/>
      </c>
      <c r="Q103" s="97" t="str">
        <f>IF('Order Form'!$B$10="Address 1","",IF(ISNUMBER($H103),IF('Order Form'!$K$14="Yes",'Order Form'!$B$10,""),""))</f>
        <v/>
      </c>
      <c r="R103" s="97" t="str">
        <f>IF('Order Form'!$B$11="Address 2","",IF(ISNUMBER($H103),IF('Order Form'!$K$14="Yes",'Order Form'!$B$11,""),""))</f>
        <v/>
      </c>
      <c r="S103" s="105" t="str">
        <f>IF('Order Form'!$B$12="Address 3","",IF(ISNUMBER($H103),IF('Order Form'!$K$14="Yes",'Order Form'!$B$12,""),""))</f>
        <v/>
      </c>
      <c r="T103" s="97" t="str">
        <f>IF('Order Form'!$B$13="Town","",IF(ISNUMBER($H103),IF('Order Form'!$K$14="Yes",'Order Form'!$B$13,""),""))</f>
        <v/>
      </c>
      <c r="U103" s="43"/>
      <c r="V103" s="112" t="str">
        <f>IF('Order Form'!$B$14="Post Code","",IF(ISNUMBER($H103),IF('Order Form'!$K$14="Yes",'Order Form'!$B$14,""),""))</f>
        <v/>
      </c>
      <c r="W103" s="107" t="str">
        <f>IF('Order Form'!$B$15="Country","",IF(ISNUMBER($H103),IF('Order Form'!$K$14="Yes",VLOOKUP('Order Form'!$B$15,Lists!N:O,2,0),""),""))</f>
        <v/>
      </c>
      <c r="X103" s="109"/>
      <c r="Y103" s="108" t="str">
        <f>IF('Order Form'!$F$8="Phone","",IF(ISNUMBER($H103),IF('Order Form'!$K$14="Yes",'Order Form'!$F$8,""),""))</f>
        <v/>
      </c>
      <c r="Z103" s="106" t="str">
        <f>IF('Order Form'!$F$9="Email","",IF(ISNUMBER($H103),IF('Order Form'!$K$14="Yes",'Order Form'!$F$9,""),""))</f>
        <v/>
      </c>
      <c r="AA103" s="47"/>
      <c r="AC103" s="95" t="str">
        <f>IF(ISNUMBER(($H103)),LEFT('Order Form'!$K$10,2),"")</f>
        <v/>
      </c>
      <c r="AD103" s="43"/>
      <c r="AE103" s="95" t="str">
        <f>IF(AC103="GR",LEFT('Order Form'!$K$11,2),"")</f>
        <v/>
      </c>
      <c r="AF103" s="43"/>
      <c r="AG103" s="47"/>
      <c r="AH103" s="47"/>
      <c r="AI103" s="95" t="str">
        <f>IF(ISNUMBER(($H103)),IF('Order Form'!$K$16="Yes","P",""),"")</f>
        <v/>
      </c>
      <c r="AJ103" s="43"/>
      <c r="AK103" s="115"/>
      <c r="AL103" s="115"/>
      <c r="AM103" s="43"/>
      <c r="AN103" s="43"/>
      <c r="AO103" s="47"/>
      <c r="AP103" s="43"/>
      <c r="AQ103" s="47"/>
      <c r="AR103" s="47"/>
      <c r="AS103" s="47"/>
      <c r="AZ103" s="95" t="str">
        <f>IF(ISNUMBER(($H103)),IF('Order Form'!$K$15="Yes","Y",""),"")</f>
        <v/>
      </c>
      <c r="BD103" s="96" t="e">
        <f>IF('Order Form'!#REF!&gt;0,"OF"," ")</f>
        <v>#REF!</v>
      </c>
      <c r="BE103" s="95" t="e">
        <f>IF('Order Form'!#REF!&gt;0,"Y"," ")</f>
        <v>#REF!</v>
      </c>
      <c r="BF103" s="95" t="e">
        <f>IF('Order Form'!#REF!&gt;0,"STANDARD"," ")</f>
        <v>#REF!</v>
      </c>
    </row>
    <row r="104" spans="1:58">
      <c r="A104" s="43"/>
      <c r="B104" s="102" t="str">
        <f>IF(ISNUMBER(($H104)),'Order Form'!$D$5,"")</f>
        <v/>
      </c>
      <c r="C104" s="101" t="str">
        <f>IF(ISNUMBER(($H104)),'Order Form'!$G$5,"")</f>
        <v/>
      </c>
      <c r="D104" s="101" t="str">
        <f>IF('Order Form'!F162="","",IF(ISNUMBER(($H104)),'Order Form'!F162,""))</f>
        <v/>
      </c>
      <c r="E104" s="44"/>
      <c r="F104" s="100" t="str">
        <f>IF(ISNUMBER((H104)),SUBSTITUTE(SUBSTITUTE('Order Form'!#REF!,"-","")," ",""),"")</f>
        <v/>
      </c>
      <c r="G104" s="45"/>
      <c r="H104" s="99" t="str">
        <f>IF('Order Form'!H162&gt;0,'Order Form'!H162," ")</f>
        <v xml:space="preserve"> </v>
      </c>
      <c r="I104" s="98" t="str">
        <f>IF('Order Form'!$K$13="Yes",(IF('Order Form'!#REF!&gt;0,"",IF('Order Form'!$K$10&lt;&gt;"GR - Gratis",IF('Order Form'!#REF!=0,"",IF(ISNUMBER($H104),'Order Form'!#REF!,"")),""))),"")</f>
        <v/>
      </c>
      <c r="J104" s="98" t="str">
        <f>IF('Order Form'!$K$13="Yes",(IF('Order Form'!#REF!=0,"",IF('Order Form'!$K$10&lt;&gt;"GR - Gratis",IF(ISNUMBER($H104),'Order Form'!#REF!,""),""))),"")</f>
        <v/>
      </c>
      <c r="K104" s="46"/>
      <c r="L104" s="98" t="str">
        <f>IF('Order Form'!J162&gt;0,"",IF('Order Form'!G162=0,"",IF('Order Form'!$K$10&lt;&gt;"GR - Gratis",IF('Order Form'!$K$12="Yes",IF(ISNUMBER($H104),'Order Form'!G162*100,""),""),"")))</f>
        <v/>
      </c>
      <c r="M104" s="98" t="str">
        <f>IF('Order Form'!J162&gt;0,"",IF('Order Form'!$K$17=0,"",IF('Order Form'!$K$17=0,"",IF('Order Form'!$K$10&lt;&gt;"GR - Gratis",IF('Order Form'!$K$12="Yes",IF(ISNUMBER($H104),'Order Form'!$K$17*100,""),""),""))))</f>
        <v/>
      </c>
      <c r="N104" s="47"/>
      <c r="O104" s="97" t="str">
        <f>IF('Order Form'!$B$8="Name / Attent Of","",IF(ISNUMBER($H104),IF('Order Form'!$K$14="Yes",'Order Form'!$B$8,""),""))</f>
        <v/>
      </c>
      <c r="P104" s="105" t="str">
        <f>IF('Order Form'!$B$9="Company / Department","",IF(ISNUMBER($H104),IF('Order Form'!$K$14="Yes",'Order Form'!$B$9,""),""))</f>
        <v/>
      </c>
      <c r="Q104" s="97" t="str">
        <f>IF('Order Form'!$B$10="Address 1","",IF(ISNUMBER($H104),IF('Order Form'!$K$14="Yes",'Order Form'!$B$10,""),""))</f>
        <v/>
      </c>
      <c r="R104" s="97" t="str">
        <f>IF('Order Form'!$B$11="Address 2","",IF(ISNUMBER($H104),IF('Order Form'!$K$14="Yes",'Order Form'!$B$11,""),""))</f>
        <v/>
      </c>
      <c r="S104" s="105" t="str">
        <f>IF('Order Form'!$B$12="Address 3","",IF(ISNUMBER($H104),IF('Order Form'!$K$14="Yes",'Order Form'!$B$12,""),""))</f>
        <v/>
      </c>
      <c r="T104" s="97" t="str">
        <f>IF('Order Form'!$B$13="Town","",IF(ISNUMBER($H104),IF('Order Form'!$K$14="Yes",'Order Form'!$B$13,""),""))</f>
        <v/>
      </c>
      <c r="U104" s="43"/>
      <c r="V104" s="112" t="str">
        <f>IF('Order Form'!$B$14="Post Code","",IF(ISNUMBER($H104),IF('Order Form'!$K$14="Yes",'Order Form'!$B$14,""),""))</f>
        <v/>
      </c>
      <c r="W104" s="107" t="str">
        <f>IF('Order Form'!$B$15="Country","",IF(ISNUMBER($H104),IF('Order Form'!$K$14="Yes",VLOOKUP('Order Form'!$B$15,Lists!N:O,2,0),""),""))</f>
        <v/>
      </c>
      <c r="X104" s="109"/>
      <c r="Y104" s="108" t="str">
        <f>IF('Order Form'!$F$8="Phone","",IF(ISNUMBER($H104),IF('Order Form'!$K$14="Yes",'Order Form'!$F$8,""),""))</f>
        <v/>
      </c>
      <c r="Z104" s="106" t="str">
        <f>IF('Order Form'!$F$9="Email","",IF(ISNUMBER($H104),IF('Order Form'!$K$14="Yes",'Order Form'!$F$9,""),""))</f>
        <v/>
      </c>
      <c r="AA104" s="47"/>
      <c r="AC104" s="95" t="str">
        <f>IF(ISNUMBER(($H104)),LEFT('Order Form'!$K$10,2),"")</f>
        <v/>
      </c>
      <c r="AD104" s="43"/>
      <c r="AE104" s="95" t="str">
        <f>IF(AC104="GR",LEFT('Order Form'!$K$11,2),"")</f>
        <v/>
      </c>
      <c r="AF104" s="43"/>
      <c r="AG104" s="47"/>
      <c r="AH104" s="47"/>
      <c r="AI104" s="95" t="str">
        <f>IF(ISNUMBER(($H104)),IF('Order Form'!$K$16="Yes","P",""),"")</f>
        <v/>
      </c>
      <c r="AJ104" s="43"/>
      <c r="AK104" s="115"/>
      <c r="AL104" s="115"/>
      <c r="AM104" s="43"/>
      <c r="AN104" s="43"/>
      <c r="AO104" s="47"/>
      <c r="AP104" s="43"/>
      <c r="AQ104" s="47"/>
      <c r="AR104" s="47"/>
      <c r="AS104" s="47"/>
      <c r="AZ104" s="95" t="str">
        <f>IF(ISNUMBER(($H104)),IF('Order Form'!$K$15="Yes","Y",""),"")</f>
        <v/>
      </c>
      <c r="BD104" s="96" t="e">
        <f>IF('Order Form'!#REF!&gt;0,"OF"," ")</f>
        <v>#REF!</v>
      </c>
      <c r="BE104" s="95" t="e">
        <f>IF('Order Form'!#REF!&gt;0,"Y"," ")</f>
        <v>#REF!</v>
      </c>
      <c r="BF104" s="95" t="e">
        <f>IF('Order Form'!#REF!&gt;0,"STANDARD"," ")</f>
        <v>#REF!</v>
      </c>
    </row>
    <row r="105" spans="1:58">
      <c r="A105" s="43"/>
      <c r="B105" s="102" t="str">
        <f>IF(ISNUMBER(($H105)),'Order Form'!$D$5,"")</f>
        <v/>
      </c>
      <c r="C105" s="101" t="str">
        <f>IF(ISNUMBER(($H105)),'Order Form'!$G$5,"")</f>
        <v/>
      </c>
      <c r="D105" s="101" t="str">
        <f>IF('Order Form'!F163="","",IF(ISNUMBER(($H105)),'Order Form'!F163,""))</f>
        <v/>
      </c>
      <c r="E105" s="44"/>
      <c r="F105" s="100" t="str">
        <f>IF(ISNUMBER((H105)),SUBSTITUTE(SUBSTITUTE('Order Form'!#REF!,"-","")," ",""),"")</f>
        <v/>
      </c>
      <c r="G105" s="45"/>
      <c r="H105" s="99" t="str">
        <f>IF('Order Form'!H163&gt;0,'Order Form'!H163," ")</f>
        <v xml:space="preserve"> </v>
      </c>
      <c r="I105" s="98" t="str">
        <f>IF('Order Form'!$K$13="Yes",(IF('Order Form'!#REF!&gt;0,"",IF('Order Form'!$K$10&lt;&gt;"GR - Gratis",IF('Order Form'!#REF!=0,"",IF(ISNUMBER($H105),'Order Form'!#REF!,"")),""))),"")</f>
        <v/>
      </c>
      <c r="J105" s="98" t="str">
        <f>IF('Order Form'!$K$13="Yes",(IF('Order Form'!#REF!=0,"",IF('Order Form'!$K$10&lt;&gt;"GR - Gratis",IF(ISNUMBER($H105),'Order Form'!#REF!,""),""))),"")</f>
        <v/>
      </c>
      <c r="K105" s="46"/>
      <c r="L105" s="98" t="str">
        <f>IF('Order Form'!J163&gt;0,"",IF('Order Form'!G163=0,"",IF('Order Form'!$K$10&lt;&gt;"GR - Gratis",IF('Order Form'!$K$12="Yes",IF(ISNUMBER($H105),'Order Form'!G163*100,""),""),"")))</f>
        <v/>
      </c>
      <c r="M105" s="98" t="str">
        <f>IF('Order Form'!J163&gt;0,"",IF('Order Form'!$K$17=0,"",IF('Order Form'!$K$17=0,"",IF('Order Form'!$K$10&lt;&gt;"GR - Gratis",IF('Order Form'!$K$12="Yes",IF(ISNUMBER($H105),'Order Form'!$K$17*100,""),""),""))))</f>
        <v/>
      </c>
      <c r="N105" s="47"/>
      <c r="O105" s="97" t="str">
        <f>IF('Order Form'!$B$8="Name / Attent Of","",IF(ISNUMBER($H105),IF('Order Form'!$K$14="Yes",'Order Form'!$B$8,""),""))</f>
        <v/>
      </c>
      <c r="P105" s="105" t="str">
        <f>IF('Order Form'!$B$9="Company / Department","",IF(ISNUMBER($H105),IF('Order Form'!$K$14="Yes",'Order Form'!$B$9,""),""))</f>
        <v/>
      </c>
      <c r="Q105" s="97" t="str">
        <f>IF('Order Form'!$B$10="Address 1","",IF(ISNUMBER($H105),IF('Order Form'!$K$14="Yes",'Order Form'!$B$10,""),""))</f>
        <v/>
      </c>
      <c r="R105" s="97" t="str">
        <f>IF('Order Form'!$B$11="Address 2","",IF(ISNUMBER($H105),IF('Order Form'!$K$14="Yes",'Order Form'!$B$11,""),""))</f>
        <v/>
      </c>
      <c r="S105" s="105" t="str">
        <f>IF('Order Form'!$B$12="Address 3","",IF(ISNUMBER($H105),IF('Order Form'!$K$14="Yes",'Order Form'!$B$12,""),""))</f>
        <v/>
      </c>
      <c r="T105" s="97" t="str">
        <f>IF('Order Form'!$B$13="Town","",IF(ISNUMBER($H105),IF('Order Form'!$K$14="Yes",'Order Form'!$B$13,""),""))</f>
        <v/>
      </c>
      <c r="U105" s="43"/>
      <c r="V105" s="112" t="str">
        <f>IF('Order Form'!$B$14="Post Code","",IF(ISNUMBER($H105),IF('Order Form'!$K$14="Yes",'Order Form'!$B$14,""),""))</f>
        <v/>
      </c>
      <c r="W105" s="107" t="str">
        <f>IF('Order Form'!$B$15="Country","",IF(ISNUMBER($H105),IF('Order Form'!$K$14="Yes",VLOOKUP('Order Form'!$B$15,Lists!N:O,2,0),""),""))</f>
        <v/>
      </c>
      <c r="X105" s="109"/>
      <c r="Y105" s="108" t="str">
        <f>IF('Order Form'!$F$8="Phone","",IF(ISNUMBER($H105),IF('Order Form'!$K$14="Yes",'Order Form'!$F$8,""),""))</f>
        <v/>
      </c>
      <c r="Z105" s="106" t="str">
        <f>IF('Order Form'!$F$9="Email","",IF(ISNUMBER($H105),IF('Order Form'!$K$14="Yes",'Order Form'!$F$9,""),""))</f>
        <v/>
      </c>
      <c r="AA105" s="47"/>
      <c r="AC105" s="95" t="str">
        <f>IF(ISNUMBER(($H105)),LEFT('Order Form'!$K$10,2),"")</f>
        <v/>
      </c>
      <c r="AD105" s="43"/>
      <c r="AE105" s="95" t="str">
        <f>IF(AC105="GR",LEFT('Order Form'!$K$11,2),"")</f>
        <v/>
      </c>
      <c r="AF105" s="43"/>
      <c r="AG105" s="47"/>
      <c r="AH105" s="47"/>
      <c r="AI105" s="95" t="str">
        <f>IF(ISNUMBER(($H105)),IF('Order Form'!$K$16="Yes","P",""),"")</f>
        <v/>
      </c>
      <c r="AJ105" s="43"/>
      <c r="AK105" s="115"/>
      <c r="AL105" s="115"/>
      <c r="AM105" s="43"/>
      <c r="AN105" s="43"/>
      <c r="AO105" s="47"/>
      <c r="AP105" s="43"/>
      <c r="AQ105" s="47"/>
      <c r="AR105" s="47"/>
      <c r="AS105" s="47"/>
      <c r="AZ105" s="95" t="str">
        <f>IF(ISNUMBER(($H105)),IF('Order Form'!$K$15="Yes","Y",""),"")</f>
        <v/>
      </c>
      <c r="BD105" s="96" t="e">
        <f>IF('Order Form'!#REF!&gt;0,"OF"," ")</f>
        <v>#REF!</v>
      </c>
      <c r="BE105" s="95" t="e">
        <f>IF('Order Form'!#REF!&gt;0,"Y"," ")</f>
        <v>#REF!</v>
      </c>
      <c r="BF105" s="95" t="e">
        <f>IF('Order Form'!#REF!&gt;0,"STANDARD"," ")</f>
        <v>#REF!</v>
      </c>
    </row>
    <row r="106" spans="1:58">
      <c r="A106" s="43"/>
      <c r="B106" s="102" t="str">
        <f>IF(ISNUMBER(($H106)),'Order Form'!$D$5,"")</f>
        <v/>
      </c>
      <c r="C106" s="101" t="str">
        <f>IF(ISNUMBER(($H106)),'Order Form'!$G$5,"")</f>
        <v/>
      </c>
      <c r="D106" s="101" t="str">
        <f>IF('Order Form'!F164="","",IF(ISNUMBER(($H106)),'Order Form'!F164,""))</f>
        <v/>
      </c>
      <c r="E106" s="44"/>
      <c r="F106" s="100" t="str">
        <f>IF(ISNUMBER((H106)),SUBSTITUTE(SUBSTITUTE('Order Form'!#REF!,"-","")," ",""),"")</f>
        <v/>
      </c>
      <c r="G106" s="45"/>
      <c r="H106" s="99" t="str">
        <f>IF('Order Form'!H164&gt;0,'Order Form'!H164," ")</f>
        <v xml:space="preserve"> </v>
      </c>
      <c r="I106" s="98" t="str">
        <f>IF('Order Form'!$K$13="Yes",(IF('Order Form'!#REF!&gt;0,"",IF('Order Form'!$K$10&lt;&gt;"GR - Gratis",IF('Order Form'!#REF!=0,"",IF(ISNUMBER($H106),'Order Form'!#REF!,"")),""))),"")</f>
        <v/>
      </c>
      <c r="J106" s="98" t="str">
        <f>IF('Order Form'!$K$13="Yes",(IF('Order Form'!#REF!=0,"",IF('Order Form'!$K$10&lt;&gt;"GR - Gratis",IF(ISNUMBER($H106),'Order Form'!#REF!,""),""))),"")</f>
        <v/>
      </c>
      <c r="K106" s="46"/>
      <c r="L106" s="98" t="str">
        <f>IF('Order Form'!J164&gt;0,"",IF('Order Form'!G164=0,"",IF('Order Form'!$K$10&lt;&gt;"GR - Gratis",IF('Order Form'!$K$12="Yes",IF(ISNUMBER($H106),'Order Form'!G164*100,""),""),"")))</f>
        <v/>
      </c>
      <c r="M106" s="98" t="str">
        <f>IF('Order Form'!J164&gt;0,"",IF('Order Form'!$K$17=0,"",IF('Order Form'!$K$17=0,"",IF('Order Form'!$K$10&lt;&gt;"GR - Gratis",IF('Order Form'!$K$12="Yes",IF(ISNUMBER($H106),'Order Form'!$K$17*100,""),""),""))))</f>
        <v/>
      </c>
      <c r="N106" s="47"/>
      <c r="O106" s="97" t="str">
        <f>IF('Order Form'!$B$8="Name / Attent Of","",IF(ISNUMBER($H106),IF('Order Form'!$K$14="Yes",'Order Form'!$B$8,""),""))</f>
        <v/>
      </c>
      <c r="P106" s="105" t="str">
        <f>IF('Order Form'!$B$9="Company / Department","",IF(ISNUMBER($H106),IF('Order Form'!$K$14="Yes",'Order Form'!$B$9,""),""))</f>
        <v/>
      </c>
      <c r="Q106" s="97" t="str">
        <f>IF('Order Form'!$B$10="Address 1","",IF(ISNUMBER($H106),IF('Order Form'!$K$14="Yes",'Order Form'!$B$10,""),""))</f>
        <v/>
      </c>
      <c r="R106" s="97" t="str">
        <f>IF('Order Form'!$B$11="Address 2","",IF(ISNUMBER($H106),IF('Order Form'!$K$14="Yes",'Order Form'!$B$11,""),""))</f>
        <v/>
      </c>
      <c r="S106" s="105" t="str">
        <f>IF('Order Form'!$B$12="Address 3","",IF(ISNUMBER($H106),IF('Order Form'!$K$14="Yes",'Order Form'!$B$12,""),""))</f>
        <v/>
      </c>
      <c r="T106" s="97" t="str">
        <f>IF('Order Form'!$B$13="Town","",IF(ISNUMBER($H106),IF('Order Form'!$K$14="Yes",'Order Form'!$B$13,""),""))</f>
        <v/>
      </c>
      <c r="U106" s="43"/>
      <c r="V106" s="112" t="str">
        <f>IF('Order Form'!$B$14="Post Code","",IF(ISNUMBER($H106),IF('Order Form'!$K$14="Yes",'Order Form'!$B$14,""),""))</f>
        <v/>
      </c>
      <c r="W106" s="107" t="str">
        <f>IF('Order Form'!$B$15="Country","",IF(ISNUMBER($H106),IF('Order Form'!$K$14="Yes",VLOOKUP('Order Form'!$B$15,Lists!N:O,2,0),""),""))</f>
        <v/>
      </c>
      <c r="X106" s="109"/>
      <c r="Y106" s="108" t="str">
        <f>IF('Order Form'!$F$8="Phone","",IF(ISNUMBER($H106),IF('Order Form'!$K$14="Yes",'Order Form'!$F$8,""),""))</f>
        <v/>
      </c>
      <c r="Z106" s="106" t="str">
        <f>IF('Order Form'!$F$9="Email","",IF(ISNUMBER($H106),IF('Order Form'!$K$14="Yes",'Order Form'!$F$9,""),""))</f>
        <v/>
      </c>
      <c r="AA106" s="47"/>
      <c r="AC106" s="95" t="str">
        <f>IF(ISNUMBER(($H106)),LEFT('Order Form'!$K$10,2),"")</f>
        <v/>
      </c>
      <c r="AD106" s="43"/>
      <c r="AE106" s="95" t="str">
        <f>IF(AC106="GR",LEFT('Order Form'!$K$11,2),"")</f>
        <v/>
      </c>
      <c r="AF106" s="43"/>
      <c r="AG106" s="47"/>
      <c r="AH106" s="47"/>
      <c r="AI106" s="95" t="str">
        <f>IF(ISNUMBER(($H106)),IF('Order Form'!$K$16="Yes","P",""),"")</f>
        <v/>
      </c>
      <c r="AJ106" s="43"/>
      <c r="AK106" s="115"/>
      <c r="AL106" s="115"/>
      <c r="AM106" s="43"/>
      <c r="AN106" s="43"/>
      <c r="AO106" s="47"/>
      <c r="AP106" s="43"/>
      <c r="AQ106" s="47"/>
      <c r="AR106" s="47"/>
      <c r="AS106" s="47"/>
      <c r="AZ106" s="95" t="str">
        <f>IF(ISNUMBER(($H106)),IF('Order Form'!$K$15="Yes","Y",""),"")</f>
        <v/>
      </c>
      <c r="BD106" s="96" t="e">
        <f>IF('Order Form'!#REF!&gt;0,"OF"," ")</f>
        <v>#REF!</v>
      </c>
      <c r="BE106" s="95" t="e">
        <f>IF('Order Form'!#REF!&gt;0,"Y"," ")</f>
        <v>#REF!</v>
      </c>
      <c r="BF106" s="95" t="e">
        <f>IF('Order Form'!#REF!&gt;0,"STANDARD"," ")</f>
        <v>#REF!</v>
      </c>
    </row>
    <row r="107" spans="1:58">
      <c r="A107" s="43"/>
      <c r="B107" s="102" t="str">
        <f>IF(ISNUMBER(($H107)),'Order Form'!$D$5,"")</f>
        <v/>
      </c>
      <c r="C107" s="101" t="str">
        <f>IF(ISNUMBER(($H107)),'Order Form'!$G$5,"")</f>
        <v/>
      </c>
      <c r="D107" s="101" t="str">
        <f>IF('Order Form'!F165="","",IF(ISNUMBER(($H107)),'Order Form'!F165,""))</f>
        <v/>
      </c>
      <c r="E107" s="44"/>
      <c r="F107" s="100" t="str">
        <f>IF(ISNUMBER((H107)),SUBSTITUTE(SUBSTITUTE('Order Form'!#REF!,"-","")," ",""),"")</f>
        <v/>
      </c>
      <c r="G107" s="45"/>
      <c r="H107" s="99" t="str">
        <f>IF('Order Form'!H165&gt;0,'Order Form'!H165," ")</f>
        <v xml:space="preserve"> </v>
      </c>
      <c r="I107" s="98" t="str">
        <f>IF('Order Form'!$K$13="Yes",(IF('Order Form'!#REF!&gt;0,"",IF('Order Form'!$K$10&lt;&gt;"GR - Gratis",IF('Order Form'!#REF!=0,"",IF(ISNUMBER($H107),'Order Form'!#REF!,"")),""))),"")</f>
        <v/>
      </c>
      <c r="J107" s="98" t="str">
        <f>IF('Order Form'!$K$13="Yes",(IF('Order Form'!#REF!=0,"",IF('Order Form'!$K$10&lt;&gt;"GR - Gratis",IF(ISNUMBER($H107),'Order Form'!#REF!,""),""))),"")</f>
        <v/>
      </c>
      <c r="K107" s="46"/>
      <c r="L107" s="98" t="str">
        <f>IF('Order Form'!J165&gt;0,"",IF('Order Form'!G165=0,"",IF('Order Form'!$K$10&lt;&gt;"GR - Gratis",IF('Order Form'!$K$12="Yes",IF(ISNUMBER($H107),'Order Form'!G165*100,""),""),"")))</f>
        <v/>
      </c>
      <c r="M107" s="98" t="str">
        <f>IF('Order Form'!J165&gt;0,"",IF('Order Form'!$K$17=0,"",IF('Order Form'!$K$17=0,"",IF('Order Form'!$K$10&lt;&gt;"GR - Gratis",IF('Order Form'!$K$12="Yes",IF(ISNUMBER($H107),'Order Form'!$K$17*100,""),""),""))))</f>
        <v/>
      </c>
      <c r="N107" s="47"/>
      <c r="O107" s="97" t="str">
        <f>IF('Order Form'!$B$8="Name / Attent Of","",IF(ISNUMBER($H107),IF('Order Form'!$K$14="Yes",'Order Form'!$B$8,""),""))</f>
        <v/>
      </c>
      <c r="P107" s="105" t="str">
        <f>IF('Order Form'!$B$9="Company / Department","",IF(ISNUMBER($H107),IF('Order Form'!$K$14="Yes",'Order Form'!$B$9,""),""))</f>
        <v/>
      </c>
      <c r="Q107" s="97" t="str">
        <f>IF('Order Form'!$B$10="Address 1","",IF(ISNUMBER($H107),IF('Order Form'!$K$14="Yes",'Order Form'!$B$10,""),""))</f>
        <v/>
      </c>
      <c r="R107" s="97" t="str">
        <f>IF('Order Form'!$B$11="Address 2","",IF(ISNUMBER($H107),IF('Order Form'!$K$14="Yes",'Order Form'!$B$11,""),""))</f>
        <v/>
      </c>
      <c r="S107" s="105" t="str">
        <f>IF('Order Form'!$B$12="Address 3","",IF(ISNUMBER($H107),IF('Order Form'!$K$14="Yes",'Order Form'!$B$12,""),""))</f>
        <v/>
      </c>
      <c r="T107" s="97" t="str">
        <f>IF('Order Form'!$B$13="Town","",IF(ISNUMBER($H107),IF('Order Form'!$K$14="Yes",'Order Form'!$B$13,""),""))</f>
        <v/>
      </c>
      <c r="U107" s="43"/>
      <c r="V107" s="112" t="str">
        <f>IF('Order Form'!$B$14="Post Code","",IF(ISNUMBER($H107),IF('Order Form'!$K$14="Yes",'Order Form'!$B$14,""),""))</f>
        <v/>
      </c>
      <c r="W107" s="107" t="str">
        <f>IF('Order Form'!$B$15="Country","",IF(ISNUMBER($H107),IF('Order Form'!$K$14="Yes",VLOOKUP('Order Form'!$B$15,Lists!N:O,2,0),""),""))</f>
        <v/>
      </c>
      <c r="X107" s="109"/>
      <c r="Y107" s="108" t="str">
        <f>IF('Order Form'!$F$8="Phone","",IF(ISNUMBER($H107),IF('Order Form'!$K$14="Yes",'Order Form'!$F$8,""),""))</f>
        <v/>
      </c>
      <c r="Z107" s="106" t="str">
        <f>IF('Order Form'!$F$9="Email","",IF(ISNUMBER($H107),IF('Order Form'!$K$14="Yes",'Order Form'!$F$9,""),""))</f>
        <v/>
      </c>
      <c r="AA107" s="47"/>
      <c r="AC107" s="95" t="str">
        <f>IF(ISNUMBER(($H107)),LEFT('Order Form'!$K$10,2),"")</f>
        <v/>
      </c>
      <c r="AD107" s="43"/>
      <c r="AE107" s="95" t="str">
        <f>IF(AC107="GR",LEFT('Order Form'!$K$11,2),"")</f>
        <v/>
      </c>
      <c r="AF107" s="43"/>
      <c r="AG107" s="47"/>
      <c r="AH107" s="47"/>
      <c r="AI107" s="95" t="str">
        <f>IF(ISNUMBER(($H107)),IF('Order Form'!$K$16="Yes","P",""),"")</f>
        <v/>
      </c>
      <c r="AJ107" s="43"/>
      <c r="AK107" s="115"/>
      <c r="AL107" s="115"/>
      <c r="AM107" s="43"/>
      <c r="AN107" s="43"/>
      <c r="AO107" s="47"/>
      <c r="AP107" s="43"/>
      <c r="AQ107" s="47"/>
      <c r="AR107" s="47"/>
      <c r="AS107" s="47"/>
      <c r="AZ107" s="95" t="str">
        <f>IF(ISNUMBER(($H107)),IF('Order Form'!$K$15="Yes","Y",""),"")</f>
        <v/>
      </c>
      <c r="BD107" s="96" t="e">
        <f>IF('Order Form'!#REF!&gt;0,"OF"," ")</f>
        <v>#REF!</v>
      </c>
      <c r="BE107" s="95" t="e">
        <f>IF('Order Form'!#REF!&gt;0,"Y"," ")</f>
        <v>#REF!</v>
      </c>
      <c r="BF107" s="95" t="e">
        <f>IF('Order Form'!#REF!&gt;0,"STANDARD"," ")</f>
        <v>#REF!</v>
      </c>
    </row>
    <row r="108" spans="1:58">
      <c r="A108" s="43"/>
      <c r="B108" s="102" t="str">
        <f>IF(ISNUMBER(($H108)),'Order Form'!$D$5,"")</f>
        <v/>
      </c>
      <c r="C108" s="101" t="str">
        <f>IF(ISNUMBER(($H108)),'Order Form'!$G$5,"")</f>
        <v/>
      </c>
      <c r="D108" s="101" t="str">
        <f>IF('Order Form'!F166="","",IF(ISNUMBER(($H108)),'Order Form'!F166,""))</f>
        <v/>
      </c>
      <c r="E108" s="44"/>
      <c r="F108" s="100" t="str">
        <f>IF(ISNUMBER((H108)),SUBSTITUTE(SUBSTITUTE('Order Form'!#REF!,"-","")," ",""),"")</f>
        <v/>
      </c>
      <c r="G108" s="45"/>
      <c r="H108" s="99" t="str">
        <f>IF('Order Form'!H166&gt;0,'Order Form'!H166," ")</f>
        <v xml:space="preserve"> </v>
      </c>
      <c r="I108" s="98" t="str">
        <f>IF('Order Form'!$K$13="Yes",(IF('Order Form'!#REF!&gt;0,"",IF('Order Form'!$K$10&lt;&gt;"GR - Gratis",IF('Order Form'!#REF!=0,"",IF(ISNUMBER($H108),'Order Form'!#REF!,"")),""))),"")</f>
        <v/>
      </c>
      <c r="J108" s="98" t="str">
        <f>IF('Order Form'!$K$13="Yes",(IF('Order Form'!#REF!=0,"",IF('Order Form'!$K$10&lt;&gt;"GR - Gratis",IF(ISNUMBER($H108),'Order Form'!#REF!,""),""))),"")</f>
        <v/>
      </c>
      <c r="K108" s="46"/>
      <c r="L108" s="98" t="str">
        <f>IF('Order Form'!J166&gt;0,"",IF('Order Form'!G166=0,"",IF('Order Form'!$K$10&lt;&gt;"GR - Gratis",IF('Order Form'!$K$12="Yes",IF(ISNUMBER($H108),'Order Form'!G166*100,""),""),"")))</f>
        <v/>
      </c>
      <c r="M108" s="98" t="str">
        <f>IF('Order Form'!J166&gt;0,"",IF('Order Form'!$K$17=0,"",IF('Order Form'!$K$17=0,"",IF('Order Form'!$K$10&lt;&gt;"GR - Gratis",IF('Order Form'!$K$12="Yes",IF(ISNUMBER($H108),'Order Form'!$K$17*100,""),""),""))))</f>
        <v/>
      </c>
      <c r="N108" s="47"/>
      <c r="O108" s="97" t="str">
        <f>IF('Order Form'!$B$8="Name / Attent Of","",IF(ISNUMBER($H108),IF('Order Form'!$K$14="Yes",'Order Form'!$B$8,""),""))</f>
        <v/>
      </c>
      <c r="P108" s="105" t="str">
        <f>IF('Order Form'!$B$9="Company / Department","",IF(ISNUMBER($H108),IF('Order Form'!$K$14="Yes",'Order Form'!$B$9,""),""))</f>
        <v/>
      </c>
      <c r="Q108" s="97" t="str">
        <f>IF('Order Form'!$B$10="Address 1","",IF(ISNUMBER($H108),IF('Order Form'!$K$14="Yes",'Order Form'!$B$10,""),""))</f>
        <v/>
      </c>
      <c r="R108" s="97" t="str">
        <f>IF('Order Form'!$B$11="Address 2","",IF(ISNUMBER($H108),IF('Order Form'!$K$14="Yes",'Order Form'!$B$11,""),""))</f>
        <v/>
      </c>
      <c r="S108" s="105" t="str">
        <f>IF('Order Form'!$B$12="Address 3","",IF(ISNUMBER($H108),IF('Order Form'!$K$14="Yes",'Order Form'!$B$12,""),""))</f>
        <v/>
      </c>
      <c r="T108" s="97" t="str">
        <f>IF('Order Form'!$B$13="Town","",IF(ISNUMBER($H108),IF('Order Form'!$K$14="Yes",'Order Form'!$B$13,""),""))</f>
        <v/>
      </c>
      <c r="U108" s="43"/>
      <c r="V108" s="112" t="str">
        <f>IF('Order Form'!$B$14="Post Code","",IF(ISNUMBER($H108),IF('Order Form'!$K$14="Yes",'Order Form'!$B$14,""),""))</f>
        <v/>
      </c>
      <c r="W108" s="107" t="str">
        <f>IF('Order Form'!$B$15="Country","",IF(ISNUMBER($H108),IF('Order Form'!$K$14="Yes",VLOOKUP('Order Form'!$B$15,Lists!N:O,2,0),""),""))</f>
        <v/>
      </c>
      <c r="X108" s="109"/>
      <c r="Y108" s="108" t="str">
        <f>IF('Order Form'!$F$8="Phone","",IF(ISNUMBER($H108),IF('Order Form'!$K$14="Yes",'Order Form'!$F$8,""),""))</f>
        <v/>
      </c>
      <c r="Z108" s="106" t="str">
        <f>IF('Order Form'!$F$9="Email","",IF(ISNUMBER($H108),IF('Order Form'!$K$14="Yes",'Order Form'!$F$9,""),""))</f>
        <v/>
      </c>
      <c r="AA108" s="47"/>
      <c r="AC108" s="95" t="str">
        <f>IF(ISNUMBER(($H108)),LEFT('Order Form'!$K$10,2),"")</f>
        <v/>
      </c>
      <c r="AD108" s="43"/>
      <c r="AE108" s="95" t="str">
        <f>IF(AC108="GR",LEFT('Order Form'!$K$11,2),"")</f>
        <v/>
      </c>
      <c r="AF108" s="43"/>
      <c r="AG108" s="47"/>
      <c r="AH108" s="47"/>
      <c r="AI108" s="95" t="str">
        <f>IF(ISNUMBER(($H108)),IF('Order Form'!$K$16="Yes","P",""),"")</f>
        <v/>
      </c>
      <c r="AJ108" s="43"/>
      <c r="AK108" s="115"/>
      <c r="AL108" s="115"/>
      <c r="AM108" s="43"/>
      <c r="AN108" s="43"/>
      <c r="AO108" s="47"/>
      <c r="AP108" s="43"/>
      <c r="AQ108" s="47"/>
      <c r="AR108" s="47"/>
      <c r="AS108" s="47"/>
      <c r="AZ108" s="95" t="str">
        <f>IF(ISNUMBER(($H108)),IF('Order Form'!$K$15="Yes","Y",""),"")</f>
        <v/>
      </c>
      <c r="BD108" s="96" t="e">
        <f>IF('Order Form'!#REF!&gt;0,"OF"," ")</f>
        <v>#REF!</v>
      </c>
      <c r="BE108" s="95" t="e">
        <f>IF('Order Form'!#REF!&gt;0,"Y"," ")</f>
        <v>#REF!</v>
      </c>
      <c r="BF108" s="95" t="e">
        <f>IF('Order Form'!#REF!&gt;0,"STANDARD"," ")</f>
        <v>#REF!</v>
      </c>
    </row>
    <row r="109" spans="1:58">
      <c r="A109" s="43"/>
      <c r="B109" s="102" t="str">
        <f>IF(ISNUMBER(($H109)),'Order Form'!$D$5,"")</f>
        <v/>
      </c>
      <c r="C109" s="101" t="str">
        <f>IF(ISNUMBER(($H109)),'Order Form'!$G$5,"")</f>
        <v/>
      </c>
      <c r="D109" s="101" t="str">
        <f>IF('Order Form'!F167="","",IF(ISNUMBER(($H109)),'Order Form'!F167,""))</f>
        <v/>
      </c>
      <c r="E109" s="44"/>
      <c r="F109" s="100" t="str">
        <f>IF(ISNUMBER((H109)),SUBSTITUTE(SUBSTITUTE('Order Form'!#REF!,"-","")," ",""),"")</f>
        <v/>
      </c>
      <c r="G109" s="45"/>
      <c r="H109" s="99" t="str">
        <f>IF('Order Form'!H167&gt;0,'Order Form'!H167," ")</f>
        <v xml:space="preserve"> </v>
      </c>
      <c r="I109" s="98" t="str">
        <f>IF('Order Form'!$K$13="Yes",(IF('Order Form'!#REF!&gt;0,"",IF('Order Form'!$K$10&lt;&gt;"GR - Gratis",IF('Order Form'!#REF!=0,"",IF(ISNUMBER($H109),'Order Form'!#REF!,"")),""))),"")</f>
        <v/>
      </c>
      <c r="J109" s="98" t="str">
        <f>IF('Order Form'!$K$13="Yes",(IF('Order Form'!#REF!=0,"",IF('Order Form'!$K$10&lt;&gt;"GR - Gratis",IF(ISNUMBER($H109),'Order Form'!#REF!,""),""))),"")</f>
        <v/>
      </c>
      <c r="K109" s="46"/>
      <c r="L109" s="98" t="str">
        <f>IF('Order Form'!J167&gt;0,"",IF('Order Form'!G167=0,"",IF('Order Form'!$K$10&lt;&gt;"GR - Gratis",IF('Order Form'!$K$12="Yes",IF(ISNUMBER($H109),'Order Form'!G167*100,""),""),"")))</f>
        <v/>
      </c>
      <c r="M109" s="98" t="str">
        <f>IF('Order Form'!J167&gt;0,"",IF('Order Form'!$K$17=0,"",IF('Order Form'!$K$17=0,"",IF('Order Form'!$K$10&lt;&gt;"GR - Gratis",IF('Order Form'!$K$12="Yes",IF(ISNUMBER($H109),'Order Form'!$K$17*100,""),""),""))))</f>
        <v/>
      </c>
      <c r="N109" s="47"/>
      <c r="O109" s="97" t="str">
        <f>IF('Order Form'!$B$8="Name / Attent Of","",IF(ISNUMBER($H109),IF('Order Form'!$K$14="Yes",'Order Form'!$B$8,""),""))</f>
        <v/>
      </c>
      <c r="P109" s="105" t="str">
        <f>IF('Order Form'!$B$9="Company / Department","",IF(ISNUMBER($H109),IF('Order Form'!$K$14="Yes",'Order Form'!$B$9,""),""))</f>
        <v/>
      </c>
      <c r="Q109" s="97" t="str">
        <f>IF('Order Form'!$B$10="Address 1","",IF(ISNUMBER($H109),IF('Order Form'!$K$14="Yes",'Order Form'!$B$10,""),""))</f>
        <v/>
      </c>
      <c r="R109" s="97" t="str">
        <f>IF('Order Form'!$B$11="Address 2","",IF(ISNUMBER($H109),IF('Order Form'!$K$14="Yes",'Order Form'!$B$11,""),""))</f>
        <v/>
      </c>
      <c r="S109" s="105" t="str">
        <f>IF('Order Form'!$B$12="Address 3","",IF(ISNUMBER($H109),IF('Order Form'!$K$14="Yes",'Order Form'!$B$12,""),""))</f>
        <v/>
      </c>
      <c r="T109" s="97" t="str">
        <f>IF('Order Form'!$B$13="Town","",IF(ISNUMBER($H109),IF('Order Form'!$K$14="Yes",'Order Form'!$B$13,""),""))</f>
        <v/>
      </c>
      <c r="U109" s="43"/>
      <c r="V109" s="112" t="str">
        <f>IF('Order Form'!$B$14="Post Code","",IF(ISNUMBER($H109),IF('Order Form'!$K$14="Yes",'Order Form'!$B$14,""),""))</f>
        <v/>
      </c>
      <c r="W109" s="107" t="str">
        <f>IF('Order Form'!$B$15="Country","",IF(ISNUMBER($H109),IF('Order Form'!$K$14="Yes",VLOOKUP('Order Form'!$B$15,Lists!N:O,2,0),""),""))</f>
        <v/>
      </c>
      <c r="X109" s="109"/>
      <c r="Y109" s="108" t="str">
        <f>IF('Order Form'!$F$8="Phone","",IF(ISNUMBER($H109),IF('Order Form'!$K$14="Yes",'Order Form'!$F$8,""),""))</f>
        <v/>
      </c>
      <c r="Z109" s="106" t="str">
        <f>IF('Order Form'!$F$9="Email","",IF(ISNUMBER($H109),IF('Order Form'!$K$14="Yes",'Order Form'!$F$9,""),""))</f>
        <v/>
      </c>
      <c r="AA109" s="47"/>
      <c r="AC109" s="95" t="str">
        <f>IF(ISNUMBER(($H109)),LEFT('Order Form'!$K$10,2),"")</f>
        <v/>
      </c>
      <c r="AD109" s="43"/>
      <c r="AE109" s="95" t="str">
        <f>IF(AC109="GR",LEFT('Order Form'!$K$11,2),"")</f>
        <v/>
      </c>
      <c r="AF109" s="43"/>
      <c r="AG109" s="47"/>
      <c r="AH109" s="47"/>
      <c r="AI109" s="95" t="str">
        <f>IF(ISNUMBER(($H109)),IF('Order Form'!$K$16="Yes","P",""),"")</f>
        <v/>
      </c>
      <c r="AJ109" s="43"/>
      <c r="AK109" s="115"/>
      <c r="AL109" s="115"/>
      <c r="AM109" s="43"/>
      <c r="AN109" s="43"/>
      <c r="AO109" s="47"/>
      <c r="AP109" s="43"/>
      <c r="AQ109" s="47"/>
      <c r="AR109" s="47"/>
      <c r="AS109" s="47"/>
      <c r="AZ109" s="95" t="str">
        <f>IF(ISNUMBER(($H109)),IF('Order Form'!$K$15="Yes","Y",""),"")</f>
        <v/>
      </c>
      <c r="BD109" s="96" t="e">
        <f>IF('Order Form'!#REF!&gt;0,"OF"," ")</f>
        <v>#REF!</v>
      </c>
      <c r="BE109" s="95" t="e">
        <f>IF('Order Form'!#REF!&gt;0,"Y"," ")</f>
        <v>#REF!</v>
      </c>
      <c r="BF109" s="95" t="e">
        <f>IF('Order Form'!#REF!&gt;0,"STANDARD"," ")</f>
        <v>#REF!</v>
      </c>
    </row>
    <row r="110" spans="1:58">
      <c r="A110" s="43"/>
      <c r="B110" s="102" t="str">
        <f>IF(ISNUMBER(($H110)),'Order Form'!$D$5,"")</f>
        <v/>
      </c>
      <c r="C110" s="101" t="str">
        <f>IF(ISNUMBER(($H110)),'Order Form'!$G$5,"")</f>
        <v/>
      </c>
      <c r="D110" s="101" t="str">
        <f>IF('Order Form'!F168="","",IF(ISNUMBER(($H110)),'Order Form'!F168,""))</f>
        <v/>
      </c>
      <c r="E110" s="44"/>
      <c r="F110" s="100" t="str">
        <f>IF(ISNUMBER((H110)),SUBSTITUTE(SUBSTITUTE('Order Form'!#REF!,"-","")," ",""),"")</f>
        <v/>
      </c>
      <c r="G110" s="45"/>
      <c r="H110" s="99" t="str">
        <f>IF('Order Form'!H168&gt;0,'Order Form'!H168," ")</f>
        <v xml:space="preserve"> </v>
      </c>
      <c r="I110" s="98" t="str">
        <f>IF('Order Form'!$K$13="Yes",(IF('Order Form'!#REF!&gt;0,"",IF('Order Form'!$K$10&lt;&gt;"GR - Gratis",IF('Order Form'!#REF!=0,"",IF(ISNUMBER($H110),'Order Form'!#REF!,"")),""))),"")</f>
        <v/>
      </c>
      <c r="J110" s="98" t="str">
        <f>IF('Order Form'!$K$13="Yes",(IF('Order Form'!#REF!=0,"",IF('Order Form'!$K$10&lt;&gt;"GR - Gratis",IF(ISNUMBER($H110),'Order Form'!#REF!,""),""))),"")</f>
        <v/>
      </c>
      <c r="K110" s="46"/>
      <c r="L110" s="98" t="str">
        <f>IF('Order Form'!J168&gt;0,"",IF('Order Form'!G168=0,"",IF('Order Form'!$K$10&lt;&gt;"GR - Gratis",IF('Order Form'!$K$12="Yes",IF(ISNUMBER($H110),'Order Form'!G168*100,""),""),"")))</f>
        <v/>
      </c>
      <c r="M110" s="98" t="str">
        <f>IF('Order Form'!J168&gt;0,"",IF('Order Form'!$K$17=0,"",IF('Order Form'!$K$17=0,"",IF('Order Form'!$K$10&lt;&gt;"GR - Gratis",IF('Order Form'!$K$12="Yes",IF(ISNUMBER($H110),'Order Form'!$K$17*100,""),""),""))))</f>
        <v/>
      </c>
      <c r="N110" s="47"/>
      <c r="O110" s="97" t="str">
        <f>IF('Order Form'!$B$8="Name / Attent Of","",IF(ISNUMBER($H110),IF('Order Form'!$K$14="Yes",'Order Form'!$B$8,""),""))</f>
        <v/>
      </c>
      <c r="P110" s="105" t="str">
        <f>IF('Order Form'!$B$9="Company / Department","",IF(ISNUMBER($H110),IF('Order Form'!$K$14="Yes",'Order Form'!$B$9,""),""))</f>
        <v/>
      </c>
      <c r="Q110" s="97" t="str">
        <f>IF('Order Form'!$B$10="Address 1","",IF(ISNUMBER($H110),IF('Order Form'!$K$14="Yes",'Order Form'!$B$10,""),""))</f>
        <v/>
      </c>
      <c r="R110" s="97" t="str">
        <f>IF('Order Form'!$B$11="Address 2","",IF(ISNUMBER($H110),IF('Order Form'!$K$14="Yes",'Order Form'!$B$11,""),""))</f>
        <v/>
      </c>
      <c r="S110" s="105" t="str">
        <f>IF('Order Form'!$B$12="Address 3","",IF(ISNUMBER($H110),IF('Order Form'!$K$14="Yes",'Order Form'!$B$12,""),""))</f>
        <v/>
      </c>
      <c r="T110" s="97" t="str">
        <f>IF('Order Form'!$B$13="Town","",IF(ISNUMBER($H110),IF('Order Form'!$K$14="Yes",'Order Form'!$B$13,""),""))</f>
        <v/>
      </c>
      <c r="U110" s="43"/>
      <c r="V110" s="112" t="str">
        <f>IF('Order Form'!$B$14="Post Code","",IF(ISNUMBER($H110),IF('Order Form'!$K$14="Yes",'Order Form'!$B$14,""),""))</f>
        <v/>
      </c>
      <c r="W110" s="107" t="str">
        <f>IF('Order Form'!$B$15="Country","",IF(ISNUMBER($H110),IF('Order Form'!$K$14="Yes",VLOOKUP('Order Form'!$B$15,Lists!N:O,2,0),""),""))</f>
        <v/>
      </c>
      <c r="X110" s="109"/>
      <c r="Y110" s="108" t="str">
        <f>IF('Order Form'!$F$8="Phone","",IF(ISNUMBER($H110),IF('Order Form'!$K$14="Yes",'Order Form'!$F$8,""),""))</f>
        <v/>
      </c>
      <c r="Z110" s="106" t="str">
        <f>IF('Order Form'!$F$9="Email","",IF(ISNUMBER($H110),IF('Order Form'!$K$14="Yes",'Order Form'!$F$9,""),""))</f>
        <v/>
      </c>
      <c r="AA110" s="47"/>
      <c r="AC110" s="95" t="str">
        <f>IF(ISNUMBER(($H110)),LEFT('Order Form'!$K$10,2),"")</f>
        <v/>
      </c>
      <c r="AD110" s="43"/>
      <c r="AE110" s="95" t="str">
        <f>IF(AC110="GR",LEFT('Order Form'!$K$11,2),"")</f>
        <v/>
      </c>
      <c r="AF110" s="43"/>
      <c r="AG110" s="47"/>
      <c r="AH110" s="47"/>
      <c r="AI110" s="95" t="str">
        <f>IF(ISNUMBER(($H110)),IF('Order Form'!$K$16="Yes","P",""),"")</f>
        <v/>
      </c>
      <c r="AJ110" s="43"/>
      <c r="AK110" s="115"/>
      <c r="AL110" s="115"/>
      <c r="AM110" s="43"/>
      <c r="AN110" s="43"/>
      <c r="AO110" s="47"/>
      <c r="AP110" s="43"/>
      <c r="AQ110" s="47"/>
      <c r="AR110" s="47"/>
      <c r="AS110" s="47"/>
      <c r="AZ110" s="95" t="str">
        <f>IF(ISNUMBER(($H110)),IF('Order Form'!$K$15="Yes","Y",""),"")</f>
        <v/>
      </c>
      <c r="BD110" s="96" t="e">
        <f>IF('Order Form'!#REF!&gt;0,"OF"," ")</f>
        <v>#REF!</v>
      </c>
      <c r="BE110" s="95" t="e">
        <f>IF('Order Form'!#REF!&gt;0,"Y"," ")</f>
        <v>#REF!</v>
      </c>
      <c r="BF110" s="95" t="e">
        <f>IF('Order Form'!#REF!&gt;0,"STANDARD"," ")</f>
        <v>#REF!</v>
      </c>
    </row>
    <row r="111" spans="1:58">
      <c r="A111" s="43"/>
      <c r="B111" s="102" t="str">
        <f>IF(ISNUMBER(($H111)),'Order Form'!$D$5,"")</f>
        <v/>
      </c>
      <c r="C111" s="101" t="str">
        <f>IF(ISNUMBER(($H111)),'Order Form'!$G$5,"")</f>
        <v/>
      </c>
      <c r="D111" s="101" t="str">
        <f>IF('Order Form'!F169="","",IF(ISNUMBER(($H111)),'Order Form'!F169,""))</f>
        <v/>
      </c>
      <c r="E111" s="44"/>
      <c r="F111" s="100" t="str">
        <f>IF(ISNUMBER((H111)),SUBSTITUTE(SUBSTITUTE('Order Form'!#REF!,"-","")," ",""),"")</f>
        <v/>
      </c>
      <c r="G111" s="45"/>
      <c r="H111" s="99" t="str">
        <f>IF('Order Form'!H169&gt;0,'Order Form'!H169," ")</f>
        <v xml:space="preserve"> </v>
      </c>
      <c r="I111" s="98" t="str">
        <f>IF('Order Form'!$K$13="Yes",(IF('Order Form'!#REF!&gt;0,"",IF('Order Form'!$K$10&lt;&gt;"GR - Gratis",IF('Order Form'!#REF!=0,"",IF(ISNUMBER($H111),'Order Form'!#REF!,"")),""))),"")</f>
        <v/>
      </c>
      <c r="J111" s="98" t="str">
        <f>IF('Order Form'!$K$13="Yes",(IF('Order Form'!#REF!=0,"",IF('Order Form'!$K$10&lt;&gt;"GR - Gratis",IF(ISNUMBER($H111),'Order Form'!#REF!,""),""))),"")</f>
        <v/>
      </c>
      <c r="K111" s="46"/>
      <c r="L111" s="98" t="str">
        <f>IF('Order Form'!J169&gt;0,"",IF('Order Form'!G169=0,"",IF('Order Form'!$K$10&lt;&gt;"GR - Gratis",IF('Order Form'!$K$12="Yes",IF(ISNUMBER($H111),'Order Form'!G169*100,""),""),"")))</f>
        <v/>
      </c>
      <c r="M111" s="98" t="str">
        <f>IF('Order Form'!J169&gt;0,"",IF('Order Form'!$K$17=0,"",IF('Order Form'!$K$17=0,"",IF('Order Form'!$K$10&lt;&gt;"GR - Gratis",IF('Order Form'!$K$12="Yes",IF(ISNUMBER($H111),'Order Form'!$K$17*100,""),""),""))))</f>
        <v/>
      </c>
      <c r="N111" s="47"/>
      <c r="O111" s="97" t="str">
        <f>IF('Order Form'!$B$8="Name / Attent Of","",IF(ISNUMBER($H111),IF('Order Form'!$K$14="Yes",'Order Form'!$B$8,""),""))</f>
        <v/>
      </c>
      <c r="P111" s="105" t="str">
        <f>IF('Order Form'!$B$9="Company / Department","",IF(ISNUMBER($H111),IF('Order Form'!$K$14="Yes",'Order Form'!$B$9,""),""))</f>
        <v/>
      </c>
      <c r="Q111" s="97" t="str">
        <f>IF('Order Form'!$B$10="Address 1","",IF(ISNUMBER($H111),IF('Order Form'!$K$14="Yes",'Order Form'!$B$10,""),""))</f>
        <v/>
      </c>
      <c r="R111" s="97" t="str">
        <f>IF('Order Form'!$B$11="Address 2","",IF(ISNUMBER($H111),IF('Order Form'!$K$14="Yes",'Order Form'!$B$11,""),""))</f>
        <v/>
      </c>
      <c r="S111" s="105" t="str">
        <f>IF('Order Form'!$B$12="Address 3","",IF(ISNUMBER($H111),IF('Order Form'!$K$14="Yes",'Order Form'!$B$12,""),""))</f>
        <v/>
      </c>
      <c r="T111" s="97" t="str">
        <f>IF('Order Form'!$B$13="Town","",IF(ISNUMBER($H111),IF('Order Form'!$K$14="Yes",'Order Form'!$B$13,""),""))</f>
        <v/>
      </c>
      <c r="U111" s="43"/>
      <c r="V111" s="112" t="str">
        <f>IF('Order Form'!$B$14="Post Code","",IF(ISNUMBER($H111),IF('Order Form'!$K$14="Yes",'Order Form'!$B$14,""),""))</f>
        <v/>
      </c>
      <c r="W111" s="107" t="str">
        <f>IF('Order Form'!$B$15="Country","",IF(ISNUMBER($H111),IF('Order Form'!$K$14="Yes",VLOOKUP('Order Form'!$B$15,Lists!N:O,2,0),""),""))</f>
        <v/>
      </c>
      <c r="X111" s="109"/>
      <c r="Y111" s="108" t="str">
        <f>IF('Order Form'!$F$8="Phone","",IF(ISNUMBER($H111),IF('Order Form'!$K$14="Yes",'Order Form'!$F$8,""),""))</f>
        <v/>
      </c>
      <c r="Z111" s="106" t="str">
        <f>IF('Order Form'!$F$9="Email","",IF(ISNUMBER($H111),IF('Order Form'!$K$14="Yes",'Order Form'!$F$9,""),""))</f>
        <v/>
      </c>
      <c r="AA111" s="47"/>
      <c r="AC111" s="95" t="str">
        <f>IF(ISNUMBER(($H111)),LEFT('Order Form'!$K$10,2),"")</f>
        <v/>
      </c>
      <c r="AD111" s="43"/>
      <c r="AE111" s="95" t="str">
        <f>IF(AC111="GR",LEFT('Order Form'!$K$11,2),"")</f>
        <v/>
      </c>
      <c r="AF111" s="43"/>
      <c r="AG111" s="47"/>
      <c r="AH111" s="47"/>
      <c r="AI111" s="95" t="str">
        <f>IF(ISNUMBER(($H111)),IF('Order Form'!$K$16="Yes","P",""),"")</f>
        <v/>
      </c>
      <c r="AJ111" s="43"/>
      <c r="AK111" s="115"/>
      <c r="AL111" s="115"/>
      <c r="AM111" s="43"/>
      <c r="AN111" s="43"/>
      <c r="AO111" s="47"/>
      <c r="AP111" s="43"/>
      <c r="AQ111" s="47"/>
      <c r="AR111" s="47"/>
      <c r="AS111" s="47"/>
      <c r="AZ111" s="95" t="str">
        <f>IF(ISNUMBER(($H111)),IF('Order Form'!$K$15="Yes","Y",""),"")</f>
        <v/>
      </c>
      <c r="BD111" s="96" t="e">
        <f>IF('Order Form'!#REF!&gt;0,"OF"," ")</f>
        <v>#REF!</v>
      </c>
      <c r="BE111" s="95" t="e">
        <f>IF('Order Form'!#REF!&gt;0,"Y"," ")</f>
        <v>#REF!</v>
      </c>
      <c r="BF111" s="95" t="e">
        <f>IF('Order Form'!#REF!&gt;0,"STANDARD"," ")</f>
        <v>#REF!</v>
      </c>
    </row>
    <row r="112" spans="1:58">
      <c r="A112" s="43"/>
      <c r="B112" s="102" t="str">
        <f>IF(ISNUMBER(($H112)),'Order Form'!$D$5,"")</f>
        <v/>
      </c>
      <c r="C112" s="101" t="str">
        <f>IF(ISNUMBER(($H112)),'Order Form'!$G$5,"")</f>
        <v/>
      </c>
      <c r="D112" s="101" t="str">
        <f>IF('Order Form'!F170="","",IF(ISNUMBER(($H112)),'Order Form'!F170,""))</f>
        <v/>
      </c>
      <c r="E112" s="44"/>
      <c r="F112" s="100" t="str">
        <f>IF(ISNUMBER((H112)),SUBSTITUTE(SUBSTITUTE('Order Form'!#REF!,"-","")," ",""),"")</f>
        <v/>
      </c>
      <c r="G112" s="45"/>
      <c r="H112" s="99" t="str">
        <f>IF('Order Form'!H170&gt;0,'Order Form'!H170," ")</f>
        <v xml:space="preserve"> </v>
      </c>
      <c r="I112" s="98" t="str">
        <f>IF('Order Form'!$K$13="Yes",(IF('Order Form'!#REF!&gt;0,"",IF('Order Form'!$K$10&lt;&gt;"GR - Gratis",IF('Order Form'!#REF!=0,"",IF(ISNUMBER($H112),'Order Form'!#REF!,"")),""))),"")</f>
        <v/>
      </c>
      <c r="J112" s="98" t="str">
        <f>IF('Order Form'!$K$13="Yes",(IF('Order Form'!#REF!=0,"",IF('Order Form'!$K$10&lt;&gt;"GR - Gratis",IF(ISNUMBER($H112),'Order Form'!#REF!,""),""))),"")</f>
        <v/>
      </c>
      <c r="K112" s="46"/>
      <c r="L112" s="98" t="str">
        <f>IF('Order Form'!J170&gt;0,"",IF('Order Form'!G170=0,"",IF('Order Form'!$K$10&lt;&gt;"GR - Gratis",IF('Order Form'!$K$12="Yes",IF(ISNUMBER($H112),'Order Form'!G170*100,""),""),"")))</f>
        <v/>
      </c>
      <c r="M112" s="98" t="str">
        <f>IF('Order Form'!J170&gt;0,"",IF('Order Form'!$K$17=0,"",IF('Order Form'!$K$17=0,"",IF('Order Form'!$K$10&lt;&gt;"GR - Gratis",IF('Order Form'!$K$12="Yes",IF(ISNUMBER($H112),'Order Form'!$K$17*100,""),""),""))))</f>
        <v/>
      </c>
      <c r="N112" s="47"/>
      <c r="O112" s="97" t="str">
        <f>IF('Order Form'!$B$8="Name / Attent Of","",IF(ISNUMBER($H112),IF('Order Form'!$K$14="Yes",'Order Form'!$B$8,""),""))</f>
        <v/>
      </c>
      <c r="P112" s="105" t="str">
        <f>IF('Order Form'!$B$9="Company / Department","",IF(ISNUMBER($H112),IF('Order Form'!$K$14="Yes",'Order Form'!$B$9,""),""))</f>
        <v/>
      </c>
      <c r="Q112" s="97" t="str">
        <f>IF('Order Form'!$B$10="Address 1","",IF(ISNUMBER($H112),IF('Order Form'!$K$14="Yes",'Order Form'!$B$10,""),""))</f>
        <v/>
      </c>
      <c r="R112" s="97" t="str">
        <f>IF('Order Form'!$B$11="Address 2","",IF(ISNUMBER($H112),IF('Order Form'!$K$14="Yes",'Order Form'!$B$11,""),""))</f>
        <v/>
      </c>
      <c r="S112" s="105" t="str">
        <f>IF('Order Form'!$B$12="Address 3","",IF(ISNUMBER($H112),IF('Order Form'!$K$14="Yes",'Order Form'!$B$12,""),""))</f>
        <v/>
      </c>
      <c r="T112" s="97" t="str">
        <f>IF('Order Form'!$B$13="Town","",IF(ISNUMBER($H112),IF('Order Form'!$K$14="Yes",'Order Form'!$B$13,""),""))</f>
        <v/>
      </c>
      <c r="U112" s="43"/>
      <c r="V112" s="112" t="str">
        <f>IF('Order Form'!$B$14="Post Code","",IF(ISNUMBER($H112),IF('Order Form'!$K$14="Yes",'Order Form'!$B$14,""),""))</f>
        <v/>
      </c>
      <c r="W112" s="107" t="str">
        <f>IF('Order Form'!$B$15="Country","",IF(ISNUMBER($H112),IF('Order Form'!$K$14="Yes",VLOOKUP('Order Form'!$B$15,Lists!N:O,2,0),""),""))</f>
        <v/>
      </c>
      <c r="X112" s="109"/>
      <c r="Y112" s="108" t="str">
        <f>IF('Order Form'!$F$8="Phone","",IF(ISNUMBER($H112),IF('Order Form'!$K$14="Yes",'Order Form'!$F$8,""),""))</f>
        <v/>
      </c>
      <c r="Z112" s="106" t="str">
        <f>IF('Order Form'!$F$9="Email","",IF(ISNUMBER($H112),IF('Order Form'!$K$14="Yes",'Order Form'!$F$9,""),""))</f>
        <v/>
      </c>
      <c r="AA112" s="47"/>
      <c r="AC112" s="95" t="str">
        <f>IF(ISNUMBER(($H112)),LEFT('Order Form'!$K$10,2),"")</f>
        <v/>
      </c>
      <c r="AD112" s="43"/>
      <c r="AE112" s="95" t="str">
        <f>IF(AC112="GR",LEFT('Order Form'!$K$11,2),"")</f>
        <v/>
      </c>
      <c r="AF112" s="43"/>
      <c r="AG112" s="47"/>
      <c r="AH112" s="47"/>
      <c r="AI112" s="95" t="str">
        <f>IF(ISNUMBER(($H112)),IF('Order Form'!$K$16="Yes","P",""),"")</f>
        <v/>
      </c>
      <c r="AJ112" s="43"/>
      <c r="AK112" s="115"/>
      <c r="AL112" s="115"/>
      <c r="AM112" s="43"/>
      <c r="AN112" s="43"/>
      <c r="AO112" s="47"/>
      <c r="AP112" s="43"/>
      <c r="AQ112" s="47"/>
      <c r="AR112" s="47"/>
      <c r="AS112" s="47"/>
      <c r="AZ112" s="95" t="str">
        <f>IF(ISNUMBER(($H112)),IF('Order Form'!$K$15="Yes","Y",""),"")</f>
        <v/>
      </c>
      <c r="BD112" s="96" t="e">
        <f>IF('Order Form'!#REF!&gt;0,"OF"," ")</f>
        <v>#REF!</v>
      </c>
      <c r="BE112" s="95" t="e">
        <f>IF('Order Form'!#REF!&gt;0,"Y"," ")</f>
        <v>#REF!</v>
      </c>
      <c r="BF112" s="95" t="e">
        <f>IF('Order Form'!#REF!&gt;0,"STANDARD"," ")</f>
        <v>#REF!</v>
      </c>
    </row>
    <row r="113" spans="1:58">
      <c r="A113" s="43"/>
      <c r="B113" s="102" t="str">
        <f>IF(ISNUMBER(($H113)),'Order Form'!$D$5,"")</f>
        <v/>
      </c>
      <c r="C113" s="101" t="str">
        <f>IF(ISNUMBER(($H113)),'Order Form'!$G$5,"")</f>
        <v/>
      </c>
      <c r="D113" s="101" t="str">
        <f>IF('Order Form'!F171="","",IF(ISNUMBER(($H113)),'Order Form'!F171,""))</f>
        <v/>
      </c>
      <c r="E113" s="44"/>
      <c r="F113" s="100" t="str">
        <f>IF(ISNUMBER((H113)),SUBSTITUTE(SUBSTITUTE('Order Form'!#REF!,"-","")," ",""),"")</f>
        <v/>
      </c>
      <c r="G113" s="45"/>
      <c r="H113" s="99" t="str">
        <f>IF('Order Form'!H171&gt;0,'Order Form'!H171," ")</f>
        <v xml:space="preserve"> </v>
      </c>
      <c r="I113" s="98" t="str">
        <f>IF('Order Form'!$K$13="Yes",(IF('Order Form'!#REF!&gt;0,"",IF('Order Form'!$K$10&lt;&gt;"GR - Gratis",IF('Order Form'!#REF!=0,"",IF(ISNUMBER($H113),'Order Form'!#REF!,"")),""))),"")</f>
        <v/>
      </c>
      <c r="J113" s="98" t="str">
        <f>IF('Order Form'!$K$13="Yes",(IF('Order Form'!#REF!=0,"",IF('Order Form'!$K$10&lt;&gt;"GR - Gratis",IF(ISNUMBER($H113),'Order Form'!#REF!,""),""))),"")</f>
        <v/>
      </c>
      <c r="K113" s="46"/>
      <c r="L113" s="98" t="str">
        <f>IF('Order Form'!J171&gt;0,"",IF('Order Form'!G171=0,"",IF('Order Form'!$K$10&lt;&gt;"GR - Gratis",IF('Order Form'!$K$12="Yes",IF(ISNUMBER($H113),'Order Form'!G171*100,""),""),"")))</f>
        <v/>
      </c>
      <c r="M113" s="98" t="str">
        <f>IF('Order Form'!J171&gt;0,"",IF('Order Form'!$K$17=0,"",IF('Order Form'!$K$17=0,"",IF('Order Form'!$K$10&lt;&gt;"GR - Gratis",IF('Order Form'!$K$12="Yes",IF(ISNUMBER($H113),'Order Form'!$K$17*100,""),""),""))))</f>
        <v/>
      </c>
      <c r="N113" s="47"/>
      <c r="O113" s="97" t="str">
        <f>IF('Order Form'!$B$8="Name / Attent Of","",IF(ISNUMBER($H113),IF('Order Form'!$K$14="Yes",'Order Form'!$B$8,""),""))</f>
        <v/>
      </c>
      <c r="P113" s="105" t="str">
        <f>IF('Order Form'!$B$9="Company / Department","",IF(ISNUMBER($H113),IF('Order Form'!$K$14="Yes",'Order Form'!$B$9,""),""))</f>
        <v/>
      </c>
      <c r="Q113" s="97" t="str">
        <f>IF('Order Form'!$B$10="Address 1","",IF(ISNUMBER($H113),IF('Order Form'!$K$14="Yes",'Order Form'!$B$10,""),""))</f>
        <v/>
      </c>
      <c r="R113" s="97" t="str">
        <f>IF('Order Form'!$B$11="Address 2","",IF(ISNUMBER($H113),IF('Order Form'!$K$14="Yes",'Order Form'!$B$11,""),""))</f>
        <v/>
      </c>
      <c r="S113" s="105" t="str">
        <f>IF('Order Form'!$B$12="Address 3","",IF(ISNUMBER($H113),IF('Order Form'!$K$14="Yes",'Order Form'!$B$12,""),""))</f>
        <v/>
      </c>
      <c r="T113" s="97" t="str">
        <f>IF('Order Form'!$B$13="Town","",IF(ISNUMBER($H113),IF('Order Form'!$K$14="Yes",'Order Form'!$B$13,""),""))</f>
        <v/>
      </c>
      <c r="U113" s="43"/>
      <c r="V113" s="112" t="str">
        <f>IF('Order Form'!$B$14="Post Code","",IF(ISNUMBER($H113),IF('Order Form'!$K$14="Yes",'Order Form'!$B$14,""),""))</f>
        <v/>
      </c>
      <c r="W113" s="107" t="str">
        <f>IF('Order Form'!$B$15="Country","",IF(ISNUMBER($H113),IF('Order Form'!$K$14="Yes",VLOOKUP('Order Form'!$B$15,Lists!N:O,2,0),""),""))</f>
        <v/>
      </c>
      <c r="X113" s="109"/>
      <c r="Y113" s="108" t="str">
        <f>IF('Order Form'!$F$8="Phone","",IF(ISNUMBER($H113),IF('Order Form'!$K$14="Yes",'Order Form'!$F$8,""),""))</f>
        <v/>
      </c>
      <c r="Z113" s="106" t="str">
        <f>IF('Order Form'!$F$9="Email","",IF(ISNUMBER($H113),IF('Order Form'!$K$14="Yes",'Order Form'!$F$9,""),""))</f>
        <v/>
      </c>
      <c r="AA113" s="47"/>
      <c r="AC113" s="95" t="str">
        <f>IF(ISNUMBER(($H113)),LEFT('Order Form'!$K$10,2),"")</f>
        <v/>
      </c>
      <c r="AD113" s="43"/>
      <c r="AE113" s="95" t="str">
        <f>IF(AC113="GR",LEFT('Order Form'!$K$11,2),"")</f>
        <v/>
      </c>
      <c r="AF113" s="43"/>
      <c r="AG113" s="47"/>
      <c r="AH113" s="47"/>
      <c r="AI113" s="95" t="str">
        <f>IF(ISNUMBER(($H113)),IF('Order Form'!$K$16="Yes","P",""),"")</f>
        <v/>
      </c>
      <c r="AJ113" s="43"/>
      <c r="AK113" s="115"/>
      <c r="AL113" s="115"/>
      <c r="AM113" s="43"/>
      <c r="AN113" s="43"/>
      <c r="AO113" s="47"/>
      <c r="AP113" s="43"/>
      <c r="AQ113" s="47"/>
      <c r="AR113" s="47"/>
      <c r="AS113" s="47"/>
      <c r="AZ113" s="95" t="str">
        <f>IF(ISNUMBER(($H113)),IF('Order Form'!$K$15="Yes","Y",""),"")</f>
        <v/>
      </c>
      <c r="BD113" s="96" t="e">
        <f>IF('Order Form'!#REF!&gt;0,"OF"," ")</f>
        <v>#REF!</v>
      </c>
      <c r="BE113" s="95" t="e">
        <f>IF('Order Form'!#REF!&gt;0,"Y"," ")</f>
        <v>#REF!</v>
      </c>
      <c r="BF113" s="95" t="e">
        <f>IF('Order Form'!#REF!&gt;0,"STANDARD"," ")</f>
        <v>#REF!</v>
      </c>
    </row>
    <row r="114" spans="1:58">
      <c r="A114" s="43"/>
      <c r="B114" s="102" t="str">
        <f>IF(ISNUMBER(($H114)),'Order Form'!$D$5,"")</f>
        <v/>
      </c>
      <c r="C114" s="101" t="str">
        <f>IF(ISNUMBER(($H114)),'Order Form'!$G$5,"")</f>
        <v/>
      </c>
      <c r="D114" s="101" t="str">
        <f>IF('Order Form'!F172="","",IF(ISNUMBER(($H114)),'Order Form'!F172,""))</f>
        <v/>
      </c>
      <c r="E114" s="44"/>
      <c r="F114" s="100" t="str">
        <f>IF(ISNUMBER((H114)),SUBSTITUTE(SUBSTITUTE('Order Form'!#REF!,"-","")," ",""),"")</f>
        <v/>
      </c>
      <c r="G114" s="45"/>
      <c r="H114" s="99" t="str">
        <f>IF('Order Form'!H172&gt;0,'Order Form'!H172," ")</f>
        <v xml:space="preserve"> </v>
      </c>
      <c r="I114" s="98" t="str">
        <f>IF('Order Form'!$K$13="Yes",(IF('Order Form'!#REF!&gt;0,"",IF('Order Form'!$K$10&lt;&gt;"GR - Gratis",IF('Order Form'!#REF!=0,"",IF(ISNUMBER($H114),'Order Form'!#REF!,"")),""))),"")</f>
        <v/>
      </c>
      <c r="J114" s="98" t="str">
        <f>IF('Order Form'!$K$13="Yes",(IF('Order Form'!#REF!=0,"",IF('Order Form'!$K$10&lt;&gt;"GR - Gratis",IF(ISNUMBER($H114),'Order Form'!#REF!,""),""))),"")</f>
        <v/>
      </c>
      <c r="K114" s="46"/>
      <c r="L114" s="98" t="str">
        <f>IF('Order Form'!J172&gt;0,"",IF('Order Form'!G172=0,"",IF('Order Form'!$K$10&lt;&gt;"GR - Gratis",IF('Order Form'!$K$12="Yes",IF(ISNUMBER($H114),'Order Form'!G172*100,""),""),"")))</f>
        <v/>
      </c>
      <c r="M114" s="98" t="str">
        <f>IF('Order Form'!J172&gt;0,"",IF('Order Form'!$K$17=0,"",IF('Order Form'!$K$17=0,"",IF('Order Form'!$K$10&lt;&gt;"GR - Gratis",IF('Order Form'!$K$12="Yes",IF(ISNUMBER($H114),'Order Form'!$K$17*100,""),""),""))))</f>
        <v/>
      </c>
      <c r="N114" s="47"/>
      <c r="O114" s="97" t="str">
        <f>IF('Order Form'!$B$8="Name / Attent Of","",IF(ISNUMBER($H114),IF('Order Form'!$K$14="Yes",'Order Form'!$B$8,""),""))</f>
        <v/>
      </c>
      <c r="P114" s="105" t="str">
        <f>IF('Order Form'!$B$9="Company / Department","",IF(ISNUMBER($H114),IF('Order Form'!$K$14="Yes",'Order Form'!$B$9,""),""))</f>
        <v/>
      </c>
      <c r="Q114" s="97" t="str">
        <f>IF('Order Form'!$B$10="Address 1","",IF(ISNUMBER($H114),IF('Order Form'!$K$14="Yes",'Order Form'!$B$10,""),""))</f>
        <v/>
      </c>
      <c r="R114" s="97" t="str">
        <f>IF('Order Form'!$B$11="Address 2","",IF(ISNUMBER($H114),IF('Order Form'!$K$14="Yes",'Order Form'!$B$11,""),""))</f>
        <v/>
      </c>
      <c r="S114" s="105" t="str">
        <f>IF('Order Form'!$B$12="Address 3","",IF(ISNUMBER($H114),IF('Order Form'!$K$14="Yes",'Order Form'!$B$12,""),""))</f>
        <v/>
      </c>
      <c r="T114" s="97" t="str">
        <f>IF('Order Form'!$B$13="Town","",IF(ISNUMBER($H114),IF('Order Form'!$K$14="Yes",'Order Form'!$B$13,""),""))</f>
        <v/>
      </c>
      <c r="U114" s="43"/>
      <c r="V114" s="112" t="str">
        <f>IF('Order Form'!$B$14="Post Code","",IF(ISNUMBER($H114),IF('Order Form'!$K$14="Yes",'Order Form'!$B$14,""),""))</f>
        <v/>
      </c>
      <c r="W114" s="107" t="str">
        <f>IF('Order Form'!$B$15="Country","",IF(ISNUMBER($H114),IF('Order Form'!$K$14="Yes",VLOOKUP('Order Form'!$B$15,Lists!N:O,2,0),""),""))</f>
        <v/>
      </c>
      <c r="X114" s="109"/>
      <c r="Y114" s="108" t="str">
        <f>IF('Order Form'!$F$8="Phone","",IF(ISNUMBER($H114),IF('Order Form'!$K$14="Yes",'Order Form'!$F$8,""),""))</f>
        <v/>
      </c>
      <c r="Z114" s="106" t="str">
        <f>IF('Order Form'!$F$9="Email","",IF(ISNUMBER($H114),IF('Order Form'!$K$14="Yes",'Order Form'!$F$9,""),""))</f>
        <v/>
      </c>
      <c r="AA114" s="47"/>
      <c r="AC114" s="95" t="str">
        <f>IF(ISNUMBER(($H114)),LEFT('Order Form'!$K$10,2),"")</f>
        <v/>
      </c>
      <c r="AD114" s="43"/>
      <c r="AE114" s="95" t="str">
        <f>IF(AC114="GR",LEFT('Order Form'!$K$11,2),"")</f>
        <v/>
      </c>
      <c r="AF114" s="43"/>
      <c r="AG114" s="47"/>
      <c r="AH114" s="47"/>
      <c r="AI114" s="95" t="str">
        <f>IF(ISNUMBER(($H114)),IF('Order Form'!$K$16="Yes","P",""),"")</f>
        <v/>
      </c>
      <c r="AJ114" s="43"/>
      <c r="AK114" s="115"/>
      <c r="AL114" s="115"/>
      <c r="AM114" s="43"/>
      <c r="AN114" s="43"/>
      <c r="AO114" s="47"/>
      <c r="AP114" s="43"/>
      <c r="AQ114" s="47"/>
      <c r="AR114" s="47"/>
      <c r="AS114" s="47"/>
      <c r="AZ114" s="95" t="str">
        <f>IF(ISNUMBER(($H114)),IF('Order Form'!$K$15="Yes","Y",""),"")</f>
        <v/>
      </c>
      <c r="BD114" s="96" t="e">
        <f>IF('Order Form'!#REF!&gt;0,"OF"," ")</f>
        <v>#REF!</v>
      </c>
      <c r="BE114" s="95" t="e">
        <f>IF('Order Form'!#REF!&gt;0,"Y"," ")</f>
        <v>#REF!</v>
      </c>
      <c r="BF114" s="95" t="e">
        <f>IF('Order Form'!#REF!&gt;0,"STANDARD"," ")</f>
        <v>#REF!</v>
      </c>
    </row>
    <row r="115" spans="1:58">
      <c r="A115" s="43"/>
      <c r="B115" s="102" t="str">
        <f>IF(ISNUMBER(($H115)),'Order Form'!$D$5,"")</f>
        <v/>
      </c>
      <c r="C115" s="101" t="str">
        <f>IF(ISNUMBER(($H115)),'Order Form'!$G$5,"")</f>
        <v/>
      </c>
      <c r="D115" s="101" t="str">
        <f>IF('Order Form'!F173="","",IF(ISNUMBER(($H115)),'Order Form'!F173,""))</f>
        <v/>
      </c>
      <c r="E115" s="44"/>
      <c r="F115" s="100" t="str">
        <f>IF(ISNUMBER((H115)),SUBSTITUTE(SUBSTITUTE('Order Form'!#REF!,"-","")," ",""),"")</f>
        <v/>
      </c>
      <c r="G115" s="45"/>
      <c r="H115" s="99" t="str">
        <f>IF('Order Form'!H173&gt;0,'Order Form'!H173," ")</f>
        <v xml:space="preserve"> </v>
      </c>
      <c r="I115" s="98" t="str">
        <f>IF('Order Form'!$K$13="Yes",(IF('Order Form'!#REF!&gt;0,"",IF('Order Form'!$K$10&lt;&gt;"GR - Gratis",IF('Order Form'!#REF!=0,"",IF(ISNUMBER($H115),'Order Form'!#REF!,"")),""))),"")</f>
        <v/>
      </c>
      <c r="J115" s="98" t="str">
        <f>IF('Order Form'!$K$13="Yes",(IF('Order Form'!#REF!=0,"",IF('Order Form'!$K$10&lt;&gt;"GR - Gratis",IF(ISNUMBER($H115),'Order Form'!#REF!,""),""))),"")</f>
        <v/>
      </c>
      <c r="K115" s="46"/>
      <c r="L115" s="98" t="str">
        <f>IF('Order Form'!J173&gt;0,"",IF('Order Form'!G173=0,"",IF('Order Form'!$K$10&lt;&gt;"GR - Gratis",IF('Order Form'!$K$12="Yes",IF(ISNUMBER($H115),'Order Form'!G173*100,""),""),"")))</f>
        <v/>
      </c>
      <c r="M115" s="98" t="str">
        <f>IF('Order Form'!J173&gt;0,"",IF('Order Form'!$K$17=0,"",IF('Order Form'!$K$17=0,"",IF('Order Form'!$K$10&lt;&gt;"GR - Gratis",IF('Order Form'!$K$12="Yes",IF(ISNUMBER($H115),'Order Form'!$K$17*100,""),""),""))))</f>
        <v/>
      </c>
      <c r="N115" s="47"/>
      <c r="O115" s="97" t="str">
        <f>IF('Order Form'!$B$8="Name / Attent Of","",IF(ISNUMBER($H115),IF('Order Form'!$K$14="Yes",'Order Form'!$B$8,""),""))</f>
        <v/>
      </c>
      <c r="P115" s="105" t="str">
        <f>IF('Order Form'!$B$9="Company / Department","",IF(ISNUMBER($H115),IF('Order Form'!$K$14="Yes",'Order Form'!$B$9,""),""))</f>
        <v/>
      </c>
      <c r="Q115" s="97" t="str">
        <f>IF('Order Form'!$B$10="Address 1","",IF(ISNUMBER($H115),IF('Order Form'!$K$14="Yes",'Order Form'!$B$10,""),""))</f>
        <v/>
      </c>
      <c r="R115" s="97" t="str">
        <f>IF('Order Form'!$B$11="Address 2","",IF(ISNUMBER($H115),IF('Order Form'!$K$14="Yes",'Order Form'!$B$11,""),""))</f>
        <v/>
      </c>
      <c r="S115" s="105" t="str">
        <f>IF('Order Form'!$B$12="Address 3","",IF(ISNUMBER($H115),IF('Order Form'!$K$14="Yes",'Order Form'!$B$12,""),""))</f>
        <v/>
      </c>
      <c r="T115" s="97" t="str">
        <f>IF('Order Form'!$B$13="Town","",IF(ISNUMBER($H115),IF('Order Form'!$K$14="Yes",'Order Form'!$B$13,""),""))</f>
        <v/>
      </c>
      <c r="U115" s="43"/>
      <c r="V115" s="112" t="str">
        <f>IF('Order Form'!$B$14="Post Code","",IF(ISNUMBER($H115),IF('Order Form'!$K$14="Yes",'Order Form'!$B$14,""),""))</f>
        <v/>
      </c>
      <c r="W115" s="107" t="str">
        <f>IF('Order Form'!$B$15="Country","",IF(ISNUMBER($H115),IF('Order Form'!$K$14="Yes",VLOOKUP('Order Form'!$B$15,Lists!N:O,2,0),""),""))</f>
        <v/>
      </c>
      <c r="X115" s="109"/>
      <c r="Y115" s="108" t="str">
        <f>IF('Order Form'!$F$8="Phone","",IF(ISNUMBER($H115),IF('Order Form'!$K$14="Yes",'Order Form'!$F$8,""),""))</f>
        <v/>
      </c>
      <c r="Z115" s="106" t="str">
        <f>IF('Order Form'!$F$9="Email","",IF(ISNUMBER($H115),IF('Order Form'!$K$14="Yes",'Order Form'!$F$9,""),""))</f>
        <v/>
      </c>
      <c r="AA115" s="47"/>
      <c r="AC115" s="95" t="str">
        <f>IF(ISNUMBER(($H115)),LEFT('Order Form'!$K$10,2),"")</f>
        <v/>
      </c>
      <c r="AD115" s="43"/>
      <c r="AE115" s="95" t="str">
        <f>IF(AC115="GR",LEFT('Order Form'!$K$11,2),"")</f>
        <v/>
      </c>
      <c r="AF115" s="43"/>
      <c r="AG115" s="47"/>
      <c r="AH115" s="47"/>
      <c r="AI115" s="95" t="str">
        <f>IF(ISNUMBER(($H115)),IF('Order Form'!$K$16="Yes","P",""),"")</f>
        <v/>
      </c>
      <c r="AJ115" s="43"/>
      <c r="AK115" s="115"/>
      <c r="AL115" s="115"/>
      <c r="AM115" s="43"/>
      <c r="AN115" s="43"/>
      <c r="AO115" s="47"/>
      <c r="AP115" s="43"/>
      <c r="AQ115" s="47"/>
      <c r="AR115" s="47"/>
      <c r="AS115" s="47"/>
      <c r="AZ115" s="95" t="str">
        <f>IF(ISNUMBER(($H115)),IF('Order Form'!$K$15="Yes","Y",""),"")</f>
        <v/>
      </c>
      <c r="BD115" s="96" t="e">
        <f>IF('Order Form'!#REF!&gt;0,"OF"," ")</f>
        <v>#REF!</v>
      </c>
      <c r="BE115" s="95" t="e">
        <f>IF('Order Form'!#REF!&gt;0,"Y"," ")</f>
        <v>#REF!</v>
      </c>
      <c r="BF115" s="95" t="e">
        <f>IF('Order Form'!#REF!&gt;0,"STANDARD"," ")</f>
        <v>#REF!</v>
      </c>
    </row>
    <row r="116" spans="1:58">
      <c r="A116" s="43"/>
      <c r="B116" s="102" t="str">
        <f>IF(ISNUMBER(($H116)),'Order Form'!$D$5,"")</f>
        <v/>
      </c>
      <c r="C116" s="101" t="str">
        <f>IF(ISNUMBER(($H116)),'Order Form'!$G$5,"")</f>
        <v/>
      </c>
      <c r="D116" s="101" t="str">
        <f>IF('Order Form'!F174="","",IF(ISNUMBER(($H116)),'Order Form'!F174,""))</f>
        <v/>
      </c>
      <c r="E116" s="44"/>
      <c r="F116" s="100" t="str">
        <f>IF(ISNUMBER((H116)),SUBSTITUTE(SUBSTITUTE('Order Form'!#REF!,"-","")," ",""),"")</f>
        <v/>
      </c>
      <c r="G116" s="45"/>
      <c r="H116" s="99" t="str">
        <f>IF('Order Form'!H174&gt;0,'Order Form'!H174," ")</f>
        <v xml:space="preserve"> </v>
      </c>
      <c r="I116" s="98" t="str">
        <f>IF('Order Form'!$K$13="Yes",(IF('Order Form'!#REF!&gt;0,"",IF('Order Form'!$K$10&lt;&gt;"GR - Gratis",IF('Order Form'!#REF!=0,"",IF(ISNUMBER($H116),'Order Form'!#REF!,"")),""))),"")</f>
        <v/>
      </c>
      <c r="J116" s="98" t="str">
        <f>IF('Order Form'!$K$13="Yes",(IF('Order Form'!#REF!=0,"",IF('Order Form'!$K$10&lt;&gt;"GR - Gratis",IF(ISNUMBER($H116),'Order Form'!#REF!,""),""))),"")</f>
        <v/>
      </c>
      <c r="K116" s="46"/>
      <c r="L116" s="98" t="str">
        <f>IF('Order Form'!J174&gt;0,"",IF('Order Form'!G174=0,"",IF('Order Form'!$K$10&lt;&gt;"GR - Gratis",IF('Order Form'!$K$12="Yes",IF(ISNUMBER($H116),'Order Form'!G174*100,""),""),"")))</f>
        <v/>
      </c>
      <c r="M116" s="98" t="str">
        <f>IF('Order Form'!J174&gt;0,"",IF('Order Form'!$K$17=0,"",IF('Order Form'!$K$17=0,"",IF('Order Form'!$K$10&lt;&gt;"GR - Gratis",IF('Order Form'!$K$12="Yes",IF(ISNUMBER($H116),'Order Form'!$K$17*100,""),""),""))))</f>
        <v/>
      </c>
      <c r="N116" s="47"/>
      <c r="O116" s="97" t="str">
        <f>IF('Order Form'!$B$8="Name / Attent Of","",IF(ISNUMBER($H116),IF('Order Form'!$K$14="Yes",'Order Form'!$B$8,""),""))</f>
        <v/>
      </c>
      <c r="P116" s="105" t="str">
        <f>IF('Order Form'!$B$9="Company / Department","",IF(ISNUMBER($H116),IF('Order Form'!$K$14="Yes",'Order Form'!$B$9,""),""))</f>
        <v/>
      </c>
      <c r="Q116" s="97" t="str">
        <f>IF('Order Form'!$B$10="Address 1","",IF(ISNUMBER($H116),IF('Order Form'!$K$14="Yes",'Order Form'!$B$10,""),""))</f>
        <v/>
      </c>
      <c r="R116" s="97" t="str">
        <f>IF('Order Form'!$B$11="Address 2","",IF(ISNUMBER($H116),IF('Order Form'!$K$14="Yes",'Order Form'!$B$11,""),""))</f>
        <v/>
      </c>
      <c r="S116" s="105" t="str">
        <f>IF('Order Form'!$B$12="Address 3","",IF(ISNUMBER($H116),IF('Order Form'!$K$14="Yes",'Order Form'!$B$12,""),""))</f>
        <v/>
      </c>
      <c r="T116" s="97" t="str">
        <f>IF('Order Form'!$B$13="Town","",IF(ISNUMBER($H116),IF('Order Form'!$K$14="Yes",'Order Form'!$B$13,""),""))</f>
        <v/>
      </c>
      <c r="U116" s="43"/>
      <c r="V116" s="112" t="str">
        <f>IF('Order Form'!$B$14="Post Code","",IF(ISNUMBER($H116),IF('Order Form'!$K$14="Yes",'Order Form'!$B$14,""),""))</f>
        <v/>
      </c>
      <c r="W116" s="107" t="str">
        <f>IF('Order Form'!$B$15="Country","",IF(ISNUMBER($H116),IF('Order Form'!$K$14="Yes",VLOOKUP('Order Form'!$B$15,Lists!N:O,2,0),""),""))</f>
        <v/>
      </c>
      <c r="X116" s="109"/>
      <c r="Y116" s="108" t="str">
        <f>IF('Order Form'!$F$8="Phone","",IF(ISNUMBER($H116),IF('Order Form'!$K$14="Yes",'Order Form'!$F$8,""),""))</f>
        <v/>
      </c>
      <c r="Z116" s="106" t="str">
        <f>IF('Order Form'!$F$9="Email","",IF(ISNUMBER($H116),IF('Order Form'!$K$14="Yes",'Order Form'!$F$9,""),""))</f>
        <v/>
      </c>
      <c r="AA116" s="47"/>
      <c r="AC116" s="95" t="str">
        <f>IF(ISNUMBER(($H116)),LEFT('Order Form'!$K$10,2),"")</f>
        <v/>
      </c>
      <c r="AD116" s="43"/>
      <c r="AE116" s="95" t="str">
        <f>IF(AC116="GR",LEFT('Order Form'!$K$11,2),"")</f>
        <v/>
      </c>
      <c r="AF116" s="43"/>
      <c r="AG116" s="47"/>
      <c r="AH116" s="47"/>
      <c r="AI116" s="95" t="str">
        <f>IF(ISNUMBER(($H116)),IF('Order Form'!$K$16="Yes","P",""),"")</f>
        <v/>
      </c>
      <c r="AJ116" s="43"/>
      <c r="AK116" s="115"/>
      <c r="AL116" s="115"/>
      <c r="AM116" s="43"/>
      <c r="AN116" s="43"/>
      <c r="AO116" s="47"/>
      <c r="AP116" s="43"/>
      <c r="AQ116" s="47"/>
      <c r="AR116" s="47"/>
      <c r="AS116" s="47"/>
      <c r="AZ116" s="95" t="str">
        <f>IF(ISNUMBER(($H116)),IF('Order Form'!$K$15="Yes","Y",""),"")</f>
        <v/>
      </c>
      <c r="BD116" s="96" t="e">
        <f>IF('Order Form'!#REF!&gt;0,"OF"," ")</f>
        <v>#REF!</v>
      </c>
      <c r="BE116" s="95" t="e">
        <f>IF('Order Form'!#REF!&gt;0,"Y"," ")</f>
        <v>#REF!</v>
      </c>
      <c r="BF116" s="95" t="e">
        <f>IF('Order Form'!#REF!&gt;0,"STANDARD"," ")</f>
        <v>#REF!</v>
      </c>
    </row>
    <row r="117" spans="1:58">
      <c r="A117" s="43"/>
      <c r="B117" s="102" t="str">
        <f>IF(ISNUMBER(($H117)),'Order Form'!$D$5,"")</f>
        <v/>
      </c>
      <c r="C117" s="101" t="str">
        <f>IF(ISNUMBER(($H117)),'Order Form'!$G$5,"")</f>
        <v/>
      </c>
      <c r="D117" s="101" t="str">
        <f>IF('Order Form'!F175="","",IF(ISNUMBER(($H117)),'Order Form'!F175,""))</f>
        <v/>
      </c>
      <c r="E117" s="44"/>
      <c r="F117" s="100" t="str">
        <f>IF(ISNUMBER((H117)),SUBSTITUTE(SUBSTITUTE('Order Form'!#REF!,"-","")," ",""),"")</f>
        <v/>
      </c>
      <c r="G117" s="45"/>
      <c r="H117" s="99" t="str">
        <f>IF('Order Form'!H175&gt;0,'Order Form'!H175," ")</f>
        <v xml:space="preserve"> </v>
      </c>
      <c r="I117" s="98" t="str">
        <f>IF('Order Form'!$K$13="Yes",(IF('Order Form'!#REF!&gt;0,"",IF('Order Form'!$K$10&lt;&gt;"GR - Gratis",IF('Order Form'!#REF!=0,"",IF(ISNUMBER($H117),'Order Form'!#REF!,"")),""))),"")</f>
        <v/>
      </c>
      <c r="J117" s="98" t="str">
        <f>IF('Order Form'!$K$13="Yes",(IF('Order Form'!#REF!=0,"",IF('Order Form'!$K$10&lt;&gt;"GR - Gratis",IF(ISNUMBER($H117),'Order Form'!#REF!,""),""))),"")</f>
        <v/>
      </c>
      <c r="K117" s="46"/>
      <c r="L117" s="98" t="str">
        <f>IF('Order Form'!J175&gt;0,"",IF('Order Form'!G175=0,"",IF('Order Form'!$K$10&lt;&gt;"GR - Gratis",IF('Order Form'!$K$12="Yes",IF(ISNUMBER($H117),'Order Form'!G175*100,""),""),"")))</f>
        <v/>
      </c>
      <c r="M117" s="98" t="str">
        <f>IF('Order Form'!J175&gt;0,"",IF('Order Form'!$K$17=0,"",IF('Order Form'!$K$17=0,"",IF('Order Form'!$K$10&lt;&gt;"GR - Gratis",IF('Order Form'!$K$12="Yes",IF(ISNUMBER($H117),'Order Form'!$K$17*100,""),""),""))))</f>
        <v/>
      </c>
      <c r="N117" s="47"/>
      <c r="O117" s="97" t="str">
        <f>IF('Order Form'!$B$8="Name / Attent Of","",IF(ISNUMBER($H117),IF('Order Form'!$K$14="Yes",'Order Form'!$B$8,""),""))</f>
        <v/>
      </c>
      <c r="P117" s="105" t="str">
        <f>IF('Order Form'!$B$9="Company / Department","",IF(ISNUMBER($H117),IF('Order Form'!$K$14="Yes",'Order Form'!$B$9,""),""))</f>
        <v/>
      </c>
      <c r="Q117" s="97" t="str">
        <f>IF('Order Form'!$B$10="Address 1","",IF(ISNUMBER($H117),IF('Order Form'!$K$14="Yes",'Order Form'!$B$10,""),""))</f>
        <v/>
      </c>
      <c r="R117" s="97" t="str">
        <f>IF('Order Form'!$B$11="Address 2","",IF(ISNUMBER($H117),IF('Order Form'!$K$14="Yes",'Order Form'!$B$11,""),""))</f>
        <v/>
      </c>
      <c r="S117" s="105" t="str">
        <f>IF('Order Form'!$B$12="Address 3","",IF(ISNUMBER($H117),IF('Order Form'!$K$14="Yes",'Order Form'!$B$12,""),""))</f>
        <v/>
      </c>
      <c r="T117" s="97" t="str">
        <f>IF('Order Form'!$B$13="Town","",IF(ISNUMBER($H117),IF('Order Form'!$K$14="Yes",'Order Form'!$B$13,""),""))</f>
        <v/>
      </c>
      <c r="U117" s="43"/>
      <c r="V117" s="112" t="str">
        <f>IF('Order Form'!$B$14="Post Code","",IF(ISNUMBER($H117),IF('Order Form'!$K$14="Yes",'Order Form'!$B$14,""),""))</f>
        <v/>
      </c>
      <c r="W117" s="107" t="str">
        <f>IF('Order Form'!$B$15="Country","",IF(ISNUMBER($H117),IF('Order Form'!$K$14="Yes",VLOOKUP('Order Form'!$B$15,Lists!N:O,2,0),""),""))</f>
        <v/>
      </c>
      <c r="X117" s="109"/>
      <c r="Y117" s="108" t="str">
        <f>IF('Order Form'!$F$8="Phone","",IF(ISNUMBER($H117),IF('Order Form'!$K$14="Yes",'Order Form'!$F$8,""),""))</f>
        <v/>
      </c>
      <c r="Z117" s="106" t="str">
        <f>IF('Order Form'!$F$9="Email","",IF(ISNUMBER($H117),IF('Order Form'!$K$14="Yes",'Order Form'!$F$9,""),""))</f>
        <v/>
      </c>
      <c r="AA117" s="47"/>
      <c r="AC117" s="95" t="str">
        <f>IF(ISNUMBER(($H117)),LEFT('Order Form'!$K$10,2),"")</f>
        <v/>
      </c>
      <c r="AD117" s="43"/>
      <c r="AE117" s="95" t="str">
        <f>IF(AC117="GR",LEFT('Order Form'!$K$11,2),"")</f>
        <v/>
      </c>
      <c r="AF117" s="43"/>
      <c r="AG117" s="47"/>
      <c r="AH117" s="47"/>
      <c r="AI117" s="95" t="str">
        <f>IF(ISNUMBER(($H117)),IF('Order Form'!$K$16="Yes","P",""),"")</f>
        <v/>
      </c>
      <c r="AJ117" s="43"/>
      <c r="AK117" s="115"/>
      <c r="AL117" s="115"/>
      <c r="AM117" s="43"/>
      <c r="AN117" s="43"/>
      <c r="AO117" s="47"/>
      <c r="AP117" s="43"/>
      <c r="AQ117" s="47"/>
      <c r="AR117" s="47"/>
      <c r="AS117" s="47"/>
      <c r="AZ117" s="95" t="str">
        <f>IF(ISNUMBER(($H117)),IF('Order Form'!$K$15="Yes","Y",""),"")</f>
        <v/>
      </c>
      <c r="BD117" s="96" t="e">
        <f>IF('Order Form'!#REF!&gt;0,"OF"," ")</f>
        <v>#REF!</v>
      </c>
      <c r="BE117" s="95" t="e">
        <f>IF('Order Form'!#REF!&gt;0,"Y"," ")</f>
        <v>#REF!</v>
      </c>
      <c r="BF117" s="95" t="e">
        <f>IF('Order Form'!#REF!&gt;0,"STANDARD"," ")</f>
        <v>#REF!</v>
      </c>
    </row>
    <row r="118" spans="1:58">
      <c r="A118" s="43"/>
      <c r="B118" s="102" t="str">
        <f>IF(ISNUMBER(($H118)),'Order Form'!$D$5,"")</f>
        <v/>
      </c>
      <c r="C118" s="101" t="str">
        <f>IF(ISNUMBER(($H118)),'Order Form'!$G$5,"")</f>
        <v/>
      </c>
      <c r="D118" s="101" t="str">
        <f>IF('Order Form'!F176="","",IF(ISNUMBER(($H118)),'Order Form'!F176,""))</f>
        <v/>
      </c>
      <c r="E118" s="44"/>
      <c r="F118" s="100" t="str">
        <f>IF(ISNUMBER((H118)),SUBSTITUTE(SUBSTITUTE('Order Form'!#REF!,"-","")," ",""),"")</f>
        <v/>
      </c>
      <c r="G118" s="45"/>
      <c r="H118" s="99" t="str">
        <f>IF('Order Form'!H176&gt;0,'Order Form'!H176," ")</f>
        <v xml:space="preserve"> </v>
      </c>
      <c r="I118" s="98" t="str">
        <f>IF('Order Form'!$K$13="Yes",(IF('Order Form'!#REF!&gt;0,"",IF('Order Form'!$K$10&lt;&gt;"GR - Gratis",IF('Order Form'!#REF!=0,"",IF(ISNUMBER($H118),'Order Form'!#REF!,"")),""))),"")</f>
        <v/>
      </c>
      <c r="J118" s="98" t="str">
        <f>IF('Order Form'!$K$13="Yes",(IF('Order Form'!#REF!=0,"",IF('Order Form'!$K$10&lt;&gt;"GR - Gratis",IF(ISNUMBER($H118),'Order Form'!#REF!,""),""))),"")</f>
        <v/>
      </c>
      <c r="K118" s="46"/>
      <c r="L118" s="98" t="str">
        <f>IF('Order Form'!J176&gt;0,"",IF('Order Form'!G176=0,"",IF('Order Form'!$K$10&lt;&gt;"GR - Gratis",IF('Order Form'!$K$12="Yes",IF(ISNUMBER($H118),'Order Form'!G176*100,""),""),"")))</f>
        <v/>
      </c>
      <c r="M118" s="98" t="str">
        <f>IF('Order Form'!J176&gt;0,"",IF('Order Form'!$K$17=0,"",IF('Order Form'!$K$17=0,"",IF('Order Form'!$K$10&lt;&gt;"GR - Gratis",IF('Order Form'!$K$12="Yes",IF(ISNUMBER($H118),'Order Form'!$K$17*100,""),""),""))))</f>
        <v/>
      </c>
      <c r="N118" s="47"/>
      <c r="O118" s="97" t="str">
        <f>IF('Order Form'!$B$8="Name / Attent Of","",IF(ISNUMBER($H118),IF('Order Form'!$K$14="Yes",'Order Form'!$B$8,""),""))</f>
        <v/>
      </c>
      <c r="P118" s="105" t="str">
        <f>IF('Order Form'!$B$9="Company / Department","",IF(ISNUMBER($H118),IF('Order Form'!$K$14="Yes",'Order Form'!$B$9,""),""))</f>
        <v/>
      </c>
      <c r="Q118" s="97" t="str">
        <f>IF('Order Form'!$B$10="Address 1","",IF(ISNUMBER($H118),IF('Order Form'!$K$14="Yes",'Order Form'!$B$10,""),""))</f>
        <v/>
      </c>
      <c r="R118" s="97" t="str">
        <f>IF('Order Form'!$B$11="Address 2","",IF(ISNUMBER($H118),IF('Order Form'!$K$14="Yes",'Order Form'!$B$11,""),""))</f>
        <v/>
      </c>
      <c r="S118" s="105" t="str">
        <f>IF('Order Form'!$B$12="Address 3","",IF(ISNUMBER($H118),IF('Order Form'!$K$14="Yes",'Order Form'!$B$12,""),""))</f>
        <v/>
      </c>
      <c r="T118" s="97" t="str">
        <f>IF('Order Form'!$B$13="Town","",IF(ISNUMBER($H118),IF('Order Form'!$K$14="Yes",'Order Form'!$B$13,""),""))</f>
        <v/>
      </c>
      <c r="U118" s="43"/>
      <c r="V118" s="112" t="str">
        <f>IF('Order Form'!$B$14="Post Code","",IF(ISNUMBER($H118),IF('Order Form'!$K$14="Yes",'Order Form'!$B$14,""),""))</f>
        <v/>
      </c>
      <c r="W118" s="107" t="str">
        <f>IF('Order Form'!$B$15="Country","",IF(ISNUMBER($H118),IF('Order Form'!$K$14="Yes",VLOOKUP('Order Form'!$B$15,Lists!N:O,2,0),""),""))</f>
        <v/>
      </c>
      <c r="X118" s="109"/>
      <c r="Y118" s="108" t="str">
        <f>IF('Order Form'!$F$8="Phone","",IF(ISNUMBER($H118),IF('Order Form'!$K$14="Yes",'Order Form'!$F$8,""),""))</f>
        <v/>
      </c>
      <c r="Z118" s="106" t="str">
        <f>IF('Order Form'!$F$9="Email","",IF(ISNUMBER($H118),IF('Order Form'!$K$14="Yes",'Order Form'!$F$9,""),""))</f>
        <v/>
      </c>
      <c r="AA118" s="47"/>
      <c r="AC118" s="95" t="str">
        <f>IF(ISNUMBER(($H118)),LEFT('Order Form'!$K$10,2),"")</f>
        <v/>
      </c>
      <c r="AD118" s="43"/>
      <c r="AE118" s="95" t="str">
        <f>IF(AC118="GR",LEFT('Order Form'!$K$11,2),"")</f>
        <v/>
      </c>
      <c r="AF118" s="43"/>
      <c r="AG118" s="47"/>
      <c r="AH118" s="47"/>
      <c r="AI118" s="95" t="str">
        <f>IF(ISNUMBER(($H118)),IF('Order Form'!$K$16="Yes","P",""),"")</f>
        <v/>
      </c>
      <c r="AJ118" s="43"/>
      <c r="AK118" s="115"/>
      <c r="AL118" s="115"/>
      <c r="AM118" s="43"/>
      <c r="AN118" s="43"/>
      <c r="AO118" s="47"/>
      <c r="AP118" s="43"/>
      <c r="AQ118" s="47"/>
      <c r="AR118" s="47"/>
      <c r="AS118" s="47"/>
      <c r="AZ118" s="95" t="str">
        <f>IF(ISNUMBER(($H118)),IF('Order Form'!$K$15="Yes","Y",""),"")</f>
        <v/>
      </c>
      <c r="BD118" s="96" t="e">
        <f>IF('Order Form'!#REF!&gt;0,"OF"," ")</f>
        <v>#REF!</v>
      </c>
      <c r="BE118" s="95" t="e">
        <f>IF('Order Form'!#REF!&gt;0,"Y"," ")</f>
        <v>#REF!</v>
      </c>
      <c r="BF118" s="95" t="e">
        <f>IF('Order Form'!#REF!&gt;0,"STANDARD"," ")</f>
        <v>#REF!</v>
      </c>
    </row>
    <row r="119" spans="1:58">
      <c r="A119" s="43"/>
      <c r="B119" s="102" t="str">
        <f>IF(ISNUMBER(($H119)),'Order Form'!$D$5,"")</f>
        <v/>
      </c>
      <c r="C119" s="101" t="str">
        <f>IF(ISNUMBER(($H119)),'Order Form'!$G$5,"")</f>
        <v/>
      </c>
      <c r="D119" s="101" t="str">
        <f>IF('Order Form'!F177="","",IF(ISNUMBER(($H119)),'Order Form'!F177,""))</f>
        <v/>
      </c>
      <c r="E119" s="44"/>
      <c r="F119" s="100" t="str">
        <f>IF(ISNUMBER((H119)),SUBSTITUTE(SUBSTITUTE('Order Form'!#REF!,"-","")," ",""),"")</f>
        <v/>
      </c>
      <c r="G119" s="45"/>
      <c r="H119" s="99" t="str">
        <f>IF('Order Form'!H177&gt;0,'Order Form'!H177," ")</f>
        <v xml:space="preserve"> </v>
      </c>
      <c r="I119" s="98" t="str">
        <f>IF('Order Form'!$K$13="Yes",(IF('Order Form'!#REF!&gt;0,"",IF('Order Form'!$K$10&lt;&gt;"GR - Gratis",IF('Order Form'!#REF!=0,"",IF(ISNUMBER($H119),'Order Form'!#REF!,"")),""))),"")</f>
        <v/>
      </c>
      <c r="J119" s="98" t="str">
        <f>IF('Order Form'!$K$13="Yes",(IF('Order Form'!#REF!=0,"",IF('Order Form'!$K$10&lt;&gt;"GR - Gratis",IF(ISNUMBER($H119),'Order Form'!#REF!,""),""))),"")</f>
        <v/>
      </c>
      <c r="K119" s="46"/>
      <c r="L119" s="98" t="str">
        <f>IF('Order Form'!J177&gt;0,"",IF('Order Form'!G177=0,"",IF('Order Form'!$K$10&lt;&gt;"GR - Gratis",IF('Order Form'!$K$12="Yes",IF(ISNUMBER($H119),'Order Form'!G177*100,""),""),"")))</f>
        <v/>
      </c>
      <c r="M119" s="98" t="str">
        <f>IF('Order Form'!J177&gt;0,"",IF('Order Form'!$K$17=0,"",IF('Order Form'!$K$17=0,"",IF('Order Form'!$K$10&lt;&gt;"GR - Gratis",IF('Order Form'!$K$12="Yes",IF(ISNUMBER($H119),'Order Form'!$K$17*100,""),""),""))))</f>
        <v/>
      </c>
      <c r="N119" s="47"/>
      <c r="O119" s="97" t="str">
        <f>IF('Order Form'!$B$8="Name / Attent Of","",IF(ISNUMBER($H119),IF('Order Form'!$K$14="Yes",'Order Form'!$B$8,""),""))</f>
        <v/>
      </c>
      <c r="P119" s="105" t="str">
        <f>IF('Order Form'!$B$9="Company / Department","",IF(ISNUMBER($H119),IF('Order Form'!$K$14="Yes",'Order Form'!$B$9,""),""))</f>
        <v/>
      </c>
      <c r="Q119" s="97" t="str">
        <f>IF('Order Form'!$B$10="Address 1","",IF(ISNUMBER($H119),IF('Order Form'!$K$14="Yes",'Order Form'!$B$10,""),""))</f>
        <v/>
      </c>
      <c r="R119" s="97" t="str">
        <f>IF('Order Form'!$B$11="Address 2","",IF(ISNUMBER($H119),IF('Order Form'!$K$14="Yes",'Order Form'!$B$11,""),""))</f>
        <v/>
      </c>
      <c r="S119" s="105" t="str">
        <f>IF('Order Form'!$B$12="Address 3","",IF(ISNUMBER($H119),IF('Order Form'!$K$14="Yes",'Order Form'!$B$12,""),""))</f>
        <v/>
      </c>
      <c r="T119" s="97" t="str">
        <f>IF('Order Form'!$B$13="Town","",IF(ISNUMBER($H119),IF('Order Form'!$K$14="Yes",'Order Form'!$B$13,""),""))</f>
        <v/>
      </c>
      <c r="U119" s="43"/>
      <c r="V119" s="112" t="str">
        <f>IF('Order Form'!$B$14="Post Code","",IF(ISNUMBER($H119),IF('Order Form'!$K$14="Yes",'Order Form'!$B$14,""),""))</f>
        <v/>
      </c>
      <c r="W119" s="107" t="str">
        <f>IF('Order Form'!$B$15="Country","",IF(ISNUMBER($H119),IF('Order Form'!$K$14="Yes",VLOOKUP('Order Form'!$B$15,Lists!N:O,2,0),""),""))</f>
        <v/>
      </c>
      <c r="X119" s="109"/>
      <c r="Y119" s="108" t="str">
        <f>IF('Order Form'!$F$8="Phone","",IF(ISNUMBER($H119),IF('Order Form'!$K$14="Yes",'Order Form'!$F$8,""),""))</f>
        <v/>
      </c>
      <c r="Z119" s="106" t="str">
        <f>IF('Order Form'!$F$9="Email","",IF(ISNUMBER($H119),IF('Order Form'!$K$14="Yes",'Order Form'!$F$9,""),""))</f>
        <v/>
      </c>
      <c r="AA119" s="47"/>
      <c r="AC119" s="95" t="str">
        <f>IF(ISNUMBER(($H119)),LEFT('Order Form'!$K$10,2),"")</f>
        <v/>
      </c>
      <c r="AD119" s="43"/>
      <c r="AE119" s="95" t="str">
        <f>IF(AC119="GR",LEFT('Order Form'!$K$11,2),"")</f>
        <v/>
      </c>
      <c r="AF119" s="43"/>
      <c r="AG119" s="47"/>
      <c r="AH119" s="47"/>
      <c r="AI119" s="95" t="str">
        <f>IF(ISNUMBER(($H119)),IF('Order Form'!$K$16="Yes","P",""),"")</f>
        <v/>
      </c>
      <c r="AJ119" s="43"/>
      <c r="AK119" s="115"/>
      <c r="AL119" s="115"/>
      <c r="AM119" s="43"/>
      <c r="AN119" s="43"/>
      <c r="AO119" s="47"/>
      <c r="AP119" s="43"/>
      <c r="AQ119" s="47"/>
      <c r="AR119" s="47"/>
      <c r="AS119" s="47"/>
      <c r="AZ119" s="95" t="str">
        <f>IF(ISNUMBER(($H119)),IF('Order Form'!$K$15="Yes","Y",""),"")</f>
        <v/>
      </c>
      <c r="BD119" s="96" t="e">
        <f>IF('Order Form'!#REF!&gt;0,"OF"," ")</f>
        <v>#REF!</v>
      </c>
      <c r="BE119" s="95" t="e">
        <f>IF('Order Form'!#REF!&gt;0,"Y"," ")</f>
        <v>#REF!</v>
      </c>
      <c r="BF119" s="95" t="e">
        <f>IF('Order Form'!#REF!&gt;0,"STANDARD"," ")</f>
        <v>#REF!</v>
      </c>
    </row>
    <row r="120" spans="1:58">
      <c r="A120" s="43"/>
      <c r="B120" s="102" t="str">
        <f>IF(ISNUMBER(($H120)),'Order Form'!$D$5,"")</f>
        <v/>
      </c>
      <c r="C120" s="101" t="str">
        <f>IF(ISNUMBER(($H120)),'Order Form'!$G$5,"")</f>
        <v/>
      </c>
      <c r="D120" s="101" t="str">
        <f>IF('Order Form'!F178="","",IF(ISNUMBER(($H120)),'Order Form'!F178,""))</f>
        <v/>
      </c>
      <c r="E120" s="44"/>
      <c r="F120" s="100" t="str">
        <f>IF(ISNUMBER((H120)),SUBSTITUTE(SUBSTITUTE('Order Form'!#REF!,"-","")," ",""),"")</f>
        <v/>
      </c>
      <c r="G120" s="45"/>
      <c r="H120" s="99" t="str">
        <f>IF('Order Form'!H178&gt;0,'Order Form'!H178," ")</f>
        <v xml:space="preserve"> </v>
      </c>
      <c r="I120" s="98" t="str">
        <f>IF('Order Form'!$K$13="Yes",(IF('Order Form'!#REF!&gt;0,"",IF('Order Form'!$K$10&lt;&gt;"GR - Gratis",IF('Order Form'!#REF!=0,"",IF(ISNUMBER($H120),'Order Form'!#REF!,"")),""))),"")</f>
        <v/>
      </c>
      <c r="J120" s="98" t="str">
        <f>IF('Order Form'!$K$13="Yes",(IF('Order Form'!#REF!=0,"",IF('Order Form'!$K$10&lt;&gt;"GR - Gratis",IF(ISNUMBER($H120),'Order Form'!#REF!,""),""))),"")</f>
        <v/>
      </c>
      <c r="K120" s="46"/>
      <c r="L120" s="98" t="str">
        <f>IF('Order Form'!J178&gt;0,"",IF('Order Form'!G178=0,"",IF('Order Form'!$K$10&lt;&gt;"GR - Gratis",IF('Order Form'!$K$12="Yes",IF(ISNUMBER($H120),'Order Form'!G178*100,""),""),"")))</f>
        <v/>
      </c>
      <c r="M120" s="98" t="str">
        <f>IF('Order Form'!J178&gt;0,"",IF('Order Form'!$K$17=0,"",IF('Order Form'!$K$17=0,"",IF('Order Form'!$K$10&lt;&gt;"GR - Gratis",IF('Order Form'!$K$12="Yes",IF(ISNUMBER($H120),'Order Form'!$K$17*100,""),""),""))))</f>
        <v/>
      </c>
      <c r="N120" s="47"/>
      <c r="O120" s="97" t="str">
        <f>IF('Order Form'!$B$8="Name / Attent Of","",IF(ISNUMBER($H120),IF('Order Form'!$K$14="Yes",'Order Form'!$B$8,""),""))</f>
        <v/>
      </c>
      <c r="P120" s="105" t="str">
        <f>IF('Order Form'!$B$9="Company / Department","",IF(ISNUMBER($H120),IF('Order Form'!$K$14="Yes",'Order Form'!$B$9,""),""))</f>
        <v/>
      </c>
      <c r="Q120" s="97" t="str">
        <f>IF('Order Form'!$B$10="Address 1","",IF(ISNUMBER($H120),IF('Order Form'!$K$14="Yes",'Order Form'!$B$10,""),""))</f>
        <v/>
      </c>
      <c r="R120" s="97" t="str">
        <f>IF('Order Form'!$B$11="Address 2","",IF(ISNUMBER($H120),IF('Order Form'!$K$14="Yes",'Order Form'!$B$11,""),""))</f>
        <v/>
      </c>
      <c r="S120" s="105" t="str">
        <f>IF('Order Form'!$B$12="Address 3","",IF(ISNUMBER($H120),IF('Order Form'!$K$14="Yes",'Order Form'!$B$12,""),""))</f>
        <v/>
      </c>
      <c r="T120" s="97" t="str">
        <f>IF('Order Form'!$B$13="Town","",IF(ISNUMBER($H120),IF('Order Form'!$K$14="Yes",'Order Form'!$B$13,""),""))</f>
        <v/>
      </c>
      <c r="U120" s="43"/>
      <c r="V120" s="112" t="str">
        <f>IF('Order Form'!$B$14="Post Code","",IF(ISNUMBER($H120),IF('Order Form'!$K$14="Yes",'Order Form'!$B$14,""),""))</f>
        <v/>
      </c>
      <c r="W120" s="107" t="str">
        <f>IF('Order Form'!$B$15="Country","",IF(ISNUMBER($H120),IF('Order Form'!$K$14="Yes",VLOOKUP('Order Form'!$B$15,Lists!N:O,2,0),""),""))</f>
        <v/>
      </c>
      <c r="X120" s="109"/>
      <c r="Y120" s="108" t="str">
        <f>IF('Order Form'!$F$8="Phone","",IF(ISNUMBER($H120),IF('Order Form'!$K$14="Yes",'Order Form'!$F$8,""),""))</f>
        <v/>
      </c>
      <c r="Z120" s="106" t="str">
        <f>IF('Order Form'!$F$9="Email","",IF(ISNUMBER($H120),IF('Order Form'!$K$14="Yes",'Order Form'!$F$9,""),""))</f>
        <v/>
      </c>
      <c r="AA120" s="47"/>
      <c r="AC120" s="95" t="str">
        <f>IF(ISNUMBER(($H120)),LEFT('Order Form'!$K$10,2),"")</f>
        <v/>
      </c>
      <c r="AD120" s="43"/>
      <c r="AE120" s="95" t="str">
        <f>IF(AC120="GR",LEFT('Order Form'!$K$11,2),"")</f>
        <v/>
      </c>
      <c r="AF120" s="43"/>
      <c r="AG120" s="47"/>
      <c r="AH120" s="47"/>
      <c r="AI120" s="95" t="str">
        <f>IF(ISNUMBER(($H120)),IF('Order Form'!$K$16="Yes","P",""),"")</f>
        <v/>
      </c>
      <c r="AJ120" s="43"/>
      <c r="AK120" s="115"/>
      <c r="AL120" s="115"/>
      <c r="AM120" s="43"/>
      <c r="AN120" s="43"/>
      <c r="AO120" s="47"/>
      <c r="AP120" s="43"/>
      <c r="AQ120" s="47"/>
      <c r="AR120" s="47"/>
      <c r="AS120" s="47"/>
      <c r="AZ120" s="95" t="str">
        <f>IF(ISNUMBER(($H120)),IF('Order Form'!$K$15="Yes","Y",""),"")</f>
        <v/>
      </c>
      <c r="BD120" s="96" t="e">
        <f>IF('Order Form'!#REF!&gt;0,"OF"," ")</f>
        <v>#REF!</v>
      </c>
      <c r="BE120" s="95" t="e">
        <f>IF('Order Form'!#REF!&gt;0,"Y"," ")</f>
        <v>#REF!</v>
      </c>
      <c r="BF120" s="95" t="e">
        <f>IF('Order Form'!#REF!&gt;0,"STANDARD"," ")</f>
        <v>#REF!</v>
      </c>
    </row>
    <row r="121" spans="1:58">
      <c r="A121" s="43"/>
      <c r="B121" s="102" t="str">
        <f>IF(ISNUMBER(($H121)),'Order Form'!$D$5,"")</f>
        <v/>
      </c>
      <c r="C121" s="101" t="str">
        <f>IF(ISNUMBER(($H121)),'Order Form'!$G$5,"")</f>
        <v/>
      </c>
      <c r="D121" s="101" t="str">
        <f>IF('Order Form'!F179="","",IF(ISNUMBER(($H121)),'Order Form'!F179,""))</f>
        <v/>
      </c>
      <c r="E121" s="44"/>
      <c r="F121" s="100" t="str">
        <f>IF(ISNUMBER((H121)),SUBSTITUTE(SUBSTITUTE('Order Form'!#REF!,"-","")," ",""),"")</f>
        <v/>
      </c>
      <c r="G121" s="45"/>
      <c r="H121" s="99" t="str">
        <f>IF('Order Form'!H179&gt;0,'Order Form'!H179," ")</f>
        <v xml:space="preserve"> </v>
      </c>
      <c r="I121" s="98" t="str">
        <f>IF('Order Form'!$K$13="Yes",(IF('Order Form'!#REF!&gt;0,"",IF('Order Form'!$K$10&lt;&gt;"GR - Gratis",IF('Order Form'!#REF!=0,"",IF(ISNUMBER($H121),'Order Form'!#REF!,"")),""))),"")</f>
        <v/>
      </c>
      <c r="J121" s="98" t="str">
        <f>IF('Order Form'!$K$13="Yes",(IF('Order Form'!#REF!=0,"",IF('Order Form'!$K$10&lt;&gt;"GR - Gratis",IF(ISNUMBER($H121),'Order Form'!#REF!,""),""))),"")</f>
        <v/>
      </c>
      <c r="K121" s="46"/>
      <c r="L121" s="98" t="str">
        <f>IF('Order Form'!J179&gt;0,"",IF('Order Form'!G179=0,"",IF('Order Form'!$K$10&lt;&gt;"GR - Gratis",IF('Order Form'!$K$12="Yes",IF(ISNUMBER($H121),'Order Form'!G179*100,""),""),"")))</f>
        <v/>
      </c>
      <c r="M121" s="98" t="str">
        <f>IF('Order Form'!J179&gt;0,"",IF('Order Form'!$K$17=0,"",IF('Order Form'!$K$17=0,"",IF('Order Form'!$K$10&lt;&gt;"GR - Gratis",IF('Order Form'!$K$12="Yes",IF(ISNUMBER($H121),'Order Form'!$K$17*100,""),""),""))))</f>
        <v/>
      </c>
      <c r="N121" s="47"/>
      <c r="O121" s="97" t="str">
        <f>IF('Order Form'!$B$8="Name / Attent Of","",IF(ISNUMBER($H121),IF('Order Form'!$K$14="Yes",'Order Form'!$B$8,""),""))</f>
        <v/>
      </c>
      <c r="P121" s="105" t="str">
        <f>IF('Order Form'!$B$9="Company / Department","",IF(ISNUMBER($H121),IF('Order Form'!$K$14="Yes",'Order Form'!$B$9,""),""))</f>
        <v/>
      </c>
      <c r="Q121" s="97" t="str">
        <f>IF('Order Form'!$B$10="Address 1","",IF(ISNUMBER($H121),IF('Order Form'!$K$14="Yes",'Order Form'!$B$10,""),""))</f>
        <v/>
      </c>
      <c r="R121" s="97" t="str">
        <f>IF('Order Form'!$B$11="Address 2","",IF(ISNUMBER($H121),IF('Order Form'!$K$14="Yes",'Order Form'!$B$11,""),""))</f>
        <v/>
      </c>
      <c r="S121" s="105" t="str">
        <f>IF('Order Form'!$B$12="Address 3","",IF(ISNUMBER($H121),IF('Order Form'!$K$14="Yes",'Order Form'!$B$12,""),""))</f>
        <v/>
      </c>
      <c r="T121" s="97" t="str">
        <f>IF('Order Form'!$B$13="Town","",IF(ISNUMBER($H121),IF('Order Form'!$K$14="Yes",'Order Form'!$B$13,""),""))</f>
        <v/>
      </c>
      <c r="U121" s="43"/>
      <c r="V121" s="112" t="str">
        <f>IF('Order Form'!$B$14="Post Code","",IF(ISNUMBER($H121),IF('Order Form'!$K$14="Yes",'Order Form'!$B$14,""),""))</f>
        <v/>
      </c>
      <c r="W121" s="107" t="str">
        <f>IF('Order Form'!$B$15="Country","",IF(ISNUMBER($H121),IF('Order Form'!$K$14="Yes",VLOOKUP('Order Form'!$B$15,Lists!N:O,2,0),""),""))</f>
        <v/>
      </c>
      <c r="X121" s="109"/>
      <c r="Y121" s="108" t="str">
        <f>IF('Order Form'!$F$8="Phone","",IF(ISNUMBER($H121),IF('Order Form'!$K$14="Yes",'Order Form'!$F$8,""),""))</f>
        <v/>
      </c>
      <c r="Z121" s="106" t="str">
        <f>IF('Order Form'!$F$9="Email","",IF(ISNUMBER($H121),IF('Order Form'!$K$14="Yes",'Order Form'!$F$9,""),""))</f>
        <v/>
      </c>
      <c r="AA121" s="47"/>
      <c r="AC121" s="95" t="str">
        <f>IF(ISNUMBER(($H121)),LEFT('Order Form'!$K$10,2),"")</f>
        <v/>
      </c>
      <c r="AD121" s="43"/>
      <c r="AE121" s="95" t="str">
        <f>IF(AC121="GR",LEFT('Order Form'!$K$11,2),"")</f>
        <v/>
      </c>
      <c r="AF121" s="43"/>
      <c r="AG121" s="47"/>
      <c r="AH121" s="47"/>
      <c r="AI121" s="95" t="str">
        <f>IF(ISNUMBER(($H121)),IF('Order Form'!$K$16="Yes","P",""),"")</f>
        <v/>
      </c>
      <c r="AJ121" s="43"/>
      <c r="AK121" s="115"/>
      <c r="AL121" s="115"/>
      <c r="AM121" s="43"/>
      <c r="AN121" s="43"/>
      <c r="AO121" s="47"/>
      <c r="AP121" s="43"/>
      <c r="AQ121" s="47"/>
      <c r="AR121" s="47"/>
      <c r="AS121" s="47"/>
      <c r="AZ121" s="95" t="str">
        <f>IF(ISNUMBER(($H121)),IF('Order Form'!$K$15="Yes","Y",""),"")</f>
        <v/>
      </c>
      <c r="BD121" s="96" t="e">
        <f>IF('Order Form'!#REF!&gt;0,"OF"," ")</f>
        <v>#REF!</v>
      </c>
      <c r="BE121" s="95" t="e">
        <f>IF('Order Form'!#REF!&gt;0,"Y"," ")</f>
        <v>#REF!</v>
      </c>
      <c r="BF121" s="95" t="e">
        <f>IF('Order Form'!#REF!&gt;0,"STANDARD"," ")</f>
        <v>#REF!</v>
      </c>
    </row>
    <row r="122" spans="1:58">
      <c r="A122" s="43"/>
      <c r="B122" s="102" t="str">
        <f>IF(ISNUMBER(($H122)),'Order Form'!$D$5,"")</f>
        <v/>
      </c>
      <c r="C122" s="101" t="str">
        <f>IF(ISNUMBER(($H122)),'Order Form'!$G$5,"")</f>
        <v/>
      </c>
      <c r="D122" s="101" t="str">
        <f>IF('Order Form'!F180="","",IF(ISNUMBER(($H122)),'Order Form'!F180,""))</f>
        <v/>
      </c>
      <c r="E122" s="44"/>
      <c r="F122" s="100" t="str">
        <f>IF(ISNUMBER((H122)),SUBSTITUTE(SUBSTITUTE('Order Form'!#REF!,"-","")," ",""),"")</f>
        <v/>
      </c>
      <c r="G122" s="45"/>
      <c r="H122" s="99" t="str">
        <f>IF('Order Form'!H180&gt;0,'Order Form'!H180," ")</f>
        <v xml:space="preserve"> </v>
      </c>
      <c r="I122" s="98" t="str">
        <f>IF('Order Form'!$K$13="Yes",(IF('Order Form'!#REF!&gt;0,"",IF('Order Form'!$K$10&lt;&gt;"GR - Gratis",IF('Order Form'!#REF!=0,"",IF(ISNUMBER($H122),'Order Form'!#REF!,"")),""))),"")</f>
        <v/>
      </c>
      <c r="J122" s="98" t="str">
        <f>IF('Order Form'!$K$13="Yes",(IF('Order Form'!#REF!=0,"",IF('Order Form'!$K$10&lt;&gt;"GR - Gratis",IF(ISNUMBER($H122),'Order Form'!#REF!,""),""))),"")</f>
        <v/>
      </c>
      <c r="K122" s="46"/>
      <c r="L122" s="98" t="str">
        <f>IF('Order Form'!J180&gt;0,"",IF('Order Form'!G180=0,"",IF('Order Form'!$K$10&lt;&gt;"GR - Gratis",IF('Order Form'!$K$12="Yes",IF(ISNUMBER($H122),'Order Form'!G180*100,""),""),"")))</f>
        <v/>
      </c>
      <c r="M122" s="98" t="str">
        <f>IF('Order Form'!J180&gt;0,"",IF('Order Form'!$K$17=0,"",IF('Order Form'!$K$17=0,"",IF('Order Form'!$K$10&lt;&gt;"GR - Gratis",IF('Order Form'!$K$12="Yes",IF(ISNUMBER($H122),'Order Form'!$K$17*100,""),""),""))))</f>
        <v/>
      </c>
      <c r="N122" s="47"/>
      <c r="O122" s="97" t="str">
        <f>IF('Order Form'!$B$8="Name / Attent Of","",IF(ISNUMBER($H122),IF('Order Form'!$K$14="Yes",'Order Form'!$B$8,""),""))</f>
        <v/>
      </c>
      <c r="P122" s="105" t="str">
        <f>IF('Order Form'!$B$9="Company / Department","",IF(ISNUMBER($H122),IF('Order Form'!$K$14="Yes",'Order Form'!$B$9,""),""))</f>
        <v/>
      </c>
      <c r="Q122" s="97" t="str">
        <f>IF('Order Form'!$B$10="Address 1","",IF(ISNUMBER($H122),IF('Order Form'!$K$14="Yes",'Order Form'!$B$10,""),""))</f>
        <v/>
      </c>
      <c r="R122" s="97" t="str">
        <f>IF('Order Form'!$B$11="Address 2","",IF(ISNUMBER($H122),IF('Order Form'!$K$14="Yes",'Order Form'!$B$11,""),""))</f>
        <v/>
      </c>
      <c r="S122" s="105" t="str">
        <f>IF('Order Form'!$B$12="Address 3","",IF(ISNUMBER($H122),IF('Order Form'!$K$14="Yes",'Order Form'!$B$12,""),""))</f>
        <v/>
      </c>
      <c r="T122" s="97" t="str">
        <f>IF('Order Form'!$B$13="Town","",IF(ISNUMBER($H122),IF('Order Form'!$K$14="Yes",'Order Form'!$B$13,""),""))</f>
        <v/>
      </c>
      <c r="U122" s="43"/>
      <c r="V122" s="112" t="str">
        <f>IF('Order Form'!$B$14="Post Code","",IF(ISNUMBER($H122),IF('Order Form'!$K$14="Yes",'Order Form'!$B$14,""),""))</f>
        <v/>
      </c>
      <c r="W122" s="107" t="str">
        <f>IF('Order Form'!$B$15="Country","",IF(ISNUMBER($H122),IF('Order Form'!$K$14="Yes",VLOOKUP('Order Form'!$B$15,Lists!N:O,2,0),""),""))</f>
        <v/>
      </c>
      <c r="X122" s="109"/>
      <c r="Y122" s="108" t="str">
        <f>IF('Order Form'!$F$8="Phone","",IF(ISNUMBER($H122),IF('Order Form'!$K$14="Yes",'Order Form'!$F$8,""),""))</f>
        <v/>
      </c>
      <c r="Z122" s="106" t="str">
        <f>IF('Order Form'!$F$9="Email","",IF(ISNUMBER($H122),IF('Order Form'!$K$14="Yes",'Order Form'!$F$9,""),""))</f>
        <v/>
      </c>
      <c r="AA122" s="47"/>
      <c r="AC122" s="95" t="str">
        <f>IF(ISNUMBER(($H122)),LEFT('Order Form'!$K$10,2),"")</f>
        <v/>
      </c>
      <c r="AD122" s="43"/>
      <c r="AE122" s="95" t="str">
        <f>IF(AC122="GR",LEFT('Order Form'!$K$11,2),"")</f>
        <v/>
      </c>
      <c r="AF122" s="43"/>
      <c r="AG122" s="47"/>
      <c r="AH122" s="47"/>
      <c r="AI122" s="95" t="str">
        <f>IF(ISNUMBER(($H122)),IF('Order Form'!$K$16="Yes","P",""),"")</f>
        <v/>
      </c>
      <c r="AJ122" s="43"/>
      <c r="AK122" s="115"/>
      <c r="AL122" s="115"/>
      <c r="AM122" s="43"/>
      <c r="AN122" s="43"/>
      <c r="AO122" s="47"/>
      <c r="AP122" s="43"/>
      <c r="AQ122" s="47"/>
      <c r="AR122" s="47"/>
      <c r="AS122" s="47"/>
      <c r="AZ122" s="95" t="str">
        <f>IF(ISNUMBER(($H122)),IF('Order Form'!$K$15="Yes","Y",""),"")</f>
        <v/>
      </c>
      <c r="BD122" s="96" t="e">
        <f>IF('Order Form'!#REF!&gt;0,"OF"," ")</f>
        <v>#REF!</v>
      </c>
      <c r="BE122" s="95" t="e">
        <f>IF('Order Form'!#REF!&gt;0,"Y"," ")</f>
        <v>#REF!</v>
      </c>
      <c r="BF122" s="95" t="e">
        <f>IF('Order Form'!#REF!&gt;0,"STANDARD"," ")</f>
        <v>#REF!</v>
      </c>
    </row>
    <row r="123" spans="1:58">
      <c r="A123" s="43"/>
      <c r="B123" s="102" t="str">
        <f>IF(ISNUMBER(($H123)),'Order Form'!$D$5,"")</f>
        <v/>
      </c>
      <c r="C123" s="101" t="str">
        <f>IF(ISNUMBER(($H123)),'Order Form'!$G$5,"")</f>
        <v/>
      </c>
      <c r="D123" s="101" t="str">
        <f>IF('Order Form'!F181="","",IF(ISNUMBER(($H123)),'Order Form'!F181,""))</f>
        <v/>
      </c>
      <c r="E123" s="44"/>
      <c r="F123" s="100" t="str">
        <f>IF(ISNUMBER((H123)),SUBSTITUTE(SUBSTITUTE('Order Form'!#REF!,"-","")," ",""),"")</f>
        <v/>
      </c>
      <c r="G123" s="45"/>
      <c r="H123" s="99" t="str">
        <f>IF('Order Form'!H181&gt;0,'Order Form'!H181," ")</f>
        <v xml:space="preserve"> </v>
      </c>
      <c r="I123" s="98" t="str">
        <f>IF('Order Form'!$K$13="Yes",(IF('Order Form'!#REF!&gt;0,"",IF('Order Form'!$K$10&lt;&gt;"GR - Gratis",IF('Order Form'!#REF!=0,"",IF(ISNUMBER($H123),'Order Form'!#REF!,"")),""))),"")</f>
        <v/>
      </c>
      <c r="J123" s="98" t="str">
        <f>IF('Order Form'!$K$13="Yes",(IF('Order Form'!#REF!=0,"",IF('Order Form'!$K$10&lt;&gt;"GR - Gratis",IF(ISNUMBER($H123),'Order Form'!#REF!,""),""))),"")</f>
        <v/>
      </c>
      <c r="K123" s="46"/>
      <c r="L123" s="98" t="str">
        <f>IF('Order Form'!J181&gt;0,"",IF('Order Form'!G181=0,"",IF('Order Form'!$K$10&lt;&gt;"GR - Gratis",IF('Order Form'!$K$12="Yes",IF(ISNUMBER($H123),'Order Form'!G181*100,""),""),"")))</f>
        <v/>
      </c>
      <c r="M123" s="98" t="str">
        <f>IF('Order Form'!J181&gt;0,"",IF('Order Form'!$K$17=0,"",IF('Order Form'!$K$17=0,"",IF('Order Form'!$K$10&lt;&gt;"GR - Gratis",IF('Order Form'!$K$12="Yes",IF(ISNUMBER($H123),'Order Form'!$K$17*100,""),""),""))))</f>
        <v/>
      </c>
      <c r="N123" s="47"/>
      <c r="O123" s="97" t="str">
        <f>IF('Order Form'!$B$8="Name / Attent Of","",IF(ISNUMBER($H123),IF('Order Form'!$K$14="Yes",'Order Form'!$B$8,""),""))</f>
        <v/>
      </c>
      <c r="P123" s="105" t="str">
        <f>IF('Order Form'!$B$9="Company / Department","",IF(ISNUMBER($H123),IF('Order Form'!$K$14="Yes",'Order Form'!$B$9,""),""))</f>
        <v/>
      </c>
      <c r="Q123" s="97" t="str">
        <f>IF('Order Form'!$B$10="Address 1","",IF(ISNUMBER($H123),IF('Order Form'!$K$14="Yes",'Order Form'!$B$10,""),""))</f>
        <v/>
      </c>
      <c r="R123" s="97" t="str">
        <f>IF('Order Form'!$B$11="Address 2","",IF(ISNUMBER($H123),IF('Order Form'!$K$14="Yes",'Order Form'!$B$11,""),""))</f>
        <v/>
      </c>
      <c r="S123" s="105" t="str">
        <f>IF('Order Form'!$B$12="Address 3","",IF(ISNUMBER($H123),IF('Order Form'!$K$14="Yes",'Order Form'!$B$12,""),""))</f>
        <v/>
      </c>
      <c r="T123" s="97" t="str">
        <f>IF('Order Form'!$B$13="Town","",IF(ISNUMBER($H123),IF('Order Form'!$K$14="Yes",'Order Form'!$B$13,""),""))</f>
        <v/>
      </c>
      <c r="U123" s="43"/>
      <c r="V123" s="112" t="str">
        <f>IF('Order Form'!$B$14="Post Code","",IF(ISNUMBER($H123),IF('Order Form'!$K$14="Yes",'Order Form'!$B$14,""),""))</f>
        <v/>
      </c>
      <c r="W123" s="107" t="str">
        <f>IF('Order Form'!$B$15="Country","",IF(ISNUMBER($H123),IF('Order Form'!$K$14="Yes",VLOOKUP('Order Form'!$B$15,Lists!N:O,2,0),""),""))</f>
        <v/>
      </c>
      <c r="X123" s="109"/>
      <c r="Y123" s="108" t="str">
        <f>IF('Order Form'!$F$8="Phone","",IF(ISNUMBER($H123),IF('Order Form'!$K$14="Yes",'Order Form'!$F$8,""),""))</f>
        <v/>
      </c>
      <c r="Z123" s="106" t="str">
        <f>IF('Order Form'!$F$9="Email","",IF(ISNUMBER($H123),IF('Order Form'!$K$14="Yes",'Order Form'!$F$9,""),""))</f>
        <v/>
      </c>
      <c r="AA123" s="47"/>
      <c r="AC123" s="95" t="str">
        <f>IF(ISNUMBER(($H123)),LEFT('Order Form'!$K$10,2),"")</f>
        <v/>
      </c>
      <c r="AD123" s="43"/>
      <c r="AE123" s="95" t="str">
        <f>IF(AC123="GR",LEFT('Order Form'!$K$11,2),"")</f>
        <v/>
      </c>
      <c r="AF123" s="43"/>
      <c r="AG123" s="47"/>
      <c r="AH123" s="47"/>
      <c r="AI123" s="95" t="str">
        <f>IF(ISNUMBER(($H123)),IF('Order Form'!$K$16="Yes","P",""),"")</f>
        <v/>
      </c>
      <c r="AJ123" s="43"/>
      <c r="AK123" s="115"/>
      <c r="AL123" s="115"/>
      <c r="AM123" s="43"/>
      <c r="AN123" s="43"/>
      <c r="AO123" s="47"/>
      <c r="AP123" s="43"/>
      <c r="AQ123" s="47"/>
      <c r="AR123" s="47"/>
      <c r="AS123" s="47"/>
      <c r="AZ123" s="95" t="str">
        <f>IF(ISNUMBER(($H123)),IF('Order Form'!$K$15="Yes","Y",""),"")</f>
        <v/>
      </c>
      <c r="BD123" s="96" t="e">
        <f>IF('Order Form'!#REF!&gt;0,"OF"," ")</f>
        <v>#REF!</v>
      </c>
      <c r="BE123" s="95" t="e">
        <f>IF('Order Form'!#REF!&gt;0,"Y"," ")</f>
        <v>#REF!</v>
      </c>
      <c r="BF123" s="95" t="e">
        <f>IF('Order Form'!#REF!&gt;0,"STANDARD"," ")</f>
        <v>#REF!</v>
      </c>
    </row>
    <row r="124" spans="1:58">
      <c r="A124" s="43"/>
      <c r="B124" s="102" t="str">
        <f>IF(ISNUMBER(($H124)),'Order Form'!$D$5,"")</f>
        <v/>
      </c>
      <c r="C124" s="101" t="str">
        <f>IF(ISNUMBER(($H124)),'Order Form'!$G$5,"")</f>
        <v/>
      </c>
      <c r="D124" s="101" t="str">
        <f>IF('Order Form'!F182="","",IF(ISNUMBER(($H124)),'Order Form'!F182,""))</f>
        <v/>
      </c>
      <c r="E124" s="44"/>
      <c r="F124" s="100" t="str">
        <f>IF(ISNUMBER((H124)),SUBSTITUTE(SUBSTITUTE('Order Form'!#REF!,"-","")," ",""),"")</f>
        <v/>
      </c>
      <c r="G124" s="45"/>
      <c r="H124" s="99" t="str">
        <f>IF('Order Form'!H182&gt;0,'Order Form'!H182," ")</f>
        <v xml:space="preserve"> </v>
      </c>
      <c r="I124" s="98" t="str">
        <f>IF('Order Form'!$K$13="Yes",(IF('Order Form'!#REF!&gt;0,"",IF('Order Form'!$K$10&lt;&gt;"GR - Gratis",IF('Order Form'!#REF!=0,"",IF(ISNUMBER($H124),'Order Form'!#REF!,"")),""))),"")</f>
        <v/>
      </c>
      <c r="J124" s="98" t="str">
        <f>IF('Order Form'!$K$13="Yes",(IF('Order Form'!#REF!=0,"",IF('Order Form'!$K$10&lt;&gt;"GR - Gratis",IF(ISNUMBER($H124),'Order Form'!#REF!,""),""))),"")</f>
        <v/>
      </c>
      <c r="K124" s="46"/>
      <c r="L124" s="98" t="str">
        <f>IF('Order Form'!J182&gt;0,"",IF('Order Form'!G182=0,"",IF('Order Form'!$K$10&lt;&gt;"GR - Gratis",IF('Order Form'!$K$12="Yes",IF(ISNUMBER($H124),'Order Form'!G182*100,""),""),"")))</f>
        <v/>
      </c>
      <c r="M124" s="98" t="str">
        <f>IF('Order Form'!J182&gt;0,"",IF('Order Form'!$K$17=0,"",IF('Order Form'!$K$17=0,"",IF('Order Form'!$K$10&lt;&gt;"GR - Gratis",IF('Order Form'!$K$12="Yes",IF(ISNUMBER($H124),'Order Form'!$K$17*100,""),""),""))))</f>
        <v/>
      </c>
      <c r="N124" s="47"/>
      <c r="O124" s="97" t="str">
        <f>IF('Order Form'!$B$8="Name / Attent Of","",IF(ISNUMBER($H124),IF('Order Form'!$K$14="Yes",'Order Form'!$B$8,""),""))</f>
        <v/>
      </c>
      <c r="P124" s="105" t="str">
        <f>IF('Order Form'!$B$9="Company / Department","",IF(ISNUMBER($H124),IF('Order Form'!$K$14="Yes",'Order Form'!$B$9,""),""))</f>
        <v/>
      </c>
      <c r="Q124" s="97" t="str">
        <f>IF('Order Form'!$B$10="Address 1","",IF(ISNUMBER($H124),IF('Order Form'!$K$14="Yes",'Order Form'!$B$10,""),""))</f>
        <v/>
      </c>
      <c r="R124" s="97" t="str">
        <f>IF('Order Form'!$B$11="Address 2","",IF(ISNUMBER($H124),IF('Order Form'!$K$14="Yes",'Order Form'!$B$11,""),""))</f>
        <v/>
      </c>
      <c r="S124" s="105" t="str">
        <f>IF('Order Form'!$B$12="Address 3","",IF(ISNUMBER($H124),IF('Order Form'!$K$14="Yes",'Order Form'!$B$12,""),""))</f>
        <v/>
      </c>
      <c r="T124" s="97" t="str">
        <f>IF('Order Form'!$B$13="Town","",IF(ISNUMBER($H124),IF('Order Form'!$K$14="Yes",'Order Form'!$B$13,""),""))</f>
        <v/>
      </c>
      <c r="U124" s="43"/>
      <c r="V124" s="112" t="str">
        <f>IF('Order Form'!$B$14="Post Code","",IF(ISNUMBER($H124),IF('Order Form'!$K$14="Yes",'Order Form'!$B$14,""),""))</f>
        <v/>
      </c>
      <c r="W124" s="107" t="str">
        <f>IF('Order Form'!$B$15="Country","",IF(ISNUMBER($H124),IF('Order Form'!$K$14="Yes",VLOOKUP('Order Form'!$B$15,Lists!N:O,2,0),""),""))</f>
        <v/>
      </c>
      <c r="X124" s="109"/>
      <c r="Y124" s="108" t="str">
        <f>IF('Order Form'!$F$8="Phone","",IF(ISNUMBER($H124),IF('Order Form'!$K$14="Yes",'Order Form'!$F$8,""),""))</f>
        <v/>
      </c>
      <c r="Z124" s="106" t="str">
        <f>IF('Order Form'!$F$9="Email","",IF(ISNUMBER($H124),IF('Order Form'!$K$14="Yes",'Order Form'!$F$9,""),""))</f>
        <v/>
      </c>
      <c r="AA124" s="47"/>
      <c r="AC124" s="95" t="str">
        <f>IF(ISNUMBER(($H124)),LEFT('Order Form'!$K$10,2),"")</f>
        <v/>
      </c>
      <c r="AD124" s="43"/>
      <c r="AE124" s="95" t="str">
        <f>IF(AC124="GR",LEFT('Order Form'!$K$11,2),"")</f>
        <v/>
      </c>
      <c r="AF124" s="43"/>
      <c r="AG124" s="47"/>
      <c r="AH124" s="47"/>
      <c r="AI124" s="95" t="str">
        <f>IF(ISNUMBER(($H124)),IF('Order Form'!$K$16="Yes","P",""),"")</f>
        <v/>
      </c>
      <c r="AJ124" s="43"/>
      <c r="AK124" s="115"/>
      <c r="AL124" s="115"/>
      <c r="AM124" s="43"/>
      <c r="AN124" s="43"/>
      <c r="AO124" s="47"/>
      <c r="AP124" s="43"/>
      <c r="AQ124" s="47"/>
      <c r="AR124" s="47"/>
      <c r="AS124" s="47"/>
      <c r="AZ124" s="95" t="str">
        <f>IF(ISNUMBER(($H124)),IF('Order Form'!$K$15="Yes","Y",""),"")</f>
        <v/>
      </c>
      <c r="BD124" s="96" t="e">
        <f>IF('Order Form'!#REF!&gt;0,"OF"," ")</f>
        <v>#REF!</v>
      </c>
      <c r="BE124" s="95" t="e">
        <f>IF('Order Form'!#REF!&gt;0,"Y"," ")</f>
        <v>#REF!</v>
      </c>
      <c r="BF124" s="95" t="e">
        <f>IF('Order Form'!#REF!&gt;0,"STANDARD"," ")</f>
        <v>#REF!</v>
      </c>
    </row>
    <row r="125" spans="1:58">
      <c r="A125" s="43"/>
      <c r="B125" s="102" t="str">
        <f>IF(ISNUMBER(($H125)),'Order Form'!$D$5,"")</f>
        <v/>
      </c>
      <c r="C125" s="101" t="str">
        <f>IF(ISNUMBER(($H125)),'Order Form'!$G$5,"")</f>
        <v/>
      </c>
      <c r="D125" s="101" t="str">
        <f>IF('Order Form'!F183="","",IF(ISNUMBER(($H125)),'Order Form'!F183,""))</f>
        <v/>
      </c>
      <c r="E125" s="44"/>
      <c r="F125" s="100" t="str">
        <f>IF(ISNUMBER((H125)),SUBSTITUTE(SUBSTITUTE('Order Form'!#REF!,"-","")," ",""),"")</f>
        <v/>
      </c>
      <c r="G125" s="45"/>
      <c r="H125" s="99" t="str">
        <f>IF('Order Form'!H183&gt;0,'Order Form'!H183," ")</f>
        <v xml:space="preserve"> </v>
      </c>
      <c r="I125" s="98" t="str">
        <f>IF('Order Form'!$K$13="Yes",(IF('Order Form'!#REF!&gt;0,"",IF('Order Form'!$K$10&lt;&gt;"GR - Gratis",IF('Order Form'!#REF!=0,"",IF(ISNUMBER($H125),'Order Form'!#REF!,"")),""))),"")</f>
        <v/>
      </c>
      <c r="J125" s="98" t="str">
        <f>IF('Order Form'!$K$13="Yes",(IF('Order Form'!#REF!=0,"",IF('Order Form'!$K$10&lt;&gt;"GR - Gratis",IF(ISNUMBER($H125),'Order Form'!#REF!,""),""))),"")</f>
        <v/>
      </c>
      <c r="K125" s="46"/>
      <c r="L125" s="98" t="str">
        <f>IF('Order Form'!J183&gt;0,"",IF('Order Form'!G183=0,"",IF('Order Form'!$K$10&lt;&gt;"GR - Gratis",IF('Order Form'!$K$12="Yes",IF(ISNUMBER($H125),'Order Form'!G183*100,""),""),"")))</f>
        <v/>
      </c>
      <c r="M125" s="98" t="str">
        <f>IF('Order Form'!J183&gt;0,"",IF('Order Form'!$K$17=0,"",IF('Order Form'!$K$17=0,"",IF('Order Form'!$K$10&lt;&gt;"GR - Gratis",IF('Order Form'!$K$12="Yes",IF(ISNUMBER($H125),'Order Form'!$K$17*100,""),""),""))))</f>
        <v/>
      </c>
      <c r="N125" s="47"/>
      <c r="O125" s="97" t="str">
        <f>IF('Order Form'!$B$8="Name / Attent Of","",IF(ISNUMBER($H125),IF('Order Form'!$K$14="Yes",'Order Form'!$B$8,""),""))</f>
        <v/>
      </c>
      <c r="P125" s="105" t="str">
        <f>IF('Order Form'!$B$9="Company / Department","",IF(ISNUMBER($H125),IF('Order Form'!$K$14="Yes",'Order Form'!$B$9,""),""))</f>
        <v/>
      </c>
      <c r="Q125" s="97" t="str">
        <f>IF('Order Form'!$B$10="Address 1","",IF(ISNUMBER($H125),IF('Order Form'!$K$14="Yes",'Order Form'!$B$10,""),""))</f>
        <v/>
      </c>
      <c r="R125" s="97" t="str">
        <f>IF('Order Form'!$B$11="Address 2","",IF(ISNUMBER($H125),IF('Order Form'!$K$14="Yes",'Order Form'!$B$11,""),""))</f>
        <v/>
      </c>
      <c r="S125" s="105" t="str">
        <f>IF('Order Form'!$B$12="Address 3","",IF(ISNUMBER($H125),IF('Order Form'!$K$14="Yes",'Order Form'!$B$12,""),""))</f>
        <v/>
      </c>
      <c r="T125" s="97" t="str">
        <f>IF('Order Form'!$B$13="Town","",IF(ISNUMBER($H125),IF('Order Form'!$K$14="Yes",'Order Form'!$B$13,""),""))</f>
        <v/>
      </c>
      <c r="U125" s="43"/>
      <c r="V125" s="112" t="str">
        <f>IF('Order Form'!$B$14="Post Code","",IF(ISNUMBER($H125),IF('Order Form'!$K$14="Yes",'Order Form'!$B$14,""),""))</f>
        <v/>
      </c>
      <c r="W125" s="107" t="str">
        <f>IF('Order Form'!$B$15="Country","",IF(ISNUMBER($H125),IF('Order Form'!$K$14="Yes",VLOOKUP('Order Form'!$B$15,Lists!N:O,2,0),""),""))</f>
        <v/>
      </c>
      <c r="X125" s="109"/>
      <c r="Y125" s="108" t="str">
        <f>IF('Order Form'!$F$8="Phone","",IF(ISNUMBER($H125),IF('Order Form'!$K$14="Yes",'Order Form'!$F$8,""),""))</f>
        <v/>
      </c>
      <c r="Z125" s="106" t="str">
        <f>IF('Order Form'!$F$9="Email","",IF(ISNUMBER($H125),IF('Order Form'!$K$14="Yes",'Order Form'!$F$9,""),""))</f>
        <v/>
      </c>
      <c r="AA125" s="47"/>
      <c r="AC125" s="95" t="str">
        <f>IF(ISNUMBER(($H125)),LEFT('Order Form'!$K$10,2),"")</f>
        <v/>
      </c>
      <c r="AD125" s="43"/>
      <c r="AE125" s="95" t="str">
        <f>IF(AC125="GR",LEFT('Order Form'!$K$11,2),"")</f>
        <v/>
      </c>
      <c r="AF125" s="43"/>
      <c r="AG125" s="47"/>
      <c r="AH125" s="47"/>
      <c r="AI125" s="95" t="str">
        <f>IF(ISNUMBER(($H125)),IF('Order Form'!$K$16="Yes","P",""),"")</f>
        <v/>
      </c>
      <c r="AJ125" s="43"/>
      <c r="AK125" s="115"/>
      <c r="AL125" s="115"/>
      <c r="AM125" s="43"/>
      <c r="AN125" s="43"/>
      <c r="AO125" s="47"/>
      <c r="AP125" s="43"/>
      <c r="AQ125" s="47"/>
      <c r="AR125" s="47"/>
      <c r="AS125" s="47"/>
      <c r="AZ125" s="95" t="str">
        <f>IF(ISNUMBER(($H125)),IF('Order Form'!$K$15="Yes","Y",""),"")</f>
        <v/>
      </c>
      <c r="BD125" s="96" t="e">
        <f>IF('Order Form'!#REF!&gt;0,"OF"," ")</f>
        <v>#REF!</v>
      </c>
      <c r="BE125" s="95" t="e">
        <f>IF('Order Form'!#REF!&gt;0,"Y"," ")</f>
        <v>#REF!</v>
      </c>
      <c r="BF125" s="95" t="e">
        <f>IF('Order Form'!#REF!&gt;0,"STANDARD"," ")</f>
        <v>#REF!</v>
      </c>
    </row>
    <row r="126" spans="1:58">
      <c r="A126" s="43"/>
      <c r="B126" s="102" t="str">
        <f>IF(ISNUMBER(($H126)),'Order Form'!$D$5,"")</f>
        <v/>
      </c>
      <c r="C126" s="101" t="str">
        <f>IF(ISNUMBER(($H126)),'Order Form'!$G$5,"")</f>
        <v/>
      </c>
      <c r="D126" s="101" t="str">
        <f>IF('Order Form'!F184="","",IF(ISNUMBER(($H126)),'Order Form'!F184,""))</f>
        <v/>
      </c>
      <c r="E126" s="44"/>
      <c r="F126" s="100" t="str">
        <f>IF(ISNUMBER((H126)),SUBSTITUTE(SUBSTITUTE('Order Form'!#REF!,"-","")," ",""),"")</f>
        <v/>
      </c>
      <c r="G126" s="45"/>
      <c r="H126" s="99" t="str">
        <f>IF('Order Form'!H184&gt;0,'Order Form'!H184," ")</f>
        <v xml:space="preserve"> </v>
      </c>
      <c r="I126" s="98" t="str">
        <f>IF('Order Form'!$K$13="Yes",(IF('Order Form'!#REF!&gt;0,"",IF('Order Form'!$K$10&lt;&gt;"GR - Gratis",IF('Order Form'!#REF!=0,"",IF(ISNUMBER($H126),'Order Form'!#REF!,"")),""))),"")</f>
        <v/>
      </c>
      <c r="J126" s="98" t="str">
        <f>IF('Order Form'!$K$13="Yes",(IF('Order Form'!#REF!=0,"",IF('Order Form'!$K$10&lt;&gt;"GR - Gratis",IF(ISNUMBER($H126),'Order Form'!#REF!,""),""))),"")</f>
        <v/>
      </c>
      <c r="K126" s="46"/>
      <c r="L126" s="98" t="str">
        <f>IF('Order Form'!J184&gt;0,"",IF('Order Form'!G184=0,"",IF('Order Form'!$K$10&lt;&gt;"GR - Gratis",IF('Order Form'!$K$12="Yes",IF(ISNUMBER($H126),'Order Form'!G184*100,""),""),"")))</f>
        <v/>
      </c>
      <c r="M126" s="98" t="str">
        <f>IF('Order Form'!J184&gt;0,"",IF('Order Form'!$K$17=0,"",IF('Order Form'!$K$17=0,"",IF('Order Form'!$K$10&lt;&gt;"GR - Gratis",IF('Order Form'!$K$12="Yes",IF(ISNUMBER($H126),'Order Form'!$K$17*100,""),""),""))))</f>
        <v/>
      </c>
      <c r="N126" s="47"/>
      <c r="O126" s="97" t="str">
        <f>IF('Order Form'!$B$8="Name / Attent Of","",IF(ISNUMBER($H126),IF('Order Form'!$K$14="Yes",'Order Form'!$B$8,""),""))</f>
        <v/>
      </c>
      <c r="P126" s="105" t="str">
        <f>IF('Order Form'!$B$9="Company / Department","",IF(ISNUMBER($H126),IF('Order Form'!$K$14="Yes",'Order Form'!$B$9,""),""))</f>
        <v/>
      </c>
      <c r="Q126" s="97" t="str">
        <f>IF('Order Form'!$B$10="Address 1","",IF(ISNUMBER($H126),IF('Order Form'!$K$14="Yes",'Order Form'!$B$10,""),""))</f>
        <v/>
      </c>
      <c r="R126" s="97" t="str">
        <f>IF('Order Form'!$B$11="Address 2","",IF(ISNUMBER($H126),IF('Order Form'!$K$14="Yes",'Order Form'!$B$11,""),""))</f>
        <v/>
      </c>
      <c r="S126" s="105" t="str">
        <f>IF('Order Form'!$B$12="Address 3","",IF(ISNUMBER($H126),IF('Order Form'!$K$14="Yes",'Order Form'!$B$12,""),""))</f>
        <v/>
      </c>
      <c r="T126" s="97" t="str">
        <f>IF('Order Form'!$B$13="Town","",IF(ISNUMBER($H126),IF('Order Form'!$K$14="Yes",'Order Form'!$B$13,""),""))</f>
        <v/>
      </c>
      <c r="U126" s="43"/>
      <c r="V126" s="112" t="str">
        <f>IF('Order Form'!$B$14="Post Code","",IF(ISNUMBER($H126),IF('Order Form'!$K$14="Yes",'Order Form'!$B$14,""),""))</f>
        <v/>
      </c>
      <c r="W126" s="107" t="str">
        <f>IF('Order Form'!$B$15="Country","",IF(ISNUMBER($H126),IF('Order Form'!$K$14="Yes",VLOOKUP('Order Form'!$B$15,Lists!N:O,2,0),""),""))</f>
        <v/>
      </c>
      <c r="X126" s="109"/>
      <c r="Y126" s="108" t="str">
        <f>IF('Order Form'!$F$8="Phone","",IF(ISNUMBER($H126),IF('Order Form'!$K$14="Yes",'Order Form'!$F$8,""),""))</f>
        <v/>
      </c>
      <c r="Z126" s="106" t="str">
        <f>IF('Order Form'!$F$9="Email","",IF(ISNUMBER($H126),IF('Order Form'!$K$14="Yes",'Order Form'!$F$9,""),""))</f>
        <v/>
      </c>
      <c r="AA126" s="47"/>
      <c r="AC126" s="95" t="str">
        <f>IF(ISNUMBER(($H126)),LEFT('Order Form'!$K$10,2),"")</f>
        <v/>
      </c>
      <c r="AD126" s="43"/>
      <c r="AE126" s="95" t="str">
        <f>IF(AC126="GR",LEFT('Order Form'!$K$11,2),"")</f>
        <v/>
      </c>
      <c r="AF126" s="43"/>
      <c r="AG126" s="47"/>
      <c r="AH126" s="47"/>
      <c r="AI126" s="95" t="str">
        <f>IF(ISNUMBER(($H126)),IF('Order Form'!$K$16="Yes","P",""),"")</f>
        <v/>
      </c>
      <c r="AJ126" s="43"/>
      <c r="AK126" s="115"/>
      <c r="AL126" s="115"/>
      <c r="AM126" s="43"/>
      <c r="AN126" s="43"/>
      <c r="AO126" s="47"/>
      <c r="AP126" s="43"/>
      <c r="AQ126" s="47"/>
      <c r="AR126" s="47"/>
      <c r="AS126" s="47"/>
      <c r="AZ126" s="95" t="str">
        <f>IF(ISNUMBER(($H126)),IF('Order Form'!$K$15="Yes","Y",""),"")</f>
        <v/>
      </c>
      <c r="BD126" s="96" t="e">
        <f>IF('Order Form'!#REF!&gt;0,"OF"," ")</f>
        <v>#REF!</v>
      </c>
      <c r="BE126" s="95" t="e">
        <f>IF('Order Form'!#REF!&gt;0,"Y"," ")</f>
        <v>#REF!</v>
      </c>
      <c r="BF126" s="95" t="e">
        <f>IF('Order Form'!#REF!&gt;0,"STANDARD"," ")</f>
        <v>#REF!</v>
      </c>
    </row>
    <row r="127" spans="1:58">
      <c r="A127" s="43"/>
      <c r="B127" s="102" t="str">
        <f>IF(ISNUMBER(($H127)),'Order Form'!$D$5,"")</f>
        <v/>
      </c>
      <c r="C127" s="101" t="str">
        <f>IF(ISNUMBER(($H127)),'Order Form'!$G$5,"")</f>
        <v/>
      </c>
      <c r="D127" s="101" t="str">
        <f>IF('Order Form'!F185="","",IF(ISNUMBER(($H127)),'Order Form'!F185,""))</f>
        <v/>
      </c>
      <c r="E127" s="44"/>
      <c r="F127" s="100" t="str">
        <f>IF(ISNUMBER((H127)),SUBSTITUTE(SUBSTITUTE('Order Form'!#REF!,"-","")," ",""),"")</f>
        <v/>
      </c>
      <c r="G127" s="45"/>
      <c r="H127" s="99" t="str">
        <f>IF('Order Form'!H185&gt;0,'Order Form'!H185," ")</f>
        <v xml:space="preserve"> </v>
      </c>
      <c r="I127" s="98" t="str">
        <f>IF('Order Form'!$K$13="Yes",(IF('Order Form'!#REF!&gt;0,"",IF('Order Form'!$K$10&lt;&gt;"GR - Gratis",IF('Order Form'!#REF!=0,"",IF(ISNUMBER($H127),'Order Form'!#REF!,"")),""))),"")</f>
        <v/>
      </c>
      <c r="J127" s="98" t="str">
        <f>IF('Order Form'!$K$13="Yes",(IF('Order Form'!#REF!=0,"",IF('Order Form'!$K$10&lt;&gt;"GR - Gratis",IF(ISNUMBER($H127),'Order Form'!#REF!,""),""))),"")</f>
        <v/>
      </c>
      <c r="K127" s="46"/>
      <c r="L127" s="98" t="str">
        <f>IF('Order Form'!J185&gt;0,"",IF('Order Form'!G185=0,"",IF('Order Form'!$K$10&lt;&gt;"GR - Gratis",IF('Order Form'!$K$12="Yes",IF(ISNUMBER($H127),'Order Form'!G185*100,""),""),"")))</f>
        <v/>
      </c>
      <c r="M127" s="98" t="str">
        <f>IF('Order Form'!J185&gt;0,"",IF('Order Form'!$K$17=0,"",IF('Order Form'!$K$17=0,"",IF('Order Form'!$K$10&lt;&gt;"GR - Gratis",IF('Order Form'!$K$12="Yes",IF(ISNUMBER($H127),'Order Form'!$K$17*100,""),""),""))))</f>
        <v/>
      </c>
      <c r="N127" s="47"/>
      <c r="O127" s="97" t="str">
        <f>IF('Order Form'!$B$8="Name / Attent Of","",IF(ISNUMBER($H127),IF('Order Form'!$K$14="Yes",'Order Form'!$B$8,""),""))</f>
        <v/>
      </c>
      <c r="P127" s="105" t="str">
        <f>IF('Order Form'!$B$9="Company / Department","",IF(ISNUMBER($H127),IF('Order Form'!$K$14="Yes",'Order Form'!$B$9,""),""))</f>
        <v/>
      </c>
      <c r="Q127" s="97" t="str">
        <f>IF('Order Form'!$B$10="Address 1","",IF(ISNUMBER($H127),IF('Order Form'!$K$14="Yes",'Order Form'!$B$10,""),""))</f>
        <v/>
      </c>
      <c r="R127" s="97" t="str">
        <f>IF('Order Form'!$B$11="Address 2","",IF(ISNUMBER($H127),IF('Order Form'!$K$14="Yes",'Order Form'!$B$11,""),""))</f>
        <v/>
      </c>
      <c r="S127" s="105" t="str">
        <f>IF('Order Form'!$B$12="Address 3","",IF(ISNUMBER($H127),IF('Order Form'!$K$14="Yes",'Order Form'!$B$12,""),""))</f>
        <v/>
      </c>
      <c r="T127" s="97" t="str">
        <f>IF('Order Form'!$B$13="Town","",IF(ISNUMBER($H127),IF('Order Form'!$K$14="Yes",'Order Form'!$B$13,""),""))</f>
        <v/>
      </c>
      <c r="U127" s="43"/>
      <c r="V127" s="112" t="str">
        <f>IF('Order Form'!$B$14="Post Code","",IF(ISNUMBER($H127),IF('Order Form'!$K$14="Yes",'Order Form'!$B$14,""),""))</f>
        <v/>
      </c>
      <c r="W127" s="107" t="str">
        <f>IF('Order Form'!$B$15="Country","",IF(ISNUMBER($H127),IF('Order Form'!$K$14="Yes",VLOOKUP('Order Form'!$B$15,Lists!N:O,2,0),""),""))</f>
        <v/>
      </c>
      <c r="X127" s="109"/>
      <c r="Y127" s="108" t="str">
        <f>IF('Order Form'!$F$8="Phone","",IF(ISNUMBER($H127),IF('Order Form'!$K$14="Yes",'Order Form'!$F$8,""),""))</f>
        <v/>
      </c>
      <c r="Z127" s="106" t="str">
        <f>IF('Order Form'!$F$9="Email","",IF(ISNUMBER($H127),IF('Order Form'!$K$14="Yes",'Order Form'!$F$9,""),""))</f>
        <v/>
      </c>
      <c r="AA127" s="47"/>
      <c r="AC127" s="95" t="str">
        <f>IF(ISNUMBER(($H127)),LEFT('Order Form'!$K$10,2),"")</f>
        <v/>
      </c>
      <c r="AD127" s="43"/>
      <c r="AE127" s="95" t="str">
        <f>IF(AC127="GR",LEFT('Order Form'!$K$11,2),"")</f>
        <v/>
      </c>
      <c r="AF127" s="43"/>
      <c r="AG127" s="47"/>
      <c r="AH127" s="47"/>
      <c r="AI127" s="95" t="str">
        <f>IF(ISNUMBER(($H127)),IF('Order Form'!$K$16="Yes","P",""),"")</f>
        <v/>
      </c>
      <c r="AJ127" s="43"/>
      <c r="AK127" s="115"/>
      <c r="AL127" s="115"/>
      <c r="AM127" s="43"/>
      <c r="AN127" s="43"/>
      <c r="AO127" s="47"/>
      <c r="AP127" s="43"/>
      <c r="AQ127" s="47"/>
      <c r="AR127" s="47"/>
      <c r="AS127" s="47"/>
      <c r="AZ127" s="95" t="str">
        <f>IF(ISNUMBER(($H127)),IF('Order Form'!$K$15="Yes","Y",""),"")</f>
        <v/>
      </c>
      <c r="BD127" s="96" t="e">
        <f>IF('Order Form'!#REF!&gt;0,"OF"," ")</f>
        <v>#REF!</v>
      </c>
      <c r="BE127" s="95" t="e">
        <f>IF('Order Form'!#REF!&gt;0,"Y"," ")</f>
        <v>#REF!</v>
      </c>
      <c r="BF127" s="95" t="e">
        <f>IF('Order Form'!#REF!&gt;0,"STANDARD"," ")</f>
        <v>#REF!</v>
      </c>
    </row>
    <row r="128" spans="1:58">
      <c r="A128" s="43"/>
      <c r="B128" s="102" t="str">
        <f>IF(ISNUMBER(($H128)),'Order Form'!$D$5,"")</f>
        <v/>
      </c>
      <c r="C128" s="101" t="str">
        <f>IF(ISNUMBER(($H128)),'Order Form'!$G$5,"")</f>
        <v/>
      </c>
      <c r="D128" s="101" t="str">
        <f>IF('Order Form'!F186="","",IF(ISNUMBER(($H128)),'Order Form'!F186,""))</f>
        <v/>
      </c>
      <c r="E128" s="44"/>
      <c r="F128" s="100" t="str">
        <f>IF(ISNUMBER((H128)),SUBSTITUTE(SUBSTITUTE('Order Form'!#REF!,"-","")," ",""),"")</f>
        <v/>
      </c>
      <c r="G128" s="45"/>
      <c r="H128" s="99" t="str">
        <f>IF('Order Form'!H186&gt;0,'Order Form'!H186," ")</f>
        <v xml:space="preserve"> </v>
      </c>
      <c r="I128" s="98" t="str">
        <f>IF('Order Form'!$K$13="Yes",(IF('Order Form'!#REF!&gt;0,"",IF('Order Form'!$K$10&lt;&gt;"GR - Gratis",IF('Order Form'!#REF!=0,"",IF(ISNUMBER($H128),'Order Form'!#REF!,"")),""))),"")</f>
        <v/>
      </c>
      <c r="J128" s="98" t="str">
        <f>IF('Order Form'!$K$13="Yes",(IF('Order Form'!#REF!=0,"",IF('Order Form'!$K$10&lt;&gt;"GR - Gratis",IF(ISNUMBER($H128),'Order Form'!#REF!,""),""))),"")</f>
        <v/>
      </c>
      <c r="K128" s="46"/>
      <c r="L128" s="98" t="str">
        <f>IF('Order Form'!J186&gt;0,"",IF('Order Form'!G186=0,"",IF('Order Form'!$K$10&lt;&gt;"GR - Gratis",IF('Order Form'!$K$12="Yes",IF(ISNUMBER($H128),'Order Form'!G186*100,""),""),"")))</f>
        <v/>
      </c>
      <c r="M128" s="98" t="str">
        <f>IF('Order Form'!J186&gt;0,"",IF('Order Form'!$K$17=0,"",IF('Order Form'!$K$17=0,"",IF('Order Form'!$K$10&lt;&gt;"GR - Gratis",IF('Order Form'!$K$12="Yes",IF(ISNUMBER($H128),'Order Form'!$K$17*100,""),""),""))))</f>
        <v/>
      </c>
      <c r="N128" s="47"/>
      <c r="O128" s="97" t="str">
        <f>IF('Order Form'!$B$8="Name / Attent Of","",IF(ISNUMBER($H128),IF('Order Form'!$K$14="Yes",'Order Form'!$B$8,""),""))</f>
        <v/>
      </c>
      <c r="P128" s="105" t="str">
        <f>IF('Order Form'!$B$9="Company / Department","",IF(ISNUMBER($H128),IF('Order Form'!$K$14="Yes",'Order Form'!$B$9,""),""))</f>
        <v/>
      </c>
      <c r="Q128" s="97" t="str">
        <f>IF('Order Form'!$B$10="Address 1","",IF(ISNUMBER($H128),IF('Order Form'!$K$14="Yes",'Order Form'!$B$10,""),""))</f>
        <v/>
      </c>
      <c r="R128" s="97" t="str">
        <f>IF('Order Form'!$B$11="Address 2","",IF(ISNUMBER($H128),IF('Order Form'!$K$14="Yes",'Order Form'!$B$11,""),""))</f>
        <v/>
      </c>
      <c r="S128" s="105" t="str">
        <f>IF('Order Form'!$B$12="Address 3","",IF(ISNUMBER($H128),IF('Order Form'!$K$14="Yes",'Order Form'!$B$12,""),""))</f>
        <v/>
      </c>
      <c r="T128" s="97" t="str">
        <f>IF('Order Form'!$B$13="Town","",IF(ISNUMBER($H128),IF('Order Form'!$K$14="Yes",'Order Form'!$B$13,""),""))</f>
        <v/>
      </c>
      <c r="U128" s="43"/>
      <c r="V128" s="112" t="str">
        <f>IF('Order Form'!$B$14="Post Code","",IF(ISNUMBER($H128),IF('Order Form'!$K$14="Yes",'Order Form'!$B$14,""),""))</f>
        <v/>
      </c>
      <c r="W128" s="107" t="str">
        <f>IF('Order Form'!$B$15="Country","",IF(ISNUMBER($H128),IF('Order Form'!$K$14="Yes",VLOOKUP('Order Form'!$B$15,Lists!N:O,2,0),""),""))</f>
        <v/>
      </c>
      <c r="X128" s="109"/>
      <c r="Y128" s="108" t="str">
        <f>IF('Order Form'!$F$8="Phone","",IF(ISNUMBER($H128),IF('Order Form'!$K$14="Yes",'Order Form'!$F$8,""),""))</f>
        <v/>
      </c>
      <c r="Z128" s="106" t="str">
        <f>IF('Order Form'!$F$9="Email","",IF(ISNUMBER($H128),IF('Order Form'!$K$14="Yes",'Order Form'!$F$9,""),""))</f>
        <v/>
      </c>
      <c r="AA128" s="47"/>
      <c r="AC128" s="95" t="str">
        <f>IF(ISNUMBER(($H128)),LEFT('Order Form'!$K$10,2),"")</f>
        <v/>
      </c>
      <c r="AD128" s="43"/>
      <c r="AE128" s="95" t="str">
        <f>IF(AC128="GR",LEFT('Order Form'!$K$11,2),"")</f>
        <v/>
      </c>
      <c r="AF128" s="43"/>
      <c r="AG128" s="47"/>
      <c r="AH128" s="47"/>
      <c r="AI128" s="95" t="str">
        <f>IF(ISNUMBER(($H128)),IF('Order Form'!$K$16="Yes","P",""),"")</f>
        <v/>
      </c>
      <c r="AJ128" s="43"/>
      <c r="AK128" s="115"/>
      <c r="AL128" s="115"/>
      <c r="AM128" s="43"/>
      <c r="AN128" s="43"/>
      <c r="AO128" s="47"/>
      <c r="AP128" s="43"/>
      <c r="AQ128" s="47"/>
      <c r="AR128" s="47"/>
      <c r="AS128" s="47"/>
      <c r="AZ128" s="95" t="str">
        <f>IF(ISNUMBER(($H128)),IF('Order Form'!$K$15="Yes","Y",""),"")</f>
        <v/>
      </c>
      <c r="BD128" s="96" t="e">
        <f>IF('Order Form'!#REF!&gt;0,"OF"," ")</f>
        <v>#REF!</v>
      </c>
      <c r="BE128" s="95" t="e">
        <f>IF('Order Form'!#REF!&gt;0,"Y"," ")</f>
        <v>#REF!</v>
      </c>
      <c r="BF128" s="95" t="e">
        <f>IF('Order Form'!#REF!&gt;0,"STANDARD"," ")</f>
        <v>#REF!</v>
      </c>
    </row>
    <row r="129" spans="1:58">
      <c r="A129" s="43"/>
      <c r="B129" s="102" t="str">
        <f>IF(ISNUMBER(($H129)),'Order Form'!$D$5,"")</f>
        <v/>
      </c>
      <c r="C129" s="101" t="str">
        <f>IF(ISNUMBER(($H129)),'Order Form'!$G$5,"")</f>
        <v/>
      </c>
      <c r="D129" s="101" t="str">
        <f>IF('Order Form'!F187="","",IF(ISNUMBER(($H129)),'Order Form'!F187,""))</f>
        <v/>
      </c>
      <c r="E129" s="44"/>
      <c r="F129" s="100" t="str">
        <f>IF(ISNUMBER((H129)),SUBSTITUTE(SUBSTITUTE('Order Form'!#REF!,"-","")," ",""),"")</f>
        <v/>
      </c>
      <c r="G129" s="45"/>
      <c r="H129" s="99" t="str">
        <f>IF('Order Form'!H187&gt;0,'Order Form'!H187," ")</f>
        <v xml:space="preserve"> </v>
      </c>
      <c r="I129" s="98" t="str">
        <f>IF('Order Form'!$K$13="Yes",(IF('Order Form'!#REF!&gt;0,"",IF('Order Form'!$K$10&lt;&gt;"GR - Gratis",IF('Order Form'!#REF!=0,"",IF(ISNUMBER($H129),'Order Form'!#REF!,"")),""))),"")</f>
        <v/>
      </c>
      <c r="J129" s="98" t="str">
        <f>IF('Order Form'!$K$13="Yes",(IF('Order Form'!#REF!=0,"",IF('Order Form'!$K$10&lt;&gt;"GR - Gratis",IF(ISNUMBER($H129),'Order Form'!#REF!,""),""))),"")</f>
        <v/>
      </c>
      <c r="K129" s="46"/>
      <c r="L129" s="98" t="str">
        <f>IF('Order Form'!J187&gt;0,"",IF('Order Form'!G187=0,"",IF('Order Form'!$K$10&lt;&gt;"GR - Gratis",IF('Order Form'!$K$12="Yes",IF(ISNUMBER($H129),'Order Form'!G187*100,""),""),"")))</f>
        <v/>
      </c>
      <c r="M129" s="98" t="str">
        <f>IF('Order Form'!J187&gt;0,"",IF('Order Form'!$K$17=0,"",IF('Order Form'!$K$17=0,"",IF('Order Form'!$K$10&lt;&gt;"GR - Gratis",IF('Order Form'!$K$12="Yes",IF(ISNUMBER($H129),'Order Form'!$K$17*100,""),""),""))))</f>
        <v/>
      </c>
      <c r="N129" s="47"/>
      <c r="O129" s="97" t="str">
        <f>IF('Order Form'!$B$8="Name / Attent Of","",IF(ISNUMBER($H129),IF('Order Form'!$K$14="Yes",'Order Form'!$B$8,""),""))</f>
        <v/>
      </c>
      <c r="P129" s="105" t="str">
        <f>IF('Order Form'!$B$9="Company / Department","",IF(ISNUMBER($H129),IF('Order Form'!$K$14="Yes",'Order Form'!$B$9,""),""))</f>
        <v/>
      </c>
      <c r="Q129" s="97" t="str">
        <f>IF('Order Form'!$B$10="Address 1","",IF(ISNUMBER($H129),IF('Order Form'!$K$14="Yes",'Order Form'!$B$10,""),""))</f>
        <v/>
      </c>
      <c r="R129" s="97" t="str">
        <f>IF('Order Form'!$B$11="Address 2","",IF(ISNUMBER($H129),IF('Order Form'!$K$14="Yes",'Order Form'!$B$11,""),""))</f>
        <v/>
      </c>
      <c r="S129" s="105" t="str">
        <f>IF('Order Form'!$B$12="Address 3","",IF(ISNUMBER($H129),IF('Order Form'!$K$14="Yes",'Order Form'!$B$12,""),""))</f>
        <v/>
      </c>
      <c r="T129" s="97" t="str">
        <f>IF('Order Form'!$B$13="Town","",IF(ISNUMBER($H129),IF('Order Form'!$K$14="Yes",'Order Form'!$B$13,""),""))</f>
        <v/>
      </c>
      <c r="U129" s="43"/>
      <c r="V129" s="112" t="str">
        <f>IF('Order Form'!$B$14="Post Code","",IF(ISNUMBER($H129),IF('Order Form'!$K$14="Yes",'Order Form'!$B$14,""),""))</f>
        <v/>
      </c>
      <c r="W129" s="107" t="str">
        <f>IF('Order Form'!$B$15="Country","",IF(ISNUMBER($H129),IF('Order Form'!$K$14="Yes",VLOOKUP('Order Form'!$B$15,Lists!N:O,2,0),""),""))</f>
        <v/>
      </c>
      <c r="X129" s="109"/>
      <c r="Y129" s="108" t="str">
        <f>IF('Order Form'!$F$8="Phone","",IF(ISNUMBER($H129),IF('Order Form'!$K$14="Yes",'Order Form'!$F$8,""),""))</f>
        <v/>
      </c>
      <c r="Z129" s="106" t="str">
        <f>IF('Order Form'!$F$9="Email","",IF(ISNUMBER($H129),IF('Order Form'!$K$14="Yes",'Order Form'!$F$9,""),""))</f>
        <v/>
      </c>
      <c r="AA129" s="47"/>
      <c r="AC129" s="95" t="str">
        <f>IF(ISNUMBER(($H129)),LEFT('Order Form'!$K$10,2),"")</f>
        <v/>
      </c>
      <c r="AD129" s="43"/>
      <c r="AE129" s="95" t="str">
        <f>IF(AC129="GR",LEFT('Order Form'!$K$11,2),"")</f>
        <v/>
      </c>
      <c r="AF129" s="43"/>
      <c r="AG129" s="47"/>
      <c r="AH129" s="47"/>
      <c r="AI129" s="95" t="str">
        <f>IF(ISNUMBER(($H129)),IF('Order Form'!$K$16="Yes","P",""),"")</f>
        <v/>
      </c>
      <c r="AJ129" s="43"/>
      <c r="AK129" s="115"/>
      <c r="AL129" s="115"/>
      <c r="AM129" s="43"/>
      <c r="AN129" s="43"/>
      <c r="AO129" s="47"/>
      <c r="AP129" s="43"/>
      <c r="AQ129" s="47"/>
      <c r="AR129" s="47"/>
      <c r="AS129" s="47"/>
      <c r="AZ129" s="95" t="str">
        <f>IF(ISNUMBER(($H129)),IF('Order Form'!$K$15="Yes","Y",""),"")</f>
        <v/>
      </c>
      <c r="BD129" s="96" t="e">
        <f>IF('Order Form'!#REF!&gt;0,"OF"," ")</f>
        <v>#REF!</v>
      </c>
      <c r="BE129" s="95" t="e">
        <f>IF('Order Form'!#REF!&gt;0,"Y"," ")</f>
        <v>#REF!</v>
      </c>
      <c r="BF129" s="95" t="e">
        <f>IF('Order Form'!#REF!&gt;0,"STANDARD"," ")</f>
        <v>#REF!</v>
      </c>
    </row>
    <row r="130" spans="1:58">
      <c r="A130" s="43"/>
      <c r="B130" s="102" t="str">
        <f>IF(ISNUMBER(($H130)),'Order Form'!$D$5,"")</f>
        <v/>
      </c>
      <c r="C130" s="101" t="str">
        <f>IF(ISNUMBER(($H130)),'Order Form'!$G$5,"")</f>
        <v/>
      </c>
      <c r="D130" s="101" t="str">
        <f>IF('Order Form'!F188="","",IF(ISNUMBER(($H130)),'Order Form'!F188,""))</f>
        <v/>
      </c>
      <c r="E130" s="44"/>
      <c r="F130" s="100" t="str">
        <f>IF(ISNUMBER((H130)),SUBSTITUTE(SUBSTITUTE('Order Form'!#REF!,"-","")," ",""),"")</f>
        <v/>
      </c>
      <c r="G130" s="45"/>
      <c r="H130" s="99" t="str">
        <f>IF('Order Form'!H188&gt;0,'Order Form'!H188," ")</f>
        <v xml:space="preserve"> </v>
      </c>
      <c r="I130" s="98" t="str">
        <f>IF('Order Form'!$K$13="Yes",(IF('Order Form'!#REF!&gt;0,"",IF('Order Form'!$K$10&lt;&gt;"GR - Gratis",IF('Order Form'!#REF!=0,"",IF(ISNUMBER($H130),'Order Form'!#REF!,"")),""))),"")</f>
        <v/>
      </c>
      <c r="J130" s="98" t="str">
        <f>IF('Order Form'!$K$13="Yes",(IF('Order Form'!#REF!=0,"",IF('Order Form'!$K$10&lt;&gt;"GR - Gratis",IF(ISNUMBER($H130),'Order Form'!#REF!,""),""))),"")</f>
        <v/>
      </c>
      <c r="K130" s="46"/>
      <c r="L130" s="98" t="str">
        <f>IF('Order Form'!J188&gt;0,"",IF('Order Form'!G188=0,"",IF('Order Form'!$K$10&lt;&gt;"GR - Gratis",IF('Order Form'!$K$12="Yes",IF(ISNUMBER($H130),'Order Form'!G188*100,""),""),"")))</f>
        <v/>
      </c>
      <c r="M130" s="98" t="str">
        <f>IF('Order Form'!J188&gt;0,"",IF('Order Form'!$K$17=0,"",IF('Order Form'!$K$17=0,"",IF('Order Form'!$K$10&lt;&gt;"GR - Gratis",IF('Order Form'!$K$12="Yes",IF(ISNUMBER($H130),'Order Form'!$K$17*100,""),""),""))))</f>
        <v/>
      </c>
      <c r="N130" s="47"/>
      <c r="O130" s="97" t="str">
        <f>IF('Order Form'!$B$8="Name / Attent Of","",IF(ISNUMBER($H130),IF('Order Form'!$K$14="Yes",'Order Form'!$B$8,""),""))</f>
        <v/>
      </c>
      <c r="P130" s="105" t="str">
        <f>IF('Order Form'!$B$9="Company / Department","",IF(ISNUMBER($H130),IF('Order Form'!$K$14="Yes",'Order Form'!$B$9,""),""))</f>
        <v/>
      </c>
      <c r="Q130" s="97" t="str">
        <f>IF('Order Form'!$B$10="Address 1","",IF(ISNUMBER($H130),IF('Order Form'!$K$14="Yes",'Order Form'!$B$10,""),""))</f>
        <v/>
      </c>
      <c r="R130" s="97" t="str">
        <f>IF('Order Form'!$B$11="Address 2","",IF(ISNUMBER($H130),IF('Order Form'!$K$14="Yes",'Order Form'!$B$11,""),""))</f>
        <v/>
      </c>
      <c r="S130" s="105" t="str">
        <f>IF('Order Form'!$B$12="Address 3","",IF(ISNUMBER($H130),IF('Order Form'!$K$14="Yes",'Order Form'!$B$12,""),""))</f>
        <v/>
      </c>
      <c r="T130" s="97" t="str">
        <f>IF('Order Form'!$B$13="Town","",IF(ISNUMBER($H130),IF('Order Form'!$K$14="Yes",'Order Form'!$B$13,""),""))</f>
        <v/>
      </c>
      <c r="U130" s="43"/>
      <c r="V130" s="112" t="str">
        <f>IF('Order Form'!$B$14="Post Code","",IF(ISNUMBER($H130),IF('Order Form'!$K$14="Yes",'Order Form'!$B$14,""),""))</f>
        <v/>
      </c>
      <c r="W130" s="107" t="str">
        <f>IF('Order Form'!$B$15="Country","",IF(ISNUMBER($H130),IF('Order Form'!$K$14="Yes",VLOOKUP('Order Form'!$B$15,Lists!N:O,2,0),""),""))</f>
        <v/>
      </c>
      <c r="X130" s="109"/>
      <c r="Y130" s="108" t="str">
        <f>IF('Order Form'!$F$8="Phone","",IF(ISNUMBER($H130),IF('Order Form'!$K$14="Yes",'Order Form'!$F$8,""),""))</f>
        <v/>
      </c>
      <c r="Z130" s="106" t="str">
        <f>IF('Order Form'!$F$9="Email","",IF(ISNUMBER($H130),IF('Order Form'!$K$14="Yes",'Order Form'!$F$9,""),""))</f>
        <v/>
      </c>
      <c r="AA130" s="47"/>
      <c r="AC130" s="95" t="str">
        <f>IF(ISNUMBER(($H130)),LEFT('Order Form'!$K$10,2),"")</f>
        <v/>
      </c>
      <c r="AD130" s="43"/>
      <c r="AE130" s="95" t="str">
        <f>IF(AC130="GR",LEFT('Order Form'!$K$11,2),"")</f>
        <v/>
      </c>
      <c r="AF130" s="43"/>
      <c r="AG130" s="47"/>
      <c r="AH130" s="47"/>
      <c r="AI130" s="95" t="str">
        <f>IF(ISNUMBER(($H130)),IF('Order Form'!$K$16="Yes","P",""),"")</f>
        <v/>
      </c>
      <c r="AJ130" s="43"/>
      <c r="AK130" s="115"/>
      <c r="AL130" s="115"/>
      <c r="AM130" s="43"/>
      <c r="AN130" s="43"/>
      <c r="AO130" s="47"/>
      <c r="AP130" s="43"/>
      <c r="AQ130" s="47"/>
      <c r="AR130" s="47"/>
      <c r="AS130" s="47"/>
      <c r="AZ130" s="95" t="str">
        <f>IF(ISNUMBER(($H130)),IF('Order Form'!$K$15="Yes","Y",""),"")</f>
        <v/>
      </c>
      <c r="BD130" s="96" t="e">
        <f>IF('Order Form'!#REF!&gt;0,"OF"," ")</f>
        <v>#REF!</v>
      </c>
      <c r="BE130" s="95" t="e">
        <f>IF('Order Form'!#REF!&gt;0,"Y"," ")</f>
        <v>#REF!</v>
      </c>
      <c r="BF130" s="95" t="e">
        <f>IF('Order Form'!#REF!&gt;0,"STANDARD"," ")</f>
        <v>#REF!</v>
      </c>
    </row>
    <row r="131" spans="1:58">
      <c r="A131" s="43"/>
      <c r="B131" s="102" t="str">
        <f>IF(ISNUMBER(($H131)),'Order Form'!$D$5,"")</f>
        <v/>
      </c>
      <c r="C131" s="101" t="str">
        <f>IF(ISNUMBER(($H131)),'Order Form'!$G$5,"")</f>
        <v/>
      </c>
      <c r="D131" s="101" t="str">
        <f>IF('Order Form'!F189="","",IF(ISNUMBER(($H131)),'Order Form'!F189,""))</f>
        <v/>
      </c>
      <c r="E131" s="44"/>
      <c r="F131" s="100" t="str">
        <f>IF(ISNUMBER((H131)),SUBSTITUTE(SUBSTITUTE('Order Form'!#REF!,"-","")," ",""),"")</f>
        <v/>
      </c>
      <c r="G131" s="45"/>
      <c r="H131" s="99" t="str">
        <f>IF('Order Form'!H189&gt;0,'Order Form'!H189," ")</f>
        <v xml:space="preserve"> </v>
      </c>
      <c r="I131" s="98" t="str">
        <f>IF('Order Form'!$K$13="Yes",(IF('Order Form'!#REF!&gt;0,"",IF('Order Form'!$K$10&lt;&gt;"GR - Gratis",IF('Order Form'!#REF!=0,"",IF(ISNUMBER($H131),'Order Form'!#REF!,"")),""))),"")</f>
        <v/>
      </c>
      <c r="J131" s="98" t="str">
        <f>IF('Order Form'!$K$13="Yes",(IF('Order Form'!#REF!=0,"",IF('Order Form'!$K$10&lt;&gt;"GR - Gratis",IF(ISNUMBER($H131),'Order Form'!#REF!,""),""))),"")</f>
        <v/>
      </c>
      <c r="K131" s="46"/>
      <c r="L131" s="98" t="str">
        <f>IF('Order Form'!J189&gt;0,"",IF('Order Form'!G189=0,"",IF('Order Form'!$K$10&lt;&gt;"GR - Gratis",IF('Order Form'!$K$12="Yes",IF(ISNUMBER($H131),'Order Form'!G189*100,""),""),"")))</f>
        <v/>
      </c>
      <c r="M131" s="98" t="str">
        <f>IF('Order Form'!J189&gt;0,"",IF('Order Form'!$K$17=0,"",IF('Order Form'!$K$17=0,"",IF('Order Form'!$K$10&lt;&gt;"GR - Gratis",IF('Order Form'!$K$12="Yes",IF(ISNUMBER($H131),'Order Form'!$K$17*100,""),""),""))))</f>
        <v/>
      </c>
      <c r="N131" s="47"/>
      <c r="O131" s="97" t="str">
        <f>IF('Order Form'!$B$8="Name / Attent Of","",IF(ISNUMBER($H131),IF('Order Form'!$K$14="Yes",'Order Form'!$B$8,""),""))</f>
        <v/>
      </c>
      <c r="P131" s="105" t="str">
        <f>IF('Order Form'!$B$9="Company / Department","",IF(ISNUMBER($H131),IF('Order Form'!$K$14="Yes",'Order Form'!$B$9,""),""))</f>
        <v/>
      </c>
      <c r="Q131" s="97" t="str">
        <f>IF('Order Form'!$B$10="Address 1","",IF(ISNUMBER($H131),IF('Order Form'!$K$14="Yes",'Order Form'!$B$10,""),""))</f>
        <v/>
      </c>
      <c r="R131" s="97" t="str">
        <f>IF('Order Form'!$B$11="Address 2","",IF(ISNUMBER($H131),IF('Order Form'!$K$14="Yes",'Order Form'!$B$11,""),""))</f>
        <v/>
      </c>
      <c r="S131" s="105" t="str">
        <f>IF('Order Form'!$B$12="Address 3","",IF(ISNUMBER($H131),IF('Order Form'!$K$14="Yes",'Order Form'!$B$12,""),""))</f>
        <v/>
      </c>
      <c r="T131" s="97" t="str">
        <f>IF('Order Form'!$B$13="Town","",IF(ISNUMBER($H131),IF('Order Form'!$K$14="Yes",'Order Form'!$B$13,""),""))</f>
        <v/>
      </c>
      <c r="U131" s="43"/>
      <c r="V131" s="112" t="str">
        <f>IF('Order Form'!$B$14="Post Code","",IF(ISNUMBER($H131),IF('Order Form'!$K$14="Yes",'Order Form'!$B$14,""),""))</f>
        <v/>
      </c>
      <c r="W131" s="107" t="str">
        <f>IF('Order Form'!$B$15="Country","",IF(ISNUMBER($H131),IF('Order Form'!$K$14="Yes",VLOOKUP('Order Form'!$B$15,Lists!N:O,2,0),""),""))</f>
        <v/>
      </c>
      <c r="X131" s="109"/>
      <c r="Y131" s="108" t="str">
        <f>IF('Order Form'!$F$8="Phone","",IF(ISNUMBER($H131),IF('Order Form'!$K$14="Yes",'Order Form'!$F$8,""),""))</f>
        <v/>
      </c>
      <c r="Z131" s="106" t="str">
        <f>IF('Order Form'!$F$9="Email","",IF(ISNUMBER($H131),IF('Order Form'!$K$14="Yes",'Order Form'!$F$9,""),""))</f>
        <v/>
      </c>
      <c r="AA131" s="47"/>
      <c r="AC131" s="95" t="str">
        <f>IF(ISNUMBER(($H131)),LEFT('Order Form'!$K$10,2),"")</f>
        <v/>
      </c>
      <c r="AD131" s="43"/>
      <c r="AE131" s="95" t="str">
        <f>IF(AC131="GR",LEFT('Order Form'!$K$11,2),"")</f>
        <v/>
      </c>
      <c r="AF131" s="43"/>
      <c r="AG131" s="47"/>
      <c r="AH131" s="47"/>
      <c r="AI131" s="95" t="str">
        <f>IF(ISNUMBER(($H131)),IF('Order Form'!$K$16="Yes","P",""),"")</f>
        <v/>
      </c>
      <c r="AJ131" s="43"/>
      <c r="AK131" s="115"/>
      <c r="AL131" s="115"/>
      <c r="AM131" s="43"/>
      <c r="AN131" s="43"/>
      <c r="AO131" s="47"/>
      <c r="AP131" s="43"/>
      <c r="AQ131" s="47"/>
      <c r="AR131" s="47"/>
      <c r="AS131" s="47"/>
      <c r="AZ131" s="95" t="str">
        <f>IF(ISNUMBER(($H131)),IF('Order Form'!$K$15="Yes","Y",""),"")</f>
        <v/>
      </c>
      <c r="BD131" s="96" t="e">
        <f>IF('Order Form'!#REF!&gt;0,"OF"," ")</f>
        <v>#REF!</v>
      </c>
      <c r="BE131" s="95" t="e">
        <f>IF('Order Form'!#REF!&gt;0,"Y"," ")</f>
        <v>#REF!</v>
      </c>
      <c r="BF131" s="95" t="e">
        <f>IF('Order Form'!#REF!&gt;0,"STANDARD"," ")</f>
        <v>#REF!</v>
      </c>
    </row>
    <row r="132" spans="1:58">
      <c r="A132" s="43"/>
      <c r="B132" s="102" t="str">
        <f>IF(ISNUMBER(($H132)),'Order Form'!$D$5,"")</f>
        <v/>
      </c>
      <c r="C132" s="101" t="str">
        <f>IF(ISNUMBER(($H132)),'Order Form'!$G$5,"")</f>
        <v/>
      </c>
      <c r="D132" s="101" t="str">
        <f>IF('Order Form'!F190="","",IF(ISNUMBER(($H132)),'Order Form'!F190,""))</f>
        <v/>
      </c>
      <c r="E132" s="44"/>
      <c r="F132" s="100" t="str">
        <f>IF(ISNUMBER((H132)),SUBSTITUTE(SUBSTITUTE('Order Form'!#REF!,"-","")," ",""),"")</f>
        <v/>
      </c>
      <c r="G132" s="45"/>
      <c r="H132" s="99" t="str">
        <f>IF('Order Form'!H190&gt;0,'Order Form'!H190," ")</f>
        <v xml:space="preserve"> </v>
      </c>
      <c r="I132" s="98" t="str">
        <f>IF('Order Form'!$K$13="Yes",(IF('Order Form'!#REF!&gt;0,"",IF('Order Form'!$K$10&lt;&gt;"GR - Gratis",IF('Order Form'!#REF!=0,"",IF(ISNUMBER($H132),'Order Form'!#REF!,"")),""))),"")</f>
        <v/>
      </c>
      <c r="J132" s="98" t="str">
        <f>IF('Order Form'!$K$13="Yes",(IF('Order Form'!#REF!=0,"",IF('Order Form'!$K$10&lt;&gt;"GR - Gratis",IF(ISNUMBER($H132),'Order Form'!#REF!,""),""))),"")</f>
        <v/>
      </c>
      <c r="K132" s="46"/>
      <c r="L132" s="98" t="str">
        <f>IF('Order Form'!J190&gt;0,"",IF('Order Form'!G190=0,"",IF('Order Form'!$K$10&lt;&gt;"GR - Gratis",IF('Order Form'!$K$12="Yes",IF(ISNUMBER($H132),'Order Form'!G190*100,""),""),"")))</f>
        <v/>
      </c>
      <c r="M132" s="98" t="str">
        <f>IF('Order Form'!J190&gt;0,"",IF('Order Form'!$K$17=0,"",IF('Order Form'!$K$17=0,"",IF('Order Form'!$K$10&lt;&gt;"GR - Gratis",IF('Order Form'!$K$12="Yes",IF(ISNUMBER($H132),'Order Form'!$K$17*100,""),""),""))))</f>
        <v/>
      </c>
      <c r="N132" s="47"/>
      <c r="O132" s="97" t="str">
        <f>IF('Order Form'!$B$8="Name / Attent Of","",IF(ISNUMBER($H132),IF('Order Form'!$K$14="Yes",'Order Form'!$B$8,""),""))</f>
        <v/>
      </c>
      <c r="P132" s="105" t="str">
        <f>IF('Order Form'!$B$9="Company / Department","",IF(ISNUMBER($H132),IF('Order Form'!$K$14="Yes",'Order Form'!$B$9,""),""))</f>
        <v/>
      </c>
      <c r="Q132" s="97" t="str">
        <f>IF('Order Form'!$B$10="Address 1","",IF(ISNUMBER($H132),IF('Order Form'!$K$14="Yes",'Order Form'!$B$10,""),""))</f>
        <v/>
      </c>
      <c r="R132" s="97" t="str">
        <f>IF('Order Form'!$B$11="Address 2","",IF(ISNUMBER($H132),IF('Order Form'!$K$14="Yes",'Order Form'!$B$11,""),""))</f>
        <v/>
      </c>
      <c r="S132" s="105" t="str">
        <f>IF('Order Form'!$B$12="Address 3","",IF(ISNUMBER($H132),IF('Order Form'!$K$14="Yes",'Order Form'!$B$12,""),""))</f>
        <v/>
      </c>
      <c r="T132" s="97" t="str">
        <f>IF('Order Form'!$B$13="Town","",IF(ISNUMBER($H132),IF('Order Form'!$K$14="Yes",'Order Form'!$B$13,""),""))</f>
        <v/>
      </c>
      <c r="U132" s="43"/>
      <c r="V132" s="112" t="str">
        <f>IF('Order Form'!$B$14="Post Code","",IF(ISNUMBER($H132),IF('Order Form'!$K$14="Yes",'Order Form'!$B$14,""),""))</f>
        <v/>
      </c>
      <c r="W132" s="107" t="str">
        <f>IF('Order Form'!$B$15="Country","",IF(ISNUMBER($H132),IF('Order Form'!$K$14="Yes",VLOOKUP('Order Form'!$B$15,Lists!N:O,2,0),""),""))</f>
        <v/>
      </c>
      <c r="X132" s="109"/>
      <c r="Y132" s="108" t="str">
        <f>IF('Order Form'!$F$8="Phone","",IF(ISNUMBER($H132),IF('Order Form'!$K$14="Yes",'Order Form'!$F$8,""),""))</f>
        <v/>
      </c>
      <c r="Z132" s="106" t="str">
        <f>IF('Order Form'!$F$9="Email","",IF(ISNUMBER($H132),IF('Order Form'!$K$14="Yes",'Order Form'!$F$9,""),""))</f>
        <v/>
      </c>
      <c r="AA132" s="47"/>
      <c r="AC132" s="95" t="str">
        <f>IF(ISNUMBER(($H132)),LEFT('Order Form'!$K$10,2),"")</f>
        <v/>
      </c>
      <c r="AD132" s="43"/>
      <c r="AE132" s="95" t="str">
        <f>IF(AC132="GR",LEFT('Order Form'!$K$11,2),"")</f>
        <v/>
      </c>
      <c r="AF132" s="43"/>
      <c r="AG132" s="47"/>
      <c r="AH132" s="47"/>
      <c r="AI132" s="95" t="str">
        <f>IF(ISNUMBER(($H132)),IF('Order Form'!$K$16="Yes","P",""),"")</f>
        <v/>
      </c>
      <c r="AJ132" s="43"/>
      <c r="AK132" s="115"/>
      <c r="AL132" s="115"/>
      <c r="AM132" s="43"/>
      <c r="AN132" s="43"/>
      <c r="AO132" s="47"/>
      <c r="AP132" s="43"/>
      <c r="AQ132" s="47"/>
      <c r="AR132" s="47"/>
      <c r="AS132" s="47"/>
      <c r="AZ132" s="95" t="str">
        <f>IF(ISNUMBER(($H132)),IF('Order Form'!$K$15="Yes","Y",""),"")</f>
        <v/>
      </c>
      <c r="BD132" s="96" t="e">
        <f>IF('Order Form'!#REF!&gt;0,"OF"," ")</f>
        <v>#REF!</v>
      </c>
      <c r="BE132" s="95" t="e">
        <f>IF('Order Form'!#REF!&gt;0,"Y"," ")</f>
        <v>#REF!</v>
      </c>
      <c r="BF132" s="95" t="e">
        <f>IF('Order Form'!#REF!&gt;0,"STANDARD"," ")</f>
        <v>#REF!</v>
      </c>
    </row>
    <row r="133" spans="1:58">
      <c r="A133" s="43"/>
      <c r="B133" s="102" t="str">
        <f>IF(ISNUMBER(($H133)),'Order Form'!$D$5,"")</f>
        <v/>
      </c>
      <c r="C133" s="101" t="str">
        <f>IF(ISNUMBER(($H133)),'Order Form'!$G$5,"")</f>
        <v/>
      </c>
      <c r="D133" s="101" t="str">
        <f>IF('Order Form'!F191="","",IF(ISNUMBER(($H133)),'Order Form'!F191,""))</f>
        <v/>
      </c>
      <c r="E133" s="44"/>
      <c r="F133" s="100" t="str">
        <f>IF(ISNUMBER((H133)),SUBSTITUTE(SUBSTITUTE('Order Form'!#REF!,"-","")," ",""),"")</f>
        <v/>
      </c>
      <c r="G133" s="45"/>
      <c r="H133" s="99" t="str">
        <f>IF('Order Form'!H191&gt;0,'Order Form'!H191," ")</f>
        <v xml:space="preserve"> </v>
      </c>
      <c r="I133" s="98" t="str">
        <f>IF('Order Form'!$K$13="Yes",(IF('Order Form'!#REF!&gt;0,"",IF('Order Form'!$K$10&lt;&gt;"GR - Gratis",IF('Order Form'!#REF!=0,"",IF(ISNUMBER($H133),'Order Form'!#REF!,"")),""))),"")</f>
        <v/>
      </c>
      <c r="J133" s="98" t="str">
        <f>IF('Order Form'!$K$13="Yes",(IF('Order Form'!#REF!=0,"",IF('Order Form'!$K$10&lt;&gt;"GR - Gratis",IF(ISNUMBER($H133),'Order Form'!#REF!,""),""))),"")</f>
        <v/>
      </c>
      <c r="K133" s="46"/>
      <c r="L133" s="98" t="str">
        <f>IF('Order Form'!J191&gt;0,"",IF('Order Form'!G191=0,"",IF('Order Form'!$K$10&lt;&gt;"GR - Gratis",IF('Order Form'!$K$12="Yes",IF(ISNUMBER($H133),'Order Form'!G191*100,""),""),"")))</f>
        <v/>
      </c>
      <c r="M133" s="98" t="str">
        <f>IF('Order Form'!J191&gt;0,"",IF('Order Form'!$K$17=0,"",IF('Order Form'!$K$17=0,"",IF('Order Form'!$K$10&lt;&gt;"GR - Gratis",IF('Order Form'!$K$12="Yes",IF(ISNUMBER($H133),'Order Form'!$K$17*100,""),""),""))))</f>
        <v/>
      </c>
      <c r="N133" s="47"/>
      <c r="O133" s="97" t="str">
        <f>IF('Order Form'!$B$8="Name / Attent Of","",IF(ISNUMBER($H133),IF('Order Form'!$K$14="Yes",'Order Form'!$B$8,""),""))</f>
        <v/>
      </c>
      <c r="P133" s="105" t="str">
        <f>IF('Order Form'!$B$9="Company / Department","",IF(ISNUMBER($H133),IF('Order Form'!$K$14="Yes",'Order Form'!$B$9,""),""))</f>
        <v/>
      </c>
      <c r="Q133" s="97" t="str">
        <f>IF('Order Form'!$B$10="Address 1","",IF(ISNUMBER($H133),IF('Order Form'!$K$14="Yes",'Order Form'!$B$10,""),""))</f>
        <v/>
      </c>
      <c r="R133" s="97" t="str">
        <f>IF('Order Form'!$B$11="Address 2","",IF(ISNUMBER($H133),IF('Order Form'!$K$14="Yes",'Order Form'!$B$11,""),""))</f>
        <v/>
      </c>
      <c r="S133" s="105" t="str">
        <f>IF('Order Form'!$B$12="Address 3","",IF(ISNUMBER($H133),IF('Order Form'!$K$14="Yes",'Order Form'!$B$12,""),""))</f>
        <v/>
      </c>
      <c r="T133" s="97" t="str">
        <f>IF('Order Form'!$B$13="Town","",IF(ISNUMBER($H133),IF('Order Form'!$K$14="Yes",'Order Form'!$B$13,""),""))</f>
        <v/>
      </c>
      <c r="U133" s="43"/>
      <c r="V133" s="112" t="str">
        <f>IF('Order Form'!$B$14="Post Code","",IF(ISNUMBER($H133),IF('Order Form'!$K$14="Yes",'Order Form'!$B$14,""),""))</f>
        <v/>
      </c>
      <c r="W133" s="107" t="str">
        <f>IF('Order Form'!$B$15="Country","",IF(ISNUMBER($H133),IF('Order Form'!$K$14="Yes",VLOOKUP('Order Form'!$B$15,Lists!N:O,2,0),""),""))</f>
        <v/>
      </c>
      <c r="X133" s="109"/>
      <c r="Y133" s="108" t="str">
        <f>IF('Order Form'!$F$8="Phone","",IF(ISNUMBER($H133),IF('Order Form'!$K$14="Yes",'Order Form'!$F$8,""),""))</f>
        <v/>
      </c>
      <c r="Z133" s="106" t="str">
        <f>IF('Order Form'!$F$9="Email","",IF(ISNUMBER($H133),IF('Order Form'!$K$14="Yes",'Order Form'!$F$9,""),""))</f>
        <v/>
      </c>
      <c r="AA133" s="47"/>
      <c r="AC133" s="95" t="str">
        <f>IF(ISNUMBER(($H133)),LEFT('Order Form'!$K$10,2),"")</f>
        <v/>
      </c>
      <c r="AD133" s="43"/>
      <c r="AE133" s="95" t="str">
        <f>IF(AC133="GR",LEFT('Order Form'!$K$11,2),"")</f>
        <v/>
      </c>
      <c r="AF133" s="43"/>
      <c r="AG133" s="47"/>
      <c r="AH133" s="47"/>
      <c r="AI133" s="95" t="str">
        <f>IF(ISNUMBER(($H133)),IF('Order Form'!$K$16="Yes","P",""),"")</f>
        <v/>
      </c>
      <c r="AJ133" s="43"/>
      <c r="AK133" s="115"/>
      <c r="AL133" s="115"/>
      <c r="AM133" s="43"/>
      <c r="AN133" s="43"/>
      <c r="AO133" s="47"/>
      <c r="AP133" s="43"/>
      <c r="AQ133" s="47"/>
      <c r="AR133" s="47"/>
      <c r="AS133" s="47"/>
      <c r="AZ133" s="95" t="str">
        <f>IF(ISNUMBER(($H133)),IF('Order Form'!$K$15="Yes","Y",""),"")</f>
        <v/>
      </c>
      <c r="BD133" s="96" t="e">
        <f>IF('Order Form'!#REF!&gt;0,"OF"," ")</f>
        <v>#REF!</v>
      </c>
      <c r="BE133" s="95" t="e">
        <f>IF('Order Form'!#REF!&gt;0,"Y"," ")</f>
        <v>#REF!</v>
      </c>
      <c r="BF133" s="95" t="e">
        <f>IF('Order Form'!#REF!&gt;0,"STANDARD"," ")</f>
        <v>#REF!</v>
      </c>
    </row>
    <row r="134" spans="1:58">
      <c r="A134" s="43"/>
      <c r="B134" s="102" t="str">
        <f>IF(ISNUMBER(($H134)),'Order Form'!$D$5,"")</f>
        <v/>
      </c>
      <c r="C134" s="101" t="str">
        <f>IF(ISNUMBER(($H134)),'Order Form'!$G$5,"")</f>
        <v/>
      </c>
      <c r="D134" s="101" t="str">
        <f>IF('Order Form'!F192="","",IF(ISNUMBER(($H134)),'Order Form'!F192,""))</f>
        <v/>
      </c>
      <c r="E134" s="44"/>
      <c r="F134" s="100" t="str">
        <f>IF(ISNUMBER((H134)),SUBSTITUTE(SUBSTITUTE('Order Form'!#REF!,"-","")," ",""),"")</f>
        <v/>
      </c>
      <c r="G134" s="45"/>
      <c r="H134" s="99" t="str">
        <f>IF('Order Form'!H192&gt;0,'Order Form'!H192," ")</f>
        <v xml:space="preserve"> </v>
      </c>
      <c r="I134" s="98" t="str">
        <f>IF('Order Form'!$K$13="Yes",(IF('Order Form'!#REF!&gt;0,"",IF('Order Form'!$K$10&lt;&gt;"GR - Gratis",IF('Order Form'!#REF!=0,"",IF(ISNUMBER($H134),'Order Form'!#REF!,"")),""))),"")</f>
        <v/>
      </c>
      <c r="J134" s="98" t="str">
        <f>IF('Order Form'!$K$13="Yes",(IF('Order Form'!#REF!=0,"",IF('Order Form'!$K$10&lt;&gt;"GR - Gratis",IF(ISNUMBER($H134),'Order Form'!#REF!,""),""))),"")</f>
        <v/>
      </c>
      <c r="K134" s="46"/>
      <c r="L134" s="98" t="str">
        <f>IF('Order Form'!J192&gt;0,"",IF('Order Form'!G192=0,"",IF('Order Form'!$K$10&lt;&gt;"GR - Gratis",IF('Order Form'!$K$12="Yes",IF(ISNUMBER($H134),'Order Form'!G192*100,""),""),"")))</f>
        <v/>
      </c>
      <c r="M134" s="98" t="str">
        <f>IF('Order Form'!J192&gt;0,"",IF('Order Form'!$K$17=0,"",IF('Order Form'!$K$17=0,"",IF('Order Form'!$K$10&lt;&gt;"GR - Gratis",IF('Order Form'!$K$12="Yes",IF(ISNUMBER($H134),'Order Form'!$K$17*100,""),""),""))))</f>
        <v/>
      </c>
      <c r="N134" s="47"/>
      <c r="O134" s="97" t="str">
        <f>IF('Order Form'!$B$8="Name / Attent Of","",IF(ISNUMBER($H134),IF('Order Form'!$K$14="Yes",'Order Form'!$B$8,""),""))</f>
        <v/>
      </c>
      <c r="P134" s="105" t="str">
        <f>IF('Order Form'!$B$9="Company / Department","",IF(ISNUMBER($H134),IF('Order Form'!$K$14="Yes",'Order Form'!$B$9,""),""))</f>
        <v/>
      </c>
      <c r="Q134" s="97" t="str">
        <f>IF('Order Form'!$B$10="Address 1","",IF(ISNUMBER($H134),IF('Order Form'!$K$14="Yes",'Order Form'!$B$10,""),""))</f>
        <v/>
      </c>
      <c r="R134" s="97" t="str">
        <f>IF('Order Form'!$B$11="Address 2","",IF(ISNUMBER($H134),IF('Order Form'!$K$14="Yes",'Order Form'!$B$11,""),""))</f>
        <v/>
      </c>
      <c r="S134" s="105" t="str">
        <f>IF('Order Form'!$B$12="Address 3","",IF(ISNUMBER($H134),IF('Order Form'!$K$14="Yes",'Order Form'!$B$12,""),""))</f>
        <v/>
      </c>
      <c r="T134" s="97" t="str">
        <f>IF('Order Form'!$B$13="Town","",IF(ISNUMBER($H134),IF('Order Form'!$K$14="Yes",'Order Form'!$B$13,""),""))</f>
        <v/>
      </c>
      <c r="U134" s="43"/>
      <c r="V134" s="112" t="str">
        <f>IF('Order Form'!$B$14="Post Code","",IF(ISNUMBER($H134),IF('Order Form'!$K$14="Yes",'Order Form'!$B$14,""),""))</f>
        <v/>
      </c>
      <c r="W134" s="107" t="str">
        <f>IF('Order Form'!$B$15="Country","",IF(ISNUMBER($H134),IF('Order Form'!$K$14="Yes",VLOOKUP('Order Form'!$B$15,Lists!N:O,2,0),""),""))</f>
        <v/>
      </c>
      <c r="X134" s="109"/>
      <c r="Y134" s="108" t="str">
        <f>IF('Order Form'!$F$8="Phone","",IF(ISNUMBER($H134),IF('Order Form'!$K$14="Yes",'Order Form'!$F$8,""),""))</f>
        <v/>
      </c>
      <c r="Z134" s="106" t="str">
        <f>IF('Order Form'!$F$9="Email","",IF(ISNUMBER($H134),IF('Order Form'!$K$14="Yes",'Order Form'!$F$9,""),""))</f>
        <v/>
      </c>
      <c r="AA134" s="47"/>
      <c r="AC134" s="95" t="str">
        <f>IF(ISNUMBER(($H134)),LEFT('Order Form'!$K$10,2),"")</f>
        <v/>
      </c>
      <c r="AD134" s="43"/>
      <c r="AE134" s="95" t="str">
        <f>IF(AC134="GR",LEFT('Order Form'!$K$11,2),"")</f>
        <v/>
      </c>
      <c r="AF134" s="43"/>
      <c r="AG134" s="47"/>
      <c r="AH134" s="47"/>
      <c r="AI134" s="95" t="str">
        <f>IF(ISNUMBER(($H134)),IF('Order Form'!$K$16="Yes","P",""),"")</f>
        <v/>
      </c>
      <c r="AJ134" s="43"/>
      <c r="AK134" s="115"/>
      <c r="AL134" s="115"/>
      <c r="AM134" s="43"/>
      <c r="AN134" s="43"/>
      <c r="AO134" s="47"/>
      <c r="AP134" s="43"/>
      <c r="AQ134" s="47"/>
      <c r="AR134" s="47"/>
      <c r="AS134" s="47"/>
      <c r="AZ134" s="95" t="str">
        <f>IF(ISNUMBER(($H134)),IF('Order Form'!$K$15="Yes","Y",""),"")</f>
        <v/>
      </c>
      <c r="BD134" s="96" t="e">
        <f>IF('Order Form'!#REF!&gt;0,"OF"," ")</f>
        <v>#REF!</v>
      </c>
      <c r="BE134" s="95" t="e">
        <f>IF('Order Form'!#REF!&gt;0,"Y"," ")</f>
        <v>#REF!</v>
      </c>
      <c r="BF134" s="95" t="e">
        <f>IF('Order Form'!#REF!&gt;0,"STANDARD"," ")</f>
        <v>#REF!</v>
      </c>
    </row>
    <row r="135" spans="1:58">
      <c r="A135" s="43"/>
      <c r="B135" s="102" t="str">
        <f>IF(ISNUMBER(($H135)),'Order Form'!$D$5,"")</f>
        <v/>
      </c>
      <c r="C135" s="101" t="str">
        <f>IF(ISNUMBER(($H135)),'Order Form'!$G$5,"")</f>
        <v/>
      </c>
      <c r="D135" s="101" t="str">
        <f>IF('Order Form'!F193="","",IF(ISNUMBER(($H135)),'Order Form'!F193,""))</f>
        <v/>
      </c>
      <c r="E135" s="44"/>
      <c r="F135" s="100" t="str">
        <f>IF(ISNUMBER((H135)),SUBSTITUTE(SUBSTITUTE('Order Form'!#REF!,"-","")," ",""),"")</f>
        <v/>
      </c>
      <c r="G135" s="45"/>
      <c r="H135" s="99" t="str">
        <f>IF('Order Form'!H193&gt;0,'Order Form'!H193," ")</f>
        <v xml:space="preserve"> </v>
      </c>
      <c r="I135" s="98" t="str">
        <f>IF('Order Form'!$K$13="Yes",(IF('Order Form'!#REF!&gt;0,"",IF('Order Form'!$K$10&lt;&gt;"GR - Gratis",IF('Order Form'!#REF!=0,"",IF(ISNUMBER($H135),'Order Form'!#REF!,"")),""))),"")</f>
        <v/>
      </c>
      <c r="J135" s="98" t="str">
        <f>IF('Order Form'!$K$13="Yes",(IF('Order Form'!#REF!=0,"",IF('Order Form'!$K$10&lt;&gt;"GR - Gratis",IF(ISNUMBER($H135),'Order Form'!#REF!,""),""))),"")</f>
        <v/>
      </c>
      <c r="K135" s="46"/>
      <c r="L135" s="98" t="str">
        <f>IF('Order Form'!J193&gt;0,"",IF('Order Form'!G193=0,"",IF('Order Form'!$K$10&lt;&gt;"GR - Gratis",IF('Order Form'!$K$12="Yes",IF(ISNUMBER($H135),'Order Form'!G193*100,""),""),"")))</f>
        <v/>
      </c>
      <c r="M135" s="98" t="str">
        <f>IF('Order Form'!J193&gt;0,"",IF('Order Form'!$K$17=0,"",IF('Order Form'!$K$17=0,"",IF('Order Form'!$K$10&lt;&gt;"GR - Gratis",IF('Order Form'!$K$12="Yes",IF(ISNUMBER($H135),'Order Form'!$K$17*100,""),""),""))))</f>
        <v/>
      </c>
      <c r="N135" s="47"/>
      <c r="O135" s="97" t="str">
        <f>IF('Order Form'!$B$8="Name / Attent Of","",IF(ISNUMBER($H135),IF('Order Form'!$K$14="Yes",'Order Form'!$B$8,""),""))</f>
        <v/>
      </c>
      <c r="P135" s="105" t="str">
        <f>IF('Order Form'!$B$9="Company / Department","",IF(ISNUMBER($H135),IF('Order Form'!$K$14="Yes",'Order Form'!$B$9,""),""))</f>
        <v/>
      </c>
      <c r="Q135" s="97" t="str">
        <f>IF('Order Form'!$B$10="Address 1","",IF(ISNUMBER($H135),IF('Order Form'!$K$14="Yes",'Order Form'!$B$10,""),""))</f>
        <v/>
      </c>
      <c r="R135" s="97" t="str">
        <f>IF('Order Form'!$B$11="Address 2","",IF(ISNUMBER($H135),IF('Order Form'!$K$14="Yes",'Order Form'!$B$11,""),""))</f>
        <v/>
      </c>
      <c r="S135" s="105" t="str">
        <f>IF('Order Form'!$B$12="Address 3","",IF(ISNUMBER($H135),IF('Order Form'!$K$14="Yes",'Order Form'!$B$12,""),""))</f>
        <v/>
      </c>
      <c r="T135" s="97" t="str">
        <f>IF('Order Form'!$B$13="Town","",IF(ISNUMBER($H135),IF('Order Form'!$K$14="Yes",'Order Form'!$B$13,""),""))</f>
        <v/>
      </c>
      <c r="U135" s="43"/>
      <c r="V135" s="112" t="str">
        <f>IF('Order Form'!$B$14="Post Code","",IF(ISNUMBER($H135),IF('Order Form'!$K$14="Yes",'Order Form'!$B$14,""),""))</f>
        <v/>
      </c>
      <c r="W135" s="107" t="str">
        <f>IF('Order Form'!$B$15="Country","",IF(ISNUMBER($H135),IF('Order Form'!$K$14="Yes",VLOOKUP('Order Form'!$B$15,Lists!N:O,2,0),""),""))</f>
        <v/>
      </c>
      <c r="X135" s="109"/>
      <c r="Y135" s="108" t="str">
        <f>IF('Order Form'!$F$8="Phone","",IF(ISNUMBER($H135),IF('Order Form'!$K$14="Yes",'Order Form'!$F$8,""),""))</f>
        <v/>
      </c>
      <c r="Z135" s="106" t="str">
        <f>IF('Order Form'!$F$9="Email","",IF(ISNUMBER($H135),IF('Order Form'!$K$14="Yes",'Order Form'!$F$9,""),""))</f>
        <v/>
      </c>
      <c r="AA135" s="47"/>
      <c r="AC135" s="95" t="str">
        <f>IF(ISNUMBER(($H135)),LEFT('Order Form'!$K$10,2),"")</f>
        <v/>
      </c>
      <c r="AD135" s="43"/>
      <c r="AE135" s="95" t="str">
        <f>IF(AC135="GR",LEFT('Order Form'!$K$11,2),"")</f>
        <v/>
      </c>
      <c r="AF135" s="43"/>
      <c r="AG135" s="47"/>
      <c r="AH135" s="47"/>
      <c r="AI135" s="95" t="str">
        <f>IF(ISNUMBER(($H135)),IF('Order Form'!$K$16="Yes","P",""),"")</f>
        <v/>
      </c>
      <c r="AJ135" s="43"/>
      <c r="AK135" s="115"/>
      <c r="AL135" s="115"/>
      <c r="AM135" s="43"/>
      <c r="AN135" s="43"/>
      <c r="AO135" s="47"/>
      <c r="AP135" s="43"/>
      <c r="AQ135" s="47"/>
      <c r="AR135" s="47"/>
      <c r="AS135" s="47"/>
      <c r="AZ135" s="95" t="str">
        <f>IF(ISNUMBER(($H135)),IF('Order Form'!$K$15="Yes","Y",""),"")</f>
        <v/>
      </c>
      <c r="BD135" s="96" t="e">
        <f>IF('Order Form'!#REF!&gt;0,"OF"," ")</f>
        <v>#REF!</v>
      </c>
      <c r="BE135" s="95" t="e">
        <f>IF('Order Form'!#REF!&gt;0,"Y"," ")</f>
        <v>#REF!</v>
      </c>
      <c r="BF135" s="95" t="e">
        <f>IF('Order Form'!#REF!&gt;0,"STANDARD"," ")</f>
        <v>#REF!</v>
      </c>
    </row>
    <row r="136" spans="1:58">
      <c r="A136" s="43"/>
      <c r="B136" s="102" t="str">
        <f>IF(ISNUMBER(($H136)),'Order Form'!$D$5,"")</f>
        <v/>
      </c>
      <c r="C136" s="101" t="str">
        <f>IF(ISNUMBER(($H136)),'Order Form'!$G$5,"")</f>
        <v/>
      </c>
      <c r="D136" s="101" t="str">
        <f>IF('Order Form'!F194="","",IF(ISNUMBER(($H136)),'Order Form'!F194,""))</f>
        <v/>
      </c>
      <c r="E136" s="44"/>
      <c r="F136" s="100" t="str">
        <f>IF(ISNUMBER((H136)),SUBSTITUTE(SUBSTITUTE('Order Form'!#REF!,"-","")," ",""),"")</f>
        <v/>
      </c>
      <c r="G136" s="45"/>
      <c r="H136" s="99" t="str">
        <f>IF('Order Form'!H194&gt;0,'Order Form'!H194," ")</f>
        <v xml:space="preserve"> </v>
      </c>
      <c r="I136" s="98" t="str">
        <f>IF('Order Form'!$K$13="Yes",(IF('Order Form'!#REF!&gt;0,"",IF('Order Form'!$K$10&lt;&gt;"GR - Gratis",IF('Order Form'!#REF!=0,"",IF(ISNUMBER($H136),'Order Form'!#REF!,"")),""))),"")</f>
        <v/>
      </c>
      <c r="J136" s="98" t="str">
        <f>IF('Order Form'!$K$13="Yes",(IF('Order Form'!#REF!=0,"",IF('Order Form'!$K$10&lt;&gt;"GR - Gratis",IF(ISNUMBER($H136),'Order Form'!#REF!,""),""))),"")</f>
        <v/>
      </c>
      <c r="K136" s="46"/>
      <c r="L136" s="98" t="str">
        <f>IF('Order Form'!J194&gt;0,"",IF('Order Form'!G194=0,"",IF('Order Form'!$K$10&lt;&gt;"GR - Gratis",IF('Order Form'!$K$12="Yes",IF(ISNUMBER($H136),'Order Form'!G194*100,""),""),"")))</f>
        <v/>
      </c>
      <c r="M136" s="98" t="str">
        <f>IF('Order Form'!J194&gt;0,"",IF('Order Form'!$K$17=0,"",IF('Order Form'!$K$17=0,"",IF('Order Form'!$K$10&lt;&gt;"GR - Gratis",IF('Order Form'!$K$12="Yes",IF(ISNUMBER($H136),'Order Form'!$K$17*100,""),""),""))))</f>
        <v/>
      </c>
      <c r="N136" s="47"/>
      <c r="O136" s="97" t="str">
        <f>IF('Order Form'!$B$8="Name / Attent Of","",IF(ISNUMBER($H136),IF('Order Form'!$K$14="Yes",'Order Form'!$B$8,""),""))</f>
        <v/>
      </c>
      <c r="P136" s="105" t="str">
        <f>IF('Order Form'!$B$9="Company / Department","",IF(ISNUMBER($H136),IF('Order Form'!$K$14="Yes",'Order Form'!$B$9,""),""))</f>
        <v/>
      </c>
      <c r="Q136" s="97" t="str">
        <f>IF('Order Form'!$B$10="Address 1","",IF(ISNUMBER($H136),IF('Order Form'!$K$14="Yes",'Order Form'!$B$10,""),""))</f>
        <v/>
      </c>
      <c r="R136" s="97" t="str">
        <f>IF('Order Form'!$B$11="Address 2","",IF(ISNUMBER($H136),IF('Order Form'!$K$14="Yes",'Order Form'!$B$11,""),""))</f>
        <v/>
      </c>
      <c r="S136" s="105" t="str">
        <f>IF('Order Form'!$B$12="Address 3","",IF(ISNUMBER($H136),IF('Order Form'!$K$14="Yes",'Order Form'!$B$12,""),""))</f>
        <v/>
      </c>
      <c r="T136" s="97" t="str">
        <f>IF('Order Form'!$B$13="Town","",IF(ISNUMBER($H136),IF('Order Form'!$K$14="Yes",'Order Form'!$B$13,""),""))</f>
        <v/>
      </c>
      <c r="U136" s="43"/>
      <c r="V136" s="112" t="str">
        <f>IF('Order Form'!$B$14="Post Code","",IF(ISNUMBER($H136),IF('Order Form'!$K$14="Yes",'Order Form'!$B$14,""),""))</f>
        <v/>
      </c>
      <c r="W136" s="107" t="str">
        <f>IF('Order Form'!$B$15="Country","",IF(ISNUMBER($H136),IF('Order Form'!$K$14="Yes",VLOOKUP('Order Form'!$B$15,Lists!N:O,2,0),""),""))</f>
        <v/>
      </c>
      <c r="X136" s="109"/>
      <c r="Y136" s="108" t="str">
        <f>IF('Order Form'!$F$8="Phone","",IF(ISNUMBER($H136),IF('Order Form'!$K$14="Yes",'Order Form'!$F$8,""),""))</f>
        <v/>
      </c>
      <c r="Z136" s="106" t="str">
        <f>IF('Order Form'!$F$9="Email","",IF(ISNUMBER($H136),IF('Order Form'!$K$14="Yes",'Order Form'!$F$9,""),""))</f>
        <v/>
      </c>
      <c r="AA136" s="47"/>
      <c r="AC136" s="95" t="str">
        <f>IF(ISNUMBER(($H136)),LEFT('Order Form'!$K$10,2),"")</f>
        <v/>
      </c>
      <c r="AD136" s="43"/>
      <c r="AE136" s="95" t="str">
        <f>IF(AC136="GR",LEFT('Order Form'!$K$11,2),"")</f>
        <v/>
      </c>
      <c r="AF136" s="43"/>
      <c r="AG136" s="47"/>
      <c r="AH136" s="47"/>
      <c r="AI136" s="95" t="str">
        <f>IF(ISNUMBER(($H136)),IF('Order Form'!$K$16="Yes","P",""),"")</f>
        <v/>
      </c>
      <c r="AJ136" s="43"/>
      <c r="AK136" s="115"/>
      <c r="AL136" s="115"/>
      <c r="AM136" s="43"/>
      <c r="AN136" s="43"/>
      <c r="AO136" s="47"/>
      <c r="AP136" s="43"/>
      <c r="AQ136" s="47"/>
      <c r="AR136" s="47"/>
      <c r="AS136" s="47"/>
      <c r="AZ136" s="95" t="str">
        <f>IF(ISNUMBER(($H136)),IF('Order Form'!$K$15="Yes","Y",""),"")</f>
        <v/>
      </c>
      <c r="BD136" s="96" t="e">
        <f>IF('Order Form'!#REF!&gt;0,"OF"," ")</f>
        <v>#REF!</v>
      </c>
      <c r="BE136" s="95" t="e">
        <f>IF('Order Form'!#REF!&gt;0,"Y"," ")</f>
        <v>#REF!</v>
      </c>
      <c r="BF136" s="95" t="e">
        <f>IF('Order Form'!#REF!&gt;0,"STANDARD"," ")</f>
        <v>#REF!</v>
      </c>
    </row>
    <row r="137" spans="1:58">
      <c r="A137" s="43"/>
      <c r="B137" s="102" t="str">
        <f>IF(ISNUMBER(($H137)),'Order Form'!$D$5,"")</f>
        <v/>
      </c>
      <c r="C137" s="101" t="str">
        <f>IF(ISNUMBER(($H137)),'Order Form'!$G$5,"")</f>
        <v/>
      </c>
      <c r="D137" s="101" t="str">
        <f>IF('Order Form'!F195="","",IF(ISNUMBER(($H137)),'Order Form'!F195,""))</f>
        <v/>
      </c>
      <c r="E137" s="44"/>
      <c r="F137" s="100" t="str">
        <f>IF(ISNUMBER((H137)),SUBSTITUTE(SUBSTITUTE('Order Form'!#REF!,"-","")," ",""),"")</f>
        <v/>
      </c>
      <c r="G137" s="45"/>
      <c r="H137" s="99" t="str">
        <f>IF('Order Form'!H195&gt;0,'Order Form'!H195," ")</f>
        <v xml:space="preserve"> </v>
      </c>
      <c r="I137" s="98" t="str">
        <f>IF('Order Form'!$K$13="Yes",(IF('Order Form'!#REF!&gt;0,"",IF('Order Form'!$K$10&lt;&gt;"GR - Gratis",IF('Order Form'!#REF!=0,"",IF(ISNUMBER($H137),'Order Form'!#REF!,"")),""))),"")</f>
        <v/>
      </c>
      <c r="J137" s="98" t="str">
        <f>IF('Order Form'!$K$13="Yes",(IF('Order Form'!#REF!=0,"",IF('Order Form'!$K$10&lt;&gt;"GR - Gratis",IF(ISNUMBER($H137),'Order Form'!#REF!,""),""))),"")</f>
        <v/>
      </c>
      <c r="K137" s="46"/>
      <c r="L137" s="98" t="str">
        <f>IF('Order Form'!J195&gt;0,"",IF('Order Form'!G195=0,"",IF('Order Form'!$K$10&lt;&gt;"GR - Gratis",IF('Order Form'!$K$12="Yes",IF(ISNUMBER($H137),'Order Form'!G195*100,""),""),"")))</f>
        <v/>
      </c>
      <c r="M137" s="98" t="str">
        <f>IF('Order Form'!J195&gt;0,"",IF('Order Form'!$K$17=0,"",IF('Order Form'!$K$17=0,"",IF('Order Form'!$K$10&lt;&gt;"GR - Gratis",IF('Order Form'!$K$12="Yes",IF(ISNUMBER($H137),'Order Form'!$K$17*100,""),""),""))))</f>
        <v/>
      </c>
      <c r="N137" s="47"/>
      <c r="O137" s="97" t="str">
        <f>IF('Order Form'!$B$8="Name / Attent Of","",IF(ISNUMBER($H137),IF('Order Form'!$K$14="Yes",'Order Form'!$B$8,""),""))</f>
        <v/>
      </c>
      <c r="P137" s="105" t="str">
        <f>IF('Order Form'!$B$9="Company / Department","",IF(ISNUMBER($H137),IF('Order Form'!$K$14="Yes",'Order Form'!$B$9,""),""))</f>
        <v/>
      </c>
      <c r="Q137" s="97" t="str">
        <f>IF('Order Form'!$B$10="Address 1","",IF(ISNUMBER($H137),IF('Order Form'!$K$14="Yes",'Order Form'!$B$10,""),""))</f>
        <v/>
      </c>
      <c r="R137" s="97" t="str">
        <f>IF('Order Form'!$B$11="Address 2","",IF(ISNUMBER($H137),IF('Order Form'!$K$14="Yes",'Order Form'!$B$11,""),""))</f>
        <v/>
      </c>
      <c r="S137" s="105" t="str">
        <f>IF('Order Form'!$B$12="Address 3","",IF(ISNUMBER($H137),IF('Order Form'!$K$14="Yes",'Order Form'!$B$12,""),""))</f>
        <v/>
      </c>
      <c r="T137" s="97" t="str">
        <f>IF('Order Form'!$B$13="Town","",IF(ISNUMBER($H137),IF('Order Form'!$K$14="Yes",'Order Form'!$B$13,""),""))</f>
        <v/>
      </c>
      <c r="U137" s="43"/>
      <c r="V137" s="112" t="str">
        <f>IF('Order Form'!$B$14="Post Code","",IF(ISNUMBER($H137),IF('Order Form'!$K$14="Yes",'Order Form'!$B$14,""),""))</f>
        <v/>
      </c>
      <c r="W137" s="107" t="str">
        <f>IF('Order Form'!$B$15="Country","",IF(ISNUMBER($H137),IF('Order Form'!$K$14="Yes",VLOOKUP('Order Form'!$B$15,Lists!N:O,2,0),""),""))</f>
        <v/>
      </c>
      <c r="X137" s="109"/>
      <c r="Y137" s="108" t="str">
        <f>IF('Order Form'!$F$8="Phone","",IF(ISNUMBER($H137),IF('Order Form'!$K$14="Yes",'Order Form'!$F$8,""),""))</f>
        <v/>
      </c>
      <c r="Z137" s="106" t="str">
        <f>IF('Order Form'!$F$9="Email","",IF(ISNUMBER($H137),IF('Order Form'!$K$14="Yes",'Order Form'!$F$9,""),""))</f>
        <v/>
      </c>
      <c r="AA137" s="47"/>
      <c r="AC137" s="95" t="str">
        <f>IF(ISNUMBER(($H137)),LEFT('Order Form'!$K$10,2),"")</f>
        <v/>
      </c>
      <c r="AD137" s="43"/>
      <c r="AE137" s="95" t="str">
        <f>IF(AC137="GR",LEFT('Order Form'!$K$11,2),"")</f>
        <v/>
      </c>
      <c r="AF137" s="43"/>
      <c r="AG137" s="47"/>
      <c r="AH137" s="47"/>
      <c r="AI137" s="95" t="str">
        <f>IF(ISNUMBER(($H137)),IF('Order Form'!$K$16="Yes","P",""),"")</f>
        <v/>
      </c>
      <c r="AJ137" s="43"/>
      <c r="AK137" s="115"/>
      <c r="AL137" s="115"/>
      <c r="AM137" s="43"/>
      <c r="AN137" s="43"/>
      <c r="AO137" s="47"/>
      <c r="AP137" s="43"/>
      <c r="AQ137" s="47"/>
      <c r="AR137" s="47"/>
      <c r="AS137" s="47"/>
      <c r="AZ137" s="95" t="str">
        <f>IF(ISNUMBER(($H137)),IF('Order Form'!$K$15="Yes","Y",""),"")</f>
        <v/>
      </c>
      <c r="BD137" s="96" t="e">
        <f>IF('Order Form'!#REF!&gt;0,"OF"," ")</f>
        <v>#REF!</v>
      </c>
      <c r="BE137" s="95" t="e">
        <f>IF('Order Form'!#REF!&gt;0,"Y"," ")</f>
        <v>#REF!</v>
      </c>
      <c r="BF137" s="95" t="e">
        <f>IF('Order Form'!#REF!&gt;0,"STANDARD"," ")</f>
        <v>#REF!</v>
      </c>
    </row>
    <row r="138" spans="1:58">
      <c r="A138" s="43"/>
      <c r="B138" s="102" t="str">
        <f>IF(ISNUMBER(($H138)),'Order Form'!$D$5,"")</f>
        <v/>
      </c>
      <c r="C138" s="101" t="str">
        <f>IF(ISNUMBER(($H138)),'Order Form'!$G$5,"")</f>
        <v/>
      </c>
      <c r="D138" s="101" t="str">
        <f>IF('Order Form'!F196="","",IF(ISNUMBER(($H138)),'Order Form'!F196,""))</f>
        <v/>
      </c>
      <c r="E138" s="44"/>
      <c r="F138" s="100" t="str">
        <f>IF(ISNUMBER((H138)),SUBSTITUTE(SUBSTITUTE('Order Form'!#REF!,"-","")," ",""),"")</f>
        <v/>
      </c>
      <c r="G138" s="45"/>
      <c r="H138" s="99" t="str">
        <f>IF('Order Form'!H196&gt;0,'Order Form'!H196," ")</f>
        <v xml:space="preserve"> </v>
      </c>
      <c r="I138" s="98" t="str">
        <f>IF('Order Form'!$K$13="Yes",(IF('Order Form'!#REF!&gt;0,"",IF('Order Form'!$K$10&lt;&gt;"GR - Gratis",IF('Order Form'!#REF!=0,"",IF(ISNUMBER($H138),'Order Form'!#REF!,"")),""))),"")</f>
        <v/>
      </c>
      <c r="J138" s="98" t="str">
        <f>IF('Order Form'!$K$13="Yes",(IF('Order Form'!#REF!=0,"",IF('Order Form'!$K$10&lt;&gt;"GR - Gratis",IF(ISNUMBER($H138),'Order Form'!#REF!,""),""))),"")</f>
        <v/>
      </c>
      <c r="K138" s="46"/>
      <c r="L138" s="98" t="str">
        <f>IF('Order Form'!J196&gt;0,"",IF('Order Form'!G196=0,"",IF('Order Form'!$K$10&lt;&gt;"GR - Gratis",IF('Order Form'!$K$12="Yes",IF(ISNUMBER($H138),'Order Form'!G196*100,""),""),"")))</f>
        <v/>
      </c>
      <c r="M138" s="98" t="str">
        <f>IF('Order Form'!J196&gt;0,"",IF('Order Form'!$K$17=0,"",IF('Order Form'!$K$17=0,"",IF('Order Form'!$K$10&lt;&gt;"GR - Gratis",IF('Order Form'!$K$12="Yes",IF(ISNUMBER($H138),'Order Form'!$K$17*100,""),""),""))))</f>
        <v/>
      </c>
      <c r="N138" s="47"/>
      <c r="O138" s="97" t="str">
        <f>IF('Order Form'!$B$8="Name / Attent Of","",IF(ISNUMBER($H138),IF('Order Form'!$K$14="Yes",'Order Form'!$B$8,""),""))</f>
        <v/>
      </c>
      <c r="P138" s="105" t="str">
        <f>IF('Order Form'!$B$9="Company / Department","",IF(ISNUMBER($H138),IF('Order Form'!$K$14="Yes",'Order Form'!$B$9,""),""))</f>
        <v/>
      </c>
      <c r="Q138" s="97" t="str">
        <f>IF('Order Form'!$B$10="Address 1","",IF(ISNUMBER($H138),IF('Order Form'!$K$14="Yes",'Order Form'!$B$10,""),""))</f>
        <v/>
      </c>
      <c r="R138" s="97" t="str">
        <f>IF('Order Form'!$B$11="Address 2","",IF(ISNUMBER($H138),IF('Order Form'!$K$14="Yes",'Order Form'!$B$11,""),""))</f>
        <v/>
      </c>
      <c r="S138" s="105" t="str">
        <f>IF('Order Form'!$B$12="Address 3","",IF(ISNUMBER($H138),IF('Order Form'!$K$14="Yes",'Order Form'!$B$12,""),""))</f>
        <v/>
      </c>
      <c r="T138" s="97" t="str">
        <f>IF('Order Form'!$B$13="Town","",IF(ISNUMBER($H138),IF('Order Form'!$K$14="Yes",'Order Form'!$B$13,""),""))</f>
        <v/>
      </c>
      <c r="U138" s="43"/>
      <c r="V138" s="112" t="str">
        <f>IF('Order Form'!$B$14="Post Code","",IF(ISNUMBER($H138),IF('Order Form'!$K$14="Yes",'Order Form'!$B$14,""),""))</f>
        <v/>
      </c>
      <c r="W138" s="107" t="str">
        <f>IF('Order Form'!$B$15="Country","",IF(ISNUMBER($H138),IF('Order Form'!$K$14="Yes",VLOOKUP('Order Form'!$B$15,Lists!N:O,2,0),""),""))</f>
        <v/>
      </c>
      <c r="X138" s="109"/>
      <c r="Y138" s="108" t="str">
        <f>IF('Order Form'!$F$8="Phone","",IF(ISNUMBER($H138),IF('Order Form'!$K$14="Yes",'Order Form'!$F$8,""),""))</f>
        <v/>
      </c>
      <c r="Z138" s="106" t="str">
        <f>IF('Order Form'!$F$9="Email","",IF(ISNUMBER($H138),IF('Order Form'!$K$14="Yes",'Order Form'!$F$9,""),""))</f>
        <v/>
      </c>
      <c r="AA138" s="47"/>
      <c r="AC138" s="95" t="str">
        <f>IF(ISNUMBER(($H138)),LEFT('Order Form'!$K$10,2),"")</f>
        <v/>
      </c>
      <c r="AD138" s="43"/>
      <c r="AE138" s="95" t="str">
        <f>IF(AC138="GR",LEFT('Order Form'!$K$11,2),"")</f>
        <v/>
      </c>
      <c r="AF138" s="43"/>
      <c r="AG138" s="47"/>
      <c r="AH138" s="47"/>
      <c r="AI138" s="95" t="str">
        <f>IF(ISNUMBER(($H138)),IF('Order Form'!$K$16="Yes","P",""),"")</f>
        <v/>
      </c>
      <c r="AJ138" s="43"/>
      <c r="AK138" s="115"/>
      <c r="AL138" s="115"/>
      <c r="AM138" s="43"/>
      <c r="AN138" s="43"/>
      <c r="AO138" s="47"/>
      <c r="AP138" s="43"/>
      <c r="AQ138" s="47"/>
      <c r="AR138" s="47"/>
      <c r="AS138" s="47"/>
      <c r="AZ138" s="95" t="str">
        <f>IF(ISNUMBER(($H138)),IF('Order Form'!$K$15="Yes","Y",""),"")</f>
        <v/>
      </c>
      <c r="BD138" s="96" t="e">
        <f>IF('Order Form'!#REF!&gt;0,"OF"," ")</f>
        <v>#REF!</v>
      </c>
      <c r="BE138" s="95" t="e">
        <f>IF('Order Form'!#REF!&gt;0,"Y"," ")</f>
        <v>#REF!</v>
      </c>
      <c r="BF138" s="95" t="e">
        <f>IF('Order Form'!#REF!&gt;0,"STANDARD"," ")</f>
        <v>#REF!</v>
      </c>
    </row>
    <row r="139" spans="1:58">
      <c r="A139" s="43"/>
      <c r="B139" s="102" t="str">
        <f>IF(ISNUMBER(($H139)),'Order Form'!$D$5,"")</f>
        <v/>
      </c>
      <c r="C139" s="101" t="str">
        <f>IF(ISNUMBER(($H139)),'Order Form'!$G$5,"")</f>
        <v/>
      </c>
      <c r="D139" s="101" t="str">
        <f>IF('Order Form'!F197="","",IF(ISNUMBER(($H139)),'Order Form'!F197,""))</f>
        <v/>
      </c>
      <c r="E139" s="44"/>
      <c r="F139" s="100" t="str">
        <f>IF(ISNUMBER((H139)),SUBSTITUTE(SUBSTITUTE('Order Form'!#REF!,"-","")," ",""),"")</f>
        <v/>
      </c>
      <c r="G139" s="45"/>
      <c r="H139" s="99" t="str">
        <f>IF('Order Form'!H197&gt;0,'Order Form'!H197," ")</f>
        <v xml:space="preserve"> </v>
      </c>
      <c r="I139" s="98" t="str">
        <f>IF('Order Form'!$K$13="Yes",(IF('Order Form'!#REF!&gt;0,"",IF('Order Form'!$K$10&lt;&gt;"GR - Gratis",IF('Order Form'!#REF!=0,"",IF(ISNUMBER($H139),'Order Form'!#REF!,"")),""))),"")</f>
        <v/>
      </c>
      <c r="J139" s="98" t="str">
        <f>IF('Order Form'!$K$13="Yes",(IF('Order Form'!#REF!=0,"",IF('Order Form'!$K$10&lt;&gt;"GR - Gratis",IF(ISNUMBER($H139),'Order Form'!#REF!,""),""))),"")</f>
        <v/>
      </c>
      <c r="K139" s="46"/>
      <c r="L139" s="98" t="str">
        <f>IF('Order Form'!J197&gt;0,"",IF('Order Form'!G197=0,"",IF('Order Form'!$K$10&lt;&gt;"GR - Gratis",IF('Order Form'!$K$12="Yes",IF(ISNUMBER($H139),'Order Form'!G197*100,""),""),"")))</f>
        <v/>
      </c>
      <c r="M139" s="98" t="str">
        <f>IF('Order Form'!J197&gt;0,"",IF('Order Form'!$K$17=0,"",IF('Order Form'!$K$17=0,"",IF('Order Form'!$K$10&lt;&gt;"GR - Gratis",IF('Order Form'!$K$12="Yes",IF(ISNUMBER($H139),'Order Form'!$K$17*100,""),""),""))))</f>
        <v/>
      </c>
      <c r="N139" s="47"/>
      <c r="O139" s="97" t="str">
        <f>IF('Order Form'!$B$8="Name / Attent Of","",IF(ISNUMBER($H139),IF('Order Form'!$K$14="Yes",'Order Form'!$B$8,""),""))</f>
        <v/>
      </c>
      <c r="P139" s="105" t="str">
        <f>IF('Order Form'!$B$9="Company / Department","",IF(ISNUMBER($H139),IF('Order Form'!$K$14="Yes",'Order Form'!$B$9,""),""))</f>
        <v/>
      </c>
      <c r="Q139" s="97" t="str">
        <f>IF('Order Form'!$B$10="Address 1","",IF(ISNUMBER($H139),IF('Order Form'!$K$14="Yes",'Order Form'!$B$10,""),""))</f>
        <v/>
      </c>
      <c r="R139" s="97" t="str">
        <f>IF('Order Form'!$B$11="Address 2","",IF(ISNUMBER($H139),IF('Order Form'!$K$14="Yes",'Order Form'!$B$11,""),""))</f>
        <v/>
      </c>
      <c r="S139" s="105" t="str">
        <f>IF('Order Form'!$B$12="Address 3","",IF(ISNUMBER($H139),IF('Order Form'!$K$14="Yes",'Order Form'!$B$12,""),""))</f>
        <v/>
      </c>
      <c r="T139" s="97" t="str">
        <f>IF('Order Form'!$B$13="Town","",IF(ISNUMBER($H139),IF('Order Form'!$K$14="Yes",'Order Form'!$B$13,""),""))</f>
        <v/>
      </c>
      <c r="U139" s="43"/>
      <c r="V139" s="112" t="str">
        <f>IF('Order Form'!$B$14="Post Code","",IF(ISNUMBER($H139),IF('Order Form'!$K$14="Yes",'Order Form'!$B$14,""),""))</f>
        <v/>
      </c>
      <c r="W139" s="107" t="str">
        <f>IF('Order Form'!$B$15="Country","",IF(ISNUMBER($H139),IF('Order Form'!$K$14="Yes",VLOOKUP('Order Form'!$B$15,Lists!N:O,2,0),""),""))</f>
        <v/>
      </c>
      <c r="X139" s="109"/>
      <c r="Y139" s="108" t="str">
        <f>IF('Order Form'!$F$8="Phone","",IF(ISNUMBER($H139),IF('Order Form'!$K$14="Yes",'Order Form'!$F$8,""),""))</f>
        <v/>
      </c>
      <c r="Z139" s="106" t="str">
        <f>IF('Order Form'!$F$9="Email","",IF(ISNUMBER($H139),IF('Order Form'!$K$14="Yes",'Order Form'!$F$9,""),""))</f>
        <v/>
      </c>
      <c r="AA139" s="47"/>
      <c r="AC139" s="95" t="str">
        <f>IF(ISNUMBER(($H139)),LEFT('Order Form'!$K$10,2),"")</f>
        <v/>
      </c>
      <c r="AD139" s="43"/>
      <c r="AE139" s="95" t="str">
        <f>IF(AC139="GR",LEFT('Order Form'!$K$11,2),"")</f>
        <v/>
      </c>
      <c r="AF139" s="43"/>
      <c r="AG139" s="47"/>
      <c r="AH139" s="47"/>
      <c r="AI139" s="95" t="str">
        <f>IF(ISNUMBER(($H139)),IF('Order Form'!$K$16="Yes","P",""),"")</f>
        <v/>
      </c>
      <c r="AJ139" s="43"/>
      <c r="AK139" s="115"/>
      <c r="AL139" s="115"/>
      <c r="AM139" s="43"/>
      <c r="AN139" s="43"/>
      <c r="AO139" s="47"/>
      <c r="AP139" s="43"/>
      <c r="AQ139" s="47"/>
      <c r="AR139" s="47"/>
      <c r="AS139" s="47"/>
      <c r="AZ139" s="95" t="str">
        <f>IF(ISNUMBER(($H139)),IF('Order Form'!$K$15="Yes","Y",""),"")</f>
        <v/>
      </c>
      <c r="BD139" s="96" t="e">
        <f>IF('Order Form'!#REF!&gt;0,"OF"," ")</f>
        <v>#REF!</v>
      </c>
      <c r="BE139" s="95" t="e">
        <f>IF('Order Form'!#REF!&gt;0,"Y"," ")</f>
        <v>#REF!</v>
      </c>
      <c r="BF139" s="95" t="e">
        <f>IF('Order Form'!#REF!&gt;0,"STANDARD"," ")</f>
        <v>#REF!</v>
      </c>
    </row>
    <row r="140" spans="1:58">
      <c r="A140" s="43"/>
      <c r="B140" s="102" t="str">
        <f>IF(ISNUMBER(($H140)),'Order Form'!$D$5,"")</f>
        <v/>
      </c>
      <c r="C140" s="101" t="str">
        <f>IF(ISNUMBER(($H140)),'Order Form'!$G$5,"")</f>
        <v/>
      </c>
      <c r="D140" s="101" t="str">
        <f>IF('Order Form'!F198="","",IF(ISNUMBER(($H140)),'Order Form'!F198,""))</f>
        <v/>
      </c>
      <c r="E140" s="44"/>
      <c r="F140" s="100" t="str">
        <f>IF(ISNUMBER((H140)),SUBSTITUTE(SUBSTITUTE('Order Form'!#REF!,"-","")," ",""),"")</f>
        <v/>
      </c>
      <c r="G140" s="45"/>
      <c r="H140" s="99" t="str">
        <f>IF('Order Form'!H198&gt;0,'Order Form'!H198," ")</f>
        <v xml:space="preserve"> </v>
      </c>
      <c r="I140" s="98" t="str">
        <f>IF('Order Form'!$K$13="Yes",(IF('Order Form'!#REF!&gt;0,"",IF('Order Form'!$K$10&lt;&gt;"GR - Gratis",IF('Order Form'!#REF!=0,"",IF(ISNUMBER($H140),'Order Form'!#REF!,"")),""))),"")</f>
        <v/>
      </c>
      <c r="J140" s="98" t="str">
        <f>IF('Order Form'!$K$13="Yes",(IF('Order Form'!#REF!=0,"",IF('Order Form'!$K$10&lt;&gt;"GR - Gratis",IF(ISNUMBER($H140),'Order Form'!#REF!,""),""))),"")</f>
        <v/>
      </c>
      <c r="K140" s="46"/>
      <c r="L140" s="98" t="str">
        <f>IF('Order Form'!J198&gt;0,"",IF('Order Form'!G198=0,"",IF('Order Form'!$K$10&lt;&gt;"GR - Gratis",IF('Order Form'!$K$12="Yes",IF(ISNUMBER($H140),'Order Form'!G198*100,""),""),"")))</f>
        <v/>
      </c>
      <c r="M140" s="98" t="str">
        <f>IF('Order Form'!J198&gt;0,"",IF('Order Form'!$K$17=0,"",IF('Order Form'!$K$17=0,"",IF('Order Form'!$K$10&lt;&gt;"GR - Gratis",IF('Order Form'!$K$12="Yes",IF(ISNUMBER($H140),'Order Form'!$K$17*100,""),""),""))))</f>
        <v/>
      </c>
      <c r="N140" s="47"/>
      <c r="O140" s="97" t="str">
        <f>IF('Order Form'!$B$8="Name / Attent Of","",IF(ISNUMBER($H140),IF('Order Form'!$K$14="Yes",'Order Form'!$B$8,""),""))</f>
        <v/>
      </c>
      <c r="P140" s="105" t="str">
        <f>IF('Order Form'!$B$9="Company / Department","",IF(ISNUMBER($H140),IF('Order Form'!$K$14="Yes",'Order Form'!$B$9,""),""))</f>
        <v/>
      </c>
      <c r="Q140" s="97" t="str">
        <f>IF('Order Form'!$B$10="Address 1","",IF(ISNUMBER($H140),IF('Order Form'!$K$14="Yes",'Order Form'!$B$10,""),""))</f>
        <v/>
      </c>
      <c r="R140" s="97" t="str">
        <f>IF('Order Form'!$B$11="Address 2","",IF(ISNUMBER($H140),IF('Order Form'!$K$14="Yes",'Order Form'!$B$11,""),""))</f>
        <v/>
      </c>
      <c r="S140" s="105" t="str">
        <f>IF('Order Form'!$B$12="Address 3","",IF(ISNUMBER($H140),IF('Order Form'!$K$14="Yes",'Order Form'!$B$12,""),""))</f>
        <v/>
      </c>
      <c r="T140" s="97" t="str">
        <f>IF('Order Form'!$B$13="Town","",IF(ISNUMBER($H140),IF('Order Form'!$K$14="Yes",'Order Form'!$B$13,""),""))</f>
        <v/>
      </c>
      <c r="U140" s="43"/>
      <c r="V140" s="112" t="str">
        <f>IF('Order Form'!$B$14="Post Code","",IF(ISNUMBER($H140),IF('Order Form'!$K$14="Yes",'Order Form'!$B$14,""),""))</f>
        <v/>
      </c>
      <c r="W140" s="107" t="str">
        <f>IF('Order Form'!$B$15="Country","",IF(ISNUMBER($H140),IF('Order Form'!$K$14="Yes",VLOOKUP('Order Form'!$B$15,Lists!N:O,2,0),""),""))</f>
        <v/>
      </c>
      <c r="X140" s="109"/>
      <c r="Y140" s="108" t="str">
        <f>IF('Order Form'!$F$8="Phone","",IF(ISNUMBER($H140),IF('Order Form'!$K$14="Yes",'Order Form'!$F$8,""),""))</f>
        <v/>
      </c>
      <c r="Z140" s="106" t="str">
        <f>IF('Order Form'!$F$9="Email","",IF(ISNUMBER($H140),IF('Order Form'!$K$14="Yes",'Order Form'!$F$9,""),""))</f>
        <v/>
      </c>
      <c r="AA140" s="47"/>
      <c r="AC140" s="95" t="str">
        <f>IF(ISNUMBER(($H140)),LEFT('Order Form'!$K$10,2),"")</f>
        <v/>
      </c>
      <c r="AD140" s="43"/>
      <c r="AE140" s="95" t="str">
        <f>IF(AC140="GR",LEFT('Order Form'!$K$11,2),"")</f>
        <v/>
      </c>
      <c r="AF140" s="43"/>
      <c r="AG140" s="47"/>
      <c r="AH140" s="47"/>
      <c r="AI140" s="95" t="str">
        <f>IF(ISNUMBER(($H140)),IF('Order Form'!$K$16="Yes","P",""),"")</f>
        <v/>
      </c>
      <c r="AJ140" s="43"/>
      <c r="AK140" s="115"/>
      <c r="AL140" s="115"/>
      <c r="AM140" s="43"/>
      <c r="AN140" s="43"/>
      <c r="AO140" s="47"/>
      <c r="AP140" s="43"/>
      <c r="AQ140" s="47"/>
      <c r="AR140" s="47"/>
      <c r="AS140" s="47"/>
      <c r="AZ140" s="95" t="str">
        <f>IF(ISNUMBER(($H140)),IF('Order Form'!$K$15="Yes","Y",""),"")</f>
        <v/>
      </c>
      <c r="BD140" s="96" t="e">
        <f>IF('Order Form'!#REF!&gt;0,"OF"," ")</f>
        <v>#REF!</v>
      </c>
      <c r="BE140" s="95" t="e">
        <f>IF('Order Form'!#REF!&gt;0,"Y"," ")</f>
        <v>#REF!</v>
      </c>
      <c r="BF140" s="95" t="e">
        <f>IF('Order Form'!#REF!&gt;0,"STANDARD"," ")</f>
        <v>#REF!</v>
      </c>
    </row>
    <row r="141" spans="1:58">
      <c r="A141" s="43"/>
      <c r="B141" s="102" t="str">
        <f>IF(ISNUMBER(($H141)),'Order Form'!$D$5,"")</f>
        <v/>
      </c>
      <c r="C141" s="101" t="str">
        <f>IF(ISNUMBER(($H141)),'Order Form'!$G$5,"")</f>
        <v/>
      </c>
      <c r="D141" s="101" t="str">
        <f>IF('Order Form'!F199="","",IF(ISNUMBER(($H141)),'Order Form'!F199,""))</f>
        <v/>
      </c>
      <c r="E141" s="44"/>
      <c r="F141" s="100" t="str">
        <f>IF(ISNUMBER((H141)),SUBSTITUTE(SUBSTITUTE('Order Form'!#REF!,"-","")," ",""),"")</f>
        <v/>
      </c>
      <c r="G141" s="45"/>
      <c r="H141" s="99" t="str">
        <f>IF('Order Form'!H199&gt;0,'Order Form'!H199," ")</f>
        <v xml:space="preserve"> </v>
      </c>
      <c r="I141" s="98" t="str">
        <f>IF('Order Form'!$K$13="Yes",(IF('Order Form'!#REF!&gt;0,"",IF('Order Form'!$K$10&lt;&gt;"GR - Gratis",IF('Order Form'!#REF!=0,"",IF(ISNUMBER($H141),'Order Form'!#REF!,"")),""))),"")</f>
        <v/>
      </c>
      <c r="J141" s="98" t="str">
        <f>IF('Order Form'!$K$13="Yes",(IF('Order Form'!#REF!=0,"",IF('Order Form'!$K$10&lt;&gt;"GR - Gratis",IF(ISNUMBER($H141),'Order Form'!#REF!,""),""))),"")</f>
        <v/>
      </c>
      <c r="K141" s="46"/>
      <c r="L141" s="98" t="str">
        <f>IF('Order Form'!J199&gt;0,"",IF('Order Form'!G199=0,"",IF('Order Form'!$K$10&lt;&gt;"GR - Gratis",IF('Order Form'!$K$12="Yes",IF(ISNUMBER($H141),'Order Form'!G199*100,""),""),"")))</f>
        <v/>
      </c>
      <c r="M141" s="98" t="str">
        <f>IF('Order Form'!J199&gt;0,"",IF('Order Form'!$K$17=0,"",IF('Order Form'!$K$17=0,"",IF('Order Form'!$K$10&lt;&gt;"GR - Gratis",IF('Order Form'!$K$12="Yes",IF(ISNUMBER($H141),'Order Form'!$K$17*100,""),""),""))))</f>
        <v/>
      </c>
      <c r="N141" s="47"/>
      <c r="O141" s="97" t="str">
        <f>IF('Order Form'!$B$8="Name / Attent Of","",IF(ISNUMBER($H141),IF('Order Form'!$K$14="Yes",'Order Form'!$B$8,""),""))</f>
        <v/>
      </c>
      <c r="P141" s="105" t="str">
        <f>IF('Order Form'!$B$9="Company / Department","",IF(ISNUMBER($H141),IF('Order Form'!$K$14="Yes",'Order Form'!$B$9,""),""))</f>
        <v/>
      </c>
      <c r="Q141" s="97" t="str">
        <f>IF('Order Form'!$B$10="Address 1","",IF(ISNUMBER($H141),IF('Order Form'!$K$14="Yes",'Order Form'!$B$10,""),""))</f>
        <v/>
      </c>
      <c r="R141" s="97" t="str">
        <f>IF('Order Form'!$B$11="Address 2","",IF(ISNUMBER($H141),IF('Order Form'!$K$14="Yes",'Order Form'!$B$11,""),""))</f>
        <v/>
      </c>
      <c r="S141" s="105" t="str">
        <f>IF('Order Form'!$B$12="Address 3","",IF(ISNUMBER($H141),IF('Order Form'!$K$14="Yes",'Order Form'!$B$12,""),""))</f>
        <v/>
      </c>
      <c r="T141" s="97" t="str">
        <f>IF('Order Form'!$B$13="Town","",IF(ISNUMBER($H141),IF('Order Form'!$K$14="Yes",'Order Form'!$B$13,""),""))</f>
        <v/>
      </c>
      <c r="U141" s="43"/>
      <c r="V141" s="112" t="str">
        <f>IF('Order Form'!$B$14="Post Code","",IF(ISNUMBER($H141),IF('Order Form'!$K$14="Yes",'Order Form'!$B$14,""),""))</f>
        <v/>
      </c>
      <c r="W141" s="107" t="str">
        <f>IF('Order Form'!$B$15="Country","",IF(ISNUMBER($H141),IF('Order Form'!$K$14="Yes",VLOOKUP('Order Form'!$B$15,Lists!N:O,2,0),""),""))</f>
        <v/>
      </c>
      <c r="X141" s="109"/>
      <c r="Y141" s="108" t="str">
        <f>IF('Order Form'!$F$8="Phone","",IF(ISNUMBER($H141),IF('Order Form'!$K$14="Yes",'Order Form'!$F$8,""),""))</f>
        <v/>
      </c>
      <c r="Z141" s="106" t="str">
        <f>IF('Order Form'!$F$9="Email","",IF(ISNUMBER($H141),IF('Order Form'!$K$14="Yes",'Order Form'!$F$9,""),""))</f>
        <v/>
      </c>
      <c r="AA141" s="47"/>
      <c r="AC141" s="95" t="str">
        <f>IF(ISNUMBER(($H141)),LEFT('Order Form'!$K$10,2),"")</f>
        <v/>
      </c>
      <c r="AD141" s="43"/>
      <c r="AE141" s="95" t="str">
        <f>IF(AC141="GR",LEFT('Order Form'!$K$11,2),"")</f>
        <v/>
      </c>
      <c r="AF141" s="43"/>
      <c r="AG141" s="47"/>
      <c r="AH141" s="47"/>
      <c r="AI141" s="95" t="str">
        <f>IF(ISNUMBER(($H141)),IF('Order Form'!$K$16="Yes","P",""),"")</f>
        <v/>
      </c>
      <c r="AJ141" s="43"/>
      <c r="AK141" s="115"/>
      <c r="AL141" s="115"/>
      <c r="AM141" s="43"/>
      <c r="AN141" s="43"/>
      <c r="AO141" s="47"/>
      <c r="AP141" s="43"/>
      <c r="AQ141" s="47"/>
      <c r="AR141" s="47"/>
      <c r="AS141" s="47"/>
      <c r="AZ141" s="95" t="str">
        <f>IF(ISNUMBER(($H141)),IF('Order Form'!$K$15="Yes","Y",""),"")</f>
        <v/>
      </c>
      <c r="BD141" s="96" t="e">
        <f>IF('Order Form'!#REF!&gt;0,"OF"," ")</f>
        <v>#REF!</v>
      </c>
      <c r="BE141" s="95" t="e">
        <f>IF('Order Form'!#REF!&gt;0,"Y"," ")</f>
        <v>#REF!</v>
      </c>
      <c r="BF141" s="95" t="e">
        <f>IF('Order Form'!#REF!&gt;0,"STANDARD"," ")</f>
        <v>#REF!</v>
      </c>
    </row>
    <row r="142" spans="1:58">
      <c r="A142" s="43"/>
      <c r="B142" s="102" t="str">
        <f>IF(ISNUMBER(($H142)),'Order Form'!$D$5,"")</f>
        <v/>
      </c>
      <c r="C142" s="101" t="str">
        <f>IF(ISNUMBER(($H142)),'Order Form'!$G$5,"")</f>
        <v/>
      </c>
      <c r="D142" s="101" t="str">
        <f>IF('Order Form'!F200="","",IF(ISNUMBER(($H142)),'Order Form'!F200,""))</f>
        <v/>
      </c>
      <c r="E142" s="44"/>
      <c r="F142" s="100" t="str">
        <f>IF(ISNUMBER((H142)),SUBSTITUTE(SUBSTITUTE('Order Form'!#REF!,"-","")," ",""),"")</f>
        <v/>
      </c>
      <c r="G142" s="45"/>
      <c r="H142" s="99" t="str">
        <f>IF('Order Form'!H200&gt;0,'Order Form'!H200," ")</f>
        <v xml:space="preserve"> </v>
      </c>
      <c r="I142" s="98" t="str">
        <f>IF('Order Form'!$K$13="Yes",(IF('Order Form'!#REF!&gt;0,"",IF('Order Form'!$K$10&lt;&gt;"GR - Gratis",IF('Order Form'!#REF!=0,"",IF(ISNUMBER($H142),'Order Form'!#REF!,"")),""))),"")</f>
        <v/>
      </c>
      <c r="J142" s="98" t="str">
        <f>IF('Order Form'!$K$13="Yes",(IF('Order Form'!#REF!=0,"",IF('Order Form'!$K$10&lt;&gt;"GR - Gratis",IF(ISNUMBER($H142),'Order Form'!#REF!,""),""))),"")</f>
        <v/>
      </c>
      <c r="K142" s="46"/>
      <c r="L142" s="98" t="str">
        <f>IF('Order Form'!J200&gt;0,"",IF('Order Form'!G200=0,"",IF('Order Form'!$K$10&lt;&gt;"GR - Gratis",IF('Order Form'!$K$12="Yes",IF(ISNUMBER($H142),'Order Form'!G200*100,""),""),"")))</f>
        <v/>
      </c>
      <c r="M142" s="98" t="str">
        <f>IF('Order Form'!J200&gt;0,"",IF('Order Form'!$K$17=0,"",IF('Order Form'!$K$17=0,"",IF('Order Form'!$K$10&lt;&gt;"GR - Gratis",IF('Order Form'!$K$12="Yes",IF(ISNUMBER($H142),'Order Form'!$K$17*100,""),""),""))))</f>
        <v/>
      </c>
      <c r="N142" s="47"/>
      <c r="O142" s="97" t="str">
        <f>IF('Order Form'!$B$8="Name / Attent Of","",IF(ISNUMBER($H142),IF('Order Form'!$K$14="Yes",'Order Form'!$B$8,""),""))</f>
        <v/>
      </c>
      <c r="P142" s="105" t="str">
        <f>IF('Order Form'!$B$9="Company / Department","",IF(ISNUMBER($H142),IF('Order Form'!$K$14="Yes",'Order Form'!$B$9,""),""))</f>
        <v/>
      </c>
      <c r="Q142" s="97" t="str">
        <f>IF('Order Form'!$B$10="Address 1","",IF(ISNUMBER($H142),IF('Order Form'!$K$14="Yes",'Order Form'!$B$10,""),""))</f>
        <v/>
      </c>
      <c r="R142" s="97" t="str">
        <f>IF('Order Form'!$B$11="Address 2","",IF(ISNUMBER($H142),IF('Order Form'!$K$14="Yes",'Order Form'!$B$11,""),""))</f>
        <v/>
      </c>
      <c r="S142" s="105" t="str">
        <f>IF('Order Form'!$B$12="Address 3","",IF(ISNUMBER($H142),IF('Order Form'!$K$14="Yes",'Order Form'!$B$12,""),""))</f>
        <v/>
      </c>
      <c r="T142" s="97" t="str">
        <f>IF('Order Form'!$B$13="Town","",IF(ISNUMBER($H142),IF('Order Form'!$K$14="Yes",'Order Form'!$B$13,""),""))</f>
        <v/>
      </c>
      <c r="U142" s="43"/>
      <c r="V142" s="112" t="str">
        <f>IF('Order Form'!$B$14="Post Code","",IF(ISNUMBER($H142),IF('Order Form'!$K$14="Yes",'Order Form'!$B$14,""),""))</f>
        <v/>
      </c>
      <c r="W142" s="107" t="str">
        <f>IF('Order Form'!$B$15="Country","",IF(ISNUMBER($H142),IF('Order Form'!$K$14="Yes",VLOOKUP('Order Form'!$B$15,Lists!N:O,2,0),""),""))</f>
        <v/>
      </c>
      <c r="X142" s="109"/>
      <c r="Y142" s="108" t="str">
        <f>IF('Order Form'!$F$8="Phone","",IF(ISNUMBER($H142),IF('Order Form'!$K$14="Yes",'Order Form'!$F$8,""),""))</f>
        <v/>
      </c>
      <c r="Z142" s="106" t="str">
        <f>IF('Order Form'!$F$9="Email","",IF(ISNUMBER($H142),IF('Order Form'!$K$14="Yes",'Order Form'!$F$9,""),""))</f>
        <v/>
      </c>
      <c r="AA142" s="47"/>
      <c r="AC142" s="95" t="str">
        <f>IF(ISNUMBER(($H142)),LEFT('Order Form'!$K$10,2),"")</f>
        <v/>
      </c>
      <c r="AD142" s="43"/>
      <c r="AE142" s="95" t="str">
        <f>IF(AC142="GR",LEFT('Order Form'!$K$11,2),"")</f>
        <v/>
      </c>
      <c r="AF142" s="43"/>
      <c r="AG142" s="47"/>
      <c r="AH142" s="47"/>
      <c r="AI142" s="95" t="str">
        <f>IF(ISNUMBER(($H142)),IF('Order Form'!$K$16="Yes","P",""),"")</f>
        <v/>
      </c>
      <c r="AJ142" s="43"/>
      <c r="AK142" s="115"/>
      <c r="AL142" s="115"/>
      <c r="AM142" s="43"/>
      <c r="AN142" s="43"/>
      <c r="AO142" s="47"/>
      <c r="AP142" s="43"/>
      <c r="AQ142" s="47"/>
      <c r="AR142" s="47"/>
      <c r="AS142" s="47"/>
      <c r="AZ142" s="95" t="str">
        <f>IF(ISNUMBER(($H142)),IF('Order Form'!$K$15="Yes","Y",""),"")</f>
        <v/>
      </c>
      <c r="BD142" s="96" t="e">
        <f>IF('Order Form'!#REF!&gt;0,"OF"," ")</f>
        <v>#REF!</v>
      </c>
      <c r="BE142" s="95" t="e">
        <f>IF('Order Form'!#REF!&gt;0,"Y"," ")</f>
        <v>#REF!</v>
      </c>
      <c r="BF142" s="95" t="e">
        <f>IF('Order Form'!#REF!&gt;0,"STANDARD"," ")</f>
        <v>#REF!</v>
      </c>
    </row>
    <row r="143" spans="1:58">
      <c r="A143" s="43"/>
      <c r="B143" s="102" t="str">
        <f>IF(ISNUMBER(($H143)),'Order Form'!$D$5,"")</f>
        <v/>
      </c>
      <c r="C143" s="101" t="str">
        <f>IF(ISNUMBER(($H143)),'Order Form'!$G$5,"")</f>
        <v/>
      </c>
      <c r="D143" s="101" t="str">
        <f>IF('Order Form'!F201="","",IF(ISNUMBER(($H143)),'Order Form'!F201,""))</f>
        <v/>
      </c>
      <c r="E143" s="44"/>
      <c r="F143" s="100" t="str">
        <f>IF(ISNUMBER((H143)),SUBSTITUTE(SUBSTITUTE('Order Form'!#REF!,"-","")," ",""),"")</f>
        <v/>
      </c>
      <c r="G143" s="45"/>
      <c r="H143" s="99" t="str">
        <f>IF('Order Form'!H201&gt;0,'Order Form'!H201," ")</f>
        <v xml:space="preserve"> </v>
      </c>
      <c r="I143" s="98" t="str">
        <f>IF('Order Form'!$K$13="Yes",(IF('Order Form'!#REF!&gt;0,"",IF('Order Form'!$K$10&lt;&gt;"GR - Gratis",IF('Order Form'!#REF!=0,"",IF(ISNUMBER($H143),'Order Form'!#REF!,"")),""))),"")</f>
        <v/>
      </c>
      <c r="J143" s="98" t="str">
        <f>IF('Order Form'!$K$13="Yes",(IF('Order Form'!#REF!=0,"",IF('Order Form'!$K$10&lt;&gt;"GR - Gratis",IF(ISNUMBER($H143),'Order Form'!#REF!,""),""))),"")</f>
        <v/>
      </c>
      <c r="K143" s="46"/>
      <c r="L143" s="98" t="str">
        <f>IF('Order Form'!J201&gt;0,"",IF('Order Form'!G201=0,"",IF('Order Form'!$K$10&lt;&gt;"GR - Gratis",IF('Order Form'!$K$12="Yes",IF(ISNUMBER($H143),'Order Form'!G201*100,""),""),"")))</f>
        <v/>
      </c>
      <c r="M143" s="98" t="str">
        <f>IF('Order Form'!J201&gt;0,"",IF('Order Form'!$K$17=0,"",IF('Order Form'!$K$17=0,"",IF('Order Form'!$K$10&lt;&gt;"GR - Gratis",IF('Order Form'!$K$12="Yes",IF(ISNUMBER($H143),'Order Form'!$K$17*100,""),""),""))))</f>
        <v/>
      </c>
      <c r="N143" s="47"/>
      <c r="O143" s="97" t="str">
        <f>IF('Order Form'!$B$8="Name / Attent Of","",IF(ISNUMBER($H143),IF('Order Form'!$K$14="Yes",'Order Form'!$B$8,""),""))</f>
        <v/>
      </c>
      <c r="P143" s="105" t="str">
        <f>IF('Order Form'!$B$9="Company / Department","",IF(ISNUMBER($H143),IF('Order Form'!$K$14="Yes",'Order Form'!$B$9,""),""))</f>
        <v/>
      </c>
      <c r="Q143" s="97" t="str">
        <f>IF('Order Form'!$B$10="Address 1","",IF(ISNUMBER($H143),IF('Order Form'!$K$14="Yes",'Order Form'!$B$10,""),""))</f>
        <v/>
      </c>
      <c r="R143" s="97" t="str">
        <f>IF('Order Form'!$B$11="Address 2","",IF(ISNUMBER($H143),IF('Order Form'!$K$14="Yes",'Order Form'!$B$11,""),""))</f>
        <v/>
      </c>
      <c r="S143" s="105" t="str">
        <f>IF('Order Form'!$B$12="Address 3","",IF(ISNUMBER($H143),IF('Order Form'!$K$14="Yes",'Order Form'!$B$12,""),""))</f>
        <v/>
      </c>
      <c r="T143" s="97" t="str">
        <f>IF('Order Form'!$B$13="Town","",IF(ISNUMBER($H143),IF('Order Form'!$K$14="Yes",'Order Form'!$B$13,""),""))</f>
        <v/>
      </c>
      <c r="U143" s="43"/>
      <c r="V143" s="112" t="str">
        <f>IF('Order Form'!$B$14="Post Code","",IF(ISNUMBER($H143),IF('Order Form'!$K$14="Yes",'Order Form'!$B$14,""),""))</f>
        <v/>
      </c>
      <c r="W143" s="107" t="str">
        <f>IF('Order Form'!$B$15="Country","",IF(ISNUMBER($H143),IF('Order Form'!$K$14="Yes",VLOOKUP('Order Form'!$B$15,Lists!N:O,2,0),""),""))</f>
        <v/>
      </c>
      <c r="X143" s="109"/>
      <c r="Y143" s="108" t="str">
        <f>IF('Order Form'!$F$8="Phone","",IF(ISNUMBER($H143),IF('Order Form'!$K$14="Yes",'Order Form'!$F$8,""),""))</f>
        <v/>
      </c>
      <c r="Z143" s="106" t="str">
        <f>IF('Order Form'!$F$9="Email","",IF(ISNUMBER($H143),IF('Order Form'!$K$14="Yes",'Order Form'!$F$9,""),""))</f>
        <v/>
      </c>
      <c r="AA143" s="47"/>
      <c r="AC143" s="95" t="str">
        <f>IF(ISNUMBER(($H143)),LEFT('Order Form'!$K$10,2),"")</f>
        <v/>
      </c>
      <c r="AD143" s="43"/>
      <c r="AE143" s="95" t="str">
        <f>IF(AC143="GR",LEFT('Order Form'!$K$11,2),"")</f>
        <v/>
      </c>
      <c r="AF143" s="43"/>
      <c r="AG143" s="47"/>
      <c r="AH143" s="47"/>
      <c r="AI143" s="95" t="str">
        <f>IF(ISNUMBER(($H143)),IF('Order Form'!$K$16="Yes","P",""),"")</f>
        <v/>
      </c>
      <c r="AJ143" s="43"/>
      <c r="AK143" s="115"/>
      <c r="AL143" s="115"/>
      <c r="AM143" s="43"/>
      <c r="AN143" s="43"/>
      <c r="AO143" s="47"/>
      <c r="AP143" s="43"/>
      <c r="AQ143" s="47"/>
      <c r="AR143" s="47"/>
      <c r="AS143" s="47"/>
      <c r="AZ143" s="95" t="str">
        <f>IF(ISNUMBER(($H143)),IF('Order Form'!$K$15="Yes","Y",""),"")</f>
        <v/>
      </c>
      <c r="BD143" s="96" t="e">
        <f>IF('Order Form'!#REF!&gt;0,"OF"," ")</f>
        <v>#REF!</v>
      </c>
      <c r="BE143" s="95" t="e">
        <f>IF('Order Form'!#REF!&gt;0,"Y"," ")</f>
        <v>#REF!</v>
      </c>
      <c r="BF143" s="95" t="e">
        <f>IF('Order Form'!#REF!&gt;0,"STANDARD"," ")</f>
        <v>#REF!</v>
      </c>
    </row>
    <row r="144" spans="1:58">
      <c r="A144" s="43"/>
      <c r="B144" s="102" t="str">
        <f>IF(ISNUMBER(($H144)),'Order Form'!$D$5,"")</f>
        <v/>
      </c>
      <c r="C144" s="101" t="str">
        <f>IF(ISNUMBER(($H144)),'Order Form'!$G$5,"")</f>
        <v/>
      </c>
      <c r="D144" s="101" t="str">
        <f>IF('Order Form'!F202="","",IF(ISNUMBER(($H144)),'Order Form'!F202,""))</f>
        <v/>
      </c>
      <c r="E144" s="44"/>
      <c r="F144" s="100" t="str">
        <f>IF(ISNUMBER((H144)),SUBSTITUTE(SUBSTITUTE('Order Form'!#REF!,"-","")," ",""),"")</f>
        <v/>
      </c>
      <c r="G144" s="45"/>
      <c r="H144" s="99" t="str">
        <f>IF('Order Form'!H202&gt;0,'Order Form'!H202," ")</f>
        <v xml:space="preserve"> </v>
      </c>
      <c r="I144" s="98" t="str">
        <f>IF('Order Form'!$K$13="Yes",(IF('Order Form'!#REF!&gt;0,"",IF('Order Form'!$K$10&lt;&gt;"GR - Gratis",IF('Order Form'!#REF!=0,"",IF(ISNUMBER($H144),'Order Form'!#REF!,"")),""))),"")</f>
        <v/>
      </c>
      <c r="J144" s="98" t="str">
        <f>IF('Order Form'!$K$13="Yes",(IF('Order Form'!#REF!=0,"",IF('Order Form'!$K$10&lt;&gt;"GR - Gratis",IF(ISNUMBER($H144),'Order Form'!#REF!,""),""))),"")</f>
        <v/>
      </c>
      <c r="K144" s="46"/>
      <c r="L144" s="98" t="str">
        <f>IF('Order Form'!J202&gt;0,"",IF('Order Form'!G202=0,"",IF('Order Form'!$K$10&lt;&gt;"GR - Gratis",IF('Order Form'!$K$12="Yes",IF(ISNUMBER($H144),'Order Form'!G202*100,""),""),"")))</f>
        <v/>
      </c>
      <c r="M144" s="98" t="str">
        <f>IF('Order Form'!J202&gt;0,"",IF('Order Form'!$K$17=0,"",IF('Order Form'!$K$17=0,"",IF('Order Form'!$K$10&lt;&gt;"GR - Gratis",IF('Order Form'!$K$12="Yes",IF(ISNUMBER($H144),'Order Form'!$K$17*100,""),""),""))))</f>
        <v/>
      </c>
      <c r="N144" s="47"/>
      <c r="O144" s="97" t="str">
        <f>IF('Order Form'!$B$8="Name / Attent Of","",IF(ISNUMBER($H144),IF('Order Form'!$K$14="Yes",'Order Form'!$B$8,""),""))</f>
        <v/>
      </c>
      <c r="P144" s="105" t="str">
        <f>IF('Order Form'!$B$9="Company / Department","",IF(ISNUMBER($H144),IF('Order Form'!$K$14="Yes",'Order Form'!$B$9,""),""))</f>
        <v/>
      </c>
      <c r="Q144" s="97" t="str">
        <f>IF('Order Form'!$B$10="Address 1","",IF(ISNUMBER($H144),IF('Order Form'!$K$14="Yes",'Order Form'!$B$10,""),""))</f>
        <v/>
      </c>
      <c r="R144" s="97" t="str">
        <f>IF('Order Form'!$B$11="Address 2","",IF(ISNUMBER($H144),IF('Order Form'!$K$14="Yes",'Order Form'!$B$11,""),""))</f>
        <v/>
      </c>
      <c r="S144" s="105" t="str">
        <f>IF('Order Form'!$B$12="Address 3","",IF(ISNUMBER($H144),IF('Order Form'!$K$14="Yes",'Order Form'!$B$12,""),""))</f>
        <v/>
      </c>
      <c r="T144" s="97" t="str">
        <f>IF('Order Form'!$B$13="Town","",IF(ISNUMBER($H144),IF('Order Form'!$K$14="Yes",'Order Form'!$B$13,""),""))</f>
        <v/>
      </c>
      <c r="U144" s="43"/>
      <c r="V144" s="112" t="str">
        <f>IF('Order Form'!$B$14="Post Code","",IF(ISNUMBER($H144),IF('Order Form'!$K$14="Yes",'Order Form'!$B$14,""),""))</f>
        <v/>
      </c>
      <c r="W144" s="107" t="str">
        <f>IF('Order Form'!$B$15="Country","",IF(ISNUMBER($H144),IF('Order Form'!$K$14="Yes",VLOOKUP('Order Form'!$B$15,Lists!N:O,2,0),""),""))</f>
        <v/>
      </c>
      <c r="X144" s="109"/>
      <c r="Y144" s="108" t="str">
        <f>IF('Order Form'!$F$8="Phone","",IF(ISNUMBER($H144),IF('Order Form'!$K$14="Yes",'Order Form'!$F$8,""),""))</f>
        <v/>
      </c>
      <c r="Z144" s="106" t="str">
        <f>IF('Order Form'!$F$9="Email","",IF(ISNUMBER($H144),IF('Order Form'!$K$14="Yes",'Order Form'!$F$9,""),""))</f>
        <v/>
      </c>
      <c r="AA144" s="47"/>
      <c r="AC144" s="95" t="str">
        <f>IF(ISNUMBER(($H144)),LEFT('Order Form'!$K$10,2),"")</f>
        <v/>
      </c>
      <c r="AD144" s="43"/>
      <c r="AE144" s="95" t="str">
        <f>IF(AC144="GR",LEFT('Order Form'!$K$11,2),"")</f>
        <v/>
      </c>
      <c r="AF144" s="43"/>
      <c r="AG144" s="47"/>
      <c r="AH144" s="47"/>
      <c r="AI144" s="95" t="str">
        <f>IF(ISNUMBER(($H144)),IF('Order Form'!$K$16="Yes","P",""),"")</f>
        <v/>
      </c>
      <c r="AJ144" s="43"/>
      <c r="AK144" s="115"/>
      <c r="AL144" s="115"/>
      <c r="AM144" s="43"/>
      <c r="AN144" s="43"/>
      <c r="AO144" s="47"/>
      <c r="AP144" s="43"/>
      <c r="AQ144" s="47"/>
      <c r="AR144" s="47"/>
      <c r="AS144" s="47"/>
      <c r="AZ144" s="95" t="str">
        <f>IF(ISNUMBER(($H144)),IF('Order Form'!$K$15="Yes","Y",""),"")</f>
        <v/>
      </c>
      <c r="BD144" s="96" t="e">
        <f>IF('Order Form'!#REF!&gt;0,"OF"," ")</f>
        <v>#REF!</v>
      </c>
      <c r="BE144" s="95" t="e">
        <f>IF('Order Form'!#REF!&gt;0,"Y"," ")</f>
        <v>#REF!</v>
      </c>
      <c r="BF144" s="95" t="e">
        <f>IF('Order Form'!#REF!&gt;0,"STANDARD"," ")</f>
        <v>#REF!</v>
      </c>
    </row>
    <row r="145" spans="1:58">
      <c r="A145" s="43"/>
      <c r="B145" s="102" t="str">
        <f>IF(ISNUMBER(($H145)),'Order Form'!$D$5,"")</f>
        <v/>
      </c>
      <c r="C145" s="101" t="str">
        <f>IF(ISNUMBER(($H145)),'Order Form'!$G$5,"")</f>
        <v/>
      </c>
      <c r="D145" s="101" t="str">
        <f>IF('Order Form'!F203="","",IF(ISNUMBER(($H145)),'Order Form'!F203,""))</f>
        <v/>
      </c>
      <c r="E145" s="44"/>
      <c r="F145" s="100" t="str">
        <f>IF(ISNUMBER((H145)),SUBSTITUTE(SUBSTITUTE('Order Form'!#REF!,"-","")," ",""),"")</f>
        <v/>
      </c>
      <c r="G145" s="45"/>
      <c r="H145" s="99" t="str">
        <f>IF('Order Form'!H203&gt;0,'Order Form'!H203," ")</f>
        <v xml:space="preserve"> </v>
      </c>
      <c r="I145" s="98" t="str">
        <f>IF('Order Form'!$K$13="Yes",(IF('Order Form'!#REF!&gt;0,"",IF('Order Form'!$K$10&lt;&gt;"GR - Gratis",IF('Order Form'!#REF!=0,"",IF(ISNUMBER($H145),'Order Form'!#REF!,"")),""))),"")</f>
        <v/>
      </c>
      <c r="J145" s="98" t="str">
        <f>IF('Order Form'!$K$13="Yes",(IF('Order Form'!#REF!=0,"",IF('Order Form'!$K$10&lt;&gt;"GR - Gratis",IF(ISNUMBER($H145),'Order Form'!#REF!,""),""))),"")</f>
        <v/>
      </c>
      <c r="K145" s="46"/>
      <c r="L145" s="98" t="str">
        <f>IF('Order Form'!J203&gt;0,"",IF('Order Form'!G203=0,"",IF('Order Form'!$K$10&lt;&gt;"GR - Gratis",IF('Order Form'!$K$12="Yes",IF(ISNUMBER($H145),'Order Form'!G203*100,""),""),"")))</f>
        <v/>
      </c>
      <c r="M145" s="98" t="str">
        <f>IF('Order Form'!J203&gt;0,"",IF('Order Form'!$K$17=0,"",IF('Order Form'!$K$17=0,"",IF('Order Form'!$K$10&lt;&gt;"GR - Gratis",IF('Order Form'!$K$12="Yes",IF(ISNUMBER($H145),'Order Form'!$K$17*100,""),""),""))))</f>
        <v/>
      </c>
      <c r="N145" s="47"/>
      <c r="O145" s="97" t="str">
        <f>IF('Order Form'!$B$8="Name / Attent Of","",IF(ISNUMBER($H145),IF('Order Form'!$K$14="Yes",'Order Form'!$B$8,""),""))</f>
        <v/>
      </c>
      <c r="P145" s="105" t="str">
        <f>IF('Order Form'!$B$9="Company / Department","",IF(ISNUMBER($H145),IF('Order Form'!$K$14="Yes",'Order Form'!$B$9,""),""))</f>
        <v/>
      </c>
      <c r="Q145" s="97" t="str">
        <f>IF('Order Form'!$B$10="Address 1","",IF(ISNUMBER($H145),IF('Order Form'!$K$14="Yes",'Order Form'!$B$10,""),""))</f>
        <v/>
      </c>
      <c r="R145" s="97" t="str">
        <f>IF('Order Form'!$B$11="Address 2","",IF(ISNUMBER($H145),IF('Order Form'!$K$14="Yes",'Order Form'!$B$11,""),""))</f>
        <v/>
      </c>
      <c r="S145" s="105" t="str">
        <f>IF('Order Form'!$B$12="Address 3","",IF(ISNUMBER($H145),IF('Order Form'!$K$14="Yes",'Order Form'!$B$12,""),""))</f>
        <v/>
      </c>
      <c r="T145" s="97" t="str">
        <f>IF('Order Form'!$B$13="Town","",IF(ISNUMBER($H145),IF('Order Form'!$K$14="Yes",'Order Form'!$B$13,""),""))</f>
        <v/>
      </c>
      <c r="U145" s="43"/>
      <c r="V145" s="112" t="str">
        <f>IF('Order Form'!$B$14="Post Code","",IF(ISNUMBER($H145),IF('Order Form'!$K$14="Yes",'Order Form'!$B$14,""),""))</f>
        <v/>
      </c>
      <c r="W145" s="107" t="str">
        <f>IF('Order Form'!$B$15="Country","",IF(ISNUMBER($H145),IF('Order Form'!$K$14="Yes",VLOOKUP('Order Form'!$B$15,Lists!N:O,2,0),""),""))</f>
        <v/>
      </c>
      <c r="X145" s="109"/>
      <c r="Y145" s="108" t="str">
        <f>IF('Order Form'!$F$8="Phone","",IF(ISNUMBER($H145),IF('Order Form'!$K$14="Yes",'Order Form'!$F$8,""),""))</f>
        <v/>
      </c>
      <c r="Z145" s="106" t="str">
        <f>IF('Order Form'!$F$9="Email","",IF(ISNUMBER($H145),IF('Order Form'!$K$14="Yes",'Order Form'!$F$9,""),""))</f>
        <v/>
      </c>
      <c r="AA145" s="47"/>
      <c r="AC145" s="95" t="str">
        <f>IF(ISNUMBER(($H145)),LEFT('Order Form'!$K$10,2),"")</f>
        <v/>
      </c>
      <c r="AD145" s="43"/>
      <c r="AE145" s="95" t="str">
        <f>IF(AC145="GR",LEFT('Order Form'!$K$11,2),"")</f>
        <v/>
      </c>
      <c r="AF145" s="43"/>
      <c r="AG145" s="47"/>
      <c r="AH145" s="47"/>
      <c r="AI145" s="95" t="str">
        <f>IF(ISNUMBER(($H145)),IF('Order Form'!$K$16="Yes","P",""),"")</f>
        <v/>
      </c>
      <c r="AJ145" s="43"/>
      <c r="AK145" s="115"/>
      <c r="AL145" s="115"/>
      <c r="AM145" s="43"/>
      <c r="AN145" s="43"/>
      <c r="AO145" s="47"/>
      <c r="AP145" s="43"/>
      <c r="AQ145" s="47"/>
      <c r="AR145" s="47"/>
      <c r="AS145" s="47"/>
      <c r="AZ145" s="95" t="str">
        <f>IF(ISNUMBER(($H145)),IF('Order Form'!$K$15="Yes","Y",""),"")</f>
        <v/>
      </c>
      <c r="BD145" s="96" t="e">
        <f>IF('Order Form'!#REF!&gt;0,"OF"," ")</f>
        <v>#REF!</v>
      </c>
      <c r="BE145" s="95" t="e">
        <f>IF('Order Form'!#REF!&gt;0,"Y"," ")</f>
        <v>#REF!</v>
      </c>
      <c r="BF145" s="95" t="e">
        <f>IF('Order Form'!#REF!&gt;0,"STANDARD"," ")</f>
        <v>#REF!</v>
      </c>
    </row>
    <row r="146" spans="1:58">
      <c r="A146" s="43"/>
      <c r="B146" s="102" t="str">
        <f>IF(ISNUMBER(($H146)),'Order Form'!$D$5,"")</f>
        <v/>
      </c>
      <c r="C146" s="101" t="str">
        <f>IF(ISNUMBER(($H146)),'Order Form'!$G$5,"")</f>
        <v/>
      </c>
      <c r="D146" s="101" t="str">
        <f>IF('Order Form'!F204="","",IF(ISNUMBER(($H146)),'Order Form'!F204,""))</f>
        <v/>
      </c>
      <c r="E146" s="44"/>
      <c r="F146" s="100" t="str">
        <f>IF(ISNUMBER((H146)),SUBSTITUTE(SUBSTITUTE('Order Form'!#REF!,"-","")," ",""),"")</f>
        <v/>
      </c>
      <c r="G146" s="45"/>
      <c r="H146" s="99" t="str">
        <f>IF('Order Form'!H204&gt;0,'Order Form'!H204," ")</f>
        <v xml:space="preserve"> </v>
      </c>
      <c r="I146" s="98" t="str">
        <f>IF('Order Form'!$K$13="Yes",(IF('Order Form'!#REF!&gt;0,"",IF('Order Form'!$K$10&lt;&gt;"GR - Gratis",IF('Order Form'!#REF!=0,"",IF(ISNUMBER($H146),'Order Form'!#REF!,"")),""))),"")</f>
        <v/>
      </c>
      <c r="J146" s="98" t="str">
        <f>IF('Order Form'!$K$13="Yes",(IF('Order Form'!#REF!=0,"",IF('Order Form'!$K$10&lt;&gt;"GR - Gratis",IF(ISNUMBER($H146),'Order Form'!#REF!,""),""))),"")</f>
        <v/>
      </c>
      <c r="K146" s="46"/>
      <c r="L146" s="98" t="str">
        <f>IF('Order Form'!J204&gt;0,"",IF('Order Form'!G204=0,"",IF('Order Form'!$K$10&lt;&gt;"GR - Gratis",IF('Order Form'!$K$12="Yes",IF(ISNUMBER($H146),'Order Form'!G204*100,""),""),"")))</f>
        <v/>
      </c>
      <c r="M146" s="98" t="str">
        <f>IF('Order Form'!J204&gt;0,"",IF('Order Form'!$K$17=0,"",IF('Order Form'!$K$17=0,"",IF('Order Form'!$K$10&lt;&gt;"GR - Gratis",IF('Order Form'!$K$12="Yes",IF(ISNUMBER($H146),'Order Form'!$K$17*100,""),""),""))))</f>
        <v/>
      </c>
      <c r="N146" s="47"/>
      <c r="O146" s="97" t="str">
        <f>IF('Order Form'!$B$8="Name / Attent Of","",IF(ISNUMBER($H146),IF('Order Form'!$K$14="Yes",'Order Form'!$B$8,""),""))</f>
        <v/>
      </c>
      <c r="P146" s="105" t="str">
        <f>IF('Order Form'!$B$9="Company / Department","",IF(ISNUMBER($H146),IF('Order Form'!$K$14="Yes",'Order Form'!$B$9,""),""))</f>
        <v/>
      </c>
      <c r="Q146" s="97" t="str">
        <f>IF('Order Form'!$B$10="Address 1","",IF(ISNUMBER($H146),IF('Order Form'!$K$14="Yes",'Order Form'!$B$10,""),""))</f>
        <v/>
      </c>
      <c r="R146" s="97" t="str">
        <f>IF('Order Form'!$B$11="Address 2","",IF(ISNUMBER($H146),IF('Order Form'!$K$14="Yes",'Order Form'!$B$11,""),""))</f>
        <v/>
      </c>
      <c r="S146" s="105" t="str">
        <f>IF('Order Form'!$B$12="Address 3","",IF(ISNUMBER($H146),IF('Order Form'!$K$14="Yes",'Order Form'!$B$12,""),""))</f>
        <v/>
      </c>
      <c r="T146" s="97" t="str">
        <f>IF('Order Form'!$B$13="Town","",IF(ISNUMBER($H146),IF('Order Form'!$K$14="Yes",'Order Form'!$B$13,""),""))</f>
        <v/>
      </c>
      <c r="U146" s="43"/>
      <c r="V146" s="112" t="str">
        <f>IF('Order Form'!$B$14="Post Code","",IF(ISNUMBER($H146),IF('Order Form'!$K$14="Yes",'Order Form'!$B$14,""),""))</f>
        <v/>
      </c>
      <c r="W146" s="107" t="str">
        <f>IF('Order Form'!$B$15="Country","",IF(ISNUMBER($H146),IF('Order Form'!$K$14="Yes",VLOOKUP('Order Form'!$B$15,Lists!N:O,2,0),""),""))</f>
        <v/>
      </c>
      <c r="X146" s="109"/>
      <c r="Y146" s="108" t="str">
        <f>IF('Order Form'!$F$8="Phone","",IF(ISNUMBER($H146),IF('Order Form'!$K$14="Yes",'Order Form'!$F$8,""),""))</f>
        <v/>
      </c>
      <c r="Z146" s="106" t="str">
        <f>IF('Order Form'!$F$9="Email","",IF(ISNUMBER($H146),IF('Order Form'!$K$14="Yes",'Order Form'!$F$9,""),""))</f>
        <v/>
      </c>
      <c r="AA146" s="47"/>
      <c r="AC146" s="95" t="str">
        <f>IF(ISNUMBER(($H146)),LEFT('Order Form'!$K$10,2),"")</f>
        <v/>
      </c>
      <c r="AD146" s="43"/>
      <c r="AE146" s="95" t="str">
        <f>IF(AC146="GR",LEFT('Order Form'!$K$11,2),"")</f>
        <v/>
      </c>
      <c r="AF146" s="43"/>
      <c r="AG146" s="47"/>
      <c r="AH146" s="47"/>
      <c r="AI146" s="95" t="str">
        <f>IF(ISNUMBER(($H146)),IF('Order Form'!$K$16="Yes","P",""),"")</f>
        <v/>
      </c>
      <c r="AJ146" s="43"/>
      <c r="AK146" s="115"/>
      <c r="AL146" s="115"/>
      <c r="AM146" s="43"/>
      <c r="AN146" s="43"/>
      <c r="AO146" s="47"/>
      <c r="AP146" s="43"/>
      <c r="AQ146" s="47"/>
      <c r="AR146" s="47"/>
      <c r="AS146" s="47"/>
      <c r="AZ146" s="95" t="str">
        <f>IF(ISNUMBER(($H146)),IF('Order Form'!$K$15="Yes","Y",""),"")</f>
        <v/>
      </c>
      <c r="BD146" s="96" t="e">
        <f>IF('Order Form'!#REF!&gt;0,"OF"," ")</f>
        <v>#REF!</v>
      </c>
      <c r="BE146" s="95" t="e">
        <f>IF('Order Form'!#REF!&gt;0,"Y"," ")</f>
        <v>#REF!</v>
      </c>
      <c r="BF146" s="95" t="e">
        <f>IF('Order Form'!#REF!&gt;0,"STANDARD"," ")</f>
        <v>#REF!</v>
      </c>
    </row>
    <row r="147" spans="1:58">
      <c r="A147" s="43"/>
      <c r="B147" s="102" t="str">
        <f>IF(ISNUMBER(($H147)),'Order Form'!$D$5,"")</f>
        <v/>
      </c>
      <c r="C147" s="101" t="str">
        <f>IF(ISNUMBER(($H147)),'Order Form'!$G$5,"")</f>
        <v/>
      </c>
      <c r="D147" s="101" t="str">
        <f>IF('Order Form'!F205="","",IF(ISNUMBER(($H147)),'Order Form'!F205,""))</f>
        <v/>
      </c>
      <c r="E147" s="44"/>
      <c r="F147" s="100" t="str">
        <f>IF(ISNUMBER((H147)),SUBSTITUTE(SUBSTITUTE('Order Form'!#REF!,"-","")," ",""),"")</f>
        <v/>
      </c>
      <c r="G147" s="45"/>
      <c r="H147" s="99" t="str">
        <f>IF('Order Form'!H205&gt;0,'Order Form'!H205," ")</f>
        <v xml:space="preserve"> </v>
      </c>
      <c r="I147" s="98" t="str">
        <f>IF('Order Form'!$K$13="Yes",(IF('Order Form'!#REF!&gt;0,"",IF('Order Form'!$K$10&lt;&gt;"GR - Gratis",IF('Order Form'!#REF!=0,"",IF(ISNUMBER($H147),'Order Form'!#REF!,"")),""))),"")</f>
        <v/>
      </c>
      <c r="J147" s="98" t="str">
        <f>IF('Order Form'!$K$13="Yes",(IF('Order Form'!#REF!=0,"",IF('Order Form'!$K$10&lt;&gt;"GR - Gratis",IF(ISNUMBER($H147),'Order Form'!#REF!,""),""))),"")</f>
        <v/>
      </c>
      <c r="K147" s="46"/>
      <c r="L147" s="98" t="str">
        <f>IF('Order Form'!J205&gt;0,"",IF('Order Form'!G205=0,"",IF('Order Form'!$K$10&lt;&gt;"GR - Gratis",IF('Order Form'!$K$12="Yes",IF(ISNUMBER($H147),'Order Form'!G205*100,""),""),"")))</f>
        <v/>
      </c>
      <c r="M147" s="98" t="str">
        <f>IF('Order Form'!J205&gt;0,"",IF('Order Form'!$K$17=0,"",IF('Order Form'!$K$17=0,"",IF('Order Form'!$K$10&lt;&gt;"GR - Gratis",IF('Order Form'!$K$12="Yes",IF(ISNUMBER($H147),'Order Form'!$K$17*100,""),""),""))))</f>
        <v/>
      </c>
      <c r="N147" s="47"/>
      <c r="O147" s="97" t="str">
        <f>IF('Order Form'!$B$8="Name / Attent Of","",IF(ISNUMBER($H147),IF('Order Form'!$K$14="Yes",'Order Form'!$B$8,""),""))</f>
        <v/>
      </c>
      <c r="P147" s="105" t="str">
        <f>IF('Order Form'!$B$9="Company / Department","",IF(ISNUMBER($H147),IF('Order Form'!$K$14="Yes",'Order Form'!$B$9,""),""))</f>
        <v/>
      </c>
      <c r="Q147" s="97" t="str">
        <f>IF('Order Form'!$B$10="Address 1","",IF(ISNUMBER($H147),IF('Order Form'!$K$14="Yes",'Order Form'!$B$10,""),""))</f>
        <v/>
      </c>
      <c r="R147" s="97" t="str">
        <f>IF('Order Form'!$B$11="Address 2","",IF(ISNUMBER($H147),IF('Order Form'!$K$14="Yes",'Order Form'!$B$11,""),""))</f>
        <v/>
      </c>
      <c r="S147" s="105" t="str">
        <f>IF('Order Form'!$B$12="Address 3","",IF(ISNUMBER($H147),IF('Order Form'!$K$14="Yes",'Order Form'!$B$12,""),""))</f>
        <v/>
      </c>
      <c r="T147" s="97" t="str">
        <f>IF('Order Form'!$B$13="Town","",IF(ISNUMBER($H147),IF('Order Form'!$K$14="Yes",'Order Form'!$B$13,""),""))</f>
        <v/>
      </c>
      <c r="U147" s="43"/>
      <c r="V147" s="112" t="str">
        <f>IF('Order Form'!$B$14="Post Code","",IF(ISNUMBER($H147),IF('Order Form'!$K$14="Yes",'Order Form'!$B$14,""),""))</f>
        <v/>
      </c>
      <c r="W147" s="107" t="str">
        <f>IF('Order Form'!$B$15="Country","",IF(ISNUMBER($H147),IF('Order Form'!$K$14="Yes",VLOOKUP('Order Form'!$B$15,Lists!N:O,2,0),""),""))</f>
        <v/>
      </c>
      <c r="X147" s="109"/>
      <c r="Y147" s="108" t="str">
        <f>IF('Order Form'!$F$8="Phone","",IF(ISNUMBER($H147),IF('Order Form'!$K$14="Yes",'Order Form'!$F$8,""),""))</f>
        <v/>
      </c>
      <c r="Z147" s="106" t="str">
        <f>IF('Order Form'!$F$9="Email","",IF(ISNUMBER($H147),IF('Order Form'!$K$14="Yes",'Order Form'!$F$9,""),""))</f>
        <v/>
      </c>
      <c r="AA147" s="47"/>
      <c r="AC147" s="95" t="str">
        <f>IF(ISNUMBER(($H147)),LEFT('Order Form'!$K$10,2),"")</f>
        <v/>
      </c>
      <c r="AD147" s="43"/>
      <c r="AE147" s="95" t="str">
        <f>IF(AC147="GR",LEFT('Order Form'!$K$11,2),"")</f>
        <v/>
      </c>
      <c r="AF147" s="43"/>
      <c r="AG147" s="47"/>
      <c r="AH147" s="47"/>
      <c r="AI147" s="95" t="str">
        <f>IF(ISNUMBER(($H147)),IF('Order Form'!$K$16="Yes","P",""),"")</f>
        <v/>
      </c>
      <c r="AJ147" s="43"/>
      <c r="AK147" s="115"/>
      <c r="AL147" s="115"/>
      <c r="AM147" s="43"/>
      <c r="AN147" s="43"/>
      <c r="AO147" s="47"/>
      <c r="AP147" s="43"/>
      <c r="AQ147" s="47"/>
      <c r="AR147" s="47"/>
      <c r="AS147" s="47"/>
      <c r="AZ147" s="95" t="str">
        <f>IF(ISNUMBER(($H147)),IF('Order Form'!$K$15="Yes","Y",""),"")</f>
        <v/>
      </c>
      <c r="BD147" s="96" t="e">
        <f>IF('Order Form'!#REF!&gt;0,"OF"," ")</f>
        <v>#REF!</v>
      </c>
      <c r="BE147" s="95" t="e">
        <f>IF('Order Form'!#REF!&gt;0,"Y"," ")</f>
        <v>#REF!</v>
      </c>
      <c r="BF147" s="95" t="e">
        <f>IF('Order Form'!#REF!&gt;0,"STANDARD"," ")</f>
        <v>#REF!</v>
      </c>
    </row>
    <row r="148" spans="1:58">
      <c r="A148" s="43"/>
      <c r="B148" s="102" t="str">
        <f>IF(ISNUMBER(($H148)),'Order Form'!$D$5,"")</f>
        <v/>
      </c>
      <c r="C148" s="101" t="str">
        <f>IF(ISNUMBER(($H148)),'Order Form'!$G$5,"")</f>
        <v/>
      </c>
      <c r="D148" s="101" t="str">
        <f>IF('Order Form'!F206="","",IF(ISNUMBER(($H148)),'Order Form'!F206,""))</f>
        <v/>
      </c>
      <c r="E148" s="44"/>
      <c r="F148" s="100" t="str">
        <f>IF(ISNUMBER((H148)),SUBSTITUTE(SUBSTITUTE('Order Form'!#REF!,"-","")," ",""),"")</f>
        <v/>
      </c>
      <c r="G148" s="45"/>
      <c r="H148" s="99" t="str">
        <f>IF('Order Form'!H206&gt;0,'Order Form'!H206," ")</f>
        <v xml:space="preserve"> </v>
      </c>
      <c r="I148" s="98" t="str">
        <f>IF('Order Form'!$K$13="Yes",(IF('Order Form'!#REF!&gt;0,"",IF('Order Form'!$K$10&lt;&gt;"GR - Gratis",IF('Order Form'!#REF!=0,"",IF(ISNUMBER($H148),'Order Form'!#REF!,"")),""))),"")</f>
        <v/>
      </c>
      <c r="J148" s="98" t="str">
        <f>IF('Order Form'!$K$13="Yes",(IF('Order Form'!#REF!=0,"",IF('Order Form'!$K$10&lt;&gt;"GR - Gratis",IF(ISNUMBER($H148),'Order Form'!#REF!,""),""))),"")</f>
        <v/>
      </c>
      <c r="K148" s="46"/>
      <c r="L148" s="98" t="str">
        <f>IF('Order Form'!J206&gt;0,"",IF('Order Form'!G206=0,"",IF('Order Form'!$K$10&lt;&gt;"GR - Gratis",IF('Order Form'!$K$12="Yes",IF(ISNUMBER($H148),'Order Form'!G206*100,""),""),"")))</f>
        <v/>
      </c>
      <c r="M148" s="98" t="str">
        <f>IF('Order Form'!J206&gt;0,"",IF('Order Form'!$K$17=0,"",IF('Order Form'!$K$17=0,"",IF('Order Form'!$K$10&lt;&gt;"GR - Gratis",IF('Order Form'!$K$12="Yes",IF(ISNUMBER($H148),'Order Form'!$K$17*100,""),""),""))))</f>
        <v/>
      </c>
      <c r="N148" s="47"/>
      <c r="O148" s="97" t="str">
        <f>IF('Order Form'!$B$8="Name / Attent Of","",IF(ISNUMBER($H148),IF('Order Form'!$K$14="Yes",'Order Form'!$B$8,""),""))</f>
        <v/>
      </c>
      <c r="P148" s="105" t="str">
        <f>IF('Order Form'!$B$9="Company / Department","",IF(ISNUMBER($H148),IF('Order Form'!$K$14="Yes",'Order Form'!$B$9,""),""))</f>
        <v/>
      </c>
      <c r="Q148" s="97" t="str">
        <f>IF('Order Form'!$B$10="Address 1","",IF(ISNUMBER($H148),IF('Order Form'!$K$14="Yes",'Order Form'!$B$10,""),""))</f>
        <v/>
      </c>
      <c r="R148" s="97" t="str">
        <f>IF('Order Form'!$B$11="Address 2","",IF(ISNUMBER($H148),IF('Order Form'!$K$14="Yes",'Order Form'!$B$11,""),""))</f>
        <v/>
      </c>
      <c r="S148" s="105" t="str">
        <f>IF('Order Form'!$B$12="Address 3","",IF(ISNUMBER($H148),IF('Order Form'!$K$14="Yes",'Order Form'!$B$12,""),""))</f>
        <v/>
      </c>
      <c r="T148" s="97" t="str">
        <f>IF('Order Form'!$B$13="Town","",IF(ISNUMBER($H148),IF('Order Form'!$K$14="Yes",'Order Form'!$B$13,""),""))</f>
        <v/>
      </c>
      <c r="U148" s="43"/>
      <c r="V148" s="112" t="str">
        <f>IF('Order Form'!$B$14="Post Code","",IF(ISNUMBER($H148),IF('Order Form'!$K$14="Yes",'Order Form'!$B$14,""),""))</f>
        <v/>
      </c>
      <c r="W148" s="107" t="str">
        <f>IF('Order Form'!$B$15="Country","",IF(ISNUMBER($H148),IF('Order Form'!$K$14="Yes",VLOOKUP('Order Form'!$B$15,Lists!N:O,2,0),""),""))</f>
        <v/>
      </c>
      <c r="X148" s="109"/>
      <c r="Y148" s="108" t="str">
        <f>IF('Order Form'!$F$8="Phone","",IF(ISNUMBER($H148),IF('Order Form'!$K$14="Yes",'Order Form'!$F$8,""),""))</f>
        <v/>
      </c>
      <c r="Z148" s="106" t="str">
        <f>IF('Order Form'!$F$9="Email","",IF(ISNUMBER($H148),IF('Order Form'!$K$14="Yes",'Order Form'!$F$9,""),""))</f>
        <v/>
      </c>
      <c r="AA148" s="47"/>
      <c r="AC148" s="95" t="str">
        <f>IF(ISNUMBER(($H148)),LEFT('Order Form'!$K$10,2),"")</f>
        <v/>
      </c>
      <c r="AD148" s="43"/>
      <c r="AE148" s="95" t="str">
        <f>IF(AC148="GR",LEFT('Order Form'!$K$11,2),"")</f>
        <v/>
      </c>
      <c r="AF148" s="43"/>
      <c r="AG148" s="47"/>
      <c r="AH148" s="47"/>
      <c r="AI148" s="95" t="str">
        <f>IF(ISNUMBER(($H148)),IF('Order Form'!$K$16="Yes","P",""),"")</f>
        <v/>
      </c>
      <c r="AJ148" s="43"/>
      <c r="AK148" s="115"/>
      <c r="AL148" s="115"/>
      <c r="AM148" s="43"/>
      <c r="AN148" s="43"/>
      <c r="AO148" s="47"/>
      <c r="AP148" s="43"/>
      <c r="AQ148" s="47"/>
      <c r="AR148" s="47"/>
      <c r="AS148" s="47"/>
      <c r="AZ148" s="95" t="str">
        <f>IF(ISNUMBER(($H148)),IF('Order Form'!$K$15="Yes","Y",""),"")</f>
        <v/>
      </c>
      <c r="BD148" s="96" t="e">
        <f>IF('Order Form'!#REF!&gt;0,"OF"," ")</f>
        <v>#REF!</v>
      </c>
      <c r="BE148" s="95" t="e">
        <f>IF('Order Form'!#REF!&gt;0,"Y"," ")</f>
        <v>#REF!</v>
      </c>
      <c r="BF148" s="95" t="e">
        <f>IF('Order Form'!#REF!&gt;0,"STANDARD"," ")</f>
        <v>#REF!</v>
      </c>
    </row>
    <row r="149" spans="1:58">
      <c r="A149" s="43"/>
      <c r="B149" s="102" t="str">
        <f>IF(ISNUMBER(($H149)),'Order Form'!$D$5,"")</f>
        <v/>
      </c>
      <c r="C149" s="101" t="str">
        <f>IF(ISNUMBER(($H149)),'Order Form'!$G$5,"")</f>
        <v/>
      </c>
      <c r="D149" s="101" t="str">
        <f>IF('Order Form'!F207="","",IF(ISNUMBER(($H149)),'Order Form'!F207,""))</f>
        <v/>
      </c>
      <c r="E149" s="44"/>
      <c r="F149" s="100" t="str">
        <f>IF(ISNUMBER((H149)),SUBSTITUTE(SUBSTITUTE('Order Form'!#REF!,"-","")," ",""),"")</f>
        <v/>
      </c>
      <c r="G149" s="45"/>
      <c r="H149" s="99" t="str">
        <f>IF('Order Form'!H207&gt;0,'Order Form'!H207," ")</f>
        <v xml:space="preserve"> </v>
      </c>
      <c r="I149" s="98" t="str">
        <f>IF('Order Form'!$K$13="Yes",(IF('Order Form'!#REF!&gt;0,"",IF('Order Form'!$K$10&lt;&gt;"GR - Gratis",IF('Order Form'!#REF!=0,"",IF(ISNUMBER($H149),'Order Form'!#REF!,"")),""))),"")</f>
        <v/>
      </c>
      <c r="J149" s="98" t="str">
        <f>IF('Order Form'!$K$13="Yes",(IF('Order Form'!#REF!=0,"",IF('Order Form'!$K$10&lt;&gt;"GR - Gratis",IF(ISNUMBER($H149),'Order Form'!#REF!,""),""))),"")</f>
        <v/>
      </c>
      <c r="K149" s="46"/>
      <c r="L149" s="98" t="str">
        <f>IF('Order Form'!J207&gt;0,"",IF('Order Form'!G207=0,"",IF('Order Form'!$K$10&lt;&gt;"GR - Gratis",IF('Order Form'!$K$12="Yes",IF(ISNUMBER($H149),'Order Form'!G207*100,""),""),"")))</f>
        <v/>
      </c>
      <c r="M149" s="98" t="str">
        <f>IF('Order Form'!J207&gt;0,"",IF('Order Form'!$K$17=0,"",IF('Order Form'!$K$17=0,"",IF('Order Form'!$K$10&lt;&gt;"GR - Gratis",IF('Order Form'!$K$12="Yes",IF(ISNUMBER($H149),'Order Form'!$K$17*100,""),""),""))))</f>
        <v/>
      </c>
      <c r="N149" s="47"/>
      <c r="O149" s="97" t="str">
        <f>IF('Order Form'!$B$8="Name / Attent Of","",IF(ISNUMBER($H149),IF('Order Form'!$K$14="Yes",'Order Form'!$B$8,""),""))</f>
        <v/>
      </c>
      <c r="P149" s="105" t="str">
        <f>IF('Order Form'!$B$9="Company / Department","",IF(ISNUMBER($H149),IF('Order Form'!$K$14="Yes",'Order Form'!$B$9,""),""))</f>
        <v/>
      </c>
      <c r="Q149" s="97" t="str">
        <f>IF('Order Form'!$B$10="Address 1","",IF(ISNUMBER($H149),IF('Order Form'!$K$14="Yes",'Order Form'!$B$10,""),""))</f>
        <v/>
      </c>
      <c r="R149" s="97" t="str">
        <f>IF('Order Form'!$B$11="Address 2","",IF(ISNUMBER($H149),IF('Order Form'!$K$14="Yes",'Order Form'!$B$11,""),""))</f>
        <v/>
      </c>
      <c r="S149" s="105" t="str">
        <f>IF('Order Form'!$B$12="Address 3","",IF(ISNUMBER($H149),IF('Order Form'!$K$14="Yes",'Order Form'!$B$12,""),""))</f>
        <v/>
      </c>
      <c r="T149" s="97" t="str">
        <f>IF('Order Form'!$B$13="Town","",IF(ISNUMBER($H149),IF('Order Form'!$K$14="Yes",'Order Form'!$B$13,""),""))</f>
        <v/>
      </c>
      <c r="U149" s="43"/>
      <c r="V149" s="112" t="str">
        <f>IF('Order Form'!$B$14="Post Code","",IF(ISNUMBER($H149),IF('Order Form'!$K$14="Yes",'Order Form'!$B$14,""),""))</f>
        <v/>
      </c>
      <c r="W149" s="107" t="str">
        <f>IF('Order Form'!$B$15="Country","",IF(ISNUMBER($H149),IF('Order Form'!$K$14="Yes",VLOOKUP('Order Form'!$B$15,Lists!N:O,2,0),""),""))</f>
        <v/>
      </c>
      <c r="X149" s="109"/>
      <c r="Y149" s="108" t="str">
        <f>IF('Order Form'!$F$8="Phone","",IF(ISNUMBER($H149),IF('Order Form'!$K$14="Yes",'Order Form'!$F$8,""),""))</f>
        <v/>
      </c>
      <c r="Z149" s="106" t="str">
        <f>IF('Order Form'!$F$9="Email","",IF(ISNUMBER($H149),IF('Order Form'!$K$14="Yes",'Order Form'!$F$9,""),""))</f>
        <v/>
      </c>
      <c r="AA149" s="47"/>
      <c r="AC149" s="95" t="str">
        <f>IF(ISNUMBER(($H149)),LEFT('Order Form'!$K$10,2),"")</f>
        <v/>
      </c>
      <c r="AD149" s="43"/>
      <c r="AE149" s="95" t="str">
        <f>IF(AC149="GR",LEFT('Order Form'!$K$11,2),"")</f>
        <v/>
      </c>
      <c r="AF149" s="43"/>
      <c r="AG149" s="47"/>
      <c r="AH149" s="47"/>
      <c r="AI149" s="95" t="str">
        <f>IF(ISNUMBER(($H149)),IF('Order Form'!$K$16="Yes","P",""),"")</f>
        <v/>
      </c>
      <c r="AJ149" s="43"/>
      <c r="AK149" s="115"/>
      <c r="AL149" s="115"/>
      <c r="AM149" s="43"/>
      <c r="AN149" s="43"/>
      <c r="AO149" s="47"/>
      <c r="AP149" s="43"/>
      <c r="AQ149" s="47"/>
      <c r="AR149" s="47"/>
      <c r="AS149" s="47"/>
      <c r="AZ149" s="95" t="str">
        <f>IF(ISNUMBER(($H149)),IF('Order Form'!$K$15="Yes","Y",""),"")</f>
        <v/>
      </c>
      <c r="BD149" s="96" t="e">
        <f>IF('Order Form'!#REF!&gt;0,"OF"," ")</f>
        <v>#REF!</v>
      </c>
      <c r="BE149" s="95" t="e">
        <f>IF('Order Form'!#REF!&gt;0,"Y"," ")</f>
        <v>#REF!</v>
      </c>
      <c r="BF149" s="95" t="e">
        <f>IF('Order Form'!#REF!&gt;0,"STANDARD"," ")</f>
        <v>#REF!</v>
      </c>
    </row>
    <row r="150" spans="1:58">
      <c r="A150" s="43"/>
      <c r="B150" s="102" t="str">
        <f>IF(ISNUMBER(($H150)),'Order Form'!$D$5,"")</f>
        <v/>
      </c>
      <c r="C150" s="101" t="str">
        <f>IF(ISNUMBER(($H150)),'Order Form'!$G$5,"")</f>
        <v/>
      </c>
      <c r="D150" s="101" t="str">
        <f>IF('Order Form'!F208="","",IF(ISNUMBER(($H150)),'Order Form'!F208,""))</f>
        <v/>
      </c>
      <c r="E150" s="44"/>
      <c r="F150" s="100" t="str">
        <f>IF(ISNUMBER((H150)),SUBSTITUTE(SUBSTITUTE('Order Form'!#REF!,"-","")," ",""),"")</f>
        <v/>
      </c>
      <c r="G150" s="45"/>
      <c r="H150" s="99" t="str">
        <f>IF('Order Form'!H208&gt;0,'Order Form'!H208," ")</f>
        <v xml:space="preserve"> </v>
      </c>
      <c r="I150" s="98" t="str">
        <f>IF('Order Form'!$K$13="Yes",(IF('Order Form'!#REF!&gt;0,"",IF('Order Form'!$K$10&lt;&gt;"GR - Gratis",IF('Order Form'!#REF!=0,"",IF(ISNUMBER($H150),'Order Form'!#REF!,"")),""))),"")</f>
        <v/>
      </c>
      <c r="J150" s="98" t="str">
        <f>IF('Order Form'!$K$13="Yes",(IF('Order Form'!#REF!=0,"",IF('Order Form'!$K$10&lt;&gt;"GR - Gratis",IF(ISNUMBER($H150),'Order Form'!#REF!,""),""))),"")</f>
        <v/>
      </c>
      <c r="K150" s="46"/>
      <c r="L150" s="98" t="str">
        <f>IF('Order Form'!J208&gt;0,"",IF('Order Form'!G208=0,"",IF('Order Form'!$K$10&lt;&gt;"GR - Gratis",IF('Order Form'!$K$12="Yes",IF(ISNUMBER($H150),'Order Form'!G208*100,""),""),"")))</f>
        <v/>
      </c>
      <c r="M150" s="98" t="str">
        <f>IF('Order Form'!J208&gt;0,"",IF('Order Form'!$K$17=0,"",IF('Order Form'!$K$17=0,"",IF('Order Form'!$K$10&lt;&gt;"GR - Gratis",IF('Order Form'!$K$12="Yes",IF(ISNUMBER($H150),'Order Form'!$K$17*100,""),""),""))))</f>
        <v/>
      </c>
      <c r="N150" s="47"/>
      <c r="O150" s="97" t="str">
        <f>IF('Order Form'!$B$8="Name / Attent Of","",IF(ISNUMBER($H150),IF('Order Form'!$K$14="Yes",'Order Form'!$B$8,""),""))</f>
        <v/>
      </c>
      <c r="P150" s="105" t="str">
        <f>IF('Order Form'!$B$9="Company / Department","",IF(ISNUMBER($H150),IF('Order Form'!$K$14="Yes",'Order Form'!$B$9,""),""))</f>
        <v/>
      </c>
      <c r="Q150" s="97" t="str">
        <f>IF('Order Form'!$B$10="Address 1","",IF(ISNUMBER($H150),IF('Order Form'!$K$14="Yes",'Order Form'!$B$10,""),""))</f>
        <v/>
      </c>
      <c r="R150" s="97" t="str">
        <f>IF('Order Form'!$B$11="Address 2","",IF(ISNUMBER($H150),IF('Order Form'!$K$14="Yes",'Order Form'!$B$11,""),""))</f>
        <v/>
      </c>
      <c r="S150" s="105" t="str">
        <f>IF('Order Form'!$B$12="Address 3","",IF(ISNUMBER($H150),IF('Order Form'!$K$14="Yes",'Order Form'!$B$12,""),""))</f>
        <v/>
      </c>
      <c r="T150" s="97" t="str">
        <f>IF('Order Form'!$B$13="Town","",IF(ISNUMBER($H150),IF('Order Form'!$K$14="Yes",'Order Form'!$B$13,""),""))</f>
        <v/>
      </c>
      <c r="U150" s="43"/>
      <c r="V150" s="112" t="str">
        <f>IF('Order Form'!$B$14="Post Code","",IF(ISNUMBER($H150),IF('Order Form'!$K$14="Yes",'Order Form'!$B$14,""),""))</f>
        <v/>
      </c>
      <c r="W150" s="107" t="str">
        <f>IF('Order Form'!$B$15="Country","",IF(ISNUMBER($H150),IF('Order Form'!$K$14="Yes",VLOOKUP('Order Form'!$B$15,Lists!N:O,2,0),""),""))</f>
        <v/>
      </c>
      <c r="X150" s="109"/>
      <c r="Y150" s="108" t="str">
        <f>IF('Order Form'!$F$8="Phone","",IF(ISNUMBER($H150),IF('Order Form'!$K$14="Yes",'Order Form'!$F$8,""),""))</f>
        <v/>
      </c>
      <c r="Z150" s="106" t="str">
        <f>IF('Order Form'!$F$9="Email","",IF(ISNUMBER($H150),IF('Order Form'!$K$14="Yes",'Order Form'!$F$9,""),""))</f>
        <v/>
      </c>
      <c r="AA150" s="47"/>
      <c r="AC150" s="95" t="str">
        <f>IF(ISNUMBER(($H150)),LEFT('Order Form'!$K$10,2),"")</f>
        <v/>
      </c>
      <c r="AD150" s="43"/>
      <c r="AE150" s="95" t="str">
        <f>IF(AC150="GR",LEFT('Order Form'!$K$11,2),"")</f>
        <v/>
      </c>
      <c r="AF150" s="43"/>
      <c r="AG150" s="47"/>
      <c r="AH150" s="47"/>
      <c r="AI150" s="95" t="str">
        <f>IF(ISNUMBER(($H150)),IF('Order Form'!$K$16="Yes","P",""),"")</f>
        <v/>
      </c>
      <c r="AJ150" s="43"/>
      <c r="AK150" s="115"/>
      <c r="AL150" s="115"/>
      <c r="AM150" s="43"/>
      <c r="AN150" s="43"/>
      <c r="AO150" s="47"/>
      <c r="AP150" s="43"/>
      <c r="AQ150" s="47"/>
      <c r="AR150" s="47"/>
      <c r="AS150" s="47"/>
      <c r="AZ150" s="95" t="str">
        <f>IF(ISNUMBER(($H150)),IF('Order Form'!$K$15="Yes","Y",""),"")</f>
        <v/>
      </c>
      <c r="BD150" s="96" t="e">
        <f>IF('Order Form'!#REF!&gt;0,"OF"," ")</f>
        <v>#REF!</v>
      </c>
      <c r="BE150" s="95" t="e">
        <f>IF('Order Form'!#REF!&gt;0,"Y"," ")</f>
        <v>#REF!</v>
      </c>
      <c r="BF150" s="95" t="e">
        <f>IF('Order Form'!#REF!&gt;0,"STANDARD"," ")</f>
        <v>#REF!</v>
      </c>
    </row>
    <row r="151" spans="1:58">
      <c r="A151" s="43"/>
      <c r="B151" s="102" t="str">
        <f>IF(ISNUMBER(($H151)),'Order Form'!$D$5,"")</f>
        <v/>
      </c>
      <c r="C151" s="101" t="str">
        <f>IF(ISNUMBER(($H151)),'Order Form'!$G$5,"")</f>
        <v/>
      </c>
      <c r="D151" s="101" t="str">
        <f>IF('Order Form'!F209="","",IF(ISNUMBER(($H151)),'Order Form'!F209,""))</f>
        <v/>
      </c>
      <c r="E151" s="44"/>
      <c r="F151" s="100" t="str">
        <f>IF(ISNUMBER((H151)),SUBSTITUTE(SUBSTITUTE('Order Form'!#REF!,"-","")," ",""),"")</f>
        <v/>
      </c>
      <c r="G151" s="45"/>
      <c r="H151" s="99" t="str">
        <f>IF('Order Form'!H209&gt;0,'Order Form'!H209," ")</f>
        <v xml:space="preserve"> </v>
      </c>
      <c r="I151" s="98" t="str">
        <f>IF('Order Form'!$K$13="Yes",(IF('Order Form'!#REF!&gt;0,"",IF('Order Form'!$K$10&lt;&gt;"GR - Gratis",IF('Order Form'!#REF!=0,"",IF(ISNUMBER($H151),'Order Form'!#REF!,"")),""))),"")</f>
        <v/>
      </c>
      <c r="J151" s="98" t="str">
        <f>IF('Order Form'!$K$13="Yes",(IF('Order Form'!#REF!=0,"",IF('Order Form'!$K$10&lt;&gt;"GR - Gratis",IF(ISNUMBER($H151),'Order Form'!#REF!,""),""))),"")</f>
        <v/>
      </c>
      <c r="K151" s="46"/>
      <c r="L151" s="98" t="str">
        <f>IF('Order Form'!J209&gt;0,"",IF('Order Form'!G209=0,"",IF('Order Form'!$K$10&lt;&gt;"GR - Gratis",IF('Order Form'!$K$12="Yes",IF(ISNUMBER($H151),'Order Form'!G209*100,""),""),"")))</f>
        <v/>
      </c>
      <c r="M151" s="98" t="str">
        <f>IF('Order Form'!J209&gt;0,"",IF('Order Form'!$K$17=0,"",IF('Order Form'!$K$17=0,"",IF('Order Form'!$K$10&lt;&gt;"GR - Gratis",IF('Order Form'!$K$12="Yes",IF(ISNUMBER($H151),'Order Form'!$K$17*100,""),""),""))))</f>
        <v/>
      </c>
      <c r="N151" s="47"/>
      <c r="O151" s="97" t="str">
        <f>IF('Order Form'!$B$8="Name / Attent Of","",IF(ISNUMBER($H151),IF('Order Form'!$K$14="Yes",'Order Form'!$B$8,""),""))</f>
        <v/>
      </c>
      <c r="P151" s="105" t="str">
        <f>IF('Order Form'!$B$9="Company / Department","",IF(ISNUMBER($H151),IF('Order Form'!$K$14="Yes",'Order Form'!$B$9,""),""))</f>
        <v/>
      </c>
      <c r="Q151" s="97" t="str">
        <f>IF('Order Form'!$B$10="Address 1","",IF(ISNUMBER($H151),IF('Order Form'!$K$14="Yes",'Order Form'!$B$10,""),""))</f>
        <v/>
      </c>
      <c r="R151" s="97" t="str">
        <f>IF('Order Form'!$B$11="Address 2","",IF(ISNUMBER($H151),IF('Order Form'!$K$14="Yes",'Order Form'!$B$11,""),""))</f>
        <v/>
      </c>
      <c r="S151" s="105" t="str">
        <f>IF('Order Form'!$B$12="Address 3","",IF(ISNUMBER($H151),IF('Order Form'!$K$14="Yes",'Order Form'!$B$12,""),""))</f>
        <v/>
      </c>
      <c r="T151" s="97" t="str">
        <f>IF('Order Form'!$B$13="Town","",IF(ISNUMBER($H151),IF('Order Form'!$K$14="Yes",'Order Form'!$B$13,""),""))</f>
        <v/>
      </c>
      <c r="U151" s="43"/>
      <c r="V151" s="112" t="str">
        <f>IF('Order Form'!$B$14="Post Code","",IF(ISNUMBER($H151),IF('Order Form'!$K$14="Yes",'Order Form'!$B$14,""),""))</f>
        <v/>
      </c>
      <c r="W151" s="107" t="str">
        <f>IF('Order Form'!$B$15="Country","",IF(ISNUMBER($H151),IF('Order Form'!$K$14="Yes",VLOOKUP('Order Form'!$B$15,Lists!N:O,2,0),""),""))</f>
        <v/>
      </c>
      <c r="X151" s="109"/>
      <c r="Y151" s="108" t="str">
        <f>IF('Order Form'!$F$8="Phone","",IF(ISNUMBER($H151),IF('Order Form'!$K$14="Yes",'Order Form'!$F$8,""),""))</f>
        <v/>
      </c>
      <c r="Z151" s="106" t="str">
        <f>IF('Order Form'!$F$9="Email","",IF(ISNUMBER($H151),IF('Order Form'!$K$14="Yes",'Order Form'!$F$9,""),""))</f>
        <v/>
      </c>
      <c r="AA151" s="47"/>
      <c r="AC151" s="95" t="str">
        <f>IF(ISNUMBER(($H151)),LEFT('Order Form'!$K$10,2),"")</f>
        <v/>
      </c>
      <c r="AD151" s="43"/>
      <c r="AE151" s="95" t="str">
        <f>IF(AC151="GR",LEFT('Order Form'!$K$11,2),"")</f>
        <v/>
      </c>
      <c r="AF151" s="43"/>
      <c r="AG151" s="47"/>
      <c r="AH151" s="47"/>
      <c r="AI151" s="95" t="str">
        <f>IF(ISNUMBER(($H151)),IF('Order Form'!$K$16="Yes","P",""),"")</f>
        <v/>
      </c>
      <c r="AJ151" s="43"/>
      <c r="AK151" s="115"/>
      <c r="AL151" s="115"/>
      <c r="AM151" s="43"/>
      <c r="AN151" s="43"/>
      <c r="AO151" s="47"/>
      <c r="AP151" s="43"/>
      <c r="AQ151" s="47"/>
      <c r="AR151" s="47"/>
      <c r="AS151" s="47"/>
      <c r="AZ151" s="95" t="str">
        <f>IF(ISNUMBER(($H151)),IF('Order Form'!$K$15="Yes","Y",""),"")</f>
        <v/>
      </c>
      <c r="BD151" s="96" t="e">
        <f>IF('Order Form'!#REF!&gt;0,"OF"," ")</f>
        <v>#REF!</v>
      </c>
      <c r="BE151" s="95" t="e">
        <f>IF('Order Form'!#REF!&gt;0,"Y"," ")</f>
        <v>#REF!</v>
      </c>
      <c r="BF151" s="95" t="e">
        <f>IF('Order Form'!#REF!&gt;0,"STANDARD"," ")</f>
        <v>#REF!</v>
      </c>
    </row>
    <row r="152" spans="1:58">
      <c r="A152" s="43"/>
      <c r="B152" s="102" t="str">
        <f>IF(ISNUMBER(($H152)),'Order Form'!$D$5,"")</f>
        <v/>
      </c>
      <c r="C152" s="101" t="str">
        <f>IF(ISNUMBER(($H152)),'Order Form'!$G$5,"")</f>
        <v/>
      </c>
      <c r="D152" s="101" t="str">
        <f>IF('Order Form'!F210="","",IF(ISNUMBER(($H152)),'Order Form'!F210,""))</f>
        <v/>
      </c>
      <c r="E152" s="44"/>
      <c r="F152" s="100" t="str">
        <f>IF(ISNUMBER((H152)),SUBSTITUTE(SUBSTITUTE('Order Form'!#REF!,"-","")," ",""),"")</f>
        <v/>
      </c>
      <c r="G152" s="45"/>
      <c r="H152" s="99" t="str">
        <f>IF('Order Form'!H210&gt;0,'Order Form'!H210," ")</f>
        <v xml:space="preserve"> </v>
      </c>
      <c r="I152" s="98" t="str">
        <f>IF('Order Form'!$K$13="Yes",(IF('Order Form'!#REF!&gt;0,"",IF('Order Form'!$K$10&lt;&gt;"GR - Gratis",IF('Order Form'!#REF!=0,"",IF(ISNUMBER($H152),'Order Form'!#REF!,"")),""))),"")</f>
        <v/>
      </c>
      <c r="J152" s="98" t="str">
        <f>IF('Order Form'!$K$13="Yes",(IF('Order Form'!#REF!=0,"",IF('Order Form'!$K$10&lt;&gt;"GR - Gratis",IF(ISNUMBER($H152),'Order Form'!#REF!,""),""))),"")</f>
        <v/>
      </c>
      <c r="K152" s="46"/>
      <c r="L152" s="98" t="str">
        <f>IF('Order Form'!J210&gt;0,"",IF('Order Form'!G210=0,"",IF('Order Form'!$K$10&lt;&gt;"GR - Gratis",IF('Order Form'!$K$12="Yes",IF(ISNUMBER($H152),'Order Form'!G210*100,""),""),"")))</f>
        <v/>
      </c>
      <c r="M152" s="98" t="str">
        <f>IF('Order Form'!J210&gt;0,"",IF('Order Form'!$K$17=0,"",IF('Order Form'!$K$17=0,"",IF('Order Form'!$K$10&lt;&gt;"GR - Gratis",IF('Order Form'!$K$12="Yes",IF(ISNUMBER($H152),'Order Form'!$K$17*100,""),""),""))))</f>
        <v/>
      </c>
      <c r="N152" s="47"/>
      <c r="O152" s="97" t="str">
        <f>IF('Order Form'!$B$8="Name / Attent Of","",IF(ISNUMBER($H152),IF('Order Form'!$K$14="Yes",'Order Form'!$B$8,""),""))</f>
        <v/>
      </c>
      <c r="P152" s="105" t="str">
        <f>IF('Order Form'!$B$9="Company / Department","",IF(ISNUMBER($H152),IF('Order Form'!$K$14="Yes",'Order Form'!$B$9,""),""))</f>
        <v/>
      </c>
      <c r="Q152" s="97" t="str">
        <f>IF('Order Form'!$B$10="Address 1","",IF(ISNUMBER($H152),IF('Order Form'!$K$14="Yes",'Order Form'!$B$10,""),""))</f>
        <v/>
      </c>
      <c r="R152" s="97" t="str">
        <f>IF('Order Form'!$B$11="Address 2","",IF(ISNUMBER($H152),IF('Order Form'!$K$14="Yes",'Order Form'!$B$11,""),""))</f>
        <v/>
      </c>
      <c r="S152" s="105" t="str">
        <f>IF('Order Form'!$B$12="Address 3","",IF(ISNUMBER($H152),IF('Order Form'!$K$14="Yes",'Order Form'!$B$12,""),""))</f>
        <v/>
      </c>
      <c r="T152" s="97" t="str">
        <f>IF('Order Form'!$B$13="Town","",IF(ISNUMBER($H152),IF('Order Form'!$K$14="Yes",'Order Form'!$B$13,""),""))</f>
        <v/>
      </c>
      <c r="U152" s="43"/>
      <c r="V152" s="112" t="str">
        <f>IF('Order Form'!$B$14="Post Code","",IF(ISNUMBER($H152),IF('Order Form'!$K$14="Yes",'Order Form'!$B$14,""),""))</f>
        <v/>
      </c>
      <c r="W152" s="107" t="str">
        <f>IF('Order Form'!$B$15="Country","",IF(ISNUMBER($H152),IF('Order Form'!$K$14="Yes",VLOOKUP('Order Form'!$B$15,Lists!N:O,2,0),""),""))</f>
        <v/>
      </c>
      <c r="X152" s="109"/>
      <c r="Y152" s="108" t="str">
        <f>IF('Order Form'!$F$8="Phone","",IF(ISNUMBER($H152),IF('Order Form'!$K$14="Yes",'Order Form'!$F$8,""),""))</f>
        <v/>
      </c>
      <c r="Z152" s="106" t="str">
        <f>IF('Order Form'!$F$9="Email","",IF(ISNUMBER($H152),IF('Order Form'!$K$14="Yes",'Order Form'!$F$9,""),""))</f>
        <v/>
      </c>
      <c r="AA152" s="47"/>
      <c r="AC152" s="95" t="str">
        <f>IF(ISNUMBER(($H152)),LEFT('Order Form'!$K$10,2),"")</f>
        <v/>
      </c>
      <c r="AD152" s="43"/>
      <c r="AE152" s="95" t="str">
        <f>IF(AC152="GR",LEFT('Order Form'!$K$11,2),"")</f>
        <v/>
      </c>
      <c r="AF152" s="43"/>
      <c r="AG152" s="47"/>
      <c r="AH152" s="47"/>
      <c r="AI152" s="95" t="str">
        <f>IF(ISNUMBER(($H152)),IF('Order Form'!$K$16="Yes","P",""),"")</f>
        <v/>
      </c>
      <c r="AJ152" s="43"/>
      <c r="AK152" s="115"/>
      <c r="AL152" s="115"/>
      <c r="AM152" s="43"/>
      <c r="AN152" s="43"/>
      <c r="AO152" s="47"/>
      <c r="AP152" s="43"/>
      <c r="AQ152" s="47"/>
      <c r="AR152" s="47"/>
      <c r="AS152" s="47"/>
      <c r="AZ152" s="95" t="str">
        <f>IF(ISNUMBER(($H152)),IF('Order Form'!$K$15="Yes","Y",""),"")</f>
        <v/>
      </c>
      <c r="BD152" s="96" t="e">
        <f>IF('Order Form'!#REF!&gt;0,"OF"," ")</f>
        <v>#REF!</v>
      </c>
      <c r="BE152" s="95" t="e">
        <f>IF('Order Form'!#REF!&gt;0,"Y"," ")</f>
        <v>#REF!</v>
      </c>
      <c r="BF152" s="95" t="e">
        <f>IF('Order Form'!#REF!&gt;0,"STANDARD"," ")</f>
        <v>#REF!</v>
      </c>
    </row>
    <row r="153" spans="1:58">
      <c r="A153" s="43"/>
      <c r="B153" s="102" t="str">
        <f>IF(ISNUMBER(($H153)),'Order Form'!$D$5,"")</f>
        <v/>
      </c>
      <c r="C153" s="101" t="str">
        <f>IF(ISNUMBER(($H153)),'Order Form'!$G$5,"")</f>
        <v/>
      </c>
      <c r="D153" s="101" t="str">
        <f>IF('Order Form'!F211="","",IF(ISNUMBER(($H153)),'Order Form'!F211,""))</f>
        <v/>
      </c>
      <c r="E153" s="44"/>
      <c r="F153" s="100" t="str">
        <f>IF(ISNUMBER((H153)),SUBSTITUTE(SUBSTITUTE('Order Form'!#REF!,"-","")," ",""),"")</f>
        <v/>
      </c>
      <c r="G153" s="45"/>
      <c r="H153" s="99" t="str">
        <f>IF('Order Form'!H211&gt;0,'Order Form'!H211," ")</f>
        <v xml:space="preserve"> </v>
      </c>
      <c r="I153" s="98" t="str">
        <f>IF('Order Form'!$K$13="Yes",(IF('Order Form'!#REF!&gt;0,"",IF('Order Form'!$K$10&lt;&gt;"GR - Gratis",IF('Order Form'!#REF!=0,"",IF(ISNUMBER($H153),'Order Form'!#REF!,"")),""))),"")</f>
        <v/>
      </c>
      <c r="J153" s="98" t="str">
        <f>IF('Order Form'!$K$13="Yes",(IF('Order Form'!#REF!=0,"",IF('Order Form'!$K$10&lt;&gt;"GR - Gratis",IF(ISNUMBER($H153),'Order Form'!#REF!,""),""))),"")</f>
        <v/>
      </c>
      <c r="K153" s="46"/>
      <c r="L153" s="98" t="str">
        <f>IF('Order Form'!J211&gt;0,"",IF('Order Form'!G211=0,"",IF('Order Form'!$K$10&lt;&gt;"GR - Gratis",IF('Order Form'!$K$12="Yes",IF(ISNUMBER($H153),'Order Form'!G211*100,""),""),"")))</f>
        <v/>
      </c>
      <c r="M153" s="98" t="str">
        <f>IF('Order Form'!J211&gt;0,"",IF('Order Form'!$K$17=0,"",IF('Order Form'!$K$17=0,"",IF('Order Form'!$K$10&lt;&gt;"GR - Gratis",IF('Order Form'!$K$12="Yes",IF(ISNUMBER($H153),'Order Form'!$K$17*100,""),""),""))))</f>
        <v/>
      </c>
      <c r="N153" s="47"/>
      <c r="O153" s="97" t="str">
        <f>IF('Order Form'!$B$8="Name / Attent Of","",IF(ISNUMBER($H153),IF('Order Form'!$K$14="Yes",'Order Form'!$B$8,""),""))</f>
        <v/>
      </c>
      <c r="P153" s="105" t="str">
        <f>IF('Order Form'!$B$9="Company / Department","",IF(ISNUMBER($H153),IF('Order Form'!$K$14="Yes",'Order Form'!$B$9,""),""))</f>
        <v/>
      </c>
      <c r="Q153" s="97" t="str">
        <f>IF('Order Form'!$B$10="Address 1","",IF(ISNUMBER($H153),IF('Order Form'!$K$14="Yes",'Order Form'!$B$10,""),""))</f>
        <v/>
      </c>
      <c r="R153" s="97" t="str">
        <f>IF('Order Form'!$B$11="Address 2","",IF(ISNUMBER($H153),IF('Order Form'!$K$14="Yes",'Order Form'!$B$11,""),""))</f>
        <v/>
      </c>
      <c r="S153" s="105" t="str">
        <f>IF('Order Form'!$B$12="Address 3","",IF(ISNUMBER($H153),IF('Order Form'!$K$14="Yes",'Order Form'!$B$12,""),""))</f>
        <v/>
      </c>
      <c r="T153" s="97" t="str">
        <f>IF('Order Form'!$B$13="Town","",IF(ISNUMBER($H153),IF('Order Form'!$K$14="Yes",'Order Form'!$B$13,""),""))</f>
        <v/>
      </c>
      <c r="U153" s="43"/>
      <c r="V153" s="112" t="str">
        <f>IF('Order Form'!$B$14="Post Code","",IF(ISNUMBER($H153),IF('Order Form'!$K$14="Yes",'Order Form'!$B$14,""),""))</f>
        <v/>
      </c>
      <c r="W153" s="107" t="str">
        <f>IF('Order Form'!$B$15="Country","",IF(ISNUMBER($H153),IF('Order Form'!$K$14="Yes",VLOOKUP('Order Form'!$B$15,Lists!N:O,2,0),""),""))</f>
        <v/>
      </c>
      <c r="X153" s="109"/>
      <c r="Y153" s="108" t="str">
        <f>IF('Order Form'!$F$8="Phone","",IF(ISNUMBER($H153),IF('Order Form'!$K$14="Yes",'Order Form'!$F$8,""),""))</f>
        <v/>
      </c>
      <c r="Z153" s="106" t="str">
        <f>IF('Order Form'!$F$9="Email","",IF(ISNUMBER($H153),IF('Order Form'!$K$14="Yes",'Order Form'!$F$9,""),""))</f>
        <v/>
      </c>
      <c r="AA153" s="47"/>
      <c r="AC153" s="95" t="str">
        <f>IF(ISNUMBER(($H153)),LEFT('Order Form'!$K$10,2),"")</f>
        <v/>
      </c>
      <c r="AD153" s="43"/>
      <c r="AE153" s="95" t="str">
        <f>IF(AC153="GR",LEFT('Order Form'!$K$11,2),"")</f>
        <v/>
      </c>
      <c r="AF153" s="43"/>
      <c r="AG153" s="47"/>
      <c r="AH153" s="47"/>
      <c r="AI153" s="95" t="str">
        <f>IF(ISNUMBER(($H153)),IF('Order Form'!$K$16="Yes","P",""),"")</f>
        <v/>
      </c>
      <c r="AJ153" s="43"/>
      <c r="AK153" s="115"/>
      <c r="AL153" s="115"/>
      <c r="AM153" s="43"/>
      <c r="AN153" s="43"/>
      <c r="AO153" s="47"/>
      <c r="AP153" s="43"/>
      <c r="AQ153" s="47"/>
      <c r="AR153" s="47"/>
      <c r="AS153" s="47"/>
      <c r="AZ153" s="95" t="str">
        <f>IF(ISNUMBER(($H153)),IF('Order Form'!$K$15="Yes","Y",""),"")</f>
        <v/>
      </c>
      <c r="BD153" s="96" t="e">
        <f>IF('Order Form'!#REF!&gt;0,"OF"," ")</f>
        <v>#REF!</v>
      </c>
      <c r="BE153" s="95" t="e">
        <f>IF('Order Form'!#REF!&gt;0,"Y"," ")</f>
        <v>#REF!</v>
      </c>
      <c r="BF153" s="95" t="e">
        <f>IF('Order Form'!#REF!&gt;0,"STANDARD"," ")</f>
        <v>#REF!</v>
      </c>
    </row>
    <row r="154" spans="1:58">
      <c r="A154" s="43"/>
      <c r="B154" s="102" t="str">
        <f>IF(ISNUMBER(($H154)),'Order Form'!$D$5,"")</f>
        <v/>
      </c>
      <c r="C154" s="101" t="str">
        <f>IF(ISNUMBER(($H154)),'Order Form'!$G$5,"")</f>
        <v/>
      </c>
      <c r="D154" s="101" t="str">
        <f>IF('Order Form'!F212="","",IF(ISNUMBER(($H154)),'Order Form'!F212,""))</f>
        <v/>
      </c>
      <c r="E154" s="44"/>
      <c r="F154" s="100" t="str">
        <f>IF(ISNUMBER((H154)),SUBSTITUTE(SUBSTITUTE('Order Form'!#REF!,"-","")," ",""),"")</f>
        <v/>
      </c>
      <c r="G154" s="45"/>
      <c r="H154" s="99" t="str">
        <f>IF('Order Form'!H212&gt;0,'Order Form'!H212," ")</f>
        <v xml:space="preserve"> </v>
      </c>
      <c r="I154" s="98" t="str">
        <f>IF('Order Form'!$K$13="Yes",(IF('Order Form'!#REF!&gt;0,"",IF('Order Form'!$K$10&lt;&gt;"GR - Gratis",IF('Order Form'!#REF!=0,"",IF(ISNUMBER($H154),'Order Form'!#REF!,"")),""))),"")</f>
        <v/>
      </c>
      <c r="J154" s="98" t="str">
        <f>IF('Order Form'!$K$13="Yes",(IF('Order Form'!#REF!=0,"",IF('Order Form'!$K$10&lt;&gt;"GR - Gratis",IF(ISNUMBER($H154),'Order Form'!#REF!,""),""))),"")</f>
        <v/>
      </c>
      <c r="K154" s="46"/>
      <c r="L154" s="98" t="str">
        <f>IF('Order Form'!J212&gt;0,"",IF('Order Form'!G212=0,"",IF('Order Form'!$K$10&lt;&gt;"GR - Gratis",IF('Order Form'!$K$12="Yes",IF(ISNUMBER($H154),'Order Form'!G212*100,""),""),"")))</f>
        <v/>
      </c>
      <c r="M154" s="98" t="str">
        <f>IF('Order Form'!J212&gt;0,"",IF('Order Form'!$K$17=0,"",IF('Order Form'!$K$17=0,"",IF('Order Form'!$K$10&lt;&gt;"GR - Gratis",IF('Order Form'!$K$12="Yes",IF(ISNUMBER($H154),'Order Form'!$K$17*100,""),""),""))))</f>
        <v/>
      </c>
      <c r="N154" s="47"/>
      <c r="O154" s="97" t="str">
        <f>IF('Order Form'!$B$8="Name / Attent Of","",IF(ISNUMBER($H154),IF('Order Form'!$K$14="Yes",'Order Form'!$B$8,""),""))</f>
        <v/>
      </c>
      <c r="P154" s="105" t="str">
        <f>IF('Order Form'!$B$9="Company / Department","",IF(ISNUMBER($H154),IF('Order Form'!$K$14="Yes",'Order Form'!$B$9,""),""))</f>
        <v/>
      </c>
      <c r="Q154" s="97" t="str">
        <f>IF('Order Form'!$B$10="Address 1","",IF(ISNUMBER($H154),IF('Order Form'!$K$14="Yes",'Order Form'!$B$10,""),""))</f>
        <v/>
      </c>
      <c r="R154" s="97" t="str">
        <f>IF('Order Form'!$B$11="Address 2","",IF(ISNUMBER($H154),IF('Order Form'!$K$14="Yes",'Order Form'!$B$11,""),""))</f>
        <v/>
      </c>
      <c r="S154" s="105" t="str">
        <f>IF('Order Form'!$B$12="Address 3","",IF(ISNUMBER($H154),IF('Order Form'!$K$14="Yes",'Order Form'!$B$12,""),""))</f>
        <v/>
      </c>
      <c r="T154" s="97" t="str">
        <f>IF('Order Form'!$B$13="Town","",IF(ISNUMBER($H154),IF('Order Form'!$K$14="Yes",'Order Form'!$B$13,""),""))</f>
        <v/>
      </c>
      <c r="U154" s="43"/>
      <c r="V154" s="112" t="str">
        <f>IF('Order Form'!$B$14="Post Code","",IF(ISNUMBER($H154),IF('Order Form'!$K$14="Yes",'Order Form'!$B$14,""),""))</f>
        <v/>
      </c>
      <c r="W154" s="107" t="str">
        <f>IF('Order Form'!$B$15="Country","",IF(ISNUMBER($H154),IF('Order Form'!$K$14="Yes",VLOOKUP('Order Form'!$B$15,Lists!N:O,2,0),""),""))</f>
        <v/>
      </c>
      <c r="X154" s="109"/>
      <c r="Y154" s="108" t="str">
        <f>IF('Order Form'!$F$8="Phone","",IF(ISNUMBER($H154),IF('Order Form'!$K$14="Yes",'Order Form'!$F$8,""),""))</f>
        <v/>
      </c>
      <c r="Z154" s="106" t="str">
        <f>IF('Order Form'!$F$9="Email","",IF(ISNUMBER($H154),IF('Order Form'!$K$14="Yes",'Order Form'!$F$9,""),""))</f>
        <v/>
      </c>
      <c r="AA154" s="47"/>
      <c r="AC154" s="95" t="str">
        <f>IF(ISNUMBER(($H154)),LEFT('Order Form'!$K$10,2),"")</f>
        <v/>
      </c>
      <c r="AD154" s="43"/>
      <c r="AE154" s="95" t="str">
        <f>IF(AC154="GR",LEFT('Order Form'!$K$11,2),"")</f>
        <v/>
      </c>
      <c r="AF154" s="43"/>
      <c r="AG154" s="47"/>
      <c r="AH154" s="47"/>
      <c r="AI154" s="95" t="str">
        <f>IF(ISNUMBER(($H154)),IF('Order Form'!$K$16="Yes","P",""),"")</f>
        <v/>
      </c>
      <c r="AJ154" s="43"/>
      <c r="AK154" s="115"/>
      <c r="AL154" s="115"/>
      <c r="AM154" s="43"/>
      <c r="AN154" s="43"/>
      <c r="AO154" s="47"/>
      <c r="AP154" s="43"/>
      <c r="AQ154" s="47"/>
      <c r="AR154" s="47"/>
      <c r="AS154" s="47"/>
      <c r="AZ154" s="95" t="str">
        <f>IF(ISNUMBER(($H154)),IF('Order Form'!$K$15="Yes","Y",""),"")</f>
        <v/>
      </c>
      <c r="BD154" s="96" t="e">
        <f>IF('Order Form'!#REF!&gt;0,"OF"," ")</f>
        <v>#REF!</v>
      </c>
      <c r="BE154" s="95" t="e">
        <f>IF('Order Form'!#REF!&gt;0,"Y"," ")</f>
        <v>#REF!</v>
      </c>
      <c r="BF154" s="95" t="e">
        <f>IF('Order Form'!#REF!&gt;0,"STANDARD"," ")</f>
        <v>#REF!</v>
      </c>
    </row>
    <row r="155" spans="1:58">
      <c r="A155" s="43"/>
      <c r="B155" s="102" t="str">
        <f>IF(ISNUMBER(($H155)),'Order Form'!$D$5,"")</f>
        <v/>
      </c>
      <c r="C155" s="101" t="str">
        <f>IF(ISNUMBER(($H155)),'Order Form'!$G$5,"")</f>
        <v/>
      </c>
      <c r="D155" s="101" t="str">
        <f>IF('Order Form'!F213="","",IF(ISNUMBER(($H155)),'Order Form'!F213,""))</f>
        <v/>
      </c>
      <c r="E155" s="44"/>
      <c r="F155" s="100" t="str">
        <f>IF(ISNUMBER((H155)),SUBSTITUTE(SUBSTITUTE('Order Form'!#REF!,"-","")," ",""),"")</f>
        <v/>
      </c>
      <c r="G155" s="45"/>
      <c r="H155" s="99" t="str">
        <f>IF('Order Form'!H213&gt;0,'Order Form'!H213," ")</f>
        <v xml:space="preserve"> </v>
      </c>
      <c r="I155" s="98" t="str">
        <f>IF('Order Form'!$K$13="Yes",(IF('Order Form'!#REF!&gt;0,"",IF('Order Form'!$K$10&lt;&gt;"GR - Gratis",IF('Order Form'!#REF!=0,"",IF(ISNUMBER($H155),'Order Form'!#REF!,"")),""))),"")</f>
        <v/>
      </c>
      <c r="J155" s="98" t="str">
        <f>IF('Order Form'!$K$13="Yes",(IF('Order Form'!#REF!=0,"",IF('Order Form'!$K$10&lt;&gt;"GR - Gratis",IF(ISNUMBER($H155),'Order Form'!#REF!,""),""))),"")</f>
        <v/>
      </c>
      <c r="K155" s="46"/>
      <c r="L155" s="98" t="str">
        <f>IF('Order Form'!J213&gt;0,"",IF('Order Form'!G213=0,"",IF('Order Form'!$K$10&lt;&gt;"GR - Gratis",IF('Order Form'!$K$12="Yes",IF(ISNUMBER($H155),'Order Form'!G213*100,""),""),"")))</f>
        <v/>
      </c>
      <c r="M155" s="98" t="str">
        <f>IF('Order Form'!J213&gt;0,"",IF('Order Form'!$K$17=0,"",IF('Order Form'!$K$17=0,"",IF('Order Form'!$K$10&lt;&gt;"GR - Gratis",IF('Order Form'!$K$12="Yes",IF(ISNUMBER($H155),'Order Form'!$K$17*100,""),""),""))))</f>
        <v/>
      </c>
      <c r="N155" s="47"/>
      <c r="O155" s="97" t="str">
        <f>IF('Order Form'!$B$8="Name / Attent Of","",IF(ISNUMBER($H155),IF('Order Form'!$K$14="Yes",'Order Form'!$B$8,""),""))</f>
        <v/>
      </c>
      <c r="P155" s="105" t="str">
        <f>IF('Order Form'!$B$9="Company / Department","",IF(ISNUMBER($H155),IF('Order Form'!$K$14="Yes",'Order Form'!$B$9,""),""))</f>
        <v/>
      </c>
      <c r="Q155" s="97" t="str">
        <f>IF('Order Form'!$B$10="Address 1","",IF(ISNUMBER($H155),IF('Order Form'!$K$14="Yes",'Order Form'!$B$10,""),""))</f>
        <v/>
      </c>
      <c r="R155" s="97" t="str">
        <f>IF('Order Form'!$B$11="Address 2","",IF(ISNUMBER($H155),IF('Order Form'!$K$14="Yes",'Order Form'!$B$11,""),""))</f>
        <v/>
      </c>
      <c r="S155" s="105" t="str">
        <f>IF('Order Form'!$B$12="Address 3","",IF(ISNUMBER($H155),IF('Order Form'!$K$14="Yes",'Order Form'!$B$12,""),""))</f>
        <v/>
      </c>
      <c r="T155" s="97" t="str">
        <f>IF('Order Form'!$B$13="Town","",IF(ISNUMBER($H155),IF('Order Form'!$K$14="Yes",'Order Form'!$B$13,""),""))</f>
        <v/>
      </c>
      <c r="U155" s="43"/>
      <c r="V155" s="112" t="str">
        <f>IF('Order Form'!$B$14="Post Code","",IF(ISNUMBER($H155),IF('Order Form'!$K$14="Yes",'Order Form'!$B$14,""),""))</f>
        <v/>
      </c>
      <c r="W155" s="107" t="str">
        <f>IF('Order Form'!$B$15="Country","",IF(ISNUMBER($H155),IF('Order Form'!$K$14="Yes",VLOOKUP('Order Form'!$B$15,Lists!N:O,2,0),""),""))</f>
        <v/>
      </c>
      <c r="X155" s="109"/>
      <c r="Y155" s="108" t="str">
        <f>IF('Order Form'!$F$8="Phone","",IF(ISNUMBER($H155),IF('Order Form'!$K$14="Yes",'Order Form'!$F$8,""),""))</f>
        <v/>
      </c>
      <c r="Z155" s="106" t="str">
        <f>IF('Order Form'!$F$9="Email","",IF(ISNUMBER($H155),IF('Order Form'!$K$14="Yes",'Order Form'!$F$9,""),""))</f>
        <v/>
      </c>
      <c r="AA155" s="47"/>
      <c r="AC155" s="95" t="str">
        <f>IF(ISNUMBER(($H155)),LEFT('Order Form'!$K$10,2),"")</f>
        <v/>
      </c>
      <c r="AD155" s="43"/>
      <c r="AE155" s="95" t="str">
        <f>IF(AC155="GR",LEFT('Order Form'!$K$11,2),"")</f>
        <v/>
      </c>
      <c r="AF155" s="43"/>
      <c r="AG155" s="47"/>
      <c r="AH155" s="47"/>
      <c r="AI155" s="95" t="str">
        <f>IF(ISNUMBER(($H155)),IF('Order Form'!$K$16="Yes","P",""),"")</f>
        <v/>
      </c>
      <c r="AJ155" s="43"/>
      <c r="AK155" s="115"/>
      <c r="AL155" s="115"/>
      <c r="AM155" s="43"/>
      <c r="AN155" s="43"/>
      <c r="AO155" s="47"/>
      <c r="AP155" s="43"/>
      <c r="AQ155" s="47"/>
      <c r="AR155" s="47"/>
      <c r="AS155" s="47"/>
      <c r="AZ155" s="95" t="str">
        <f>IF(ISNUMBER(($H155)),IF('Order Form'!$K$15="Yes","Y",""),"")</f>
        <v/>
      </c>
      <c r="BD155" s="96" t="e">
        <f>IF('Order Form'!#REF!&gt;0,"OF"," ")</f>
        <v>#REF!</v>
      </c>
      <c r="BE155" s="95" t="e">
        <f>IF('Order Form'!#REF!&gt;0,"Y"," ")</f>
        <v>#REF!</v>
      </c>
      <c r="BF155" s="95" t="e">
        <f>IF('Order Form'!#REF!&gt;0,"STANDARD"," ")</f>
        <v>#REF!</v>
      </c>
    </row>
    <row r="156" spans="1:58">
      <c r="A156" s="43"/>
      <c r="B156" s="102" t="str">
        <f>IF(ISNUMBER(($H156)),'Order Form'!$D$5,"")</f>
        <v/>
      </c>
      <c r="C156" s="101" t="str">
        <f>IF(ISNUMBER(($H156)),'Order Form'!$G$5,"")</f>
        <v/>
      </c>
      <c r="D156" s="101" t="str">
        <f>IF('Order Form'!F214="","",IF(ISNUMBER(($H156)),'Order Form'!F214,""))</f>
        <v/>
      </c>
      <c r="E156" s="44"/>
      <c r="F156" s="100" t="str">
        <f>IF(ISNUMBER((H156)),SUBSTITUTE(SUBSTITUTE('Order Form'!#REF!,"-","")," ",""),"")</f>
        <v/>
      </c>
      <c r="G156" s="45"/>
      <c r="H156" s="99" t="str">
        <f>IF('Order Form'!H214&gt;0,'Order Form'!H214," ")</f>
        <v xml:space="preserve"> </v>
      </c>
      <c r="I156" s="98" t="str">
        <f>IF('Order Form'!$K$13="Yes",(IF('Order Form'!#REF!&gt;0,"",IF('Order Form'!$K$10&lt;&gt;"GR - Gratis",IF('Order Form'!#REF!=0,"",IF(ISNUMBER($H156),'Order Form'!#REF!,"")),""))),"")</f>
        <v/>
      </c>
      <c r="J156" s="98" t="str">
        <f>IF('Order Form'!$K$13="Yes",(IF('Order Form'!#REF!=0,"",IF('Order Form'!$K$10&lt;&gt;"GR - Gratis",IF(ISNUMBER($H156),'Order Form'!#REF!,""),""))),"")</f>
        <v/>
      </c>
      <c r="K156" s="46"/>
      <c r="L156" s="98" t="str">
        <f>IF('Order Form'!J214&gt;0,"",IF('Order Form'!G214=0,"",IF('Order Form'!$K$10&lt;&gt;"GR - Gratis",IF('Order Form'!$K$12="Yes",IF(ISNUMBER($H156),'Order Form'!G214*100,""),""),"")))</f>
        <v/>
      </c>
      <c r="M156" s="98" t="str">
        <f>IF('Order Form'!J214&gt;0,"",IF('Order Form'!$K$17=0,"",IF('Order Form'!$K$17=0,"",IF('Order Form'!$K$10&lt;&gt;"GR - Gratis",IF('Order Form'!$K$12="Yes",IF(ISNUMBER($H156),'Order Form'!$K$17*100,""),""),""))))</f>
        <v/>
      </c>
      <c r="N156" s="47"/>
      <c r="O156" s="97" t="str">
        <f>IF('Order Form'!$B$8="Name / Attent Of","",IF(ISNUMBER($H156),IF('Order Form'!$K$14="Yes",'Order Form'!$B$8,""),""))</f>
        <v/>
      </c>
      <c r="P156" s="105" t="str">
        <f>IF('Order Form'!$B$9="Company / Department","",IF(ISNUMBER($H156),IF('Order Form'!$K$14="Yes",'Order Form'!$B$9,""),""))</f>
        <v/>
      </c>
      <c r="Q156" s="97" t="str">
        <f>IF('Order Form'!$B$10="Address 1","",IF(ISNUMBER($H156),IF('Order Form'!$K$14="Yes",'Order Form'!$B$10,""),""))</f>
        <v/>
      </c>
      <c r="R156" s="97" t="str">
        <f>IF('Order Form'!$B$11="Address 2","",IF(ISNUMBER($H156),IF('Order Form'!$K$14="Yes",'Order Form'!$B$11,""),""))</f>
        <v/>
      </c>
      <c r="S156" s="105" t="str">
        <f>IF('Order Form'!$B$12="Address 3","",IF(ISNUMBER($H156),IF('Order Form'!$K$14="Yes",'Order Form'!$B$12,""),""))</f>
        <v/>
      </c>
      <c r="T156" s="97" t="str">
        <f>IF('Order Form'!$B$13="Town","",IF(ISNUMBER($H156),IF('Order Form'!$K$14="Yes",'Order Form'!$B$13,""),""))</f>
        <v/>
      </c>
      <c r="U156" s="43"/>
      <c r="V156" s="112" t="str">
        <f>IF('Order Form'!$B$14="Post Code","",IF(ISNUMBER($H156),IF('Order Form'!$K$14="Yes",'Order Form'!$B$14,""),""))</f>
        <v/>
      </c>
      <c r="W156" s="107" t="str">
        <f>IF('Order Form'!$B$15="Country","",IF(ISNUMBER($H156),IF('Order Form'!$K$14="Yes",VLOOKUP('Order Form'!$B$15,Lists!N:O,2,0),""),""))</f>
        <v/>
      </c>
      <c r="X156" s="109"/>
      <c r="Y156" s="108" t="str">
        <f>IF('Order Form'!$F$8="Phone","",IF(ISNUMBER($H156),IF('Order Form'!$K$14="Yes",'Order Form'!$F$8,""),""))</f>
        <v/>
      </c>
      <c r="Z156" s="106" t="str">
        <f>IF('Order Form'!$F$9="Email","",IF(ISNUMBER($H156),IF('Order Form'!$K$14="Yes",'Order Form'!$F$9,""),""))</f>
        <v/>
      </c>
      <c r="AA156" s="47"/>
      <c r="AC156" s="95" t="str">
        <f>IF(ISNUMBER(($H156)),LEFT('Order Form'!$K$10,2),"")</f>
        <v/>
      </c>
      <c r="AD156" s="43"/>
      <c r="AE156" s="95" t="str">
        <f>IF(AC156="GR",LEFT('Order Form'!$K$11,2),"")</f>
        <v/>
      </c>
      <c r="AF156" s="43"/>
      <c r="AG156" s="47"/>
      <c r="AH156" s="47"/>
      <c r="AI156" s="95" t="str">
        <f>IF(ISNUMBER(($H156)),IF('Order Form'!$K$16="Yes","P",""),"")</f>
        <v/>
      </c>
      <c r="AJ156" s="43"/>
      <c r="AK156" s="115"/>
      <c r="AL156" s="115"/>
      <c r="AM156" s="43"/>
      <c r="AN156" s="43"/>
      <c r="AO156" s="47"/>
      <c r="AP156" s="43"/>
      <c r="AQ156" s="47"/>
      <c r="AR156" s="47"/>
      <c r="AS156" s="47"/>
      <c r="AZ156" s="95" t="str">
        <f>IF(ISNUMBER(($H156)),IF('Order Form'!$K$15="Yes","Y",""),"")</f>
        <v/>
      </c>
      <c r="BD156" s="96" t="e">
        <f>IF('Order Form'!#REF!&gt;0,"OF"," ")</f>
        <v>#REF!</v>
      </c>
      <c r="BE156" s="95" t="e">
        <f>IF('Order Form'!#REF!&gt;0,"Y"," ")</f>
        <v>#REF!</v>
      </c>
      <c r="BF156" s="95" t="e">
        <f>IF('Order Form'!#REF!&gt;0,"STANDARD"," ")</f>
        <v>#REF!</v>
      </c>
    </row>
    <row r="157" spans="1:58">
      <c r="A157" s="43"/>
      <c r="B157" s="102" t="str">
        <f>IF(ISNUMBER(($H157)),'Order Form'!$D$5,"")</f>
        <v/>
      </c>
      <c r="C157" s="101" t="str">
        <f>IF(ISNUMBER(($H157)),'Order Form'!$G$5,"")</f>
        <v/>
      </c>
      <c r="D157" s="101" t="str">
        <f>IF('Order Form'!F215="","",IF(ISNUMBER(($H157)),'Order Form'!F215,""))</f>
        <v/>
      </c>
      <c r="E157" s="44"/>
      <c r="F157" s="100" t="str">
        <f>IF(ISNUMBER((H157)),SUBSTITUTE(SUBSTITUTE('Order Form'!#REF!,"-","")," ",""),"")</f>
        <v/>
      </c>
      <c r="G157" s="45"/>
      <c r="H157" s="99" t="str">
        <f>IF('Order Form'!H215&gt;0,'Order Form'!H215," ")</f>
        <v xml:space="preserve"> </v>
      </c>
      <c r="I157" s="98" t="str">
        <f>IF('Order Form'!$K$13="Yes",(IF('Order Form'!#REF!&gt;0,"",IF('Order Form'!$K$10&lt;&gt;"GR - Gratis",IF('Order Form'!#REF!=0,"",IF(ISNUMBER($H157),'Order Form'!#REF!,"")),""))),"")</f>
        <v/>
      </c>
      <c r="J157" s="98" t="str">
        <f>IF('Order Form'!$K$13="Yes",(IF('Order Form'!#REF!=0,"",IF('Order Form'!$K$10&lt;&gt;"GR - Gratis",IF(ISNUMBER($H157),'Order Form'!#REF!,""),""))),"")</f>
        <v/>
      </c>
      <c r="K157" s="46"/>
      <c r="L157" s="98" t="str">
        <f>IF('Order Form'!J215&gt;0,"",IF('Order Form'!G215=0,"",IF('Order Form'!$K$10&lt;&gt;"GR - Gratis",IF('Order Form'!$K$12="Yes",IF(ISNUMBER($H157),'Order Form'!G215*100,""),""),"")))</f>
        <v/>
      </c>
      <c r="M157" s="98" t="str">
        <f>IF('Order Form'!J215&gt;0,"",IF('Order Form'!$K$17=0,"",IF('Order Form'!$K$17=0,"",IF('Order Form'!$K$10&lt;&gt;"GR - Gratis",IF('Order Form'!$K$12="Yes",IF(ISNUMBER($H157),'Order Form'!$K$17*100,""),""),""))))</f>
        <v/>
      </c>
      <c r="N157" s="47"/>
      <c r="O157" s="97" t="str">
        <f>IF('Order Form'!$B$8="Name / Attent Of","",IF(ISNUMBER($H157),IF('Order Form'!$K$14="Yes",'Order Form'!$B$8,""),""))</f>
        <v/>
      </c>
      <c r="P157" s="105" t="str">
        <f>IF('Order Form'!$B$9="Company / Department","",IF(ISNUMBER($H157),IF('Order Form'!$K$14="Yes",'Order Form'!$B$9,""),""))</f>
        <v/>
      </c>
      <c r="Q157" s="97" t="str">
        <f>IF('Order Form'!$B$10="Address 1","",IF(ISNUMBER($H157),IF('Order Form'!$K$14="Yes",'Order Form'!$B$10,""),""))</f>
        <v/>
      </c>
      <c r="R157" s="97" t="str">
        <f>IF('Order Form'!$B$11="Address 2","",IF(ISNUMBER($H157),IF('Order Form'!$K$14="Yes",'Order Form'!$B$11,""),""))</f>
        <v/>
      </c>
      <c r="S157" s="105" t="str">
        <f>IF('Order Form'!$B$12="Address 3","",IF(ISNUMBER($H157),IF('Order Form'!$K$14="Yes",'Order Form'!$B$12,""),""))</f>
        <v/>
      </c>
      <c r="T157" s="97" t="str">
        <f>IF('Order Form'!$B$13="Town","",IF(ISNUMBER($H157),IF('Order Form'!$K$14="Yes",'Order Form'!$B$13,""),""))</f>
        <v/>
      </c>
      <c r="U157" s="43"/>
      <c r="V157" s="112" t="str">
        <f>IF('Order Form'!$B$14="Post Code","",IF(ISNUMBER($H157),IF('Order Form'!$K$14="Yes",'Order Form'!$B$14,""),""))</f>
        <v/>
      </c>
      <c r="W157" s="107" t="str">
        <f>IF('Order Form'!$B$15="Country","",IF(ISNUMBER($H157),IF('Order Form'!$K$14="Yes",VLOOKUP('Order Form'!$B$15,Lists!N:O,2,0),""),""))</f>
        <v/>
      </c>
      <c r="X157" s="109"/>
      <c r="Y157" s="108" t="str">
        <f>IF('Order Form'!$F$8="Phone","",IF(ISNUMBER($H157),IF('Order Form'!$K$14="Yes",'Order Form'!$F$8,""),""))</f>
        <v/>
      </c>
      <c r="Z157" s="106" t="str">
        <f>IF('Order Form'!$F$9="Email","",IF(ISNUMBER($H157),IF('Order Form'!$K$14="Yes",'Order Form'!$F$9,""),""))</f>
        <v/>
      </c>
      <c r="AA157" s="47"/>
      <c r="AC157" s="95" t="str">
        <f>IF(ISNUMBER(($H157)),LEFT('Order Form'!$K$10,2),"")</f>
        <v/>
      </c>
      <c r="AD157" s="43"/>
      <c r="AE157" s="95" t="str">
        <f>IF(AC157="GR",LEFT('Order Form'!$K$11,2),"")</f>
        <v/>
      </c>
      <c r="AF157" s="43"/>
      <c r="AG157" s="47"/>
      <c r="AH157" s="47"/>
      <c r="AI157" s="95" t="str">
        <f>IF(ISNUMBER(($H157)),IF('Order Form'!$K$16="Yes","P",""),"")</f>
        <v/>
      </c>
      <c r="AJ157" s="43"/>
      <c r="AK157" s="115"/>
      <c r="AL157" s="115"/>
      <c r="AM157" s="43"/>
      <c r="AN157" s="43"/>
      <c r="AO157" s="47"/>
      <c r="AP157" s="43"/>
      <c r="AQ157" s="47"/>
      <c r="AR157" s="47"/>
      <c r="AS157" s="47"/>
      <c r="AZ157" s="95" t="str">
        <f>IF(ISNUMBER(($H157)),IF('Order Form'!$K$15="Yes","Y",""),"")</f>
        <v/>
      </c>
      <c r="BD157" s="96" t="e">
        <f>IF('Order Form'!#REF!&gt;0,"OF"," ")</f>
        <v>#REF!</v>
      </c>
      <c r="BE157" s="95" t="e">
        <f>IF('Order Form'!#REF!&gt;0,"Y"," ")</f>
        <v>#REF!</v>
      </c>
      <c r="BF157" s="95" t="e">
        <f>IF('Order Form'!#REF!&gt;0,"STANDARD"," ")</f>
        <v>#REF!</v>
      </c>
    </row>
    <row r="158" spans="1:58">
      <c r="A158" s="43"/>
      <c r="B158" s="102" t="str">
        <f>IF(ISNUMBER(($H158)),'Order Form'!$D$5,"")</f>
        <v/>
      </c>
      <c r="C158" s="101" t="str">
        <f>IF(ISNUMBER(($H158)),'Order Form'!$G$5,"")</f>
        <v/>
      </c>
      <c r="D158" s="101" t="str">
        <f>IF('Order Form'!F216="","",IF(ISNUMBER(($H158)),'Order Form'!F216,""))</f>
        <v/>
      </c>
      <c r="E158" s="44"/>
      <c r="F158" s="100" t="str">
        <f>IF(ISNUMBER((H158)),SUBSTITUTE(SUBSTITUTE('Order Form'!#REF!,"-","")," ",""),"")</f>
        <v/>
      </c>
      <c r="G158" s="45"/>
      <c r="H158" s="99" t="str">
        <f>IF('Order Form'!H216&gt;0,'Order Form'!H216," ")</f>
        <v xml:space="preserve"> </v>
      </c>
      <c r="I158" s="98" t="str">
        <f>IF('Order Form'!$K$13="Yes",(IF('Order Form'!#REF!&gt;0,"",IF('Order Form'!$K$10&lt;&gt;"GR - Gratis",IF('Order Form'!#REF!=0,"",IF(ISNUMBER($H158),'Order Form'!#REF!,"")),""))),"")</f>
        <v/>
      </c>
      <c r="J158" s="98" t="str">
        <f>IF('Order Form'!$K$13="Yes",(IF('Order Form'!#REF!=0,"",IF('Order Form'!$K$10&lt;&gt;"GR - Gratis",IF(ISNUMBER($H158),'Order Form'!#REF!,""),""))),"")</f>
        <v/>
      </c>
      <c r="K158" s="46"/>
      <c r="L158" s="98" t="str">
        <f>IF('Order Form'!J216&gt;0,"",IF('Order Form'!G216=0,"",IF('Order Form'!$K$10&lt;&gt;"GR - Gratis",IF('Order Form'!$K$12="Yes",IF(ISNUMBER($H158),'Order Form'!G216*100,""),""),"")))</f>
        <v/>
      </c>
      <c r="M158" s="98" t="str">
        <f>IF('Order Form'!J216&gt;0,"",IF('Order Form'!$K$17=0,"",IF('Order Form'!$K$17=0,"",IF('Order Form'!$K$10&lt;&gt;"GR - Gratis",IF('Order Form'!$K$12="Yes",IF(ISNUMBER($H158),'Order Form'!$K$17*100,""),""),""))))</f>
        <v/>
      </c>
      <c r="N158" s="47"/>
      <c r="O158" s="97" t="str">
        <f>IF('Order Form'!$B$8="Name / Attent Of","",IF(ISNUMBER($H158),IF('Order Form'!$K$14="Yes",'Order Form'!$B$8,""),""))</f>
        <v/>
      </c>
      <c r="P158" s="105" t="str">
        <f>IF('Order Form'!$B$9="Company / Department","",IF(ISNUMBER($H158),IF('Order Form'!$K$14="Yes",'Order Form'!$B$9,""),""))</f>
        <v/>
      </c>
      <c r="Q158" s="97" t="str">
        <f>IF('Order Form'!$B$10="Address 1","",IF(ISNUMBER($H158),IF('Order Form'!$K$14="Yes",'Order Form'!$B$10,""),""))</f>
        <v/>
      </c>
      <c r="R158" s="97" t="str">
        <f>IF('Order Form'!$B$11="Address 2","",IF(ISNUMBER($H158),IF('Order Form'!$K$14="Yes",'Order Form'!$B$11,""),""))</f>
        <v/>
      </c>
      <c r="S158" s="105" t="str">
        <f>IF('Order Form'!$B$12="Address 3","",IF(ISNUMBER($H158),IF('Order Form'!$K$14="Yes",'Order Form'!$B$12,""),""))</f>
        <v/>
      </c>
      <c r="T158" s="97" t="str">
        <f>IF('Order Form'!$B$13="Town","",IF(ISNUMBER($H158),IF('Order Form'!$K$14="Yes",'Order Form'!$B$13,""),""))</f>
        <v/>
      </c>
      <c r="U158" s="43"/>
      <c r="V158" s="112" t="str">
        <f>IF('Order Form'!$B$14="Post Code","",IF(ISNUMBER($H158),IF('Order Form'!$K$14="Yes",'Order Form'!$B$14,""),""))</f>
        <v/>
      </c>
      <c r="W158" s="107" t="str">
        <f>IF('Order Form'!$B$15="Country","",IF(ISNUMBER($H158),IF('Order Form'!$K$14="Yes",VLOOKUP('Order Form'!$B$15,Lists!N:O,2,0),""),""))</f>
        <v/>
      </c>
      <c r="X158" s="109"/>
      <c r="Y158" s="108" t="str">
        <f>IF('Order Form'!$F$8="Phone","",IF(ISNUMBER($H158),IF('Order Form'!$K$14="Yes",'Order Form'!$F$8,""),""))</f>
        <v/>
      </c>
      <c r="Z158" s="106" t="str">
        <f>IF('Order Form'!$F$9="Email","",IF(ISNUMBER($H158),IF('Order Form'!$K$14="Yes",'Order Form'!$F$9,""),""))</f>
        <v/>
      </c>
      <c r="AA158" s="47"/>
      <c r="AC158" s="95" t="str">
        <f>IF(ISNUMBER(($H158)),LEFT('Order Form'!$K$10,2),"")</f>
        <v/>
      </c>
      <c r="AD158" s="43"/>
      <c r="AE158" s="95" t="str">
        <f>IF(AC158="GR",LEFT('Order Form'!$K$11,2),"")</f>
        <v/>
      </c>
      <c r="AF158" s="43"/>
      <c r="AG158" s="47"/>
      <c r="AH158" s="47"/>
      <c r="AI158" s="95" t="str">
        <f>IF(ISNUMBER(($H158)),IF('Order Form'!$K$16="Yes","P",""),"")</f>
        <v/>
      </c>
      <c r="AJ158" s="43"/>
      <c r="AK158" s="115"/>
      <c r="AL158" s="115"/>
      <c r="AM158" s="43"/>
      <c r="AN158" s="43"/>
      <c r="AO158" s="47"/>
      <c r="AP158" s="43"/>
      <c r="AQ158" s="47"/>
      <c r="AR158" s="47"/>
      <c r="AS158" s="47"/>
      <c r="AZ158" s="95" t="str">
        <f>IF(ISNUMBER(($H158)),IF('Order Form'!$K$15="Yes","Y",""),"")</f>
        <v/>
      </c>
      <c r="BD158" s="96" t="e">
        <f>IF('Order Form'!#REF!&gt;0,"OF"," ")</f>
        <v>#REF!</v>
      </c>
      <c r="BE158" s="95" t="e">
        <f>IF('Order Form'!#REF!&gt;0,"Y"," ")</f>
        <v>#REF!</v>
      </c>
      <c r="BF158" s="95" t="e">
        <f>IF('Order Form'!#REF!&gt;0,"STANDARD"," ")</f>
        <v>#REF!</v>
      </c>
    </row>
    <row r="159" spans="1:58">
      <c r="A159" s="43"/>
      <c r="B159" s="102" t="str">
        <f>IF(ISNUMBER(($H159)),'Order Form'!$D$5,"")</f>
        <v/>
      </c>
      <c r="C159" s="101" t="str">
        <f>IF(ISNUMBER(($H159)),'Order Form'!$G$5,"")</f>
        <v/>
      </c>
      <c r="D159" s="101" t="str">
        <f>IF('Order Form'!F217="","",IF(ISNUMBER(($H159)),'Order Form'!F217,""))</f>
        <v/>
      </c>
      <c r="E159" s="44"/>
      <c r="F159" s="100" t="str">
        <f>IF(ISNUMBER((H159)),SUBSTITUTE(SUBSTITUTE('Order Form'!#REF!,"-","")," ",""),"")</f>
        <v/>
      </c>
      <c r="G159" s="45"/>
      <c r="H159" s="99" t="str">
        <f>IF('Order Form'!H217&gt;0,'Order Form'!H217," ")</f>
        <v xml:space="preserve"> </v>
      </c>
      <c r="I159" s="98" t="str">
        <f>IF('Order Form'!$K$13="Yes",(IF('Order Form'!#REF!&gt;0,"",IF('Order Form'!$K$10&lt;&gt;"GR - Gratis",IF('Order Form'!#REF!=0,"",IF(ISNUMBER($H159),'Order Form'!#REF!,"")),""))),"")</f>
        <v/>
      </c>
      <c r="J159" s="98" t="str">
        <f>IF('Order Form'!$K$13="Yes",(IF('Order Form'!#REF!=0,"",IF('Order Form'!$K$10&lt;&gt;"GR - Gratis",IF(ISNUMBER($H159),'Order Form'!#REF!,""),""))),"")</f>
        <v/>
      </c>
      <c r="K159" s="46"/>
      <c r="L159" s="98" t="str">
        <f>IF('Order Form'!J217&gt;0,"",IF('Order Form'!G217=0,"",IF('Order Form'!$K$10&lt;&gt;"GR - Gratis",IF('Order Form'!$K$12="Yes",IF(ISNUMBER($H159),'Order Form'!G217*100,""),""),"")))</f>
        <v/>
      </c>
      <c r="M159" s="98" t="str">
        <f>IF('Order Form'!J217&gt;0,"",IF('Order Form'!$K$17=0,"",IF('Order Form'!$K$17=0,"",IF('Order Form'!$K$10&lt;&gt;"GR - Gratis",IF('Order Form'!$K$12="Yes",IF(ISNUMBER($H159),'Order Form'!$K$17*100,""),""),""))))</f>
        <v/>
      </c>
      <c r="N159" s="47"/>
      <c r="O159" s="97" t="str">
        <f>IF('Order Form'!$B$8="Name / Attent Of","",IF(ISNUMBER($H159),IF('Order Form'!$K$14="Yes",'Order Form'!$B$8,""),""))</f>
        <v/>
      </c>
      <c r="P159" s="105" t="str">
        <f>IF('Order Form'!$B$9="Company / Department","",IF(ISNUMBER($H159),IF('Order Form'!$K$14="Yes",'Order Form'!$B$9,""),""))</f>
        <v/>
      </c>
      <c r="Q159" s="97" t="str">
        <f>IF('Order Form'!$B$10="Address 1","",IF(ISNUMBER($H159),IF('Order Form'!$K$14="Yes",'Order Form'!$B$10,""),""))</f>
        <v/>
      </c>
      <c r="R159" s="97" t="str">
        <f>IF('Order Form'!$B$11="Address 2","",IF(ISNUMBER($H159),IF('Order Form'!$K$14="Yes",'Order Form'!$B$11,""),""))</f>
        <v/>
      </c>
      <c r="S159" s="105" t="str">
        <f>IF('Order Form'!$B$12="Address 3","",IF(ISNUMBER($H159),IF('Order Form'!$K$14="Yes",'Order Form'!$B$12,""),""))</f>
        <v/>
      </c>
      <c r="T159" s="97" t="str">
        <f>IF('Order Form'!$B$13="Town","",IF(ISNUMBER($H159),IF('Order Form'!$K$14="Yes",'Order Form'!$B$13,""),""))</f>
        <v/>
      </c>
      <c r="U159" s="43"/>
      <c r="V159" s="112" t="str">
        <f>IF('Order Form'!$B$14="Post Code","",IF(ISNUMBER($H159),IF('Order Form'!$K$14="Yes",'Order Form'!$B$14,""),""))</f>
        <v/>
      </c>
      <c r="W159" s="107" t="str">
        <f>IF('Order Form'!$B$15="Country","",IF(ISNUMBER($H159),IF('Order Form'!$K$14="Yes",VLOOKUP('Order Form'!$B$15,Lists!N:O,2,0),""),""))</f>
        <v/>
      </c>
      <c r="X159" s="109"/>
      <c r="Y159" s="108" t="str">
        <f>IF('Order Form'!$F$8="Phone","",IF(ISNUMBER($H159),IF('Order Form'!$K$14="Yes",'Order Form'!$F$8,""),""))</f>
        <v/>
      </c>
      <c r="Z159" s="106" t="str">
        <f>IF('Order Form'!$F$9="Email","",IF(ISNUMBER($H159),IF('Order Form'!$K$14="Yes",'Order Form'!$F$9,""),""))</f>
        <v/>
      </c>
      <c r="AA159" s="47"/>
      <c r="AC159" s="95" t="str">
        <f>IF(ISNUMBER(($H159)),LEFT('Order Form'!$K$10,2),"")</f>
        <v/>
      </c>
      <c r="AD159" s="43"/>
      <c r="AE159" s="95" t="str">
        <f>IF(AC159="GR",LEFT('Order Form'!$K$11,2),"")</f>
        <v/>
      </c>
      <c r="AF159" s="43"/>
      <c r="AG159" s="47"/>
      <c r="AH159" s="47"/>
      <c r="AI159" s="95" t="str">
        <f>IF(ISNUMBER(($H159)),IF('Order Form'!$K$16="Yes","P",""),"")</f>
        <v/>
      </c>
      <c r="AJ159" s="43"/>
      <c r="AK159" s="115"/>
      <c r="AL159" s="115"/>
      <c r="AM159" s="43"/>
      <c r="AN159" s="43"/>
      <c r="AO159" s="47"/>
      <c r="AP159" s="43"/>
      <c r="AQ159" s="47"/>
      <c r="AR159" s="47"/>
      <c r="AS159" s="47"/>
      <c r="AZ159" s="95" t="str">
        <f>IF(ISNUMBER(($H159)),IF('Order Form'!$K$15="Yes","Y",""),"")</f>
        <v/>
      </c>
      <c r="BD159" s="96" t="e">
        <f>IF('Order Form'!#REF!&gt;0,"OF"," ")</f>
        <v>#REF!</v>
      </c>
      <c r="BE159" s="95" t="e">
        <f>IF('Order Form'!#REF!&gt;0,"Y"," ")</f>
        <v>#REF!</v>
      </c>
      <c r="BF159" s="95" t="e">
        <f>IF('Order Form'!#REF!&gt;0,"STANDARD"," ")</f>
        <v>#REF!</v>
      </c>
    </row>
    <row r="160" spans="1:58">
      <c r="A160" s="43"/>
      <c r="B160" s="102" t="str">
        <f>IF(ISNUMBER(($H160)),'Order Form'!$D$5,"")</f>
        <v/>
      </c>
      <c r="C160" s="101" t="str">
        <f>IF(ISNUMBER(($H160)),'Order Form'!$G$5,"")</f>
        <v/>
      </c>
      <c r="D160" s="101" t="str">
        <f>IF('Order Form'!F218="","",IF(ISNUMBER(($H160)),'Order Form'!F218,""))</f>
        <v/>
      </c>
      <c r="E160" s="44"/>
      <c r="F160" s="100" t="str">
        <f>IF(ISNUMBER((H160)),SUBSTITUTE(SUBSTITUTE('Order Form'!#REF!,"-","")," ",""),"")</f>
        <v/>
      </c>
      <c r="G160" s="45"/>
      <c r="H160" s="99" t="str">
        <f>IF('Order Form'!H218&gt;0,'Order Form'!H218," ")</f>
        <v xml:space="preserve"> </v>
      </c>
      <c r="I160" s="98" t="str">
        <f>IF('Order Form'!$K$13="Yes",(IF('Order Form'!#REF!&gt;0,"",IF('Order Form'!$K$10&lt;&gt;"GR - Gratis",IF('Order Form'!#REF!=0,"",IF(ISNUMBER($H160),'Order Form'!#REF!,"")),""))),"")</f>
        <v/>
      </c>
      <c r="J160" s="98" t="str">
        <f>IF('Order Form'!$K$13="Yes",(IF('Order Form'!#REF!=0,"",IF('Order Form'!$K$10&lt;&gt;"GR - Gratis",IF(ISNUMBER($H160),'Order Form'!#REF!,""),""))),"")</f>
        <v/>
      </c>
      <c r="K160" s="46"/>
      <c r="L160" s="98" t="str">
        <f>IF('Order Form'!J218&gt;0,"",IF('Order Form'!G218=0,"",IF('Order Form'!$K$10&lt;&gt;"GR - Gratis",IF('Order Form'!$K$12="Yes",IF(ISNUMBER($H160),'Order Form'!G218*100,""),""),"")))</f>
        <v/>
      </c>
      <c r="M160" s="98" t="str">
        <f>IF('Order Form'!J218&gt;0,"",IF('Order Form'!$K$17=0,"",IF('Order Form'!$K$17=0,"",IF('Order Form'!$K$10&lt;&gt;"GR - Gratis",IF('Order Form'!$K$12="Yes",IF(ISNUMBER($H160),'Order Form'!$K$17*100,""),""),""))))</f>
        <v/>
      </c>
      <c r="N160" s="47"/>
      <c r="O160" s="97" t="str">
        <f>IF('Order Form'!$B$8="Name / Attent Of","",IF(ISNUMBER($H160),IF('Order Form'!$K$14="Yes",'Order Form'!$B$8,""),""))</f>
        <v/>
      </c>
      <c r="P160" s="105" t="str">
        <f>IF('Order Form'!$B$9="Company / Department","",IF(ISNUMBER($H160),IF('Order Form'!$K$14="Yes",'Order Form'!$B$9,""),""))</f>
        <v/>
      </c>
      <c r="Q160" s="97" t="str">
        <f>IF('Order Form'!$B$10="Address 1","",IF(ISNUMBER($H160),IF('Order Form'!$K$14="Yes",'Order Form'!$B$10,""),""))</f>
        <v/>
      </c>
      <c r="R160" s="97" t="str">
        <f>IF('Order Form'!$B$11="Address 2","",IF(ISNUMBER($H160),IF('Order Form'!$K$14="Yes",'Order Form'!$B$11,""),""))</f>
        <v/>
      </c>
      <c r="S160" s="105" t="str">
        <f>IF('Order Form'!$B$12="Address 3","",IF(ISNUMBER($H160),IF('Order Form'!$K$14="Yes",'Order Form'!$B$12,""),""))</f>
        <v/>
      </c>
      <c r="T160" s="97" t="str">
        <f>IF('Order Form'!$B$13="Town","",IF(ISNUMBER($H160),IF('Order Form'!$K$14="Yes",'Order Form'!$B$13,""),""))</f>
        <v/>
      </c>
      <c r="U160" s="43"/>
      <c r="V160" s="112" t="str">
        <f>IF('Order Form'!$B$14="Post Code","",IF(ISNUMBER($H160),IF('Order Form'!$K$14="Yes",'Order Form'!$B$14,""),""))</f>
        <v/>
      </c>
      <c r="W160" s="107" t="str">
        <f>IF('Order Form'!$B$15="Country","",IF(ISNUMBER($H160),IF('Order Form'!$K$14="Yes",VLOOKUP('Order Form'!$B$15,Lists!N:O,2,0),""),""))</f>
        <v/>
      </c>
      <c r="X160" s="109"/>
      <c r="Y160" s="108" t="str">
        <f>IF('Order Form'!$F$8="Phone","",IF(ISNUMBER($H160),IF('Order Form'!$K$14="Yes",'Order Form'!$F$8,""),""))</f>
        <v/>
      </c>
      <c r="Z160" s="106" t="str">
        <f>IF('Order Form'!$F$9="Email","",IF(ISNUMBER($H160),IF('Order Form'!$K$14="Yes",'Order Form'!$F$9,""),""))</f>
        <v/>
      </c>
      <c r="AA160" s="47"/>
      <c r="AC160" s="95" t="str">
        <f>IF(ISNUMBER(($H160)),LEFT('Order Form'!$K$10,2),"")</f>
        <v/>
      </c>
      <c r="AD160" s="43"/>
      <c r="AE160" s="95" t="str">
        <f>IF(AC160="GR",LEFT('Order Form'!$K$11,2),"")</f>
        <v/>
      </c>
      <c r="AF160" s="43"/>
      <c r="AG160" s="47"/>
      <c r="AH160" s="47"/>
      <c r="AI160" s="95" t="str">
        <f>IF(ISNUMBER(($H160)),IF('Order Form'!$K$16="Yes","P",""),"")</f>
        <v/>
      </c>
      <c r="AJ160" s="43"/>
      <c r="AK160" s="115"/>
      <c r="AL160" s="115"/>
      <c r="AM160" s="43"/>
      <c r="AN160" s="43"/>
      <c r="AO160" s="47"/>
      <c r="AP160" s="43"/>
      <c r="AQ160" s="47"/>
      <c r="AR160" s="47"/>
      <c r="AS160" s="47"/>
      <c r="AZ160" s="95" t="str">
        <f>IF(ISNUMBER(($H160)),IF('Order Form'!$K$15="Yes","Y",""),"")</f>
        <v/>
      </c>
      <c r="BD160" s="96" t="e">
        <f>IF('Order Form'!#REF!&gt;0,"OF"," ")</f>
        <v>#REF!</v>
      </c>
      <c r="BE160" s="95" t="e">
        <f>IF('Order Form'!#REF!&gt;0,"Y"," ")</f>
        <v>#REF!</v>
      </c>
      <c r="BF160" s="95" t="e">
        <f>IF('Order Form'!#REF!&gt;0,"STANDARD"," ")</f>
        <v>#REF!</v>
      </c>
    </row>
    <row r="161" spans="1:58">
      <c r="A161" s="43"/>
      <c r="B161" s="102" t="str">
        <f>IF(ISNUMBER(($H161)),'Order Form'!$D$5,"")</f>
        <v/>
      </c>
      <c r="C161" s="101" t="str">
        <f>IF(ISNUMBER(($H161)),'Order Form'!$G$5,"")</f>
        <v/>
      </c>
      <c r="D161" s="101" t="str">
        <f>IF('Order Form'!F219="","",IF(ISNUMBER(($H161)),'Order Form'!F219,""))</f>
        <v/>
      </c>
      <c r="E161" s="44"/>
      <c r="F161" s="100" t="str">
        <f>IF(ISNUMBER((H161)),SUBSTITUTE(SUBSTITUTE('Order Form'!#REF!,"-","")," ",""),"")</f>
        <v/>
      </c>
      <c r="G161" s="45"/>
      <c r="H161" s="99" t="str">
        <f>IF('Order Form'!H219&gt;0,'Order Form'!H219," ")</f>
        <v xml:space="preserve"> </v>
      </c>
      <c r="I161" s="98" t="str">
        <f>IF('Order Form'!$K$13="Yes",(IF('Order Form'!#REF!&gt;0,"",IF('Order Form'!$K$10&lt;&gt;"GR - Gratis",IF('Order Form'!#REF!=0,"",IF(ISNUMBER($H161),'Order Form'!#REF!,"")),""))),"")</f>
        <v/>
      </c>
      <c r="J161" s="98" t="str">
        <f>IF('Order Form'!$K$13="Yes",(IF('Order Form'!#REF!=0,"",IF('Order Form'!$K$10&lt;&gt;"GR - Gratis",IF(ISNUMBER($H161),'Order Form'!#REF!,""),""))),"")</f>
        <v/>
      </c>
      <c r="K161" s="46"/>
      <c r="L161" s="98" t="str">
        <f>IF('Order Form'!J219&gt;0,"",IF('Order Form'!G219=0,"",IF('Order Form'!$K$10&lt;&gt;"GR - Gratis",IF('Order Form'!$K$12="Yes",IF(ISNUMBER($H161),'Order Form'!G219*100,""),""),"")))</f>
        <v/>
      </c>
      <c r="M161" s="98" t="str">
        <f>IF('Order Form'!J219&gt;0,"",IF('Order Form'!$K$17=0,"",IF('Order Form'!$K$17=0,"",IF('Order Form'!$K$10&lt;&gt;"GR - Gratis",IF('Order Form'!$K$12="Yes",IF(ISNUMBER($H161),'Order Form'!$K$17*100,""),""),""))))</f>
        <v/>
      </c>
      <c r="N161" s="47"/>
      <c r="O161" s="97" t="str">
        <f>IF('Order Form'!$B$8="Name / Attent Of","",IF(ISNUMBER($H161),IF('Order Form'!$K$14="Yes",'Order Form'!$B$8,""),""))</f>
        <v/>
      </c>
      <c r="P161" s="105" t="str">
        <f>IF('Order Form'!$B$9="Company / Department","",IF(ISNUMBER($H161),IF('Order Form'!$K$14="Yes",'Order Form'!$B$9,""),""))</f>
        <v/>
      </c>
      <c r="Q161" s="97" t="str">
        <f>IF('Order Form'!$B$10="Address 1","",IF(ISNUMBER($H161),IF('Order Form'!$K$14="Yes",'Order Form'!$B$10,""),""))</f>
        <v/>
      </c>
      <c r="R161" s="97" t="str">
        <f>IF('Order Form'!$B$11="Address 2","",IF(ISNUMBER($H161),IF('Order Form'!$K$14="Yes",'Order Form'!$B$11,""),""))</f>
        <v/>
      </c>
      <c r="S161" s="105" t="str">
        <f>IF('Order Form'!$B$12="Address 3","",IF(ISNUMBER($H161),IF('Order Form'!$K$14="Yes",'Order Form'!$B$12,""),""))</f>
        <v/>
      </c>
      <c r="T161" s="97" t="str">
        <f>IF('Order Form'!$B$13="Town","",IF(ISNUMBER($H161),IF('Order Form'!$K$14="Yes",'Order Form'!$B$13,""),""))</f>
        <v/>
      </c>
      <c r="U161" s="43"/>
      <c r="V161" s="112" t="str">
        <f>IF('Order Form'!$B$14="Post Code","",IF(ISNUMBER($H161),IF('Order Form'!$K$14="Yes",'Order Form'!$B$14,""),""))</f>
        <v/>
      </c>
      <c r="W161" s="107" t="str">
        <f>IF('Order Form'!$B$15="Country","",IF(ISNUMBER($H161),IF('Order Form'!$K$14="Yes",VLOOKUP('Order Form'!$B$15,Lists!N:O,2,0),""),""))</f>
        <v/>
      </c>
      <c r="X161" s="109"/>
      <c r="Y161" s="108" t="str">
        <f>IF('Order Form'!$F$8="Phone","",IF(ISNUMBER($H161),IF('Order Form'!$K$14="Yes",'Order Form'!$F$8,""),""))</f>
        <v/>
      </c>
      <c r="Z161" s="106" t="str">
        <f>IF('Order Form'!$F$9="Email","",IF(ISNUMBER($H161),IF('Order Form'!$K$14="Yes",'Order Form'!$F$9,""),""))</f>
        <v/>
      </c>
      <c r="AA161" s="47"/>
      <c r="AC161" s="95" t="str">
        <f>IF(ISNUMBER(($H161)),LEFT('Order Form'!$K$10,2),"")</f>
        <v/>
      </c>
      <c r="AD161" s="43"/>
      <c r="AE161" s="95" t="str">
        <f>IF(AC161="GR",LEFT('Order Form'!$K$11,2),"")</f>
        <v/>
      </c>
      <c r="AF161" s="43"/>
      <c r="AG161" s="47"/>
      <c r="AH161" s="47"/>
      <c r="AI161" s="95" t="str">
        <f>IF(ISNUMBER(($H161)),IF('Order Form'!$K$16="Yes","P",""),"")</f>
        <v/>
      </c>
      <c r="AJ161" s="43"/>
      <c r="AK161" s="115"/>
      <c r="AL161" s="115"/>
      <c r="AM161" s="43"/>
      <c r="AN161" s="43"/>
      <c r="AO161" s="47"/>
      <c r="AP161" s="43"/>
      <c r="AQ161" s="47"/>
      <c r="AR161" s="47"/>
      <c r="AS161" s="47"/>
      <c r="AZ161" s="95" t="str">
        <f>IF(ISNUMBER(($H161)),IF('Order Form'!$K$15="Yes","Y",""),"")</f>
        <v/>
      </c>
      <c r="BD161" s="96" t="e">
        <f>IF('Order Form'!#REF!&gt;0,"OF"," ")</f>
        <v>#REF!</v>
      </c>
      <c r="BE161" s="95" t="e">
        <f>IF('Order Form'!#REF!&gt;0,"Y"," ")</f>
        <v>#REF!</v>
      </c>
      <c r="BF161" s="95" t="e">
        <f>IF('Order Form'!#REF!&gt;0,"STANDARD"," ")</f>
        <v>#REF!</v>
      </c>
    </row>
    <row r="162" spans="1:58">
      <c r="A162" s="43"/>
      <c r="B162" s="102" t="str">
        <f>IF(ISNUMBER(($H162)),'Order Form'!$D$5,"")</f>
        <v/>
      </c>
      <c r="C162" s="101" t="str">
        <f>IF(ISNUMBER(($H162)),'Order Form'!$G$5,"")</f>
        <v/>
      </c>
      <c r="D162" s="101" t="str">
        <f>IF('Order Form'!F220="","",IF(ISNUMBER(($H162)),'Order Form'!F220,""))</f>
        <v/>
      </c>
      <c r="E162" s="44"/>
      <c r="F162" s="100" t="str">
        <f>IF(ISNUMBER((H162)),SUBSTITUTE(SUBSTITUTE('Order Form'!#REF!,"-","")," ",""),"")</f>
        <v/>
      </c>
      <c r="G162" s="45"/>
      <c r="H162" s="99" t="str">
        <f>IF('Order Form'!H220&gt;0,'Order Form'!H220," ")</f>
        <v xml:space="preserve"> </v>
      </c>
      <c r="I162" s="98" t="str">
        <f>IF('Order Form'!$K$13="Yes",(IF('Order Form'!#REF!&gt;0,"",IF('Order Form'!$K$10&lt;&gt;"GR - Gratis",IF('Order Form'!#REF!=0,"",IF(ISNUMBER($H162),'Order Form'!#REF!,"")),""))),"")</f>
        <v/>
      </c>
      <c r="J162" s="98" t="str">
        <f>IF('Order Form'!$K$13="Yes",(IF('Order Form'!#REF!=0,"",IF('Order Form'!$K$10&lt;&gt;"GR - Gratis",IF(ISNUMBER($H162),'Order Form'!#REF!,""),""))),"")</f>
        <v/>
      </c>
      <c r="K162" s="46"/>
      <c r="L162" s="98" t="str">
        <f>IF('Order Form'!J220&gt;0,"",IF('Order Form'!G220=0,"",IF('Order Form'!$K$10&lt;&gt;"GR - Gratis",IF('Order Form'!$K$12="Yes",IF(ISNUMBER($H162),'Order Form'!G220*100,""),""),"")))</f>
        <v/>
      </c>
      <c r="M162" s="98" t="str">
        <f>IF('Order Form'!J220&gt;0,"",IF('Order Form'!$K$17=0,"",IF('Order Form'!$K$17=0,"",IF('Order Form'!$K$10&lt;&gt;"GR - Gratis",IF('Order Form'!$K$12="Yes",IF(ISNUMBER($H162),'Order Form'!$K$17*100,""),""),""))))</f>
        <v/>
      </c>
      <c r="N162" s="47"/>
      <c r="O162" s="97" t="str">
        <f>IF('Order Form'!$B$8="Name / Attent Of","",IF(ISNUMBER($H162),IF('Order Form'!$K$14="Yes",'Order Form'!$B$8,""),""))</f>
        <v/>
      </c>
      <c r="P162" s="105" t="str">
        <f>IF('Order Form'!$B$9="Company / Department","",IF(ISNUMBER($H162),IF('Order Form'!$K$14="Yes",'Order Form'!$B$9,""),""))</f>
        <v/>
      </c>
      <c r="Q162" s="97" t="str">
        <f>IF('Order Form'!$B$10="Address 1","",IF(ISNUMBER($H162),IF('Order Form'!$K$14="Yes",'Order Form'!$B$10,""),""))</f>
        <v/>
      </c>
      <c r="R162" s="97" t="str">
        <f>IF('Order Form'!$B$11="Address 2","",IF(ISNUMBER($H162),IF('Order Form'!$K$14="Yes",'Order Form'!$B$11,""),""))</f>
        <v/>
      </c>
      <c r="S162" s="105" t="str">
        <f>IF('Order Form'!$B$12="Address 3","",IF(ISNUMBER($H162),IF('Order Form'!$K$14="Yes",'Order Form'!$B$12,""),""))</f>
        <v/>
      </c>
      <c r="T162" s="97" t="str">
        <f>IF('Order Form'!$B$13="Town","",IF(ISNUMBER($H162),IF('Order Form'!$K$14="Yes",'Order Form'!$B$13,""),""))</f>
        <v/>
      </c>
      <c r="U162" s="43"/>
      <c r="V162" s="112" t="str">
        <f>IF('Order Form'!$B$14="Post Code","",IF(ISNUMBER($H162),IF('Order Form'!$K$14="Yes",'Order Form'!$B$14,""),""))</f>
        <v/>
      </c>
      <c r="W162" s="107" t="str">
        <f>IF('Order Form'!$B$15="Country","",IF(ISNUMBER($H162),IF('Order Form'!$K$14="Yes",VLOOKUP('Order Form'!$B$15,Lists!N:O,2,0),""),""))</f>
        <v/>
      </c>
      <c r="X162" s="109"/>
      <c r="Y162" s="108" t="str">
        <f>IF('Order Form'!$F$8="Phone","",IF(ISNUMBER($H162),IF('Order Form'!$K$14="Yes",'Order Form'!$F$8,""),""))</f>
        <v/>
      </c>
      <c r="Z162" s="106" t="str">
        <f>IF('Order Form'!$F$9="Email","",IF(ISNUMBER($H162),IF('Order Form'!$K$14="Yes",'Order Form'!$F$9,""),""))</f>
        <v/>
      </c>
      <c r="AA162" s="47"/>
      <c r="AC162" s="95" t="str">
        <f>IF(ISNUMBER(($H162)),LEFT('Order Form'!$K$10,2),"")</f>
        <v/>
      </c>
      <c r="AD162" s="43"/>
      <c r="AE162" s="95" t="str">
        <f>IF(AC162="GR",LEFT('Order Form'!$K$11,2),"")</f>
        <v/>
      </c>
      <c r="AF162" s="43"/>
      <c r="AG162" s="47"/>
      <c r="AH162" s="47"/>
      <c r="AI162" s="95" t="str">
        <f>IF(ISNUMBER(($H162)),IF('Order Form'!$K$16="Yes","P",""),"")</f>
        <v/>
      </c>
      <c r="AJ162" s="43"/>
      <c r="AK162" s="115"/>
      <c r="AL162" s="115"/>
      <c r="AM162" s="43"/>
      <c r="AN162" s="43"/>
      <c r="AO162" s="47"/>
      <c r="AP162" s="43"/>
      <c r="AQ162" s="47"/>
      <c r="AR162" s="47"/>
      <c r="AS162" s="47"/>
      <c r="AZ162" s="95" t="str">
        <f>IF(ISNUMBER(($H162)),IF('Order Form'!$K$15="Yes","Y",""),"")</f>
        <v/>
      </c>
      <c r="BD162" s="96" t="e">
        <f>IF('Order Form'!#REF!&gt;0,"OF"," ")</f>
        <v>#REF!</v>
      </c>
      <c r="BE162" s="95" t="e">
        <f>IF('Order Form'!#REF!&gt;0,"Y"," ")</f>
        <v>#REF!</v>
      </c>
      <c r="BF162" s="95" t="e">
        <f>IF('Order Form'!#REF!&gt;0,"STANDARD"," ")</f>
        <v>#REF!</v>
      </c>
    </row>
    <row r="163" spans="1:58">
      <c r="A163" s="43"/>
      <c r="B163" s="102" t="str">
        <f>IF(ISNUMBER(($H163)),'Order Form'!$D$5,"")</f>
        <v/>
      </c>
      <c r="C163" s="101" t="str">
        <f>IF(ISNUMBER(($H163)),'Order Form'!$G$5,"")</f>
        <v/>
      </c>
      <c r="D163" s="101" t="str">
        <f>IF('Order Form'!F221="","",IF(ISNUMBER(($H163)),'Order Form'!F221,""))</f>
        <v/>
      </c>
      <c r="E163" s="44"/>
      <c r="F163" s="100" t="str">
        <f>IF(ISNUMBER((H163)),SUBSTITUTE(SUBSTITUTE('Order Form'!#REF!,"-","")," ",""),"")</f>
        <v/>
      </c>
      <c r="G163" s="45"/>
      <c r="H163" s="99" t="str">
        <f>IF('Order Form'!H221&gt;0,'Order Form'!H221," ")</f>
        <v xml:space="preserve"> </v>
      </c>
      <c r="I163" s="98" t="str">
        <f>IF('Order Form'!$K$13="Yes",(IF('Order Form'!#REF!&gt;0,"",IF('Order Form'!$K$10&lt;&gt;"GR - Gratis",IF('Order Form'!#REF!=0,"",IF(ISNUMBER($H163),'Order Form'!#REF!,"")),""))),"")</f>
        <v/>
      </c>
      <c r="J163" s="98" t="str">
        <f>IF('Order Form'!$K$13="Yes",(IF('Order Form'!#REF!=0,"",IF('Order Form'!$K$10&lt;&gt;"GR - Gratis",IF(ISNUMBER($H163),'Order Form'!#REF!,""),""))),"")</f>
        <v/>
      </c>
      <c r="K163" s="46"/>
      <c r="L163" s="98" t="str">
        <f>IF('Order Form'!J221&gt;0,"",IF('Order Form'!G221=0,"",IF('Order Form'!$K$10&lt;&gt;"GR - Gratis",IF('Order Form'!$K$12="Yes",IF(ISNUMBER($H163),'Order Form'!G221*100,""),""),"")))</f>
        <v/>
      </c>
      <c r="M163" s="98" t="str">
        <f>IF('Order Form'!J221&gt;0,"",IF('Order Form'!$K$17=0,"",IF('Order Form'!$K$17=0,"",IF('Order Form'!$K$10&lt;&gt;"GR - Gratis",IF('Order Form'!$K$12="Yes",IF(ISNUMBER($H163),'Order Form'!$K$17*100,""),""),""))))</f>
        <v/>
      </c>
      <c r="N163" s="47"/>
      <c r="O163" s="97" t="str">
        <f>IF('Order Form'!$B$8="Name / Attent Of","",IF(ISNUMBER($H163),IF('Order Form'!$K$14="Yes",'Order Form'!$B$8,""),""))</f>
        <v/>
      </c>
      <c r="P163" s="105" t="str">
        <f>IF('Order Form'!$B$9="Company / Department","",IF(ISNUMBER($H163),IF('Order Form'!$K$14="Yes",'Order Form'!$B$9,""),""))</f>
        <v/>
      </c>
      <c r="Q163" s="97" t="str">
        <f>IF('Order Form'!$B$10="Address 1","",IF(ISNUMBER($H163),IF('Order Form'!$K$14="Yes",'Order Form'!$B$10,""),""))</f>
        <v/>
      </c>
      <c r="R163" s="97" t="str">
        <f>IF('Order Form'!$B$11="Address 2","",IF(ISNUMBER($H163),IF('Order Form'!$K$14="Yes",'Order Form'!$B$11,""),""))</f>
        <v/>
      </c>
      <c r="S163" s="105" t="str">
        <f>IF('Order Form'!$B$12="Address 3","",IF(ISNUMBER($H163),IF('Order Form'!$K$14="Yes",'Order Form'!$B$12,""),""))</f>
        <v/>
      </c>
      <c r="T163" s="97" t="str">
        <f>IF('Order Form'!$B$13="Town","",IF(ISNUMBER($H163),IF('Order Form'!$K$14="Yes",'Order Form'!$B$13,""),""))</f>
        <v/>
      </c>
      <c r="U163" s="43"/>
      <c r="V163" s="112" t="str">
        <f>IF('Order Form'!$B$14="Post Code","",IF(ISNUMBER($H163),IF('Order Form'!$K$14="Yes",'Order Form'!$B$14,""),""))</f>
        <v/>
      </c>
      <c r="W163" s="107" t="str">
        <f>IF('Order Form'!$B$15="Country","",IF(ISNUMBER($H163),IF('Order Form'!$K$14="Yes",VLOOKUP('Order Form'!$B$15,Lists!N:O,2,0),""),""))</f>
        <v/>
      </c>
      <c r="X163" s="109"/>
      <c r="Y163" s="108" t="str">
        <f>IF('Order Form'!$F$8="Phone","",IF(ISNUMBER($H163),IF('Order Form'!$K$14="Yes",'Order Form'!$F$8,""),""))</f>
        <v/>
      </c>
      <c r="Z163" s="106" t="str">
        <f>IF('Order Form'!$F$9="Email","",IF(ISNUMBER($H163),IF('Order Form'!$K$14="Yes",'Order Form'!$F$9,""),""))</f>
        <v/>
      </c>
      <c r="AA163" s="47"/>
      <c r="AC163" s="95" t="str">
        <f>IF(ISNUMBER(($H163)),LEFT('Order Form'!$K$10,2),"")</f>
        <v/>
      </c>
      <c r="AD163" s="43"/>
      <c r="AE163" s="95" t="str">
        <f>IF(AC163="GR",LEFT('Order Form'!$K$11,2),"")</f>
        <v/>
      </c>
      <c r="AF163" s="43"/>
      <c r="AG163" s="47"/>
      <c r="AH163" s="47"/>
      <c r="AI163" s="95" t="str">
        <f>IF(ISNUMBER(($H163)),IF('Order Form'!$K$16="Yes","P",""),"")</f>
        <v/>
      </c>
      <c r="AJ163" s="43"/>
      <c r="AK163" s="115"/>
      <c r="AL163" s="115"/>
      <c r="AM163" s="43"/>
      <c r="AN163" s="43"/>
      <c r="AO163" s="47"/>
      <c r="AP163" s="43"/>
      <c r="AQ163" s="47"/>
      <c r="AR163" s="47"/>
      <c r="AS163" s="47"/>
      <c r="AZ163" s="95" t="str">
        <f>IF(ISNUMBER(($H163)),IF('Order Form'!$K$15="Yes","Y",""),"")</f>
        <v/>
      </c>
      <c r="BD163" s="96" t="e">
        <f>IF('Order Form'!#REF!&gt;0,"OF"," ")</f>
        <v>#REF!</v>
      </c>
      <c r="BE163" s="95" t="e">
        <f>IF('Order Form'!#REF!&gt;0,"Y"," ")</f>
        <v>#REF!</v>
      </c>
      <c r="BF163" s="95" t="e">
        <f>IF('Order Form'!#REF!&gt;0,"STANDARD"," ")</f>
        <v>#REF!</v>
      </c>
    </row>
    <row r="164" spans="1:58">
      <c r="A164" s="43"/>
      <c r="B164" s="102" t="str">
        <f>IF(ISNUMBER(($H164)),'Order Form'!$D$5,"")</f>
        <v/>
      </c>
      <c r="C164" s="101" t="str">
        <f>IF(ISNUMBER(($H164)),'Order Form'!$G$5,"")</f>
        <v/>
      </c>
      <c r="D164" s="101" t="str">
        <f>IF('Order Form'!F222="","",IF(ISNUMBER(($H164)),'Order Form'!F222,""))</f>
        <v/>
      </c>
      <c r="E164" s="44"/>
      <c r="F164" s="100" t="str">
        <f>IF(ISNUMBER((H164)),SUBSTITUTE(SUBSTITUTE('Order Form'!#REF!,"-","")," ",""),"")</f>
        <v/>
      </c>
      <c r="G164" s="45"/>
      <c r="H164" s="99" t="str">
        <f>IF('Order Form'!H222&gt;0,'Order Form'!H222," ")</f>
        <v xml:space="preserve"> </v>
      </c>
      <c r="I164" s="98" t="str">
        <f>IF('Order Form'!$K$13="Yes",(IF('Order Form'!#REF!&gt;0,"",IF('Order Form'!$K$10&lt;&gt;"GR - Gratis",IF('Order Form'!#REF!=0,"",IF(ISNUMBER($H164),'Order Form'!#REF!,"")),""))),"")</f>
        <v/>
      </c>
      <c r="J164" s="98" t="str">
        <f>IF('Order Form'!$K$13="Yes",(IF('Order Form'!#REF!=0,"",IF('Order Form'!$K$10&lt;&gt;"GR - Gratis",IF(ISNUMBER($H164),'Order Form'!#REF!,""),""))),"")</f>
        <v/>
      </c>
      <c r="K164" s="46"/>
      <c r="L164" s="98" t="str">
        <f>IF('Order Form'!J222&gt;0,"",IF('Order Form'!G222=0,"",IF('Order Form'!$K$10&lt;&gt;"GR - Gratis",IF('Order Form'!$K$12="Yes",IF(ISNUMBER($H164),'Order Form'!G222*100,""),""),"")))</f>
        <v/>
      </c>
      <c r="M164" s="98" t="str">
        <f>IF('Order Form'!J222&gt;0,"",IF('Order Form'!$K$17=0,"",IF('Order Form'!$K$17=0,"",IF('Order Form'!$K$10&lt;&gt;"GR - Gratis",IF('Order Form'!$K$12="Yes",IF(ISNUMBER($H164),'Order Form'!$K$17*100,""),""),""))))</f>
        <v/>
      </c>
      <c r="N164" s="47"/>
      <c r="O164" s="97" t="str">
        <f>IF('Order Form'!$B$8="Name / Attent Of","",IF(ISNUMBER($H164),IF('Order Form'!$K$14="Yes",'Order Form'!$B$8,""),""))</f>
        <v/>
      </c>
      <c r="P164" s="105" t="str">
        <f>IF('Order Form'!$B$9="Company / Department","",IF(ISNUMBER($H164),IF('Order Form'!$K$14="Yes",'Order Form'!$B$9,""),""))</f>
        <v/>
      </c>
      <c r="Q164" s="97" t="str">
        <f>IF('Order Form'!$B$10="Address 1","",IF(ISNUMBER($H164),IF('Order Form'!$K$14="Yes",'Order Form'!$B$10,""),""))</f>
        <v/>
      </c>
      <c r="R164" s="97" t="str">
        <f>IF('Order Form'!$B$11="Address 2","",IF(ISNUMBER($H164),IF('Order Form'!$K$14="Yes",'Order Form'!$B$11,""),""))</f>
        <v/>
      </c>
      <c r="S164" s="105" t="str">
        <f>IF('Order Form'!$B$12="Address 3","",IF(ISNUMBER($H164),IF('Order Form'!$K$14="Yes",'Order Form'!$B$12,""),""))</f>
        <v/>
      </c>
      <c r="T164" s="97" t="str">
        <f>IF('Order Form'!$B$13="Town","",IF(ISNUMBER($H164),IF('Order Form'!$K$14="Yes",'Order Form'!$B$13,""),""))</f>
        <v/>
      </c>
      <c r="U164" s="43"/>
      <c r="V164" s="112" t="str">
        <f>IF('Order Form'!$B$14="Post Code","",IF(ISNUMBER($H164),IF('Order Form'!$K$14="Yes",'Order Form'!$B$14,""),""))</f>
        <v/>
      </c>
      <c r="W164" s="107" t="str">
        <f>IF('Order Form'!$B$15="Country","",IF(ISNUMBER($H164),IF('Order Form'!$K$14="Yes",VLOOKUP('Order Form'!$B$15,Lists!N:O,2,0),""),""))</f>
        <v/>
      </c>
      <c r="X164" s="109"/>
      <c r="Y164" s="108" t="str">
        <f>IF('Order Form'!$F$8="Phone","",IF(ISNUMBER($H164),IF('Order Form'!$K$14="Yes",'Order Form'!$F$8,""),""))</f>
        <v/>
      </c>
      <c r="Z164" s="106" t="str">
        <f>IF('Order Form'!$F$9="Email","",IF(ISNUMBER($H164),IF('Order Form'!$K$14="Yes",'Order Form'!$F$9,""),""))</f>
        <v/>
      </c>
      <c r="AA164" s="47"/>
      <c r="AC164" s="95" t="str">
        <f>IF(ISNUMBER(($H164)),LEFT('Order Form'!$K$10,2),"")</f>
        <v/>
      </c>
      <c r="AD164" s="43"/>
      <c r="AE164" s="95" t="str">
        <f>IF(AC164="GR",LEFT('Order Form'!$K$11,2),"")</f>
        <v/>
      </c>
      <c r="AF164" s="43"/>
      <c r="AG164" s="47"/>
      <c r="AH164" s="47"/>
      <c r="AI164" s="95" t="str">
        <f>IF(ISNUMBER(($H164)),IF('Order Form'!$K$16="Yes","P",""),"")</f>
        <v/>
      </c>
      <c r="AJ164" s="43"/>
      <c r="AK164" s="115"/>
      <c r="AL164" s="115"/>
      <c r="AM164" s="43"/>
      <c r="AN164" s="43"/>
      <c r="AO164" s="47"/>
      <c r="AP164" s="43"/>
      <c r="AQ164" s="47"/>
      <c r="AR164" s="47"/>
      <c r="AS164" s="47"/>
      <c r="AZ164" s="95" t="str">
        <f>IF(ISNUMBER(($H164)),IF('Order Form'!$K$15="Yes","Y",""),"")</f>
        <v/>
      </c>
      <c r="BD164" s="96" t="e">
        <f>IF('Order Form'!#REF!&gt;0,"OF"," ")</f>
        <v>#REF!</v>
      </c>
      <c r="BE164" s="95" t="e">
        <f>IF('Order Form'!#REF!&gt;0,"Y"," ")</f>
        <v>#REF!</v>
      </c>
      <c r="BF164" s="95" t="e">
        <f>IF('Order Form'!#REF!&gt;0,"STANDARD"," ")</f>
        <v>#REF!</v>
      </c>
    </row>
    <row r="165" spans="1:58">
      <c r="A165" s="43"/>
      <c r="B165" s="102" t="str">
        <f>IF(ISNUMBER(($H165)),'Order Form'!$D$5,"")</f>
        <v/>
      </c>
      <c r="C165" s="101" t="str">
        <f>IF(ISNUMBER(($H165)),'Order Form'!$G$5,"")</f>
        <v/>
      </c>
      <c r="D165" s="101" t="str">
        <f>IF('Order Form'!F223="","",IF(ISNUMBER(($H165)),'Order Form'!F223,""))</f>
        <v/>
      </c>
      <c r="E165" s="44"/>
      <c r="F165" s="100" t="str">
        <f>IF(ISNUMBER((H165)),SUBSTITUTE(SUBSTITUTE('Order Form'!#REF!,"-","")," ",""),"")</f>
        <v/>
      </c>
      <c r="G165" s="45"/>
      <c r="H165" s="99" t="str">
        <f>IF('Order Form'!H223&gt;0,'Order Form'!H223," ")</f>
        <v xml:space="preserve"> </v>
      </c>
      <c r="I165" s="98" t="str">
        <f>IF('Order Form'!$K$13="Yes",(IF('Order Form'!#REF!&gt;0,"",IF('Order Form'!$K$10&lt;&gt;"GR - Gratis",IF('Order Form'!#REF!=0,"",IF(ISNUMBER($H165),'Order Form'!#REF!,"")),""))),"")</f>
        <v/>
      </c>
      <c r="J165" s="98" t="str">
        <f>IF('Order Form'!$K$13="Yes",(IF('Order Form'!#REF!=0,"",IF('Order Form'!$K$10&lt;&gt;"GR - Gratis",IF(ISNUMBER($H165),'Order Form'!#REF!,""),""))),"")</f>
        <v/>
      </c>
      <c r="K165" s="46"/>
      <c r="L165" s="98" t="str">
        <f>IF('Order Form'!J223&gt;0,"",IF('Order Form'!G223=0,"",IF('Order Form'!$K$10&lt;&gt;"GR - Gratis",IF('Order Form'!$K$12="Yes",IF(ISNUMBER($H165),'Order Form'!G223*100,""),""),"")))</f>
        <v/>
      </c>
      <c r="M165" s="98" t="str">
        <f>IF('Order Form'!J223&gt;0,"",IF('Order Form'!$K$17=0,"",IF('Order Form'!$K$17=0,"",IF('Order Form'!$K$10&lt;&gt;"GR - Gratis",IF('Order Form'!$K$12="Yes",IF(ISNUMBER($H165),'Order Form'!$K$17*100,""),""),""))))</f>
        <v/>
      </c>
      <c r="N165" s="47"/>
      <c r="O165" s="97" t="str">
        <f>IF('Order Form'!$B$8="Name / Attent Of","",IF(ISNUMBER($H165),IF('Order Form'!$K$14="Yes",'Order Form'!$B$8,""),""))</f>
        <v/>
      </c>
      <c r="P165" s="105" t="str">
        <f>IF('Order Form'!$B$9="Company / Department","",IF(ISNUMBER($H165),IF('Order Form'!$K$14="Yes",'Order Form'!$B$9,""),""))</f>
        <v/>
      </c>
      <c r="Q165" s="97" t="str">
        <f>IF('Order Form'!$B$10="Address 1","",IF(ISNUMBER($H165),IF('Order Form'!$K$14="Yes",'Order Form'!$B$10,""),""))</f>
        <v/>
      </c>
      <c r="R165" s="97" t="str">
        <f>IF('Order Form'!$B$11="Address 2","",IF(ISNUMBER($H165),IF('Order Form'!$K$14="Yes",'Order Form'!$B$11,""),""))</f>
        <v/>
      </c>
      <c r="S165" s="105" t="str">
        <f>IF('Order Form'!$B$12="Address 3","",IF(ISNUMBER($H165),IF('Order Form'!$K$14="Yes",'Order Form'!$B$12,""),""))</f>
        <v/>
      </c>
      <c r="T165" s="97" t="str">
        <f>IF('Order Form'!$B$13="Town","",IF(ISNUMBER($H165),IF('Order Form'!$K$14="Yes",'Order Form'!$B$13,""),""))</f>
        <v/>
      </c>
      <c r="U165" s="43"/>
      <c r="V165" s="112" t="str">
        <f>IF('Order Form'!$B$14="Post Code","",IF(ISNUMBER($H165),IF('Order Form'!$K$14="Yes",'Order Form'!$B$14,""),""))</f>
        <v/>
      </c>
      <c r="W165" s="107" t="str">
        <f>IF('Order Form'!$B$15="Country","",IF(ISNUMBER($H165),IF('Order Form'!$K$14="Yes",VLOOKUP('Order Form'!$B$15,Lists!N:O,2,0),""),""))</f>
        <v/>
      </c>
      <c r="X165" s="109"/>
      <c r="Y165" s="108" t="str">
        <f>IF('Order Form'!$F$8="Phone","",IF(ISNUMBER($H165),IF('Order Form'!$K$14="Yes",'Order Form'!$F$8,""),""))</f>
        <v/>
      </c>
      <c r="Z165" s="106" t="str">
        <f>IF('Order Form'!$F$9="Email","",IF(ISNUMBER($H165),IF('Order Form'!$K$14="Yes",'Order Form'!$F$9,""),""))</f>
        <v/>
      </c>
      <c r="AA165" s="47"/>
      <c r="AC165" s="95" t="str">
        <f>IF(ISNUMBER(($H165)),LEFT('Order Form'!$K$10,2),"")</f>
        <v/>
      </c>
      <c r="AD165" s="43"/>
      <c r="AE165" s="95" t="str">
        <f>IF(AC165="GR",LEFT('Order Form'!$K$11,2),"")</f>
        <v/>
      </c>
      <c r="AF165" s="43"/>
      <c r="AG165" s="47"/>
      <c r="AH165" s="47"/>
      <c r="AI165" s="95" t="str">
        <f>IF(ISNUMBER(($H165)),IF('Order Form'!$K$16="Yes","P",""),"")</f>
        <v/>
      </c>
      <c r="AJ165" s="43"/>
      <c r="AK165" s="115"/>
      <c r="AL165" s="115"/>
      <c r="AM165" s="43"/>
      <c r="AN165" s="43"/>
      <c r="AO165" s="47"/>
      <c r="AP165" s="43"/>
      <c r="AQ165" s="47"/>
      <c r="AR165" s="47"/>
      <c r="AS165" s="47"/>
      <c r="AZ165" s="95" t="str">
        <f>IF(ISNUMBER(($H165)),IF('Order Form'!$K$15="Yes","Y",""),"")</f>
        <v/>
      </c>
      <c r="BD165" s="96" t="e">
        <f>IF('Order Form'!#REF!&gt;0,"OF"," ")</f>
        <v>#REF!</v>
      </c>
      <c r="BE165" s="95" t="e">
        <f>IF('Order Form'!#REF!&gt;0,"Y"," ")</f>
        <v>#REF!</v>
      </c>
      <c r="BF165" s="95" t="e">
        <f>IF('Order Form'!#REF!&gt;0,"STANDARD"," ")</f>
        <v>#REF!</v>
      </c>
    </row>
    <row r="166" spans="1:58">
      <c r="A166" s="43"/>
      <c r="B166" s="102" t="str">
        <f>IF(ISNUMBER(($H166)),'Order Form'!$D$5,"")</f>
        <v/>
      </c>
      <c r="C166" s="101" t="str">
        <f>IF(ISNUMBER(($H166)),'Order Form'!$G$5,"")</f>
        <v/>
      </c>
      <c r="D166" s="101" t="str">
        <f>IF('Order Form'!F224="","",IF(ISNUMBER(($H166)),'Order Form'!F224,""))</f>
        <v/>
      </c>
      <c r="E166" s="44"/>
      <c r="F166" s="100" t="str">
        <f>IF(ISNUMBER((H166)),SUBSTITUTE(SUBSTITUTE('Order Form'!#REF!,"-","")," ",""),"")</f>
        <v/>
      </c>
      <c r="G166" s="45"/>
      <c r="H166" s="99" t="str">
        <f>IF('Order Form'!H224&gt;0,'Order Form'!H224," ")</f>
        <v xml:space="preserve"> </v>
      </c>
      <c r="I166" s="98" t="str">
        <f>IF('Order Form'!$K$13="Yes",(IF('Order Form'!#REF!&gt;0,"",IF('Order Form'!$K$10&lt;&gt;"GR - Gratis",IF('Order Form'!#REF!=0,"",IF(ISNUMBER($H166),'Order Form'!#REF!,"")),""))),"")</f>
        <v/>
      </c>
      <c r="J166" s="98" t="str">
        <f>IF('Order Form'!$K$13="Yes",(IF('Order Form'!#REF!=0,"",IF('Order Form'!$K$10&lt;&gt;"GR - Gratis",IF(ISNUMBER($H166),'Order Form'!#REF!,""),""))),"")</f>
        <v/>
      </c>
      <c r="K166" s="46"/>
      <c r="L166" s="98" t="str">
        <f>IF('Order Form'!J224&gt;0,"",IF('Order Form'!G224=0,"",IF('Order Form'!$K$10&lt;&gt;"GR - Gratis",IF('Order Form'!$K$12="Yes",IF(ISNUMBER($H166),'Order Form'!G224*100,""),""),"")))</f>
        <v/>
      </c>
      <c r="M166" s="98" t="str">
        <f>IF('Order Form'!J224&gt;0,"",IF('Order Form'!$K$17=0,"",IF('Order Form'!$K$17=0,"",IF('Order Form'!$K$10&lt;&gt;"GR - Gratis",IF('Order Form'!$K$12="Yes",IF(ISNUMBER($H166),'Order Form'!$K$17*100,""),""),""))))</f>
        <v/>
      </c>
      <c r="N166" s="47"/>
      <c r="O166" s="97" t="str">
        <f>IF('Order Form'!$B$8="Name / Attent Of","",IF(ISNUMBER($H166),IF('Order Form'!$K$14="Yes",'Order Form'!$B$8,""),""))</f>
        <v/>
      </c>
      <c r="P166" s="105" t="str">
        <f>IF('Order Form'!$B$9="Company / Department","",IF(ISNUMBER($H166),IF('Order Form'!$K$14="Yes",'Order Form'!$B$9,""),""))</f>
        <v/>
      </c>
      <c r="Q166" s="97" t="str">
        <f>IF('Order Form'!$B$10="Address 1","",IF(ISNUMBER($H166),IF('Order Form'!$K$14="Yes",'Order Form'!$B$10,""),""))</f>
        <v/>
      </c>
      <c r="R166" s="97" t="str">
        <f>IF('Order Form'!$B$11="Address 2","",IF(ISNUMBER($H166),IF('Order Form'!$K$14="Yes",'Order Form'!$B$11,""),""))</f>
        <v/>
      </c>
      <c r="S166" s="105" t="str">
        <f>IF('Order Form'!$B$12="Address 3","",IF(ISNUMBER($H166),IF('Order Form'!$K$14="Yes",'Order Form'!$B$12,""),""))</f>
        <v/>
      </c>
      <c r="T166" s="97" t="str">
        <f>IF('Order Form'!$B$13="Town","",IF(ISNUMBER($H166),IF('Order Form'!$K$14="Yes",'Order Form'!$B$13,""),""))</f>
        <v/>
      </c>
      <c r="U166" s="43"/>
      <c r="V166" s="112" t="str">
        <f>IF('Order Form'!$B$14="Post Code","",IF(ISNUMBER($H166),IF('Order Form'!$K$14="Yes",'Order Form'!$B$14,""),""))</f>
        <v/>
      </c>
      <c r="W166" s="107" t="str">
        <f>IF('Order Form'!$B$15="Country","",IF(ISNUMBER($H166),IF('Order Form'!$K$14="Yes",VLOOKUP('Order Form'!$B$15,Lists!N:O,2,0),""),""))</f>
        <v/>
      </c>
      <c r="X166" s="109"/>
      <c r="Y166" s="108" t="str">
        <f>IF('Order Form'!$F$8="Phone","",IF(ISNUMBER($H166),IF('Order Form'!$K$14="Yes",'Order Form'!$F$8,""),""))</f>
        <v/>
      </c>
      <c r="Z166" s="106" t="str">
        <f>IF('Order Form'!$F$9="Email","",IF(ISNUMBER($H166),IF('Order Form'!$K$14="Yes",'Order Form'!$F$9,""),""))</f>
        <v/>
      </c>
      <c r="AA166" s="47"/>
      <c r="AC166" s="95" t="str">
        <f>IF(ISNUMBER(($H166)),LEFT('Order Form'!$K$10,2),"")</f>
        <v/>
      </c>
      <c r="AD166" s="43"/>
      <c r="AE166" s="95" t="str">
        <f>IF(AC166="GR",LEFT('Order Form'!$K$11,2),"")</f>
        <v/>
      </c>
      <c r="AF166" s="43"/>
      <c r="AG166" s="47"/>
      <c r="AH166" s="47"/>
      <c r="AI166" s="95" t="str">
        <f>IF(ISNUMBER(($H166)),IF('Order Form'!$K$16="Yes","P",""),"")</f>
        <v/>
      </c>
      <c r="AJ166" s="43"/>
      <c r="AK166" s="115"/>
      <c r="AL166" s="115"/>
      <c r="AM166" s="43"/>
      <c r="AN166" s="43"/>
      <c r="AO166" s="47"/>
      <c r="AP166" s="43"/>
      <c r="AQ166" s="47"/>
      <c r="AR166" s="47"/>
      <c r="AS166" s="47"/>
      <c r="AZ166" s="95" t="str">
        <f>IF(ISNUMBER(($H166)),IF('Order Form'!$K$15="Yes","Y",""),"")</f>
        <v/>
      </c>
      <c r="BD166" s="96" t="e">
        <f>IF('Order Form'!#REF!&gt;0,"OF"," ")</f>
        <v>#REF!</v>
      </c>
      <c r="BE166" s="95" t="e">
        <f>IF('Order Form'!#REF!&gt;0,"Y"," ")</f>
        <v>#REF!</v>
      </c>
      <c r="BF166" s="95" t="e">
        <f>IF('Order Form'!#REF!&gt;0,"STANDARD"," ")</f>
        <v>#REF!</v>
      </c>
    </row>
    <row r="167" spans="1:58">
      <c r="A167" s="43"/>
      <c r="B167" s="102" t="str">
        <f>IF(ISNUMBER(($H167)),'Order Form'!$D$5,"")</f>
        <v/>
      </c>
      <c r="C167" s="101" t="str">
        <f>IF(ISNUMBER(($H167)),'Order Form'!$G$5,"")</f>
        <v/>
      </c>
      <c r="D167" s="101" t="str">
        <f>IF('Order Form'!F225="","",IF(ISNUMBER(($H167)),'Order Form'!F225,""))</f>
        <v/>
      </c>
      <c r="E167" s="44"/>
      <c r="F167" s="100" t="str">
        <f>IF(ISNUMBER((H167)),SUBSTITUTE(SUBSTITUTE('Order Form'!#REF!,"-","")," ",""),"")</f>
        <v/>
      </c>
      <c r="G167" s="45"/>
      <c r="H167" s="99" t="str">
        <f>IF('Order Form'!H225&gt;0,'Order Form'!H225," ")</f>
        <v xml:space="preserve"> </v>
      </c>
      <c r="I167" s="98" t="str">
        <f>IF('Order Form'!$K$13="Yes",(IF('Order Form'!#REF!&gt;0,"",IF('Order Form'!$K$10&lt;&gt;"GR - Gratis",IF('Order Form'!#REF!=0,"",IF(ISNUMBER($H167),'Order Form'!#REF!,"")),""))),"")</f>
        <v/>
      </c>
      <c r="J167" s="98" t="str">
        <f>IF('Order Form'!$K$13="Yes",(IF('Order Form'!#REF!=0,"",IF('Order Form'!$K$10&lt;&gt;"GR - Gratis",IF(ISNUMBER($H167),'Order Form'!#REF!,""),""))),"")</f>
        <v/>
      </c>
      <c r="K167" s="46"/>
      <c r="L167" s="98" t="str">
        <f>IF('Order Form'!J225&gt;0,"",IF('Order Form'!G225=0,"",IF('Order Form'!$K$10&lt;&gt;"GR - Gratis",IF('Order Form'!$K$12="Yes",IF(ISNUMBER($H167),'Order Form'!G225*100,""),""),"")))</f>
        <v/>
      </c>
      <c r="M167" s="98" t="str">
        <f>IF('Order Form'!J225&gt;0,"",IF('Order Form'!$K$17=0,"",IF('Order Form'!$K$17=0,"",IF('Order Form'!$K$10&lt;&gt;"GR - Gratis",IF('Order Form'!$K$12="Yes",IF(ISNUMBER($H167),'Order Form'!$K$17*100,""),""),""))))</f>
        <v/>
      </c>
      <c r="N167" s="47"/>
      <c r="O167" s="97" t="str">
        <f>IF('Order Form'!$B$8="Name / Attent Of","",IF(ISNUMBER($H167),IF('Order Form'!$K$14="Yes",'Order Form'!$B$8,""),""))</f>
        <v/>
      </c>
      <c r="P167" s="105" t="str">
        <f>IF('Order Form'!$B$9="Company / Department","",IF(ISNUMBER($H167),IF('Order Form'!$K$14="Yes",'Order Form'!$B$9,""),""))</f>
        <v/>
      </c>
      <c r="Q167" s="97" t="str">
        <f>IF('Order Form'!$B$10="Address 1","",IF(ISNUMBER($H167),IF('Order Form'!$K$14="Yes",'Order Form'!$B$10,""),""))</f>
        <v/>
      </c>
      <c r="R167" s="97" t="str">
        <f>IF('Order Form'!$B$11="Address 2","",IF(ISNUMBER($H167),IF('Order Form'!$K$14="Yes",'Order Form'!$B$11,""),""))</f>
        <v/>
      </c>
      <c r="S167" s="105" t="str">
        <f>IF('Order Form'!$B$12="Address 3","",IF(ISNUMBER($H167),IF('Order Form'!$K$14="Yes",'Order Form'!$B$12,""),""))</f>
        <v/>
      </c>
      <c r="T167" s="97" t="str">
        <f>IF('Order Form'!$B$13="Town","",IF(ISNUMBER($H167),IF('Order Form'!$K$14="Yes",'Order Form'!$B$13,""),""))</f>
        <v/>
      </c>
      <c r="U167" s="43"/>
      <c r="V167" s="112" t="str">
        <f>IF('Order Form'!$B$14="Post Code","",IF(ISNUMBER($H167),IF('Order Form'!$K$14="Yes",'Order Form'!$B$14,""),""))</f>
        <v/>
      </c>
      <c r="W167" s="107" t="str">
        <f>IF('Order Form'!$B$15="Country","",IF(ISNUMBER($H167),IF('Order Form'!$K$14="Yes",VLOOKUP('Order Form'!$B$15,Lists!N:O,2,0),""),""))</f>
        <v/>
      </c>
      <c r="X167" s="109"/>
      <c r="Y167" s="108" t="str">
        <f>IF('Order Form'!$F$8="Phone","",IF(ISNUMBER($H167),IF('Order Form'!$K$14="Yes",'Order Form'!$F$8,""),""))</f>
        <v/>
      </c>
      <c r="Z167" s="106" t="str">
        <f>IF('Order Form'!$F$9="Email","",IF(ISNUMBER($H167),IF('Order Form'!$K$14="Yes",'Order Form'!$F$9,""),""))</f>
        <v/>
      </c>
      <c r="AA167" s="47"/>
      <c r="AC167" s="95" t="str">
        <f>IF(ISNUMBER(($H167)),LEFT('Order Form'!$K$10,2),"")</f>
        <v/>
      </c>
      <c r="AD167" s="43"/>
      <c r="AE167" s="95" t="str">
        <f>IF(AC167="GR",LEFT('Order Form'!$K$11,2),"")</f>
        <v/>
      </c>
      <c r="AF167" s="43"/>
      <c r="AG167" s="47"/>
      <c r="AH167" s="47"/>
      <c r="AI167" s="95" t="str">
        <f>IF(ISNUMBER(($H167)),IF('Order Form'!$K$16="Yes","P",""),"")</f>
        <v/>
      </c>
      <c r="AJ167" s="43"/>
      <c r="AK167" s="115"/>
      <c r="AL167" s="115"/>
      <c r="AM167" s="43"/>
      <c r="AN167" s="43"/>
      <c r="AO167" s="47"/>
      <c r="AP167" s="43"/>
      <c r="AQ167" s="47"/>
      <c r="AR167" s="47"/>
      <c r="AS167" s="47"/>
      <c r="AZ167" s="95" t="str">
        <f>IF(ISNUMBER(($H167)),IF('Order Form'!$K$15="Yes","Y",""),"")</f>
        <v/>
      </c>
      <c r="BD167" s="96" t="e">
        <f>IF('Order Form'!#REF!&gt;0,"OF"," ")</f>
        <v>#REF!</v>
      </c>
      <c r="BE167" s="95" t="e">
        <f>IF('Order Form'!#REF!&gt;0,"Y"," ")</f>
        <v>#REF!</v>
      </c>
      <c r="BF167" s="95" t="e">
        <f>IF('Order Form'!#REF!&gt;0,"STANDARD"," ")</f>
        <v>#REF!</v>
      </c>
    </row>
    <row r="168" spans="1:58">
      <c r="A168" s="43"/>
      <c r="B168" s="102" t="str">
        <f>IF(ISNUMBER(($H168)),'Order Form'!$D$5,"")</f>
        <v/>
      </c>
      <c r="C168" s="101" t="str">
        <f>IF(ISNUMBER(($H168)),'Order Form'!$G$5,"")</f>
        <v/>
      </c>
      <c r="D168" s="101" t="str">
        <f>IF('Order Form'!F226="","",IF(ISNUMBER(($H168)),'Order Form'!F226,""))</f>
        <v/>
      </c>
      <c r="E168" s="44"/>
      <c r="F168" s="100" t="str">
        <f>IF(ISNUMBER((H168)),SUBSTITUTE(SUBSTITUTE('Order Form'!#REF!,"-","")," ",""),"")</f>
        <v/>
      </c>
      <c r="G168" s="45"/>
      <c r="H168" s="99" t="str">
        <f>IF('Order Form'!H226&gt;0,'Order Form'!H226," ")</f>
        <v xml:space="preserve"> </v>
      </c>
      <c r="I168" s="98" t="str">
        <f>IF('Order Form'!$K$13="Yes",(IF('Order Form'!#REF!&gt;0,"",IF('Order Form'!$K$10&lt;&gt;"GR - Gratis",IF('Order Form'!#REF!=0,"",IF(ISNUMBER($H168),'Order Form'!#REF!,"")),""))),"")</f>
        <v/>
      </c>
      <c r="J168" s="98" t="str">
        <f>IF('Order Form'!$K$13="Yes",(IF('Order Form'!#REF!=0,"",IF('Order Form'!$K$10&lt;&gt;"GR - Gratis",IF(ISNUMBER($H168),'Order Form'!#REF!,""),""))),"")</f>
        <v/>
      </c>
      <c r="K168" s="46"/>
      <c r="L168" s="98" t="str">
        <f>IF('Order Form'!J226&gt;0,"",IF('Order Form'!G226=0,"",IF('Order Form'!$K$10&lt;&gt;"GR - Gratis",IF('Order Form'!$K$12="Yes",IF(ISNUMBER($H168),'Order Form'!G226*100,""),""),"")))</f>
        <v/>
      </c>
      <c r="M168" s="98" t="str">
        <f>IF('Order Form'!J226&gt;0,"",IF('Order Form'!$K$17=0,"",IF('Order Form'!$K$17=0,"",IF('Order Form'!$K$10&lt;&gt;"GR - Gratis",IF('Order Form'!$K$12="Yes",IF(ISNUMBER($H168),'Order Form'!$K$17*100,""),""),""))))</f>
        <v/>
      </c>
      <c r="N168" s="47"/>
      <c r="O168" s="97" t="str">
        <f>IF('Order Form'!$B$8="Name / Attent Of","",IF(ISNUMBER($H168),IF('Order Form'!$K$14="Yes",'Order Form'!$B$8,""),""))</f>
        <v/>
      </c>
      <c r="P168" s="105" t="str">
        <f>IF('Order Form'!$B$9="Company / Department","",IF(ISNUMBER($H168),IF('Order Form'!$K$14="Yes",'Order Form'!$B$9,""),""))</f>
        <v/>
      </c>
      <c r="Q168" s="97" t="str">
        <f>IF('Order Form'!$B$10="Address 1","",IF(ISNUMBER($H168),IF('Order Form'!$K$14="Yes",'Order Form'!$B$10,""),""))</f>
        <v/>
      </c>
      <c r="R168" s="97" t="str">
        <f>IF('Order Form'!$B$11="Address 2","",IF(ISNUMBER($H168),IF('Order Form'!$K$14="Yes",'Order Form'!$B$11,""),""))</f>
        <v/>
      </c>
      <c r="S168" s="105" t="str">
        <f>IF('Order Form'!$B$12="Address 3","",IF(ISNUMBER($H168),IF('Order Form'!$K$14="Yes",'Order Form'!$B$12,""),""))</f>
        <v/>
      </c>
      <c r="T168" s="97" t="str">
        <f>IF('Order Form'!$B$13="Town","",IF(ISNUMBER($H168),IF('Order Form'!$K$14="Yes",'Order Form'!$B$13,""),""))</f>
        <v/>
      </c>
      <c r="U168" s="43"/>
      <c r="V168" s="112" t="str">
        <f>IF('Order Form'!$B$14="Post Code","",IF(ISNUMBER($H168),IF('Order Form'!$K$14="Yes",'Order Form'!$B$14,""),""))</f>
        <v/>
      </c>
      <c r="W168" s="107" t="str">
        <f>IF('Order Form'!$B$15="Country","",IF(ISNUMBER($H168),IF('Order Form'!$K$14="Yes",VLOOKUP('Order Form'!$B$15,Lists!N:O,2,0),""),""))</f>
        <v/>
      </c>
      <c r="X168" s="109"/>
      <c r="Y168" s="108" t="str">
        <f>IF('Order Form'!$F$8="Phone","",IF(ISNUMBER($H168),IF('Order Form'!$K$14="Yes",'Order Form'!$F$8,""),""))</f>
        <v/>
      </c>
      <c r="Z168" s="106" t="str">
        <f>IF('Order Form'!$F$9="Email","",IF(ISNUMBER($H168),IF('Order Form'!$K$14="Yes",'Order Form'!$F$9,""),""))</f>
        <v/>
      </c>
      <c r="AA168" s="47"/>
      <c r="AC168" s="95" t="str">
        <f>IF(ISNUMBER(($H168)),LEFT('Order Form'!$K$10,2),"")</f>
        <v/>
      </c>
      <c r="AD168" s="43"/>
      <c r="AE168" s="95" t="str">
        <f>IF(AC168="GR",LEFT('Order Form'!$K$11,2),"")</f>
        <v/>
      </c>
      <c r="AF168" s="43"/>
      <c r="AG168" s="47"/>
      <c r="AH168" s="47"/>
      <c r="AI168" s="95" t="str">
        <f>IF(ISNUMBER(($H168)),IF('Order Form'!$K$16="Yes","P",""),"")</f>
        <v/>
      </c>
      <c r="AJ168" s="43"/>
      <c r="AK168" s="115"/>
      <c r="AL168" s="115"/>
      <c r="AM168" s="43"/>
      <c r="AN168" s="43"/>
      <c r="AO168" s="47"/>
      <c r="AP168" s="43"/>
      <c r="AQ168" s="47"/>
      <c r="AR168" s="47"/>
      <c r="AS168" s="47"/>
      <c r="AZ168" s="95" t="str">
        <f>IF(ISNUMBER(($H168)),IF('Order Form'!$K$15="Yes","Y",""),"")</f>
        <v/>
      </c>
      <c r="BD168" s="96" t="e">
        <f>IF('Order Form'!#REF!&gt;0,"OF"," ")</f>
        <v>#REF!</v>
      </c>
      <c r="BE168" s="95" t="e">
        <f>IF('Order Form'!#REF!&gt;0,"Y"," ")</f>
        <v>#REF!</v>
      </c>
      <c r="BF168" s="95" t="e">
        <f>IF('Order Form'!#REF!&gt;0,"STANDARD"," ")</f>
        <v>#REF!</v>
      </c>
    </row>
    <row r="169" spans="1:58">
      <c r="A169" s="43"/>
      <c r="B169" s="102" t="str">
        <f>IF(ISNUMBER(($H169)),'Order Form'!$D$5,"")</f>
        <v/>
      </c>
      <c r="C169" s="101" t="str">
        <f>IF(ISNUMBER(($H169)),'Order Form'!$G$5,"")</f>
        <v/>
      </c>
      <c r="D169" s="101" t="str">
        <f>IF('Order Form'!F227="","",IF(ISNUMBER(($H169)),'Order Form'!F227,""))</f>
        <v/>
      </c>
      <c r="E169" s="44"/>
      <c r="F169" s="100" t="str">
        <f>IF(ISNUMBER((H169)),SUBSTITUTE(SUBSTITUTE('Order Form'!#REF!,"-","")," ",""),"")</f>
        <v/>
      </c>
      <c r="G169" s="45"/>
      <c r="H169" s="99" t="str">
        <f>IF('Order Form'!H227&gt;0,'Order Form'!H227," ")</f>
        <v xml:space="preserve"> </v>
      </c>
      <c r="I169" s="98" t="str">
        <f>IF('Order Form'!$K$13="Yes",(IF('Order Form'!#REF!&gt;0,"",IF('Order Form'!$K$10&lt;&gt;"GR - Gratis",IF('Order Form'!#REF!=0,"",IF(ISNUMBER($H169),'Order Form'!#REF!,"")),""))),"")</f>
        <v/>
      </c>
      <c r="J169" s="98" t="str">
        <f>IF('Order Form'!$K$13="Yes",(IF('Order Form'!#REF!=0,"",IF('Order Form'!$K$10&lt;&gt;"GR - Gratis",IF(ISNUMBER($H169),'Order Form'!#REF!,""),""))),"")</f>
        <v/>
      </c>
      <c r="K169" s="46"/>
      <c r="L169" s="98" t="str">
        <f>IF('Order Form'!J227&gt;0,"",IF('Order Form'!G227=0,"",IF('Order Form'!$K$10&lt;&gt;"GR - Gratis",IF('Order Form'!$K$12="Yes",IF(ISNUMBER($H169),'Order Form'!G227*100,""),""),"")))</f>
        <v/>
      </c>
      <c r="M169" s="98" t="str">
        <f>IF('Order Form'!J227&gt;0,"",IF('Order Form'!$K$17=0,"",IF('Order Form'!$K$17=0,"",IF('Order Form'!$K$10&lt;&gt;"GR - Gratis",IF('Order Form'!$K$12="Yes",IF(ISNUMBER($H169),'Order Form'!$K$17*100,""),""),""))))</f>
        <v/>
      </c>
      <c r="N169" s="47"/>
      <c r="O169" s="97" t="str">
        <f>IF('Order Form'!$B$8="Name / Attent Of","",IF(ISNUMBER($H169),IF('Order Form'!$K$14="Yes",'Order Form'!$B$8,""),""))</f>
        <v/>
      </c>
      <c r="P169" s="105" t="str">
        <f>IF('Order Form'!$B$9="Company / Department","",IF(ISNUMBER($H169),IF('Order Form'!$K$14="Yes",'Order Form'!$B$9,""),""))</f>
        <v/>
      </c>
      <c r="Q169" s="97" t="str">
        <f>IF('Order Form'!$B$10="Address 1","",IF(ISNUMBER($H169),IF('Order Form'!$K$14="Yes",'Order Form'!$B$10,""),""))</f>
        <v/>
      </c>
      <c r="R169" s="97" t="str">
        <f>IF('Order Form'!$B$11="Address 2","",IF(ISNUMBER($H169),IF('Order Form'!$K$14="Yes",'Order Form'!$B$11,""),""))</f>
        <v/>
      </c>
      <c r="S169" s="105" t="str">
        <f>IF('Order Form'!$B$12="Address 3","",IF(ISNUMBER($H169),IF('Order Form'!$K$14="Yes",'Order Form'!$B$12,""),""))</f>
        <v/>
      </c>
      <c r="T169" s="97" t="str">
        <f>IF('Order Form'!$B$13="Town","",IF(ISNUMBER($H169),IF('Order Form'!$K$14="Yes",'Order Form'!$B$13,""),""))</f>
        <v/>
      </c>
      <c r="U169" s="43"/>
      <c r="V169" s="112" t="str">
        <f>IF('Order Form'!$B$14="Post Code","",IF(ISNUMBER($H169),IF('Order Form'!$K$14="Yes",'Order Form'!$B$14,""),""))</f>
        <v/>
      </c>
      <c r="W169" s="107" t="str">
        <f>IF('Order Form'!$B$15="Country","",IF(ISNUMBER($H169),IF('Order Form'!$K$14="Yes",VLOOKUP('Order Form'!$B$15,Lists!N:O,2,0),""),""))</f>
        <v/>
      </c>
      <c r="X169" s="109"/>
      <c r="Y169" s="108" t="str">
        <f>IF('Order Form'!$F$8="Phone","",IF(ISNUMBER($H169),IF('Order Form'!$K$14="Yes",'Order Form'!$F$8,""),""))</f>
        <v/>
      </c>
      <c r="Z169" s="106" t="str">
        <f>IF('Order Form'!$F$9="Email","",IF(ISNUMBER($H169),IF('Order Form'!$K$14="Yes",'Order Form'!$F$9,""),""))</f>
        <v/>
      </c>
      <c r="AA169" s="47"/>
      <c r="AC169" s="95" t="str">
        <f>IF(ISNUMBER(($H169)),LEFT('Order Form'!$K$10,2),"")</f>
        <v/>
      </c>
      <c r="AD169" s="43"/>
      <c r="AE169" s="95" t="str">
        <f>IF(AC169="GR",LEFT('Order Form'!$K$11,2),"")</f>
        <v/>
      </c>
      <c r="AF169" s="43"/>
      <c r="AG169" s="47"/>
      <c r="AH169" s="47"/>
      <c r="AI169" s="95" t="str">
        <f>IF(ISNUMBER(($H169)),IF('Order Form'!$K$16="Yes","P",""),"")</f>
        <v/>
      </c>
      <c r="AJ169" s="43"/>
      <c r="AK169" s="115"/>
      <c r="AL169" s="115"/>
      <c r="AM169" s="43"/>
      <c r="AN169" s="43"/>
      <c r="AO169" s="47"/>
      <c r="AP169" s="43"/>
      <c r="AQ169" s="47"/>
      <c r="AR169" s="47"/>
      <c r="AS169" s="47"/>
      <c r="AZ169" s="95" t="str">
        <f>IF(ISNUMBER(($H169)),IF('Order Form'!$K$15="Yes","Y",""),"")</f>
        <v/>
      </c>
      <c r="BD169" s="96" t="e">
        <f>IF('Order Form'!#REF!&gt;0,"OF"," ")</f>
        <v>#REF!</v>
      </c>
      <c r="BE169" s="95" t="e">
        <f>IF('Order Form'!#REF!&gt;0,"Y"," ")</f>
        <v>#REF!</v>
      </c>
      <c r="BF169" s="95" t="e">
        <f>IF('Order Form'!#REF!&gt;0,"STANDARD"," ")</f>
        <v>#REF!</v>
      </c>
    </row>
    <row r="170" spans="1:58">
      <c r="A170" s="43"/>
      <c r="B170" s="102" t="str">
        <f>IF(ISNUMBER(($H170)),'Order Form'!$D$5,"")</f>
        <v/>
      </c>
      <c r="C170" s="101" t="str">
        <f>IF(ISNUMBER(($H170)),'Order Form'!$G$5,"")</f>
        <v/>
      </c>
      <c r="D170" s="101" t="str">
        <f>IF('Order Form'!F228="","",IF(ISNUMBER(($H170)),'Order Form'!F228,""))</f>
        <v/>
      </c>
      <c r="E170" s="44"/>
      <c r="F170" s="100" t="str">
        <f>IF(ISNUMBER((H170)),SUBSTITUTE(SUBSTITUTE('Order Form'!#REF!,"-","")," ",""),"")</f>
        <v/>
      </c>
      <c r="G170" s="45"/>
      <c r="H170" s="99" t="str">
        <f>IF('Order Form'!H228&gt;0,'Order Form'!H228," ")</f>
        <v xml:space="preserve"> </v>
      </c>
      <c r="I170" s="98" t="str">
        <f>IF('Order Form'!$K$13="Yes",(IF('Order Form'!#REF!&gt;0,"",IF('Order Form'!$K$10&lt;&gt;"GR - Gratis",IF('Order Form'!#REF!=0,"",IF(ISNUMBER($H170),'Order Form'!#REF!,"")),""))),"")</f>
        <v/>
      </c>
      <c r="J170" s="98" t="str">
        <f>IF('Order Form'!$K$13="Yes",(IF('Order Form'!#REF!=0,"",IF('Order Form'!$K$10&lt;&gt;"GR - Gratis",IF(ISNUMBER($H170),'Order Form'!#REF!,""),""))),"")</f>
        <v/>
      </c>
      <c r="K170" s="46"/>
      <c r="L170" s="98" t="str">
        <f>IF('Order Form'!J228&gt;0,"",IF('Order Form'!G228=0,"",IF('Order Form'!$K$10&lt;&gt;"GR - Gratis",IF('Order Form'!$K$12="Yes",IF(ISNUMBER($H170),'Order Form'!G228*100,""),""),"")))</f>
        <v/>
      </c>
      <c r="M170" s="98" t="str">
        <f>IF('Order Form'!J228&gt;0,"",IF('Order Form'!$K$17=0,"",IF('Order Form'!$K$17=0,"",IF('Order Form'!$K$10&lt;&gt;"GR - Gratis",IF('Order Form'!$K$12="Yes",IF(ISNUMBER($H170),'Order Form'!$K$17*100,""),""),""))))</f>
        <v/>
      </c>
      <c r="N170" s="47"/>
      <c r="O170" s="97" t="str">
        <f>IF('Order Form'!$B$8="Name / Attent Of","",IF(ISNUMBER($H170),IF('Order Form'!$K$14="Yes",'Order Form'!$B$8,""),""))</f>
        <v/>
      </c>
      <c r="P170" s="105" t="str">
        <f>IF('Order Form'!$B$9="Company / Department","",IF(ISNUMBER($H170),IF('Order Form'!$K$14="Yes",'Order Form'!$B$9,""),""))</f>
        <v/>
      </c>
      <c r="Q170" s="97" t="str">
        <f>IF('Order Form'!$B$10="Address 1","",IF(ISNUMBER($H170),IF('Order Form'!$K$14="Yes",'Order Form'!$B$10,""),""))</f>
        <v/>
      </c>
      <c r="R170" s="97" t="str">
        <f>IF('Order Form'!$B$11="Address 2","",IF(ISNUMBER($H170),IF('Order Form'!$K$14="Yes",'Order Form'!$B$11,""),""))</f>
        <v/>
      </c>
      <c r="S170" s="105" t="str">
        <f>IF('Order Form'!$B$12="Address 3","",IF(ISNUMBER($H170),IF('Order Form'!$K$14="Yes",'Order Form'!$B$12,""),""))</f>
        <v/>
      </c>
      <c r="T170" s="97" t="str">
        <f>IF('Order Form'!$B$13="Town","",IF(ISNUMBER($H170),IF('Order Form'!$K$14="Yes",'Order Form'!$B$13,""),""))</f>
        <v/>
      </c>
      <c r="U170" s="43"/>
      <c r="V170" s="112" t="str">
        <f>IF('Order Form'!$B$14="Post Code","",IF(ISNUMBER($H170),IF('Order Form'!$K$14="Yes",'Order Form'!$B$14,""),""))</f>
        <v/>
      </c>
      <c r="W170" s="107" t="str">
        <f>IF('Order Form'!$B$15="Country","",IF(ISNUMBER($H170),IF('Order Form'!$K$14="Yes",VLOOKUP('Order Form'!$B$15,Lists!N:O,2,0),""),""))</f>
        <v/>
      </c>
      <c r="X170" s="109"/>
      <c r="Y170" s="108" t="str">
        <f>IF('Order Form'!$F$8="Phone","",IF(ISNUMBER($H170),IF('Order Form'!$K$14="Yes",'Order Form'!$F$8,""),""))</f>
        <v/>
      </c>
      <c r="Z170" s="106" t="str">
        <f>IF('Order Form'!$F$9="Email","",IF(ISNUMBER($H170),IF('Order Form'!$K$14="Yes",'Order Form'!$F$9,""),""))</f>
        <v/>
      </c>
      <c r="AA170" s="47"/>
      <c r="AC170" s="95" t="str">
        <f>IF(ISNUMBER(($H170)),LEFT('Order Form'!$K$10,2),"")</f>
        <v/>
      </c>
      <c r="AD170" s="43"/>
      <c r="AE170" s="95" t="str">
        <f>IF(AC170="GR",LEFT('Order Form'!$K$11,2),"")</f>
        <v/>
      </c>
      <c r="AF170" s="43"/>
      <c r="AG170" s="47"/>
      <c r="AH170" s="47"/>
      <c r="AI170" s="95" t="str">
        <f>IF(ISNUMBER(($H170)),IF('Order Form'!$K$16="Yes","P",""),"")</f>
        <v/>
      </c>
      <c r="AJ170" s="43"/>
      <c r="AK170" s="115"/>
      <c r="AL170" s="115"/>
      <c r="AM170" s="43"/>
      <c r="AN170" s="43"/>
      <c r="AO170" s="47"/>
      <c r="AP170" s="43"/>
      <c r="AQ170" s="47"/>
      <c r="AR170" s="47"/>
      <c r="AS170" s="47"/>
      <c r="AZ170" s="95" t="str">
        <f>IF(ISNUMBER(($H170)),IF('Order Form'!$K$15="Yes","Y",""),"")</f>
        <v/>
      </c>
      <c r="BD170" s="96" t="e">
        <f>IF('Order Form'!#REF!&gt;0,"OF"," ")</f>
        <v>#REF!</v>
      </c>
      <c r="BE170" s="95" t="e">
        <f>IF('Order Form'!#REF!&gt;0,"Y"," ")</f>
        <v>#REF!</v>
      </c>
      <c r="BF170" s="95" t="e">
        <f>IF('Order Form'!#REF!&gt;0,"STANDARD"," ")</f>
        <v>#REF!</v>
      </c>
    </row>
    <row r="171" spans="1:58">
      <c r="A171" s="43"/>
      <c r="B171" s="102" t="str">
        <f>IF(ISNUMBER(($H171)),'Order Form'!$D$5,"")</f>
        <v/>
      </c>
      <c r="C171" s="101" t="str">
        <f>IF(ISNUMBER(($H171)),'Order Form'!$G$5,"")</f>
        <v/>
      </c>
      <c r="D171" s="101" t="str">
        <f>IF('Order Form'!F229="","",IF(ISNUMBER(($H171)),'Order Form'!F229,""))</f>
        <v/>
      </c>
      <c r="E171" s="44"/>
      <c r="F171" s="100" t="str">
        <f>IF(ISNUMBER((H171)),SUBSTITUTE(SUBSTITUTE('Order Form'!#REF!,"-","")," ",""),"")</f>
        <v/>
      </c>
      <c r="G171" s="45"/>
      <c r="H171" s="99" t="str">
        <f>IF('Order Form'!H229&gt;0,'Order Form'!H229," ")</f>
        <v xml:space="preserve"> </v>
      </c>
      <c r="I171" s="98" t="str">
        <f>IF('Order Form'!$K$13="Yes",(IF('Order Form'!#REF!&gt;0,"",IF('Order Form'!$K$10&lt;&gt;"GR - Gratis",IF('Order Form'!#REF!=0,"",IF(ISNUMBER($H171),'Order Form'!#REF!,"")),""))),"")</f>
        <v/>
      </c>
      <c r="J171" s="98" t="str">
        <f>IF('Order Form'!$K$13="Yes",(IF('Order Form'!#REF!=0,"",IF('Order Form'!$K$10&lt;&gt;"GR - Gratis",IF(ISNUMBER($H171),'Order Form'!#REF!,""),""))),"")</f>
        <v/>
      </c>
      <c r="K171" s="46"/>
      <c r="L171" s="98" t="str">
        <f>IF('Order Form'!J229&gt;0,"",IF('Order Form'!G229=0,"",IF('Order Form'!$K$10&lt;&gt;"GR - Gratis",IF('Order Form'!$K$12="Yes",IF(ISNUMBER($H171),'Order Form'!G229*100,""),""),"")))</f>
        <v/>
      </c>
      <c r="M171" s="98" t="str">
        <f>IF('Order Form'!J229&gt;0,"",IF('Order Form'!$K$17=0,"",IF('Order Form'!$K$17=0,"",IF('Order Form'!$K$10&lt;&gt;"GR - Gratis",IF('Order Form'!$K$12="Yes",IF(ISNUMBER($H171),'Order Form'!$K$17*100,""),""),""))))</f>
        <v/>
      </c>
      <c r="N171" s="47"/>
      <c r="O171" s="97" t="str">
        <f>IF('Order Form'!$B$8="Name / Attent Of","",IF(ISNUMBER($H171),IF('Order Form'!$K$14="Yes",'Order Form'!$B$8,""),""))</f>
        <v/>
      </c>
      <c r="P171" s="105" t="str">
        <f>IF('Order Form'!$B$9="Company / Department","",IF(ISNUMBER($H171),IF('Order Form'!$K$14="Yes",'Order Form'!$B$9,""),""))</f>
        <v/>
      </c>
      <c r="Q171" s="97" t="str">
        <f>IF('Order Form'!$B$10="Address 1","",IF(ISNUMBER($H171),IF('Order Form'!$K$14="Yes",'Order Form'!$B$10,""),""))</f>
        <v/>
      </c>
      <c r="R171" s="97" t="str">
        <f>IF('Order Form'!$B$11="Address 2","",IF(ISNUMBER($H171),IF('Order Form'!$K$14="Yes",'Order Form'!$B$11,""),""))</f>
        <v/>
      </c>
      <c r="S171" s="105" t="str">
        <f>IF('Order Form'!$B$12="Address 3","",IF(ISNUMBER($H171),IF('Order Form'!$K$14="Yes",'Order Form'!$B$12,""),""))</f>
        <v/>
      </c>
      <c r="T171" s="97" t="str">
        <f>IF('Order Form'!$B$13="Town","",IF(ISNUMBER($H171),IF('Order Form'!$K$14="Yes",'Order Form'!$B$13,""),""))</f>
        <v/>
      </c>
      <c r="U171" s="43"/>
      <c r="V171" s="112" t="str">
        <f>IF('Order Form'!$B$14="Post Code","",IF(ISNUMBER($H171),IF('Order Form'!$K$14="Yes",'Order Form'!$B$14,""),""))</f>
        <v/>
      </c>
      <c r="W171" s="107" t="str">
        <f>IF('Order Form'!$B$15="Country","",IF(ISNUMBER($H171),IF('Order Form'!$K$14="Yes",VLOOKUP('Order Form'!$B$15,Lists!N:O,2,0),""),""))</f>
        <v/>
      </c>
      <c r="X171" s="109"/>
      <c r="Y171" s="108" t="str">
        <f>IF('Order Form'!$F$8="Phone","",IF(ISNUMBER($H171),IF('Order Form'!$K$14="Yes",'Order Form'!$F$8,""),""))</f>
        <v/>
      </c>
      <c r="Z171" s="106" t="str">
        <f>IF('Order Form'!$F$9="Email","",IF(ISNUMBER($H171),IF('Order Form'!$K$14="Yes",'Order Form'!$F$9,""),""))</f>
        <v/>
      </c>
      <c r="AA171" s="47"/>
      <c r="AC171" s="95" t="str">
        <f>IF(ISNUMBER(($H171)),LEFT('Order Form'!$K$10,2),"")</f>
        <v/>
      </c>
      <c r="AD171" s="43"/>
      <c r="AE171" s="95" t="str">
        <f>IF(AC171="GR",LEFT('Order Form'!$K$11,2),"")</f>
        <v/>
      </c>
      <c r="AF171" s="43"/>
      <c r="AG171" s="47"/>
      <c r="AH171" s="47"/>
      <c r="AI171" s="95" t="str">
        <f>IF(ISNUMBER(($H171)),IF('Order Form'!$K$16="Yes","P",""),"")</f>
        <v/>
      </c>
      <c r="AJ171" s="43"/>
      <c r="AK171" s="115"/>
      <c r="AL171" s="115"/>
      <c r="AM171" s="43"/>
      <c r="AN171" s="43"/>
      <c r="AO171" s="47"/>
      <c r="AP171" s="43"/>
      <c r="AQ171" s="47"/>
      <c r="AR171" s="47"/>
      <c r="AS171" s="47"/>
      <c r="AZ171" s="95" t="str">
        <f>IF(ISNUMBER(($H171)),IF('Order Form'!$K$15="Yes","Y",""),"")</f>
        <v/>
      </c>
      <c r="BD171" s="96" t="e">
        <f>IF('Order Form'!#REF!&gt;0,"OF"," ")</f>
        <v>#REF!</v>
      </c>
      <c r="BE171" s="95" t="e">
        <f>IF('Order Form'!#REF!&gt;0,"Y"," ")</f>
        <v>#REF!</v>
      </c>
      <c r="BF171" s="95" t="e">
        <f>IF('Order Form'!#REF!&gt;0,"STANDARD"," ")</f>
        <v>#REF!</v>
      </c>
    </row>
    <row r="172" spans="1:58">
      <c r="A172" s="43"/>
      <c r="B172" s="102" t="str">
        <f>IF(ISNUMBER(($H172)),'Order Form'!$D$5,"")</f>
        <v/>
      </c>
      <c r="C172" s="101" t="str">
        <f>IF(ISNUMBER(($H172)),'Order Form'!$G$5,"")</f>
        <v/>
      </c>
      <c r="D172" s="101" t="str">
        <f>IF('Order Form'!F230="","",IF(ISNUMBER(($H172)),'Order Form'!F230,""))</f>
        <v/>
      </c>
      <c r="E172" s="44"/>
      <c r="F172" s="100" t="str">
        <f>IF(ISNUMBER((H172)),SUBSTITUTE(SUBSTITUTE('Order Form'!#REF!,"-","")," ",""),"")</f>
        <v/>
      </c>
      <c r="G172" s="45"/>
      <c r="H172" s="99" t="str">
        <f>IF('Order Form'!H230&gt;0,'Order Form'!H230," ")</f>
        <v xml:space="preserve"> </v>
      </c>
      <c r="I172" s="98" t="str">
        <f>IF('Order Form'!$K$13="Yes",(IF('Order Form'!#REF!&gt;0,"",IF('Order Form'!$K$10&lt;&gt;"GR - Gratis",IF('Order Form'!#REF!=0,"",IF(ISNUMBER($H172),'Order Form'!#REF!,"")),""))),"")</f>
        <v/>
      </c>
      <c r="J172" s="98" t="str">
        <f>IF('Order Form'!$K$13="Yes",(IF('Order Form'!#REF!=0,"",IF('Order Form'!$K$10&lt;&gt;"GR - Gratis",IF(ISNUMBER($H172),'Order Form'!#REF!,""),""))),"")</f>
        <v/>
      </c>
      <c r="K172" s="46"/>
      <c r="L172" s="98" t="str">
        <f>IF('Order Form'!J230&gt;0,"",IF('Order Form'!G230=0,"",IF('Order Form'!$K$10&lt;&gt;"GR - Gratis",IF('Order Form'!$K$12="Yes",IF(ISNUMBER($H172),'Order Form'!G230*100,""),""),"")))</f>
        <v/>
      </c>
      <c r="M172" s="98" t="str">
        <f>IF('Order Form'!J230&gt;0,"",IF('Order Form'!$K$17=0,"",IF('Order Form'!$K$17=0,"",IF('Order Form'!$K$10&lt;&gt;"GR - Gratis",IF('Order Form'!$K$12="Yes",IF(ISNUMBER($H172),'Order Form'!$K$17*100,""),""),""))))</f>
        <v/>
      </c>
      <c r="N172" s="47"/>
      <c r="O172" s="97" t="str">
        <f>IF('Order Form'!$B$8="Name / Attent Of","",IF(ISNUMBER($H172),IF('Order Form'!$K$14="Yes",'Order Form'!$B$8,""),""))</f>
        <v/>
      </c>
      <c r="P172" s="105" t="str">
        <f>IF('Order Form'!$B$9="Company / Department","",IF(ISNUMBER($H172),IF('Order Form'!$K$14="Yes",'Order Form'!$B$9,""),""))</f>
        <v/>
      </c>
      <c r="Q172" s="97" t="str">
        <f>IF('Order Form'!$B$10="Address 1","",IF(ISNUMBER($H172),IF('Order Form'!$K$14="Yes",'Order Form'!$B$10,""),""))</f>
        <v/>
      </c>
      <c r="R172" s="97" t="str">
        <f>IF('Order Form'!$B$11="Address 2","",IF(ISNUMBER($H172),IF('Order Form'!$K$14="Yes",'Order Form'!$B$11,""),""))</f>
        <v/>
      </c>
      <c r="S172" s="105" t="str">
        <f>IF('Order Form'!$B$12="Address 3","",IF(ISNUMBER($H172),IF('Order Form'!$K$14="Yes",'Order Form'!$B$12,""),""))</f>
        <v/>
      </c>
      <c r="T172" s="97" t="str">
        <f>IF('Order Form'!$B$13="Town","",IF(ISNUMBER($H172),IF('Order Form'!$K$14="Yes",'Order Form'!$B$13,""),""))</f>
        <v/>
      </c>
      <c r="U172" s="43"/>
      <c r="V172" s="112" t="str">
        <f>IF('Order Form'!$B$14="Post Code","",IF(ISNUMBER($H172),IF('Order Form'!$K$14="Yes",'Order Form'!$B$14,""),""))</f>
        <v/>
      </c>
      <c r="W172" s="107" t="str">
        <f>IF('Order Form'!$B$15="Country","",IF(ISNUMBER($H172),IF('Order Form'!$K$14="Yes",VLOOKUP('Order Form'!$B$15,Lists!N:O,2,0),""),""))</f>
        <v/>
      </c>
      <c r="X172" s="109"/>
      <c r="Y172" s="108" t="str">
        <f>IF('Order Form'!$F$8="Phone","",IF(ISNUMBER($H172),IF('Order Form'!$K$14="Yes",'Order Form'!$F$8,""),""))</f>
        <v/>
      </c>
      <c r="Z172" s="106" t="str">
        <f>IF('Order Form'!$F$9="Email","",IF(ISNUMBER($H172),IF('Order Form'!$K$14="Yes",'Order Form'!$F$9,""),""))</f>
        <v/>
      </c>
      <c r="AA172" s="47"/>
      <c r="AC172" s="95" t="str">
        <f>IF(ISNUMBER(($H172)),LEFT('Order Form'!$K$10,2),"")</f>
        <v/>
      </c>
      <c r="AD172" s="43"/>
      <c r="AE172" s="95" t="str">
        <f>IF(AC172="GR",LEFT('Order Form'!$K$11,2),"")</f>
        <v/>
      </c>
      <c r="AF172" s="43"/>
      <c r="AG172" s="47"/>
      <c r="AH172" s="47"/>
      <c r="AI172" s="95" t="str">
        <f>IF(ISNUMBER(($H172)),IF('Order Form'!$K$16="Yes","P",""),"")</f>
        <v/>
      </c>
      <c r="AJ172" s="43"/>
      <c r="AK172" s="115"/>
      <c r="AL172" s="115"/>
      <c r="AM172" s="43"/>
      <c r="AN172" s="43"/>
      <c r="AO172" s="47"/>
      <c r="AP172" s="43"/>
      <c r="AQ172" s="47"/>
      <c r="AR172" s="47"/>
      <c r="AS172" s="47"/>
      <c r="AZ172" s="95" t="str">
        <f>IF(ISNUMBER(($H172)),IF('Order Form'!$K$15="Yes","Y",""),"")</f>
        <v/>
      </c>
      <c r="BD172" s="96" t="e">
        <f>IF('Order Form'!#REF!&gt;0,"OF"," ")</f>
        <v>#REF!</v>
      </c>
      <c r="BE172" s="95" t="e">
        <f>IF('Order Form'!#REF!&gt;0,"Y"," ")</f>
        <v>#REF!</v>
      </c>
      <c r="BF172" s="95" t="e">
        <f>IF('Order Form'!#REF!&gt;0,"STANDARD"," ")</f>
        <v>#REF!</v>
      </c>
    </row>
    <row r="173" spans="1:58">
      <c r="A173" s="43"/>
      <c r="B173" s="102" t="str">
        <f>IF(ISNUMBER(($H173)),'Order Form'!$D$5,"")</f>
        <v/>
      </c>
      <c r="C173" s="101" t="str">
        <f>IF(ISNUMBER(($H173)),'Order Form'!$G$5,"")</f>
        <v/>
      </c>
      <c r="D173" s="101" t="str">
        <f>IF('Order Form'!F231="","",IF(ISNUMBER(($H173)),'Order Form'!F231,""))</f>
        <v/>
      </c>
      <c r="E173" s="44"/>
      <c r="F173" s="100" t="str">
        <f>IF(ISNUMBER((H173)),SUBSTITUTE(SUBSTITUTE('Order Form'!#REF!,"-","")," ",""),"")</f>
        <v/>
      </c>
      <c r="G173" s="45"/>
      <c r="H173" s="99" t="str">
        <f>IF('Order Form'!H231&gt;0,'Order Form'!H231," ")</f>
        <v xml:space="preserve"> </v>
      </c>
      <c r="I173" s="98" t="str">
        <f>IF('Order Form'!$K$13="Yes",(IF('Order Form'!#REF!&gt;0,"",IF('Order Form'!$K$10&lt;&gt;"GR - Gratis",IF('Order Form'!#REF!=0,"",IF(ISNUMBER($H173),'Order Form'!#REF!,"")),""))),"")</f>
        <v/>
      </c>
      <c r="J173" s="98" t="str">
        <f>IF('Order Form'!$K$13="Yes",(IF('Order Form'!#REF!=0,"",IF('Order Form'!$K$10&lt;&gt;"GR - Gratis",IF(ISNUMBER($H173),'Order Form'!#REF!,""),""))),"")</f>
        <v/>
      </c>
      <c r="K173" s="46"/>
      <c r="L173" s="98" t="str">
        <f>IF('Order Form'!J231&gt;0,"",IF('Order Form'!G231=0,"",IF('Order Form'!$K$10&lt;&gt;"GR - Gratis",IF('Order Form'!$K$12="Yes",IF(ISNUMBER($H173),'Order Form'!G231*100,""),""),"")))</f>
        <v/>
      </c>
      <c r="M173" s="98" t="str">
        <f>IF('Order Form'!J231&gt;0,"",IF('Order Form'!$K$17=0,"",IF('Order Form'!$K$17=0,"",IF('Order Form'!$K$10&lt;&gt;"GR - Gratis",IF('Order Form'!$K$12="Yes",IF(ISNUMBER($H173),'Order Form'!$K$17*100,""),""),""))))</f>
        <v/>
      </c>
      <c r="N173" s="47"/>
      <c r="O173" s="97" t="str">
        <f>IF('Order Form'!$B$8="Name / Attent Of","",IF(ISNUMBER($H173),IF('Order Form'!$K$14="Yes",'Order Form'!$B$8,""),""))</f>
        <v/>
      </c>
      <c r="P173" s="105" t="str">
        <f>IF('Order Form'!$B$9="Company / Department","",IF(ISNUMBER($H173),IF('Order Form'!$K$14="Yes",'Order Form'!$B$9,""),""))</f>
        <v/>
      </c>
      <c r="Q173" s="97" t="str">
        <f>IF('Order Form'!$B$10="Address 1","",IF(ISNUMBER($H173),IF('Order Form'!$K$14="Yes",'Order Form'!$B$10,""),""))</f>
        <v/>
      </c>
      <c r="R173" s="97" t="str">
        <f>IF('Order Form'!$B$11="Address 2","",IF(ISNUMBER($H173),IF('Order Form'!$K$14="Yes",'Order Form'!$B$11,""),""))</f>
        <v/>
      </c>
      <c r="S173" s="105" t="str">
        <f>IF('Order Form'!$B$12="Address 3","",IF(ISNUMBER($H173),IF('Order Form'!$K$14="Yes",'Order Form'!$B$12,""),""))</f>
        <v/>
      </c>
      <c r="T173" s="97" t="str">
        <f>IF('Order Form'!$B$13="Town","",IF(ISNUMBER($H173),IF('Order Form'!$K$14="Yes",'Order Form'!$B$13,""),""))</f>
        <v/>
      </c>
      <c r="U173" s="43"/>
      <c r="V173" s="112" t="str">
        <f>IF('Order Form'!$B$14="Post Code","",IF(ISNUMBER($H173),IF('Order Form'!$K$14="Yes",'Order Form'!$B$14,""),""))</f>
        <v/>
      </c>
      <c r="W173" s="107" t="str">
        <f>IF('Order Form'!$B$15="Country","",IF(ISNUMBER($H173),IF('Order Form'!$K$14="Yes",VLOOKUP('Order Form'!$B$15,Lists!N:O,2,0),""),""))</f>
        <v/>
      </c>
      <c r="X173" s="109"/>
      <c r="Y173" s="108" t="str">
        <f>IF('Order Form'!$F$8="Phone","",IF(ISNUMBER($H173),IF('Order Form'!$K$14="Yes",'Order Form'!$F$8,""),""))</f>
        <v/>
      </c>
      <c r="Z173" s="106" t="str">
        <f>IF('Order Form'!$F$9="Email","",IF(ISNUMBER($H173),IF('Order Form'!$K$14="Yes",'Order Form'!$F$9,""),""))</f>
        <v/>
      </c>
      <c r="AA173" s="47"/>
      <c r="AC173" s="95" t="str">
        <f>IF(ISNUMBER(($H173)),LEFT('Order Form'!$K$10,2),"")</f>
        <v/>
      </c>
      <c r="AD173" s="43"/>
      <c r="AE173" s="95" t="str">
        <f>IF(AC173="GR",LEFT('Order Form'!$K$11,2),"")</f>
        <v/>
      </c>
      <c r="AF173" s="43"/>
      <c r="AG173" s="47"/>
      <c r="AH173" s="47"/>
      <c r="AI173" s="95" t="str">
        <f>IF(ISNUMBER(($H173)),IF('Order Form'!$K$16="Yes","P",""),"")</f>
        <v/>
      </c>
      <c r="AJ173" s="43"/>
      <c r="AK173" s="115"/>
      <c r="AL173" s="115"/>
      <c r="AM173" s="43"/>
      <c r="AN173" s="43"/>
      <c r="AO173" s="47"/>
      <c r="AP173" s="43"/>
      <c r="AQ173" s="47"/>
      <c r="AR173" s="47"/>
      <c r="AS173" s="47"/>
      <c r="AZ173" s="95" t="str">
        <f>IF(ISNUMBER(($H173)),IF('Order Form'!$K$15="Yes","Y",""),"")</f>
        <v/>
      </c>
      <c r="BD173" s="96" t="e">
        <f>IF('Order Form'!#REF!&gt;0,"OF"," ")</f>
        <v>#REF!</v>
      </c>
      <c r="BE173" s="95" t="e">
        <f>IF('Order Form'!#REF!&gt;0,"Y"," ")</f>
        <v>#REF!</v>
      </c>
      <c r="BF173" s="95" t="e">
        <f>IF('Order Form'!#REF!&gt;0,"STANDARD"," ")</f>
        <v>#REF!</v>
      </c>
    </row>
    <row r="174" spans="1:58">
      <c r="A174" s="43"/>
      <c r="B174" s="102" t="str">
        <f>IF(ISNUMBER(($H174)),'Order Form'!$D$5,"")</f>
        <v/>
      </c>
      <c r="C174" s="101" t="str">
        <f>IF(ISNUMBER(($H174)),'Order Form'!$G$5,"")</f>
        <v/>
      </c>
      <c r="D174" s="101" t="str">
        <f>IF('Order Form'!F232="","",IF(ISNUMBER(($H174)),'Order Form'!F232,""))</f>
        <v/>
      </c>
      <c r="E174" s="44"/>
      <c r="F174" s="100" t="str">
        <f>IF(ISNUMBER((H174)),SUBSTITUTE(SUBSTITUTE('Order Form'!#REF!,"-","")," ",""),"")</f>
        <v/>
      </c>
      <c r="G174" s="45"/>
      <c r="H174" s="99" t="str">
        <f>IF('Order Form'!H232&gt;0,'Order Form'!H232," ")</f>
        <v xml:space="preserve"> </v>
      </c>
      <c r="I174" s="98" t="str">
        <f>IF('Order Form'!$K$13="Yes",(IF('Order Form'!#REF!&gt;0,"",IF('Order Form'!$K$10&lt;&gt;"GR - Gratis",IF('Order Form'!#REF!=0,"",IF(ISNUMBER($H174),'Order Form'!#REF!,"")),""))),"")</f>
        <v/>
      </c>
      <c r="J174" s="98" t="str">
        <f>IF('Order Form'!$K$13="Yes",(IF('Order Form'!#REF!=0,"",IF('Order Form'!$K$10&lt;&gt;"GR - Gratis",IF(ISNUMBER($H174),'Order Form'!#REF!,""),""))),"")</f>
        <v/>
      </c>
      <c r="K174" s="46"/>
      <c r="L174" s="98" t="str">
        <f>IF('Order Form'!J232&gt;0,"",IF('Order Form'!G232=0,"",IF('Order Form'!$K$10&lt;&gt;"GR - Gratis",IF('Order Form'!$K$12="Yes",IF(ISNUMBER($H174),'Order Form'!G232*100,""),""),"")))</f>
        <v/>
      </c>
      <c r="M174" s="98" t="str">
        <f>IF('Order Form'!J232&gt;0,"",IF('Order Form'!$K$17=0,"",IF('Order Form'!$K$17=0,"",IF('Order Form'!$K$10&lt;&gt;"GR - Gratis",IF('Order Form'!$K$12="Yes",IF(ISNUMBER($H174),'Order Form'!$K$17*100,""),""),""))))</f>
        <v/>
      </c>
      <c r="N174" s="47"/>
      <c r="O174" s="97" t="str">
        <f>IF('Order Form'!$B$8="Name / Attent Of","",IF(ISNUMBER($H174),IF('Order Form'!$K$14="Yes",'Order Form'!$B$8,""),""))</f>
        <v/>
      </c>
      <c r="P174" s="105" t="str">
        <f>IF('Order Form'!$B$9="Company / Department","",IF(ISNUMBER($H174),IF('Order Form'!$K$14="Yes",'Order Form'!$B$9,""),""))</f>
        <v/>
      </c>
      <c r="Q174" s="97" t="str">
        <f>IF('Order Form'!$B$10="Address 1","",IF(ISNUMBER($H174),IF('Order Form'!$K$14="Yes",'Order Form'!$B$10,""),""))</f>
        <v/>
      </c>
      <c r="R174" s="97" t="str">
        <f>IF('Order Form'!$B$11="Address 2","",IF(ISNUMBER($H174),IF('Order Form'!$K$14="Yes",'Order Form'!$B$11,""),""))</f>
        <v/>
      </c>
      <c r="S174" s="105" t="str">
        <f>IF('Order Form'!$B$12="Address 3","",IF(ISNUMBER($H174),IF('Order Form'!$K$14="Yes",'Order Form'!$B$12,""),""))</f>
        <v/>
      </c>
      <c r="T174" s="97" t="str">
        <f>IF('Order Form'!$B$13="Town","",IF(ISNUMBER($H174),IF('Order Form'!$K$14="Yes",'Order Form'!$B$13,""),""))</f>
        <v/>
      </c>
      <c r="U174" s="43"/>
      <c r="V174" s="112" t="str">
        <f>IF('Order Form'!$B$14="Post Code","",IF(ISNUMBER($H174),IF('Order Form'!$K$14="Yes",'Order Form'!$B$14,""),""))</f>
        <v/>
      </c>
      <c r="W174" s="107" t="str">
        <f>IF('Order Form'!$B$15="Country","",IF(ISNUMBER($H174),IF('Order Form'!$K$14="Yes",VLOOKUP('Order Form'!$B$15,Lists!N:O,2,0),""),""))</f>
        <v/>
      </c>
      <c r="X174" s="109"/>
      <c r="Y174" s="108" t="str">
        <f>IF('Order Form'!$F$8="Phone","",IF(ISNUMBER($H174),IF('Order Form'!$K$14="Yes",'Order Form'!$F$8,""),""))</f>
        <v/>
      </c>
      <c r="Z174" s="106" t="str">
        <f>IF('Order Form'!$F$9="Email","",IF(ISNUMBER($H174),IF('Order Form'!$K$14="Yes",'Order Form'!$F$9,""),""))</f>
        <v/>
      </c>
      <c r="AA174" s="47"/>
      <c r="AC174" s="95" t="str">
        <f>IF(ISNUMBER(($H174)),LEFT('Order Form'!$K$10,2),"")</f>
        <v/>
      </c>
      <c r="AD174" s="43"/>
      <c r="AE174" s="95" t="str">
        <f>IF(AC174="GR",LEFT('Order Form'!$K$11,2),"")</f>
        <v/>
      </c>
      <c r="AF174" s="43"/>
      <c r="AG174" s="47"/>
      <c r="AH174" s="47"/>
      <c r="AI174" s="95" t="str">
        <f>IF(ISNUMBER(($H174)),IF('Order Form'!$K$16="Yes","P",""),"")</f>
        <v/>
      </c>
      <c r="AJ174" s="43"/>
      <c r="AK174" s="115"/>
      <c r="AL174" s="115"/>
      <c r="AM174" s="43"/>
      <c r="AN174" s="43"/>
      <c r="AO174" s="47"/>
      <c r="AP174" s="43"/>
      <c r="AQ174" s="47"/>
      <c r="AR174" s="47"/>
      <c r="AS174" s="47"/>
      <c r="AZ174" s="95" t="str">
        <f>IF(ISNUMBER(($H174)),IF('Order Form'!$K$15="Yes","Y",""),"")</f>
        <v/>
      </c>
      <c r="BD174" s="96" t="e">
        <f>IF('Order Form'!#REF!&gt;0,"OF"," ")</f>
        <v>#REF!</v>
      </c>
      <c r="BE174" s="95" t="e">
        <f>IF('Order Form'!#REF!&gt;0,"Y"," ")</f>
        <v>#REF!</v>
      </c>
      <c r="BF174" s="95" t="e">
        <f>IF('Order Form'!#REF!&gt;0,"STANDARD"," ")</f>
        <v>#REF!</v>
      </c>
    </row>
    <row r="175" spans="1:58">
      <c r="A175" s="43"/>
      <c r="B175" s="102" t="str">
        <f>IF(ISNUMBER(($H175)),'Order Form'!$D$5,"")</f>
        <v/>
      </c>
      <c r="C175" s="101" t="str">
        <f>IF(ISNUMBER(($H175)),'Order Form'!$G$5,"")</f>
        <v/>
      </c>
      <c r="D175" s="101" t="str">
        <f>IF('Order Form'!F233="","",IF(ISNUMBER(($H175)),'Order Form'!F233,""))</f>
        <v/>
      </c>
      <c r="E175" s="44"/>
      <c r="F175" s="100" t="str">
        <f>IF(ISNUMBER((H175)),SUBSTITUTE(SUBSTITUTE('Order Form'!#REF!,"-","")," ",""),"")</f>
        <v/>
      </c>
      <c r="G175" s="45"/>
      <c r="H175" s="99" t="str">
        <f>IF('Order Form'!H233&gt;0,'Order Form'!H233," ")</f>
        <v xml:space="preserve"> </v>
      </c>
      <c r="I175" s="98" t="str">
        <f>IF('Order Form'!$K$13="Yes",(IF('Order Form'!#REF!&gt;0,"",IF('Order Form'!$K$10&lt;&gt;"GR - Gratis",IF('Order Form'!#REF!=0,"",IF(ISNUMBER($H175),'Order Form'!#REF!,"")),""))),"")</f>
        <v/>
      </c>
      <c r="J175" s="98" t="str">
        <f>IF('Order Form'!$K$13="Yes",(IF('Order Form'!#REF!=0,"",IF('Order Form'!$K$10&lt;&gt;"GR - Gratis",IF(ISNUMBER($H175),'Order Form'!#REF!,""),""))),"")</f>
        <v/>
      </c>
      <c r="K175" s="46"/>
      <c r="L175" s="98" t="str">
        <f>IF('Order Form'!J233&gt;0,"",IF('Order Form'!G233=0,"",IF('Order Form'!$K$10&lt;&gt;"GR - Gratis",IF('Order Form'!$K$12="Yes",IF(ISNUMBER($H175),'Order Form'!G233*100,""),""),"")))</f>
        <v/>
      </c>
      <c r="M175" s="98" t="str">
        <f>IF('Order Form'!J233&gt;0,"",IF('Order Form'!$K$17=0,"",IF('Order Form'!$K$17=0,"",IF('Order Form'!$K$10&lt;&gt;"GR - Gratis",IF('Order Form'!$K$12="Yes",IF(ISNUMBER($H175),'Order Form'!$K$17*100,""),""),""))))</f>
        <v/>
      </c>
      <c r="N175" s="47"/>
      <c r="O175" s="97" t="str">
        <f>IF('Order Form'!$B$8="Name / Attent Of","",IF(ISNUMBER($H175),IF('Order Form'!$K$14="Yes",'Order Form'!$B$8,""),""))</f>
        <v/>
      </c>
      <c r="P175" s="105" t="str">
        <f>IF('Order Form'!$B$9="Company / Department","",IF(ISNUMBER($H175),IF('Order Form'!$K$14="Yes",'Order Form'!$B$9,""),""))</f>
        <v/>
      </c>
      <c r="Q175" s="97" t="str">
        <f>IF('Order Form'!$B$10="Address 1","",IF(ISNUMBER($H175),IF('Order Form'!$K$14="Yes",'Order Form'!$B$10,""),""))</f>
        <v/>
      </c>
      <c r="R175" s="97" t="str">
        <f>IF('Order Form'!$B$11="Address 2","",IF(ISNUMBER($H175),IF('Order Form'!$K$14="Yes",'Order Form'!$B$11,""),""))</f>
        <v/>
      </c>
      <c r="S175" s="105" t="str">
        <f>IF('Order Form'!$B$12="Address 3","",IF(ISNUMBER($H175),IF('Order Form'!$K$14="Yes",'Order Form'!$B$12,""),""))</f>
        <v/>
      </c>
      <c r="T175" s="97" t="str">
        <f>IF('Order Form'!$B$13="Town","",IF(ISNUMBER($H175),IF('Order Form'!$K$14="Yes",'Order Form'!$B$13,""),""))</f>
        <v/>
      </c>
      <c r="U175" s="43"/>
      <c r="V175" s="112" t="str">
        <f>IF('Order Form'!$B$14="Post Code","",IF(ISNUMBER($H175),IF('Order Form'!$K$14="Yes",'Order Form'!$B$14,""),""))</f>
        <v/>
      </c>
      <c r="W175" s="107" t="str">
        <f>IF('Order Form'!$B$15="Country","",IF(ISNUMBER($H175),IF('Order Form'!$K$14="Yes",VLOOKUP('Order Form'!$B$15,Lists!N:O,2,0),""),""))</f>
        <v/>
      </c>
      <c r="X175" s="109"/>
      <c r="Y175" s="108" t="str">
        <f>IF('Order Form'!$F$8="Phone","",IF(ISNUMBER($H175),IF('Order Form'!$K$14="Yes",'Order Form'!$F$8,""),""))</f>
        <v/>
      </c>
      <c r="Z175" s="106" t="str">
        <f>IF('Order Form'!$F$9="Email","",IF(ISNUMBER($H175),IF('Order Form'!$K$14="Yes",'Order Form'!$F$9,""),""))</f>
        <v/>
      </c>
      <c r="AA175" s="47"/>
      <c r="AC175" s="95" t="str">
        <f>IF(ISNUMBER(($H175)),LEFT('Order Form'!$K$10,2),"")</f>
        <v/>
      </c>
      <c r="AD175" s="43"/>
      <c r="AE175" s="95" t="str">
        <f>IF(AC175="GR",LEFT('Order Form'!$K$11,2),"")</f>
        <v/>
      </c>
      <c r="AF175" s="43"/>
      <c r="AG175" s="47"/>
      <c r="AH175" s="47"/>
      <c r="AI175" s="95" t="str">
        <f>IF(ISNUMBER(($H175)),IF('Order Form'!$K$16="Yes","P",""),"")</f>
        <v/>
      </c>
      <c r="AJ175" s="43"/>
      <c r="AK175" s="115"/>
      <c r="AL175" s="115"/>
      <c r="AM175" s="43"/>
      <c r="AN175" s="43"/>
      <c r="AO175" s="47"/>
      <c r="AP175" s="43"/>
      <c r="AQ175" s="47"/>
      <c r="AR175" s="47"/>
      <c r="AS175" s="47"/>
      <c r="AZ175" s="95" t="str">
        <f>IF(ISNUMBER(($H175)),IF('Order Form'!$K$15="Yes","Y",""),"")</f>
        <v/>
      </c>
      <c r="BD175" s="96" t="e">
        <f>IF('Order Form'!#REF!&gt;0,"OF"," ")</f>
        <v>#REF!</v>
      </c>
      <c r="BE175" s="95" t="e">
        <f>IF('Order Form'!#REF!&gt;0,"Y"," ")</f>
        <v>#REF!</v>
      </c>
      <c r="BF175" s="95" t="e">
        <f>IF('Order Form'!#REF!&gt;0,"STANDARD"," ")</f>
        <v>#REF!</v>
      </c>
    </row>
    <row r="176" spans="1:58">
      <c r="A176" s="43"/>
      <c r="B176" s="102" t="str">
        <f>IF(ISNUMBER(($H176)),'Order Form'!$D$5,"")</f>
        <v/>
      </c>
      <c r="C176" s="101" t="str">
        <f>IF(ISNUMBER(($H176)),'Order Form'!$G$5,"")</f>
        <v/>
      </c>
      <c r="D176" s="101" t="str">
        <f>IF('Order Form'!F234="","",IF(ISNUMBER(($H176)),'Order Form'!F234,""))</f>
        <v/>
      </c>
      <c r="E176" s="44"/>
      <c r="F176" s="100" t="str">
        <f>IF(ISNUMBER((H176)),SUBSTITUTE(SUBSTITUTE('Order Form'!#REF!,"-","")," ",""),"")</f>
        <v/>
      </c>
      <c r="G176" s="45"/>
      <c r="H176" s="99" t="str">
        <f>IF('Order Form'!H234&gt;0,'Order Form'!H234," ")</f>
        <v xml:space="preserve"> </v>
      </c>
      <c r="I176" s="98" t="str">
        <f>IF('Order Form'!$K$13="Yes",(IF('Order Form'!#REF!&gt;0,"",IF('Order Form'!$K$10&lt;&gt;"GR - Gratis",IF('Order Form'!#REF!=0,"",IF(ISNUMBER($H176),'Order Form'!#REF!,"")),""))),"")</f>
        <v/>
      </c>
      <c r="J176" s="98" t="str">
        <f>IF('Order Form'!$K$13="Yes",(IF('Order Form'!#REF!=0,"",IF('Order Form'!$K$10&lt;&gt;"GR - Gratis",IF(ISNUMBER($H176),'Order Form'!#REF!,""),""))),"")</f>
        <v/>
      </c>
      <c r="K176" s="46"/>
      <c r="L176" s="98" t="str">
        <f>IF('Order Form'!J234&gt;0,"",IF('Order Form'!G234=0,"",IF('Order Form'!$K$10&lt;&gt;"GR - Gratis",IF('Order Form'!$K$12="Yes",IF(ISNUMBER($H176),'Order Form'!G234*100,""),""),"")))</f>
        <v/>
      </c>
      <c r="M176" s="98" t="str">
        <f>IF('Order Form'!J234&gt;0,"",IF('Order Form'!$K$17=0,"",IF('Order Form'!$K$17=0,"",IF('Order Form'!$K$10&lt;&gt;"GR - Gratis",IF('Order Form'!$K$12="Yes",IF(ISNUMBER($H176),'Order Form'!$K$17*100,""),""),""))))</f>
        <v/>
      </c>
      <c r="N176" s="47"/>
      <c r="O176" s="97" t="str">
        <f>IF('Order Form'!$B$8="Name / Attent Of","",IF(ISNUMBER($H176),IF('Order Form'!$K$14="Yes",'Order Form'!$B$8,""),""))</f>
        <v/>
      </c>
      <c r="P176" s="105" t="str">
        <f>IF('Order Form'!$B$9="Company / Department","",IF(ISNUMBER($H176),IF('Order Form'!$K$14="Yes",'Order Form'!$B$9,""),""))</f>
        <v/>
      </c>
      <c r="Q176" s="97" t="str">
        <f>IF('Order Form'!$B$10="Address 1","",IF(ISNUMBER($H176),IF('Order Form'!$K$14="Yes",'Order Form'!$B$10,""),""))</f>
        <v/>
      </c>
      <c r="R176" s="97" t="str">
        <f>IF('Order Form'!$B$11="Address 2","",IF(ISNUMBER($H176),IF('Order Form'!$K$14="Yes",'Order Form'!$B$11,""),""))</f>
        <v/>
      </c>
      <c r="S176" s="105" t="str">
        <f>IF('Order Form'!$B$12="Address 3","",IF(ISNUMBER($H176),IF('Order Form'!$K$14="Yes",'Order Form'!$B$12,""),""))</f>
        <v/>
      </c>
      <c r="T176" s="97" t="str">
        <f>IF('Order Form'!$B$13="Town","",IF(ISNUMBER($H176),IF('Order Form'!$K$14="Yes",'Order Form'!$B$13,""),""))</f>
        <v/>
      </c>
      <c r="U176" s="43"/>
      <c r="V176" s="112" t="str">
        <f>IF('Order Form'!$B$14="Post Code","",IF(ISNUMBER($H176),IF('Order Form'!$K$14="Yes",'Order Form'!$B$14,""),""))</f>
        <v/>
      </c>
      <c r="W176" s="107" t="str">
        <f>IF('Order Form'!$B$15="Country","",IF(ISNUMBER($H176),IF('Order Form'!$K$14="Yes",VLOOKUP('Order Form'!$B$15,Lists!N:O,2,0),""),""))</f>
        <v/>
      </c>
      <c r="X176" s="109"/>
      <c r="Y176" s="108" t="str">
        <f>IF('Order Form'!$F$8="Phone","",IF(ISNUMBER($H176),IF('Order Form'!$K$14="Yes",'Order Form'!$F$8,""),""))</f>
        <v/>
      </c>
      <c r="Z176" s="106" t="str">
        <f>IF('Order Form'!$F$9="Email","",IF(ISNUMBER($H176),IF('Order Form'!$K$14="Yes",'Order Form'!$F$9,""),""))</f>
        <v/>
      </c>
      <c r="AA176" s="47"/>
      <c r="AC176" s="95" t="str">
        <f>IF(ISNUMBER(($H176)),LEFT('Order Form'!$K$10,2),"")</f>
        <v/>
      </c>
      <c r="AD176" s="43"/>
      <c r="AE176" s="95" t="str">
        <f>IF(AC176="GR",LEFT('Order Form'!$K$11,2),"")</f>
        <v/>
      </c>
      <c r="AF176" s="43"/>
      <c r="AG176" s="47"/>
      <c r="AH176" s="47"/>
      <c r="AI176" s="95" t="str">
        <f>IF(ISNUMBER(($H176)),IF('Order Form'!$K$16="Yes","P",""),"")</f>
        <v/>
      </c>
      <c r="AJ176" s="43"/>
      <c r="AK176" s="115"/>
      <c r="AL176" s="115"/>
      <c r="AM176" s="43"/>
      <c r="AN176" s="43"/>
      <c r="AO176" s="47"/>
      <c r="AP176" s="43"/>
      <c r="AQ176" s="47"/>
      <c r="AR176" s="47"/>
      <c r="AS176" s="47"/>
      <c r="AZ176" s="95" t="str">
        <f>IF(ISNUMBER(($H176)),IF('Order Form'!$K$15="Yes","Y",""),"")</f>
        <v/>
      </c>
      <c r="BD176" s="96" t="e">
        <f>IF('Order Form'!#REF!&gt;0,"OF"," ")</f>
        <v>#REF!</v>
      </c>
      <c r="BE176" s="95" t="e">
        <f>IF('Order Form'!#REF!&gt;0,"Y"," ")</f>
        <v>#REF!</v>
      </c>
      <c r="BF176" s="95" t="e">
        <f>IF('Order Form'!#REF!&gt;0,"STANDARD"," ")</f>
        <v>#REF!</v>
      </c>
    </row>
    <row r="177" spans="1:58">
      <c r="A177" s="43"/>
      <c r="B177" s="102" t="str">
        <f>IF(ISNUMBER(($H177)),'Order Form'!$D$5,"")</f>
        <v/>
      </c>
      <c r="C177" s="101" t="str">
        <f>IF(ISNUMBER(($H177)),'Order Form'!$G$5,"")</f>
        <v/>
      </c>
      <c r="D177" s="101" t="str">
        <f>IF('Order Form'!F235="","",IF(ISNUMBER(($H177)),'Order Form'!F235,""))</f>
        <v/>
      </c>
      <c r="E177" s="44"/>
      <c r="F177" s="100" t="str">
        <f>IF(ISNUMBER((H177)),SUBSTITUTE(SUBSTITUTE('Order Form'!#REF!,"-","")," ",""),"")</f>
        <v/>
      </c>
      <c r="G177" s="45"/>
      <c r="H177" s="99" t="str">
        <f>IF('Order Form'!H235&gt;0,'Order Form'!H235," ")</f>
        <v xml:space="preserve"> </v>
      </c>
      <c r="I177" s="98" t="str">
        <f>IF('Order Form'!$K$13="Yes",(IF('Order Form'!#REF!&gt;0,"",IF('Order Form'!$K$10&lt;&gt;"GR - Gratis",IF('Order Form'!#REF!=0,"",IF(ISNUMBER($H177),'Order Form'!#REF!,"")),""))),"")</f>
        <v/>
      </c>
      <c r="J177" s="98" t="str">
        <f>IF('Order Form'!$K$13="Yes",(IF('Order Form'!#REF!=0,"",IF('Order Form'!$K$10&lt;&gt;"GR - Gratis",IF(ISNUMBER($H177),'Order Form'!#REF!,""),""))),"")</f>
        <v/>
      </c>
      <c r="K177" s="46"/>
      <c r="L177" s="98" t="str">
        <f>IF('Order Form'!J235&gt;0,"",IF('Order Form'!G235=0,"",IF('Order Form'!$K$10&lt;&gt;"GR - Gratis",IF('Order Form'!$K$12="Yes",IF(ISNUMBER($H177),'Order Form'!G235*100,""),""),"")))</f>
        <v/>
      </c>
      <c r="M177" s="98" t="str">
        <f>IF('Order Form'!J235&gt;0,"",IF('Order Form'!$K$17=0,"",IF('Order Form'!$K$17=0,"",IF('Order Form'!$K$10&lt;&gt;"GR - Gratis",IF('Order Form'!$K$12="Yes",IF(ISNUMBER($H177),'Order Form'!$K$17*100,""),""),""))))</f>
        <v/>
      </c>
      <c r="N177" s="47"/>
      <c r="O177" s="97" t="str">
        <f>IF('Order Form'!$B$8="Name / Attent Of","",IF(ISNUMBER($H177),IF('Order Form'!$K$14="Yes",'Order Form'!$B$8,""),""))</f>
        <v/>
      </c>
      <c r="P177" s="105" t="str">
        <f>IF('Order Form'!$B$9="Company / Department","",IF(ISNUMBER($H177),IF('Order Form'!$K$14="Yes",'Order Form'!$B$9,""),""))</f>
        <v/>
      </c>
      <c r="Q177" s="97" t="str">
        <f>IF('Order Form'!$B$10="Address 1","",IF(ISNUMBER($H177),IF('Order Form'!$K$14="Yes",'Order Form'!$B$10,""),""))</f>
        <v/>
      </c>
      <c r="R177" s="97" t="str">
        <f>IF('Order Form'!$B$11="Address 2","",IF(ISNUMBER($H177),IF('Order Form'!$K$14="Yes",'Order Form'!$B$11,""),""))</f>
        <v/>
      </c>
      <c r="S177" s="105" t="str">
        <f>IF('Order Form'!$B$12="Address 3","",IF(ISNUMBER($H177),IF('Order Form'!$K$14="Yes",'Order Form'!$B$12,""),""))</f>
        <v/>
      </c>
      <c r="T177" s="97" t="str">
        <f>IF('Order Form'!$B$13="Town","",IF(ISNUMBER($H177),IF('Order Form'!$K$14="Yes",'Order Form'!$B$13,""),""))</f>
        <v/>
      </c>
      <c r="U177" s="43"/>
      <c r="V177" s="112" t="str">
        <f>IF('Order Form'!$B$14="Post Code","",IF(ISNUMBER($H177),IF('Order Form'!$K$14="Yes",'Order Form'!$B$14,""),""))</f>
        <v/>
      </c>
      <c r="W177" s="107" t="str">
        <f>IF('Order Form'!$B$15="Country","",IF(ISNUMBER($H177),IF('Order Form'!$K$14="Yes",VLOOKUP('Order Form'!$B$15,Lists!N:O,2,0),""),""))</f>
        <v/>
      </c>
      <c r="X177" s="109"/>
      <c r="Y177" s="108" t="str">
        <f>IF('Order Form'!$F$8="Phone","",IF(ISNUMBER($H177),IF('Order Form'!$K$14="Yes",'Order Form'!$F$8,""),""))</f>
        <v/>
      </c>
      <c r="Z177" s="106" t="str">
        <f>IF('Order Form'!$F$9="Email","",IF(ISNUMBER($H177),IF('Order Form'!$K$14="Yes",'Order Form'!$F$9,""),""))</f>
        <v/>
      </c>
      <c r="AA177" s="47"/>
      <c r="AC177" s="95" t="str">
        <f>IF(ISNUMBER(($H177)),LEFT('Order Form'!$K$10,2),"")</f>
        <v/>
      </c>
      <c r="AD177" s="43"/>
      <c r="AE177" s="95" t="str">
        <f>IF(AC177="GR",LEFT('Order Form'!$K$11,2),"")</f>
        <v/>
      </c>
      <c r="AF177" s="43"/>
      <c r="AG177" s="47"/>
      <c r="AH177" s="47"/>
      <c r="AI177" s="95" t="str">
        <f>IF(ISNUMBER(($H177)),IF('Order Form'!$K$16="Yes","P",""),"")</f>
        <v/>
      </c>
      <c r="AJ177" s="43"/>
      <c r="AK177" s="115"/>
      <c r="AL177" s="115"/>
      <c r="AM177" s="43"/>
      <c r="AN177" s="43"/>
      <c r="AO177" s="47"/>
      <c r="AP177" s="43"/>
      <c r="AQ177" s="47"/>
      <c r="AR177" s="47"/>
      <c r="AS177" s="47"/>
      <c r="AZ177" s="95" t="str">
        <f>IF(ISNUMBER(($H177)),IF('Order Form'!$K$15="Yes","Y",""),"")</f>
        <v/>
      </c>
      <c r="BD177" s="96" t="e">
        <f>IF('Order Form'!#REF!&gt;0,"OF"," ")</f>
        <v>#REF!</v>
      </c>
      <c r="BE177" s="95" t="e">
        <f>IF('Order Form'!#REF!&gt;0,"Y"," ")</f>
        <v>#REF!</v>
      </c>
      <c r="BF177" s="95" t="e">
        <f>IF('Order Form'!#REF!&gt;0,"STANDARD"," ")</f>
        <v>#REF!</v>
      </c>
    </row>
    <row r="178" spans="1:58">
      <c r="A178" s="43"/>
      <c r="B178" s="102" t="str">
        <f>IF(ISNUMBER(($H178)),'Order Form'!$D$5,"")</f>
        <v/>
      </c>
      <c r="C178" s="101" t="str">
        <f>IF(ISNUMBER(($H178)),'Order Form'!$G$5,"")</f>
        <v/>
      </c>
      <c r="D178" s="101" t="str">
        <f>IF('Order Form'!F236="","",IF(ISNUMBER(($H178)),'Order Form'!F236,""))</f>
        <v/>
      </c>
      <c r="E178" s="44"/>
      <c r="F178" s="100" t="str">
        <f>IF(ISNUMBER((H178)),SUBSTITUTE(SUBSTITUTE('Order Form'!#REF!,"-","")," ",""),"")</f>
        <v/>
      </c>
      <c r="G178" s="45"/>
      <c r="H178" s="99" t="str">
        <f>IF('Order Form'!H236&gt;0,'Order Form'!H236," ")</f>
        <v xml:space="preserve"> </v>
      </c>
      <c r="I178" s="98" t="str">
        <f>IF('Order Form'!$K$13="Yes",(IF('Order Form'!#REF!&gt;0,"",IF('Order Form'!$K$10&lt;&gt;"GR - Gratis",IF('Order Form'!#REF!=0,"",IF(ISNUMBER($H178),'Order Form'!#REF!,"")),""))),"")</f>
        <v/>
      </c>
      <c r="J178" s="98" t="str">
        <f>IF('Order Form'!$K$13="Yes",(IF('Order Form'!#REF!=0,"",IF('Order Form'!$K$10&lt;&gt;"GR - Gratis",IF(ISNUMBER($H178),'Order Form'!#REF!,""),""))),"")</f>
        <v/>
      </c>
      <c r="K178" s="46"/>
      <c r="L178" s="98" t="str">
        <f>IF('Order Form'!J236&gt;0,"",IF('Order Form'!G236=0,"",IF('Order Form'!$K$10&lt;&gt;"GR - Gratis",IF('Order Form'!$K$12="Yes",IF(ISNUMBER($H178),'Order Form'!G236*100,""),""),"")))</f>
        <v/>
      </c>
      <c r="M178" s="98" t="str">
        <f>IF('Order Form'!J236&gt;0,"",IF('Order Form'!$K$17=0,"",IF('Order Form'!$K$17=0,"",IF('Order Form'!$K$10&lt;&gt;"GR - Gratis",IF('Order Form'!$K$12="Yes",IF(ISNUMBER($H178),'Order Form'!$K$17*100,""),""),""))))</f>
        <v/>
      </c>
      <c r="N178" s="47"/>
      <c r="O178" s="97" t="str">
        <f>IF('Order Form'!$B$8="Name / Attent Of","",IF(ISNUMBER($H178),IF('Order Form'!$K$14="Yes",'Order Form'!$B$8,""),""))</f>
        <v/>
      </c>
      <c r="P178" s="105" t="str">
        <f>IF('Order Form'!$B$9="Company / Department","",IF(ISNUMBER($H178),IF('Order Form'!$K$14="Yes",'Order Form'!$B$9,""),""))</f>
        <v/>
      </c>
      <c r="Q178" s="97" t="str">
        <f>IF('Order Form'!$B$10="Address 1","",IF(ISNUMBER($H178),IF('Order Form'!$K$14="Yes",'Order Form'!$B$10,""),""))</f>
        <v/>
      </c>
      <c r="R178" s="97" t="str">
        <f>IF('Order Form'!$B$11="Address 2","",IF(ISNUMBER($H178),IF('Order Form'!$K$14="Yes",'Order Form'!$B$11,""),""))</f>
        <v/>
      </c>
      <c r="S178" s="105" t="str">
        <f>IF('Order Form'!$B$12="Address 3","",IF(ISNUMBER($H178),IF('Order Form'!$K$14="Yes",'Order Form'!$B$12,""),""))</f>
        <v/>
      </c>
      <c r="T178" s="97" t="str">
        <f>IF('Order Form'!$B$13="Town","",IF(ISNUMBER($H178),IF('Order Form'!$K$14="Yes",'Order Form'!$B$13,""),""))</f>
        <v/>
      </c>
      <c r="U178" s="43"/>
      <c r="V178" s="112" t="str">
        <f>IF('Order Form'!$B$14="Post Code","",IF(ISNUMBER($H178),IF('Order Form'!$K$14="Yes",'Order Form'!$B$14,""),""))</f>
        <v/>
      </c>
      <c r="W178" s="107" t="str">
        <f>IF('Order Form'!$B$15="Country","",IF(ISNUMBER($H178),IF('Order Form'!$K$14="Yes",VLOOKUP('Order Form'!$B$15,Lists!N:O,2,0),""),""))</f>
        <v/>
      </c>
      <c r="X178" s="109"/>
      <c r="Y178" s="108" t="str">
        <f>IF('Order Form'!$F$8="Phone","",IF(ISNUMBER($H178),IF('Order Form'!$K$14="Yes",'Order Form'!$F$8,""),""))</f>
        <v/>
      </c>
      <c r="Z178" s="106" t="str">
        <f>IF('Order Form'!$F$9="Email","",IF(ISNUMBER($H178),IF('Order Form'!$K$14="Yes",'Order Form'!$F$9,""),""))</f>
        <v/>
      </c>
      <c r="AA178" s="47"/>
      <c r="AC178" s="95" t="str">
        <f>IF(ISNUMBER(($H178)),LEFT('Order Form'!$K$10,2),"")</f>
        <v/>
      </c>
      <c r="AD178" s="43"/>
      <c r="AE178" s="95" t="str">
        <f>IF(AC178="GR",LEFT('Order Form'!$K$11,2),"")</f>
        <v/>
      </c>
      <c r="AF178" s="43"/>
      <c r="AG178" s="47"/>
      <c r="AH178" s="47"/>
      <c r="AI178" s="95" t="str">
        <f>IF(ISNUMBER(($H178)),IF('Order Form'!$K$16="Yes","P",""),"")</f>
        <v/>
      </c>
      <c r="AJ178" s="43"/>
      <c r="AK178" s="115"/>
      <c r="AL178" s="115"/>
      <c r="AM178" s="43"/>
      <c r="AN178" s="43"/>
      <c r="AO178" s="47"/>
      <c r="AP178" s="43"/>
      <c r="AQ178" s="47"/>
      <c r="AR178" s="47"/>
      <c r="AS178" s="47"/>
      <c r="AZ178" s="95" t="str">
        <f>IF(ISNUMBER(($H178)),IF('Order Form'!$K$15="Yes","Y",""),"")</f>
        <v/>
      </c>
      <c r="BD178" s="96" t="e">
        <f>IF('Order Form'!#REF!&gt;0,"OF"," ")</f>
        <v>#REF!</v>
      </c>
      <c r="BE178" s="95" t="e">
        <f>IF('Order Form'!#REF!&gt;0,"Y"," ")</f>
        <v>#REF!</v>
      </c>
      <c r="BF178" s="95" t="e">
        <f>IF('Order Form'!#REF!&gt;0,"STANDARD"," ")</f>
        <v>#REF!</v>
      </c>
    </row>
    <row r="179" spans="1:58">
      <c r="A179" s="43"/>
      <c r="B179" s="102" t="str">
        <f>IF(ISNUMBER(($H179)),'Order Form'!$D$5,"")</f>
        <v/>
      </c>
      <c r="C179" s="101" t="str">
        <f>IF(ISNUMBER(($H179)),'Order Form'!$G$5,"")</f>
        <v/>
      </c>
      <c r="D179" s="101" t="str">
        <f>IF('Order Form'!F237="","",IF(ISNUMBER(($H179)),'Order Form'!F237,""))</f>
        <v/>
      </c>
      <c r="E179" s="44"/>
      <c r="F179" s="100" t="str">
        <f>IF(ISNUMBER((H179)),SUBSTITUTE(SUBSTITUTE('Order Form'!#REF!,"-","")," ",""),"")</f>
        <v/>
      </c>
      <c r="G179" s="45"/>
      <c r="H179" s="99" t="str">
        <f>IF('Order Form'!H237&gt;0,'Order Form'!H237," ")</f>
        <v xml:space="preserve"> </v>
      </c>
      <c r="I179" s="98" t="str">
        <f>IF('Order Form'!$K$13="Yes",(IF('Order Form'!#REF!&gt;0,"",IF('Order Form'!$K$10&lt;&gt;"GR - Gratis",IF('Order Form'!#REF!=0,"",IF(ISNUMBER($H179),'Order Form'!#REF!,"")),""))),"")</f>
        <v/>
      </c>
      <c r="J179" s="98" t="str">
        <f>IF('Order Form'!$K$13="Yes",(IF('Order Form'!#REF!=0,"",IF('Order Form'!$K$10&lt;&gt;"GR - Gratis",IF(ISNUMBER($H179),'Order Form'!#REF!,""),""))),"")</f>
        <v/>
      </c>
      <c r="K179" s="46"/>
      <c r="L179" s="98" t="str">
        <f>IF('Order Form'!J237&gt;0,"",IF('Order Form'!G237=0,"",IF('Order Form'!$K$10&lt;&gt;"GR - Gratis",IF('Order Form'!$K$12="Yes",IF(ISNUMBER($H179),'Order Form'!G237*100,""),""),"")))</f>
        <v/>
      </c>
      <c r="M179" s="98" t="str">
        <f>IF('Order Form'!J237&gt;0,"",IF('Order Form'!$K$17=0,"",IF('Order Form'!$K$17=0,"",IF('Order Form'!$K$10&lt;&gt;"GR - Gratis",IF('Order Form'!$K$12="Yes",IF(ISNUMBER($H179),'Order Form'!$K$17*100,""),""),""))))</f>
        <v/>
      </c>
      <c r="N179" s="47"/>
      <c r="O179" s="97" t="str">
        <f>IF('Order Form'!$B$8="Name / Attent Of","",IF(ISNUMBER($H179),IF('Order Form'!$K$14="Yes",'Order Form'!$B$8,""),""))</f>
        <v/>
      </c>
      <c r="P179" s="105" t="str">
        <f>IF('Order Form'!$B$9="Company / Department","",IF(ISNUMBER($H179),IF('Order Form'!$K$14="Yes",'Order Form'!$B$9,""),""))</f>
        <v/>
      </c>
      <c r="Q179" s="97" t="str">
        <f>IF('Order Form'!$B$10="Address 1","",IF(ISNUMBER($H179),IF('Order Form'!$K$14="Yes",'Order Form'!$B$10,""),""))</f>
        <v/>
      </c>
      <c r="R179" s="97" t="str">
        <f>IF('Order Form'!$B$11="Address 2","",IF(ISNUMBER($H179),IF('Order Form'!$K$14="Yes",'Order Form'!$B$11,""),""))</f>
        <v/>
      </c>
      <c r="S179" s="105" t="str">
        <f>IF('Order Form'!$B$12="Address 3","",IF(ISNUMBER($H179),IF('Order Form'!$K$14="Yes",'Order Form'!$B$12,""),""))</f>
        <v/>
      </c>
      <c r="T179" s="97" t="str">
        <f>IF('Order Form'!$B$13="Town","",IF(ISNUMBER($H179),IF('Order Form'!$K$14="Yes",'Order Form'!$B$13,""),""))</f>
        <v/>
      </c>
      <c r="U179" s="43"/>
      <c r="V179" s="112" t="str">
        <f>IF('Order Form'!$B$14="Post Code","",IF(ISNUMBER($H179),IF('Order Form'!$K$14="Yes",'Order Form'!$B$14,""),""))</f>
        <v/>
      </c>
      <c r="W179" s="107" t="str">
        <f>IF('Order Form'!$B$15="Country","",IF(ISNUMBER($H179),IF('Order Form'!$K$14="Yes",VLOOKUP('Order Form'!$B$15,Lists!N:O,2,0),""),""))</f>
        <v/>
      </c>
      <c r="X179" s="109"/>
      <c r="Y179" s="108" t="str">
        <f>IF('Order Form'!$F$8="Phone","",IF(ISNUMBER($H179),IF('Order Form'!$K$14="Yes",'Order Form'!$F$8,""),""))</f>
        <v/>
      </c>
      <c r="Z179" s="106" t="str">
        <f>IF('Order Form'!$F$9="Email","",IF(ISNUMBER($H179),IF('Order Form'!$K$14="Yes",'Order Form'!$F$9,""),""))</f>
        <v/>
      </c>
      <c r="AA179" s="47"/>
      <c r="AC179" s="95" t="str">
        <f>IF(ISNUMBER(($H179)),LEFT('Order Form'!$K$10,2),"")</f>
        <v/>
      </c>
      <c r="AD179" s="43"/>
      <c r="AE179" s="95" t="str">
        <f>IF(AC179="GR",LEFT('Order Form'!$K$11,2),"")</f>
        <v/>
      </c>
      <c r="AF179" s="43"/>
      <c r="AG179" s="47"/>
      <c r="AH179" s="47"/>
      <c r="AI179" s="95" t="str">
        <f>IF(ISNUMBER(($H179)),IF('Order Form'!$K$16="Yes","P",""),"")</f>
        <v/>
      </c>
      <c r="AJ179" s="43"/>
      <c r="AK179" s="115"/>
      <c r="AL179" s="115"/>
      <c r="AM179" s="43"/>
      <c r="AN179" s="43"/>
      <c r="AO179" s="47"/>
      <c r="AP179" s="43"/>
      <c r="AQ179" s="47"/>
      <c r="AR179" s="47"/>
      <c r="AS179" s="47"/>
      <c r="AZ179" s="95" t="str">
        <f>IF(ISNUMBER(($H179)),IF('Order Form'!$K$15="Yes","Y",""),"")</f>
        <v/>
      </c>
      <c r="BD179" s="96" t="e">
        <f>IF('Order Form'!#REF!&gt;0,"OF"," ")</f>
        <v>#REF!</v>
      </c>
      <c r="BE179" s="95" t="e">
        <f>IF('Order Form'!#REF!&gt;0,"Y"," ")</f>
        <v>#REF!</v>
      </c>
      <c r="BF179" s="95" t="e">
        <f>IF('Order Form'!#REF!&gt;0,"STANDARD"," ")</f>
        <v>#REF!</v>
      </c>
    </row>
    <row r="180" spans="1:58">
      <c r="A180" s="43"/>
      <c r="B180" s="102" t="str">
        <f>IF(ISNUMBER(($H180)),'Order Form'!$D$5,"")</f>
        <v/>
      </c>
      <c r="C180" s="101" t="str">
        <f>IF(ISNUMBER(($H180)),'Order Form'!$G$5,"")</f>
        <v/>
      </c>
      <c r="D180" s="101" t="str">
        <f>IF('Order Form'!F238="","",IF(ISNUMBER(($H180)),'Order Form'!F238,""))</f>
        <v/>
      </c>
      <c r="E180" s="44"/>
      <c r="F180" s="100" t="str">
        <f>IF(ISNUMBER((H180)),SUBSTITUTE(SUBSTITUTE('Order Form'!#REF!,"-","")," ",""),"")</f>
        <v/>
      </c>
      <c r="G180" s="45"/>
      <c r="H180" s="99" t="str">
        <f>IF('Order Form'!H238&gt;0,'Order Form'!H238," ")</f>
        <v xml:space="preserve"> </v>
      </c>
      <c r="I180" s="98" t="str">
        <f>IF('Order Form'!$K$13="Yes",(IF('Order Form'!#REF!&gt;0,"",IF('Order Form'!$K$10&lt;&gt;"GR - Gratis",IF('Order Form'!#REF!=0,"",IF(ISNUMBER($H180),'Order Form'!#REF!,"")),""))),"")</f>
        <v/>
      </c>
      <c r="J180" s="98" t="str">
        <f>IF('Order Form'!$K$13="Yes",(IF('Order Form'!#REF!=0,"",IF('Order Form'!$K$10&lt;&gt;"GR - Gratis",IF(ISNUMBER($H180),'Order Form'!#REF!,""),""))),"")</f>
        <v/>
      </c>
      <c r="K180" s="46"/>
      <c r="L180" s="98" t="str">
        <f>IF('Order Form'!J238&gt;0,"",IF('Order Form'!G238=0,"",IF('Order Form'!$K$10&lt;&gt;"GR - Gratis",IF('Order Form'!$K$12="Yes",IF(ISNUMBER($H180),'Order Form'!G238*100,""),""),"")))</f>
        <v/>
      </c>
      <c r="M180" s="98" t="str">
        <f>IF('Order Form'!J238&gt;0,"",IF('Order Form'!$K$17=0,"",IF('Order Form'!$K$17=0,"",IF('Order Form'!$K$10&lt;&gt;"GR - Gratis",IF('Order Form'!$K$12="Yes",IF(ISNUMBER($H180),'Order Form'!$K$17*100,""),""),""))))</f>
        <v/>
      </c>
      <c r="N180" s="47"/>
      <c r="O180" s="97" t="str">
        <f>IF('Order Form'!$B$8="Name / Attent Of","",IF(ISNUMBER($H180),IF('Order Form'!$K$14="Yes",'Order Form'!$B$8,""),""))</f>
        <v/>
      </c>
      <c r="P180" s="105" t="str">
        <f>IF('Order Form'!$B$9="Company / Department","",IF(ISNUMBER($H180),IF('Order Form'!$K$14="Yes",'Order Form'!$B$9,""),""))</f>
        <v/>
      </c>
      <c r="Q180" s="97" t="str">
        <f>IF('Order Form'!$B$10="Address 1","",IF(ISNUMBER($H180),IF('Order Form'!$K$14="Yes",'Order Form'!$B$10,""),""))</f>
        <v/>
      </c>
      <c r="R180" s="97" t="str">
        <f>IF('Order Form'!$B$11="Address 2","",IF(ISNUMBER($H180),IF('Order Form'!$K$14="Yes",'Order Form'!$B$11,""),""))</f>
        <v/>
      </c>
      <c r="S180" s="105" t="str">
        <f>IF('Order Form'!$B$12="Address 3","",IF(ISNUMBER($H180),IF('Order Form'!$K$14="Yes",'Order Form'!$B$12,""),""))</f>
        <v/>
      </c>
      <c r="T180" s="97" t="str">
        <f>IF('Order Form'!$B$13="Town","",IF(ISNUMBER($H180),IF('Order Form'!$K$14="Yes",'Order Form'!$B$13,""),""))</f>
        <v/>
      </c>
      <c r="U180" s="43"/>
      <c r="V180" s="112" t="str">
        <f>IF('Order Form'!$B$14="Post Code","",IF(ISNUMBER($H180),IF('Order Form'!$K$14="Yes",'Order Form'!$B$14,""),""))</f>
        <v/>
      </c>
      <c r="W180" s="107" t="str">
        <f>IF('Order Form'!$B$15="Country","",IF(ISNUMBER($H180),IF('Order Form'!$K$14="Yes",VLOOKUP('Order Form'!$B$15,Lists!N:O,2,0),""),""))</f>
        <v/>
      </c>
      <c r="X180" s="109"/>
      <c r="Y180" s="108" t="str">
        <f>IF('Order Form'!$F$8="Phone","",IF(ISNUMBER($H180),IF('Order Form'!$K$14="Yes",'Order Form'!$F$8,""),""))</f>
        <v/>
      </c>
      <c r="Z180" s="106" t="str">
        <f>IF('Order Form'!$F$9="Email","",IF(ISNUMBER($H180),IF('Order Form'!$K$14="Yes",'Order Form'!$F$9,""),""))</f>
        <v/>
      </c>
      <c r="AA180" s="47"/>
      <c r="AC180" s="95" t="str">
        <f>IF(ISNUMBER(($H180)),LEFT('Order Form'!$K$10,2),"")</f>
        <v/>
      </c>
      <c r="AD180" s="43"/>
      <c r="AE180" s="95" t="str">
        <f>IF(AC180="GR",LEFT('Order Form'!$K$11,2),"")</f>
        <v/>
      </c>
      <c r="AF180" s="43"/>
      <c r="AG180" s="47"/>
      <c r="AH180" s="47"/>
      <c r="AI180" s="95" t="str">
        <f>IF(ISNUMBER(($H180)),IF('Order Form'!$K$16="Yes","P",""),"")</f>
        <v/>
      </c>
      <c r="AJ180" s="43"/>
      <c r="AK180" s="115"/>
      <c r="AL180" s="115"/>
      <c r="AM180" s="43"/>
      <c r="AN180" s="43"/>
      <c r="AO180" s="47"/>
      <c r="AP180" s="43"/>
      <c r="AQ180" s="47"/>
      <c r="AR180" s="47"/>
      <c r="AS180" s="47"/>
      <c r="AZ180" s="95" t="str">
        <f>IF(ISNUMBER(($H180)),IF('Order Form'!$K$15="Yes","Y",""),"")</f>
        <v/>
      </c>
      <c r="BD180" s="96" t="e">
        <f>IF('Order Form'!#REF!&gt;0,"OF"," ")</f>
        <v>#REF!</v>
      </c>
      <c r="BE180" s="95" t="e">
        <f>IF('Order Form'!#REF!&gt;0,"Y"," ")</f>
        <v>#REF!</v>
      </c>
      <c r="BF180" s="95" t="e">
        <f>IF('Order Form'!#REF!&gt;0,"STANDARD"," ")</f>
        <v>#REF!</v>
      </c>
    </row>
    <row r="181" spans="1:58">
      <c r="A181" s="43"/>
      <c r="B181" s="102" t="str">
        <f>IF(ISNUMBER(($H181)),'Order Form'!$D$5,"")</f>
        <v/>
      </c>
      <c r="C181" s="101" t="str">
        <f>IF(ISNUMBER(($H181)),'Order Form'!$G$5,"")</f>
        <v/>
      </c>
      <c r="D181" s="101" t="str">
        <f>IF('Order Form'!F239="","",IF(ISNUMBER(($H181)),'Order Form'!F239,""))</f>
        <v/>
      </c>
      <c r="E181" s="44"/>
      <c r="F181" s="100" t="str">
        <f>IF(ISNUMBER((H181)),SUBSTITUTE(SUBSTITUTE('Order Form'!#REF!,"-","")," ",""),"")</f>
        <v/>
      </c>
      <c r="G181" s="45"/>
      <c r="H181" s="99" t="str">
        <f>IF('Order Form'!H239&gt;0,'Order Form'!H239," ")</f>
        <v xml:space="preserve"> </v>
      </c>
      <c r="I181" s="98" t="str">
        <f>IF('Order Form'!$K$13="Yes",(IF('Order Form'!#REF!&gt;0,"",IF('Order Form'!$K$10&lt;&gt;"GR - Gratis",IF('Order Form'!#REF!=0,"",IF(ISNUMBER($H181),'Order Form'!#REF!,"")),""))),"")</f>
        <v/>
      </c>
      <c r="J181" s="98" t="str">
        <f>IF('Order Form'!$K$13="Yes",(IF('Order Form'!#REF!=0,"",IF('Order Form'!$K$10&lt;&gt;"GR - Gratis",IF(ISNUMBER($H181),'Order Form'!#REF!,""),""))),"")</f>
        <v/>
      </c>
      <c r="K181" s="46"/>
      <c r="L181" s="98" t="str">
        <f>IF('Order Form'!J239&gt;0,"",IF('Order Form'!G239=0,"",IF('Order Form'!$K$10&lt;&gt;"GR - Gratis",IF('Order Form'!$K$12="Yes",IF(ISNUMBER($H181),'Order Form'!G239*100,""),""),"")))</f>
        <v/>
      </c>
      <c r="M181" s="98" t="str">
        <f>IF('Order Form'!J239&gt;0,"",IF('Order Form'!$K$17=0,"",IF('Order Form'!$K$17=0,"",IF('Order Form'!$K$10&lt;&gt;"GR - Gratis",IF('Order Form'!$K$12="Yes",IF(ISNUMBER($H181),'Order Form'!$K$17*100,""),""),""))))</f>
        <v/>
      </c>
      <c r="N181" s="47"/>
      <c r="O181" s="97" t="str">
        <f>IF('Order Form'!$B$8="Name / Attent Of","",IF(ISNUMBER($H181),IF('Order Form'!$K$14="Yes",'Order Form'!$B$8,""),""))</f>
        <v/>
      </c>
      <c r="P181" s="105" t="str">
        <f>IF('Order Form'!$B$9="Company / Department","",IF(ISNUMBER($H181),IF('Order Form'!$K$14="Yes",'Order Form'!$B$9,""),""))</f>
        <v/>
      </c>
      <c r="Q181" s="97" t="str">
        <f>IF('Order Form'!$B$10="Address 1","",IF(ISNUMBER($H181),IF('Order Form'!$K$14="Yes",'Order Form'!$B$10,""),""))</f>
        <v/>
      </c>
      <c r="R181" s="97" t="str">
        <f>IF('Order Form'!$B$11="Address 2","",IF(ISNUMBER($H181),IF('Order Form'!$K$14="Yes",'Order Form'!$B$11,""),""))</f>
        <v/>
      </c>
      <c r="S181" s="105" t="str">
        <f>IF('Order Form'!$B$12="Address 3","",IF(ISNUMBER($H181),IF('Order Form'!$K$14="Yes",'Order Form'!$B$12,""),""))</f>
        <v/>
      </c>
      <c r="T181" s="97" t="str">
        <f>IF('Order Form'!$B$13="Town","",IF(ISNUMBER($H181),IF('Order Form'!$K$14="Yes",'Order Form'!$B$13,""),""))</f>
        <v/>
      </c>
      <c r="U181" s="43"/>
      <c r="V181" s="112" t="str">
        <f>IF('Order Form'!$B$14="Post Code","",IF(ISNUMBER($H181),IF('Order Form'!$K$14="Yes",'Order Form'!$B$14,""),""))</f>
        <v/>
      </c>
      <c r="W181" s="107" t="str">
        <f>IF('Order Form'!$B$15="Country","",IF(ISNUMBER($H181),IF('Order Form'!$K$14="Yes",VLOOKUP('Order Form'!$B$15,Lists!N:O,2,0),""),""))</f>
        <v/>
      </c>
      <c r="X181" s="109"/>
      <c r="Y181" s="108" t="str">
        <f>IF('Order Form'!$F$8="Phone","",IF(ISNUMBER($H181),IF('Order Form'!$K$14="Yes",'Order Form'!$F$8,""),""))</f>
        <v/>
      </c>
      <c r="Z181" s="106" t="str">
        <f>IF('Order Form'!$F$9="Email","",IF(ISNUMBER($H181),IF('Order Form'!$K$14="Yes",'Order Form'!$F$9,""),""))</f>
        <v/>
      </c>
      <c r="AA181" s="47"/>
      <c r="AC181" s="95" t="str">
        <f>IF(ISNUMBER(($H181)),LEFT('Order Form'!$K$10,2),"")</f>
        <v/>
      </c>
      <c r="AD181" s="43"/>
      <c r="AE181" s="95" t="str">
        <f>IF(AC181="GR",LEFT('Order Form'!$K$11,2),"")</f>
        <v/>
      </c>
      <c r="AF181" s="43"/>
      <c r="AG181" s="47"/>
      <c r="AH181" s="47"/>
      <c r="AI181" s="95" t="str">
        <f>IF(ISNUMBER(($H181)),IF('Order Form'!$K$16="Yes","P",""),"")</f>
        <v/>
      </c>
      <c r="AJ181" s="43"/>
      <c r="AK181" s="115"/>
      <c r="AL181" s="115"/>
      <c r="AM181" s="43"/>
      <c r="AN181" s="43"/>
      <c r="AO181" s="47"/>
      <c r="AP181" s="43"/>
      <c r="AQ181" s="47"/>
      <c r="AR181" s="47"/>
      <c r="AS181" s="47"/>
      <c r="AZ181" s="95" t="str">
        <f>IF(ISNUMBER(($H181)),IF('Order Form'!$K$15="Yes","Y",""),"")</f>
        <v/>
      </c>
      <c r="BD181" s="96" t="e">
        <f>IF('Order Form'!#REF!&gt;0,"OF"," ")</f>
        <v>#REF!</v>
      </c>
      <c r="BE181" s="95" t="e">
        <f>IF('Order Form'!#REF!&gt;0,"Y"," ")</f>
        <v>#REF!</v>
      </c>
      <c r="BF181" s="95" t="e">
        <f>IF('Order Form'!#REF!&gt;0,"STANDARD"," ")</f>
        <v>#REF!</v>
      </c>
    </row>
    <row r="182" spans="1:58">
      <c r="A182" s="43"/>
      <c r="B182" s="102" t="str">
        <f>IF(ISNUMBER(($H182)),'Order Form'!$D$5,"")</f>
        <v/>
      </c>
      <c r="C182" s="101" t="str">
        <f>IF(ISNUMBER(($H182)),'Order Form'!$G$5,"")</f>
        <v/>
      </c>
      <c r="D182" s="101" t="str">
        <f>IF('Order Form'!F240="","",IF(ISNUMBER(($H182)),'Order Form'!F240,""))</f>
        <v/>
      </c>
      <c r="E182" s="44"/>
      <c r="F182" s="100" t="str">
        <f>IF(ISNUMBER((H182)),SUBSTITUTE(SUBSTITUTE('Order Form'!#REF!,"-","")," ",""),"")</f>
        <v/>
      </c>
      <c r="G182" s="45"/>
      <c r="H182" s="99" t="str">
        <f>IF('Order Form'!H240&gt;0,'Order Form'!H240," ")</f>
        <v xml:space="preserve"> </v>
      </c>
      <c r="I182" s="98" t="str">
        <f>IF('Order Form'!$K$13="Yes",(IF('Order Form'!#REF!&gt;0,"",IF('Order Form'!$K$10&lt;&gt;"GR - Gratis",IF('Order Form'!#REF!=0,"",IF(ISNUMBER($H182),'Order Form'!#REF!,"")),""))),"")</f>
        <v/>
      </c>
      <c r="J182" s="98" t="str">
        <f>IF('Order Form'!$K$13="Yes",(IF('Order Form'!#REF!=0,"",IF('Order Form'!$K$10&lt;&gt;"GR - Gratis",IF(ISNUMBER($H182),'Order Form'!#REF!,""),""))),"")</f>
        <v/>
      </c>
      <c r="K182" s="46"/>
      <c r="L182" s="98" t="str">
        <f>IF('Order Form'!J240&gt;0,"",IF('Order Form'!G240=0,"",IF('Order Form'!$K$10&lt;&gt;"GR - Gratis",IF('Order Form'!$K$12="Yes",IF(ISNUMBER($H182),'Order Form'!G240*100,""),""),"")))</f>
        <v/>
      </c>
      <c r="M182" s="98" t="str">
        <f>IF('Order Form'!J240&gt;0,"",IF('Order Form'!$K$17=0,"",IF('Order Form'!$K$17=0,"",IF('Order Form'!$K$10&lt;&gt;"GR - Gratis",IF('Order Form'!$K$12="Yes",IF(ISNUMBER($H182),'Order Form'!$K$17*100,""),""),""))))</f>
        <v/>
      </c>
      <c r="N182" s="47"/>
      <c r="O182" s="97" t="str">
        <f>IF('Order Form'!$B$8="Name / Attent Of","",IF(ISNUMBER($H182),IF('Order Form'!$K$14="Yes",'Order Form'!$B$8,""),""))</f>
        <v/>
      </c>
      <c r="P182" s="105" t="str">
        <f>IF('Order Form'!$B$9="Company / Department","",IF(ISNUMBER($H182),IF('Order Form'!$K$14="Yes",'Order Form'!$B$9,""),""))</f>
        <v/>
      </c>
      <c r="Q182" s="97" t="str">
        <f>IF('Order Form'!$B$10="Address 1","",IF(ISNUMBER($H182),IF('Order Form'!$K$14="Yes",'Order Form'!$B$10,""),""))</f>
        <v/>
      </c>
      <c r="R182" s="97" t="str">
        <f>IF('Order Form'!$B$11="Address 2","",IF(ISNUMBER($H182),IF('Order Form'!$K$14="Yes",'Order Form'!$B$11,""),""))</f>
        <v/>
      </c>
      <c r="S182" s="105" t="str">
        <f>IF('Order Form'!$B$12="Address 3","",IF(ISNUMBER($H182),IF('Order Form'!$K$14="Yes",'Order Form'!$B$12,""),""))</f>
        <v/>
      </c>
      <c r="T182" s="97" t="str">
        <f>IF('Order Form'!$B$13="Town","",IF(ISNUMBER($H182),IF('Order Form'!$K$14="Yes",'Order Form'!$B$13,""),""))</f>
        <v/>
      </c>
      <c r="U182" s="43"/>
      <c r="V182" s="112" t="str">
        <f>IF('Order Form'!$B$14="Post Code","",IF(ISNUMBER($H182),IF('Order Form'!$K$14="Yes",'Order Form'!$B$14,""),""))</f>
        <v/>
      </c>
      <c r="W182" s="107" t="str">
        <f>IF('Order Form'!$B$15="Country","",IF(ISNUMBER($H182),IF('Order Form'!$K$14="Yes",VLOOKUP('Order Form'!$B$15,Lists!N:O,2,0),""),""))</f>
        <v/>
      </c>
      <c r="X182" s="109"/>
      <c r="Y182" s="108" t="str">
        <f>IF('Order Form'!$F$8="Phone","",IF(ISNUMBER($H182),IF('Order Form'!$K$14="Yes",'Order Form'!$F$8,""),""))</f>
        <v/>
      </c>
      <c r="Z182" s="106" t="str">
        <f>IF('Order Form'!$F$9="Email","",IF(ISNUMBER($H182),IF('Order Form'!$K$14="Yes",'Order Form'!$F$9,""),""))</f>
        <v/>
      </c>
      <c r="AA182" s="47"/>
      <c r="AC182" s="95" t="str">
        <f>IF(ISNUMBER(($H182)),LEFT('Order Form'!$K$10,2),"")</f>
        <v/>
      </c>
      <c r="AD182" s="43"/>
      <c r="AE182" s="95" t="str">
        <f>IF(AC182="GR",LEFT('Order Form'!$K$11,2),"")</f>
        <v/>
      </c>
      <c r="AF182" s="43"/>
      <c r="AG182" s="47"/>
      <c r="AH182" s="47"/>
      <c r="AI182" s="95" t="str">
        <f>IF(ISNUMBER(($H182)),IF('Order Form'!$K$16="Yes","P",""),"")</f>
        <v/>
      </c>
      <c r="AJ182" s="43"/>
      <c r="AK182" s="115"/>
      <c r="AL182" s="115"/>
      <c r="AM182" s="43"/>
      <c r="AN182" s="43"/>
      <c r="AO182" s="47"/>
      <c r="AP182" s="43"/>
      <c r="AQ182" s="47"/>
      <c r="AR182" s="47"/>
      <c r="AS182" s="47"/>
      <c r="AZ182" s="95" t="str">
        <f>IF(ISNUMBER(($H182)),IF('Order Form'!$K$15="Yes","Y",""),"")</f>
        <v/>
      </c>
      <c r="BD182" s="96" t="e">
        <f>IF('Order Form'!#REF!&gt;0,"OF"," ")</f>
        <v>#REF!</v>
      </c>
      <c r="BE182" s="95" t="e">
        <f>IF('Order Form'!#REF!&gt;0,"Y"," ")</f>
        <v>#REF!</v>
      </c>
      <c r="BF182" s="95" t="e">
        <f>IF('Order Form'!#REF!&gt;0,"STANDARD"," ")</f>
        <v>#REF!</v>
      </c>
    </row>
    <row r="183" spans="1:58">
      <c r="A183" s="43"/>
      <c r="B183" s="102" t="str">
        <f>IF(ISNUMBER(($H183)),'Order Form'!$D$5,"")</f>
        <v/>
      </c>
      <c r="C183" s="101" t="str">
        <f>IF(ISNUMBER(($H183)),'Order Form'!$G$5,"")</f>
        <v/>
      </c>
      <c r="D183" s="101" t="str">
        <f>IF('Order Form'!F241="","",IF(ISNUMBER(($H183)),'Order Form'!F241,""))</f>
        <v/>
      </c>
      <c r="E183" s="44"/>
      <c r="F183" s="100" t="str">
        <f>IF(ISNUMBER((H183)),SUBSTITUTE(SUBSTITUTE('Order Form'!#REF!,"-","")," ",""),"")</f>
        <v/>
      </c>
      <c r="G183" s="45"/>
      <c r="H183" s="99" t="str">
        <f>IF('Order Form'!H241&gt;0,'Order Form'!H241," ")</f>
        <v xml:space="preserve"> </v>
      </c>
      <c r="I183" s="98" t="str">
        <f>IF('Order Form'!$K$13="Yes",(IF('Order Form'!#REF!&gt;0,"",IF('Order Form'!$K$10&lt;&gt;"GR - Gratis",IF('Order Form'!#REF!=0,"",IF(ISNUMBER($H183),'Order Form'!#REF!,"")),""))),"")</f>
        <v/>
      </c>
      <c r="J183" s="98" t="str">
        <f>IF('Order Form'!$K$13="Yes",(IF('Order Form'!#REF!=0,"",IF('Order Form'!$K$10&lt;&gt;"GR - Gratis",IF(ISNUMBER($H183),'Order Form'!#REF!,""),""))),"")</f>
        <v/>
      </c>
      <c r="K183" s="46"/>
      <c r="L183" s="98" t="str">
        <f>IF('Order Form'!J241&gt;0,"",IF('Order Form'!G241=0,"",IF('Order Form'!$K$10&lt;&gt;"GR - Gratis",IF('Order Form'!$K$12="Yes",IF(ISNUMBER($H183),'Order Form'!G241*100,""),""),"")))</f>
        <v/>
      </c>
      <c r="M183" s="98" t="str">
        <f>IF('Order Form'!J241&gt;0,"",IF('Order Form'!$K$17=0,"",IF('Order Form'!$K$17=0,"",IF('Order Form'!$K$10&lt;&gt;"GR - Gratis",IF('Order Form'!$K$12="Yes",IF(ISNUMBER($H183),'Order Form'!$K$17*100,""),""),""))))</f>
        <v/>
      </c>
      <c r="N183" s="47"/>
      <c r="O183" s="97" t="str">
        <f>IF('Order Form'!$B$8="Name / Attent Of","",IF(ISNUMBER($H183),IF('Order Form'!$K$14="Yes",'Order Form'!$B$8,""),""))</f>
        <v/>
      </c>
      <c r="P183" s="105" t="str">
        <f>IF('Order Form'!$B$9="Company / Department","",IF(ISNUMBER($H183),IF('Order Form'!$K$14="Yes",'Order Form'!$B$9,""),""))</f>
        <v/>
      </c>
      <c r="Q183" s="97" t="str">
        <f>IF('Order Form'!$B$10="Address 1","",IF(ISNUMBER($H183),IF('Order Form'!$K$14="Yes",'Order Form'!$B$10,""),""))</f>
        <v/>
      </c>
      <c r="R183" s="97" t="str">
        <f>IF('Order Form'!$B$11="Address 2","",IF(ISNUMBER($H183),IF('Order Form'!$K$14="Yes",'Order Form'!$B$11,""),""))</f>
        <v/>
      </c>
      <c r="S183" s="105" t="str">
        <f>IF('Order Form'!$B$12="Address 3","",IF(ISNUMBER($H183),IF('Order Form'!$K$14="Yes",'Order Form'!$B$12,""),""))</f>
        <v/>
      </c>
      <c r="T183" s="97" t="str">
        <f>IF('Order Form'!$B$13="Town","",IF(ISNUMBER($H183),IF('Order Form'!$K$14="Yes",'Order Form'!$B$13,""),""))</f>
        <v/>
      </c>
      <c r="U183" s="43"/>
      <c r="V183" s="112" t="str">
        <f>IF('Order Form'!$B$14="Post Code","",IF(ISNUMBER($H183),IF('Order Form'!$K$14="Yes",'Order Form'!$B$14,""),""))</f>
        <v/>
      </c>
      <c r="W183" s="107" t="str">
        <f>IF('Order Form'!$B$15="Country","",IF(ISNUMBER($H183),IF('Order Form'!$K$14="Yes",VLOOKUP('Order Form'!$B$15,Lists!N:O,2,0),""),""))</f>
        <v/>
      </c>
      <c r="X183" s="109"/>
      <c r="Y183" s="108" t="str">
        <f>IF('Order Form'!$F$8="Phone","",IF(ISNUMBER($H183),IF('Order Form'!$K$14="Yes",'Order Form'!$F$8,""),""))</f>
        <v/>
      </c>
      <c r="Z183" s="106" t="str">
        <f>IF('Order Form'!$F$9="Email","",IF(ISNUMBER($H183),IF('Order Form'!$K$14="Yes",'Order Form'!$F$9,""),""))</f>
        <v/>
      </c>
      <c r="AA183" s="47"/>
      <c r="AC183" s="95" t="str">
        <f>IF(ISNUMBER(($H183)),LEFT('Order Form'!$K$10,2),"")</f>
        <v/>
      </c>
      <c r="AD183" s="43"/>
      <c r="AE183" s="95" t="str">
        <f>IF(AC183="GR",LEFT('Order Form'!$K$11,2),"")</f>
        <v/>
      </c>
      <c r="AF183" s="43"/>
      <c r="AG183" s="47"/>
      <c r="AH183" s="47"/>
      <c r="AI183" s="95" t="str">
        <f>IF(ISNUMBER(($H183)),IF('Order Form'!$K$16="Yes","P",""),"")</f>
        <v/>
      </c>
      <c r="AJ183" s="43"/>
      <c r="AK183" s="115"/>
      <c r="AL183" s="115"/>
      <c r="AM183" s="43"/>
      <c r="AN183" s="43"/>
      <c r="AO183" s="47"/>
      <c r="AP183" s="43"/>
      <c r="AQ183" s="47"/>
      <c r="AR183" s="47"/>
      <c r="AS183" s="47"/>
      <c r="AZ183" s="95" t="str">
        <f>IF(ISNUMBER(($H183)),IF('Order Form'!$K$15="Yes","Y",""),"")</f>
        <v/>
      </c>
      <c r="BD183" s="96" t="e">
        <f>IF('Order Form'!#REF!&gt;0,"OF"," ")</f>
        <v>#REF!</v>
      </c>
      <c r="BE183" s="95" t="e">
        <f>IF('Order Form'!#REF!&gt;0,"Y"," ")</f>
        <v>#REF!</v>
      </c>
      <c r="BF183" s="95" t="e">
        <f>IF('Order Form'!#REF!&gt;0,"STANDARD"," ")</f>
        <v>#REF!</v>
      </c>
    </row>
    <row r="184" spans="1:58">
      <c r="A184" s="43"/>
      <c r="B184" s="102" t="str">
        <f>IF(ISNUMBER(($H184)),'Order Form'!$D$5,"")</f>
        <v/>
      </c>
      <c r="C184" s="101" t="str">
        <f>IF(ISNUMBER(($H184)),'Order Form'!$G$5,"")</f>
        <v/>
      </c>
      <c r="D184" s="101" t="str">
        <f>IF('Order Form'!F242="","",IF(ISNUMBER(($H184)),'Order Form'!F242,""))</f>
        <v/>
      </c>
      <c r="E184" s="44"/>
      <c r="F184" s="100" t="str">
        <f>IF(ISNUMBER((H184)),SUBSTITUTE(SUBSTITUTE('Order Form'!#REF!,"-","")," ",""),"")</f>
        <v/>
      </c>
      <c r="G184" s="45"/>
      <c r="H184" s="99" t="str">
        <f>IF('Order Form'!H242&gt;0,'Order Form'!H242," ")</f>
        <v xml:space="preserve"> </v>
      </c>
      <c r="I184" s="98" t="str">
        <f>IF('Order Form'!$K$13="Yes",(IF('Order Form'!#REF!&gt;0,"",IF('Order Form'!$K$10&lt;&gt;"GR - Gratis",IF('Order Form'!#REF!=0,"",IF(ISNUMBER($H184),'Order Form'!#REF!,"")),""))),"")</f>
        <v/>
      </c>
      <c r="J184" s="98" t="str">
        <f>IF('Order Form'!$K$13="Yes",(IF('Order Form'!#REF!=0,"",IF('Order Form'!$K$10&lt;&gt;"GR - Gratis",IF(ISNUMBER($H184),'Order Form'!#REF!,""),""))),"")</f>
        <v/>
      </c>
      <c r="K184" s="46"/>
      <c r="L184" s="98" t="str">
        <f>IF('Order Form'!J242&gt;0,"",IF('Order Form'!G242=0,"",IF('Order Form'!$K$10&lt;&gt;"GR - Gratis",IF('Order Form'!$K$12="Yes",IF(ISNUMBER($H184),'Order Form'!G242*100,""),""),"")))</f>
        <v/>
      </c>
      <c r="M184" s="98" t="str">
        <f>IF('Order Form'!J242&gt;0,"",IF('Order Form'!$K$17=0,"",IF('Order Form'!$K$17=0,"",IF('Order Form'!$K$10&lt;&gt;"GR - Gratis",IF('Order Form'!$K$12="Yes",IF(ISNUMBER($H184),'Order Form'!$K$17*100,""),""),""))))</f>
        <v/>
      </c>
      <c r="N184" s="47"/>
      <c r="O184" s="97" t="str">
        <f>IF('Order Form'!$B$8="Name / Attent Of","",IF(ISNUMBER($H184),IF('Order Form'!$K$14="Yes",'Order Form'!$B$8,""),""))</f>
        <v/>
      </c>
      <c r="P184" s="105" t="str">
        <f>IF('Order Form'!$B$9="Company / Department","",IF(ISNUMBER($H184),IF('Order Form'!$K$14="Yes",'Order Form'!$B$9,""),""))</f>
        <v/>
      </c>
      <c r="Q184" s="97" t="str">
        <f>IF('Order Form'!$B$10="Address 1","",IF(ISNUMBER($H184),IF('Order Form'!$K$14="Yes",'Order Form'!$B$10,""),""))</f>
        <v/>
      </c>
      <c r="R184" s="97" t="str">
        <f>IF('Order Form'!$B$11="Address 2","",IF(ISNUMBER($H184),IF('Order Form'!$K$14="Yes",'Order Form'!$B$11,""),""))</f>
        <v/>
      </c>
      <c r="S184" s="105" t="str">
        <f>IF('Order Form'!$B$12="Address 3","",IF(ISNUMBER($H184),IF('Order Form'!$K$14="Yes",'Order Form'!$B$12,""),""))</f>
        <v/>
      </c>
      <c r="T184" s="97" t="str">
        <f>IF('Order Form'!$B$13="Town","",IF(ISNUMBER($H184),IF('Order Form'!$K$14="Yes",'Order Form'!$B$13,""),""))</f>
        <v/>
      </c>
      <c r="U184" s="43"/>
      <c r="V184" s="112" t="str">
        <f>IF('Order Form'!$B$14="Post Code","",IF(ISNUMBER($H184),IF('Order Form'!$K$14="Yes",'Order Form'!$B$14,""),""))</f>
        <v/>
      </c>
      <c r="W184" s="107" t="str">
        <f>IF('Order Form'!$B$15="Country","",IF(ISNUMBER($H184),IF('Order Form'!$K$14="Yes",VLOOKUP('Order Form'!$B$15,Lists!N:O,2,0),""),""))</f>
        <v/>
      </c>
      <c r="X184" s="109"/>
      <c r="Y184" s="108" t="str">
        <f>IF('Order Form'!$F$8="Phone","",IF(ISNUMBER($H184),IF('Order Form'!$K$14="Yes",'Order Form'!$F$8,""),""))</f>
        <v/>
      </c>
      <c r="Z184" s="106" t="str">
        <f>IF('Order Form'!$F$9="Email","",IF(ISNUMBER($H184),IF('Order Form'!$K$14="Yes",'Order Form'!$F$9,""),""))</f>
        <v/>
      </c>
      <c r="AA184" s="47"/>
      <c r="AC184" s="95" t="str">
        <f>IF(ISNUMBER(($H184)),LEFT('Order Form'!$K$10,2),"")</f>
        <v/>
      </c>
      <c r="AD184" s="43"/>
      <c r="AE184" s="95" t="str">
        <f>IF(AC184="GR",LEFT('Order Form'!$K$11,2),"")</f>
        <v/>
      </c>
      <c r="AF184" s="43"/>
      <c r="AG184" s="47"/>
      <c r="AH184" s="47"/>
      <c r="AI184" s="95" t="str">
        <f>IF(ISNUMBER(($H184)),IF('Order Form'!$K$16="Yes","P",""),"")</f>
        <v/>
      </c>
      <c r="AJ184" s="43"/>
      <c r="AK184" s="115"/>
      <c r="AL184" s="115"/>
      <c r="AM184" s="43"/>
      <c r="AN184" s="43"/>
      <c r="AO184" s="47"/>
      <c r="AP184" s="43"/>
      <c r="AQ184" s="47"/>
      <c r="AR184" s="47"/>
      <c r="AS184" s="47"/>
      <c r="AZ184" s="95" t="str">
        <f>IF(ISNUMBER(($H184)),IF('Order Form'!$K$15="Yes","Y",""),"")</f>
        <v/>
      </c>
      <c r="BD184" s="96" t="e">
        <f>IF('Order Form'!#REF!&gt;0,"OF"," ")</f>
        <v>#REF!</v>
      </c>
      <c r="BE184" s="95" t="e">
        <f>IF('Order Form'!#REF!&gt;0,"Y"," ")</f>
        <v>#REF!</v>
      </c>
      <c r="BF184" s="95" t="e">
        <f>IF('Order Form'!#REF!&gt;0,"STANDARD"," ")</f>
        <v>#REF!</v>
      </c>
    </row>
    <row r="185" spans="1:58">
      <c r="A185" s="43"/>
      <c r="B185" s="102" t="str">
        <f>IF(ISNUMBER(($H185)),'Order Form'!$D$5,"")</f>
        <v/>
      </c>
      <c r="C185" s="101" t="str">
        <f>IF(ISNUMBER(($H185)),'Order Form'!$G$5,"")</f>
        <v/>
      </c>
      <c r="D185" s="101" t="str">
        <f>IF('Order Form'!F243="","",IF(ISNUMBER(($H185)),'Order Form'!F243,""))</f>
        <v/>
      </c>
      <c r="E185" s="44"/>
      <c r="F185" s="100" t="str">
        <f>IF(ISNUMBER((H185)),SUBSTITUTE(SUBSTITUTE('Order Form'!#REF!,"-","")," ",""),"")</f>
        <v/>
      </c>
      <c r="G185" s="45"/>
      <c r="H185" s="99" t="str">
        <f>IF('Order Form'!H243&gt;0,'Order Form'!H243," ")</f>
        <v xml:space="preserve"> </v>
      </c>
      <c r="I185" s="98" t="str">
        <f>IF('Order Form'!$K$13="Yes",(IF('Order Form'!#REF!&gt;0,"",IF('Order Form'!$K$10&lt;&gt;"GR - Gratis",IF('Order Form'!#REF!=0,"",IF(ISNUMBER($H185),'Order Form'!#REF!,"")),""))),"")</f>
        <v/>
      </c>
      <c r="J185" s="98" t="str">
        <f>IF('Order Form'!$K$13="Yes",(IF('Order Form'!#REF!=0,"",IF('Order Form'!$K$10&lt;&gt;"GR - Gratis",IF(ISNUMBER($H185),'Order Form'!#REF!,""),""))),"")</f>
        <v/>
      </c>
      <c r="K185" s="46"/>
      <c r="L185" s="98" t="str">
        <f>IF('Order Form'!J243&gt;0,"",IF('Order Form'!G243=0,"",IF('Order Form'!$K$10&lt;&gt;"GR - Gratis",IF('Order Form'!$K$12="Yes",IF(ISNUMBER($H185),'Order Form'!G243*100,""),""),"")))</f>
        <v/>
      </c>
      <c r="M185" s="98" t="str">
        <f>IF('Order Form'!J243&gt;0,"",IF('Order Form'!$K$17=0,"",IF('Order Form'!$K$17=0,"",IF('Order Form'!$K$10&lt;&gt;"GR - Gratis",IF('Order Form'!$K$12="Yes",IF(ISNUMBER($H185),'Order Form'!$K$17*100,""),""),""))))</f>
        <v/>
      </c>
      <c r="N185" s="47"/>
      <c r="O185" s="97" t="str">
        <f>IF('Order Form'!$B$8="Name / Attent Of","",IF(ISNUMBER($H185),IF('Order Form'!$K$14="Yes",'Order Form'!$B$8,""),""))</f>
        <v/>
      </c>
      <c r="P185" s="105" t="str">
        <f>IF('Order Form'!$B$9="Company / Department","",IF(ISNUMBER($H185),IF('Order Form'!$K$14="Yes",'Order Form'!$B$9,""),""))</f>
        <v/>
      </c>
      <c r="Q185" s="97" t="str">
        <f>IF('Order Form'!$B$10="Address 1","",IF(ISNUMBER($H185),IF('Order Form'!$K$14="Yes",'Order Form'!$B$10,""),""))</f>
        <v/>
      </c>
      <c r="R185" s="97" t="str">
        <f>IF('Order Form'!$B$11="Address 2","",IF(ISNUMBER($H185),IF('Order Form'!$K$14="Yes",'Order Form'!$B$11,""),""))</f>
        <v/>
      </c>
      <c r="S185" s="105" t="str">
        <f>IF('Order Form'!$B$12="Address 3","",IF(ISNUMBER($H185),IF('Order Form'!$K$14="Yes",'Order Form'!$B$12,""),""))</f>
        <v/>
      </c>
      <c r="T185" s="97" t="str">
        <f>IF('Order Form'!$B$13="Town","",IF(ISNUMBER($H185),IF('Order Form'!$K$14="Yes",'Order Form'!$B$13,""),""))</f>
        <v/>
      </c>
      <c r="U185" s="43"/>
      <c r="V185" s="112" t="str">
        <f>IF('Order Form'!$B$14="Post Code","",IF(ISNUMBER($H185),IF('Order Form'!$K$14="Yes",'Order Form'!$B$14,""),""))</f>
        <v/>
      </c>
      <c r="W185" s="107" t="str">
        <f>IF('Order Form'!$B$15="Country","",IF(ISNUMBER($H185),IF('Order Form'!$K$14="Yes",VLOOKUP('Order Form'!$B$15,Lists!N:O,2,0),""),""))</f>
        <v/>
      </c>
      <c r="X185" s="109"/>
      <c r="Y185" s="108" t="str">
        <f>IF('Order Form'!$F$8="Phone","",IF(ISNUMBER($H185),IF('Order Form'!$K$14="Yes",'Order Form'!$F$8,""),""))</f>
        <v/>
      </c>
      <c r="Z185" s="106" t="str">
        <f>IF('Order Form'!$F$9="Email","",IF(ISNUMBER($H185),IF('Order Form'!$K$14="Yes",'Order Form'!$F$9,""),""))</f>
        <v/>
      </c>
      <c r="AA185" s="47"/>
      <c r="AC185" s="95" t="str">
        <f>IF(ISNUMBER(($H185)),LEFT('Order Form'!$K$10,2),"")</f>
        <v/>
      </c>
      <c r="AD185" s="43"/>
      <c r="AE185" s="95" t="str">
        <f>IF(AC185="GR",LEFT('Order Form'!$K$11,2),"")</f>
        <v/>
      </c>
      <c r="AF185" s="43"/>
      <c r="AG185" s="47"/>
      <c r="AH185" s="47"/>
      <c r="AI185" s="95" t="str">
        <f>IF(ISNUMBER(($H185)),IF('Order Form'!$K$16="Yes","P",""),"")</f>
        <v/>
      </c>
      <c r="AJ185" s="43"/>
      <c r="AK185" s="115"/>
      <c r="AL185" s="115"/>
      <c r="AM185" s="43"/>
      <c r="AN185" s="43"/>
      <c r="AO185" s="47"/>
      <c r="AP185" s="43"/>
      <c r="AQ185" s="47"/>
      <c r="AR185" s="47"/>
      <c r="AS185" s="47"/>
      <c r="AZ185" s="95" t="str">
        <f>IF(ISNUMBER(($H185)),IF('Order Form'!$K$15="Yes","Y",""),"")</f>
        <v/>
      </c>
      <c r="BD185" s="96" t="e">
        <f>IF('Order Form'!#REF!&gt;0,"OF"," ")</f>
        <v>#REF!</v>
      </c>
      <c r="BE185" s="95" t="e">
        <f>IF('Order Form'!#REF!&gt;0,"Y"," ")</f>
        <v>#REF!</v>
      </c>
      <c r="BF185" s="95" t="e">
        <f>IF('Order Form'!#REF!&gt;0,"STANDARD"," ")</f>
        <v>#REF!</v>
      </c>
    </row>
    <row r="186" spans="1:58">
      <c r="A186" s="43"/>
      <c r="B186" s="102" t="str">
        <f>IF(ISNUMBER(($H186)),'Order Form'!$D$5,"")</f>
        <v/>
      </c>
      <c r="C186" s="101" t="str">
        <f>IF(ISNUMBER(($H186)),'Order Form'!$G$5,"")</f>
        <v/>
      </c>
      <c r="D186" s="101" t="str">
        <f>IF('Order Form'!F244="","",IF(ISNUMBER(($H186)),'Order Form'!F244,""))</f>
        <v/>
      </c>
      <c r="E186" s="44"/>
      <c r="F186" s="100" t="str">
        <f>IF(ISNUMBER((H186)),SUBSTITUTE(SUBSTITUTE('Order Form'!#REF!,"-","")," ",""),"")</f>
        <v/>
      </c>
      <c r="G186" s="45"/>
      <c r="H186" s="99" t="str">
        <f>IF('Order Form'!H244&gt;0,'Order Form'!H244," ")</f>
        <v xml:space="preserve"> </v>
      </c>
      <c r="I186" s="98" t="str">
        <f>IF('Order Form'!$K$13="Yes",(IF('Order Form'!#REF!&gt;0,"",IF('Order Form'!$K$10&lt;&gt;"GR - Gratis",IF('Order Form'!#REF!=0,"",IF(ISNUMBER($H186),'Order Form'!#REF!,"")),""))),"")</f>
        <v/>
      </c>
      <c r="J186" s="98" t="str">
        <f>IF('Order Form'!$K$13="Yes",(IF('Order Form'!#REF!=0,"",IF('Order Form'!$K$10&lt;&gt;"GR - Gratis",IF(ISNUMBER($H186),'Order Form'!#REF!,""),""))),"")</f>
        <v/>
      </c>
      <c r="K186" s="46"/>
      <c r="L186" s="98" t="str">
        <f>IF('Order Form'!J244&gt;0,"",IF('Order Form'!G244=0,"",IF('Order Form'!$K$10&lt;&gt;"GR - Gratis",IF('Order Form'!$K$12="Yes",IF(ISNUMBER($H186),'Order Form'!G244*100,""),""),"")))</f>
        <v/>
      </c>
      <c r="M186" s="98" t="str">
        <f>IF('Order Form'!J244&gt;0,"",IF('Order Form'!$K$17=0,"",IF('Order Form'!$K$17=0,"",IF('Order Form'!$K$10&lt;&gt;"GR - Gratis",IF('Order Form'!$K$12="Yes",IF(ISNUMBER($H186),'Order Form'!$K$17*100,""),""),""))))</f>
        <v/>
      </c>
      <c r="N186" s="47"/>
      <c r="O186" s="97" t="str">
        <f>IF('Order Form'!$B$8="Name / Attent Of","",IF(ISNUMBER($H186),IF('Order Form'!$K$14="Yes",'Order Form'!$B$8,""),""))</f>
        <v/>
      </c>
      <c r="P186" s="105" t="str">
        <f>IF('Order Form'!$B$9="Company / Department","",IF(ISNUMBER($H186),IF('Order Form'!$K$14="Yes",'Order Form'!$B$9,""),""))</f>
        <v/>
      </c>
      <c r="Q186" s="97" t="str">
        <f>IF('Order Form'!$B$10="Address 1","",IF(ISNUMBER($H186),IF('Order Form'!$K$14="Yes",'Order Form'!$B$10,""),""))</f>
        <v/>
      </c>
      <c r="R186" s="97" t="str">
        <f>IF('Order Form'!$B$11="Address 2","",IF(ISNUMBER($H186),IF('Order Form'!$K$14="Yes",'Order Form'!$B$11,""),""))</f>
        <v/>
      </c>
      <c r="S186" s="105" t="str">
        <f>IF('Order Form'!$B$12="Address 3","",IF(ISNUMBER($H186),IF('Order Form'!$K$14="Yes",'Order Form'!$B$12,""),""))</f>
        <v/>
      </c>
      <c r="T186" s="97" t="str">
        <f>IF('Order Form'!$B$13="Town","",IF(ISNUMBER($H186),IF('Order Form'!$K$14="Yes",'Order Form'!$B$13,""),""))</f>
        <v/>
      </c>
      <c r="U186" s="43"/>
      <c r="V186" s="112" t="str">
        <f>IF('Order Form'!$B$14="Post Code","",IF(ISNUMBER($H186),IF('Order Form'!$K$14="Yes",'Order Form'!$B$14,""),""))</f>
        <v/>
      </c>
      <c r="W186" s="107" t="str">
        <f>IF('Order Form'!$B$15="Country","",IF(ISNUMBER($H186),IF('Order Form'!$K$14="Yes",VLOOKUP('Order Form'!$B$15,Lists!N:O,2,0),""),""))</f>
        <v/>
      </c>
      <c r="X186" s="109"/>
      <c r="Y186" s="108" t="str">
        <f>IF('Order Form'!$F$8="Phone","",IF(ISNUMBER($H186),IF('Order Form'!$K$14="Yes",'Order Form'!$F$8,""),""))</f>
        <v/>
      </c>
      <c r="Z186" s="106" t="str">
        <f>IF('Order Form'!$F$9="Email","",IF(ISNUMBER($H186),IF('Order Form'!$K$14="Yes",'Order Form'!$F$9,""),""))</f>
        <v/>
      </c>
      <c r="AA186" s="47"/>
      <c r="AC186" s="95" t="str">
        <f>IF(ISNUMBER(($H186)),LEFT('Order Form'!$K$10,2),"")</f>
        <v/>
      </c>
      <c r="AD186" s="43"/>
      <c r="AE186" s="95" t="str">
        <f>IF(AC186="GR",LEFT('Order Form'!$K$11,2),"")</f>
        <v/>
      </c>
      <c r="AF186" s="43"/>
      <c r="AG186" s="47"/>
      <c r="AH186" s="47"/>
      <c r="AI186" s="95" t="str">
        <f>IF(ISNUMBER(($H186)),IF('Order Form'!$K$16="Yes","P",""),"")</f>
        <v/>
      </c>
      <c r="AJ186" s="43"/>
      <c r="AK186" s="115"/>
      <c r="AL186" s="115"/>
      <c r="AM186" s="43"/>
      <c r="AN186" s="43"/>
      <c r="AO186" s="47"/>
      <c r="AP186" s="43"/>
      <c r="AQ186" s="47"/>
      <c r="AR186" s="47"/>
      <c r="AS186" s="47"/>
      <c r="AZ186" s="95" t="str">
        <f>IF(ISNUMBER(($H186)),IF('Order Form'!$K$15="Yes","Y",""),"")</f>
        <v/>
      </c>
      <c r="BD186" s="96" t="e">
        <f>IF('Order Form'!#REF!&gt;0,"OF"," ")</f>
        <v>#REF!</v>
      </c>
      <c r="BE186" s="95" t="e">
        <f>IF('Order Form'!#REF!&gt;0,"Y"," ")</f>
        <v>#REF!</v>
      </c>
      <c r="BF186" s="95" t="e">
        <f>IF('Order Form'!#REF!&gt;0,"STANDARD"," ")</f>
        <v>#REF!</v>
      </c>
    </row>
    <row r="187" spans="1:58">
      <c r="A187" s="43"/>
      <c r="B187" s="102" t="str">
        <f>IF(ISNUMBER(($H187)),'Order Form'!$D$5,"")</f>
        <v/>
      </c>
      <c r="C187" s="101" t="str">
        <f>IF(ISNUMBER(($H187)),'Order Form'!$G$5,"")</f>
        <v/>
      </c>
      <c r="D187" s="101" t="str">
        <f>IF('Order Form'!F245="","",IF(ISNUMBER(($H187)),'Order Form'!F245,""))</f>
        <v/>
      </c>
      <c r="E187" s="44"/>
      <c r="F187" s="100" t="str">
        <f>IF(ISNUMBER((H187)),SUBSTITUTE(SUBSTITUTE('Order Form'!#REF!,"-","")," ",""),"")</f>
        <v/>
      </c>
      <c r="G187" s="45"/>
      <c r="H187" s="99" t="str">
        <f>IF('Order Form'!H245&gt;0,'Order Form'!H245," ")</f>
        <v xml:space="preserve"> </v>
      </c>
      <c r="I187" s="98" t="str">
        <f>IF('Order Form'!$K$13="Yes",(IF('Order Form'!#REF!&gt;0,"",IF('Order Form'!$K$10&lt;&gt;"GR - Gratis",IF('Order Form'!#REF!=0,"",IF(ISNUMBER($H187),'Order Form'!#REF!,"")),""))),"")</f>
        <v/>
      </c>
      <c r="J187" s="98" t="str">
        <f>IF('Order Form'!$K$13="Yes",(IF('Order Form'!#REF!=0,"",IF('Order Form'!$K$10&lt;&gt;"GR - Gratis",IF(ISNUMBER($H187),'Order Form'!#REF!,""),""))),"")</f>
        <v/>
      </c>
      <c r="K187" s="46"/>
      <c r="L187" s="98" t="str">
        <f>IF('Order Form'!J245&gt;0,"",IF('Order Form'!G245=0,"",IF('Order Form'!$K$10&lt;&gt;"GR - Gratis",IF('Order Form'!$K$12="Yes",IF(ISNUMBER($H187),'Order Form'!G245*100,""),""),"")))</f>
        <v/>
      </c>
      <c r="M187" s="98" t="str">
        <f>IF('Order Form'!J245&gt;0,"",IF('Order Form'!$K$17=0,"",IF('Order Form'!$K$17=0,"",IF('Order Form'!$K$10&lt;&gt;"GR - Gratis",IF('Order Form'!$K$12="Yes",IF(ISNUMBER($H187),'Order Form'!$K$17*100,""),""),""))))</f>
        <v/>
      </c>
      <c r="N187" s="47"/>
      <c r="O187" s="97" t="str">
        <f>IF('Order Form'!$B$8="Name / Attent Of","",IF(ISNUMBER($H187),IF('Order Form'!$K$14="Yes",'Order Form'!$B$8,""),""))</f>
        <v/>
      </c>
      <c r="P187" s="105" t="str">
        <f>IF('Order Form'!$B$9="Company / Department","",IF(ISNUMBER($H187),IF('Order Form'!$K$14="Yes",'Order Form'!$B$9,""),""))</f>
        <v/>
      </c>
      <c r="Q187" s="97" t="str">
        <f>IF('Order Form'!$B$10="Address 1","",IF(ISNUMBER($H187),IF('Order Form'!$K$14="Yes",'Order Form'!$B$10,""),""))</f>
        <v/>
      </c>
      <c r="R187" s="97" t="str">
        <f>IF('Order Form'!$B$11="Address 2","",IF(ISNUMBER($H187),IF('Order Form'!$K$14="Yes",'Order Form'!$B$11,""),""))</f>
        <v/>
      </c>
      <c r="S187" s="105" t="str">
        <f>IF('Order Form'!$B$12="Address 3","",IF(ISNUMBER($H187),IF('Order Form'!$K$14="Yes",'Order Form'!$B$12,""),""))</f>
        <v/>
      </c>
      <c r="T187" s="97" t="str">
        <f>IF('Order Form'!$B$13="Town","",IF(ISNUMBER($H187),IF('Order Form'!$K$14="Yes",'Order Form'!$B$13,""),""))</f>
        <v/>
      </c>
      <c r="U187" s="43"/>
      <c r="V187" s="112" t="str">
        <f>IF('Order Form'!$B$14="Post Code","",IF(ISNUMBER($H187),IF('Order Form'!$K$14="Yes",'Order Form'!$B$14,""),""))</f>
        <v/>
      </c>
      <c r="W187" s="107" t="str">
        <f>IF('Order Form'!$B$15="Country","",IF(ISNUMBER($H187),IF('Order Form'!$K$14="Yes",VLOOKUP('Order Form'!$B$15,Lists!N:O,2,0),""),""))</f>
        <v/>
      </c>
      <c r="X187" s="109"/>
      <c r="Y187" s="108" t="str">
        <f>IF('Order Form'!$F$8="Phone","",IF(ISNUMBER($H187),IF('Order Form'!$K$14="Yes",'Order Form'!$F$8,""),""))</f>
        <v/>
      </c>
      <c r="Z187" s="106" t="str">
        <f>IF('Order Form'!$F$9="Email","",IF(ISNUMBER($H187),IF('Order Form'!$K$14="Yes",'Order Form'!$F$9,""),""))</f>
        <v/>
      </c>
      <c r="AA187" s="47"/>
      <c r="AC187" s="95" t="str">
        <f>IF(ISNUMBER(($H187)),LEFT('Order Form'!$K$10,2),"")</f>
        <v/>
      </c>
      <c r="AD187" s="43"/>
      <c r="AE187" s="95" t="str">
        <f>IF(AC187="GR",LEFT('Order Form'!$K$11,2),"")</f>
        <v/>
      </c>
      <c r="AF187" s="43"/>
      <c r="AG187" s="47"/>
      <c r="AH187" s="47"/>
      <c r="AI187" s="95" t="str">
        <f>IF(ISNUMBER(($H187)),IF('Order Form'!$K$16="Yes","P",""),"")</f>
        <v/>
      </c>
      <c r="AJ187" s="43"/>
      <c r="AK187" s="115"/>
      <c r="AL187" s="115"/>
      <c r="AM187" s="43"/>
      <c r="AN187" s="43"/>
      <c r="AO187" s="47"/>
      <c r="AP187" s="43"/>
      <c r="AQ187" s="47"/>
      <c r="AR187" s="47"/>
      <c r="AS187" s="47"/>
      <c r="AZ187" s="95" t="str">
        <f>IF(ISNUMBER(($H187)),IF('Order Form'!$K$15="Yes","Y",""),"")</f>
        <v/>
      </c>
      <c r="BD187" s="96" t="e">
        <f>IF('Order Form'!#REF!&gt;0,"OF"," ")</f>
        <v>#REF!</v>
      </c>
      <c r="BE187" s="95" t="e">
        <f>IF('Order Form'!#REF!&gt;0,"Y"," ")</f>
        <v>#REF!</v>
      </c>
      <c r="BF187" s="95" t="e">
        <f>IF('Order Form'!#REF!&gt;0,"STANDARD"," ")</f>
        <v>#REF!</v>
      </c>
    </row>
    <row r="188" spans="1:58">
      <c r="A188" s="43"/>
      <c r="B188" s="102" t="str">
        <f>IF(ISNUMBER(($H188)),'Order Form'!$D$5,"")</f>
        <v/>
      </c>
      <c r="C188" s="101" t="str">
        <f>IF(ISNUMBER(($H188)),'Order Form'!$G$5,"")</f>
        <v/>
      </c>
      <c r="D188" s="101" t="str">
        <f>IF('Order Form'!F246="","",IF(ISNUMBER(($H188)),'Order Form'!F246,""))</f>
        <v/>
      </c>
      <c r="E188" s="44"/>
      <c r="F188" s="100" t="str">
        <f>IF(ISNUMBER((H188)),SUBSTITUTE(SUBSTITUTE('Order Form'!#REF!,"-","")," ",""),"")</f>
        <v/>
      </c>
      <c r="G188" s="45"/>
      <c r="H188" s="99" t="str">
        <f>IF('Order Form'!H246&gt;0,'Order Form'!H246," ")</f>
        <v xml:space="preserve"> </v>
      </c>
      <c r="I188" s="98" t="str">
        <f>IF('Order Form'!$K$13="Yes",(IF('Order Form'!#REF!&gt;0,"",IF('Order Form'!$K$10&lt;&gt;"GR - Gratis",IF('Order Form'!#REF!=0,"",IF(ISNUMBER($H188),'Order Form'!#REF!,"")),""))),"")</f>
        <v/>
      </c>
      <c r="J188" s="98" t="str">
        <f>IF('Order Form'!$K$13="Yes",(IF('Order Form'!#REF!=0,"",IF('Order Form'!$K$10&lt;&gt;"GR - Gratis",IF(ISNUMBER($H188),'Order Form'!#REF!,""),""))),"")</f>
        <v/>
      </c>
      <c r="K188" s="46"/>
      <c r="L188" s="98" t="str">
        <f>IF('Order Form'!J246&gt;0,"",IF('Order Form'!G246=0,"",IF('Order Form'!$K$10&lt;&gt;"GR - Gratis",IF('Order Form'!$K$12="Yes",IF(ISNUMBER($H188),'Order Form'!G246*100,""),""),"")))</f>
        <v/>
      </c>
      <c r="M188" s="98" t="str">
        <f>IF('Order Form'!J246&gt;0,"",IF('Order Form'!$K$17=0,"",IF('Order Form'!$K$17=0,"",IF('Order Form'!$K$10&lt;&gt;"GR - Gratis",IF('Order Form'!$K$12="Yes",IF(ISNUMBER($H188),'Order Form'!$K$17*100,""),""),""))))</f>
        <v/>
      </c>
      <c r="N188" s="47"/>
      <c r="O188" s="97" t="str">
        <f>IF('Order Form'!$B$8="Name / Attent Of","",IF(ISNUMBER($H188),IF('Order Form'!$K$14="Yes",'Order Form'!$B$8,""),""))</f>
        <v/>
      </c>
      <c r="P188" s="105" t="str">
        <f>IF('Order Form'!$B$9="Company / Department","",IF(ISNUMBER($H188),IF('Order Form'!$K$14="Yes",'Order Form'!$B$9,""),""))</f>
        <v/>
      </c>
      <c r="Q188" s="97" t="str">
        <f>IF('Order Form'!$B$10="Address 1","",IF(ISNUMBER($H188),IF('Order Form'!$K$14="Yes",'Order Form'!$B$10,""),""))</f>
        <v/>
      </c>
      <c r="R188" s="97" t="str">
        <f>IF('Order Form'!$B$11="Address 2","",IF(ISNUMBER($H188),IF('Order Form'!$K$14="Yes",'Order Form'!$B$11,""),""))</f>
        <v/>
      </c>
      <c r="S188" s="105" t="str">
        <f>IF('Order Form'!$B$12="Address 3","",IF(ISNUMBER($H188),IF('Order Form'!$K$14="Yes",'Order Form'!$B$12,""),""))</f>
        <v/>
      </c>
      <c r="T188" s="97" t="str">
        <f>IF('Order Form'!$B$13="Town","",IF(ISNUMBER($H188),IF('Order Form'!$K$14="Yes",'Order Form'!$B$13,""),""))</f>
        <v/>
      </c>
      <c r="U188" s="43"/>
      <c r="V188" s="112" t="str">
        <f>IF('Order Form'!$B$14="Post Code","",IF(ISNUMBER($H188),IF('Order Form'!$K$14="Yes",'Order Form'!$B$14,""),""))</f>
        <v/>
      </c>
      <c r="W188" s="107" t="str">
        <f>IF('Order Form'!$B$15="Country","",IF(ISNUMBER($H188),IF('Order Form'!$K$14="Yes",VLOOKUP('Order Form'!$B$15,Lists!N:O,2,0),""),""))</f>
        <v/>
      </c>
      <c r="X188" s="109"/>
      <c r="Y188" s="108" t="str">
        <f>IF('Order Form'!$F$8="Phone","",IF(ISNUMBER($H188),IF('Order Form'!$K$14="Yes",'Order Form'!$F$8,""),""))</f>
        <v/>
      </c>
      <c r="Z188" s="106" t="str">
        <f>IF('Order Form'!$F$9="Email","",IF(ISNUMBER($H188),IF('Order Form'!$K$14="Yes",'Order Form'!$F$9,""),""))</f>
        <v/>
      </c>
      <c r="AA188" s="47"/>
      <c r="AC188" s="95" t="str">
        <f>IF(ISNUMBER(($H188)),LEFT('Order Form'!$K$10,2),"")</f>
        <v/>
      </c>
      <c r="AD188" s="43"/>
      <c r="AE188" s="95" t="str">
        <f>IF(AC188="GR",LEFT('Order Form'!$K$11,2),"")</f>
        <v/>
      </c>
      <c r="AF188" s="43"/>
      <c r="AG188" s="47"/>
      <c r="AH188" s="47"/>
      <c r="AI188" s="95" t="str">
        <f>IF(ISNUMBER(($H188)),IF('Order Form'!$K$16="Yes","P",""),"")</f>
        <v/>
      </c>
      <c r="AJ188" s="43"/>
      <c r="AK188" s="115"/>
      <c r="AL188" s="115"/>
      <c r="AM188" s="43"/>
      <c r="AN188" s="43"/>
      <c r="AO188" s="47"/>
      <c r="AP188" s="43"/>
      <c r="AQ188" s="47"/>
      <c r="AR188" s="47"/>
      <c r="AS188" s="47"/>
      <c r="AZ188" s="95" t="str">
        <f>IF(ISNUMBER(($H188)),IF('Order Form'!$K$15="Yes","Y",""),"")</f>
        <v/>
      </c>
      <c r="BD188" s="96" t="e">
        <f>IF('Order Form'!#REF!&gt;0,"OF"," ")</f>
        <v>#REF!</v>
      </c>
      <c r="BE188" s="95" t="e">
        <f>IF('Order Form'!#REF!&gt;0,"Y"," ")</f>
        <v>#REF!</v>
      </c>
      <c r="BF188" s="95" t="e">
        <f>IF('Order Form'!#REF!&gt;0,"STANDARD"," ")</f>
        <v>#REF!</v>
      </c>
    </row>
    <row r="189" spans="1:58">
      <c r="A189" s="43"/>
      <c r="B189" s="102" t="str">
        <f>IF(ISNUMBER(($H189)),'Order Form'!$D$5,"")</f>
        <v/>
      </c>
      <c r="C189" s="101" t="str">
        <f>IF(ISNUMBER(($H189)),'Order Form'!$G$5,"")</f>
        <v/>
      </c>
      <c r="D189" s="101" t="str">
        <f>IF('Order Form'!F247="","",IF(ISNUMBER(($H189)),'Order Form'!F247,""))</f>
        <v/>
      </c>
      <c r="E189" s="44"/>
      <c r="F189" s="100" t="str">
        <f>IF(ISNUMBER((H189)),SUBSTITUTE(SUBSTITUTE('Order Form'!#REF!,"-","")," ",""),"")</f>
        <v/>
      </c>
      <c r="G189" s="45"/>
      <c r="H189" s="99" t="str">
        <f>IF('Order Form'!H247&gt;0,'Order Form'!H247," ")</f>
        <v xml:space="preserve"> </v>
      </c>
      <c r="I189" s="98" t="str">
        <f>IF('Order Form'!$K$13="Yes",(IF('Order Form'!#REF!&gt;0,"",IF('Order Form'!$K$10&lt;&gt;"GR - Gratis",IF('Order Form'!#REF!=0,"",IF(ISNUMBER($H189),'Order Form'!#REF!,"")),""))),"")</f>
        <v/>
      </c>
      <c r="J189" s="98" t="str">
        <f>IF('Order Form'!$K$13="Yes",(IF('Order Form'!#REF!=0,"",IF('Order Form'!$K$10&lt;&gt;"GR - Gratis",IF(ISNUMBER($H189),'Order Form'!#REF!,""),""))),"")</f>
        <v/>
      </c>
      <c r="K189" s="46"/>
      <c r="L189" s="98" t="str">
        <f>IF('Order Form'!J247&gt;0,"",IF('Order Form'!G247=0,"",IF('Order Form'!$K$10&lt;&gt;"GR - Gratis",IF('Order Form'!$K$12="Yes",IF(ISNUMBER($H189),'Order Form'!G247*100,""),""),"")))</f>
        <v/>
      </c>
      <c r="M189" s="98" t="str">
        <f>IF('Order Form'!J247&gt;0,"",IF('Order Form'!$K$17=0,"",IF('Order Form'!$K$17=0,"",IF('Order Form'!$K$10&lt;&gt;"GR - Gratis",IF('Order Form'!$K$12="Yes",IF(ISNUMBER($H189),'Order Form'!$K$17*100,""),""),""))))</f>
        <v/>
      </c>
      <c r="N189" s="47"/>
      <c r="O189" s="97" t="str">
        <f>IF('Order Form'!$B$8="Name / Attent Of","",IF(ISNUMBER($H189),IF('Order Form'!$K$14="Yes",'Order Form'!$B$8,""),""))</f>
        <v/>
      </c>
      <c r="P189" s="105" t="str">
        <f>IF('Order Form'!$B$9="Company / Department","",IF(ISNUMBER($H189),IF('Order Form'!$K$14="Yes",'Order Form'!$B$9,""),""))</f>
        <v/>
      </c>
      <c r="Q189" s="97" t="str">
        <f>IF('Order Form'!$B$10="Address 1","",IF(ISNUMBER($H189),IF('Order Form'!$K$14="Yes",'Order Form'!$B$10,""),""))</f>
        <v/>
      </c>
      <c r="R189" s="97" t="str">
        <f>IF('Order Form'!$B$11="Address 2","",IF(ISNUMBER($H189),IF('Order Form'!$K$14="Yes",'Order Form'!$B$11,""),""))</f>
        <v/>
      </c>
      <c r="S189" s="105" t="str">
        <f>IF('Order Form'!$B$12="Address 3","",IF(ISNUMBER($H189),IF('Order Form'!$K$14="Yes",'Order Form'!$B$12,""),""))</f>
        <v/>
      </c>
      <c r="T189" s="97" t="str">
        <f>IF('Order Form'!$B$13="Town","",IF(ISNUMBER($H189),IF('Order Form'!$K$14="Yes",'Order Form'!$B$13,""),""))</f>
        <v/>
      </c>
      <c r="U189" s="43"/>
      <c r="V189" s="112" t="str">
        <f>IF('Order Form'!$B$14="Post Code","",IF(ISNUMBER($H189),IF('Order Form'!$K$14="Yes",'Order Form'!$B$14,""),""))</f>
        <v/>
      </c>
      <c r="W189" s="107" t="str">
        <f>IF('Order Form'!$B$15="Country","",IF(ISNUMBER($H189),IF('Order Form'!$K$14="Yes",VLOOKUP('Order Form'!$B$15,Lists!N:O,2,0),""),""))</f>
        <v/>
      </c>
      <c r="X189" s="109"/>
      <c r="Y189" s="108" t="str">
        <f>IF('Order Form'!$F$8="Phone","",IF(ISNUMBER($H189),IF('Order Form'!$K$14="Yes",'Order Form'!$F$8,""),""))</f>
        <v/>
      </c>
      <c r="Z189" s="106" t="str">
        <f>IF('Order Form'!$F$9="Email","",IF(ISNUMBER($H189),IF('Order Form'!$K$14="Yes",'Order Form'!$F$9,""),""))</f>
        <v/>
      </c>
      <c r="AA189" s="47"/>
      <c r="AC189" s="95" t="str">
        <f>IF(ISNUMBER(($H189)),LEFT('Order Form'!$K$10,2),"")</f>
        <v/>
      </c>
      <c r="AD189" s="43"/>
      <c r="AE189" s="95" t="str">
        <f>IF(AC189="GR",LEFT('Order Form'!$K$11,2),"")</f>
        <v/>
      </c>
      <c r="AF189" s="43"/>
      <c r="AG189" s="47"/>
      <c r="AH189" s="47"/>
      <c r="AI189" s="95" t="str">
        <f>IF(ISNUMBER(($H189)),IF('Order Form'!$K$16="Yes","P",""),"")</f>
        <v/>
      </c>
      <c r="AJ189" s="43"/>
      <c r="AK189" s="115"/>
      <c r="AL189" s="115"/>
      <c r="AM189" s="43"/>
      <c r="AN189" s="43"/>
      <c r="AO189" s="47"/>
      <c r="AP189" s="43"/>
      <c r="AQ189" s="47"/>
      <c r="AR189" s="47"/>
      <c r="AS189" s="47"/>
      <c r="AZ189" s="95" t="str">
        <f>IF(ISNUMBER(($H189)),IF('Order Form'!$K$15="Yes","Y",""),"")</f>
        <v/>
      </c>
      <c r="BD189" s="96" t="e">
        <f>IF('Order Form'!#REF!&gt;0,"OF"," ")</f>
        <v>#REF!</v>
      </c>
      <c r="BE189" s="95" t="e">
        <f>IF('Order Form'!#REF!&gt;0,"Y"," ")</f>
        <v>#REF!</v>
      </c>
      <c r="BF189" s="95" t="e">
        <f>IF('Order Form'!#REF!&gt;0,"STANDARD"," ")</f>
        <v>#REF!</v>
      </c>
    </row>
    <row r="190" spans="1:58">
      <c r="A190" s="43"/>
      <c r="B190" s="102" t="str">
        <f>IF(ISNUMBER(($H190)),'Order Form'!$D$5,"")</f>
        <v/>
      </c>
      <c r="C190" s="101" t="str">
        <f>IF(ISNUMBER(($H190)),'Order Form'!$G$5,"")</f>
        <v/>
      </c>
      <c r="D190" s="101" t="str">
        <f>IF('Order Form'!F248="","",IF(ISNUMBER(($H190)),'Order Form'!F248,""))</f>
        <v/>
      </c>
      <c r="E190" s="44"/>
      <c r="F190" s="100" t="str">
        <f>IF(ISNUMBER((H190)),SUBSTITUTE(SUBSTITUTE('Order Form'!#REF!,"-","")," ",""),"")</f>
        <v/>
      </c>
      <c r="G190" s="45"/>
      <c r="H190" s="99" t="str">
        <f>IF('Order Form'!H248&gt;0,'Order Form'!H248," ")</f>
        <v xml:space="preserve"> </v>
      </c>
      <c r="I190" s="98" t="str">
        <f>IF('Order Form'!$K$13="Yes",(IF('Order Form'!#REF!&gt;0,"",IF('Order Form'!$K$10&lt;&gt;"GR - Gratis",IF('Order Form'!#REF!=0,"",IF(ISNUMBER($H190),'Order Form'!#REF!,"")),""))),"")</f>
        <v/>
      </c>
      <c r="J190" s="98" t="str">
        <f>IF('Order Form'!$K$13="Yes",(IF('Order Form'!#REF!=0,"",IF('Order Form'!$K$10&lt;&gt;"GR - Gratis",IF(ISNUMBER($H190),'Order Form'!#REF!,""),""))),"")</f>
        <v/>
      </c>
      <c r="K190" s="46"/>
      <c r="L190" s="98" t="str">
        <f>IF('Order Form'!J248&gt;0,"",IF('Order Form'!G248=0,"",IF('Order Form'!$K$10&lt;&gt;"GR - Gratis",IF('Order Form'!$K$12="Yes",IF(ISNUMBER($H190),'Order Form'!G248*100,""),""),"")))</f>
        <v/>
      </c>
      <c r="M190" s="98" t="str">
        <f>IF('Order Form'!J248&gt;0,"",IF('Order Form'!$K$17=0,"",IF('Order Form'!$K$17=0,"",IF('Order Form'!$K$10&lt;&gt;"GR - Gratis",IF('Order Form'!$K$12="Yes",IF(ISNUMBER($H190),'Order Form'!$K$17*100,""),""),""))))</f>
        <v/>
      </c>
      <c r="N190" s="47"/>
      <c r="O190" s="97" t="str">
        <f>IF('Order Form'!$B$8="Name / Attent Of","",IF(ISNUMBER($H190),IF('Order Form'!$K$14="Yes",'Order Form'!$B$8,""),""))</f>
        <v/>
      </c>
      <c r="P190" s="105" t="str">
        <f>IF('Order Form'!$B$9="Company / Department","",IF(ISNUMBER($H190),IF('Order Form'!$K$14="Yes",'Order Form'!$B$9,""),""))</f>
        <v/>
      </c>
      <c r="Q190" s="97" t="str">
        <f>IF('Order Form'!$B$10="Address 1","",IF(ISNUMBER($H190),IF('Order Form'!$K$14="Yes",'Order Form'!$B$10,""),""))</f>
        <v/>
      </c>
      <c r="R190" s="97" t="str">
        <f>IF('Order Form'!$B$11="Address 2","",IF(ISNUMBER($H190),IF('Order Form'!$K$14="Yes",'Order Form'!$B$11,""),""))</f>
        <v/>
      </c>
      <c r="S190" s="105" t="str">
        <f>IF('Order Form'!$B$12="Address 3","",IF(ISNUMBER($H190),IF('Order Form'!$K$14="Yes",'Order Form'!$B$12,""),""))</f>
        <v/>
      </c>
      <c r="T190" s="97" t="str">
        <f>IF('Order Form'!$B$13="Town","",IF(ISNUMBER($H190),IF('Order Form'!$K$14="Yes",'Order Form'!$B$13,""),""))</f>
        <v/>
      </c>
      <c r="U190" s="43"/>
      <c r="V190" s="112" t="str">
        <f>IF('Order Form'!$B$14="Post Code","",IF(ISNUMBER($H190),IF('Order Form'!$K$14="Yes",'Order Form'!$B$14,""),""))</f>
        <v/>
      </c>
      <c r="W190" s="107" t="str">
        <f>IF('Order Form'!$B$15="Country","",IF(ISNUMBER($H190),IF('Order Form'!$K$14="Yes",VLOOKUP('Order Form'!$B$15,Lists!N:O,2,0),""),""))</f>
        <v/>
      </c>
      <c r="X190" s="109"/>
      <c r="Y190" s="108" t="str">
        <f>IF('Order Form'!$F$8="Phone","",IF(ISNUMBER($H190),IF('Order Form'!$K$14="Yes",'Order Form'!$F$8,""),""))</f>
        <v/>
      </c>
      <c r="Z190" s="106" t="str">
        <f>IF('Order Form'!$F$9="Email","",IF(ISNUMBER($H190),IF('Order Form'!$K$14="Yes",'Order Form'!$F$9,""),""))</f>
        <v/>
      </c>
      <c r="AA190" s="47"/>
      <c r="AC190" s="95" t="str">
        <f>IF(ISNUMBER(($H190)),LEFT('Order Form'!$K$10,2),"")</f>
        <v/>
      </c>
      <c r="AD190" s="43"/>
      <c r="AE190" s="95" t="str">
        <f>IF(AC190="GR",LEFT('Order Form'!$K$11,2),"")</f>
        <v/>
      </c>
      <c r="AF190" s="43"/>
      <c r="AG190" s="47"/>
      <c r="AH190" s="47"/>
      <c r="AI190" s="95" t="str">
        <f>IF(ISNUMBER(($H190)),IF('Order Form'!$K$16="Yes","P",""),"")</f>
        <v/>
      </c>
      <c r="AJ190" s="43"/>
      <c r="AK190" s="115"/>
      <c r="AL190" s="115"/>
      <c r="AM190" s="43"/>
      <c r="AN190" s="43"/>
      <c r="AO190" s="47"/>
      <c r="AP190" s="43"/>
      <c r="AQ190" s="47"/>
      <c r="AR190" s="47"/>
      <c r="AS190" s="47"/>
      <c r="AZ190" s="95" t="str">
        <f>IF(ISNUMBER(($H190)),IF('Order Form'!$K$15="Yes","Y",""),"")</f>
        <v/>
      </c>
      <c r="BD190" s="96" t="e">
        <f>IF('Order Form'!#REF!&gt;0,"OF"," ")</f>
        <v>#REF!</v>
      </c>
      <c r="BE190" s="95" t="e">
        <f>IF('Order Form'!#REF!&gt;0,"Y"," ")</f>
        <v>#REF!</v>
      </c>
      <c r="BF190" s="95" t="e">
        <f>IF('Order Form'!#REF!&gt;0,"STANDARD"," ")</f>
        <v>#REF!</v>
      </c>
    </row>
    <row r="191" spans="1:58">
      <c r="A191" s="43"/>
      <c r="B191" s="102" t="str">
        <f>IF(ISNUMBER(($H191)),'Order Form'!$D$5,"")</f>
        <v/>
      </c>
      <c r="C191" s="101" t="str">
        <f>IF(ISNUMBER(($H191)),'Order Form'!$G$5,"")</f>
        <v/>
      </c>
      <c r="D191" s="101" t="str">
        <f>IF('Order Form'!F249="","",IF(ISNUMBER(($H191)),'Order Form'!F249,""))</f>
        <v/>
      </c>
      <c r="E191" s="44"/>
      <c r="F191" s="100" t="str">
        <f>IF(ISNUMBER((H191)),SUBSTITUTE(SUBSTITUTE('Order Form'!#REF!,"-","")," ",""),"")</f>
        <v/>
      </c>
      <c r="G191" s="45"/>
      <c r="H191" s="99" t="str">
        <f>IF('Order Form'!H249&gt;0,'Order Form'!H249," ")</f>
        <v xml:space="preserve"> </v>
      </c>
      <c r="I191" s="98" t="str">
        <f>IF('Order Form'!$K$13="Yes",(IF('Order Form'!#REF!&gt;0,"",IF('Order Form'!$K$10&lt;&gt;"GR - Gratis",IF('Order Form'!#REF!=0,"",IF(ISNUMBER($H191),'Order Form'!#REF!,"")),""))),"")</f>
        <v/>
      </c>
      <c r="J191" s="98" t="str">
        <f>IF('Order Form'!$K$13="Yes",(IF('Order Form'!#REF!=0,"",IF('Order Form'!$K$10&lt;&gt;"GR - Gratis",IF(ISNUMBER($H191),'Order Form'!#REF!,""),""))),"")</f>
        <v/>
      </c>
      <c r="K191" s="46"/>
      <c r="L191" s="98" t="str">
        <f>IF('Order Form'!J249&gt;0,"",IF('Order Form'!G249=0,"",IF('Order Form'!$K$10&lt;&gt;"GR - Gratis",IF('Order Form'!$K$12="Yes",IF(ISNUMBER($H191),'Order Form'!G249*100,""),""),"")))</f>
        <v/>
      </c>
      <c r="M191" s="98" t="str">
        <f>IF('Order Form'!J249&gt;0,"",IF('Order Form'!$K$17=0,"",IF('Order Form'!$K$17=0,"",IF('Order Form'!$K$10&lt;&gt;"GR - Gratis",IF('Order Form'!$K$12="Yes",IF(ISNUMBER($H191),'Order Form'!$K$17*100,""),""),""))))</f>
        <v/>
      </c>
      <c r="N191" s="47"/>
      <c r="O191" s="97" t="str">
        <f>IF('Order Form'!$B$8="Name / Attent Of","",IF(ISNUMBER($H191),IF('Order Form'!$K$14="Yes",'Order Form'!$B$8,""),""))</f>
        <v/>
      </c>
      <c r="P191" s="105" t="str">
        <f>IF('Order Form'!$B$9="Company / Department","",IF(ISNUMBER($H191),IF('Order Form'!$K$14="Yes",'Order Form'!$B$9,""),""))</f>
        <v/>
      </c>
      <c r="Q191" s="97" t="str">
        <f>IF('Order Form'!$B$10="Address 1","",IF(ISNUMBER($H191),IF('Order Form'!$K$14="Yes",'Order Form'!$B$10,""),""))</f>
        <v/>
      </c>
      <c r="R191" s="97" t="str">
        <f>IF('Order Form'!$B$11="Address 2","",IF(ISNUMBER($H191),IF('Order Form'!$K$14="Yes",'Order Form'!$B$11,""),""))</f>
        <v/>
      </c>
      <c r="S191" s="105" t="str">
        <f>IF('Order Form'!$B$12="Address 3","",IF(ISNUMBER($H191),IF('Order Form'!$K$14="Yes",'Order Form'!$B$12,""),""))</f>
        <v/>
      </c>
      <c r="T191" s="97" t="str">
        <f>IF('Order Form'!$B$13="Town","",IF(ISNUMBER($H191),IF('Order Form'!$K$14="Yes",'Order Form'!$B$13,""),""))</f>
        <v/>
      </c>
      <c r="U191" s="43"/>
      <c r="V191" s="112" t="str">
        <f>IF('Order Form'!$B$14="Post Code","",IF(ISNUMBER($H191),IF('Order Form'!$K$14="Yes",'Order Form'!$B$14,""),""))</f>
        <v/>
      </c>
      <c r="W191" s="107" t="str">
        <f>IF('Order Form'!$B$15="Country","",IF(ISNUMBER($H191),IF('Order Form'!$K$14="Yes",VLOOKUP('Order Form'!$B$15,Lists!N:O,2,0),""),""))</f>
        <v/>
      </c>
      <c r="X191" s="109"/>
      <c r="Y191" s="108" t="str">
        <f>IF('Order Form'!$F$8="Phone","",IF(ISNUMBER($H191),IF('Order Form'!$K$14="Yes",'Order Form'!$F$8,""),""))</f>
        <v/>
      </c>
      <c r="Z191" s="106" t="str">
        <f>IF('Order Form'!$F$9="Email","",IF(ISNUMBER($H191),IF('Order Form'!$K$14="Yes",'Order Form'!$F$9,""),""))</f>
        <v/>
      </c>
      <c r="AA191" s="47"/>
      <c r="AC191" s="95" t="str">
        <f>IF(ISNUMBER(($H191)),LEFT('Order Form'!$K$10,2),"")</f>
        <v/>
      </c>
      <c r="AD191" s="43"/>
      <c r="AE191" s="95" t="str">
        <f>IF(AC191="GR",LEFT('Order Form'!$K$11,2),"")</f>
        <v/>
      </c>
      <c r="AF191" s="43"/>
      <c r="AG191" s="47"/>
      <c r="AH191" s="47"/>
      <c r="AI191" s="95" t="str">
        <f>IF(ISNUMBER(($H191)),IF('Order Form'!$K$16="Yes","P",""),"")</f>
        <v/>
      </c>
      <c r="AJ191" s="43"/>
      <c r="AK191" s="115"/>
      <c r="AL191" s="115"/>
      <c r="AM191" s="43"/>
      <c r="AN191" s="43"/>
      <c r="AO191" s="47"/>
      <c r="AP191" s="43"/>
      <c r="AQ191" s="47"/>
      <c r="AR191" s="47"/>
      <c r="AS191" s="47"/>
      <c r="AZ191" s="95" t="str">
        <f>IF(ISNUMBER(($H191)),IF('Order Form'!$K$15="Yes","Y",""),"")</f>
        <v/>
      </c>
      <c r="BD191" s="96" t="e">
        <f>IF('Order Form'!#REF!&gt;0,"OF"," ")</f>
        <v>#REF!</v>
      </c>
      <c r="BE191" s="95" t="e">
        <f>IF('Order Form'!#REF!&gt;0,"Y"," ")</f>
        <v>#REF!</v>
      </c>
      <c r="BF191" s="95" t="e">
        <f>IF('Order Form'!#REF!&gt;0,"STANDARD"," ")</f>
        <v>#REF!</v>
      </c>
    </row>
    <row r="192" spans="1:58">
      <c r="A192" s="43"/>
      <c r="B192" s="102" t="str">
        <f>IF(ISNUMBER(($H192)),'Order Form'!$D$5,"")</f>
        <v/>
      </c>
      <c r="C192" s="101" t="str">
        <f>IF(ISNUMBER(($H192)),'Order Form'!$G$5,"")</f>
        <v/>
      </c>
      <c r="D192" s="101" t="str">
        <f>IF('Order Form'!F250="","",IF(ISNUMBER(($H192)),'Order Form'!F250,""))</f>
        <v/>
      </c>
      <c r="E192" s="44"/>
      <c r="F192" s="100" t="str">
        <f>IF(ISNUMBER((H192)),SUBSTITUTE(SUBSTITUTE('Order Form'!#REF!,"-","")," ",""),"")</f>
        <v/>
      </c>
      <c r="G192" s="45"/>
      <c r="H192" s="99" t="str">
        <f>IF('Order Form'!H250&gt;0,'Order Form'!H250," ")</f>
        <v xml:space="preserve"> </v>
      </c>
      <c r="I192" s="98" t="str">
        <f>IF('Order Form'!$K$13="Yes",(IF('Order Form'!#REF!&gt;0,"",IF('Order Form'!$K$10&lt;&gt;"GR - Gratis",IF('Order Form'!#REF!=0,"",IF(ISNUMBER($H192),'Order Form'!#REF!,"")),""))),"")</f>
        <v/>
      </c>
      <c r="J192" s="98" t="str">
        <f>IF('Order Form'!$K$13="Yes",(IF('Order Form'!#REF!=0,"",IF('Order Form'!$K$10&lt;&gt;"GR - Gratis",IF(ISNUMBER($H192),'Order Form'!#REF!,""),""))),"")</f>
        <v/>
      </c>
      <c r="K192" s="46"/>
      <c r="L192" s="98" t="str">
        <f>IF('Order Form'!J250&gt;0,"",IF('Order Form'!G250=0,"",IF('Order Form'!$K$10&lt;&gt;"GR - Gratis",IF('Order Form'!$K$12="Yes",IF(ISNUMBER($H192),'Order Form'!G250*100,""),""),"")))</f>
        <v/>
      </c>
      <c r="M192" s="98" t="str">
        <f>IF('Order Form'!J250&gt;0,"",IF('Order Form'!$K$17=0,"",IF('Order Form'!$K$17=0,"",IF('Order Form'!$K$10&lt;&gt;"GR - Gratis",IF('Order Form'!$K$12="Yes",IF(ISNUMBER($H192),'Order Form'!$K$17*100,""),""),""))))</f>
        <v/>
      </c>
      <c r="N192" s="47"/>
      <c r="O192" s="97" t="str">
        <f>IF('Order Form'!$B$8="Name / Attent Of","",IF(ISNUMBER($H192),IF('Order Form'!$K$14="Yes",'Order Form'!$B$8,""),""))</f>
        <v/>
      </c>
      <c r="P192" s="105" t="str">
        <f>IF('Order Form'!$B$9="Company / Department","",IF(ISNUMBER($H192),IF('Order Form'!$K$14="Yes",'Order Form'!$B$9,""),""))</f>
        <v/>
      </c>
      <c r="Q192" s="97" t="str">
        <f>IF('Order Form'!$B$10="Address 1","",IF(ISNUMBER($H192),IF('Order Form'!$K$14="Yes",'Order Form'!$B$10,""),""))</f>
        <v/>
      </c>
      <c r="R192" s="97" t="str">
        <f>IF('Order Form'!$B$11="Address 2","",IF(ISNUMBER($H192),IF('Order Form'!$K$14="Yes",'Order Form'!$B$11,""),""))</f>
        <v/>
      </c>
      <c r="S192" s="105" t="str">
        <f>IF('Order Form'!$B$12="Address 3","",IF(ISNUMBER($H192),IF('Order Form'!$K$14="Yes",'Order Form'!$B$12,""),""))</f>
        <v/>
      </c>
      <c r="T192" s="97" t="str">
        <f>IF('Order Form'!$B$13="Town","",IF(ISNUMBER($H192),IF('Order Form'!$K$14="Yes",'Order Form'!$B$13,""),""))</f>
        <v/>
      </c>
      <c r="U192" s="43"/>
      <c r="V192" s="112" t="str">
        <f>IF('Order Form'!$B$14="Post Code","",IF(ISNUMBER($H192),IF('Order Form'!$K$14="Yes",'Order Form'!$B$14,""),""))</f>
        <v/>
      </c>
      <c r="W192" s="107" t="str">
        <f>IF('Order Form'!$B$15="Country","",IF(ISNUMBER($H192),IF('Order Form'!$K$14="Yes",VLOOKUP('Order Form'!$B$15,Lists!N:O,2,0),""),""))</f>
        <v/>
      </c>
      <c r="X192" s="109"/>
      <c r="Y192" s="108" t="str">
        <f>IF('Order Form'!$F$8="Phone","",IF(ISNUMBER($H192),IF('Order Form'!$K$14="Yes",'Order Form'!$F$8,""),""))</f>
        <v/>
      </c>
      <c r="Z192" s="106" t="str">
        <f>IF('Order Form'!$F$9="Email","",IF(ISNUMBER($H192),IF('Order Form'!$K$14="Yes",'Order Form'!$F$9,""),""))</f>
        <v/>
      </c>
      <c r="AA192" s="47"/>
      <c r="AC192" s="95" t="str">
        <f>IF(ISNUMBER(($H192)),LEFT('Order Form'!$K$10,2),"")</f>
        <v/>
      </c>
      <c r="AD192" s="43"/>
      <c r="AE192" s="95" t="str">
        <f>IF(AC192="GR",LEFT('Order Form'!$K$11,2),"")</f>
        <v/>
      </c>
      <c r="AF192" s="43"/>
      <c r="AG192" s="47"/>
      <c r="AH192" s="47"/>
      <c r="AI192" s="95" t="str">
        <f>IF(ISNUMBER(($H192)),IF('Order Form'!$K$16="Yes","P",""),"")</f>
        <v/>
      </c>
      <c r="AJ192" s="43"/>
      <c r="AK192" s="115"/>
      <c r="AL192" s="115"/>
      <c r="AM192" s="43"/>
      <c r="AN192" s="43"/>
      <c r="AO192" s="47"/>
      <c r="AP192" s="43"/>
      <c r="AQ192" s="47"/>
      <c r="AR192" s="47"/>
      <c r="AS192" s="47"/>
      <c r="AZ192" s="95" t="str">
        <f>IF(ISNUMBER(($H192)),IF('Order Form'!$K$15="Yes","Y",""),"")</f>
        <v/>
      </c>
      <c r="BD192" s="96" t="e">
        <f>IF('Order Form'!#REF!&gt;0,"OF"," ")</f>
        <v>#REF!</v>
      </c>
      <c r="BE192" s="95" t="e">
        <f>IF('Order Form'!#REF!&gt;0,"Y"," ")</f>
        <v>#REF!</v>
      </c>
      <c r="BF192" s="95" t="e">
        <f>IF('Order Form'!#REF!&gt;0,"STANDARD"," ")</f>
        <v>#REF!</v>
      </c>
    </row>
    <row r="193" spans="1:58">
      <c r="A193" s="43"/>
      <c r="B193" s="102" t="str">
        <f>IF(ISNUMBER(($H193)),'Order Form'!$D$5,"")</f>
        <v/>
      </c>
      <c r="C193" s="101" t="str">
        <f>IF(ISNUMBER(($H193)),'Order Form'!$G$5,"")</f>
        <v/>
      </c>
      <c r="D193" s="101" t="str">
        <f>IF('Order Form'!F251="","",IF(ISNUMBER(($H193)),'Order Form'!F251,""))</f>
        <v/>
      </c>
      <c r="E193" s="44"/>
      <c r="F193" s="100" t="str">
        <f>IF(ISNUMBER((H193)),SUBSTITUTE(SUBSTITUTE('Order Form'!#REF!,"-","")," ",""),"")</f>
        <v/>
      </c>
      <c r="G193" s="45"/>
      <c r="H193" s="99" t="str">
        <f>IF('Order Form'!H251&gt;0,'Order Form'!H251," ")</f>
        <v xml:space="preserve"> </v>
      </c>
      <c r="I193" s="98" t="str">
        <f>IF('Order Form'!$K$13="Yes",(IF('Order Form'!#REF!&gt;0,"",IF('Order Form'!$K$10&lt;&gt;"GR - Gratis",IF('Order Form'!#REF!=0,"",IF(ISNUMBER($H193),'Order Form'!#REF!,"")),""))),"")</f>
        <v/>
      </c>
      <c r="J193" s="98" t="str">
        <f>IF('Order Form'!$K$13="Yes",(IF('Order Form'!#REF!=0,"",IF('Order Form'!$K$10&lt;&gt;"GR - Gratis",IF(ISNUMBER($H193),'Order Form'!#REF!,""),""))),"")</f>
        <v/>
      </c>
      <c r="K193" s="46"/>
      <c r="L193" s="98" t="str">
        <f>IF('Order Form'!J251&gt;0,"",IF('Order Form'!G251=0,"",IF('Order Form'!$K$10&lt;&gt;"GR - Gratis",IF('Order Form'!$K$12="Yes",IF(ISNUMBER($H193),'Order Form'!G251*100,""),""),"")))</f>
        <v/>
      </c>
      <c r="M193" s="98" t="str">
        <f>IF('Order Form'!J251&gt;0,"",IF('Order Form'!$K$17=0,"",IF('Order Form'!$K$17=0,"",IF('Order Form'!$K$10&lt;&gt;"GR - Gratis",IF('Order Form'!$K$12="Yes",IF(ISNUMBER($H193),'Order Form'!$K$17*100,""),""),""))))</f>
        <v/>
      </c>
      <c r="N193" s="47"/>
      <c r="O193" s="97" t="str">
        <f>IF('Order Form'!$B$8="Name / Attent Of","",IF(ISNUMBER($H193),IF('Order Form'!$K$14="Yes",'Order Form'!$B$8,""),""))</f>
        <v/>
      </c>
      <c r="P193" s="105" t="str">
        <f>IF('Order Form'!$B$9="Company / Department","",IF(ISNUMBER($H193),IF('Order Form'!$K$14="Yes",'Order Form'!$B$9,""),""))</f>
        <v/>
      </c>
      <c r="Q193" s="97" t="str">
        <f>IF('Order Form'!$B$10="Address 1","",IF(ISNUMBER($H193),IF('Order Form'!$K$14="Yes",'Order Form'!$B$10,""),""))</f>
        <v/>
      </c>
      <c r="R193" s="97" t="str">
        <f>IF('Order Form'!$B$11="Address 2","",IF(ISNUMBER($H193),IF('Order Form'!$K$14="Yes",'Order Form'!$B$11,""),""))</f>
        <v/>
      </c>
      <c r="S193" s="105" t="str">
        <f>IF('Order Form'!$B$12="Address 3","",IF(ISNUMBER($H193),IF('Order Form'!$K$14="Yes",'Order Form'!$B$12,""),""))</f>
        <v/>
      </c>
      <c r="T193" s="97" t="str">
        <f>IF('Order Form'!$B$13="Town","",IF(ISNUMBER($H193),IF('Order Form'!$K$14="Yes",'Order Form'!$B$13,""),""))</f>
        <v/>
      </c>
      <c r="U193" s="43"/>
      <c r="V193" s="112" t="str">
        <f>IF('Order Form'!$B$14="Post Code","",IF(ISNUMBER($H193),IF('Order Form'!$K$14="Yes",'Order Form'!$B$14,""),""))</f>
        <v/>
      </c>
      <c r="W193" s="107" t="str">
        <f>IF('Order Form'!$B$15="Country","",IF(ISNUMBER($H193),IF('Order Form'!$K$14="Yes",VLOOKUP('Order Form'!$B$15,Lists!N:O,2,0),""),""))</f>
        <v/>
      </c>
      <c r="X193" s="109"/>
      <c r="Y193" s="108" t="str">
        <f>IF('Order Form'!$F$8="Phone","",IF(ISNUMBER($H193),IF('Order Form'!$K$14="Yes",'Order Form'!$F$8,""),""))</f>
        <v/>
      </c>
      <c r="Z193" s="106" t="str">
        <f>IF('Order Form'!$F$9="Email","",IF(ISNUMBER($H193),IF('Order Form'!$K$14="Yes",'Order Form'!$F$9,""),""))</f>
        <v/>
      </c>
      <c r="AA193" s="47"/>
      <c r="AC193" s="95" t="str">
        <f>IF(ISNUMBER(($H193)),LEFT('Order Form'!$K$10,2),"")</f>
        <v/>
      </c>
      <c r="AD193" s="43"/>
      <c r="AE193" s="95" t="str">
        <f>IF(AC193="GR",LEFT('Order Form'!$K$11,2),"")</f>
        <v/>
      </c>
      <c r="AF193" s="43"/>
      <c r="AG193" s="47"/>
      <c r="AH193" s="47"/>
      <c r="AI193" s="95" t="str">
        <f>IF(ISNUMBER(($H193)),IF('Order Form'!$K$16="Yes","P",""),"")</f>
        <v/>
      </c>
      <c r="AJ193" s="43"/>
      <c r="AK193" s="115"/>
      <c r="AL193" s="115"/>
      <c r="AM193" s="43"/>
      <c r="AN193" s="43"/>
      <c r="AO193" s="47"/>
      <c r="AP193" s="43"/>
      <c r="AQ193" s="47"/>
      <c r="AR193" s="47"/>
      <c r="AS193" s="47"/>
      <c r="AZ193" s="95" t="str">
        <f>IF(ISNUMBER(($H193)),IF('Order Form'!$K$15="Yes","Y",""),"")</f>
        <v/>
      </c>
      <c r="BD193" s="96" t="e">
        <f>IF('Order Form'!#REF!&gt;0,"OF"," ")</f>
        <v>#REF!</v>
      </c>
      <c r="BE193" s="95" t="e">
        <f>IF('Order Form'!#REF!&gt;0,"Y"," ")</f>
        <v>#REF!</v>
      </c>
      <c r="BF193" s="95" t="e">
        <f>IF('Order Form'!#REF!&gt;0,"STANDARD"," ")</f>
        <v>#REF!</v>
      </c>
    </row>
    <row r="194" spans="1:58">
      <c r="A194" s="43"/>
      <c r="B194" s="102" t="str">
        <f>IF(ISNUMBER(($H194)),'Order Form'!$D$5,"")</f>
        <v/>
      </c>
      <c r="C194" s="101" t="str">
        <f>IF(ISNUMBER(($H194)),'Order Form'!$G$5,"")</f>
        <v/>
      </c>
      <c r="D194" s="101" t="str">
        <f>IF('Order Form'!F252="","",IF(ISNUMBER(($H194)),'Order Form'!F252,""))</f>
        <v/>
      </c>
      <c r="E194" s="44"/>
      <c r="F194" s="100" t="str">
        <f>IF(ISNUMBER((H194)),SUBSTITUTE(SUBSTITUTE('Order Form'!#REF!,"-","")," ",""),"")</f>
        <v/>
      </c>
      <c r="G194" s="45"/>
      <c r="H194" s="99" t="str">
        <f>IF('Order Form'!H252&gt;0,'Order Form'!H252," ")</f>
        <v xml:space="preserve"> </v>
      </c>
      <c r="I194" s="98" t="str">
        <f>IF('Order Form'!$K$13="Yes",(IF('Order Form'!#REF!&gt;0,"",IF('Order Form'!$K$10&lt;&gt;"GR - Gratis",IF('Order Form'!#REF!=0,"",IF(ISNUMBER($H194),'Order Form'!#REF!,"")),""))),"")</f>
        <v/>
      </c>
      <c r="J194" s="98" t="str">
        <f>IF('Order Form'!$K$13="Yes",(IF('Order Form'!#REF!=0,"",IF('Order Form'!$K$10&lt;&gt;"GR - Gratis",IF(ISNUMBER($H194),'Order Form'!#REF!,""),""))),"")</f>
        <v/>
      </c>
      <c r="K194" s="46"/>
      <c r="L194" s="98" t="str">
        <f>IF('Order Form'!J252&gt;0,"",IF('Order Form'!G252=0,"",IF('Order Form'!$K$10&lt;&gt;"GR - Gratis",IF('Order Form'!$K$12="Yes",IF(ISNUMBER($H194),'Order Form'!G252*100,""),""),"")))</f>
        <v/>
      </c>
      <c r="M194" s="98" t="str">
        <f>IF('Order Form'!J252&gt;0,"",IF('Order Form'!$K$17=0,"",IF('Order Form'!$K$17=0,"",IF('Order Form'!$K$10&lt;&gt;"GR - Gratis",IF('Order Form'!$K$12="Yes",IF(ISNUMBER($H194),'Order Form'!$K$17*100,""),""),""))))</f>
        <v/>
      </c>
      <c r="N194" s="47"/>
      <c r="O194" s="97" t="str">
        <f>IF('Order Form'!$B$8="Name / Attent Of","",IF(ISNUMBER($H194),IF('Order Form'!$K$14="Yes",'Order Form'!$B$8,""),""))</f>
        <v/>
      </c>
      <c r="P194" s="105" t="str">
        <f>IF('Order Form'!$B$9="Company / Department","",IF(ISNUMBER($H194),IF('Order Form'!$K$14="Yes",'Order Form'!$B$9,""),""))</f>
        <v/>
      </c>
      <c r="Q194" s="97" t="str">
        <f>IF('Order Form'!$B$10="Address 1","",IF(ISNUMBER($H194),IF('Order Form'!$K$14="Yes",'Order Form'!$B$10,""),""))</f>
        <v/>
      </c>
      <c r="R194" s="97" t="str">
        <f>IF('Order Form'!$B$11="Address 2","",IF(ISNUMBER($H194),IF('Order Form'!$K$14="Yes",'Order Form'!$B$11,""),""))</f>
        <v/>
      </c>
      <c r="S194" s="105" t="str">
        <f>IF('Order Form'!$B$12="Address 3","",IF(ISNUMBER($H194),IF('Order Form'!$K$14="Yes",'Order Form'!$B$12,""),""))</f>
        <v/>
      </c>
      <c r="T194" s="97" t="str">
        <f>IF('Order Form'!$B$13="Town","",IF(ISNUMBER($H194),IF('Order Form'!$K$14="Yes",'Order Form'!$B$13,""),""))</f>
        <v/>
      </c>
      <c r="U194" s="43"/>
      <c r="V194" s="112" t="str">
        <f>IF('Order Form'!$B$14="Post Code","",IF(ISNUMBER($H194),IF('Order Form'!$K$14="Yes",'Order Form'!$B$14,""),""))</f>
        <v/>
      </c>
      <c r="W194" s="107" t="str">
        <f>IF('Order Form'!$B$15="Country","",IF(ISNUMBER($H194),IF('Order Form'!$K$14="Yes",VLOOKUP('Order Form'!$B$15,Lists!N:O,2,0),""),""))</f>
        <v/>
      </c>
      <c r="X194" s="109"/>
      <c r="Y194" s="108" t="str">
        <f>IF('Order Form'!$F$8="Phone","",IF(ISNUMBER($H194),IF('Order Form'!$K$14="Yes",'Order Form'!$F$8,""),""))</f>
        <v/>
      </c>
      <c r="Z194" s="106" t="str">
        <f>IF('Order Form'!$F$9="Email","",IF(ISNUMBER($H194),IF('Order Form'!$K$14="Yes",'Order Form'!$F$9,""),""))</f>
        <v/>
      </c>
      <c r="AA194" s="47"/>
      <c r="AC194" s="95" t="str">
        <f>IF(ISNUMBER(($H194)),LEFT('Order Form'!$K$10,2),"")</f>
        <v/>
      </c>
      <c r="AD194" s="43"/>
      <c r="AE194" s="95" t="str">
        <f>IF(AC194="GR",LEFT('Order Form'!$K$11,2),"")</f>
        <v/>
      </c>
      <c r="AF194" s="43"/>
      <c r="AG194" s="47"/>
      <c r="AH194" s="47"/>
      <c r="AI194" s="95" t="str">
        <f>IF(ISNUMBER(($H194)),IF('Order Form'!$K$16="Yes","P",""),"")</f>
        <v/>
      </c>
      <c r="AJ194" s="43"/>
      <c r="AK194" s="115"/>
      <c r="AL194" s="115"/>
      <c r="AM194" s="43"/>
      <c r="AN194" s="43"/>
      <c r="AO194" s="47"/>
      <c r="AP194" s="43"/>
      <c r="AQ194" s="47"/>
      <c r="AR194" s="47"/>
      <c r="AS194" s="47"/>
      <c r="AZ194" s="95" t="str">
        <f>IF(ISNUMBER(($H194)),IF('Order Form'!$K$15="Yes","Y",""),"")</f>
        <v/>
      </c>
      <c r="BD194" s="96" t="e">
        <f>IF('Order Form'!#REF!&gt;0,"OF"," ")</f>
        <v>#REF!</v>
      </c>
      <c r="BE194" s="95" t="e">
        <f>IF('Order Form'!#REF!&gt;0,"Y"," ")</f>
        <v>#REF!</v>
      </c>
      <c r="BF194" s="95" t="e">
        <f>IF('Order Form'!#REF!&gt;0,"STANDARD"," ")</f>
        <v>#REF!</v>
      </c>
    </row>
    <row r="195" spans="1:58">
      <c r="A195" s="43"/>
      <c r="B195" s="102" t="str">
        <f>IF(ISNUMBER(($H195)),'Order Form'!$D$5,"")</f>
        <v/>
      </c>
      <c r="C195" s="101" t="str">
        <f>IF(ISNUMBER(($H195)),'Order Form'!$G$5,"")</f>
        <v/>
      </c>
      <c r="D195" s="101" t="str">
        <f>IF('Order Form'!F253="","",IF(ISNUMBER(($H195)),'Order Form'!F253,""))</f>
        <v/>
      </c>
      <c r="E195" s="44"/>
      <c r="F195" s="100" t="str">
        <f>IF(ISNUMBER((H195)),SUBSTITUTE(SUBSTITUTE('Order Form'!#REF!,"-","")," ",""),"")</f>
        <v/>
      </c>
      <c r="G195" s="45"/>
      <c r="H195" s="99" t="str">
        <f>IF('Order Form'!H253&gt;0,'Order Form'!H253," ")</f>
        <v xml:space="preserve"> </v>
      </c>
      <c r="I195" s="98" t="str">
        <f>IF('Order Form'!$K$13="Yes",(IF('Order Form'!#REF!&gt;0,"",IF('Order Form'!$K$10&lt;&gt;"GR - Gratis",IF('Order Form'!#REF!=0,"",IF(ISNUMBER($H195),'Order Form'!#REF!,"")),""))),"")</f>
        <v/>
      </c>
      <c r="J195" s="98" t="str">
        <f>IF('Order Form'!$K$13="Yes",(IF('Order Form'!#REF!=0,"",IF('Order Form'!$K$10&lt;&gt;"GR - Gratis",IF(ISNUMBER($H195),'Order Form'!#REF!,""),""))),"")</f>
        <v/>
      </c>
      <c r="K195" s="46"/>
      <c r="L195" s="98" t="str">
        <f>IF('Order Form'!J253&gt;0,"",IF('Order Form'!G253=0,"",IF('Order Form'!$K$10&lt;&gt;"GR - Gratis",IF('Order Form'!$K$12="Yes",IF(ISNUMBER($H195),'Order Form'!G253*100,""),""),"")))</f>
        <v/>
      </c>
      <c r="M195" s="98" t="str">
        <f>IF('Order Form'!J253&gt;0,"",IF('Order Form'!$K$17=0,"",IF('Order Form'!$K$17=0,"",IF('Order Form'!$K$10&lt;&gt;"GR - Gratis",IF('Order Form'!$K$12="Yes",IF(ISNUMBER($H195),'Order Form'!$K$17*100,""),""),""))))</f>
        <v/>
      </c>
      <c r="N195" s="47"/>
      <c r="O195" s="97" t="str">
        <f>IF('Order Form'!$B$8="Name / Attent Of","",IF(ISNUMBER($H195),IF('Order Form'!$K$14="Yes",'Order Form'!$B$8,""),""))</f>
        <v/>
      </c>
      <c r="P195" s="105" t="str">
        <f>IF('Order Form'!$B$9="Company / Department","",IF(ISNUMBER($H195),IF('Order Form'!$K$14="Yes",'Order Form'!$B$9,""),""))</f>
        <v/>
      </c>
      <c r="Q195" s="97" t="str">
        <f>IF('Order Form'!$B$10="Address 1","",IF(ISNUMBER($H195),IF('Order Form'!$K$14="Yes",'Order Form'!$B$10,""),""))</f>
        <v/>
      </c>
      <c r="R195" s="97" t="str">
        <f>IF('Order Form'!$B$11="Address 2","",IF(ISNUMBER($H195),IF('Order Form'!$K$14="Yes",'Order Form'!$B$11,""),""))</f>
        <v/>
      </c>
      <c r="S195" s="105" t="str">
        <f>IF('Order Form'!$B$12="Address 3","",IF(ISNUMBER($H195),IF('Order Form'!$K$14="Yes",'Order Form'!$B$12,""),""))</f>
        <v/>
      </c>
      <c r="T195" s="97" t="str">
        <f>IF('Order Form'!$B$13="Town","",IF(ISNUMBER($H195),IF('Order Form'!$K$14="Yes",'Order Form'!$B$13,""),""))</f>
        <v/>
      </c>
      <c r="U195" s="43"/>
      <c r="V195" s="112" t="str">
        <f>IF('Order Form'!$B$14="Post Code","",IF(ISNUMBER($H195),IF('Order Form'!$K$14="Yes",'Order Form'!$B$14,""),""))</f>
        <v/>
      </c>
      <c r="W195" s="107" t="str">
        <f>IF('Order Form'!$B$15="Country","",IF(ISNUMBER($H195),IF('Order Form'!$K$14="Yes",VLOOKUP('Order Form'!$B$15,Lists!N:O,2,0),""),""))</f>
        <v/>
      </c>
      <c r="X195" s="109"/>
      <c r="Y195" s="108" t="str">
        <f>IF('Order Form'!$F$8="Phone","",IF(ISNUMBER($H195),IF('Order Form'!$K$14="Yes",'Order Form'!$F$8,""),""))</f>
        <v/>
      </c>
      <c r="Z195" s="106" t="str">
        <f>IF('Order Form'!$F$9="Email","",IF(ISNUMBER($H195),IF('Order Form'!$K$14="Yes",'Order Form'!$F$9,""),""))</f>
        <v/>
      </c>
      <c r="AA195" s="47"/>
      <c r="AC195" s="95" t="str">
        <f>IF(ISNUMBER(($H195)),LEFT('Order Form'!$K$10,2),"")</f>
        <v/>
      </c>
      <c r="AD195" s="43"/>
      <c r="AE195" s="95" t="str">
        <f>IF(AC195="GR",LEFT('Order Form'!$K$11,2),"")</f>
        <v/>
      </c>
      <c r="AF195" s="43"/>
      <c r="AG195" s="47"/>
      <c r="AH195" s="47"/>
      <c r="AI195" s="95" t="str">
        <f>IF(ISNUMBER(($H195)),IF('Order Form'!$K$16="Yes","P",""),"")</f>
        <v/>
      </c>
      <c r="AJ195" s="43"/>
      <c r="AK195" s="115"/>
      <c r="AL195" s="115"/>
      <c r="AM195" s="43"/>
      <c r="AN195" s="43"/>
      <c r="AO195" s="47"/>
      <c r="AP195" s="43"/>
      <c r="AQ195" s="47"/>
      <c r="AR195" s="47"/>
      <c r="AS195" s="47"/>
      <c r="AZ195" s="95" t="str">
        <f>IF(ISNUMBER(($H195)),IF('Order Form'!$K$15="Yes","Y",""),"")</f>
        <v/>
      </c>
      <c r="BD195" s="96" t="e">
        <f>IF('Order Form'!#REF!&gt;0,"OF"," ")</f>
        <v>#REF!</v>
      </c>
      <c r="BE195" s="95" t="e">
        <f>IF('Order Form'!#REF!&gt;0,"Y"," ")</f>
        <v>#REF!</v>
      </c>
      <c r="BF195" s="95" t="e">
        <f>IF('Order Form'!#REF!&gt;0,"STANDARD"," ")</f>
        <v>#REF!</v>
      </c>
    </row>
    <row r="196" spans="1:58">
      <c r="A196" s="43"/>
      <c r="B196" s="102" t="str">
        <f>IF(ISNUMBER(($H196)),'Order Form'!$D$5,"")</f>
        <v/>
      </c>
      <c r="C196" s="101" t="str">
        <f>IF(ISNUMBER(($H196)),'Order Form'!$G$5,"")</f>
        <v/>
      </c>
      <c r="D196" s="101" t="str">
        <f>IF('Order Form'!F254="","",IF(ISNUMBER(($H196)),'Order Form'!F254,""))</f>
        <v/>
      </c>
      <c r="E196" s="44"/>
      <c r="F196" s="100" t="str">
        <f>IF(ISNUMBER((H196)),SUBSTITUTE(SUBSTITUTE('Order Form'!#REF!,"-","")," ",""),"")</f>
        <v/>
      </c>
      <c r="G196" s="45"/>
      <c r="H196" s="99" t="str">
        <f>IF('Order Form'!H254&gt;0,'Order Form'!H254," ")</f>
        <v xml:space="preserve"> </v>
      </c>
      <c r="I196" s="98" t="str">
        <f>IF('Order Form'!$K$13="Yes",(IF('Order Form'!#REF!&gt;0,"",IF('Order Form'!$K$10&lt;&gt;"GR - Gratis",IF('Order Form'!#REF!=0,"",IF(ISNUMBER($H196),'Order Form'!#REF!,"")),""))),"")</f>
        <v/>
      </c>
      <c r="J196" s="98" t="str">
        <f>IF('Order Form'!$K$13="Yes",(IF('Order Form'!#REF!=0,"",IF('Order Form'!$K$10&lt;&gt;"GR - Gratis",IF(ISNUMBER($H196),'Order Form'!#REF!,""),""))),"")</f>
        <v/>
      </c>
      <c r="K196" s="46"/>
      <c r="L196" s="98" t="str">
        <f>IF('Order Form'!J254&gt;0,"",IF('Order Form'!G254=0,"",IF('Order Form'!$K$10&lt;&gt;"GR - Gratis",IF('Order Form'!$K$12="Yes",IF(ISNUMBER($H196),'Order Form'!G254*100,""),""),"")))</f>
        <v/>
      </c>
      <c r="M196" s="98" t="str">
        <f>IF('Order Form'!J254&gt;0,"",IF('Order Form'!$K$17=0,"",IF('Order Form'!$K$17=0,"",IF('Order Form'!$K$10&lt;&gt;"GR - Gratis",IF('Order Form'!$K$12="Yes",IF(ISNUMBER($H196),'Order Form'!$K$17*100,""),""),""))))</f>
        <v/>
      </c>
      <c r="N196" s="47"/>
      <c r="O196" s="97" t="str">
        <f>IF('Order Form'!$B$8="Name / Attent Of","",IF(ISNUMBER($H196),IF('Order Form'!$K$14="Yes",'Order Form'!$B$8,""),""))</f>
        <v/>
      </c>
      <c r="P196" s="105" t="str">
        <f>IF('Order Form'!$B$9="Company / Department","",IF(ISNUMBER($H196),IF('Order Form'!$K$14="Yes",'Order Form'!$B$9,""),""))</f>
        <v/>
      </c>
      <c r="Q196" s="97" t="str">
        <f>IF('Order Form'!$B$10="Address 1","",IF(ISNUMBER($H196),IF('Order Form'!$K$14="Yes",'Order Form'!$B$10,""),""))</f>
        <v/>
      </c>
      <c r="R196" s="97" t="str">
        <f>IF('Order Form'!$B$11="Address 2","",IF(ISNUMBER($H196),IF('Order Form'!$K$14="Yes",'Order Form'!$B$11,""),""))</f>
        <v/>
      </c>
      <c r="S196" s="105" t="str">
        <f>IF('Order Form'!$B$12="Address 3","",IF(ISNUMBER($H196),IF('Order Form'!$K$14="Yes",'Order Form'!$B$12,""),""))</f>
        <v/>
      </c>
      <c r="T196" s="97" t="str">
        <f>IF('Order Form'!$B$13="Town","",IF(ISNUMBER($H196),IF('Order Form'!$K$14="Yes",'Order Form'!$B$13,""),""))</f>
        <v/>
      </c>
      <c r="U196" s="43"/>
      <c r="V196" s="112" t="str">
        <f>IF('Order Form'!$B$14="Post Code","",IF(ISNUMBER($H196),IF('Order Form'!$K$14="Yes",'Order Form'!$B$14,""),""))</f>
        <v/>
      </c>
      <c r="W196" s="107" t="str">
        <f>IF('Order Form'!$B$15="Country","",IF(ISNUMBER($H196),IF('Order Form'!$K$14="Yes",VLOOKUP('Order Form'!$B$15,Lists!N:O,2,0),""),""))</f>
        <v/>
      </c>
      <c r="X196" s="109"/>
      <c r="Y196" s="108" t="str">
        <f>IF('Order Form'!$F$8="Phone","",IF(ISNUMBER($H196),IF('Order Form'!$K$14="Yes",'Order Form'!$F$8,""),""))</f>
        <v/>
      </c>
      <c r="Z196" s="106" t="str">
        <f>IF('Order Form'!$F$9="Email","",IF(ISNUMBER($H196),IF('Order Form'!$K$14="Yes",'Order Form'!$F$9,""),""))</f>
        <v/>
      </c>
      <c r="AA196" s="47"/>
      <c r="AC196" s="95" t="str">
        <f>IF(ISNUMBER(($H196)),LEFT('Order Form'!$K$10,2),"")</f>
        <v/>
      </c>
      <c r="AD196" s="43"/>
      <c r="AE196" s="95" t="str">
        <f>IF(AC196="GR",LEFT('Order Form'!$K$11,2),"")</f>
        <v/>
      </c>
      <c r="AF196" s="43"/>
      <c r="AG196" s="47"/>
      <c r="AH196" s="47"/>
      <c r="AI196" s="95" t="str">
        <f>IF(ISNUMBER(($H196)),IF('Order Form'!$K$16="Yes","P",""),"")</f>
        <v/>
      </c>
      <c r="AJ196" s="43"/>
      <c r="AK196" s="115"/>
      <c r="AL196" s="115"/>
      <c r="AM196" s="43"/>
      <c r="AN196" s="43"/>
      <c r="AO196" s="47"/>
      <c r="AP196" s="43"/>
      <c r="AQ196" s="47"/>
      <c r="AR196" s="47"/>
      <c r="AS196" s="47"/>
      <c r="AZ196" s="95" t="str">
        <f>IF(ISNUMBER(($H196)),IF('Order Form'!$K$15="Yes","Y",""),"")</f>
        <v/>
      </c>
      <c r="BD196" s="96" t="e">
        <f>IF('Order Form'!#REF!&gt;0,"OF"," ")</f>
        <v>#REF!</v>
      </c>
      <c r="BE196" s="95" t="e">
        <f>IF('Order Form'!#REF!&gt;0,"Y"," ")</f>
        <v>#REF!</v>
      </c>
      <c r="BF196" s="95" t="e">
        <f>IF('Order Form'!#REF!&gt;0,"STANDARD"," ")</f>
        <v>#REF!</v>
      </c>
    </row>
    <row r="197" spans="1:58">
      <c r="A197" s="43"/>
      <c r="B197" s="102" t="str">
        <f>IF(ISNUMBER(($H197)),'Order Form'!$D$5,"")</f>
        <v/>
      </c>
      <c r="C197" s="101" t="str">
        <f>IF(ISNUMBER(($H197)),'Order Form'!$G$5,"")</f>
        <v/>
      </c>
      <c r="D197" s="101" t="str">
        <f>IF('Order Form'!F255="","",IF(ISNUMBER(($H197)),'Order Form'!F255,""))</f>
        <v/>
      </c>
      <c r="E197" s="44"/>
      <c r="F197" s="100" t="str">
        <f>IF(ISNUMBER((H197)),SUBSTITUTE(SUBSTITUTE('Order Form'!#REF!,"-","")," ",""),"")</f>
        <v/>
      </c>
      <c r="G197" s="45"/>
      <c r="H197" s="99" t="str">
        <f>IF('Order Form'!H255&gt;0,'Order Form'!H255," ")</f>
        <v xml:space="preserve"> </v>
      </c>
      <c r="I197" s="98" t="str">
        <f>IF('Order Form'!$K$13="Yes",(IF('Order Form'!#REF!&gt;0,"",IF('Order Form'!$K$10&lt;&gt;"GR - Gratis",IF('Order Form'!#REF!=0,"",IF(ISNUMBER($H197),'Order Form'!#REF!,"")),""))),"")</f>
        <v/>
      </c>
      <c r="J197" s="98" t="str">
        <f>IF('Order Form'!$K$13="Yes",(IF('Order Form'!#REF!=0,"",IF('Order Form'!$K$10&lt;&gt;"GR - Gratis",IF(ISNUMBER($H197),'Order Form'!#REF!,""),""))),"")</f>
        <v/>
      </c>
      <c r="K197" s="46"/>
      <c r="L197" s="98" t="str">
        <f>IF('Order Form'!J255&gt;0,"",IF('Order Form'!G255=0,"",IF('Order Form'!$K$10&lt;&gt;"GR - Gratis",IF('Order Form'!$K$12="Yes",IF(ISNUMBER($H197),'Order Form'!G255*100,""),""),"")))</f>
        <v/>
      </c>
      <c r="M197" s="98" t="str">
        <f>IF('Order Form'!J255&gt;0,"",IF('Order Form'!$K$17=0,"",IF('Order Form'!$K$17=0,"",IF('Order Form'!$K$10&lt;&gt;"GR - Gratis",IF('Order Form'!$K$12="Yes",IF(ISNUMBER($H197),'Order Form'!$K$17*100,""),""),""))))</f>
        <v/>
      </c>
      <c r="N197" s="47"/>
      <c r="O197" s="97" t="str">
        <f>IF('Order Form'!$B$8="Name / Attent Of","",IF(ISNUMBER($H197),IF('Order Form'!$K$14="Yes",'Order Form'!$B$8,""),""))</f>
        <v/>
      </c>
      <c r="P197" s="105" t="str">
        <f>IF('Order Form'!$B$9="Company / Department","",IF(ISNUMBER($H197),IF('Order Form'!$K$14="Yes",'Order Form'!$B$9,""),""))</f>
        <v/>
      </c>
      <c r="Q197" s="97" t="str">
        <f>IF('Order Form'!$B$10="Address 1","",IF(ISNUMBER($H197),IF('Order Form'!$K$14="Yes",'Order Form'!$B$10,""),""))</f>
        <v/>
      </c>
      <c r="R197" s="97" t="str">
        <f>IF('Order Form'!$B$11="Address 2","",IF(ISNUMBER($H197),IF('Order Form'!$K$14="Yes",'Order Form'!$B$11,""),""))</f>
        <v/>
      </c>
      <c r="S197" s="105" t="str">
        <f>IF('Order Form'!$B$12="Address 3","",IF(ISNUMBER($H197),IF('Order Form'!$K$14="Yes",'Order Form'!$B$12,""),""))</f>
        <v/>
      </c>
      <c r="T197" s="97" t="str">
        <f>IF('Order Form'!$B$13="Town","",IF(ISNUMBER($H197),IF('Order Form'!$K$14="Yes",'Order Form'!$B$13,""),""))</f>
        <v/>
      </c>
      <c r="U197" s="43"/>
      <c r="V197" s="112" t="str">
        <f>IF('Order Form'!$B$14="Post Code","",IF(ISNUMBER($H197),IF('Order Form'!$K$14="Yes",'Order Form'!$B$14,""),""))</f>
        <v/>
      </c>
      <c r="W197" s="107" t="str">
        <f>IF('Order Form'!$B$15="Country","",IF(ISNUMBER($H197),IF('Order Form'!$K$14="Yes",VLOOKUP('Order Form'!$B$15,Lists!N:O,2,0),""),""))</f>
        <v/>
      </c>
      <c r="X197" s="109"/>
      <c r="Y197" s="108" t="str">
        <f>IF('Order Form'!$F$8="Phone","",IF(ISNUMBER($H197),IF('Order Form'!$K$14="Yes",'Order Form'!$F$8,""),""))</f>
        <v/>
      </c>
      <c r="Z197" s="106" t="str">
        <f>IF('Order Form'!$F$9="Email","",IF(ISNUMBER($H197),IF('Order Form'!$K$14="Yes",'Order Form'!$F$9,""),""))</f>
        <v/>
      </c>
      <c r="AA197" s="47"/>
      <c r="AC197" s="95" t="str">
        <f>IF(ISNUMBER(($H197)),LEFT('Order Form'!$K$10,2),"")</f>
        <v/>
      </c>
      <c r="AD197" s="43"/>
      <c r="AE197" s="95" t="str">
        <f>IF(AC197="GR",LEFT('Order Form'!$K$11,2),"")</f>
        <v/>
      </c>
      <c r="AF197" s="43"/>
      <c r="AG197" s="47"/>
      <c r="AH197" s="47"/>
      <c r="AI197" s="95" t="str">
        <f>IF(ISNUMBER(($H197)),IF('Order Form'!$K$16="Yes","P",""),"")</f>
        <v/>
      </c>
      <c r="AJ197" s="43"/>
      <c r="AK197" s="115"/>
      <c r="AL197" s="115"/>
      <c r="AM197" s="43"/>
      <c r="AN197" s="43"/>
      <c r="AO197" s="47"/>
      <c r="AP197" s="43"/>
      <c r="AQ197" s="47"/>
      <c r="AR197" s="47"/>
      <c r="AS197" s="47"/>
      <c r="AZ197" s="95" t="str">
        <f>IF(ISNUMBER(($H197)),IF('Order Form'!$K$15="Yes","Y",""),"")</f>
        <v/>
      </c>
      <c r="BD197" s="96" t="e">
        <f>IF('Order Form'!#REF!&gt;0,"OF"," ")</f>
        <v>#REF!</v>
      </c>
      <c r="BE197" s="95" t="e">
        <f>IF('Order Form'!#REF!&gt;0,"Y"," ")</f>
        <v>#REF!</v>
      </c>
      <c r="BF197" s="95" t="e">
        <f>IF('Order Form'!#REF!&gt;0,"STANDARD"," ")</f>
        <v>#REF!</v>
      </c>
    </row>
    <row r="198" spans="1:58">
      <c r="A198" s="43"/>
      <c r="B198" s="102" t="str">
        <f>IF(ISNUMBER(($H198)),'Order Form'!$D$5,"")</f>
        <v/>
      </c>
      <c r="C198" s="101" t="str">
        <f>IF(ISNUMBER(($H198)),'Order Form'!$G$5,"")</f>
        <v/>
      </c>
      <c r="D198" s="101" t="str">
        <f>IF('Order Form'!F256="","",IF(ISNUMBER(($H198)),'Order Form'!F256,""))</f>
        <v/>
      </c>
      <c r="E198" s="44"/>
      <c r="F198" s="100" t="str">
        <f>IF(ISNUMBER((H198)),SUBSTITUTE(SUBSTITUTE('Order Form'!#REF!,"-","")," ",""),"")</f>
        <v/>
      </c>
      <c r="G198" s="45"/>
      <c r="H198" s="99" t="str">
        <f>IF('Order Form'!H256&gt;0,'Order Form'!H256," ")</f>
        <v xml:space="preserve"> </v>
      </c>
      <c r="I198" s="98" t="str">
        <f>IF('Order Form'!$K$13="Yes",(IF('Order Form'!#REF!&gt;0,"",IF('Order Form'!$K$10&lt;&gt;"GR - Gratis",IF('Order Form'!#REF!=0,"",IF(ISNUMBER($H198),'Order Form'!#REF!,"")),""))),"")</f>
        <v/>
      </c>
      <c r="J198" s="98" t="str">
        <f>IF('Order Form'!$K$13="Yes",(IF('Order Form'!#REF!=0,"",IF('Order Form'!$K$10&lt;&gt;"GR - Gratis",IF(ISNUMBER($H198),'Order Form'!#REF!,""),""))),"")</f>
        <v/>
      </c>
      <c r="K198" s="46"/>
      <c r="L198" s="98" t="str">
        <f>IF('Order Form'!J256&gt;0,"",IF('Order Form'!G256=0,"",IF('Order Form'!$K$10&lt;&gt;"GR - Gratis",IF('Order Form'!$K$12="Yes",IF(ISNUMBER($H198),'Order Form'!G256*100,""),""),"")))</f>
        <v/>
      </c>
      <c r="M198" s="98" t="str">
        <f>IF('Order Form'!J256&gt;0,"",IF('Order Form'!$K$17=0,"",IF('Order Form'!$K$17=0,"",IF('Order Form'!$K$10&lt;&gt;"GR - Gratis",IF('Order Form'!$K$12="Yes",IF(ISNUMBER($H198),'Order Form'!$K$17*100,""),""),""))))</f>
        <v/>
      </c>
      <c r="N198" s="47"/>
      <c r="O198" s="97" t="str">
        <f>IF('Order Form'!$B$8="Name / Attent Of","",IF(ISNUMBER($H198),IF('Order Form'!$K$14="Yes",'Order Form'!$B$8,""),""))</f>
        <v/>
      </c>
      <c r="P198" s="105" t="str">
        <f>IF('Order Form'!$B$9="Company / Department","",IF(ISNUMBER($H198),IF('Order Form'!$K$14="Yes",'Order Form'!$B$9,""),""))</f>
        <v/>
      </c>
      <c r="Q198" s="97" t="str">
        <f>IF('Order Form'!$B$10="Address 1","",IF(ISNUMBER($H198),IF('Order Form'!$K$14="Yes",'Order Form'!$B$10,""),""))</f>
        <v/>
      </c>
      <c r="R198" s="97" t="str">
        <f>IF('Order Form'!$B$11="Address 2","",IF(ISNUMBER($H198),IF('Order Form'!$K$14="Yes",'Order Form'!$B$11,""),""))</f>
        <v/>
      </c>
      <c r="S198" s="105" t="str">
        <f>IF('Order Form'!$B$12="Address 3","",IF(ISNUMBER($H198),IF('Order Form'!$K$14="Yes",'Order Form'!$B$12,""),""))</f>
        <v/>
      </c>
      <c r="T198" s="97" t="str">
        <f>IF('Order Form'!$B$13="Town","",IF(ISNUMBER($H198),IF('Order Form'!$K$14="Yes",'Order Form'!$B$13,""),""))</f>
        <v/>
      </c>
      <c r="U198" s="43"/>
      <c r="V198" s="112" t="str">
        <f>IF('Order Form'!$B$14="Post Code","",IF(ISNUMBER($H198),IF('Order Form'!$K$14="Yes",'Order Form'!$B$14,""),""))</f>
        <v/>
      </c>
      <c r="W198" s="107" t="str">
        <f>IF('Order Form'!$B$15="Country","",IF(ISNUMBER($H198),IF('Order Form'!$K$14="Yes",VLOOKUP('Order Form'!$B$15,Lists!N:O,2,0),""),""))</f>
        <v/>
      </c>
      <c r="X198" s="109"/>
      <c r="Y198" s="108" t="str">
        <f>IF('Order Form'!$F$8="Phone","",IF(ISNUMBER($H198),IF('Order Form'!$K$14="Yes",'Order Form'!$F$8,""),""))</f>
        <v/>
      </c>
      <c r="Z198" s="106" t="str">
        <f>IF('Order Form'!$F$9="Email","",IF(ISNUMBER($H198),IF('Order Form'!$K$14="Yes",'Order Form'!$F$9,""),""))</f>
        <v/>
      </c>
      <c r="AA198" s="47"/>
      <c r="AC198" s="95" t="str">
        <f>IF(ISNUMBER(($H198)),LEFT('Order Form'!$K$10,2),"")</f>
        <v/>
      </c>
      <c r="AD198" s="43"/>
      <c r="AE198" s="95" t="str">
        <f>IF(AC198="GR",LEFT('Order Form'!$K$11,2),"")</f>
        <v/>
      </c>
      <c r="AF198" s="43"/>
      <c r="AG198" s="47"/>
      <c r="AH198" s="47"/>
      <c r="AI198" s="95" t="str">
        <f>IF(ISNUMBER(($H198)),IF('Order Form'!$K$16="Yes","P",""),"")</f>
        <v/>
      </c>
      <c r="AJ198" s="43"/>
      <c r="AK198" s="115"/>
      <c r="AL198" s="115"/>
      <c r="AM198" s="43"/>
      <c r="AN198" s="43"/>
      <c r="AO198" s="47"/>
      <c r="AP198" s="43"/>
      <c r="AQ198" s="47"/>
      <c r="AR198" s="47"/>
      <c r="AS198" s="47"/>
      <c r="AZ198" s="95" t="str">
        <f>IF(ISNUMBER(($H198)),IF('Order Form'!$K$15="Yes","Y",""),"")</f>
        <v/>
      </c>
      <c r="BD198" s="96" t="e">
        <f>IF('Order Form'!#REF!&gt;0,"OF"," ")</f>
        <v>#REF!</v>
      </c>
      <c r="BE198" s="95" t="e">
        <f>IF('Order Form'!#REF!&gt;0,"Y"," ")</f>
        <v>#REF!</v>
      </c>
      <c r="BF198" s="95" t="e">
        <f>IF('Order Form'!#REF!&gt;0,"STANDARD"," ")</f>
        <v>#REF!</v>
      </c>
    </row>
    <row r="199" spans="1:58">
      <c r="A199" s="43"/>
      <c r="B199" s="102" t="str">
        <f>IF(ISNUMBER(($H199)),'Order Form'!$D$5,"")</f>
        <v/>
      </c>
      <c r="C199" s="101" t="str">
        <f>IF(ISNUMBER(($H199)),'Order Form'!$G$5,"")</f>
        <v/>
      </c>
      <c r="D199" s="101" t="str">
        <f>IF('Order Form'!F257="","",IF(ISNUMBER(($H199)),'Order Form'!F257,""))</f>
        <v/>
      </c>
      <c r="E199" s="44"/>
      <c r="F199" s="100" t="str">
        <f>IF(ISNUMBER((H199)),SUBSTITUTE(SUBSTITUTE('Order Form'!#REF!,"-","")," ",""),"")</f>
        <v/>
      </c>
      <c r="G199" s="45"/>
      <c r="H199" s="99" t="str">
        <f>IF('Order Form'!H257&gt;0,'Order Form'!H257," ")</f>
        <v xml:space="preserve"> </v>
      </c>
      <c r="I199" s="98" t="str">
        <f>IF('Order Form'!$K$13="Yes",(IF('Order Form'!#REF!&gt;0,"",IF('Order Form'!$K$10&lt;&gt;"GR - Gratis",IF('Order Form'!#REF!=0,"",IF(ISNUMBER($H199),'Order Form'!#REF!,"")),""))),"")</f>
        <v/>
      </c>
      <c r="J199" s="98" t="str">
        <f>IF('Order Form'!$K$13="Yes",(IF('Order Form'!#REF!=0,"",IF('Order Form'!$K$10&lt;&gt;"GR - Gratis",IF(ISNUMBER($H199),'Order Form'!#REF!,""),""))),"")</f>
        <v/>
      </c>
      <c r="K199" s="46"/>
      <c r="L199" s="98" t="str">
        <f>IF('Order Form'!J257&gt;0,"",IF('Order Form'!G257=0,"",IF('Order Form'!$K$10&lt;&gt;"GR - Gratis",IF('Order Form'!$K$12="Yes",IF(ISNUMBER($H199),'Order Form'!G257*100,""),""),"")))</f>
        <v/>
      </c>
      <c r="M199" s="98" t="str">
        <f>IF('Order Form'!J257&gt;0,"",IF('Order Form'!$K$17=0,"",IF('Order Form'!$K$17=0,"",IF('Order Form'!$K$10&lt;&gt;"GR - Gratis",IF('Order Form'!$K$12="Yes",IF(ISNUMBER($H199),'Order Form'!$K$17*100,""),""),""))))</f>
        <v/>
      </c>
      <c r="N199" s="47"/>
      <c r="O199" s="97" t="str">
        <f>IF('Order Form'!$B$8="Name / Attent Of","",IF(ISNUMBER($H199),IF('Order Form'!$K$14="Yes",'Order Form'!$B$8,""),""))</f>
        <v/>
      </c>
      <c r="P199" s="105" t="str">
        <f>IF('Order Form'!$B$9="Company / Department","",IF(ISNUMBER($H199),IF('Order Form'!$K$14="Yes",'Order Form'!$B$9,""),""))</f>
        <v/>
      </c>
      <c r="Q199" s="97" t="str">
        <f>IF('Order Form'!$B$10="Address 1","",IF(ISNUMBER($H199),IF('Order Form'!$K$14="Yes",'Order Form'!$B$10,""),""))</f>
        <v/>
      </c>
      <c r="R199" s="97" t="str">
        <f>IF('Order Form'!$B$11="Address 2","",IF(ISNUMBER($H199),IF('Order Form'!$K$14="Yes",'Order Form'!$B$11,""),""))</f>
        <v/>
      </c>
      <c r="S199" s="105" t="str">
        <f>IF('Order Form'!$B$12="Address 3","",IF(ISNUMBER($H199),IF('Order Form'!$K$14="Yes",'Order Form'!$B$12,""),""))</f>
        <v/>
      </c>
      <c r="T199" s="97" t="str">
        <f>IF('Order Form'!$B$13="Town","",IF(ISNUMBER($H199),IF('Order Form'!$K$14="Yes",'Order Form'!$B$13,""),""))</f>
        <v/>
      </c>
      <c r="U199" s="43"/>
      <c r="V199" s="112" t="str">
        <f>IF('Order Form'!$B$14="Post Code","",IF(ISNUMBER($H199),IF('Order Form'!$K$14="Yes",'Order Form'!$B$14,""),""))</f>
        <v/>
      </c>
      <c r="W199" s="107" t="str">
        <f>IF('Order Form'!$B$15="Country","",IF(ISNUMBER($H199),IF('Order Form'!$K$14="Yes",VLOOKUP('Order Form'!$B$15,Lists!N:O,2,0),""),""))</f>
        <v/>
      </c>
      <c r="X199" s="109"/>
      <c r="Y199" s="108" t="str">
        <f>IF('Order Form'!$F$8="Phone","",IF(ISNUMBER($H199),IF('Order Form'!$K$14="Yes",'Order Form'!$F$8,""),""))</f>
        <v/>
      </c>
      <c r="Z199" s="106" t="str">
        <f>IF('Order Form'!$F$9="Email","",IF(ISNUMBER($H199),IF('Order Form'!$K$14="Yes",'Order Form'!$F$9,""),""))</f>
        <v/>
      </c>
      <c r="AA199" s="47"/>
      <c r="AC199" s="95" t="str">
        <f>IF(ISNUMBER(($H199)),LEFT('Order Form'!$K$10,2),"")</f>
        <v/>
      </c>
      <c r="AD199" s="43"/>
      <c r="AE199" s="95" t="str">
        <f>IF(AC199="GR",LEFT('Order Form'!$K$11,2),"")</f>
        <v/>
      </c>
      <c r="AF199" s="43"/>
      <c r="AG199" s="47"/>
      <c r="AH199" s="47"/>
      <c r="AI199" s="95" t="str">
        <f>IF(ISNUMBER(($H199)),IF('Order Form'!$K$16="Yes","P",""),"")</f>
        <v/>
      </c>
      <c r="AJ199" s="43"/>
      <c r="AK199" s="115"/>
      <c r="AL199" s="115"/>
      <c r="AM199" s="43"/>
      <c r="AN199" s="43"/>
      <c r="AO199" s="47"/>
      <c r="AP199" s="43"/>
      <c r="AQ199" s="47"/>
      <c r="AR199" s="47"/>
      <c r="AS199" s="47"/>
      <c r="AZ199" s="95" t="str">
        <f>IF(ISNUMBER(($H199)),IF('Order Form'!$K$15="Yes","Y",""),"")</f>
        <v/>
      </c>
      <c r="BD199" s="96" t="e">
        <f>IF('Order Form'!#REF!&gt;0,"OF"," ")</f>
        <v>#REF!</v>
      </c>
      <c r="BE199" s="95" t="e">
        <f>IF('Order Form'!#REF!&gt;0,"Y"," ")</f>
        <v>#REF!</v>
      </c>
      <c r="BF199" s="95" t="e">
        <f>IF('Order Form'!#REF!&gt;0,"STANDARD"," ")</f>
        <v>#REF!</v>
      </c>
    </row>
    <row r="200" spans="1:58">
      <c r="A200" s="43"/>
      <c r="B200" s="102" t="str">
        <f>IF(ISNUMBER(($H200)),'Order Form'!$D$5,"")</f>
        <v/>
      </c>
      <c r="C200" s="101" t="str">
        <f>IF(ISNUMBER(($H200)),'Order Form'!$G$5,"")</f>
        <v/>
      </c>
      <c r="D200" s="101" t="str">
        <f>IF('Order Form'!F258="","",IF(ISNUMBER(($H200)),'Order Form'!F258,""))</f>
        <v/>
      </c>
      <c r="E200" s="44"/>
      <c r="F200" s="100" t="str">
        <f>IF(ISNUMBER((H200)),SUBSTITUTE(SUBSTITUTE('Order Form'!#REF!,"-","")," ",""),"")</f>
        <v/>
      </c>
      <c r="G200" s="45"/>
      <c r="H200" s="99" t="str">
        <f>IF('Order Form'!H258&gt;0,'Order Form'!H258," ")</f>
        <v xml:space="preserve"> </v>
      </c>
      <c r="I200" s="98" t="str">
        <f>IF('Order Form'!$K$13="Yes",(IF('Order Form'!#REF!&gt;0,"",IF('Order Form'!$K$10&lt;&gt;"GR - Gratis",IF('Order Form'!#REF!=0,"",IF(ISNUMBER($H200),'Order Form'!#REF!,"")),""))),"")</f>
        <v/>
      </c>
      <c r="J200" s="98" t="str">
        <f>IF('Order Form'!$K$13="Yes",(IF('Order Form'!#REF!=0,"",IF('Order Form'!$K$10&lt;&gt;"GR - Gratis",IF(ISNUMBER($H200),'Order Form'!#REF!,""),""))),"")</f>
        <v/>
      </c>
      <c r="K200" s="46"/>
      <c r="L200" s="98" t="str">
        <f>IF('Order Form'!J258&gt;0,"",IF('Order Form'!G258=0,"",IF('Order Form'!$K$10&lt;&gt;"GR - Gratis",IF('Order Form'!$K$12="Yes",IF(ISNUMBER($H200),'Order Form'!G258*100,""),""),"")))</f>
        <v/>
      </c>
      <c r="M200" s="98" t="str">
        <f>IF('Order Form'!J258&gt;0,"",IF('Order Form'!$K$17=0,"",IF('Order Form'!$K$17=0,"",IF('Order Form'!$K$10&lt;&gt;"GR - Gratis",IF('Order Form'!$K$12="Yes",IF(ISNUMBER($H200),'Order Form'!$K$17*100,""),""),""))))</f>
        <v/>
      </c>
      <c r="N200" s="47"/>
      <c r="O200" s="97" t="str">
        <f>IF('Order Form'!$B$8="Name / Attent Of","",IF(ISNUMBER($H200),IF('Order Form'!$K$14="Yes",'Order Form'!$B$8,""),""))</f>
        <v/>
      </c>
      <c r="P200" s="105" t="str">
        <f>IF('Order Form'!$B$9="Company / Department","",IF(ISNUMBER($H200),IF('Order Form'!$K$14="Yes",'Order Form'!$B$9,""),""))</f>
        <v/>
      </c>
      <c r="Q200" s="97" t="str">
        <f>IF('Order Form'!$B$10="Address 1","",IF(ISNUMBER($H200),IF('Order Form'!$K$14="Yes",'Order Form'!$B$10,""),""))</f>
        <v/>
      </c>
      <c r="R200" s="97" t="str">
        <f>IF('Order Form'!$B$11="Address 2","",IF(ISNUMBER($H200),IF('Order Form'!$K$14="Yes",'Order Form'!$B$11,""),""))</f>
        <v/>
      </c>
      <c r="S200" s="105" t="str">
        <f>IF('Order Form'!$B$12="Address 3","",IF(ISNUMBER($H200),IF('Order Form'!$K$14="Yes",'Order Form'!$B$12,""),""))</f>
        <v/>
      </c>
      <c r="T200" s="97" t="str">
        <f>IF('Order Form'!$B$13="Town","",IF(ISNUMBER($H200),IF('Order Form'!$K$14="Yes",'Order Form'!$B$13,""),""))</f>
        <v/>
      </c>
      <c r="U200" s="43"/>
      <c r="V200" s="112" t="str">
        <f>IF('Order Form'!$B$14="Post Code","",IF(ISNUMBER($H200),IF('Order Form'!$K$14="Yes",'Order Form'!$B$14,""),""))</f>
        <v/>
      </c>
      <c r="W200" s="107" t="str">
        <f>IF('Order Form'!$B$15="Country","",IF(ISNUMBER($H200),IF('Order Form'!$K$14="Yes",VLOOKUP('Order Form'!$B$15,Lists!N:O,2,0),""),""))</f>
        <v/>
      </c>
      <c r="X200" s="109"/>
      <c r="Y200" s="108" t="str">
        <f>IF('Order Form'!$F$8="Phone","",IF(ISNUMBER($H200),IF('Order Form'!$K$14="Yes",'Order Form'!$F$8,""),""))</f>
        <v/>
      </c>
      <c r="Z200" s="106" t="str">
        <f>IF('Order Form'!$F$9="Email","",IF(ISNUMBER($H200),IF('Order Form'!$K$14="Yes",'Order Form'!$F$9,""),""))</f>
        <v/>
      </c>
      <c r="AA200" s="47"/>
      <c r="AC200" s="95" t="str">
        <f>IF(ISNUMBER(($H200)),LEFT('Order Form'!$K$10,2),"")</f>
        <v/>
      </c>
      <c r="AD200" s="43"/>
      <c r="AE200" s="95" t="str">
        <f>IF(AC200="GR",LEFT('Order Form'!$K$11,2),"")</f>
        <v/>
      </c>
      <c r="AF200" s="43"/>
      <c r="AG200" s="47"/>
      <c r="AH200" s="47"/>
      <c r="AI200" s="95" t="str">
        <f>IF(ISNUMBER(($H200)),IF('Order Form'!$K$16="Yes","P",""),"")</f>
        <v/>
      </c>
      <c r="AJ200" s="43"/>
      <c r="AK200" s="115"/>
      <c r="AL200" s="115"/>
      <c r="AM200" s="43"/>
      <c r="AN200" s="43"/>
      <c r="AO200" s="47"/>
      <c r="AP200" s="43"/>
      <c r="AQ200" s="47"/>
      <c r="AR200" s="47"/>
      <c r="AS200" s="47"/>
      <c r="AZ200" s="95" t="str">
        <f>IF(ISNUMBER(($H200)),IF('Order Form'!$K$15="Yes","Y",""),"")</f>
        <v/>
      </c>
      <c r="BD200" s="96" t="e">
        <f>IF('Order Form'!#REF!&gt;0,"OF"," ")</f>
        <v>#REF!</v>
      </c>
      <c r="BE200" s="95" t="e">
        <f>IF('Order Form'!#REF!&gt;0,"Y"," ")</f>
        <v>#REF!</v>
      </c>
      <c r="BF200" s="95" t="e">
        <f>IF('Order Form'!#REF!&gt;0,"STANDARD"," ")</f>
        <v>#REF!</v>
      </c>
    </row>
    <row r="201" spans="1:58">
      <c r="A201" s="43"/>
      <c r="B201" s="102" t="str">
        <f>IF(ISNUMBER(($H201)),'Order Form'!$D$5,"")</f>
        <v/>
      </c>
      <c r="C201" s="101" t="str">
        <f>IF(ISNUMBER(($H201)),'Order Form'!$G$5,"")</f>
        <v/>
      </c>
      <c r="D201" s="101" t="str">
        <f>IF('Order Form'!F259="","",IF(ISNUMBER(($H201)),'Order Form'!F259,""))</f>
        <v/>
      </c>
      <c r="E201" s="44"/>
      <c r="F201" s="100" t="str">
        <f>IF(ISNUMBER((H201)),SUBSTITUTE(SUBSTITUTE('Order Form'!#REF!,"-","")," ",""),"")</f>
        <v/>
      </c>
      <c r="G201" s="45"/>
      <c r="H201" s="99" t="str">
        <f>IF('Order Form'!H259&gt;0,'Order Form'!H259," ")</f>
        <v xml:space="preserve"> </v>
      </c>
      <c r="I201" s="98" t="str">
        <f>IF('Order Form'!$K$13="Yes",(IF('Order Form'!#REF!&gt;0,"",IF('Order Form'!$K$10&lt;&gt;"GR - Gratis",IF('Order Form'!#REF!=0,"",IF(ISNUMBER($H201),'Order Form'!#REF!,"")),""))),"")</f>
        <v/>
      </c>
      <c r="J201" s="98" t="str">
        <f>IF('Order Form'!$K$13="Yes",(IF('Order Form'!#REF!=0,"",IF('Order Form'!$K$10&lt;&gt;"GR - Gratis",IF(ISNUMBER($H201),'Order Form'!#REF!,""),""))),"")</f>
        <v/>
      </c>
      <c r="K201" s="46"/>
      <c r="L201" s="98" t="str">
        <f>IF('Order Form'!J259&gt;0,"",IF('Order Form'!G259=0,"",IF('Order Form'!$K$10&lt;&gt;"GR - Gratis",IF('Order Form'!$K$12="Yes",IF(ISNUMBER($H201),'Order Form'!G259*100,""),""),"")))</f>
        <v/>
      </c>
      <c r="M201" s="98" t="str">
        <f>IF('Order Form'!J259&gt;0,"",IF('Order Form'!$K$17=0,"",IF('Order Form'!$K$17=0,"",IF('Order Form'!$K$10&lt;&gt;"GR - Gratis",IF('Order Form'!$K$12="Yes",IF(ISNUMBER($H201),'Order Form'!$K$17*100,""),""),""))))</f>
        <v/>
      </c>
      <c r="N201" s="47"/>
      <c r="O201" s="97" t="str">
        <f>IF('Order Form'!$B$8="Name / Attent Of","",IF(ISNUMBER($H201),IF('Order Form'!$K$14="Yes",'Order Form'!$B$8,""),""))</f>
        <v/>
      </c>
      <c r="P201" s="105" t="str">
        <f>IF('Order Form'!$B$9="Company / Department","",IF(ISNUMBER($H201),IF('Order Form'!$K$14="Yes",'Order Form'!$B$9,""),""))</f>
        <v/>
      </c>
      <c r="Q201" s="97" t="str">
        <f>IF('Order Form'!$B$10="Address 1","",IF(ISNUMBER($H201),IF('Order Form'!$K$14="Yes",'Order Form'!$B$10,""),""))</f>
        <v/>
      </c>
      <c r="R201" s="97" t="str">
        <f>IF('Order Form'!$B$11="Address 2","",IF(ISNUMBER($H201),IF('Order Form'!$K$14="Yes",'Order Form'!$B$11,""),""))</f>
        <v/>
      </c>
      <c r="S201" s="105" t="str">
        <f>IF('Order Form'!$B$12="Address 3","",IF(ISNUMBER($H201),IF('Order Form'!$K$14="Yes",'Order Form'!$B$12,""),""))</f>
        <v/>
      </c>
      <c r="T201" s="97" t="str">
        <f>IF('Order Form'!$B$13="Town","",IF(ISNUMBER($H201),IF('Order Form'!$K$14="Yes",'Order Form'!$B$13,""),""))</f>
        <v/>
      </c>
      <c r="U201" s="43"/>
      <c r="V201" s="112" t="str">
        <f>IF('Order Form'!$B$14="Post Code","",IF(ISNUMBER($H201),IF('Order Form'!$K$14="Yes",'Order Form'!$B$14,""),""))</f>
        <v/>
      </c>
      <c r="W201" s="107" t="str">
        <f>IF('Order Form'!$B$15="Country","",IF(ISNUMBER($H201),IF('Order Form'!$K$14="Yes",VLOOKUP('Order Form'!$B$15,Lists!N:O,2,0),""),""))</f>
        <v/>
      </c>
      <c r="X201" s="109"/>
      <c r="Y201" s="108" t="str">
        <f>IF('Order Form'!$F$8="Phone","",IF(ISNUMBER($H201),IF('Order Form'!$K$14="Yes",'Order Form'!$F$8,""),""))</f>
        <v/>
      </c>
      <c r="Z201" s="106" t="str">
        <f>IF('Order Form'!$F$9="Email","",IF(ISNUMBER($H201),IF('Order Form'!$K$14="Yes",'Order Form'!$F$9,""),""))</f>
        <v/>
      </c>
      <c r="AA201" s="47"/>
      <c r="AC201" s="95" t="str">
        <f>IF(ISNUMBER(($H201)),LEFT('Order Form'!$K$10,2),"")</f>
        <v/>
      </c>
      <c r="AD201" s="43"/>
      <c r="AE201" s="95" t="str">
        <f>IF(AC201="GR",LEFT('Order Form'!$K$11,2),"")</f>
        <v/>
      </c>
      <c r="AF201" s="43"/>
      <c r="AG201" s="47"/>
      <c r="AH201" s="47"/>
      <c r="AI201" s="95" t="str">
        <f>IF(ISNUMBER(($H201)),IF('Order Form'!$K$16="Yes","P",""),"")</f>
        <v/>
      </c>
      <c r="AJ201" s="43"/>
      <c r="AK201" s="115"/>
      <c r="AL201" s="115"/>
      <c r="AM201" s="43"/>
      <c r="AN201" s="43"/>
      <c r="AO201" s="47"/>
      <c r="AP201" s="43"/>
      <c r="AQ201" s="47"/>
      <c r="AR201" s="47"/>
      <c r="AS201" s="47"/>
      <c r="AZ201" s="95" t="str">
        <f>IF(ISNUMBER(($H201)),IF('Order Form'!$K$15="Yes","Y",""),"")</f>
        <v/>
      </c>
      <c r="BD201" s="96" t="e">
        <f>IF('Order Form'!#REF!&gt;0,"OF"," ")</f>
        <v>#REF!</v>
      </c>
      <c r="BE201" s="95" t="e">
        <f>IF('Order Form'!#REF!&gt;0,"Y"," ")</f>
        <v>#REF!</v>
      </c>
      <c r="BF201" s="95" t="e">
        <f>IF('Order Form'!#REF!&gt;0,"STANDARD"," ")</f>
        <v>#REF!</v>
      </c>
    </row>
    <row r="202" spans="1:58">
      <c r="A202" s="43"/>
      <c r="B202" s="102" t="str">
        <f>IF(ISNUMBER(($H202)),'Order Form'!$D$5,"")</f>
        <v/>
      </c>
      <c r="C202" s="101" t="str">
        <f>IF(ISNUMBER(($H202)),'Order Form'!$G$5,"")</f>
        <v/>
      </c>
      <c r="D202" s="101" t="str">
        <f>IF('Order Form'!F260="","",IF(ISNUMBER(($H202)),'Order Form'!F260,""))</f>
        <v/>
      </c>
      <c r="E202" s="44"/>
      <c r="F202" s="100" t="str">
        <f>IF(ISNUMBER((H202)),SUBSTITUTE(SUBSTITUTE('Order Form'!#REF!,"-","")," ",""),"")</f>
        <v/>
      </c>
      <c r="G202" s="45"/>
      <c r="H202" s="99" t="str">
        <f>IF('Order Form'!H260&gt;0,'Order Form'!H260," ")</f>
        <v xml:space="preserve"> </v>
      </c>
      <c r="I202" s="98" t="str">
        <f>IF('Order Form'!$K$13="Yes",(IF('Order Form'!#REF!&gt;0,"",IF('Order Form'!$K$10&lt;&gt;"GR - Gratis",IF('Order Form'!#REF!=0,"",IF(ISNUMBER($H202),'Order Form'!#REF!,"")),""))),"")</f>
        <v/>
      </c>
      <c r="J202" s="98" t="str">
        <f>IF('Order Form'!$K$13="Yes",(IF('Order Form'!#REF!=0,"",IF('Order Form'!$K$10&lt;&gt;"GR - Gratis",IF(ISNUMBER($H202),'Order Form'!#REF!,""),""))),"")</f>
        <v/>
      </c>
      <c r="K202" s="46"/>
      <c r="L202" s="98" t="str">
        <f>IF('Order Form'!J260&gt;0,"",IF('Order Form'!G260=0,"",IF('Order Form'!$K$10&lt;&gt;"GR - Gratis",IF('Order Form'!$K$12="Yes",IF(ISNUMBER($H202),'Order Form'!G260*100,""),""),"")))</f>
        <v/>
      </c>
      <c r="M202" s="98" t="str">
        <f>IF('Order Form'!J260&gt;0,"",IF('Order Form'!$K$17=0,"",IF('Order Form'!$K$17=0,"",IF('Order Form'!$K$10&lt;&gt;"GR - Gratis",IF('Order Form'!$K$12="Yes",IF(ISNUMBER($H202),'Order Form'!$K$17*100,""),""),""))))</f>
        <v/>
      </c>
      <c r="N202" s="47"/>
      <c r="O202" s="97" t="str">
        <f>IF('Order Form'!$B$8="Name / Attent Of","",IF(ISNUMBER($H202),IF('Order Form'!$K$14="Yes",'Order Form'!$B$8,""),""))</f>
        <v/>
      </c>
      <c r="P202" s="105" t="str">
        <f>IF('Order Form'!$B$9="Company / Department","",IF(ISNUMBER($H202),IF('Order Form'!$K$14="Yes",'Order Form'!$B$9,""),""))</f>
        <v/>
      </c>
      <c r="Q202" s="97" t="str">
        <f>IF('Order Form'!$B$10="Address 1","",IF(ISNUMBER($H202),IF('Order Form'!$K$14="Yes",'Order Form'!$B$10,""),""))</f>
        <v/>
      </c>
      <c r="R202" s="97" t="str">
        <f>IF('Order Form'!$B$11="Address 2","",IF(ISNUMBER($H202),IF('Order Form'!$K$14="Yes",'Order Form'!$B$11,""),""))</f>
        <v/>
      </c>
      <c r="S202" s="105" t="str">
        <f>IF('Order Form'!$B$12="Address 3","",IF(ISNUMBER($H202),IF('Order Form'!$K$14="Yes",'Order Form'!$B$12,""),""))</f>
        <v/>
      </c>
      <c r="T202" s="97" t="str">
        <f>IF('Order Form'!$B$13="Town","",IF(ISNUMBER($H202),IF('Order Form'!$K$14="Yes",'Order Form'!$B$13,""),""))</f>
        <v/>
      </c>
      <c r="U202" s="43"/>
      <c r="V202" s="112" t="str">
        <f>IF('Order Form'!$B$14="Post Code","",IF(ISNUMBER($H202),IF('Order Form'!$K$14="Yes",'Order Form'!$B$14,""),""))</f>
        <v/>
      </c>
      <c r="W202" s="107" t="str">
        <f>IF('Order Form'!$B$15="Country","",IF(ISNUMBER($H202),IF('Order Form'!$K$14="Yes",VLOOKUP('Order Form'!$B$15,Lists!N:O,2,0),""),""))</f>
        <v/>
      </c>
      <c r="X202" s="109"/>
      <c r="Y202" s="108" t="str">
        <f>IF('Order Form'!$F$8="Phone","",IF(ISNUMBER($H202),IF('Order Form'!$K$14="Yes",'Order Form'!$F$8,""),""))</f>
        <v/>
      </c>
      <c r="Z202" s="106" t="str">
        <f>IF('Order Form'!$F$9="Email","",IF(ISNUMBER($H202),IF('Order Form'!$K$14="Yes",'Order Form'!$F$9,""),""))</f>
        <v/>
      </c>
      <c r="AA202" s="47"/>
      <c r="AC202" s="95" t="str">
        <f>IF(ISNUMBER(($H202)),LEFT('Order Form'!$K$10,2),"")</f>
        <v/>
      </c>
      <c r="AD202" s="43"/>
      <c r="AE202" s="95" t="str">
        <f>IF(AC202="GR",LEFT('Order Form'!$K$11,2),"")</f>
        <v/>
      </c>
      <c r="AF202" s="43"/>
      <c r="AG202" s="47"/>
      <c r="AH202" s="47"/>
      <c r="AI202" s="95" t="str">
        <f>IF(ISNUMBER(($H202)),IF('Order Form'!$K$16="Yes","P",""),"")</f>
        <v/>
      </c>
      <c r="AJ202" s="43"/>
      <c r="AK202" s="115"/>
      <c r="AL202" s="115"/>
      <c r="AM202" s="43"/>
      <c r="AN202" s="43"/>
      <c r="AO202" s="47"/>
      <c r="AP202" s="43"/>
      <c r="AQ202" s="47"/>
      <c r="AR202" s="47"/>
      <c r="AS202" s="47"/>
      <c r="AZ202" s="95" t="str">
        <f>IF(ISNUMBER(($H202)),IF('Order Form'!$K$15="Yes","Y",""),"")</f>
        <v/>
      </c>
      <c r="BD202" s="96" t="e">
        <f>IF('Order Form'!#REF!&gt;0,"OF"," ")</f>
        <v>#REF!</v>
      </c>
      <c r="BE202" s="95" t="e">
        <f>IF('Order Form'!#REF!&gt;0,"Y"," ")</f>
        <v>#REF!</v>
      </c>
      <c r="BF202" s="95" t="e">
        <f>IF('Order Form'!#REF!&gt;0,"STANDARD"," ")</f>
        <v>#REF!</v>
      </c>
    </row>
    <row r="203" spans="1:58">
      <c r="A203" s="43"/>
      <c r="B203" s="102" t="str">
        <f>IF(ISNUMBER(($H203)),'Order Form'!$D$5,"")</f>
        <v/>
      </c>
      <c r="C203" s="101" t="str">
        <f>IF(ISNUMBER(($H203)),'Order Form'!$G$5,"")</f>
        <v/>
      </c>
      <c r="D203" s="101" t="str">
        <f>IF('Order Form'!F261="","",IF(ISNUMBER(($H203)),'Order Form'!F261,""))</f>
        <v/>
      </c>
      <c r="E203" s="44"/>
      <c r="F203" s="100" t="str">
        <f>IF(ISNUMBER((H203)),SUBSTITUTE(SUBSTITUTE('Order Form'!#REF!,"-","")," ",""),"")</f>
        <v/>
      </c>
      <c r="G203" s="45"/>
      <c r="H203" s="99" t="str">
        <f>IF('Order Form'!H261&gt;0,'Order Form'!H261," ")</f>
        <v xml:space="preserve"> </v>
      </c>
      <c r="I203" s="98" t="str">
        <f>IF('Order Form'!$K$13="Yes",(IF('Order Form'!#REF!&gt;0,"",IF('Order Form'!$K$10&lt;&gt;"GR - Gratis",IF('Order Form'!#REF!=0,"",IF(ISNUMBER($H203),'Order Form'!#REF!,"")),""))),"")</f>
        <v/>
      </c>
      <c r="J203" s="98" t="str">
        <f>IF('Order Form'!$K$13="Yes",(IF('Order Form'!#REF!=0,"",IF('Order Form'!$K$10&lt;&gt;"GR - Gratis",IF(ISNUMBER($H203),'Order Form'!#REF!,""),""))),"")</f>
        <v/>
      </c>
      <c r="K203" s="46"/>
      <c r="L203" s="98" t="str">
        <f>IF('Order Form'!J261&gt;0,"",IF('Order Form'!G261=0,"",IF('Order Form'!$K$10&lt;&gt;"GR - Gratis",IF('Order Form'!$K$12="Yes",IF(ISNUMBER($H203),'Order Form'!G261*100,""),""),"")))</f>
        <v/>
      </c>
      <c r="M203" s="98" t="str">
        <f>IF('Order Form'!J261&gt;0,"",IF('Order Form'!$K$17=0,"",IF('Order Form'!$K$17=0,"",IF('Order Form'!$K$10&lt;&gt;"GR - Gratis",IF('Order Form'!$K$12="Yes",IF(ISNUMBER($H203),'Order Form'!$K$17*100,""),""),""))))</f>
        <v/>
      </c>
      <c r="N203" s="47"/>
      <c r="O203" s="97" t="str">
        <f>IF('Order Form'!$B$8="Name / Attent Of","",IF(ISNUMBER($H203),IF('Order Form'!$K$14="Yes",'Order Form'!$B$8,""),""))</f>
        <v/>
      </c>
      <c r="P203" s="105" t="str">
        <f>IF('Order Form'!$B$9="Company / Department","",IF(ISNUMBER($H203),IF('Order Form'!$K$14="Yes",'Order Form'!$B$9,""),""))</f>
        <v/>
      </c>
      <c r="Q203" s="97" t="str">
        <f>IF('Order Form'!$B$10="Address 1","",IF(ISNUMBER($H203),IF('Order Form'!$K$14="Yes",'Order Form'!$B$10,""),""))</f>
        <v/>
      </c>
      <c r="R203" s="97" t="str">
        <f>IF('Order Form'!$B$11="Address 2","",IF(ISNUMBER($H203),IF('Order Form'!$K$14="Yes",'Order Form'!$B$11,""),""))</f>
        <v/>
      </c>
      <c r="S203" s="105" t="str">
        <f>IF('Order Form'!$B$12="Address 3","",IF(ISNUMBER($H203),IF('Order Form'!$K$14="Yes",'Order Form'!$B$12,""),""))</f>
        <v/>
      </c>
      <c r="T203" s="97" t="str">
        <f>IF('Order Form'!$B$13="Town","",IF(ISNUMBER($H203),IF('Order Form'!$K$14="Yes",'Order Form'!$B$13,""),""))</f>
        <v/>
      </c>
      <c r="U203" s="43"/>
      <c r="V203" s="112" t="str">
        <f>IF('Order Form'!$B$14="Post Code","",IF(ISNUMBER($H203),IF('Order Form'!$K$14="Yes",'Order Form'!$B$14,""),""))</f>
        <v/>
      </c>
      <c r="W203" s="107" t="str">
        <f>IF('Order Form'!$B$15="Country","",IF(ISNUMBER($H203),IF('Order Form'!$K$14="Yes",VLOOKUP('Order Form'!$B$15,Lists!N:O,2,0),""),""))</f>
        <v/>
      </c>
      <c r="X203" s="109"/>
      <c r="Y203" s="108" t="str">
        <f>IF('Order Form'!$F$8="Phone","",IF(ISNUMBER($H203),IF('Order Form'!$K$14="Yes",'Order Form'!$F$8,""),""))</f>
        <v/>
      </c>
      <c r="Z203" s="106" t="str">
        <f>IF('Order Form'!$F$9="Email","",IF(ISNUMBER($H203),IF('Order Form'!$K$14="Yes",'Order Form'!$F$9,""),""))</f>
        <v/>
      </c>
      <c r="AA203" s="47"/>
      <c r="AC203" s="95" t="str">
        <f>IF(ISNUMBER(($H203)),LEFT('Order Form'!$K$10,2),"")</f>
        <v/>
      </c>
      <c r="AD203" s="43"/>
      <c r="AE203" s="95" t="str">
        <f>IF(AC203="GR",LEFT('Order Form'!$K$11,2),"")</f>
        <v/>
      </c>
      <c r="AF203" s="43"/>
      <c r="AG203" s="47"/>
      <c r="AH203" s="47"/>
      <c r="AI203" s="95" t="str">
        <f>IF(ISNUMBER(($H203)),IF('Order Form'!$K$16="Yes","P",""),"")</f>
        <v/>
      </c>
      <c r="AJ203" s="43"/>
      <c r="AK203" s="115"/>
      <c r="AL203" s="115"/>
      <c r="AM203" s="43"/>
      <c r="AN203" s="43"/>
      <c r="AO203" s="47"/>
      <c r="AP203" s="43"/>
      <c r="AQ203" s="47"/>
      <c r="AR203" s="47"/>
      <c r="AS203" s="47"/>
      <c r="AZ203" s="95" t="str">
        <f>IF(ISNUMBER(($H203)),IF('Order Form'!$K$15="Yes","Y",""),"")</f>
        <v/>
      </c>
      <c r="BD203" s="96" t="e">
        <f>IF('Order Form'!#REF!&gt;0,"OF"," ")</f>
        <v>#REF!</v>
      </c>
      <c r="BE203" s="95" t="e">
        <f>IF('Order Form'!#REF!&gt;0,"Y"," ")</f>
        <v>#REF!</v>
      </c>
      <c r="BF203" s="95" t="e">
        <f>IF('Order Form'!#REF!&gt;0,"STANDARD"," ")</f>
        <v>#REF!</v>
      </c>
    </row>
    <row r="204" spans="1:58">
      <c r="A204" s="43"/>
      <c r="B204" s="102" t="str">
        <f>IF(ISNUMBER(($H204)),'Order Form'!$D$5,"")</f>
        <v/>
      </c>
      <c r="C204" s="101" t="str">
        <f>IF(ISNUMBER(($H204)),'Order Form'!$G$5,"")</f>
        <v/>
      </c>
      <c r="D204" s="101" t="str">
        <f>IF('Order Form'!F262="","",IF(ISNUMBER(($H204)),'Order Form'!F262,""))</f>
        <v/>
      </c>
      <c r="E204" s="44"/>
      <c r="F204" s="100" t="str">
        <f>IF(ISNUMBER((H204)),SUBSTITUTE(SUBSTITUTE('Order Form'!#REF!,"-","")," ",""),"")</f>
        <v/>
      </c>
      <c r="G204" s="45"/>
      <c r="H204" s="99" t="str">
        <f>IF('Order Form'!H262&gt;0,'Order Form'!H262," ")</f>
        <v xml:space="preserve"> </v>
      </c>
      <c r="I204" s="98" t="str">
        <f>IF('Order Form'!$K$13="Yes",(IF('Order Form'!#REF!&gt;0,"",IF('Order Form'!$K$10&lt;&gt;"GR - Gratis",IF('Order Form'!#REF!=0,"",IF(ISNUMBER($H204),'Order Form'!#REF!,"")),""))),"")</f>
        <v/>
      </c>
      <c r="J204" s="98" t="str">
        <f>IF('Order Form'!$K$13="Yes",(IF('Order Form'!#REF!=0,"",IF('Order Form'!$K$10&lt;&gt;"GR - Gratis",IF(ISNUMBER($H204),'Order Form'!#REF!,""),""))),"")</f>
        <v/>
      </c>
      <c r="K204" s="46"/>
      <c r="L204" s="98" t="str">
        <f>IF('Order Form'!J262&gt;0,"",IF('Order Form'!G262=0,"",IF('Order Form'!$K$10&lt;&gt;"GR - Gratis",IF('Order Form'!$K$12="Yes",IF(ISNUMBER($H204),'Order Form'!G262*100,""),""),"")))</f>
        <v/>
      </c>
      <c r="M204" s="98" t="str">
        <f>IF('Order Form'!J262&gt;0,"",IF('Order Form'!$K$17=0,"",IF('Order Form'!$K$17=0,"",IF('Order Form'!$K$10&lt;&gt;"GR - Gratis",IF('Order Form'!$K$12="Yes",IF(ISNUMBER($H204),'Order Form'!$K$17*100,""),""),""))))</f>
        <v/>
      </c>
      <c r="N204" s="47"/>
      <c r="O204" s="97" t="str">
        <f>IF('Order Form'!$B$8="Name / Attent Of","",IF(ISNUMBER($H204),IF('Order Form'!$K$14="Yes",'Order Form'!$B$8,""),""))</f>
        <v/>
      </c>
      <c r="P204" s="105" t="str">
        <f>IF('Order Form'!$B$9="Company / Department","",IF(ISNUMBER($H204),IF('Order Form'!$K$14="Yes",'Order Form'!$B$9,""),""))</f>
        <v/>
      </c>
      <c r="Q204" s="97" t="str">
        <f>IF('Order Form'!$B$10="Address 1","",IF(ISNUMBER($H204),IF('Order Form'!$K$14="Yes",'Order Form'!$B$10,""),""))</f>
        <v/>
      </c>
      <c r="R204" s="97" t="str">
        <f>IF('Order Form'!$B$11="Address 2","",IF(ISNUMBER($H204),IF('Order Form'!$K$14="Yes",'Order Form'!$B$11,""),""))</f>
        <v/>
      </c>
      <c r="S204" s="105" t="str">
        <f>IF('Order Form'!$B$12="Address 3","",IF(ISNUMBER($H204),IF('Order Form'!$K$14="Yes",'Order Form'!$B$12,""),""))</f>
        <v/>
      </c>
      <c r="T204" s="97" t="str">
        <f>IF('Order Form'!$B$13="Town","",IF(ISNUMBER($H204),IF('Order Form'!$K$14="Yes",'Order Form'!$B$13,""),""))</f>
        <v/>
      </c>
      <c r="U204" s="43"/>
      <c r="V204" s="112" t="str">
        <f>IF('Order Form'!$B$14="Post Code","",IF(ISNUMBER($H204),IF('Order Form'!$K$14="Yes",'Order Form'!$B$14,""),""))</f>
        <v/>
      </c>
      <c r="W204" s="107" t="str">
        <f>IF('Order Form'!$B$15="Country","",IF(ISNUMBER($H204),IF('Order Form'!$K$14="Yes",VLOOKUP('Order Form'!$B$15,Lists!N:O,2,0),""),""))</f>
        <v/>
      </c>
      <c r="X204" s="109"/>
      <c r="Y204" s="108" t="str">
        <f>IF('Order Form'!$F$8="Phone","",IF(ISNUMBER($H204),IF('Order Form'!$K$14="Yes",'Order Form'!$F$8,""),""))</f>
        <v/>
      </c>
      <c r="Z204" s="106" t="str">
        <f>IF('Order Form'!$F$9="Email","",IF(ISNUMBER($H204),IF('Order Form'!$K$14="Yes",'Order Form'!$F$9,""),""))</f>
        <v/>
      </c>
      <c r="AA204" s="47"/>
      <c r="AC204" s="95" t="str">
        <f>IF(ISNUMBER(($H204)),LEFT('Order Form'!$K$10,2),"")</f>
        <v/>
      </c>
      <c r="AD204" s="43"/>
      <c r="AE204" s="95" t="str">
        <f>IF(AC204="GR",LEFT('Order Form'!$K$11,2),"")</f>
        <v/>
      </c>
      <c r="AF204" s="43"/>
      <c r="AG204" s="47"/>
      <c r="AH204" s="47"/>
      <c r="AI204" s="95" t="str">
        <f>IF(ISNUMBER(($H204)),IF('Order Form'!$K$16="Yes","P",""),"")</f>
        <v/>
      </c>
      <c r="AJ204" s="43"/>
      <c r="AK204" s="115"/>
      <c r="AL204" s="115"/>
      <c r="AM204" s="43"/>
      <c r="AN204" s="43"/>
      <c r="AO204" s="47"/>
      <c r="AP204" s="43"/>
      <c r="AQ204" s="47"/>
      <c r="AR204" s="47"/>
      <c r="AS204" s="47"/>
      <c r="AZ204" s="95" t="str">
        <f>IF(ISNUMBER(($H204)),IF('Order Form'!$K$15="Yes","Y",""),"")</f>
        <v/>
      </c>
      <c r="BD204" s="96" t="e">
        <f>IF('Order Form'!#REF!&gt;0,"OF"," ")</f>
        <v>#REF!</v>
      </c>
      <c r="BE204" s="95" t="e">
        <f>IF('Order Form'!#REF!&gt;0,"Y"," ")</f>
        <v>#REF!</v>
      </c>
      <c r="BF204" s="95" t="e">
        <f>IF('Order Form'!#REF!&gt;0,"STANDARD"," ")</f>
        <v>#REF!</v>
      </c>
    </row>
    <row r="205" spans="1:58">
      <c r="A205" s="43"/>
      <c r="B205" s="102" t="str">
        <f>IF(ISNUMBER(($H205)),'Order Form'!$D$5,"")</f>
        <v/>
      </c>
      <c r="C205" s="101" t="str">
        <f>IF(ISNUMBER(($H205)),'Order Form'!$G$5,"")</f>
        <v/>
      </c>
      <c r="D205" s="101" t="str">
        <f>IF('Order Form'!F263="","",IF(ISNUMBER(($H205)),'Order Form'!F263,""))</f>
        <v/>
      </c>
      <c r="E205" s="44"/>
      <c r="F205" s="100" t="str">
        <f>IF(ISNUMBER((H205)),SUBSTITUTE(SUBSTITUTE('Order Form'!#REF!,"-","")," ",""),"")</f>
        <v/>
      </c>
      <c r="G205" s="45"/>
      <c r="H205" s="99" t="str">
        <f>IF('Order Form'!H263&gt;0,'Order Form'!H263," ")</f>
        <v xml:space="preserve"> </v>
      </c>
      <c r="I205" s="98" t="str">
        <f>IF('Order Form'!$K$13="Yes",(IF('Order Form'!#REF!&gt;0,"",IF('Order Form'!$K$10&lt;&gt;"GR - Gratis",IF('Order Form'!#REF!=0,"",IF(ISNUMBER($H205),'Order Form'!#REF!,"")),""))),"")</f>
        <v/>
      </c>
      <c r="J205" s="98" t="str">
        <f>IF('Order Form'!$K$13="Yes",(IF('Order Form'!#REF!=0,"",IF('Order Form'!$K$10&lt;&gt;"GR - Gratis",IF(ISNUMBER($H205),'Order Form'!#REF!,""),""))),"")</f>
        <v/>
      </c>
      <c r="K205" s="46"/>
      <c r="L205" s="98" t="str">
        <f>IF('Order Form'!J263&gt;0,"",IF('Order Form'!G263=0,"",IF('Order Form'!$K$10&lt;&gt;"GR - Gratis",IF('Order Form'!$K$12="Yes",IF(ISNUMBER($H205),'Order Form'!G263*100,""),""),"")))</f>
        <v/>
      </c>
      <c r="M205" s="98" t="str">
        <f>IF('Order Form'!J263&gt;0,"",IF('Order Form'!$K$17=0,"",IF('Order Form'!$K$17=0,"",IF('Order Form'!$K$10&lt;&gt;"GR - Gratis",IF('Order Form'!$K$12="Yes",IF(ISNUMBER($H205),'Order Form'!$K$17*100,""),""),""))))</f>
        <v/>
      </c>
      <c r="N205" s="47"/>
      <c r="O205" s="97" t="str">
        <f>IF('Order Form'!$B$8="Name / Attent Of","",IF(ISNUMBER($H205),IF('Order Form'!$K$14="Yes",'Order Form'!$B$8,""),""))</f>
        <v/>
      </c>
      <c r="P205" s="105" t="str">
        <f>IF('Order Form'!$B$9="Company / Department","",IF(ISNUMBER($H205),IF('Order Form'!$K$14="Yes",'Order Form'!$B$9,""),""))</f>
        <v/>
      </c>
      <c r="Q205" s="97" t="str">
        <f>IF('Order Form'!$B$10="Address 1","",IF(ISNUMBER($H205),IF('Order Form'!$K$14="Yes",'Order Form'!$B$10,""),""))</f>
        <v/>
      </c>
      <c r="R205" s="97" t="str">
        <f>IF('Order Form'!$B$11="Address 2","",IF(ISNUMBER($H205),IF('Order Form'!$K$14="Yes",'Order Form'!$B$11,""),""))</f>
        <v/>
      </c>
      <c r="S205" s="105" t="str">
        <f>IF('Order Form'!$B$12="Address 3","",IF(ISNUMBER($H205),IF('Order Form'!$K$14="Yes",'Order Form'!$B$12,""),""))</f>
        <v/>
      </c>
      <c r="T205" s="97" t="str">
        <f>IF('Order Form'!$B$13="Town","",IF(ISNUMBER($H205),IF('Order Form'!$K$14="Yes",'Order Form'!$B$13,""),""))</f>
        <v/>
      </c>
      <c r="U205" s="43"/>
      <c r="V205" s="112" t="str">
        <f>IF('Order Form'!$B$14="Post Code","",IF(ISNUMBER($H205),IF('Order Form'!$K$14="Yes",'Order Form'!$B$14,""),""))</f>
        <v/>
      </c>
      <c r="W205" s="107" t="str">
        <f>IF('Order Form'!$B$15="Country","",IF(ISNUMBER($H205),IF('Order Form'!$K$14="Yes",VLOOKUP('Order Form'!$B$15,Lists!N:O,2,0),""),""))</f>
        <v/>
      </c>
      <c r="X205" s="109"/>
      <c r="Y205" s="108" t="str">
        <f>IF('Order Form'!$F$8="Phone","",IF(ISNUMBER($H205),IF('Order Form'!$K$14="Yes",'Order Form'!$F$8,""),""))</f>
        <v/>
      </c>
      <c r="Z205" s="106" t="str">
        <f>IF('Order Form'!$F$9="Email","",IF(ISNUMBER($H205),IF('Order Form'!$K$14="Yes",'Order Form'!$F$9,""),""))</f>
        <v/>
      </c>
      <c r="AA205" s="47"/>
      <c r="AC205" s="95" t="str">
        <f>IF(ISNUMBER(($H205)),LEFT('Order Form'!$K$10,2),"")</f>
        <v/>
      </c>
      <c r="AD205" s="43"/>
      <c r="AE205" s="95" t="str">
        <f>IF(AC205="GR",LEFT('Order Form'!$K$11,2),"")</f>
        <v/>
      </c>
      <c r="AF205" s="43"/>
      <c r="AG205" s="47"/>
      <c r="AH205" s="47"/>
      <c r="AI205" s="95" t="str">
        <f>IF(ISNUMBER(($H205)),IF('Order Form'!$K$16="Yes","P",""),"")</f>
        <v/>
      </c>
      <c r="AJ205" s="43"/>
      <c r="AK205" s="115"/>
      <c r="AL205" s="115"/>
      <c r="AM205" s="43"/>
      <c r="AN205" s="43"/>
      <c r="AO205" s="47"/>
      <c r="AP205" s="43"/>
      <c r="AQ205" s="47"/>
      <c r="AR205" s="47"/>
      <c r="AS205" s="47"/>
      <c r="AZ205" s="95" t="str">
        <f>IF(ISNUMBER(($H205)),IF('Order Form'!$K$15="Yes","Y",""),"")</f>
        <v/>
      </c>
      <c r="BD205" s="96" t="e">
        <f>IF('Order Form'!#REF!&gt;0,"OF"," ")</f>
        <v>#REF!</v>
      </c>
      <c r="BE205" s="95" t="e">
        <f>IF('Order Form'!#REF!&gt;0,"Y"," ")</f>
        <v>#REF!</v>
      </c>
      <c r="BF205" s="95" t="e">
        <f>IF('Order Form'!#REF!&gt;0,"STANDARD"," ")</f>
        <v>#REF!</v>
      </c>
    </row>
    <row r="206" spans="1:58">
      <c r="A206" s="43"/>
      <c r="B206" s="102" t="str">
        <f>IF(ISNUMBER(($H206)),'Order Form'!$D$5,"")</f>
        <v/>
      </c>
      <c r="C206" s="101" t="str">
        <f>IF(ISNUMBER(($H206)),'Order Form'!$G$5,"")</f>
        <v/>
      </c>
      <c r="D206" s="101" t="str">
        <f>IF('Order Form'!F264="","",IF(ISNUMBER(($H206)),'Order Form'!F264,""))</f>
        <v/>
      </c>
      <c r="E206" s="44"/>
      <c r="F206" s="100" t="str">
        <f>IF(ISNUMBER((H206)),SUBSTITUTE(SUBSTITUTE('Order Form'!#REF!,"-","")," ",""),"")</f>
        <v/>
      </c>
      <c r="G206" s="45"/>
      <c r="H206" s="99" t="str">
        <f>IF('Order Form'!H264&gt;0,'Order Form'!H264," ")</f>
        <v xml:space="preserve"> </v>
      </c>
      <c r="I206" s="98" t="str">
        <f>IF('Order Form'!$K$13="Yes",(IF('Order Form'!#REF!&gt;0,"",IF('Order Form'!$K$10&lt;&gt;"GR - Gratis",IF('Order Form'!#REF!=0,"",IF(ISNUMBER($H206),'Order Form'!#REF!,"")),""))),"")</f>
        <v/>
      </c>
      <c r="J206" s="98" t="str">
        <f>IF('Order Form'!$K$13="Yes",(IF('Order Form'!#REF!=0,"",IF('Order Form'!$K$10&lt;&gt;"GR - Gratis",IF(ISNUMBER($H206),'Order Form'!#REF!,""),""))),"")</f>
        <v/>
      </c>
      <c r="K206" s="46"/>
      <c r="L206" s="98" t="str">
        <f>IF('Order Form'!J264&gt;0,"",IF('Order Form'!G264=0,"",IF('Order Form'!$K$10&lt;&gt;"GR - Gratis",IF('Order Form'!$K$12="Yes",IF(ISNUMBER($H206),'Order Form'!G264*100,""),""),"")))</f>
        <v/>
      </c>
      <c r="M206" s="98" t="str">
        <f>IF('Order Form'!J264&gt;0,"",IF('Order Form'!$K$17=0,"",IF('Order Form'!$K$17=0,"",IF('Order Form'!$K$10&lt;&gt;"GR - Gratis",IF('Order Form'!$K$12="Yes",IF(ISNUMBER($H206),'Order Form'!$K$17*100,""),""),""))))</f>
        <v/>
      </c>
      <c r="N206" s="47"/>
      <c r="O206" s="97" t="str">
        <f>IF('Order Form'!$B$8="Name / Attent Of","",IF(ISNUMBER($H206),IF('Order Form'!$K$14="Yes",'Order Form'!$B$8,""),""))</f>
        <v/>
      </c>
      <c r="P206" s="105" t="str">
        <f>IF('Order Form'!$B$9="Company / Department","",IF(ISNUMBER($H206),IF('Order Form'!$K$14="Yes",'Order Form'!$B$9,""),""))</f>
        <v/>
      </c>
      <c r="Q206" s="97" t="str">
        <f>IF('Order Form'!$B$10="Address 1","",IF(ISNUMBER($H206),IF('Order Form'!$K$14="Yes",'Order Form'!$B$10,""),""))</f>
        <v/>
      </c>
      <c r="R206" s="97" t="str">
        <f>IF('Order Form'!$B$11="Address 2","",IF(ISNUMBER($H206),IF('Order Form'!$K$14="Yes",'Order Form'!$B$11,""),""))</f>
        <v/>
      </c>
      <c r="S206" s="105" t="str">
        <f>IF('Order Form'!$B$12="Address 3","",IF(ISNUMBER($H206),IF('Order Form'!$K$14="Yes",'Order Form'!$B$12,""),""))</f>
        <v/>
      </c>
      <c r="T206" s="97" t="str">
        <f>IF('Order Form'!$B$13="Town","",IF(ISNUMBER($H206),IF('Order Form'!$K$14="Yes",'Order Form'!$B$13,""),""))</f>
        <v/>
      </c>
      <c r="U206" s="43"/>
      <c r="V206" s="112" t="str">
        <f>IF('Order Form'!$B$14="Post Code","",IF(ISNUMBER($H206),IF('Order Form'!$K$14="Yes",'Order Form'!$B$14,""),""))</f>
        <v/>
      </c>
      <c r="W206" s="107" t="str">
        <f>IF('Order Form'!$B$15="Country","",IF(ISNUMBER($H206),IF('Order Form'!$K$14="Yes",VLOOKUP('Order Form'!$B$15,Lists!N:O,2,0),""),""))</f>
        <v/>
      </c>
      <c r="X206" s="109"/>
      <c r="Y206" s="108" t="str">
        <f>IF('Order Form'!$F$8="Phone","",IF(ISNUMBER($H206),IF('Order Form'!$K$14="Yes",'Order Form'!$F$8,""),""))</f>
        <v/>
      </c>
      <c r="Z206" s="106" t="str">
        <f>IF('Order Form'!$F$9="Email","",IF(ISNUMBER($H206),IF('Order Form'!$K$14="Yes",'Order Form'!$F$9,""),""))</f>
        <v/>
      </c>
      <c r="AA206" s="47"/>
      <c r="AC206" s="95" t="str">
        <f>IF(ISNUMBER(($H206)),LEFT('Order Form'!$K$10,2),"")</f>
        <v/>
      </c>
      <c r="AD206" s="43"/>
      <c r="AE206" s="95" t="str">
        <f>IF(AC206="GR",LEFT('Order Form'!$K$11,2),"")</f>
        <v/>
      </c>
      <c r="AF206" s="43"/>
      <c r="AG206" s="47"/>
      <c r="AH206" s="47"/>
      <c r="AI206" s="95" t="str">
        <f>IF(ISNUMBER(($H206)),IF('Order Form'!$K$16="Yes","P",""),"")</f>
        <v/>
      </c>
      <c r="AJ206" s="43"/>
      <c r="AK206" s="115"/>
      <c r="AL206" s="115"/>
      <c r="AM206" s="43"/>
      <c r="AN206" s="43"/>
      <c r="AO206" s="47"/>
      <c r="AP206" s="43"/>
      <c r="AQ206" s="47"/>
      <c r="AR206" s="47"/>
      <c r="AS206" s="47"/>
      <c r="AZ206" s="95" t="str">
        <f>IF(ISNUMBER(($H206)),IF('Order Form'!$K$15="Yes","Y",""),"")</f>
        <v/>
      </c>
      <c r="BD206" s="96" t="e">
        <f>IF('Order Form'!#REF!&gt;0,"OF"," ")</f>
        <v>#REF!</v>
      </c>
      <c r="BE206" s="95" t="e">
        <f>IF('Order Form'!#REF!&gt;0,"Y"," ")</f>
        <v>#REF!</v>
      </c>
      <c r="BF206" s="95" t="e">
        <f>IF('Order Form'!#REF!&gt;0,"STANDARD"," ")</f>
        <v>#REF!</v>
      </c>
    </row>
    <row r="207" spans="1:58">
      <c r="A207" s="43"/>
      <c r="B207" s="102" t="str">
        <f>IF(ISNUMBER(($H207)),'Order Form'!$D$5,"")</f>
        <v/>
      </c>
      <c r="C207" s="101" t="str">
        <f>IF(ISNUMBER(($H207)),'Order Form'!$G$5,"")</f>
        <v/>
      </c>
      <c r="D207" s="101" t="str">
        <f>IF('Order Form'!F265="","",IF(ISNUMBER(($H207)),'Order Form'!F265,""))</f>
        <v/>
      </c>
      <c r="E207" s="44"/>
      <c r="F207" s="100" t="str">
        <f>IF(ISNUMBER((H207)),SUBSTITUTE(SUBSTITUTE('Order Form'!#REF!,"-","")," ",""),"")</f>
        <v/>
      </c>
      <c r="G207" s="45"/>
      <c r="H207" s="99" t="str">
        <f>IF('Order Form'!H265&gt;0,'Order Form'!H265," ")</f>
        <v xml:space="preserve"> </v>
      </c>
      <c r="I207" s="98" t="str">
        <f>IF('Order Form'!$K$13="Yes",(IF('Order Form'!#REF!&gt;0,"",IF('Order Form'!$K$10&lt;&gt;"GR - Gratis",IF('Order Form'!#REF!=0,"",IF(ISNUMBER($H207),'Order Form'!#REF!,"")),""))),"")</f>
        <v/>
      </c>
      <c r="J207" s="98" t="str">
        <f>IF('Order Form'!$K$13="Yes",(IF('Order Form'!#REF!=0,"",IF('Order Form'!$K$10&lt;&gt;"GR - Gratis",IF(ISNUMBER($H207),'Order Form'!#REF!,""),""))),"")</f>
        <v/>
      </c>
      <c r="K207" s="46"/>
      <c r="L207" s="98" t="str">
        <f>IF('Order Form'!J265&gt;0,"",IF('Order Form'!G265=0,"",IF('Order Form'!$K$10&lt;&gt;"GR - Gratis",IF('Order Form'!$K$12="Yes",IF(ISNUMBER($H207),'Order Form'!G265*100,""),""),"")))</f>
        <v/>
      </c>
      <c r="M207" s="98" t="str">
        <f>IF('Order Form'!J265&gt;0,"",IF('Order Form'!$K$17=0,"",IF('Order Form'!$K$17=0,"",IF('Order Form'!$K$10&lt;&gt;"GR - Gratis",IF('Order Form'!$K$12="Yes",IF(ISNUMBER($H207),'Order Form'!$K$17*100,""),""),""))))</f>
        <v/>
      </c>
      <c r="N207" s="47"/>
      <c r="O207" s="97" t="str">
        <f>IF('Order Form'!$B$8="Name / Attent Of","",IF(ISNUMBER($H207),IF('Order Form'!$K$14="Yes",'Order Form'!$B$8,""),""))</f>
        <v/>
      </c>
      <c r="P207" s="105" t="str">
        <f>IF('Order Form'!$B$9="Company / Department","",IF(ISNUMBER($H207),IF('Order Form'!$K$14="Yes",'Order Form'!$B$9,""),""))</f>
        <v/>
      </c>
      <c r="Q207" s="97" t="str">
        <f>IF('Order Form'!$B$10="Address 1","",IF(ISNUMBER($H207),IF('Order Form'!$K$14="Yes",'Order Form'!$B$10,""),""))</f>
        <v/>
      </c>
      <c r="R207" s="97" t="str">
        <f>IF('Order Form'!$B$11="Address 2","",IF(ISNUMBER($H207),IF('Order Form'!$K$14="Yes",'Order Form'!$B$11,""),""))</f>
        <v/>
      </c>
      <c r="S207" s="105" t="str">
        <f>IF('Order Form'!$B$12="Address 3","",IF(ISNUMBER($H207),IF('Order Form'!$K$14="Yes",'Order Form'!$B$12,""),""))</f>
        <v/>
      </c>
      <c r="T207" s="97" t="str">
        <f>IF('Order Form'!$B$13="Town","",IF(ISNUMBER($H207),IF('Order Form'!$K$14="Yes",'Order Form'!$B$13,""),""))</f>
        <v/>
      </c>
      <c r="U207" s="43"/>
      <c r="V207" s="112" t="str">
        <f>IF('Order Form'!$B$14="Post Code","",IF(ISNUMBER($H207),IF('Order Form'!$K$14="Yes",'Order Form'!$B$14,""),""))</f>
        <v/>
      </c>
      <c r="W207" s="107" t="str">
        <f>IF('Order Form'!$B$15="Country","",IF(ISNUMBER($H207),IF('Order Form'!$K$14="Yes",VLOOKUP('Order Form'!$B$15,Lists!N:O,2,0),""),""))</f>
        <v/>
      </c>
      <c r="X207" s="109"/>
      <c r="Y207" s="108" t="str">
        <f>IF('Order Form'!$F$8="Phone","",IF(ISNUMBER($H207),IF('Order Form'!$K$14="Yes",'Order Form'!$F$8,""),""))</f>
        <v/>
      </c>
      <c r="Z207" s="106" t="str">
        <f>IF('Order Form'!$F$9="Email","",IF(ISNUMBER($H207),IF('Order Form'!$K$14="Yes",'Order Form'!$F$9,""),""))</f>
        <v/>
      </c>
      <c r="AA207" s="47"/>
      <c r="AC207" s="95" t="str">
        <f>IF(ISNUMBER(($H207)),LEFT('Order Form'!$K$10,2),"")</f>
        <v/>
      </c>
      <c r="AD207" s="43"/>
      <c r="AE207" s="95" t="str">
        <f>IF(AC207="GR",LEFT('Order Form'!$K$11,2),"")</f>
        <v/>
      </c>
      <c r="AF207" s="43"/>
      <c r="AG207" s="47"/>
      <c r="AH207" s="47"/>
      <c r="AI207" s="95" t="str">
        <f>IF(ISNUMBER(($H207)),IF('Order Form'!$K$16="Yes","P",""),"")</f>
        <v/>
      </c>
      <c r="AJ207" s="43"/>
      <c r="AK207" s="115"/>
      <c r="AL207" s="115"/>
      <c r="AM207" s="43"/>
      <c r="AN207" s="43"/>
      <c r="AO207" s="47"/>
      <c r="AP207" s="43"/>
      <c r="AQ207" s="47"/>
      <c r="AR207" s="47"/>
      <c r="AS207" s="47"/>
      <c r="AZ207" s="95" t="str">
        <f>IF(ISNUMBER(($H207)),IF('Order Form'!$K$15="Yes","Y",""),"")</f>
        <v/>
      </c>
      <c r="BD207" s="96" t="e">
        <f>IF('Order Form'!#REF!&gt;0,"OF"," ")</f>
        <v>#REF!</v>
      </c>
      <c r="BE207" s="95" t="e">
        <f>IF('Order Form'!#REF!&gt;0,"Y"," ")</f>
        <v>#REF!</v>
      </c>
      <c r="BF207" s="95" t="e">
        <f>IF('Order Form'!#REF!&gt;0,"STANDARD"," ")</f>
        <v>#REF!</v>
      </c>
    </row>
    <row r="208" spans="1:58">
      <c r="A208" s="43"/>
      <c r="B208" s="102" t="str">
        <f>IF(ISNUMBER(($H208)),'Order Form'!$D$5,"")</f>
        <v/>
      </c>
      <c r="C208" s="101" t="str">
        <f>IF(ISNUMBER(($H208)),'Order Form'!$G$5,"")</f>
        <v/>
      </c>
      <c r="D208" s="101" t="str">
        <f>IF('Order Form'!F266="","",IF(ISNUMBER(($H208)),'Order Form'!F266,""))</f>
        <v/>
      </c>
      <c r="E208" s="44"/>
      <c r="F208" s="100" t="str">
        <f>IF(ISNUMBER((H208)),SUBSTITUTE(SUBSTITUTE('Order Form'!#REF!,"-","")," ",""),"")</f>
        <v/>
      </c>
      <c r="G208" s="45"/>
      <c r="H208" s="99" t="str">
        <f>IF('Order Form'!H266&gt;0,'Order Form'!H266," ")</f>
        <v xml:space="preserve"> </v>
      </c>
      <c r="I208" s="98" t="str">
        <f>IF('Order Form'!$K$13="Yes",(IF('Order Form'!#REF!&gt;0,"",IF('Order Form'!$K$10&lt;&gt;"GR - Gratis",IF('Order Form'!#REF!=0,"",IF(ISNUMBER($H208),'Order Form'!#REF!,"")),""))),"")</f>
        <v/>
      </c>
      <c r="J208" s="98" t="str">
        <f>IF('Order Form'!$K$13="Yes",(IF('Order Form'!#REF!=0,"",IF('Order Form'!$K$10&lt;&gt;"GR - Gratis",IF(ISNUMBER($H208),'Order Form'!#REF!,""),""))),"")</f>
        <v/>
      </c>
      <c r="K208" s="46"/>
      <c r="L208" s="98" t="str">
        <f>IF('Order Form'!J266&gt;0,"",IF('Order Form'!G266=0,"",IF('Order Form'!$K$10&lt;&gt;"GR - Gratis",IF('Order Form'!$K$12="Yes",IF(ISNUMBER($H208),'Order Form'!G266*100,""),""),"")))</f>
        <v/>
      </c>
      <c r="M208" s="98" t="str">
        <f>IF('Order Form'!J266&gt;0,"",IF('Order Form'!$K$17=0,"",IF('Order Form'!$K$17=0,"",IF('Order Form'!$K$10&lt;&gt;"GR - Gratis",IF('Order Form'!$K$12="Yes",IF(ISNUMBER($H208),'Order Form'!$K$17*100,""),""),""))))</f>
        <v/>
      </c>
      <c r="N208" s="47"/>
      <c r="O208" s="97" t="str">
        <f>IF('Order Form'!$B$8="Name / Attent Of","",IF(ISNUMBER($H208),IF('Order Form'!$K$14="Yes",'Order Form'!$B$8,""),""))</f>
        <v/>
      </c>
      <c r="P208" s="105" t="str">
        <f>IF('Order Form'!$B$9="Company / Department","",IF(ISNUMBER($H208),IF('Order Form'!$K$14="Yes",'Order Form'!$B$9,""),""))</f>
        <v/>
      </c>
      <c r="Q208" s="97" t="str">
        <f>IF('Order Form'!$B$10="Address 1","",IF(ISNUMBER($H208),IF('Order Form'!$K$14="Yes",'Order Form'!$B$10,""),""))</f>
        <v/>
      </c>
      <c r="R208" s="97" t="str">
        <f>IF('Order Form'!$B$11="Address 2","",IF(ISNUMBER($H208),IF('Order Form'!$K$14="Yes",'Order Form'!$B$11,""),""))</f>
        <v/>
      </c>
      <c r="S208" s="105" t="str">
        <f>IF('Order Form'!$B$12="Address 3","",IF(ISNUMBER($H208),IF('Order Form'!$K$14="Yes",'Order Form'!$B$12,""),""))</f>
        <v/>
      </c>
      <c r="T208" s="97" t="str">
        <f>IF('Order Form'!$B$13="Town","",IF(ISNUMBER($H208),IF('Order Form'!$K$14="Yes",'Order Form'!$B$13,""),""))</f>
        <v/>
      </c>
      <c r="U208" s="43"/>
      <c r="V208" s="112" t="str">
        <f>IF('Order Form'!$B$14="Post Code","",IF(ISNUMBER($H208),IF('Order Form'!$K$14="Yes",'Order Form'!$B$14,""),""))</f>
        <v/>
      </c>
      <c r="W208" s="107" t="str">
        <f>IF('Order Form'!$B$15="Country","",IF(ISNUMBER($H208),IF('Order Form'!$K$14="Yes",VLOOKUP('Order Form'!$B$15,Lists!N:O,2,0),""),""))</f>
        <v/>
      </c>
      <c r="X208" s="109"/>
      <c r="Y208" s="108" t="str">
        <f>IF('Order Form'!$F$8="Phone","",IF(ISNUMBER($H208),IF('Order Form'!$K$14="Yes",'Order Form'!$F$8,""),""))</f>
        <v/>
      </c>
      <c r="Z208" s="106" t="str">
        <f>IF('Order Form'!$F$9="Email","",IF(ISNUMBER($H208),IF('Order Form'!$K$14="Yes",'Order Form'!$F$9,""),""))</f>
        <v/>
      </c>
      <c r="AA208" s="47"/>
      <c r="AC208" s="95" t="str">
        <f>IF(ISNUMBER(($H208)),LEFT('Order Form'!$K$10,2),"")</f>
        <v/>
      </c>
      <c r="AD208" s="43"/>
      <c r="AE208" s="95" t="str">
        <f>IF(AC208="GR",LEFT('Order Form'!$K$11,2),"")</f>
        <v/>
      </c>
      <c r="AF208" s="43"/>
      <c r="AG208" s="47"/>
      <c r="AH208" s="47"/>
      <c r="AI208" s="95" t="str">
        <f>IF(ISNUMBER(($H208)),IF('Order Form'!$K$16="Yes","P",""),"")</f>
        <v/>
      </c>
      <c r="AJ208" s="43"/>
      <c r="AK208" s="115"/>
      <c r="AL208" s="115"/>
      <c r="AM208" s="43"/>
      <c r="AN208" s="43"/>
      <c r="AO208" s="47"/>
      <c r="AP208" s="43"/>
      <c r="AQ208" s="47"/>
      <c r="AR208" s="47"/>
      <c r="AS208" s="47"/>
      <c r="AZ208" s="95" t="str">
        <f>IF(ISNUMBER(($H208)),IF('Order Form'!$K$15="Yes","Y",""),"")</f>
        <v/>
      </c>
      <c r="BD208" s="96" t="e">
        <f>IF('Order Form'!#REF!&gt;0,"OF"," ")</f>
        <v>#REF!</v>
      </c>
      <c r="BE208" s="95" t="e">
        <f>IF('Order Form'!#REF!&gt;0,"Y"," ")</f>
        <v>#REF!</v>
      </c>
      <c r="BF208" s="95" t="e">
        <f>IF('Order Form'!#REF!&gt;0,"STANDARD"," ")</f>
        <v>#REF!</v>
      </c>
    </row>
    <row r="209" spans="1:58">
      <c r="A209" s="43"/>
      <c r="B209" s="102" t="str">
        <f>IF(ISNUMBER(($H209)),'Order Form'!$D$5,"")</f>
        <v/>
      </c>
      <c r="C209" s="101" t="str">
        <f>IF(ISNUMBER(($H209)),'Order Form'!$G$5,"")</f>
        <v/>
      </c>
      <c r="D209" s="101" t="str">
        <f>IF('Order Form'!F267="","",IF(ISNUMBER(($H209)),'Order Form'!F267,""))</f>
        <v/>
      </c>
      <c r="E209" s="44"/>
      <c r="F209" s="100" t="str">
        <f>IF(ISNUMBER((H209)),SUBSTITUTE(SUBSTITUTE('Order Form'!#REF!,"-","")," ",""),"")</f>
        <v/>
      </c>
      <c r="G209" s="45"/>
      <c r="H209" s="99" t="str">
        <f>IF('Order Form'!H267&gt;0,'Order Form'!H267," ")</f>
        <v xml:space="preserve"> </v>
      </c>
      <c r="I209" s="98" t="str">
        <f>IF('Order Form'!$K$13="Yes",(IF('Order Form'!#REF!&gt;0,"",IF('Order Form'!$K$10&lt;&gt;"GR - Gratis",IF('Order Form'!#REF!=0,"",IF(ISNUMBER($H209),'Order Form'!#REF!,"")),""))),"")</f>
        <v/>
      </c>
      <c r="J209" s="98" t="str">
        <f>IF('Order Form'!$K$13="Yes",(IF('Order Form'!#REF!=0,"",IF('Order Form'!$K$10&lt;&gt;"GR - Gratis",IF(ISNUMBER($H209),'Order Form'!#REF!,""),""))),"")</f>
        <v/>
      </c>
      <c r="K209" s="46"/>
      <c r="L209" s="98" t="str">
        <f>IF('Order Form'!J267&gt;0,"",IF('Order Form'!G267=0,"",IF('Order Form'!$K$10&lt;&gt;"GR - Gratis",IF('Order Form'!$K$12="Yes",IF(ISNUMBER($H209),'Order Form'!G267*100,""),""),"")))</f>
        <v/>
      </c>
      <c r="M209" s="98" t="str">
        <f>IF('Order Form'!J267&gt;0,"",IF('Order Form'!$K$17=0,"",IF('Order Form'!$K$17=0,"",IF('Order Form'!$K$10&lt;&gt;"GR - Gratis",IF('Order Form'!$K$12="Yes",IF(ISNUMBER($H209),'Order Form'!$K$17*100,""),""),""))))</f>
        <v/>
      </c>
      <c r="N209" s="47"/>
      <c r="O209" s="97" t="str">
        <f>IF('Order Form'!$B$8="Name / Attent Of","",IF(ISNUMBER($H209),IF('Order Form'!$K$14="Yes",'Order Form'!$B$8,""),""))</f>
        <v/>
      </c>
      <c r="P209" s="105" t="str">
        <f>IF('Order Form'!$B$9="Company / Department","",IF(ISNUMBER($H209),IF('Order Form'!$K$14="Yes",'Order Form'!$B$9,""),""))</f>
        <v/>
      </c>
      <c r="Q209" s="97" t="str">
        <f>IF('Order Form'!$B$10="Address 1","",IF(ISNUMBER($H209),IF('Order Form'!$K$14="Yes",'Order Form'!$B$10,""),""))</f>
        <v/>
      </c>
      <c r="R209" s="97" t="str">
        <f>IF('Order Form'!$B$11="Address 2","",IF(ISNUMBER($H209),IF('Order Form'!$K$14="Yes",'Order Form'!$B$11,""),""))</f>
        <v/>
      </c>
      <c r="S209" s="105" t="str">
        <f>IF('Order Form'!$B$12="Address 3","",IF(ISNUMBER($H209),IF('Order Form'!$K$14="Yes",'Order Form'!$B$12,""),""))</f>
        <v/>
      </c>
      <c r="T209" s="97" t="str">
        <f>IF('Order Form'!$B$13="Town","",IF(ISNUMBER($H209),IF('Order Form'!$K$14="Yes",'Order Form'!$B$13,""),""))</f>
        <v/>
      </c>
      <c r="U209" s="43"/>
      <c r="V209" s="112" t="str">
        <f>IF('Order Form'!$B$14="Post Code","",IF(ISNUMBER($H209),IF('Order Form'!$K$14="Yes",'Order Form'!$B$14,""),""))</f>
        <v/>
      </c>
      <c r="W209" s="107" t="str">
        <f>IF('Order Form'!$B$15="Country","",IF(ISNUMBER($H209),IF('Order Form'!$K$14="Yes",VLOOKUP('Order Form'!$B$15,Lists!N:O,2,0),""),""))</f>
        <v/>
      </c>
      <c r="X209" s="109"/>
      <c r="Y209" s="108" t="str">
        <f>IF('Order Form'!$F$8="Phone","",IF(ISNUMBER($H209),IF('Order Form'!$K$14="Yes",'Order Form'!$F$8,""),""))</f>
        <v/>
      </c>
      <c r="Z209" s="106" t="str">
        <f>IF('Order Form'!$F$9="Email","",IF(ISNUMBER($H209),IF('Order Form'!$K$14="Yes",'Order Form'!$F$9,""),""))</f>
        <v/>
      </c>
      <c r="AA209" s="47"/>
      <c r="AC209" s="95" t="str">
        <f>IF(ISNUMBER(($H209)),LEFT('Order Form'!$K$10,2),"")</f>
        <v/>
      </c>
      <c r="AD209" s="43"/>
      <c r="AE209" s="95" t="str">
        <f>IF(AC209="GR",LEFT('Order Form'!$K$11,2),"")</f>
        <v/>
      </c>
      <c r="AF209" s="43"/>
      <c r="AG209" s="47"/>
      <c r="AH209" s="47"/>
      <c r="AI209" s="95" t="str">
        <f>IF(ISNUMBER(($H209)),IF('Order Form'!$K$16="Yes","P",""),"")</f>
        <v/>
      </c>
      <c r="AJ209" s="43"/>
      <c r="AK209" s="115"/>
      <c r="AL209" s="115"/>
      <c r="AM209" s="43"/>
      <c r="AN209" s="43"/>
      <c r="AO209" s="47"/>
      <c r="AP209" s="43"/>
      <c r="AQ209" s="47"/>
      <c r="AR209" s="47"/>
      <c r="AS209" s="47"/>
      <c r="AZ209" s="95" t="str">
        <f>IF(ISNUMBER(($H209)),IF('Order Form'!$K$15="Yes","Y",""),"")</f>
        <v/>
      </c>
      <c r="BD209" s="96" t="e">
        <f>IF('Order Form'!#REF!&gt;0,"OF"," ")</f>
        <v>#REF!</v>
      </c>
      <c r="BE209" s="95" t="e">
        <f>IF('Order Form'!#REF!&gt;0,"Y"," ")</f>
        <v>#REF!</v>
      </c>
      <c r="BF209" s="95" t="e">
        <f>IF('Order Form'!#REF!&gt;0,"STANDARD"," ")</f>
        <v>#REF!</v>
      </c>
    </row>
    <row r="210" spans="1:58">
      <c r="A210" s="43"/>
      <c r="B210" s="102" t="str">
        <f>IF(ISNUMBER(($H210)),'Order Form'!$D$5,"")</f>
        <v/>
      </c>
      <c r="C210" s="101" t="str">
        <f>IF(ISNUMBER(($H210)),'Order Form'!$G$5,"")</f>
        <v/>
      </c>
      <c r="D210" s="101" t="str">
        <f>IF('Order Form'!F268="","",IF(ISNUMBER(($H210)),'Order Form'!F268,""))</f>
        <v/>
      </c>
      <c r="E210" s="44"/>
      <c r="F210" s="100" t="str">
        <f>IF(ISNUMBER((H210)),SUBSTITUTE(SUBSTITUTE('Order Form'!#REF!,"-","")," ",""),"")</f>
        <v/>
      </c>
      <c r="G210" s="45"/>
      <c r="H210" s="99" t="str">
        <f>IF('Order Form'!H268&gt;0,'Order Form'!H268," ")</f>
        <v xml:space="preserve"> </v>
      </c>
      <c r="I210" s="98" t="str">
        <f>IF('Order Form'!$K$13="Yes",(IF('Order Form'!#REF!&gt;0,"",IF('Order Form'!$K$10&lt;&gt;"GR - Gratis",IF('Order Form'!#REF!=0,"",IF(ISNUMBER($H210),'Order Form'!#REF!,"")),""))),"")</f>
        <v/>
      </c>
      <c r="J210" s="98" t="str">
        <f>IF('Order Form'!$K$13="Yes",(IF('Order Form'!#REF!=0,"",IF('Order Form'!$K$10&lt;&gt;"GR - Gratis",IF(ISNUMBER($H210),'Order Form'!#REF!,""),""))),"")</f>
        <v/>
      </c>
      <c r="K210" s="46"/>
      <c r="L210" s="98" t="str">
        <f>IF('Order Form'!J268&gt;0,"",IF('Order Form'!G268=0,"",IF('Order Form'!$K$10&lt;&gt;"GR - Gratis",IF('Order Form'!$K$12="Yes",IF(ISNUMBER($H210),'Order Form'!G268*100,""),""),"")))</f>
        <v/>
      </c>
      <c r="M210" s="98" t="str">
        <f>IF('Order Form'!J268&gt;0,"",IF('Order Form'!$K$17=0,"",IF('Order Form'!$K$17=0,"",IF('Order Form'!$K$10&lt;&gt;"GR - Gratis",IF('Order Form'!$K$12="Yes",IF(ISNUMBER($H210),'Order Form'!$K$17*100,""),""),""))))</f>
        <v/>
      </c>
      <c r="N210" s="47"/>
      <c r="O210" s="97" t="str">
        <f>IF('Order Form'!$B$8="Name / Attent Of","",IF(ISNUMBER($H210),IF('Order Form'!$K$14="Yes",'Order Form'!$B$8,""),""))</f>
        <v/>
      </c>
      <c r="P210" s="105" t="str">
        <f>IF('Order Form'!$B$9="Company / Department","",IF(ISNUMBER($H210),IF('Order Form'!$K$14="Yes",'Order Form'!$B$9,""),""))</f>
        <v/>
      </c>
      <c r="Q210" s="97" t="str">
        <f>IF('Order Form'!$B$10="Address 1","",IF(ISNUMBER($H210),IF('Order Form'!$K$14="Yes",'Order Form'!$B$10,""),""))</f>
        <v/>
      </c>
      <c r="R210" s="97" t="str">
        <f>IF('Order Form'!$B$11="Address 2","",IF(ISNUMBER($H210),IF('Order Form'!$K$14="Yes",'Order Form'!$B$11,""),""))</f>
        <v/>
      </c>
      <c r="S210" s="105" t="str">
        <f>IF('Order Form'!$B$12="Address 3","",IF(ISNUMBER($H210),IF('Order Form'!$K$14="Yes",'Order Form'!$B$12,""),""))</f>
        <v/>
      </c>
      <c r="T210" s="97" t="str">
        <f>IF('Order Form'!$B$13="Town","",IF(ISNUMBER($H210),IF('Order Form'!$K$14="Yes",'Order Form'!$B$13,""),""))</f>
        <v/>
      </c>
      <c r="U210" s="43"/>
      <c r="V210" s="112" t="str">
        <f>IF('Order Form'!$B$14="Post Code","",IF(ISNUMBER($H210),IF('Order Form'!$K$14="Yes",'Order Form'!$B$14,""),""))</f>
        <v/>
      </c>
      <c r="W210" s="107" t="str">
        <f>IF('Order Form'!$B$15="Country","",IF(ISNUMBER($H210),IF('Order Form'!$K$14="Yes",VLOOKUP('Order Form'!$B$15,Lists!N:O,2,0),""),""))</f>
        <v/>
      </c>
      <c r="X210" s="109"/>
      <c r="Y210" s="108" t="str">
        <f>IF('Order Form'!$F$8="Phone","",IF(ISNUMBER($H210),IF('Order Form'!$K$14="Yes",'Order Form'!$F$8,""),""))</f>
        <v/>
      </c>
      <c r="Z210" s="106" t="str">
        <f>IF('Order Form'!$F$9="Email","",IF(ISNUMBER($H210),IF('Order Form'!$K$14="Yes",'Order Form'!$F$9,""),""))</f>
        <v/>
      </c>
      <c r="AA210" s="47"/>
      <c r="AC210" s="95" t="str">
        <f>IF(ISNUMBER(($H210)),LEFT('Order Form'!$K$10,2),"")</f>
        <v/>
      </c>
      <c r="AD210" s="43"/>
      <c r="AE210" s="95" t="str">
        <f>IF(AC210="GR",LEFT('Order Form'!$K$11,2),"")</f>
        <v/>
      </c>
      <c r="AF210" s="43"/>
      <c r="AG210" s="47"/>
      <c r="AH210" s="47"/>
      <c r="AI210" s="95" t="str">
        <f>IF(ISNUMBER(($H210)),IF('Order Form'!$K$16="Yes","P",""),"")</f>
        <v/>
      </c>
      <c r="AJ210" s="43"/>
      <c r="AK210" s="115"/>
      <c r="AL210" s="115"/>
      <c r="AM210" s="43"/>
      <c r="AN210" s="43"/>
      <c r="AO210" s="47"/>
      <c r="AP210" s="43"/>
      <c r="AQ210" s="47"/>
      <c r="AR210" s="47"/>
      <c r="AS210" s="47"/>
      <c r="AZ210" s="95" t="str">
        <f>IF(ISNUMBER(($H210)),IF('Order Form'!$K$15="Yes","Y",""),"")</f>
        <v/>
      </c>
      <c r="BD210" s="96" t="e">
        <f>IF('Order Form'!#REF!&gt;0,"OF"," ")</f>
        <v>#REF!</v>
      </c>
      <c r="BE210" s="95" t="e">
        <f>IF('Order Form'!#REF!&gt;0,"Y"," ")</f>
        <v>#REF!</v>
      </c>
      <c r="BF210" s="95" t="e">
        <f>IF('Order Form'!#REF!&gt;0,"STANDARD"," ")</f>
        <v>#REF!</v>
      </c>
    </row>
    <row r="211" spans="1:58">
      <c r="A211" s="43"/>
      <c r="B211" s="102" t="str">
        <f>IF(ISNUMBER(($H211)),'Order Form'!$D$5,"")</f>
        <v/>
      </c>
      <c r="C211" s="101" t="str">
        <f>IF(ISNUMBER(($H211)),'Order Form'!$G$5,"")</f>
        <v/>
      </c>
      <c r="D211" s="101" t="str">
        <f>IF('Order Form'!F269="","",IF(ISNUMBER(($H211)),'Order Form'!F269,""))</f>
        <v/>
      </c>
      <c r="E211" s="44"/>
      <c r="F211" s="100" t="str">
        <f>IF(ISNUMBER((H211)),SUBSTITUTE(SUBSTITUTE('Order Form'!#REF!,"-","")," ",""),"")</f>
        <v/>
      </c>
      <c r="G211" s="45"/>
      <c r="H211" s="99" t="str">
        <f>IF('Order Form'!H269&gt;0,'Order Form'!H269," ")</f>
        <v xml:space="preserve"> </v>
      </c>
      <c r="I211" s="98" t="str">
        <f>IF('Order Form'!$K$13="Yes",(IF('Order Form'!#REF!&gt;0,"",IF('Order Form'!$K$10&lt;&gt;"GR - Gratis",IF('Order Form'!#REF!=0,"",IF(ISNUMBER($H211),'Order Form'!#REF!,"")),""))),"")</f>
        <v/>
      </c>
      <c r="J211" s="98" t="str">
        <f>IF('Order Form'!$K$13="Yes",(IF('Order Form'!#REF!=0,"",IF('Order Form'!$K$10&lt;&gt;"GR - Gratis",IF(ISNUMBER($H211),'Order Form'!#REF!,""),""))),"")</f>
        <v/>
      </c>
      <c r="K211" s="46"/>
      <c r="L211" s="98" t="str">
        <f>IF('Order Form'!J269&gt;0,"",IF('Order Form'!G269=0,"",IF('Order Form'!$K$10&lt;&gt;"GR - Gratis",IF('Order Form'!$K$12="Yes",IF(ISNUMBER($H211),'Order Form'!G269*100,""),""),"")))</f>
        <v/>
      </c>
      <c r="M211" s="98" t="str">
        <f>IF('Order Form'!J269&gt;0,"",IF('Order Form'!$K$17=0,"",IF('Order Form'!$K$17=0,"",IF('Order Form'!$K$10&lt;&gt;"GR - Gratis",IF('Order Form'!$K$12="Yes",IF(ISNUMBER($H211),'Order Form'!$K$17*100,""),""),""))))</f>
        <v/>
      </c>
      <c r="N211" s="47"/>
      <c r="O211" s="97" t="str">
        <f>IF('Order Form'!$B$8="Name / Attent Of","",IF(ISNUMBER($H211),IF('Order Form'!$K$14="Yes",'Order Form'!$B$8,""),""))</f>
        <v/>
      </c>
      <c r="P211" s="105" t="str">
        <f>IF('Order Form'!$B$9="Company / Department","",IF(ISNUMBER($H211),IF('Order Form'!$K$14="Yes",'Order Form'!$B$9,""),""))</f>
        <v/>
      </c>
      <c r="Q211" s="97" t="str">
        <f>IF('Order Form'!$B$10="Address 1","",IF(ISNUMBER($H211),IF('Order Form'!$K$14="Yes",'Order Form'!$B$10,""),""))</f>
        <v/>
      </c>
      <c r="R211" s="97" t="str">
        <f>IF('Order Form'!$B$11="Address 2","",IF(ISNUMBER($H211),IF('Order Form'!$K$14="Yes",'Order Form'!$B$11,""),""))</f>
        <v/>
      </c>
      <c r="S211" s="105" t="str">
        <f>IF('Order Form'!$B$12="Address 3","",IF(ISNUMBER($H211),IF('Order Form'!$K$14="Yes",'Order Form'!$B$12,""),""))</f>
        <v/>
      </c>
      <c r="T211" s="97" t="str">
        <f>IF('Order Form'!$B$13="Town","",IF(ISNUMBER($H211),IF('Order Form'!$K$14="Yes",'Order Form'!$B$13,""),""))</f>
        <v/>
      </c>
      <c r="U211" s="43"/>
      <c r="V211" s="112" t="str">
        <f>IF('Order Form'!$B$14="Post Code","",IF(ISNUMBER($H211),IF('Order Form'!$K$14="Yes",'Order Form'!$B$14,""),""))</f>
        <v/>
      </c>
      <c r="W211" s="107" t="str">
        <f>IF('Order Form'!$B$15="Country","",IF(ISNUMBER($H211),IF('Order Form'!$K$14="Yes",VLOOKUP('Order Form'!$B$15,Lists!N:O,2,0),""),""))</f>
        <v/>
      </c>
      <c r="X211" s="109"/>
      <c r="Y211" s="108" t="str">
        <f>IF('Order Form'!$F$8="Phone","",IF(ISNUMBER($H211),IF('Order Form'!$K$14="Yes",'Order Form'!$F$8,""),""))</f>
        <v/>
      </c>
      <c r="Z211" s="106" t="str">
        <f>IF('Order Form'!$F$9="Email","",IF(ISNUMBER($H211),IF('Order Form'!$K$14="Yes",'Order Form'!$F$9,""),""))</f>
        <v/>
      </c>
      <c r="AA211" s="47"/>
      <c r="AC211" s="95" t="str">
        <f>IF(ISNUMBER(($H211)),LEFT('Order Form'!$K$10,2),"")</f>
        <v/>
      </c>
      <c r="AD211" s="43"/>
      <c r="AE211" s="95" t="str">
        <f>IF(AC211="GR",LEFT('Order Form'!$K$11,2),"")</f>
        <v/>
      </c>
      <c r="AF211" s="43"/>
      <c r="AG211" s="47"/>
      <c r="AH211" s="47"/>
      <c r="AI211" s="95" t="str">
        <f>IF(ISNUMBER(($H211)),IF('Order Form'!$K$16="Yes","P",""),"")</f>
        <v/>
      </c>
      <c r="AJ211" s="43"/>
      <c r="AK211" s="115"/>
      <c r="AL211" s="115"/>
      <c r="AM211" s="43"/>
      <c r="AN211" s="43"/>
      <c r="AO211" s="47"/>
      <c r="AP211" s="43"/>
      <c r="AQ211" s="47"/>
      <c r="AR211" s="47"/>
      <c r="AS211" s="47"/>
      <c r="AZ211" s="95" t="str">
        <f>IF(ISNUMBER(($H211)),IF('Order Form'!$K$15="Yes","Y",""),"")</f>
        <v/>
      </c>
      <c r="BD211" s="96" t="e">
        <f>IF('Order Form'!#REF!&gt;0,"OF"," ")</f>
        <v>#REF!</v>
      </c>
      <c r="BE211" s="95" t="e">
        <f>IF('Order Form'!#REF!&gt;0,"Y"," ")</f>
        <v>#REF!</v>
      </c>
      <c r="BF211" s="95" t="e">
        <f>IF('Order Form'!#REF!&gt;0,"STANDARD"," ")</f>
        <v>#REF!</v>
      </c>
    </row>
    <row r="212" spans="1:58">
      <c r="A212" s="43"/>
      <c r="B212" s="102" t="str">
        <f>IF(ISNUMBER(($H212)),'Order Form'!$D$5,"")</f>
        <v/>
      </c>
      <c r="C212" s="101" t="str">
        <f>IF(ISNUMBER(($H212)),'Order Form'!$G$5,"")</f>
        <v/>
      </c>
      <c r="D212" s="101" t="str">
        <f>IF('Order Form'!F270="","",IF(ISNUMBER(($H212)),'Order Form'!F270,""))</f>
        <v/>
      </c>
      <c r="E212" s="44"/>
      <c r="F212" s="100" t="str">
        <f>IF(ISNUMBER((H212)),SUBSTITUTE(SUBSTITUTE('Order Form'!#REF!,"-","")," ",""),"")</f>
        <v/>
      </c>
      <c r="G212" s="45"/>
      <c r="H212" s="99" t="str">
        <f>IF('Order Form'!H270&gt;0,'Order Form'!H270," ")</f>
        <v xml:space="preserve"> </v>
      </c>
      <c r="I212" s="98" t="str">
        <f>IF('Order Form'!$K$13="Yes",(IF('Order Form'!#REF!&gt;0,"",IF('Order Form'!$K$10&lt;&gt;"GR - Gratis",IF('Order Form'!#REF!=0,"",IF(ISNUMBER($H212),'Order Form'!#REF!,"")),""))),"")</f>
        <v/>
      </c>
      <c r="J212" s="98" t="str">
        <f>IF('Order Form'!$K$13="Yes",(IF('Order Form'!#REF!=0,"",IF('Order Form'!$K$10&lt;&gt;"GR - Gratis",IF(ISNUMBER($H212),'Order Form'!#REF!,""),""))),"")</f>
        <v/>
      </c>
      <c r="K212" s="46"/>
      <c r="L212" s="98" t="str">
        <f>IF('Order Form'!J270&gt;0,"",IF('Order Form'!G270=0,"",IF('Order Form'!$K$10&lt;&gt;"GR - Gratis",IF('Order Form'!$K$12="Yes",IF(ISNUMBER($H212),'Order Form'!G270*100,""),""),"")))</f>
        <v/>
      </c>
      <c r="M212" s="98" t="str">
        <f>IF('Order Form'!J270&gt;0,"",IF('Order Form'!$K$17=0,"",IF('Order Form'!$K$17=0,"",IF('Order Form'!$K$10&lt;&gt;"GR - Gratis",IF('Order Form'!$K$12="Yes",IF(ISNUMBER($H212),'Order Form'!$K$17*100,""),""),""))))</f>
        <v/>
      </c>
      <c r="N212" s="47"/>
      <c r="O212" s="97" t="str">
        <f>IF('Order Form'!$B$8="Name / Attent Of","",IF(ISNUMBER($H212),IF('Order Form'!$K$14="Yes",'Order Form'!$B$8,""),""))</f>
        <v/>
      </c>
      <c r="P212" s="105" t="str">
        <f>IF('Order Form'!$B$9="Company / Department","",IF(ISNUMBER($H212),IF('Order Form'!$K$14="Yes",'Order Form'!$B$9,""),""))</f>
        <v/>
      </c>
      <c r="Q212" s="97" t="str">
        <f>IF('Order Form'!$B$10="Address 1","",IF(ISNUMBER($H212),IF('Order Form'!$K$14="Yes",'Order Form'!$B$10,""),""))</f>
        <v/>
      </c>
      <c r="R212" s="97" t="str">
        <f>IF('Order Form'!$B$11="Address 2","",IF(ISNUMBER($H212),IF('Order Form'!$K$14="Yes",'Order Form'!$B$11,""),""))</f>
        <v/>
      </c>
      <c r="S212" s="105" t="str">
        <f>IF('Order Form'!$B$12="Address 3","",IF(ISNUMBER($H212),IF('Order Form'!$K$14="Yes",'Order Form'!$B$12,""),""))</f>
        <v/>
      </c>
      <c r="T212" s="97" t="str">
        <f>IF('Order Form'!$B$13="Town","",IF(ISNUMBER($H212),IF('Order Form'!$K$14="Yes",'Order Form'!$B$13,""),""))</f>
        <v/>
      </c>
      <c r="U212" s="43"/>
      <c r="V212" s="112" t="str">
        <f>IF('Order Form'!$B$14="Post Code","",IF(ISNUMBER($H212),IF('Order Form'!$K$14="Yes",'Order Form'!$B$14,""),""))</f>
        <v/>
      </c>
      <c r="W212" s="107" t="str">
        <f>IF('Order Form'!$B$15="Country","",IF(ISNUMBER($H212),IF('Order Form'!$K$14="Yes",VLOOKUP('Order Form'!$B$15,Lists!N:O,2,0),""),""))</f>
        <v/>
      </c>
      <c r="X212" s="109"/>
      <c r="Y212" s="108" t="str">
        <f>IF('Order Form'!$F$8="Phone","",IF(ISNUMBER($H212),IF('Order Form'!$K$14="Yes",'Order Form'!$F$8,""),""))</f>
        <v/>
      </c>
      <c r="Z212" s="106" t="str">
        <f>IF('Order Form'!$F$9="Email","",IF(ISNUMBER($H212),IF('Order Form'!$K$14="Yes",'Order Form'!$F$9,""),""))</f>
        <v/>
      </c>
      <c r="AA212" s="47"/>
      <c r="AC212" s="95" t="str">
        <f>IF(ISNUMBER(($H212)),LEFT('Order Form'!$K$10,2),"")</f>
        <v/>
      </c>
      <c r="AD212" s="43"/>
      <c r="AE212" s="95" t="str">
        <f>IF(AC212="GR",LEFT('Order Form'!$K$11,2),"")</f>
        <v/>
      </c>
      <c r="AF212" s="43"/>
      <c r="AG212" s="47"/>
      <c r="AH212" s="47"/>
      <c r="AI212" s="95" t="str">
        <f>IF(ISNUMBER(($H212)),IF('Order Form'!$K$16="Yes","P",""),"")</f>
        <v/>
      </c>
      <c r="AJ212" s="43"/>
      <c r="AK212" s="115"/>
      <c r="AL212" s="115"/>
      <c r="AM212" s="43"/>
      <c r="AN212" s="43"/>
      <c r="AO212" s="47"/>
      <c r="AP212" s="43"/>
      <c r="AQ212" s="47"/>
      <c r="AR212" s="47"/>
      <c r="AS212" s="47"/>
      <c r="AZ212" s="95" t="str">
        <f>IF(ISNUMBER(($H212)),IF('Order Form'!$K$15="Yes","Y",""),"")</f>
        <v/>
      </c>
      <c r="BD212" s="96" t="e">
        <f>IF('Order Form'!#REF!&gt;0,"OF"," ")</f>
        <v>#REF!</v>
      </c>
      <c r="BE212" s="95" t="e">
        <f>IF('Order Form'!#REF!&gt;0,"Y"," ")</f>
        <v>#REF!</v>
      </c>
      <c r="BF212" s="95" t="e">
        <f>IF('Order Form'!#REF!&gt;0,"STANDARD"," ")</f>
        <v>#REF!</v>
      </c>
    </row>
    <row r="213" spans="1:58">
      <c r="A213" s="43"/>
      <c r="B213" s="102" t="str">
        <f>IF(ISNUMBER(($H213)),'Order Form'!$D$5,"")</f>
        <v/>
      </c>
      <c r="C213" s="101" t="str">
        <f>IF(ISNUMBER(($H213)),'Order Form'!$G$5,"")</f>
        <v/>
      </c>
      <c r="D213" s="101" t="str">
        <f>IF('Order Form'!F271="","",IF(ISNUMBER(($H213)),'Order Form'!F271,""))</f>
        <v/>
      </c>
      <c r="E213" s="44"/>
      <c r="F213" s="100" t="str">
        <f>IF(ISNUMBER((H213)),SUBSTITUTE(SUBSTITUTE('Order Form'!#REF!,"-","")," ",""),"")</f>
        <v/>
      </c>
      <c r="G213" s="45"/>
      <c r="H213" s="99" t="str">
        <f>IF('Order Form'!H271&gt;0,'Order Form'!H271," ")</f>
        <v xml:space="preserve"> </v>
      </c>
      <c r="I213" s="98" t="str">
        <f>IF('Order Form'!$K$13="Yes",(IF('Order Form'!#REF!&gt;0,"",IF('Order Form'!$K$10&lt;&gt;"GR - Gratis",IF('Order Form'!#REF!=0,"",IF(ISNUMBER($H213),'Order Form'!#REF!,"")),""))),"")</f>
        <v/>
      </c>
      <c r="J213" s="98" t="str">
        <f>IF('Order Form'!$K$13="Yes",(IF('Order Form'!#REF!=0,"",IF('Order Form'!$K$10&lt;&gt;"GR - Gratis",IF(ISNUMBER($H213),'Order Form'!#REF!,""),""))),"")</f>
        <v/>
      </c>
      <c r="K213" s="46"/>
      <c r="L213" s="98" t="str">
        <f>IF('Order Form'!J271&gt;0,"",IF('Order Form'!G271=0,"",IF('Order Form'!$K$10&lt;&gt;"GR - Gratis",IF('Order Form'!$K$12="Yes",IF(ISNUMBER($H213),'Order Form'!G271*100,""),""),"")))</f>
        <v/>
      </c>
      <c r="M213" s="98" t="str">
        <f>IF('Order Form'!J271&gt;0,"",IF('Order Form'!$K$17=0,"",IF('Order Form'!$K$17=0,"",IF('Order Form'!$K$10&lt;&gt;"GR - Gratis",IF('Order Form'!$K$12="Yes",IF(ISNUMBER($H213),'Order Form'!$K$17*100,""),""),""))))</f>
        <v/>
      </c>
      <c r="N213" s="47"/>
      <c r="O213" s="97" t="str">
        <f>IF('Order Form'!$B$8="Name / Attent Of","",IF(ISNUMBER($H213),IF('Order Form'!$K$14="Yes",'Order Form'!$B$8,""),""))</f>
        <v/>
      </c>
      <c r="P213" s="105" t="str">
        <f>IF('Order Form'!$B$9="Company / Department","",IF(ISNUMBER($H213),IF('Order Form'!$K$14="Yes",'Order Form'!$B$9,""),""))</f>
        <v/>
      </c>
      <c r="Q213" s="97" t="str">
        <f>IF('Order Form'!$B$10="Address 1","",IF(ISNUMBER($H213),IF('Order Form'!$K$14="Yes",'Order Form'!$B$10,""),""))</f>
        <v/>
      </c>
      <c r="R213" s="97" t="str">
        <f>IF('Order Form'!$B$11="Address 2","",IF(ISNUMBER($H213),IF('Order Form'!$K$14="Yes",'Order Form'!$B$11,""),""))</f>
        <v/>
      </c>
      <c r="S213" s="105" t="str">
        <f>IF('Order Form'!$B$12="Address 3","",IF(ISNUMBER($H213),IF('Order Form'!$K$14="Yes",'Order Form'!$B$12,""),""))</f>
        <v/>
      </c>
      <c r="T213" s="97" t="str">
        <f>IF('Order Form'!$B$13="Town","",IF(ISNUMBER($H213),IF('Order Form'!$K$14="Yes",'Order Form'!$B$13,""),""))</f>
        <v/>
      </c>
      <c r="U213" s="43"/>
      <c r="V213" s="112" t="str">
        <f>IF('Order Form'!$B$14="Post Code","",IF(ISNUMBER($H213),IF('Order Form'!$K$14="Yes",'Order Form'!$B$14,""),""))</f>
        <v/>
      </c>
      <c r="W213" s="107" t="str">
        <f>IF('Order Form'!$B$15="Country","",IF(ISNUMBER($H213),IF('Order Form'!$K$14="Yes",VLOOKUP('Order Form'!$B$15,Lists!N:O,2,0),""),""))</f>
        <v/>
      </c>
      <c r="X213" s="109"/>
      <c r="Y213" s="108" t="str">
        <f>IF('Order Form'!$F$8="Phone","",IF(ISNUMBER($H213),IF('Order Form'!$K$14="Yes",'Order Form'!$F$8,""),""))</f>
        <v/>
      </c>
      <c r="Z213" s="106" t="str">
        <f>IF('Order Form'!$F$9="Email","",IF(ISNUMBER($H213),IF('Order Form'!$K$14="Yes",'Order Form'!$F$9,""),""))</f>
        <v/>
      </c>
      <c r="AA213" s="47"/>
      <c r="AC213" s="95" t="str">
        <f>IF(ISNUMBER(($H213)),LEFT('Order Form'!$K$10,2),"")</f>
        <v/>
      </c>
      <c r="AD213" s="43"/>
      <c r="AE213" s="95" t="str">
        <f>IF(AC213="GR",LEFT('Order Form'!$K$11,2),"")</f>
        <v/>
      </c>
      <c r="AF213" s="43"/>
      <c r="AG213" s="47"/>
      <c r="AH213" s="47"/>
      <c r="AI213" s="95" t="str">
        <f>IF(ISNUMBER(($H213)),IF('Order Form'!$K$16="Yes","P",""),"")</f>
        <v/>
      </c>
      <c r="AJ213" s="43"/>
      <c r="AK213" s="115"/>
      <c r="AL213" s="115"/>
      <c r="AM213" s="43"/>
      <c r="AN213" s="43"/>
      <c r="AO213" s="47"/>
      <c r="AP213" s="43"/>
      <c r="AQ213" s="47"/>
      <c r="AR213" s="47"/>
      <c r="AS213" s="47"/>
      <c r="AZ213" s="95" t="str">
        <f>IF(ISNUMBER(($H213)),IF('Order Form'!$K$15="Yes","Y",""),"")</f>
        <v/>
      </c>
      <c r="BD213" s="96" t="e">
        <f>IF('Order Form'!#REF!&gt;0,"OF"," ")</f>
        <v>#REF!</v>
      </c>
      <c r="BE213" s="95" t="e">
        <f>IF('Order Form'!#REF!&gt;0,"Y"," ")</f>
        <v>#REF!</v>
      </c>
      <c r="BF213" s="95" t="e">
        <f>IF('Order Form'!#REF!&gt;0,"STANDARD"," ")</f>
        <v>#REF!</v>
      </c>
    </row>
    <row r="214" spans="1:58">
      <c r="A214" s="43"/>
      <c r="B214" s="102" t="str">
        <f>IF(ISNUMBER(($H214)),'Order Form'!$D$5,"")</f>
        <v/>
      </c>
      <c r="C214" s="101" t="str">
        <f>IF(ISNUMBER(($H214)),'Order Form'!$G$5,"")</f>
        <v/>
      </c>
      <c r="D214" s="101" t="str">
        <f>IF('Order Form'!F272="","",IF(ISNUMBER(($H214)),'Order Form'!F272,""))</f>
        <v/>
      </c>
      <c r="E214" s="44"/>
      <c r="F214" s="100" t="str">
        <f>IF(ISNUMBER((H214)),SUBSTITUTE(SUBSTITUTE('Order Form'!#REF!,"-","")," ",""),"")</f>
        <v/>
      </c>
      <c r="G214" s="45"/>
      <c r="H214" s="99" t="str">
        <f>IF('Order Form'!H272&gt;0,'Order Form'!H272," ")</f>
        <v xml:space="preserve"> </v>
      </c>
      <c r="I214" s="98" t="str">
        <f>IF('Order Form'!$K$13="Yes",(IF('Order Form'!#REF!&gt;0,"",IF('Order Form'!$K$10&lt;&gt;"GR - Gratis",IF('Order Form'!#REF!=0,"",IF(ISNUMBER($H214),'Order Form'!#REF!,"")),""))),"")</f>
        <v/>
      </c>
      <c r="J214" s="98" t="str">
        <f>IF('Order Form'!$K$13="Yes",(IF('Order Form'!#REF!=0,"",IF('Order Form'!$K$10&lt;&gt;"GR - Gratis",IF(ISNUMBER($H214),'Order Form'!#REF!,""),""))),"")</f>
        <v/>
      </c>
      <c r="K214" s="46"/>
      <c r="L214" s="98" t="str">
        <f>IF('Order Form'!J272&gt;0,"",IF('Order Form'!G272=0,"",IF('Order Form'!$K$10&lt;&gt;"GR - Gratis",IF('Order Form'!$K$12="Yes",IF(ISNUMBER($H214),'Order Form'!G272*100,""),""),"")))</f>
        <v/>
      </c>
      <c r="M214" s="98" t="str">
        <f>IF('Order Form'!J272&gt;0,"",IF('Order Form'!$K$17=0,"",IF('Order Form'!$K$17=0,"",IF('Order Form'!$K$10&lt;&gt;"GR - Gratis",IF('Order Form'!$K$12="Yes",IF(ISNUMBER($H214),'Order Form'!$K$17*100,""),""),""))))</f>
        <v/>
      </c>
      <c r="N214" s="47"/>
      <c r="O214" s="97" t="str">
        <f>IF('Order Form'!$B$8="Name / Attent Of","",IF(ISNUMBER($H214),IF('Order Form'!$K$14="Yes",'Order Form'!$B$8,""),""))</f>
        <v/>
      </c>
      <c r="P214" s="105" t="str">
        <f>IF('Order Form'!$B$9="Company / Department","",IF(ISNUMBER($H214),IF('Order Form'!$K$14="Yes",'Order Form'!$B$9,""),""))</f>
        <v/>
      </c>
      <c r="Q214" s="97" t="str">
        <f>IF('Order Form'!$B$10="Address 1","",IF(ISNUMBER($H214),IF('Order Form'!$K$14="Yes",'Order Form'!$B$10,""),""))</f>
        <v/>
      </c>
      <c r="R214" s="97" t="str">
        <f>IF('Order Form'!$B$11="Address 2","",IF(ISNUMBER($H214),IF('Order Form'!$K$14="Yes",'Order Form'!$B$11,""),""))</f>
        <v/>
      </c>
      <c r="S214" s="105" t="str">
        <f>IF('Order Form'!$B$12="Address 3","",IF(ISNUMBER($H214),IF('Order Form'!$K$14="Yes",'Order Form'!$B$12,""),""))</f>
        <v/>
      </c>
      <c r="T214" s="97" t="str">
        <f>IF('Order Form'!$B$13="Town","",IF(ISNUMBER($H214),IF('Order Form'!$K$14="Yes",'Order Form'!$B$13,""),""))</f>
        <v/>
      </c>
      <c r="U214" s="43"/>
      <c r="V214" s="112" t="str">
        <f>IF('Order Form'!$B$14="Post Code","",IF(ISNUMBER($H214),IF('Order Form'!$K$14="Yes",'Order Form'!$B$14,""),""))</f>
        <v/>
      </c>
      <c r="W214" s="107" t="str">
        <f>IF('Order Form'!$B$15="Country","",IF(ISNUMBER($H214),IF('Order Form'!$K$14="Yes",VLOOKUP('Order Form'!$B$15,Lists!N:O,2,0),""),""))</f>
        <v/>
      </c>
      <c r="X214" s="109"/>
      <c r="Y214" s="108" t="str">
        <f>IF('Order Form'!$F$8="Phone","",IF(ISNUMBER($H214),IF('Order Form'!$K$14="Yes",'Order Form'!$F$8,""),""))</f>
        <v/>
      </c>
      <c r="Z214" s="106" t="str">
        <f>IF('Order Form'!$F$9="Email","",IF(ISNUMBER($H214),IF('Order Form'!$K$14="Yes",'Order Form'!$F$9,""),""))</f>
        <v/>
      </c>
      <c r="AA214" s="47"/>
      <c r="AC214" s="95" t="str">
        <f>IF(ISNUMBER(($H214)),LEFT('Order Form'!$K$10,2),"")</f>
        <v/>
      </c>
      <c r="AD214" s="43"/>
      <c r="AE214" s="95" t="str">
        <f>IF(AC214="GR",LEFT('Order Form'!$K$11,2),"")</f>
        <v/>
      </c>
      <c r="AF214" s="43"/>
      <c r="AG214" s="47"/>
      <c r="AH214" s="47"/>
      <c r="AI214" s="95" t="str">
        <f>IF(ISNUMBER(($H214)),IF('Order Form'!$K$16="Yes","P",""),"")</f>
        <v/>
      </c>
      <c r="AJ214" s="43"/>
      <c r="AK214" s="115"/>
      <c r="AL214" s="115"/>
      <c r="AM214" s="43"/>
      <c r="AN214" s="43"/>
      <c r="AO214" s="47"/>
      <c r="AP214" s="43"/>
      <c r="AQ214" s="47"/>
      <c r="AR214" s="47"/>
      <c r="AS214" s="47"/>
      <c r="AZ214" s="95" t="str">
        <f>IF(ISNUMBER(($H214)),IF('Order Form'!$K$15="Yes","Y",""),"")</f>
        <v/>
      </c>
      <c r="BD214" s="96" t="e">
        <f>IF('Order Form'!#REF!&gt;0,"OF"," ")</f>
        <v>#REF!</v>
      </c>
      <c r="BE214" s="95" t="e">
        <f>IF('Order Form'!#REF!&gt;0,"Y"," ")</f>
        <v>#REF!</v>
      </c>
      <c r="BF214" s="95" t="e">
        <f>IF('Order Form'!#REF!&gt;0,"STANDARD"," ")</f>
        <v>#REF!</v>
      </c>
    </row>
    <row r="215" spans="1:58">
      <c r="A215" s="43"/>
      <c r="B215" s="102" t="str">
        <f>IF(ISNUMBER(($H215)),'Order Form'!$D$5,"")</f>
        <v/>
      </c>
      <c r="C215" s="101" t="str">
        <f>IF(ISNUMBER(($H215)),'Order Form'!$G$5,"")</f>
        <v/>
      </c>
      <c r="D215" s="101" t="str">
        <f>IF('Order Form'!F273="","",IF(ISNUMBER(($H215)),'Order Form'!F273,""))</f>
        <v/>
      </c>
      <c r="E215" s="44"/>
      <c r="F215" s="100" t="str">
        <f>IF(ISNUMBER((H215)),SUBSTITUTE(SUBSTITUTE('Order Form'!#REF!,"-","")," ",""),"")</f>
        <v/>
      </c>
      <c r="G215" s="45"/>
      <c r="H215" s="99" t="str">
        <f>IF('Order Form'!H273&gt;0,'Order Form'!H273," ")</f>
        <v xml:space="preserve"> </v>
      </c>
      <c r="I215" s="98" t="str">
        <f>IF('Order Form'!$K$13="Yes",(IF('Order Form'!#REF!&gt;0,"",IF('Order Form'!$K$10&lt;&gt;"GR - Gratis",IF('Order Form'!#REF!=0,"",IF(ISNUMBER($H215),'Order Form'!#REF!,"")),""))),"")</f>
        <v/>
      </c>
      <c r="J215" s="98" t="str">
        <f>IF('Order Form'!$K$13="Yes",(IF('Order Form'!#REF!=0,"",IF('Order Form'!$K$10&lt;&gt;"GR - Gratis",IF(ISNUMBER($H215),'Order Form'!#REF!,""),""))),"")</f>
        <v/>
      </c>
      <c r="K215" s="46"/>
      <c r="L215" s="98" t="str">
        <f>IF('Order Form'!J273&gt;0,"",IF('Order Form'!G273=0,"",IF('Order Form'!$K$10&lt;&gt;"GR - Gratis",IF('Order Form'!$K$12="Yes",IF(ISNUMBER($H215),'Order Form'!G273*100,""),""),"")))</f>
        <v/>
      </c>
      <c r="M215" s="98" t="str">
        <f>IF('Order Form'!J273&gt;0,"",IF('Order Form'!$K$17=0,"",IF('Order Form'!$K$17=0,"",IF('Order Form'!$K$10&lt;&gt;"GR - Gratis",IF('Order Form'!$K$12="Yes",IF(ISNUMBER($H215),'Order Form'!$K$17*100,""),""),""))))</f>
        <v/>
      </c>
      <c r="N215" s="47"/>
      <c r="O215" s="97" t="str">
        <f>IF('Order Form'!$B$8="Name / Attent Of","",IF(ISNUMBER($H215),IF('Order Form'!$K$14="Yes",'Order Form'!$B$8,""),""))</f>
        <v/>
      </c>
      <c r="P215" s="105" t="str">
        <f>IF('Order Form'!$B$9="Company / Department","",IF(ISNUMBER($H215),IF('Order Form'!$K$14="Yes",'Order Form'!$B$9,""),""))</f>
        <v/>
      </c>
      <c r="Q215" s="97" t="str">
        <f>IF('Order Form'!$B$10="Address 1","",IF(ISNUMBER($H215),IF('Order Form'!$K$14="Yes",'Order Form'!$B$10,""),""))</f>
        <v/>
      </c>
      <c r="R215" s="97" t="str">
        <f>IF('Order Form'!$B$11="Address 2","",IF(ISNUMBER($H215),IF('Order Form'!$K$14="Yes",'Order Form'!$B$11,""),""))</f>
        <v/>
      </c>
      <c r="S215" s="105" t="str">
        <f>IF('Order Form'!$B$12="Address 3","",IF(ISNUMBER($H215),IF('Order Form'!$K$14="Yes",'Order Form'!$B$12,""),""))</f>
        <v/>
      </c>
      <c r="T215" s="97" t="str">
        <f>IF('Order Form'!$B$13="Town","",IF(ISNUMBER($H215),IF('Order Form'!$K$14="Yes",'Order Form'!$B$13,""),""))</f>
        <v/>
      </c>
      <c r="U215" s="43"/>
      <c r="V215" s="112" t="str">
        <f>IF('Order Form'!$B$14="Post Code","",IF(ISNUMBER($H215),IF('Order Form'!$K$14="Yes",'Order Form'!$B$14,""),""))</f>
        <v/>
      </c>
      <c r="W215" s="107" t="str">
        <f>IF('Order Form'!$B$15="Country","",IF(ISNUMBER($H215),IF('Order Form'!$K$14="Yes",VLOOKUP('Order Form'!$B$15,Lists!N:O,2,0),""),""))</f>
        <v/>
      </c>
      <c r="X215" s="109"/>
      <c r="Y215" s="108" t="str">
        <f>IF('Order Form'!$F$8="Phone","",IF(ISNUMBER($H215),IF('Order Form'!$K$14="Yes",'Order Form'!$F$8,""),""))</f>
        <v/>
      </c>
      <c r="Z215" s="106" t="str">
        <f>IF('Order Form'!$F$9="Email","",IF(ISNUMBER($H215),IF('Order Form'!$K$14="Yes",'Order Form'!$F$9,""),""))</f>
        <v/>
      </c>
      <c r="AA215" s="47"/>
      <c r="AC215" s="95" t="str">
        <f>IF(ISNUMBER(($H215)),LEFT('Order Form'!$K$10,2),"")</f>
        <v/>
      </c>
      <c r="AD215" s="43"/>
      <c r="AE215" s="95" t="str">
        <f>IF(AC215="GR",LEFT('Order Form'!$K$11,2),"")</f>
        <v/>
      </c>
      <c r="AF215" s="43"/>
      <c r="AG215" s="47"/>
      <c r="AH215" s="47"/>
      <c r="AI215" s="95" t="str">
        <f>IF(ISNUMBER(($H215)),IF('Order Form'!$K$16="Yes","P",""),"")</f>
        <v/>
      </c>
      <c r="AJ215" s="43"/>
      <c r="AK215" s="115"/>
      <c r="AL215" s="115"/>
      <c r="AM215" s="43"/>
      <c r="AN215" s="43"/>
      <c r="AO215" s="47"/>
      <c r="AP215" s="43"/>
      <c r="AQ215" s="47"/>
      <c r="AR215" s="47"/>
      <c r="AS215" s="47"/>
      <c r="AZ215" s="95" t="str">
        <f>IF(ISNUMBER(($H215)),IF('Order Form'!$K$15="Yes","Y",""),"")</f>
        <v/>
      </c>
      <c r="BD215" s="96" t="e">
        <f>IF('Order Form'!#REF!&gt;0,"OF"," ")</f>
        <v>#REF!</v>
      </c>
      <c r="BE215" s="95" t="e">
        <f>IF('Order Form'!#REF!&gt;0,"Y"," ")</f>
        <v>#REF!</v>
      </c>
      <c r="BF215" s="95" t="e">
        <f>IF('Order Form'!#REF!&gt;0,"STANDARD"," ")</f>
        <v>#REF!</v>
      </c>
    </row>
    <row r="216" spans="1:58">
      <c r="A216" s="43"/>
      <c r="B216" s="102" t="str">
        <f>IF(ISNUMBER(($H216)),'Order Form'!$D$5,"")</f>
        <v/>
      </c>
      <c r="C216" s="101" t="str">
        <f>IF(ISNUMBER(($H216)),'Order Form'!$G$5,"")</f>
        <v/>
      </c>
      <c r="D216" s="101" t="str">
        <f>IF('Order Form'!F274="","",IF(ISNUMBER(($H216)),'Order Form'!F274,""))</f>
        <v/>
      </c>
      <c r="E216" s="44"/>
      <c r="F216" s="100" t="str">
        <f>IF(ISNUMBER((H216)),SUBSTITUTE(SUBSTITUTE('Order Form'!#REF!,"-","")," ",""),"")</f>
        <v/>
      </c>
      <c r="G216" s="45"/>
      <c r="H216" s="99" t="str">
        <f>IF('Order Form'!H274&gt;0,'Order Form'!H274," ")</f>
        <v xml:space="preserve"> </v>
      </c>
      <c r="I216" s="98" t="str">
        <f>IF('Order Form'!$K$13="Yes",(IF('Order Form'!#REF!&gt;0,"",IF('Order Form'!$K$10&lt;&gt;"GR - Gratis",IF('Order Form'!#REF!=0,"",IF(ISNUMBER($H216),'Order Form'!#REF!,"")),""))),"")</f>
        <v/>
      </c>
      <c r="J216" s="98" t="str">
        <f>IF('Order Form'!$K$13="Yes",(IF('Order Form'!#REF!=0,"",IF('Order Form'!$K$10&lt;&gt;"GR - Gratis",IF(ISNUMBER($H216),'Order Form'!#REF!,""),""))),"")</f>
        <v/>
      </c>
      <c r="K216" s="46"/>
      <c r="L216" s="98" t="str">
        <f>IF('Order Form'!J274&gt;0,"",IF('Order Form'!G274=0,"",IF('Order Form'!$K$10&lt;&gt;"GR - Gratis",IF('Order Form'!$K$12="Yes",IF(ISNUMBER($H216),'Order Form'!G274*100,""),""),"")))</f>
        <v/>
      </c>
      <c r="M216" s="98" t="str">
        <f>IF('Order Form'!J274&gt;0,"",IF('Order Form'!$K$17=0,"",IF('Order Form'!$K$17=0,"",IF('Order Form'!$K$10&lt;&gt;"GR - Gratis",IF('Order Form'!$K$12="Yes",IF(ISNUMBER($H216),'Order Form'!$K$17*100,""),""),""))))</f>
        <v/>
      </c>
      <c r="N216" s="47"/>
      <c r="O216" s="97" t="str">
        <f>IF('Order Form'!$B$8="Name / Attent Of","",IF(ISNUMBER($H216),IF('Order Form'!$K$14="Yes",'Order Form'!$B$8,""),""))</f>
        <v/>
      </c>
      <c r="P216" s="105" t="str">
        <f>IF('Order Form'!$B$9="Company / Department","",IF(ISNUMBER($H216),IF('Order Form'!$K$14="Yes",'Order Form'!$B$9,""),""))</f>
        <v/>
      </c>
      <c r="Q216" s="97" t="str">
        <f>IF('Order Form'!$B$10="Address 1","",IF(ISNUMBER($H216),IF('Order Form'!$K$14="Yes",'Order Form'!$B$10,""),""))</f>
        <v/>
      </c>
      <c r="R216" s="97" t="str">
        <f>IF('Order Form'!$B$11="Address 2","",IF(ISNUMBER($H216),IF('Order Form'!$K$14="Yes",'Order Form'!$B$11,""),""))</f>
        <v/>
      </c>
      <c r="S216" s="105" t="str">
        <f>IF('Order Form'!$B$12="Address 3","",IF(ISNUMBER($H216),IF('Order Form'!$K$14="Yes",'Order Form'!$B$12,""),""))</f>
        <v/>
      </c>
      <c r="T216" s="97" t="str">
        <f>IF('Order Form'!$B$13="Town","",IF(ISNUMBER($H216),IF('Order Form'!$K$14="Yes",'Order Form'!$B$13,""),""))</f>
        <v/>
      </c>
      <c r="U216" s="43"/>
      <c r="V216" s="112" t="str">
        <f>IF('Order Form'!$B$14="Post Code","",IF(ISNUMBER($H216),IF('Order Form'!$K$14="Yes",'Order Form'!$B$14,""),""))</f>
        <v/>
      </c>
      <c r="W216" s="107" t="str">
        <f>IF('Order Form'!$B$15="Country","",IF(ISNUMBER($H216),IF('Order Form'!$K$14="Yes",VLOOKUP('Order Form'!$B$15,Lists!N:O,2,0),""),""))</f>
        <v/>
      </c>
      <c r="X216" s="109"/>
      <c r="Y216" s="108" t="str">
        <f>IF('Order Form'!$F$8="Phone","",IF(ISNUMBER($H216),IF('Order Form'!$K$14="Yes",'Order Form'!$F$8,""),""))</f>
        <v/>
      </c>
      <c r="Z216" s="106" t="str">
        <f>IF('Order Form'!$F$9="Email","",IF(ISNUMBER($H216),IF('Order Form'!$K$14="Yes",'Order Form'!$F$9,""),""))</f>
        <v/>
      </c>
      <c r="AA216" s="47"/>
      <c r="AC216" s="95" t="str">
        <f>IF(ISNUMBER(($H216)),LEFT('Order Form'!$K$10,2),"")</f>
        <v/>
      </c>
      <c r="AD216" s="43"/>
      <c r="AE216" s="95" t="str">
        <f>IF(AC216="GR",LEFT('Order Form'!$K$11,2),"")</f>
        <v/>
      </c>
      <c r="AF216" s="43"/>
      <c r="AG216" s="47"/>
      <c r="AH216" s="47"/>
      <c r="AI216" s="95" t="str">
        <f>IF(ISNUMBER(($H216)),IF('Order Form'!$K$16="Yes","P",""),"")</f>
        <v/>
      </c>
      <c r="AJ216" s="43"/>
      <c r="AK216" s="115"/>
      <c r="AL216" s="115"/>
      <c r="AM216" s="43"/>
      <c r="AN216" s="43"/>
      <c r="AO216" s="47"/>
      <c r="AP216" s="43"/>
      <c r="AQ216" s="47"/>
      <c r="AR216" s="47"/>
      <c r="AS216" s="47"/>
      <c r="AZ216" s="95" t="str">
        <f>IF(ISNUMBER(($H216)),IF('Order Form'!$K$15="Yes","Y",""),"")</f>
        <v/>
      </c>
      <c r="BD216" s="96" t="e">
        <f>IF('Order Form'!#REF!&gt;0,"OF"," ")</f>
        <v>#REF!</v>
      </c>
      <c r="BE216" s="95" t="e">
        <f>IF('Order Form'!#REF!&gt;0,"Y"," ")</f>
        <v>#REF!</v>
      </c>
      <c r="BF216" s="95" t="e">
        <f>IF('Order Form'!#REF!&gt;0,"STANDARD"," ")</f>
        <v>#REF!</v>
      </c>
    </row>
    <row r="217" spans="1:58">
      <c r="A217" s="43"/>
      <c r="B217" s="102" t="str">
        <f>IF(ISNUMBER(($H217)),'Order Form'!$D$5,"")</f>
        <v/>
      </c>
      <c r="C217" s="101" t="str">
        <f>IF(ISNUMBER(($H217)),'Order Form'!$G$5,"")</f>
        <v/>
      </c>
      <c r="D217" s="101" t="str">
        <f>IF('Order Form'!F275="","",IF(ISNUMBER(($H217)),'Order Form'!F275,""))</f>
        <v/>
      </c>
      <c r="E217" s="44"/>
      <c r="F217" s="100" t="str">
        <f>IF(ISNUMBER((H217)),SUBSTITUTE(SUBSTITUTE('Order Form'!#REF!,"-","")," ",""),"")</f>
        <v/>
      </c>
      <c r="G217" s="45"/>
      <c r="H217" s="99" t="str">
        <f>IF('Order Form'!H275&gt;0,'Order Form'!H275," ")</f>
        <v xml:space="preserve"> </v>
      </c>
      <c r="I217" s="98" t="str">
        <f>IF('Order Form'!$K$13="Yes",(IF('Order Form'!#REF!&gt;0,"",IF('Order Form'!$K$10&lt;&gt;"GR - Gratis",IF('Order Form'!#REF!=0,"",IF(ISNUMBER($H217),'Order Form'!#REF!,"")),""))),"")</f>
        <v/>
      </c>
      <c r="J217" s="98" t="str">
        <f>IF('Order Form'!$K$13="Yes",(IF('Order Form'!#REF!=0,"",IF('Order Form'!$K$10&lt;&gt;"GR - Gratis",IF(ISNUMBER($H217),'Order Form'!#REF!,""),""))),"")</f>
        <v/>
      </c>
      <c r="K217" s="46"/>
      <c r="L217" s="98" t="str">
        <f>IF('Order Form'!J275&gt;0,"",IF('Order Form'!G275=0,"",IF('Order Form'!$K$10&lt;&gt;"GR - Gratis",IF('Order Form'!$K$12="Yes",IF(ISNUMBER($H217),'Order Form'!G275*100,""),""),"")))</f>
        <v/>
      </c>
      <c r="M217" s="98" t="str">
        <f>IF('Order Form'!J275&gt;0,"",IF('Order Form'!$K$17=0,"",IF('Order Form'!$K$17=0,"",IF('Order Form'!$K$10&lt;&gt;"GR - Gratis",IF('Order Form'!$K$12="Yes",IF(ISNUMBER($H217),'Order Form'!$K$17*100,""),""),""))))</f>
        <v/>
      </c>
      <c r="N217" s="47"/>
      <c r="O217" s="97" t="str">
        <f>IF('Order Form'!$B$8="Name / Attent Of","",IF(ISNUMBER($H217),IF('Order Form'!$K$14="Yes",'Order Form'!$B$8,""),""))</f>
        <v/>
      </c>
      <c r="P217" s="105" t="str">
        <f>IF('Order Form'!$B$9="Company / Department","",IF(ISNUMBER($H217),IF('Order Form'!$K$14="Yes",'Order Form'!$B$9,""),""))</f>
        <v/>
      </c>
      <c r="Q217" s="97" t="str">
        <f>IF('Order Form'!$B$10="Address 1","",IF(ISNUMBER($H217),IF('Order Form'!$K$14="Yes",'Order Form'!$B$10,""),""))</f>
        <v/>
      </c>
      <c r="R217" s="97" t="str">
        <f>IF('Order Form'!$B$11="Address 2","",IF(ISNUMBER($H217),IF('Order Form'!$K$14="Yes",'Order Form'!$B$11,""),""))</f>
        <v/>
      </c>
      <c r="S217" s="105" t="str">
        <f>IF('Order Form'!$B$12="Address 3","",IF(ISNUMBER($H217),IF('Order Form'!$K$14="Yes",'Order Form'!$B$12,""),""))</f>
        <v/>
      </c>
      <c r="T217" s="97" t="str">
        <f>IF('Order Form'!$B$13="Town","",IF(ISNUMBER($H217),IF('Order Form'!$K$14="Yes",'Order Form'!$B$13,""),""))</f>
        <v/>
      </c>
      <c r="U217" s="43"/>
      <c r="V217" s="112" t="str">
        <f>IF('Order Form'!$B$14="Post Code","",IF(ISNUMBER($H217),IF('Order Form'!$K$14="Yes",'Order Form'!$B$14,""),""))</f>
        <v/>
      </c>
      <c r="W217" s="107" t="str">
        <f>IF('Order Form'!$B$15="Country","",IF(ISNUMBER($H217),IF('Order Form'!$K$14="Yes",VLOOKUP('Order Form'!$B$15,Lists!N:O,2,0),""),""))</f>
        <v/>
      </c>
      <c r="X217" s="109"/>
      <c r="Y217" s="108" t="str">
        <f>IF('Order Form'!$F$8="Phone","",IF(ISNUMBER($H217),IF('Order Form'!$K$14="Yes",'Order Form'!$F$8,""),""))</f>
        <v/>
      </c>
      <c r="Z217" s="106" t="str">
        <f>IF('Order Form'!$F$9="Email","",IF(ISNUMBER($H217),IF('Order Form'!$K$14="Yes",'Order Form'!$F$9,""),""))</f>
        <v/>
      </c>
      <c r="AA217" s="47"/>
      <c r="AC217" s="95" t="str">
        <f>IF(ISNUMBER(($H217)),LEFT('Order Form'!$K$10,2),"")</f>
        <v/>
      </c>
      <c r="AD217" s="43"/>
      <c r="AE217" s="95" t="str">
        <f>IF(AC217="GR",LEFT('Order Form'!$K$11,2),"")</f>
        <v/>
      </c>
      <c r="AF217" s="43"/>
      <c r="AG217" s="47"/>
      <c r="AH217" s="47"/>
      <c r="AI217" s="95" t="str">
        <f>IF(ISNUMBER(($H217)),IF('Order Form'!$K$16="Yes","P",""),"")</f>
        <v/>
      </c>
      <c r="AJ217" s="43"/>
      <c r="AK217" s="115"/>
      <c r="AL217" s="115"/>
      <c r="AM217" s="43"/>
      <c r="AN217" s="43"/>
      <c r="AO217" s="47"/>
      <c r="AP217" s="43"/>
      <c r="AQ217" s="47"/>
      <c r="AR217" s="47"/>
      <c r="AS217" s="47"/>
      <c r="AZ217" s="95" t="str">
        <f>IF(ISNUMBER(($H217)),IF('Order Form'!$K$15="Yes","Y",""),"")</f>
        <v/>
      </c>
      <c r="BD217" s="96" t="e">
        <f>IF('Order Form'!#REF!&gt;0,"OF"," ")</f>
        <v>#REF!</v>
      </c>
      <c r="BE217" s="95" t="e">
        <f>IF('Order Form'!#REF!&gt;0,"Y"," ")</f>
        <v>#REF!</v>
      </c>
      <c r="BF217" s="95" t="e">
        <f>IF('Order Form'!#REF!&gt;0,"STANDARD"," ")</f>
        <v>#REF!</v>
      </c>
    </row>
    <row r="218" spans="1:58">
      <c r="A218" s="43"/>
      <c r="B218" s="102" t="str">
        <f>IF(ISNUMBER(($H218)),'Order Form'!$D$5,"")</f>
        <v/>
      </c>
      <c r="C218" s="101" t="str">
        <f>IF(ISNUMBER(($H218)),'Order Form'!$G$5,"")</f>
        <v/>
      </c>
      <c r="D218" s="101" t="str">
        <f>IF('Order Form'!F276="","",IF(ISNUMBER(($H218)),'Order Form'!F276,""))</f>
        <v/>
      </c>
      <c r="E218" s="44"/>
      <c r="F218" s="100" t="str">
        <f>IF(ISNUMBER((H218)),SUBSTITUTE(SUBSTITUTE('Order Form'!#REF!,"-","")," ",""),"")</f>
        <v/>
      </c>
      <c r="G218" s="45"/>
      <c r="H218" s="99" t="str">
        <f>IF('Order Form'!H276&gt;0,'Order Form'!H276," ")</f>
        <v xml:space="preserve"> </v>
      </c>
      <c r="I218" s="98" t="str">
        <f>IF('Order Form'!$K$13="Yes",(IF('Order Form'!#REF!&gt;0,"",IF('Order Form'!$K$10&lt;&gt;"GR - Gratis",IF('Order Form'!#REF!=0,"",IF(ISNUMBER($H218),'Order Form'!#REF!,"")),""))),"")</f>
        <v/>
      </c>
      <c r="J218" s="98" t="str">
        <f>IF('Order Form'!$K$13="Yes",(IF('Order Form'!#REF!=0,"",IF('Order Form'!$K$10&lt;&gt;"GR - Gratis",IF(ISNUMBER($H218),'Order Form'!#REF!,""),""))),"")</f>
        <v/>
      </c>
      <c r="K218" s="46"/>
      <c r="L218" s="98" t="str">
        <f>IF('Order Form'!J276&gt;0,"",IF('Order Form'!G276=0,"",IF('Order Form'!$K$10&lt;&gt;"GR - Gratis",IF('Order Form'!$K$12="Yes",IF(ISNUMBER($H218),'Order Form'!G276*100,""),""),"")))</f>
        <v/>
      </c>
      <c r="M218" s="98" t="str">
        <f>IF('Order Form'!J276&gt;0,"",IF('Order Form'!$K$17=0,"",IF('Order Form'!$K$17=0,"",IF('Order Form'!$K$10&lt;&gt;"GR - Gratis",IF('Order Form'!$K$12="Yes",IF(ISNUMBER($H218),'Order Form'!$K$17*100,""),""),""))))</f>
        <v/>
      </c>
      <c r="N218" s="47"/>
      <c r="O218" s="97" t="str">
        <f>IF('Order Form'!$B$8="Name / Attent Of","",IF(ISNUMBER($H218),IF('Order Form'!$K$14="Yes",'Order Form'!$B$8,""),""))</f>
        <v/>
      </c>
      <c r="P218" s="105" t="str">
        <f>IF('Order Form'!$B$9="Company / Department","",IF(ISNUMBER($H218),IF('Order Form'!$K$14="Yes",'Order Form'!$B$9,""),""))</f>
        <v/>
      </c>
      <c r="Q218" s="97" t="str">
        <f>IF('Order Form'!$B$10="Address 1","",IF(ISNUMBER($H218),IF('Order Form'!$K$14="Yes",'Order Form'!$B$10,""),""))</f>
        <v/>
      </c>
      <c r="R218" s="97" t="str">
        <f>IF('Order Form'!$B$11="Address 2","",IF(ISNUMBER($H218),IF('Order Form'!$K$14="Yes",'Order Form'!$B$11,""),""))</f>
        <v/>
      </c>
      <c r="S218" s="105" t="str">
        <f>IF('Order Form'!$B$12="Address 3","",IF(ISNUMBER($H218),IF('Order Form'!$K$14="Yes",'Order Form'!$B$12,""),""))</f>
        <v/>
      </c>
      <c r="T218" s="97" t="str">
        <f>IF('Order Form'!$B$13="Town","",IF(ISNUMBER($H218),IF('Order Form'!$K$14="Yes",'Order Form'!$B$13,""),""))</f>
        <v/>
      </c>
      <c r="U218" s="43"/>
      <c r="V218" s="112" t="str">
        <f>IF('Order Form'!$B$14="Post Code","",IF(ISNUMBER($H218),IF('Order Form'!$K$14="Yes",'Order Form'!$B$14,""),""))</f>
        <v/>
      </c>
      <c r="W218" s="107" t="str">
        <f>IF('Order Form'!$B$15="Country","",IF(ISNUMBER($H218),IF('Order Form'!$K$14="Yes",VLOOKUP('Order Form'!$B$15,Lists!N:O,2,0),""),""))</f>
        <v/>
      </c>
      <c r="X218" s="109"/>
      <c r="Y218" s="108" t="str">
        <f>IF('Order Form'!$F$8="Phone","",IF(ISNUMBER($H218),IF('Order Form'!$K$14="Yes",'Order Form'!$F$8,""),""))</f>
        <v/>
      </c>
      <c r="Z218" s="106" t="str">
        <f>IF('Order Form'!$F$9="Email","",IF(ISNUMBER($H218),IF('Order Form'!$K$14="Yes",'Order Form'!$F$9,""),""))</f>
        <v/>
      </c>
      <c r="AA218" s="47"/>
      <c r="AC218" s="95" t="str">
        <f>IF(ISNUMBER(($H218)),LEFT('Order Form'!$K$10,2),"")</f>
        <v/>
      </c>
      <c r="AD218" s="43"/>
      <c r="AE218" s="95" t="str">
        <f>IF(AC218="GR",LEFT('Order Form'!$K$11,2),"")</f>
        <v/>
      </c>
      <c r="AF218" s="43"/>
      <c r="AG218" s="47"/>
      <c r="AH218" s="47"/>
      <c r="AI218" s="95" t="str">
        <f>IF(ISNUMBER(($H218)),IF('Order Form'!$K$16="Yes","P",""),"")</f>
        <v/>
      </c>
      <c r="AJ218" s="43"/>
      <c r="AK218" s="115"/>
      <c r="AL218" s="115"/>
      <c r="AM218" s="43"/>
      <c r="AN218" s="43"/>
      <c r="AO218" s="47"/>
      <c r="AP218" s="43"/>
      <c r="AQ218" s="47"/>
      <c r="AR218" s="47"/>
      <c r="AS218" s="47"/>
      <c r="AZ218" s="95" t="str">
        <f>IF(ISNUMBER(($H218)),IF('Order Form'!$K$15="Yes","Y",""),"")</f>
        <v/>
      </c>
      <c r="BD218" s="96" t="e">
        <f>IF('Order Form'!#REF!&gt;0,"OF"," ")</f>
        <v>#REF!</v>
      </c>
      <c r="BE218" s="95" t="e">
        <f>IF('Order Form'!#REF!&gt;0,"Y"," ")</f>
        <v>#REF!</v>
      </c>
      <c r="BF218" s="95" t="e">
        <f>IF('Order Form'!#REF!&gt;0,"STANDARD"," ")</f>
        <v>#REF!</v>
      </c>
    </row>
    <row r="219" spans="1:58">
      <c r="A219" s="43"/>
      <c r="B219" s="102" t="str">
        <f>IF(ISNUMBER(($H219)),'Order Form'!$D$5,"")</f>
        <v/>
      </c>
      <c r="C219" s="101" t="str">
        <f>IF(ISNUMBER(($H219)),'Order Form'!$G$5,"")</f>
        <v/>
      </c>
      <c r="D219" s="101" t="str">
        <f>IF('Order Form'!F277="","",IF(ISNUMBER(($H219)),'Order Form'!F277,""))</f>
        <v/>
      </c>
      <c r="E219" s="44"/>
      <c r="F219" s="100" t="str">
        <f>IF(ISNUMBER((H219)),SUBSTITUTE(SUBSTITUTE('Order Form'!#REF!,"-","")," ",""),"")</f>
        <v/>
      </c>
      <c r="G219" s="45"/>
      <c r="H219" s="99" t="str">
        <f>IF('Order Form'!H277&gt;0,'Order Form'!H277," ")</f>
        <v xml:space="preserve"> </v>
      </c>
      <c r="I219" s="98" t="str">
        <f>IF('Order Form'!$K$13="Yes",(IF('Order Form'!#REF!&gt;0,"",IF('Order Form'!$K$10&lt;&gt;"GR - Gratis",IF('Order Form'!#REF!=0,"",IF(ISNUMBER($H219),'Order Form'!#REF!,"")),""))),"")</f>
        <v/>
      </c>
      <c r="J219" s="98" t="str">
        <f>IF('Order Form'!$K$13="Yes",(IF('Order Form'!#REF!=0,"",IF('Order Form'!$K$10&lt;&gt;"GR - Gratis",IF(ISNUMBER($H219),'Order Form'!#REF!,""),""))),"")</f>
        <v/>
      </c>
      <c r="K219" s="46"/>
      <c r="L219" s="98" t="str">
        <f>IF('Order Form'!J277&gt;0,"",IF('Order Form'!G277=0,"",IF('Order Form'!$K$10&lt;&gt;"GR - Gratis",IF('Order Form'!$K$12="Yes",IF(ISNUMBER($H219),'Order Form'!G277*100,""),""),"")))</f>
        <v/>
      </c>
      <c r="M219" s="98" t="str">
        <f>IF('Order Form'!J277&gt;0,"",IF('Order Form'!$K$17=0,"",IF('Order Form'!$K$17=0,"",IF('Order Form'!$K$10&lt;&gt;"GR - Gratis",IF('Order Form'!$K$12="Yes",IF(ISNUMBER($H219),'Order Form'!$K$17*100,""),""),""))))</f>
        <v/>
      </c>
      <c r="N219" s="47"/>
      <c r="O219" s="97" t="str">
        <f>IF('Order Form'!$B$8="Name / Attent Of","",IF(ISNUMBER($H219),IF('Order Form'!$K$14="Yes",'Order Form'!$B$8,""),""))</f>
        <v/>
      </c>
      <c r="P219" s="105" t="str">
        <f>IF('Order Form'!$B$9="Company / Department","",IF(ISNUMBER($H219),IF('Order Form'!$K$14="Yes",'Order Form'!$B$9,""),""))</f>
        <v/>
      </c>
      <c r="Q219" s="97" t="str">
        <f>IF('Order Form'!$B$10="Address 1","",IF(ISNUMBER($H219),IF('Order Form'!$K$14="Yes",'Order Form'!$B$10,""),""))</f>
        <v/>
      </c>
      <c r="R219" s="97" t="str">
        <f>IF('Order Form'!$B$11="Address 2","",IF(ISNUMBER($H219),IF('Order Form'!$K$14="Yes",'Order Form'!$B$11,""),""))</f>
        <v/>
      </c>
      <c r="S219" s="105" t="str">
        <f>IF('Order Form'!$B$12="Address 3","",IF(ISNUMBER($H219),IF('Order Form'!$K$14="Yes",'Order Form'!$B$12,""),""))</f>
        <v/>
      </c>
      <c r="T219" s="97" t="str">
        <f>IF('Order Form'!$B$13="Town","",IF(ISNUMBER($H219),IF('Order Form'!$K$14="Yes",'Order Form'!$B$13,""),""))</f>
        <v/>
      </c>
      <c r="U219" s="43"/>
      <c r="V219" s="112" t="str">
        <f>IF('Order Form'!$B$14="Post Code","",IF(ISNUMBER($H219),IF('Order Form'!$K$14="Yes",'Order Form'!$B$14,""),""))</f>
        <v/>
      </c>
      <c r="W219" s="107" t="str">
        <f>IF('Order Form'!$B$15="Country","",IF(ISNUMBER($H219),IF('Order Form'!$K$14="Yes",VLOOKUP('Order Form'!$B$15,Lists!N:O,2,0),""),""))</f>
        <v/>
      </c>
      <c r="X219" s="109"/>
      <c r="Y219" s="108" t="str">
        <f>IF('Order Form'!$F$8="Phone","",IF(ISNUMBER($H219),IF('Order Form'!$K$14="Yes",'Order Form'!$F$8,""),""))</f>
        <v/>
      </c>
      <c r="Z219" s="106" t="str">
        <f>IF('Order Form'!$F$9="Email","",IF(ISNUMBER($H219),IF('Order Form'!$K$14="Yes",'Order Form'!$F$9,""),""))</f>
        <v/>
      </c>
      <c r="AA219" s="47"/>
      <c r="AC219" s="95" t="str">
        <f>IF(ISNUMBER(($H219)),LEFT('Order Form'!$K$10,2),"")</f>
        <v/>
      </c>
      <c r="AD219" s="43"/>
      <c r="AE219" s="95" t="str">
        <f>IF(AC219="GR",LEFT('Order Form'!$K$11,2),"")</f>
        <v/>
      </c>
      <c r="AF219" s="43"/>
      <c r="AG219" s="47"/>
      <c r="AH219" s="47"/>
      <c r="AI219" s="95" t="str">
        <f>IF(ISNUMBER(($H219)),IF('Order Form'!$K$16="Yes","P",""),"")</f>
        <v/>
      </c>
      <c r="AJ219" s="43"/>
      <c r="AK219" s="115"/>
      <c r="AL219" s="115"/>
      <c r="AM219" s="43"/>
      <c r="AN219" s="43"/>
      <c r="AO219" s="47"/>
      <c r="AP219" s="43"/>
      <c r="AQ219" s="47"/>
      <c r="AR219" s="47"/>
      <c r="AS219" s="47"/>
      <c r="AZ219" s="95" t="str">
        <f>IF(ISNUMBER(($H219)),IF('Order Form'!$K$15="Yes","Y",""),"")</f>
        <v/>
      </c>
      <c r="BD219" s="96" t="e">
        <f>IF('Order Form'!#REF!&gt;0,"OF"," ")</f>
        <v>#REF!</v>
      </c>
      <c r="BE219" s="95" t="e">
        <f>IF('Order Form'!#REF!&gt;0,"Y"," ")</f>
        <v>#REF!</v>
      </c>
      <c r="BF219" s="95" t="e">
        <f>IF('Order Form'!#REF!&gt;0,"STANDARD"," ")</f>
        <v>#REF!</v>
      </c>
    </row>
    <row r="220" spans="1:58">
      <c r="A220" s="43"/>
      <c r="B220" s="102" t="str">
        <f>IF(ISNUMBER(($H220)),'Order Form'!$D$5,"")</f>
        <v/>
      </c>
      <c r="C220" s="101" t="str">
        <f>IF(ISNUMBER(($H220)),'Order Form'!$G$5,"")</f>
        <v/>
      </c>
      <c r="D220" s="101" t="str">
        <f>IF('Order Form'!F278="","",IF(ISNUMBER(($H220)),'Order Form'!F278,""))</f>
        <v/>
      </c>
      <c r="E220" s="44"/>
      <c r="F220" s="100" t="str">
        <f>IF(ISNUMBER((H220)),SUBSTITUTE(SUBSTITUTE('Order Form'!#REF!,"-","")," ",""),"")</f>
        <v/>
      </c>
      <c r="G220" s="45"/>
      <c r="H220" s="99" t="str">
        <f>IF('Order Form'!H278&gt;0,'Order Form'!H278," ")</f>
        <v xml:space="preserve"> </v>
      </c>
      <c r="I220" s="98" t="str">
        <f>IF('Order Form'!$K$13="Yes",(IF('Order Form'!#REF!&gt;0,"",IF('Order Form'!$K$10&lt;&gt;"GR - Gratis",IF('Order Form'!#REF!=0,"",IF(ISNUMBER($H220),'Order Form'!#REF!,"")),""))),"")</f>
        <v/>
      </c>
      <c r="J220" s="98" t="str">
        <f>IF('Order Form'!$K$13="Yes",(IF('Order Form'!#REF!=0,"",IF('Order Form'!$K$10&lt;&gt;"GR - Gratis",IF(ISNUMBER($H220),'Order Form'!#REF!,""),""))),"")</f>
        <v/>
      </c>
      <c r="K220" s="46"/>
      <c r="L220" s="98" t="str">
        <f>IF('Order Form'!J278&gt;0,"",IF('Order Form'!G278=0,"",IF('Order Form'!$K$10&lt;&gt;"GR - Gratis",IF('Order Form'!$K$12="Yes",IF(ISNUMBER($H220),'Order Form'!G278*100,""),""),"")))</f>
        <v/>
      </c>
      <c r="M220" s="98" t="str">
        <f>IF('Order Form'!J278&gt;0,"",IF('Order Form'!$K$17=0,"",IF('Order Form'!$K$17=0,"",IF('Order Form'!$K$10&lt;&gt;"GR - Gratis",IF('Order Form'!$K$12="Yes",IF(ISNUMBER($H220),'Order Form'!$K$17*100,""),""),""))))</f>
        <v/>
      </c>
      <c r="N220" s="47"/>
      <c r="O220" s="97" t="str">
        <f>IF('Order Form'!$B$8="Name / Attent Of","",IF(ISNUMBER($H220),IF('Order Form'!$K$14="Yes",'Order Form'!$B$8,""),""))</f>
        <v/>
      </c>
      <c r="P220" s="105" t="str">
        <f>IF('Order Form'!$B$9="Company / Department","",IF(ISNUMBER($H220),IF('Order Form'!$K$14="Yes",'Order Form'!$B$9,""),""))</f>
        <v/>
      </c>
      <c r="Q220" s="97" t="str">
        <f>IF('Order Form'!$B$10="Address 1","",IF(ISNUMBER($H220),IF('Order Form'!$K$14="Yes",'Order Form'!$B$10,""),""))</f>
        <v/>
      </c>
      <c r="R220" s="97" t="str">
        <f>IF('Order Form'!$B$11="Address 2","",IF(ISNUMBER($H220),IF('Order Form'!$K$14="Yes",'Order Form'!$B$11,""),""))</f>
        <v/>
      </c>
      <c r="S220" s="105" t="str">
        <f>IF('Order Form'!$B$12="Address 3","",IF(ISNUMBER($H220),IF('Order Form'!$K$14="Yes",'Order Form'!$B$12,""),""))</f>
        <v/>
      </c>
      <c r="T220" s="97" t="str">
        <f>IF('Order Form'!$B$13="Town","",IF(ISNUMBER($H220),IF('Order Form'!$K$14="Yes",'Order Form'!$B$13,""),""))</f>
        <v/>
      </c>
      <c r="U220" s="43"/>
      <c r="V220" s="112" t="str">
        <f>IF('Order Form'!$B$14="Post Code","",IF(ISNUMBER($H220),IF('Order Form'!$K$14="Yes",'Order Form'!$B$14,""),""))</f>
        <v/>
      </c>
      <c r="W220" s="107" t="str">
        <f>IF('Order Form'!$B$15="Country","",IF(ISNUMBER($H220),IF('Order Form'!$K$14="Yes",VLOOKUP('Order Form'!$B$15,Lists!N:O,2,0),""),""))</f>
        <v/>
      </c>
      <c r="X220" s="109"/>
      <c r="Y220" s="108" t="str">
        <f>IF('Order Form'!$F$8="Phone","",IF(ISNUMBER($H220),IF('Order Form'!$K$14="Yes",'Order Form'!$F$8,""),""))</f>
        <v/>
      </c>
      <c r="Z220" s="106" t="str">
        <f>IF('Order Form'!$F$9="Email","",IF(ISNUMBER($H220),IF('Order Form'!$K$14="Yes",'Order Form'!$F$9,""),""))</f>
        <v/>
      </c>
      <c r="AA220" s="47"/>
      <c r="AC220" s="95" t="str">
        <f>IF(ISNUMBER(($H220)),LEFT('Order Form'!$K$10,2),"")</f>
        <v/>
      </c>
      <c r="AD220" s="43"/>
      <c r="AE220" s="95" t="str">
        <f>IF(AC220="GR",LEFT('Order Form'!$K$11,2),"")</f>
        <v/>
      </c>
      <c r="AF220" s="43"/>
      <c r="AG220" s="47"/>
      <c r="AH220" s="47"/>
      <c r="AI220" s="95" t="str">
        <f>IF(ISNUMBER(($H220)),IF('Order Form'!$K$16="Yes","P",""),"")</f>
        <v/>
      </c>
      <c r="AJ220" s="43"/>
      <c r="AK220" s="115"/>
      <c r="AL220" s="115"/>
      <c r="AM220" s="43"/>
      <c r="AN220" s="43"/>
      <c r="AO220" s="47"/>
      <c r="AP220" s="43"/>
      <c r="AQ220" s="47"/>
      <c r="AR220" s="47"/>
      <c r="AS220" s="47"/>
      <c r="AZ220" s="95" t="str">
        <f>IF(ISNUMBER(($H220)),IF('Order Form'!$K$15="Yes","Y",""),"")</f>
        <v/>
      </c>
      <c r="BD220" s="96" t="e">
        <f>IF('Order Form'!#REF!&gt;0,"OF"," ")</f>
        <v>#REF!</v>
      </c>
      <c r="BE220" s="95" t="e">
        <f>IF('Order Form'!#REF!&gt;0,"Y"," ")</f>
        <v>#REF!</v>
      </c>
      <c r="BF220" s="95" t="e">
        <f>IF('Order Form'!#REF!&gt;0,"STANDARD"," ")</f>
        <v>#REF!</v>
      </c>
    </row>
    <row r="221" spans="1:58">
      <c r="A221" s="43"/>
      <c r="B221" s="102" t="str">
        <f>IF(ISNUMBER(($H221)),'Order Form'!$D$5,"")</f>
        <v/>
      </c>
      <c r="C221" s="101" t="str">
        <f>IF(ISNUMBER(($H221)),'Order Form'!$G$5,"")</f>
        <v/>
      </c>
      <c r="D221" s="101" t="str">
        <f>IF('Order Form'!F279="","",IF(ISNUMBER(($H221)),'Order Form'!F279,""))</f>
        <v/>
      </c>
      <c r="E221" s="44"/>
      <c r="F221" s="100" t="str">
        <f>IF(ISNUMBER((H221)),SUBSTITUTE(SUBSTITUTE('Order Form'!#REF!,"-","")," ",""),"")</f>
        <v/>
      </c>
      <c r="G221" s="45"/>
      <c r="H221" s="99" t="str">
        <f>IF('Order Form'!H279&gt;0,'Order Form'!H279," ")</f>
        <v xml:space="preserve"> </v>
      </c>
      <c r="I221" s="98" t="str">
        <f>IF('Order Form'!$K$13="Yes",(IF('Order Form'!#REF!&gt;0,"",IF('Order Form'!$K$10&lt;&gt;"GR - Gratis",IF('Order Form'!#REF!=0,"",IF(ISNUMBER($H221),'Order Form'!#REF!,"")),""))),"")</f>
        <v/>
      </c>
      <c r="J221" s="98" t="str">
        <f>IF('Order Form'!$K$13="Yes",(IF('Order Form'!#REF!=0,"",IF('Order Form'!$K$10&lt;&gt;"GR - Gratis",IF(ISNUMBER($H221),'Order Form'!#REF!,""),""))),"")</f>
        <v/>
      </c>
      <c r="K221" s="46"/>
      <c r="L221" s="98" t="str">
        <f>IF('Order Form'!J279&gt;0,"",IF('Order Form'!G279=0,"",IF('Order Form'!$K$10&lt;&gt;"GR - Gratis",IF('Order Form'!$K$12="Yes",IF(ISNUMBER($H221),'Order Form'!G279*100,""),""),"")))</f>
        <v/>
      </c>
      <c r="M221" s="98" t="str">
        <f>IF('Order Form'!J279&gt;0,"",IF('Order Form'!$K$17=0,"",IF('Order Form'!$K$17=0,"",IF('Order Form'!$K$10&lt;&gt;"GR - Gratis",IF('Order Form'!$K$12="Yes",IF(ISNUMBER($H221),'Order Form'!$K$17*100,""),""),""))))</f>
        <v/>
      </c>
      <c r="N221" s="47"/>
      <c r="O221" s="97" t="str">
        <f>IF('Order Form'!$B$8="Name / Attent Of","",IF(ISNUMBER($H221),IF('Order Form'!$K$14="Yes",'Order Form'!$B$8,""),""))</f>
        <v/>
      </c>
      <c r="P221" s="105" t="str">
        <f>IF('Order Form'!$B$9="Company / Department","",IF(ISNUMBER($H221),IF('Order Form'!$K$14="Yes",'Order Form'!$B$9,""),""))</f>
        <v/>
      </c>
      <c r="Q221" s="97" t="str">
        <f>IF('Order Form'!$B$10="Address 1","",IF(ISNUMBER($H221),IF('Order Form'!$K$14="Yes",'Order Form'!$B$10,""),""))</f>
        <v/>
      </c>
      <c r="R221" s="97" t="str">
        <f>IF('Order Form'!$B$11="Address 2","",IF(ISNUMBER($H221),IF('Order Form'!$K$14="Yes",'Order Form'!$B$11,""),""))</f>
        <v/>
      </c>
      <c r="S221" s="105" t="str">
        <f>IF('Order Form'!$B$12="Address 3","",IF(ISNUMBER($H221),IF('Order Form'!$K$14="Yes",'Order Form'!$B$12,""),""))</f>
        <v/>
      </c>
      <c r="T221" s="97" t="str">
        <f>IF('Order Form'!$B$13="Town","",IF(ISNUMBER($H221),IF('Order Form'!$K$14="Yes",'Order Form'!$B$13,""),""))</f>
        <v/>
      </c>
      <c r="U221" s="43"/>
      <c r="V221" s="112" t="str">
        <f>IF('Order Form'!$B$14="Post Code","",IF(ISNUMBER($H221),IF('Order Form'!$K$14="Yes",'Order Form'!$B$14,""),""))</f>
        <v/>
      </c>
      <c r="W221" s="107" t="str">
        <f>IF('Order Form'!$B$15="Country","",IF(ISNUMBER($H221),IF('Order Form'!$K$14="Yes",VLOOKUP('Order Form'!$B$15,Lists!N:O,2,0),""),""))</f>
        <v/>
      </c>
      <c r="X221" s="109"/>
      <c r="Y221" s="108" t="str">
        <f>IF('Order Form'!$F$8="Phone","",IF(ISNUMBER($H221),IF('Order Form'!$K$14="Yes",'Order Form'!$F$8,""),""))</f>
        <v/>
      </c>
      <c r="Z221" s="106" t="str">
        <f>IF('Order Form'!$F$9="Email","",IF(ISNUMBER($H221),IF('Order Form'!$K$14="Yes",'Order Form'!$F$9,""),""))</f>
        <v/>
      </c>
      <c r="AA221" s="47"/>
      <c r="AC221" s="95" t="str">
        <f>IF(ISNUMBER(($H221)),LEFT('Order Form'!$K$10,2),"")</f>
        <v/>
      </c>
      <c r="AD221" s="43"/>
      <c r="AE221" s="95" t="str">
        <f>IF(AC221="GR",LEFT('Order Form'!$K$11,2),"")</f>
        <v/>
      </c>
      <c r="AF221" s="43"/>
      <c r="AG221" s="47"/>
      <c r="AH221" s="47"/>
      <c r="AI221" s="95" t="str">
        <f>IF(ISNUMBER(($H221)),IF('Order Form'!$K$16="Yes","P",""),"")</f>
        <v/>
      </c>
      <c r="AJ221" s="43"/>
      <c r="AK221" s="115"/>
      <c r="AL221" s="115"/>
      <c r="AM221" s="43"/>
      <c r="AN221" s="43"/>
      <c r="AO221" s="47"/>
      <c r="AP221" s="43"/>
      <c r="AQ221" s="47"/>
      <c r="AR221" s="47"/>
      <c r="AS221" s="47"/>
      <c r="AZ221" s="95" t="str">
        <f>IF(ISNUMBER(($H221)),IF('Order Form'!$K$15="Yes","Y",""),"")</f>
        <v/>
      </c>
      <c r="BD221" s="96" t="e">
        <f>IF('Order Form'!#REF!&gt;0,"OF"," ")</f>
        <v>#REF!</v>
      </c>
      <c r="BE221" s="95" t="e">
        <f>IF('Order Form'!#REF!&gt;0,"Y"," ")</f>
        <v>#REF!</v>
      </c>
      <c r="BF221" s="95" t="e">
        <f>IF('Order Form'!#REF!&gt;0,"STANDARD"," ")</f>
        <v>#REF!</v>
      </c>
    </row>
    <row r="222" spans="1:58">
      <c r="A222" s="43"/>
      <c r="B222" s="102" t="str">
        <f>IF(ISNUMBER(($H222)),'Order Form'!$D$5,"")</f>
        <v/>
      </c>
      <c r="C222" s="101" t="str">
        <f>IF(ISNUMBER(($H222)),'Order Form'!$G$5,"")</f>
        <v/>
      </c>
      <c r="D222" s="101" t="str">
        <f>IF('Order Form'!F280="","",IF(ISNUMBER(($H222)),'Order Form'!F280,""))</f>
        <v/>
      </c>
      <c r="E222" s="44"/>
      <c r="F222" s="100" t="str">
        <f>IF(ISNUMBER((H222)),SUBSTITUTE(SUBSTITUTE('Order Form'!#REF!,"-","")," ",""),"")</f>
        <v/>
      </c>
      <c r="G222" s="45"/>
      <c r="H222" s="99" t="str">
        <f>IF('Order Form'!H280&gt;0,'Order Form'!H280," ")</f>
        <v xml:space="preserve"> </v>
      </c>
      <c r="I222" s="98" t="str">
        <f>IF('Order Form'!$K$13="Yes",(IF('Order Form'!#REF!&gt;0,"",IF('Order Form'!$K$10&lt;&gt;"GR - Gratis",IF('Order Form'!#REF!=0,"",IF(ISNUMBER($H222),'Order Form'!#REF!,"")),""))),"")</f>
        <v/>
      </c>
      <c r="J222" s="98" t="str">
        <f>IF('Order Form'!$K$13="Yes",(IF('Order Form'!#REF!=0,"",IF('Order Form'!$K$10&lt;&gt;"GR - Gratis",IF(ISNUMBER($H222),'Order Form'!#REF!,""),""))),"")</f>
        <v/>
      </c>
      <c r="K222" s="46"/>
      <c r="L222" s="98" t="str">
        <f>IF('Order Form'!J280&gt;0,"",IF('Order Form'!G280=0,"",IF('Order Form'!$K$10&lt;&gt;"GR - Gratis",IF('Order Form'!$K$12="Yes",IF(ISNUMBER($H222),'Order Form'!G280*100,""),""),"")))</f>
        <v/>
      </c>
      <c r="M222" s="98" t="str">
        <f>IF('Order Form'!J280&gt;0,"",IF('Order Form'!$K$17=0,"",IF('Order Form'!$K$17=0,"",IF('Order Form'!$K$10&lt;&gt;"GR - Gratis",IF('Order Form'!$K$12="Yes",IF(ISNUMBER($H222),'Order Form'!$K$17*100,""),""),""))))</f>
        <v/>
      </c>
      <c r="N222" s="47"/>
      <c r="O222" s="97" t="str">
        <f>IF('Order Form'!$B$8="Name / Attent Of","",IF(ISNUMBER($H222),IF('Order Form'!$K$14="Yes",'Order Form'!$B$8,""),""))</f>
        <v/>
      </c>
      <c r="P222" s="105" t="str">
        <f>IF('Order Form'!$B$9="Company / Department","",IF(ISNUMBER($H222),IF('Order Form'!$K$14="Yes",'Order Form'!$B$9,""),""))</f>
        <v/>
      </c>
      <c r="Q222" s="97" t="str">
        <f>IF('Order Form'!$B$10="Address 1","",IF(ISNUMBER($H222),IF('Order Form'!$K$14="Yes",'Order Form'!$B$10,""),""))</f>
        <v/>
      </c>
      <c r="R222" s="97" t="str">
        <f>IF('Order Form'!$B$11="Address 2","",IF(ISNUMBER($H222),IF('Order Form'!$K$14="Yes",'Order Form'!$B$11,""),""))</f>
        <v/>
      </c>
      <c r="S222" s="105" t="str">
        <f>IF('Order Form'!$B$12="Address 3","",IF(ISNUMBER($H222),IF('Order Form'!$K$14="Yes",'Order Form'!$B$12,""),""))</f>
        <v/>
      </c>
      <c r="T222" s="97" t="str">
        <f>IF('Order Form'!$B$13="Town","",IF(ISNUMBER($H222),IF('Order Form'!$K$14="Yes",'Order Form'!$B$13,""),""))</f>
        <v/>
      </c>
      <c r="U222" s="43"/>
      <c r="V222" s="112" t="str">
        <f>IF('Order Form'!$B$14="Post Code","",IF(ISNUMBER($H222),IF('Order Form'!$K$14="Yes",'Order Form'!$B$14,""),""))</f>
        <v/>
      </c>
      <c r="W222" s="107" t="str">
        <f>IF('Order Form'!$B$15="Country","",IF(ISNUMBER($H222),IF('Order Form'!$K$14="Yes",VLOOKUP('Order Form'!$B$15,Lists!N:O,2,0),""),""))</f>
        <v/>
      </c>
      <c r="X222" s="109"/>
      <c r="Y222" s="108" t="str">
        <f>IF('Order Form'!$F$8="Phone","",IF(ISNUMBER($H222),IF('Order Form'!$K$14="Yes",'Order Form'!$F$8,""),""))</f>
        <v/>
      </c>
      <c r="Z222" s="106" t="str">
        <f>IF('Order Form'!$F$9="Email","",IF(ISNUMBER($H222),IF('Order Form'!$K$14="Yes",'Order Form'!$F$9,""),""))</f>
        <v/>
      </c>
      <c r="AA222" s="47"/>
      <c r="AC222" s="95" t="str">
        <f>IF(ISNUMBER(($H222)),LEFT('Order Form'!$K$10,2),"")</f>
        <v/>
      </c>
      <c r="AD222" s="43"/>
      <c r="AE222" s="95" t="str">
        <f>IF(AC222="GR",LEFT('Order Form'!$K$11,2),"")</f>
        <v/>
      </c>
      <c r="AF222" s="43"/>
      <c r="AG222" s="47"/>
      <c r="AH222" s="47"/>
      <c r="AI222" s="95" t="str">
        <f>IF(ISNUMBER(($H222)),IF('Order Form'!$K$16="Yes","P",""),"")</f>
        <v/>
      </c>
      <c r="AJ222" s="43"/>
      <c r="AK222" s="115"/>
      <c r="AL222" s="115"/>
      <c r="AM222" s="43"/>
      <c r="AN222" s="43"/>
      <c r="AO222" s="47"/>
      <c r="AP222" s="43"/>
      <c r="AQ222" s="47"/>
      <c r="AR222" s="47"/>
      <c r="AS222" s="47"/>
      <c r="AZ222" s="95" t="str">
        <f>IF(ISNUMBER(($H222)),IF('Order Form'!$K$15="Yes","Y",""),"")</f>
        <v/>
      </c>
      <c r="BD222" s="96" t="e">
        <f>IF('Order Form'!#REF!&gt;0,"OF"," ")</f>
        <v>#REF!</v>
      </c>
      <c r="BE222" s="95" t="e">
        <f>IF('Order Form'!#REF!&gt;0,"Y"," ")</f>
        <v>#REF!</v>
      </c>
      <c r="BF222" s="95" t="e">
        <f>IF('Order Form'!#REF!&gt;0,"STANDARD"," ")</f>
        <v>#REF!</v>
      </c>
    </row>
    <row r="223" spans="1:58">
      <c r="A223" s="43"/>
      <c r="B223" s="102" t="str">
        <f>IF(ISNUMBER(($H223)),'Order Form'!$D$5,"")</f>
        <v/>
      </c>
      <c r="C223" s="101" t="str">
        <f>IF(ISNUMBER(($H223)),'Order Form'!$G$5,"")</f>
        <v/>
      </c>
      <c r="D223" s="101" t="str">
        <f>IF('Order Form'!F281="","",IF(ISNUMBER(($H223)),'Order Form'!F281,""))</f>
        <v/>
      </c>
      <c r="E223" s="44"/>
      <c r="F223" s="100" t="str">
        <f>IF(ISNUMBER((H223)),SUBSTITUTE(SUBSTITUTE('Order Form'!#REF!,"-","")," ",""),"")</f>
        <v/>
      </c>
      <c r="G223" s="45"/>
      <c r="H223" s="99" t="str">
        <f>IF('Order Form'!H281&gt;0,'Order Form'!H281," ")</f>
        <v xml:space="preserve"> </v>
      </c>
      <c r="I223" s="98" t="str">
        <f>IF('Order Form'!$K$13="Yes",(IF('Order Form'!#REF!&gt;0,"",IF('Order Form'!$K$10&lt;&gt;"GR - Gratis",IF('Order Form'!#REF!=0,"",IF(ISNUMBER($H223),'Order Form'!#REF!,"")),""))),"")</f>
        <v/>
      </c>
      <c r="J223" s="98" t="str">
        <f>IF('Order Form'!$K$13="Yes",(IF('Order Form'!#REF!=0,"",IF('Order Form'!$K$10&lt;&gt;"GR - Gratis",IF(ISNUMBER($H223),'Order Form'!#REF!,""),""))),"")</f>
        <v/>
      </c>
      <c r="K223" s="46"/>
      <c r="L223" s="98" t="str">
        <f>IF('Order Form'!J281&gt;0,"",IF('Order Form'!G281=0,"",IF('Order Form'!$K$10&lt;&gt;"GR - Gratis",IF('Order Form'!$K$12="Yes",IF(ISNUMBER($H223),'Order Form'!G281*100,""),""),"")))</f>
        <v/>
      </c>
      <c r="M223" s="98" t="str">
        <f>IF('Order Form'!J281&gt;0,"",IF('Order Form'!$K$17=0,"",IF('Order Form'!$K$17=0,"",IF('Order Form'!$K$10&lt;&gt;"GR - Gratis",IF('Order Form'!$K$12="Yes",IF(ISNUMBER($H223),'Order Form'!$K$17*100,""),""),""))))</f>
        <v/>
      </c>
      <c r="N223" s="47"/>
      <c r="O223" s="97" t="str">
        <f>IF('Order Form'!$B$8="Name / Attent Of","",IF(ISNUMBER($H223),IF('Order Form'!$K$14="Yes",'Order Form'!$B$8,""),""))</f>
        <v/>
      </c>
      <c r="P223" s="105" t="str">
        <f>IF('Order Form'!$B$9="Company / Department","",IF(ISNUMBER($H223),IF('Order Form'!$K$14="Yes",'Order Form'!$B$9,""),""))</f>
        <v/>
      </c>
      <c r="Q223" s="97" t="str">
        <f>IF('Order Form'!$B$10="Address 1","",IF(ISNUMBER($H223),IF('Order Form'!$K$14="Yes",'Order Form'!$B$10,""),""))</f>
        <v/>
      </c>
      <c r="R223" s="97" t="str">
        <f>IF('Order Form'!$B$11="Address 2","",IF(ISNUMBER($H223),IF('Order Form'!$K$14="Yes",'Order Form'!$B$11,""),""))</f>
        <v/>
      </c>
      <c r="S223" s="105" t="str">
        <f>IF('Order Form'!$B$12="Address 3","",IF(ISNUMBER($H223),IF('Order Form'!$K$14="Yes",'Order Form'!$B$12,""),""))</f>
        <v/>
      </c>
      <c r="T223" s="97" t="str">
        <f>IF('Order Form'!$B$13="Town","",IF(ISNUMBER($H223),IF('Order Form'!$K$14="Yes",'Order Form'!$B$13,""),""))</f>
        <v/>
      </c>
      <c r="U223" s="43"/>
      <c r="V223" s="112" t="str">
        <f>IF('Order Form'!$B$14="Post Code","",IF(ISNUMBER($H223),IF('Order Form'!$K$14="Yes",'Order Form'!$B$14,""),""))</f>
        <v/>
      </c>
      <c r="W223" s="107" t="str">
        <f>IF('Order Form'!$B$15="Country","",IF(ISNUMBER($H223),IF('Order Form'!$K$14="Yes",VLOOKUP('Order Form'!$B$15,Lists!N:O,2,0),""),""))</f>
        <v/>
      </c>
      <c r="X223" s="109"/>
      <c r="Y223" s="108" t="str">
        <f>IF('Order Form'!$F$8="Phone","",IF(ISNUMBER($H223),IF('Order Form'!$K$14="Yes",'Order Form'!$F$8,""),""))</f>
        <v/>
      </c>
      <c r="Z223" s="106" t="str">
        <f>IF('Order Form'!$F$9="Email","",IF(ISNUMBER($H223),IF('Order Form'!$K$14="Yes",'Order Form'!$F$9,""),""))</f>
        <v/>
      </c>
      <c r="AA223" s="47"/>
      <c r="AC223" s="95" t="str">
        <f>IF(ISNUMBER(($H223)),LEFT('Order Form'!$K$10,2),"")</f>
        <v/>
      </c>
      <c r="AD223" s="43"/>
      <c r="AE223" s="95" t="str">
        <f>IF(AC223="GR",LEFT('Order Form'!$K$11,2),"")</f>
        <v/>
      </c>
      <c r="AF223" s="43"/>
      <c r="AG223" s="47"/>
      <c r="AH223" s="47"/>
      <c r="AI223" s="95" t="str">
        <f>IF(ISNUMBER(($H223)),IF('Order Form'!$K$16="Yes","P",""),"")</f>
        <v/>
      </c>
      <c r="AJ223" s="43"/>
      <c r="AK223" s="115"/>
      <c r="AL223" s="115"/>
      <c r="AM223" s="43"/>
      <c r="AN223" s="43"/>
      <c r="AO223" s="47"/>
      <c r="AP223" s="43"/>
      <c r="AQ223" s="47"/>
      <c r="AR223" s="47"/>
      <c r="AS223" s="47"/>
      <c r="AZ223" s="95" t="str">
        <f>IF(ISNUMBER(($H223)),IF('Order Form'!$K$15="Yes","Y",""),"")</f>
        <v/>
      </c>
      <c r="BD223" s="96" t="e">
        <f>IF('Order Form'!#REF!&gt;0,"OF"," ")</f>
        <v>#REF!</v>
      </c>
      <c r="BE223" s="95" t="e">
        <f>IF('Order Form'!#REF!&gt;0,"Y"," ")</f>
        <v>#REF!</v>
      </c>
      <c r="BF223" s="95" t="e">
        <f>IF('Order Form'!#REF!&gt;0,"STANDARD"," ")</f>
        <v>#REF!</v>
      </c>
    </row>
    <row r="224" spans="1:58">
      <c r="A224" s="43"/>
      <c r="B224" s="102" t="str">
        <f>IF(ISNUMBER(($H224)),'Order Form'!$D$5,"")</f>
        <v/>
      </c>
      <c r="C224" s="101" t="str">
        <f>IF(ISNUMBER(($H224)),'Order Form'!$G$5,"")</f>
        <v/>
      </c>
      <c r="D224" s="101" t="str">
        <f>IF('Order Form'!F282="","",IF(ISNUMBER(($H224)),'Order Form'!F282,""))</f>
        <v/>
      </c>
      <c r="E224" s="44"/>
      <c r="F224" s="100" t="str">
        <f>IF(ISNUMBER((H224)),SUBSTITUTE(SUBSTITUTE('Order Form'!#REF!,"-","")," ",""),"")</f>
        <v/>
      </c>
      <c r="G224" s="45"/>
      <c r="H224" s="99" t="str">
        <f>IF('Order Form'!H282&gt;0,'Order Form'!H282," ")</f>
        <v xml:space="preserve"> </v>
      </c>
      <c r="I224" s="98" t="str">
        <f>IF('Order Form'!$K$13="Yes",(IF('Order Form'!#REF!&gt;0,"",IF('Order Form'!$K$10&lt;&gt;"GR - Gratis",IF('Order Form'!#REF!=0,"",IF(ISNUMBER($H224),'Order Form'!#REF!,"")),""))),"")</f>
        <v/>
      </c>
      <c r="J224" s="98" t="str">
        <f>IF('Order Form'!$K$13="Yes",(IF('Order Form'!#REF!=0,"",IF('Order Form'!$K$10&lt;&gt;"GR - Gratis",IF(ISNUMBER($H224),'Order Form'!#REF!,""),""))),"")</f>
        <v/>
      </c>
      <c r="K224" s="46"/>
      <c r="L224" s="98" t="str">
        <f>IF('Order Form'!J282&gt;0,"",IF('Order Form'!G282=0,"",IF('Order Form'!$K$10&lt;&gt;"GR - Gratis",IF('Order Form'!$K$12="Yes",IF(ISNUMBER($H224),'Order Form'!G282*100,""),""),"")))</f>
        <v/>
      </c>
      <c r="M224" s="98" t="str">
        <f>IF('Order Form'!J282&gt;0,"",IF('Order Form'!$K$17=0,"",IF('Order Form'!$K$17=0,"",IF('Order Form'!$K$10&lt;&gt;"GR - Gratis",IF('Order Form'!$K$12="Yes",IF(ISNUMBER($H224),'Order Form'!$K$17*100,""),""),""))))</f>
        <v/>
      </c>
      <c r="N224" s="47"/>
      <c r="O224" s="97" t="str">
        <f>IF('Order Form'!$B$8="Name / Attent Of","",IF(ISNUMBER($H224),IF('Order Form'!$K$14="Yes",'Order Form'!$B$8,""),""))</f>
        <v/>
      </c>
      <c r="P224" s="105" t="str">
        <f>IF('Order Form'!$B$9="Company / Department","",IF(ISNUMBER($H224),IF('Order Form'!$K$14="Yes",'Order Form'!$B$9,""),""))</f>
        <v/>
      </c>
      <c r="Q224" s="97" t="str">
        <f>IF('Order Form'!$B$10="Address 1","",IF(ISNUMBER($H224),IF('Order Form'!$K$14="Yes",'Order Form'!$B$10,""),""))</f>
        <v/>
      </c>
      <c r="R224" s="97" t="str">
        <f>IF('Order Form'!$B$11="Address 2","",IF(ISNUMBER($H224),IF('Order Form'!$K$14="Yes",'Order Form'!$B$11,""),""))</f>
        <v/>
      </c>
      <c r="S224" s="105" t="str">
        <f>IF('Order Form'!$B$12="Address 3","",IF(ISNUMBER($H224),IF('Order Form'!$K$14="Yes",'Order Form'!$B$12,""),""))</f>
        <v/>
      </c>
      <c r="T224" s="97" t="str">
        <f>IF('Order Form'!$B$13="Town","",IF(ISNUMBER($H224),IF('Order Form'!$K$14="Yes",'Order Form'!$B$13,""),""))</f>
        <v/>
      </c>
      <c r="U224" s="43"/>
      <c r="V224" s="112" t="str">
        <f>IF('Order Form'!$B$14="Post Code","",IF(ISNUMBER($H224),IF('Order Form'!$K$14="Yes",'Order Form'!$B$14,""),""))</f>
        <v/>
      </c>
      <c r="W224" s="107" t="str">
        <f>IF('Order Form'!$B$15="Country","",IF(ISNUMBER($H224),IF('Order Form'!$K$14="Yes",VLOOKUP('Order Form'!$B$15,Lists!N:O,2,0),""),""))</f>
        <v/>
      </c>
      <c r="X224" s="109"/>
      <c r="Y224" s="108" t="str">
        <f>IF('Order Form'!$F$8="Phone","",IF(ISNUMBER($H224),IF('Order Form'!$K$14="Yes",'Order Form'!$F$8,""),""))</f>
        <v/>
      </c>
      <c r="Z224" s="106" t="str">
        <f>IF('Order Form'!$F$9="Email","",IF(ISNUMBER($H224),IF('Order Form'!$K$14="Yes",'Order Form'!$F$9,""),""))</f>
        <v/>
      </c>
      <c r="AA224" s="47"/>
      <c r="AC224" s="95" t="str">
        <f>IF(ISNUMBER(($H224)),LEFT('Order Form'!$K$10,2),"")</f>
        <v/>
      </c>
      <c r="AD224" s="43"/>
      <c r="AE224" s="95" t="str">
        <f>IF(AC224="GR",LEFT('Order Form'!$K$11,2),"")</f>
        <v/>
      </c>
      <c r="AF224" s="43"/>
      <c r="AG224" s="47"/>
      <c r="AH224" s="47"/>
      <c r="AI224" s="95" t="str">
        <f>IF(ISNUMBER(($H224)),IF('Order Form'!$K$16="Yes","P",""),"")</f>
        <v/>
      </c>
      <c r="AJ224" s="43"/>
      <c r="AK224" s="115"/>
      <c r="AL224" s="115"/>
      <c r="AM224" s="43"/>
      <c r="AN224" s="43"/>
      <c r="AO224" s="47"/>
      <c r="AP224" s="43"/>
      <c r="AQ224" s="47"/>
      <c r="AR224" s="47"/>
      <c r="AS224" s="47"/>
      <c r="AZ224" s="95" t="str">
        <f>IF(ISNUMBER(($H224)),IF('Order Form'!$K$15="Yes","Y",""),"")</f>
        <v/>
      </c>
      <c r="BD224" s="96" t="e">
        <f>IF('Order Form'!#REF!&gt;0,"OF"," ")</f>
        <v>#REF!</v>
      </c>
      <c r="BE224" s="95" t="e">
        <f>IF('Order Form'!#REF!&gt;0,"Y"," ")</f>
        <v>#REF!</v>
      </c>
      <c r="BF224" s="95" t="e">
        <f>IF('Order Form'!#REF!&gt;0,"STANDARD"," ")</f>
        <v>#REF!</v>
      </c>
    </row>
    <row r="225" spans="1:58">
      <c r="A225" s="43"/>
      <c r="B225" s="102" t="str">
        <f>IF(ISNUMBER(($H225)),'Order Form'!$D$5,"")</f>
        <v/>
      </c>
      <c r="C225" s="101" t="str">
        <f>IF(ISNUMBER(($H225)),'Order Form'!$G$5,"")</f>
        <v/>
      </c>
      <c r="D225" s="101" t="str">
        <f>IF('Order Form'!F283="","",IF(ISNUMBER(($H225)),'Order Form'!F283,""))</f>
        <v/>
      </c>
      <c r="E225" s="44"/>
      <c r="F225" s="100" t="str">
        <f>IF(ISNUMBER((H225)),SUBSTITUTE(SUBSTITUTE('Order Form'!#REF!,"-","")," ",""),"")</f>
        <v/>
      </c>
      <c r="G225" s="45"/>
      <c r="H225" s="99" t="str">
        <f>IF('Order Form'!H283&gt;0,'Order Form'!H283," ")</f>
        <v xml:space="preserve"> </v>
      </c>
      <c r="I225" s="98" t="str">
        <f>IF('Order Form'!$K$13="Yes",(IF('Order Form'!#REF!&gt;0,"",IF('Order Form'!$K$10&lt;&gt;"GR - Gratis",IF('Order Form'!#REF!=0,"",IF(ISNUMBER($H225),'Order Form'!#REF!,"")),""))),"")</f>
        <v/>
      </c>
      <c r="J225" s="98" t="str">
        <f>IF('Order Form'!$K$13="Yes",(IF('Order Form'!#REF!=0,"",IF('Order Form'!$K$10&lt;&gt;"GR - Gratis",IF(ISNUMBER($H225),'Order Form'!#REF!,""),""))),"")</f>
        <v/>
      </c>
      <c r="K225" s="46"/>
      <c r="L225" s="98" t="str">
        <f>IF('Order Form'!J283&gt;0,"",IF('Order Form'!G283=0,"",IF('Order Form'!$K$10&lt;&gt;"GR - Gratis",IF('Order Form'!$K$12="Yes",IF(ISNUMBER($H225),'Order Form'!G283*100,""),""),"")))</f>
        <v/>
      </c>
      <c r="M225" s="98" t="str">
        <f>IF('Order Form'!J283&gt;0,"",IF('Order Form'!$K$17=0,"",IF('Order Form'!$K$17=0,"",IF('Order Form'!$K$10&lt;&gt;"GR - Gratis",IF('Order Form'!$K$12="Yes",IF(ISNUMBER($H225),'Order Form'!$K$17*100,""),""),""))))</f>
        <v/>
      </c>
      <c r="N225" s="47"/>
      <c r="O225" s="97" t="str">
        <f>IF('Order Form'!$B$8="Name / Attent Of","",IF(ISNUMBER($H225),IF('Order Form'!$K$14="Yes",'Order Form'!$B$8,""),""))</f>
        <v/>
      </c>
      <c r="P225" s="105" t="str">
        <f>IF('Order Form'!$B$9="Company / Department","",IF(ISNUMBER($H225),IF('Order Form'!$K$14="Yes",'Order Form'!$B$9,""),""))</f>
        <v/>
      </c>
      <c r="Q225" s="97" t="str">
        <f>IF('Order Form'!$B$10="Address 1","",IF(ISNUMBER($H225),IF('Order Form'!$K$14="Yes",'Order Form'!$B$10,""),""))</f>
        <v/>
      </c>
      <c r="R225" s="97" t="str">
        <f>IF('Order Form'!$B$11="Address 2","",IF(ISNUMBER($H225),IF('Order Form'!$K$14="Yes",'Order Form'!$B$11,""),""))</f>
        <v/>
      </c>
      <c r="S225" s="105" t="str">
        <f>IF('Order Form'!$B$12="Address 3","",IF(ISNUMBER($H225),IF('Order Form'!$K$14="Yes",'Order Form'!$B$12,""),""))</f>
        <v/>
      </c>
      <c r="T225" s="97" t="str">
        <f>IF('Order Form'!$B$13="Town","",IF(ISNUMBER($H225),IF('Order Form'!$K$14="Yes",'Order Form'!$B$13,""),""))</f>
        <v/>
      </c>
      <c r="U225" s="43"/>
      <c r="V225" s="112" t="str">
        <f>IF('Order Form'!$B$14="Post Code","",IF(ISNUMBER($H225),IF('Order Form'!$K$14="Yes",'Order Form'!$B$14,""),""))</f>
        <v/>
      </c>
      <c r="W225" s="107" t="str">
        <f>IF('Order Form'!$B$15="Country","",IF(ISNUMBER($H225),IF('Order Form'!$K$14="Yes",VLOOKUP('Order Form'!$B$15,Lists!N:O,2,0),""),""))</f>
        <v/>
      </c>
      <c r="X225" s="109"/>
      <c r="Y225" s="108" t="str">
        <f>IF('Order Form'!$F$8="Phone","",IF(ISNUMBER($H225),IF('Order Form'!$K$14="Yes",'Order Form'!$F$8,""),""))</f>
        <v/>
      </c>
      <c r="Z225" s="106" t="str">
        <f>IF('Order Form'!$F$9="Email","",IF(ISNUMBER($H225),IF('Order Form'!$K$14="Yes",'Order Form'!$F$9,""),""))</f>
        <v/>
      </c>
      <c r="AA225" s="47"/>
      <c r="AC225" s="95" t="str">
        <f>IF(ISNUMBER(($H225)),LEFT('Order Form'!$K$10,2),"")</f>
        <v/>
      </c>
      <c r="AD225" s="43"/>
      <c r="AE225" s="95" t="str">
        <f>IF(AC225="GR",LEFT('Order Form'!$K$11,2),"")</f>
        <v/>
      </c>
      <c r="AF225" s="43"/>
      <c r="AG225" s="47"/>
      <c r="AH225" s="47"/>
      <c r="AI225" s="95" t="str">
        <f>IF(ISNUMBER(($H225)),IF('Order Form'!$K$16="Yes","P",""),"")</f>
        <v/>
      </c>
      <c r="AJ225" s="43"/>
      <c r="AK225" s="115"/>
      <c r="AL225" s="115"/>
      <c r="AM225" s="43"/>
      <c r="AN225" s="43"/>
      <c r="AO225" s="47"/>
      <c r="AP225" s="43"/>
      <c r="AQ225" s="47"/>
      <c r="AR225" s="47"/>
      <c r="AS225" s="47"/>
      <c r="AZ225" s="95" t="str">
        <f>IF(ISNUMBER(($H225)),IF('Order Form'!$K$15="Yes","Y",""),"")</f>
        <v/>
      </c>
      <c r="BD225" s="96" t="e">
        <f>IF('Order Form'!#REF!&gt;0,"OF"," ")</f>
        <v>#REF!</v>
      </c>
      <c r="BE225" s="95" t="e">
        <f>IF('Order Form'!#REF!&gt;0,"Y"," ")</f>
        <v>#REF!</v>
      </c>
      <c r="BF225" s="95" t="e">
        <f>IF('Order Form'!#REF!&gt;0,"STANDARD"," ")</f>
        <v>#REF!</v>
      </c>
    </row>
    <row r="226" spans="1:58">
      <c r="A226" s="43"/>
      <c r="B226" s="102" t="str">
        <f>IF(ISNUMBER(($H226)),'Order Form'!$D$5,"")</f>
        <v/>
      </c>
      <c r="C226" s="101" t="str">
        <f>IF(ISNUMBER(($H226)),'Order Form'!$G$5,"")</f>
        <v/>
      </c>
      <c r="D226" s="101" t="str">
        <f>IF('Order Form'!F284="","",IF(ISNUMBER(($H226)),'Order Form'!F284,""))</f>
        <v/>
      </c>
      <c r="E226" s="44"/>
      <c r="F226" s="100" t="str">
        <f>IF(ISNUMBER((H226)),SUBSTITUTE(SUBSTITUTE('Order Form'!#REF!,"-","")," ",""),"")</f>
        <v/>
      </c>
      <c r="G226" s="45"/>
      <c r="H226" s="99" t="str">
        <f>IF('Order Form'!H284&gt;0,'Order Form'!H284," ")</f>
        <v xml:space="preserve"> </v>
      </c>
      <c r="I226" s="98" t="str">
        <f>IF('Order Form'!$K$13="Yes",(IF('Order Form'!#REF!&gt;0,"",IF('Order Form'!$K$10&lt;&gt;"GR - Gratis",IF('Order Form'!#REF!=0,"",IF(ISNUMBER($H226),'Order Form'!#REF!,"")),""))),"")</f>
        <v/>
      </c>
      <c r="J226" s="98" t="str">
        <f>IF('Order Form'!$K$13="Yes",(IF('Order Form'!#REF!=0,"",IF('Order Form'!$K$10&lt;&gt;"GR - Gratis",IF(ISNUMBER($H226),'Order Form'!#REF!,""),""))),"")</f>
        <v/>
      </c>
      <c r="K226" s="46"/>
      <c r="L226" s="98" t="str">
        <f>IF('Order Form'!J284&gt;0,"",IF('Order Form'!G284=0,"",IF('Order Form'!$K$10&lt;&gt;"GR - Gratis",IF('Order Form'!$K$12="Yes",IF(ISNUMBER($H226),'Order Form'!G284*100,""),""),"")))</f>
        <v/>
      </c>
      <c r="M226" s="98" t="str">
        <f>IF('Order Form'!J284&gt;0,"",IF('Order Form'!$K$17=0,"",IF('Order Form'!$K$17=0,"",IF('Order Form'!$K$10&lt;&gt;"GR - Gratis",IF('Order Form'!$K$12="Yes",IF(ISNUMBER($H226),'Order Form'!$K$17*100,""),""),""))))</f>
        <v/>
      </c>
      <c r="N226" s="47"/>
      <c r="O226" s="97" t="str">
        <f>IF('Order Form'!$B$8="Name / Attent Of","",IF(ISNUMBER($H226),IF('Order Form'!$K$14="Yes",'Order Form'!$B$8,""),""))</f>
        <v/>
      </c>
      <c r="P226" s="105" t="str">
        <f>IF('Order Form'!$B$9="Company / Department","",IF(ISNUMBER($H226),IF('Order Form'!$K$14="Yes",'Order Form'!$B$9,""),""))</f>
        <v/>
      </c>
      <c r="Q226" s="97" t="str">
        <f>IF('Order Form'!$B$10="Address 1","",IF(ISNUMBER($H226),IF('Order Form'!$K$14="Yes",'Order Form'!$B$10,""),""))</f>
        <v/>
      </c>
      <c r="R226" s="97" t="str">
        <f>IF('Order Form'!$B$11="Address 2","",IF(ISNUMBER($H226),IF('Order Form'!$K$14="Yes",'Order Form'!$B$11,""),""))</f>
        <v/>
      </c>
      <c r="S226" s="105" t="str">
        <f>IF('Order Form'!$B$12="Address 3","",IF(ISNUMBER($H226),IF('Order Form'!$K$14="Yes",'Order Form'!$B$12,""),""))</f>
        <v/>
      </c>
      <c r="T226" s="97" t="str">
        <f>IF('Order Form'!$B$13="Town","",IF(ISNUMBER($H226),IF('Order Form'!$K$14="Yes",'Order Form'!$B$13,""),""))</f>
        <v/>
      </c>
      <c r="U226" s="43"/>
      <c r="V226" s="112" t="str">
        <f>IF('Order Form'!$B$14="Post Code","",IF(ISNUMBER($H226),IF('Order Form'!$K$14="Yes",'Order Form'!$B$14,""),""))</f>
        <v/>
      </c>
      <c r="W226" s="107" t="str">
        <f>IF('Order Form'!$B$15="Country","",IF(ISNUMBER($H226),IF('Order Form'!$K$14="Yes",VLOOKUP('Order Form'!$B$15,Lists!N:O,2,0),""),""))</f>
        <v/>
      </c>
      <c r="X226" s="109"/>
      <c r="Y226" s="108" t="str">
        <f>IF('Order Form'!$F$8="Phone","",IF(ISNUMBER($H226),IF('Order Form'!$K$14="Yes",'Order Form'!$F$8,""),""))</f>
        <v/>
      </c>
      <c r="Z226" s="106" t="str">
        <f>IF('Order Form'!$F$9="Email","",IF(ISNUMBER($H226),IF('Order Form'!$K$14="Yes",'Order Form'!$F$9,""),""))</f>
        <v/>
      </c>
      <c r="AA226" s="47"/>
      <c r="AC226" s="95" t="str">
        <f>IF(ISNUMBER(($H226)),LEFT('Order Form'!$K$10,2),"")</f>
        <v/>
      </c>
      <c r="AD226" s="43"/>
      <c r="AE226" s="95" t="str">
        <f>IF(AC226="GR",LEFT('Order Form'!$K$11,2),"")</f>
        <v/>
      </c>
      <c r="AF226" s="43"/>
      <c r="AG226" s="47"/>
      <c r="AH226" s="47"/>
      <c r="AI226" s="95" t="str">
        <f>IF(ISNUMBER(($H226)),IF('Order Form'!$K$16="Yes","P",""),"")</f>
        <v/>
      </c>
      <c r="AJ226" s="43"/>
      <c r="AK226" s="115"/>
      <c r="AL226" s="115"/>
      <c r="AM226" s="43"/>
      <c r="AN226" s="43"/>
      <c r="AO226" s="47"/>
      <c r="AP226" s="43"/>
      <c r="AQ226" s="47"/>
      <c r="AR226" s="47"/>
      <c r="AS226" s="47"/>
      <c r="AZ226" s="95" t="str">
        <f>IF(ISNUMBER(($H226)),IF('Order Form'!$K$15="Yes","Y",""),"")</f>
        <v/>
      </c>
      <c r="BD226" s="96" t="e">
        <f>IF('Order Form'!#REF!&gt;0,"OF"," ")</f>
        <v>#REF!</v>
      </c>
      <c r="BE226" s="95" t="e">
        <f>IF('Order Form'!#REF!&gt;0,"Y"," ")</f>
        <v>#REF!</v>
      </c>
      <c r="BF226" s="95" t="e">
        <f>IF('Order Form'!#REF!&gt;0,"STANDARD"," ")</f>
        <v>#REF!</v>
      </c>
    </row>
    <row r="227" spans="1:58">
      <c r="A227" s="43"/>
      <c r="B227" s="102" t="str">
        <f>IF(ISNUMBER(($H227)),'Order Form'!$D$5,"")</f>
        <v/>
      </c>
      <c r="C227" s="101" t="str">
        <f>IF(ISNUMBER(($H227)),'Order Form'!$G$5,"")</f>
        <v/>
      </c>
      <c r="D227" s="101" t="str">
        <f>IF('Order Form'!F285="","",IF(ISNUMBER(($H227)),'Order Form'!F285,""))</f>
        <v/>
      </c>
      <c r="E227" s="44"/>
      <c r="F227" s="100" t="str">
        <f>IF(ISNUMBER((H227)),SUBSTITUTE(SUBSTITUTE('Order Form'!#REF!,"-","")," ",""),"")</f>
        <v/>
      </c>
      <c r="G227" s="45"/>
      <c r="H227" s="99" t="str">
        <f>IF('Order Form'!H285&gt;0,'Order Form'!H285," ")</f>
        <v xml:space="preserve"> </v>
      </c>
      <c r="I227" s="98" t="str">
        <f>IF('Order Form'!$K$13="Yes",(IF('Order Form'!#REF!&gt;0,"",IF('Order Form'!$K$10&lt;&gt;"GR - Gratis",IF('Order Form'!#REF!=0,"",IF(ISNUMBER($H227),'Order Form'!#REF!,"")),""))),"")</f>
        <v/>
      </c>
      <c r="J227" s="98" t="str">
        <f>IF('Order Form'!$K$13="Yes",(IF('Order Form'!#REF!=0,"",IF('Order Form'!$K$10&lt;&gt;"GR - Gratis",IF(ISNUMBER($H227),'Order Form'!#REF!,""),""))),"")</f>
        <v/>
      </c>
      <c r="K227" s="46"/>
      <c r="L227" s="98" t="str">
        <f>IF('Order Form'!J285&gt;0,"",IF('Order Form'!G285=0,"",IF('Order Form'!$K$10&lt;&gt;"GR - Gratis",IF('Order Form'!$K$12="Yes",IF(ISNUMBER($H227),'Order Form'!G285*100,""),""),"")))</f>
        <v/>
      </c>
      <c r="M227" s="98" t="str">
        <f>IF('Order Form'!J285&gt;0,"",IF('Order Form'!$K$17=0,"",IF('Order Form'!$K$17=0,"",IF('Order Form'!$K$10&lt;&gt;"GR - Gratis",IF('Order Form'!$K$12="Yes",IF(ISNUMBER($H227),'Order Form'!$K$17*100,""),""),""))))</f>
        <v/>
      </c>
      <c r="N227" s="47"/>
      <c r="O227" s="97" t="str">
        <f>IF('Order Form'!$B$8="Name / Attent Of","",IF(ISNUMBER($H227),IF('Order Form'!$K$14="Yes",'Order Form'!$B$8,""),""))</f>
        <v/>
      </c>
      <c r="P227" s="105" t="str">
        <f>IF('Order Form'!$B$9="Company / Department","",IF(ISNUMBER($H227),IF('Order Form'!$K$14="Yes",'Order Form'!$B$9,""),""))</f>
        <v/>
      </c>
      <c r="Q227" s="97" t="str">
        <f>IF('Order Form'!$B$10="Address 1","",IF(ISNUMBER($H227),IF('Order Form'!$K$14="Yes",'Order Form'!$B$10,""),""))</f>
        <v/>
      </c>
      <c r="R227" s="97" t="str">
        <f>IF('Order Form'!$B$11="Address 2","",IF(ISNUMBER($H227),IF('Order Form'!$K$14="Yes",'Order Form'!$B$11,""),""))</f>
        <v/>
      </c>
      <c r="S227" s="105" t="str">
        <f>IF('Order Form'!$B$12="Address 3","",IF(ISNUMBER($H227),IF('Order Form'!$K$14="Yes",'Order Form'!$B$12,""),""))</f>
        <v/>
      </c>
      <c r="T227" s="97" t="str">
        <f>IF('Order Form'!$B$13="Town","",IF(ISNUMBER($H227),IF('Order Form'!$K$14="Yes",'Order Form'!$B$13,""),""))</f>
        <v/>
      </c>
      <c r="U227" s="43"/>
      <c r="V227" s="112" t="str">
        <f>IF('Order Form'!$B$14="Post Code","",IF(ISNUMBER($H227),IF('Order Form'!$K$14="Yes",'Order Form'!$B$14,""),""))</f>
        <v/>
      </c>
      <c r="W227" s="107" t="str">
        <f>IF('Order Form'!$B$15="Country","",IF(ISNUMBER($H227),IF('Order Form'!$K$14="Yes",VLOOKUP('Order Form'!$B$15,Lists!N:O,2,0),""),""))</f>
        <v/>
      </c>
      <c r="X227" s="109"/>
      <c r="Y227" s="108" t="str">
        <f>IF('Order Form'!$F$8="Phone","",IF(ISNUMBER($H227),IF('Order Form'!$K$14="Yes",'Order Form'!$F$8,""),""))</f>
        <v/>
      </c>
      <c r="Z227" s="106" t="str">
        <f>IF('Order Form'!$F$9="Email","",IF(ISNUMBER($H227),IF('Order Form'!$K$14="Yes",'Order Form'!$F$9,""),""))</f>
        <v/>
      </c>
      <c r="AA227" s="47"/>
      <c r="AC227" s="95" t="str">
        <f>IF(ISNUMBER(($H227)),LEFT('Order Form'!$K$10,2),"")</f>
        <v/>
      </c>
      <c r="AD227" s="43"/>
      <c r="AE227" s="95" t="str">
        <f>IF(AC227="GR",LEFT('Order Form'!$K$11,2),"")</f>
        <v/>
      </c>
      <c r="AF227" s="43"/>
      <c r="AG227" s="47"/>
      <c r="AH227" s="47"/>
      <c r="AI227" s="95" t="str">
        <f>IF(ISNUMBER(($H227)),IF('Order Form'!$K$16="Yes","P",""),"")</f>
        <v/>
      </c>
      <c r="AJ227" s="43"/>
      <c r="AK227" s="115"/>
      <c r="AL227" s="115"/>
      <c r="AM227" s="43"/>
      <c r="AN227" s="43"/>
      <c r="AO227" s="47"/>
      <c r="AP227" s="43"/>
      <c r="AQ227" s="47"/>
      <c r="AR227" s="47"/>
      <c r="AS227" s="47"/>
      <c r="AZ227" s="95" t="str">
        <f>IF(ISNUMBER(($H227)),IF('Order Form'!$K$15="Yes","Y",""),"")</f>
        <v/>
      </c>
      <c r="BD227" s="96" t="e">
        <f>IF('Order Form'!#REF!&gt;0,"OF"," ")</f>
        <v>#REF!</v>
      </c>
      <c r="BE227" s="95" t="e">
        <f>IF('Order Form'!#REF!&gt;0,"Y"," ")</f>
        <v>#REF!</v>
      </c>
      <c r="BF227" s="95" t="e">
        <f>IF('Order Form'!#REF!&gt;0,"STANDARD"," ")</f>
        <v>#REF!</v>
      </c>
    </row>
    <row r="228" spans="1:58">
      <c r="A228" s="43"/>
      <c r="B228" s="102" t="str">
        <f>IF(ISNUMBER(($H228)),'Order Form'!$D$5,"")</f>
        <v/>
      </c>
      <c r="C228" s="101" t="str">
        <f>IF(ISNUMBER(($H228)),'Order Form'!$G$5,"")</f>
        <v/>
      </c>
      <c r="D228" s="101" t="str">
        <f>IF('Order Form'!F286="","",IF(ISNUMBER(($H228)),'Order Form'!F286,""))</f>
        <v/>
      </c>
      <c r="E228" s="44"/>
      <c r="F228" s="100" t="str">
        <f>IF(ISNUMBER((H228)),SUBSTITUTE(SUBSTITUTE('Order Form'!#REF!,"-","")," ",""),"")</f>
        <v/>
      </c>
      <c r="G228" s="45"/>
      <c r="H228" s="99" t="str">
        <f>IF('Order Form'!H286&gt;0,'Order Form'!H286," ")</f>
        <v xml:space="preserve"> </v>
      </c>
      <c r="I228" s="98" t="str">
        <f>IF('Order Form'!$K$13="Yes",(IF('Order Form'!#REF!&gt;0,"",IF('Order Form'!$K$10&lt;&gt;"GR - Gratis",IF('Order Form'!#REF!=0,"",IF(ISNUMBER($H228),'Order Form'!#REF!,"")),""))),"")</f>
        <v/>
      </c>
      <c r="J228" s="98" t="str">
        <f>IF('Order Form'!$K$13="Yes",(IF('Order Form'!#REF!=0,"",IF('Order Form'!$K$10&lt;&gt;"GR - Gratis",IF(ISNUMBER($H228),'Order Form'!#REF!,""),""))),"")</f>
        <v/>
      </c>
      <c r="K228" s="46"/>
      <c r="L228" s="98" t="str">
        <f>IF('Order Form'!J286&gt;0,"",IF('Order Form'!G286=0,"",IF('Order Form'!$K$10&lt;&gt;"GR - Gratis",IF('Order Form'!$K$12="Yes",IF(ISNUMBER($H228),'Order Form'!G286*100,""),""),"")))</f>
        <v/>
      </c>
      <c r="M228" s="98" t="str">
        <f>IF('Order Form'!J286&gt;0,"",IF('Order Form'!$K$17=0,"",IF('Order Form'!$K$17=0,"",IF('Order Form'!$K$10&lt;&gt;"GR - Gratis",IF('Order Form'!$K$12="Yes",IF(ISNUMBER($H228),'Order Form'!$K$17*100,""),""),""))))</f>
        <v/>
      </c>
      <c r="N228" s="47"/>
      <c r="O228" s="97" t="str">
        <f>IF('Order Form'!$B$8="Name / Attent Of","",IF(ISNUMBER($H228),IF('Order Form'!$K$14="Yes",'Order Form'!$B$8,""),""))</f>
        <v/>
      </c>
      <c r="P228" s="105" t="str">
        <f>IF('Order Form'!$B$9="Company / Department","",IF(ISNUMBER($H228),IF('Order Form'!$K$14="Yes",'Order Form'!$B$9,""),""))</f>
        <v/>
      </c>
      <c r="Q228" s="97" t="str">
        <f>IF('Order Form'!$B$10="Address 1","",IF(ISNUMBER($H228),IF('Order Form'!$K$14="Yes",'Order Form'!$B$10,""),""))</f>
        <v/>
      </c>
      <c r="R228" s="97" t="str">
        <f>IF('Order Form'!$B$11="Address 2","",IF(ISNUMBER($H228),IF('Order Form'!$K$14="Yes",'Order Form'!$B$11,""),""))</f>
        <v/>
      </c>
      <c r="S228" s="105" t="str">
        <f>IF('Order Form'!$B$12="Address 3","",IF(ISNUMBER($H228),IF('Order Form'!$K$14="Yes",'Order Form'!$B$12,""),""))</f>
        <v/>
      </c>
      <c r="T228" s="97" t="str">
        <f>IF('Order Form'!$B$13="Town","",IF(ISNUMBER($H228),IF('Order Form'!$K$14="Yes",'Order Form'!$B$13,""),""))</f>
        <v/>
      </c>
      <c r="U228" s="43"/>
      <c r="V228" s="112" t="str">
        <f>IF('Order Form'!$B$14="Post Code","",IF(ISNUMBER($H228),IF('Order Form'!$K$14="Yes",'Order Form'!$B$14,""),""))</f>
        <v/>
      </c>
      <c r="W228" s="107" t="str">
        <f>IF('Order Form'!$B$15="Country","",IF(ISNUMBER($H228),IF('Order Form'!$K$14="Yes",VLOOKUP('Order Form'!$B$15,Lists!N:O,2,0),""),""))</f>
        <v/>
      </c>
      <c r="X228" s="109"/>
      <c r="Y228" s="108" t="str">
        <f>IF('Order Form'!$F$8="Phone","",IF(ISNUMBER($H228),IF('Order Form'!$K$14="Yes",'Order Form'!$F$8,""),""))</f>
        <v/>
      </c>
      <c r="Z228" s="106" t="str">
        <f>IF('Order Form'!$F$9="Email","",IF(ISNUMBER($H228),IF('Order Form'!$K$14="Yes",'Order Form'!$F$9,""),""))</f>
        <v/>
      </c>
      <c r="AA228" s="47"/>
      <c r="AC228" s="95" t="str">
        <f>IF(ISNUMBER(($H228)),LEFT('Order Form'!$K$10,2),"")</f>
        <v/>
      </c>
      <c r="AD228" s="43"/>
      <c r="AE228" s="95" t="str">
        <f>IF(AC228="GR",LEFT('Order Form'!$K$11,2),"")</f>
        <v/>
      </c>
      <c r="AF228" s="43"/>
      <c r="AG228" s="47"/>
      <c r="AH228" s="47"/>
      <c r="AI228" s="95" t="str">
        <f>IF(ISNUMBER(($H228)),IF('Order Form'!$K$16="Yes","P",""),"")</f>
        <v/>
      </c>
      <c r="AJ228" s="43"/>
      <c r="AK228" s="115"/>
      <c r="AL228" s="115"/>
      <c r="AM228" s="43"/>
      <c r="AN228" s="43"/>
      <c r="AO228" s="47"/>
      <c r="AP228" s="43"/>
      <c r="AQ228" s="47"/>
      <c r="AR228" s="47"/>
      <c r="AS228" s="47"/>
      <c r="AZ228" s="95" t="str">
        <f>IF(ISNUMBER(($H228)),IF('Order Form'!$K$15="Yes","Y",""),"")</f>
        <v/>
      </c>
      <c r="BD228" s="96" t="e">
        <f>IF('Order Form'!#REF!&gt;0,"OF"," ")</f>
        <v>#REF!</v>
      </c>
      <c r="BE228" s="95" t="e">
        <f>IF('Order Form'!#REF!&gt;0,"Y"," ")</f>
        <v>#REF!</v>
      </c>
      <c r="BF228" s="95" t="e">
        <f>IF('Order Form'!#REF!&gt;0,"STANDARD"," ")</f>
        <v>#REF!</v>
      </c>
    </row>
    <row r="229" spans="1:58">
      <c r="A229" s="43"/>
      <c r="B229" s="102" t="str">
        <f>IF(ISNUMBER(($H229)),'Order Form'!$D$5,"")</f>
        <v/>
      </c>
      <c r="C229" s="101" t="str">
        <f>IF(ISNUMBER(($H229)),'Order Form'!$G$5,"")</f>
        <v/>
      </c>
      <c r="D229" s="101" t="str">
        <f>IF('Order Form'!F287="","",IF(ISNUMBER(($H229)),'Order Form'!F287,""))</f>
        <v/>
      </c>
      <c r="E229" s="44"/>
      <c r="F229" s="100" t="str">
        <f>IF(ISNUMBER((H229)),SUBSTITUTE(SUBSTITUTE('Order Form'!#REF!,"-","")," ",""),"")</f>
        <v/>
      </c>
      <c r="G229" s="45"/>
      <c r="H229" s="99" t="str">
        <f>IF('Order Form'!H287&gt;0,'Order Form'!H287," ")</f>
        <v xml:space="preserve"> </v>
      </c>
      <c r="I229" s="98" t="str">
        <f>IF('Order Form'!$K$13="Yes",(IF('Order Form'!#REF!&gt;0,"",IF('Order Form'!$K$10&lt;&gt;"GR - Gratis",IF('Order Form'!#REF!=0,"",IF(ISNUMBER($H229),'Order Form'!#REF!,"")),""))),"")</f>
        <v/>
      </c>
      <c r="J229" s="98" t="str">
        <f>IF('Order Form'!$K$13="Yes",(IF('Order Form'!#REF!=0,"",IF('Order Form'!$K$10&lt;&gt;"GR - Gratis",IF(ISNUMBER($H229),'Order Form'!#REF!,""),""))),"")</f>
        <v/>
      </c>
      <c r="K229" s="46"/>
      <c r="L229" s="98" t="str">
        <f>IF('Order Form'!J287&gt;0,"",IF('Order Form'!G287=0,"",IF('Order Form'!$K$10&lt;&gt;"GR - Gratis",IF('Order Form'!$K$12="Yes",IF(ISNUMBER($H229),'Order Form'!G287*100,""),""),"")))</f>
        <v/>
      </c>
      <c r="M229" s="98" t="str">
        <f>IF('Order Form'!J287&gt;0,"",IF('Order Form'!$K$17=0,"",IF('Order Form'!$K$17=0,"",IF('Order Form'!$K$10&lt;&gt;"GR - Gratis",IF('Order Form'!$K$12="Yes",IF(ISNUMBER($H229),'Order Form'!$K$17*100,""),""),""))))</f>
        <v/>
      </c>
      <c r="N229" s="47"/>
      <c r="O229" s="97" t="str">
        <f>IF('Order Form'!$B$8="Name / Attent Of","",IF(ISNUMBER($H229),IF('Order Form'!$K$14="Yes",'Order Form'!$B$8,""),""))</f>
        <v/>
      </c>
      <c r="P229" s="105" t="str">
        <f>IF('Order Form'!$B$9="Company / Department","",IF(ISNUMBER($H229),IF('Order Form'!$K$14="Yes",'Order Form'!$B$9,""),""))</f>
        <v/>
      </c>
      <c r="Q229" s="97" t="str">
        <f>IF('Order Form'!$B$10="Address 1","",IF(ISNUMBER($H229),IF('Order Form'!$K$14="Yes",'Order Form'!$B$10,""),""))</f>
        <v/>
      </c>
      <c r="R229" s="97" t="str">
        <f>IF('Order Form'!$B$11="Address 2","",IF(ISNUMBER($H229),IF('Order Form'!$K$14="Yes",'Order Form'!$B$11,""),""))</f>
        <v/>
      </c>
      <c r="S229" s="105" t="str">
        <f>IF('Order Form'!$B$12="Address 3","",IF(ISNUMBER($H229),IF('Order Form'!$K$14="Yes",'Order Form'!$B$12,""),""))</f>
        <v/>
      </c>
      <c r="T229" s="97" t="str">
        <f>IF('Order Form'!$B$13="Town","",IF(ISNUMBER($H229),IF('Order Form'!$K$14="Yes",'Order Form'!$B$13,""),""))</f>
        <v/>
      </c>
      <c r="U229" s="43"/>
      <c r="V229" s="112" t="str">
        <f>IF('Order Form'!$B$14="Post Code","",IF(ISNUMBER($H229),IF('Order Form'!$K$14="Yes",'Order Form'!$B$14,""),""))</f>
        <v/>
      </c>
      <c r="W229" s="107" t="str">
        <f>IF('Order Form'!$B$15="Country","",IF(ISNUMBER($H229),IF('Order Form'!$K$14="Yes",VLOOKUP('Order Form'!$B$15,Lists!N:O,2,0),""),""))</f>
        <v/>
      </c>
      <c r="X229" s="109"/>
      <c r="Y229" s="108" t="str">
        <f>IF('Order Form'!$F$8="Phone","",IF(ISNUMBER($H229),IF('Order Form'!$K$14="Yes",'Order Form'!$F$8,""),""))</f>
        <v/>
      </c>
      <c r="Z229" s="106" t="str">
        <f>IF('Order Form'!$F$9="Email","",IF(ISNUMBER($H229),IF('Order Form'!$K$14="Yes",'Order Form'!$F$9,""),""))</f>
        <v/>
      </c>
      <c r="AA229" s="47"/>
      <c r="AC229" s="95" t="str">
        <f>IF(ISNUMBER(($H229)),LEFT('Order Form'!$K$10,2),"")</f>
        <v/>
      </c>
      <c r="AD229" s="43"/>
      <c r="AE229" s="95" t="str">
        <f>IF(AC229="GR",LEFT('Order Form'!$K$11,2),"")</f>
        <v/>
      </c>
      <c r="AF229" s="43"/>
      <c r="AG229" s="47"/>
      <c r="AH229" s="47"/>
      <c r="AI229" s="95" t="str">
        <f>IF(ISNUMBER(($H229)),IF('Order Form'!$K$16="Yes","P",""),"")</f>
        <v/>
      </c>
      <c r="AJ229" s="43"/>
      <c r="AK229" s="115"/>
      <c r="AL229" s="115"/>
      <c r="AM229" s="43"/>
      <c r="AN229" s="43"/>
      <c r="AO229" s="47"/>
      <c r="AP229" s="43"/>
      <c r="AQ229" s="47"/>
      <c r="AR229" s="47"/>
      <c r="AS229" s="47"/>
      <c r="AZ229" s="95" t="str">
        <f>IF(ISNUMBER(($H229)),IF('Order Form'!$K$15="Yes","Y",""),"")</f>
        <v/>
      </c>
      <c r="BD229" s="96" t="e">
        <f>IF('Order Form'!#REF!&gt;0,"OF"," ")</f>
        <v>#REF!</v>
      </c>
      <c r="BE229" s="95" t="e">
        <f>IF('Order Form'!#REF!&gt;0,"Y"," ")</f>
        <v>#REF!</v>
      </c>
      <c r="BF229" s="95" t="e">
        <f>IF('Order Form'!#REF!&gt;0,"STANDARD"," ")</f>
        <v>#REF!</v>
      </c>
    </row>
    <row r="230" spans="1:58">
      <c r="A230" s="43"/>
      <c r="B230" s="102" t="str">
        <f>IF(ISNUMBER(($H230)),'Order Form'!$D$5,"")</f>
        <v/>
      </c>
      <c r="C230" s="101" t="str">
        <f>IF(ISNUMBER(($H230)),'Order Form'!$G$5,"")</f>
        <v/>
      </c>
      <c r="D230" s="101" t="str">
        <f>IF('Order Form'!F288="","",IF(ISNUMBER(($H230)),'Order Form'!F288,""))</f>
        <v/>
      </c>
      <c r="E230" s="44"/>
      <c r="F230" s="100" t="str">
        <f>IF(ISNUMBER((H230)),SUBSTITUTE(SUBSTITUTE('Order Form'!#REF!,"-","")," ",""),"")</f>
        <v/>
      </c>
      <c r="G230" s="45"/>
      <c r="H230" s="99" t="str">
        <f>IF('Order Form'!H288&gt;0,'Order Form'!H288," ")</f>
        <v xml:space="preserve"> </v>
      </c>
      <c r="I230" s="98" t="str">
        <f>IF('Order Form'!$K$13="Yes",(IF('Order Form'!#REF!&gt;0,"",IF('Order Form'!$K$10&lt;&gt;"GR - Gratis",IF('Order Form'!#REF!=0,"",IF(ISNUMBER($H230),'Order Form'!#REF!,"")),""))),"")</f>
        <v/>
      </c>
      <c r="J230" s="98" t="str">
        <f>IF('Order Form'!$K$13="Yes",(IF('Order Form'!#REF!=0,"",IF('Order Form'!$K$10&lt;&gt;"GR - Gratis",IF(ISNUMBER($H230),'Order Form'!#REF!,""),""))),"")</f>
        <v/>
      </c>
      <c r="K230" s="46"/>
      <c r="L230" s="98" t="str">
        <f>IF('Order Form'!J288&gt;0,"",IF('Order Form'!G288=0,"",IF('Order Form'!$K$10&lt;&gt;"GR - Gratis",IF('Order Form'!$K$12="Yes",IF(ISNUMBER($H230),'Order Form'!G288*100,""),""),"")))</f>
        <v/>
      </c>
      <c r="M230" s="98" t="str">
        <f>IF('Order Form'!J288&gt;0,"",IF('Order Form'!$K$17=0,"",IF('Order Form'!$K$17=0,"",IF('Order Form'!$K$10&lt;&gt;"GR - Gratis",IF('Order Form'!$K$12="Yes",IF(ISNUMBER($H230),'Order Form'!$K$17*100,""),""),""))))</f>
        <v/>
      </c>
      <c r="N230" s="47"/>
      <c r="O230" s="97" t="str">
        <f>IF('Order Form'!$B$8="Name / Attent Of","",IF(ISNUMBER($H230),IF('Order Form'!$K$14="Yes",'Order Form'!$B$8,""),""))</f>
        <v/>
      </c>
      <c r="P230" s="105" t="str">
        <f>IF('Order Form'!$B$9="Company / Department","",IF(ISNUMBER($H230),IF('Order Form'!$K$14="Yes",'Order Form'!$B$9,""),""))</f>
        <v/>
      </c>
      <c r="Q230" s="97" t="str">
        <f>IF('Order Form'!$B$10="Address 1","",IF(ISNUMBER($H230),IF('Order Form'!$K$14="Yes",'Order Form'!$B$10,""),""))</f>
        <v/>
      </c>
      <c r="R230" s="97" t="str">
        <f>IF('Order Form'!$B$11="Address 2","",IF(ISNUMBER($H230),IF('Order Form'!$K$14="Yes",'Order Form'!$B$11,""),""))</f>
        <v/>
      </c>
      <c r="S230" s="105" t="str">
        <f>IF('Order Form'!$B$12="Address 3","",IF(ISNUMBER($H230),IF('Order Form'!$K$14="Yes",'Order Form'!$B$12,""),""))</f>
        <v/>
      </c>
      <c r="T230" s="97" t="str">
        <f>IF('Order Form'!$B$13="Town","",IF(ISNUMBER($H230),IF('Order Form'!$K$14="Yes",'Order Form'!$B$13,""),""))</f>
        <v/>
      </c>
      <c r="U230" s="43"/>
      <c r="V230" s="112" t="str">
        <f>IF('Order Form'!$B$14="Post Code","",IF(ISNUMBER($H230),IF('Order Form'!$K$14="Yes",'Order Form'!$B$14,""),""))</f>
        <v/>
      </c>
      <c r="W230" s="107" t="str">
        <f>IF('Order Form'!$B$15="Country","",IF(ISNUMBER($H230),IF('Order Form'!$K$14="Yes",VLOOKUP('Order Form'!$B$15,Lists!N:O,2,0),""),""))</f>
        <v/>
      </c>
      <c r="X230" s="109"/>
      <c r="Y230" s="108" t="str">
        <f>IF('Order Form'!$F$8="Phone","",IF(ISNUMBER($H230),IF('Order Form'!$K$14="Yes",'Order Form'!$F$8,""),""))</f>
        <v/>
      </c>
      <c r="Z230" s="106" t="str">
        <f>IF('Order Form'!$F$9="Email","",IF(ISNUMBER($H230),IF('Order Form'!$K$14="Yes",'Order Form'!$F$9,""),""))</f>
        <v/>
      </c>
      <c r="AA230" s="47"/>
      <c r="AC230" s="95" t="str">
        <f>IF(ISNUMBER(($H230)),LEFT('Order Form'!$K$10,2),"")</f>
        <v/>
      </c>
      <c r="AD230" s="43"/>
      <c r="AE230" s="95" t="str">
        <f>IF(AC230="GR",LEFT('Order Form'!$K$11,2),"")</f>
        <v/>
      </c>
      <c r="AF230" s="43"/>
      <c r="AG230" s="47"/>
      <c r="AH230" s="47"/>
      <c r="AI230" s="95" t="str">
        <f>IF(ISNUMBER(($H230)),IF('Order Form'!$K$16="Yes","P",""),"")</f>
        <v/>
      </c>
      <c r="AJ230" s="43"/>
      <c r="AK230" s="115"/>
      <c r="AL230" s="115"/>
      <c r="AM230" s="43"/>
      <c r="AN230" s="43"/>
      <c r="AO230" s="47"/>
      <c r="AP230" s="43"/>
      <c r="AQ230" s="47"/>
      <c r="AR230" s="47"/>
      <c r="AS230" s="47"/>
      <c r="AZ230" s="95" t="str">
        <f>IF(ISNUMBER(($H230)),IF('Order Form'!$K$15="Yes","Y",""),"")</f>
        <v/>
      </c>
      <c r="BD230" s="96" t="e">
        <f>IF('Order Form'!#REF!&gt;0,"OF"," ")</f>
        <v>#REF!</v>
      </c>
      <c r="BE230" s="95" t="e">
        <f>IF('Order Form'!#REF!&gt;0,"Y"," ")</f>
        <v>#REF!</v>
      </c>
      <c r="BF230" s="95" t="e">
        <f>IF('Order Form'!#REF!&gt;0,"STANDARD"," ")</f>
        <v>#REF!</v>
      </c>
    </row>
    <row r="231" spans="1:58">
      <c r="A231" s="43"/>
      <c r="B231" s="102" t="str">
        <f>IF(ISNUMBER(($H231)),'Order Form'!$D$5,"")</f>
        <v/>
      </c>
      <c r="C231" s="101" t="str">
        <f>IF(ISNUMBER(($H231)),'Order Form'!$G$5,"")</f>
        <v/>
      </c>
      <c r="D231" s="101" t="str">
        <f>IF('Order Form'!F289="","",IF(ISNUMBER(($H231)),'Order Form'!F289,""))</f>
        <v/>
      </c>
      <c r="E231" s="44"/>
      <c r="F231" s="100" t="str">
        <f>IF(ISNUMBER((H231)),SUBSTITUTE(SUBSTITUTE('Order Form'!#REF!,"-","")," ",""),"")</f>
        <v/>
      </c>
      <c r="G231" s="45"/>
      <c r="H231" s="99" t="str">
        <f>IF('Order Form'!H289&gt;0,'Order Form'!H289," ")</f>
        <v xml:space="preserve"> </v>
      </c>
      <c r="I231" s="98" t="str">
        <f>IF('Order Form'!$K$13="Yes",(IF('Order Form'!#REF!&gt;0,"",IF('Order Form'!$K$10&lt;&gt;"GR - Gratis",IF('Order Form'!#REF!=0,"",IF(ISNUMBER($H231),'Order Form'!#REF!,"")),""))),"")</f>
        <v/>
      </c>
      <c r="J231" s="98" t="str">
        <f>IF('Order Form'!$K$13="Yes",(IF('Order Form'!#REF!=0,"",IF('Order Form'!$K$10&lt;&gt;"GR - Gratis",IF(ISNUMBER($H231),'Order Form'!#REF!,""),""))),"")</f>
        <v/>
      </c>
      <c r="K231" s="46"/>
      <c r="L231" s="98" t="str">
        <f>IF('Order Form'!J289&gt;0,"",IF('Order Form'!G289=0,"",IF('Order Form'!$K$10&lt;&gt;"GR - Gratis",IF('Order Form'!$K$12="Yes",IF(ISNUMBER($H231),'Order Form'!G289*100,""),""),"")))</f>
        <v/>
      </c>
      <c r="M231" s="98" t="str">
        <f>IF('Order Form'!J289&gt;0,"",IF('Order Form'!$K$17=0,"",IF('Order Form'!$K$17=0,"",IF('Order Form'!$K$10&lt;&gt;"GR - Gratis",IF('Order Form'!$K$12="Yes",IF(ISNUMBER($H231),'Order Form'!$K$17*100,""),""),""))))</f>
        <v/>
      </c>
      <c r="N231" s="47"/>
      <c r="O231" s="97" t="str">
        <f>IF('Order Form'!$B$8="Name / Attent Of","",IF(ISNUMBER($H231),IF('Order Form'!$K$14="Yes",'Order Form'!$B$8,""),""))</f>
        <v/>
      </c>
      <c r="P231" s="105" t="str">
        <f>IF('Order Form'!$B$9="Company / Department","",IF(ISNUMBER($H231),IF('Order Form'!$K$14="Yes",'Order Form'!$B$9,""),""))</f>
        <v/>
      </c>
      <c r="Q231" s="97" t="str">
        <f>IF('Order Form'!$B$10="Address 1","",IF(ISNUMBER($H231),IF('Order Form'!$K$14="Yes",'Order Form'!$B$10,""),""))</f>
        <v/>
      </c>
      <c r="R231" s="97" t="str">
        <f>IF('Order Form'!$B$11="Address 2","",IF(ISNUMBER($H231),IF('Order Form'!$K$14="Yes",'Order Form'!$B$11,""),""))</f>
        <v/>
      </c>
      <c r="S231" s="105" t="str">
        <f>IF('Order Form'!$B$12="Address 3","",IF(ISNUMBER($H231),IF('Order Form'!$K$14="Yes",'Order Form'!$B$12,""),""))</f>
        <v/>
      </c>
      <c r="T231" s="97" t="str">
        <f>IF('Order Form'!$B$13="Town","",IF(ISNUMBER($H231),IF('Order Form'!$K$14="Yes",'Order Form'!$B$13,""),""))</f>
        <v/>
      </c>
      <c r="U231" s="43"/>
      <c r="V231" s="112" t="str">
        <f>IF('Order Form'!$B$14="Post Code","",IF(ISNUMBER($H231),IF('Order Form'!$K$14="Yes",'Order Form'!$B$14,""),""))</f>
        <v/>
      </c>
      <c r="W231" s="107" t="str">
        <f>IF('Order Form'!$B$15="Country","",IF(ISNUMBER($H231),IF('Order Form'!$K$14="Yes",VLOOKUP('Order Form'!$B$15,Lists!N:O,2,0),""),""))</f>
        <v/>
      </c>
      <c r="X231" s="109"/>
      <c r="Y231" s="108" t="str">
        <f>IF('Order Form'!$F$8="Phone","",IF(ISNUMBER($H231),IF('Order Form'!$K$14="Yes",'Order Form'!$F$8,""),""))</f>
        <v/>
      </c>
      <c r="Z231" s="106" t="str">
        <f>IF('Order Form'!$F$9="Email","",IF(ISNUMBER($H231),IF('Order Form'!$K$14="Yes",'Order Form'!$F$9,""),""))</f>
        <v/>
      </c>
      <c r="AA231" s="47"/>
      <c r="AC231" s="95" t="str">
        <f>IF(ISNUMBER(($H231)),LEFT('Order Form'!$K$10,2),"")</f>
        <v/>
      </c>
      <c r="AD231" s="43"/>
      <c r="AE231" s="95" t="str">
        <f>IF(AC231="GR",LEFT('Order Form'!$K$11,2),"")</f>
        <v/>
      </c>
      <c r="AF231" s="43"/>
      <c r="AG231" s="47"/>
      <c r="AH231" s="47"/>
      <c r="AI231" s="95" t="str">
        <f>IF(ISNUMBER(($H231)),IF('Order Form'!$K$16="Yes","P",""),"")</f>
        <v/>
      </c>
      <c r="AJ231" s="43"/>
      <c r="AK231" s="115"/>
      <c r="AL231" s="115"/>
      <c r="AM231" s="43"/>
      <c r="AN231" s="43"/>
      <c r="AO231" s="47"/>
      <c r="AP231" s="43"/>
      <c r="AQ231" s="47"/>
      <c r="AR231" s="47"/>
      <c r="AS231" s="47"/>
      <c r="AZ231" s="95" t="str">
        <f>IF(ISNUMBER(($H231)),IF('Order Form'!$K$15="Yes","Y",""),"")</f>
        <v/>
      </c>
      <c r="BD231" s="96" t="e">
        <f>IF('Order Form'!#REF!&gt;0,"OF"," ")</f>
        <v>#REF!</v>
      </c>
      <c r="BE231" s="95" t="e">
        <f>IF('Order Form'!#REF!&gt;0,"Y"," ")</f>
        <v>#REF!</v>
      </c>
      <c r="BF231" s="95" t="e">
        <f>IF('Order Form'!#REF!&gt;0,"STANDARD"," ")</f>
        <v>#REF!</v>
      </c>
    </row>
    <row r="232" spans="1:58">
      <c r="A232" s="43"/>
      <c r="B232" s="102" t="str">
        <f>IF(ISNUMBER(($H232)),'Order Form'!$D$5,"")</f>
        <v/>
      </c>
      <c r="C232" s="101" t="str">
        <f>IF(ISNUMBER(($H232)),'Order Form'!$G$5,"")</f>
        <v/>
      </c>
      <c r="D232" s="101" t="str">
        <f>IF('Order Form'!F290="","",IF(ISNUMBER(($H232)),'Order Form'!F290,""))</f>
        <v/>
      </c>
      <c r="E232" s="44"/>
      <c r="F232" s="100" t="str">
        <f>IF(ISNUMBER((H232)),SUBSTITUTE(SUBSTITUTE('Order Form'!#REF!,"-","")," ",""),"")</f>
        <v/>
      </c>
      <c r="G232" s="45"/>
      <c r="H232" s="99" t="str">
        <f>IF('Order Form'!H290&gt;0,'Order Form'!H290," ")</f>
        <v xml:space="preserve"> </v>
      </c>
      <c r="I232" s="98" t="str">
        <f>IF('Order Form'!$K$13="Yes",(IF('Order Form'!#REF!&gt;0,"",IF('Order Form'!$K$10&lt;&gt;"GR - Gratis",IF('Order Form'!#REF!=0,"",IF(ISNUMBER($H232),'Order Form'!#REF!,"")),""))),"")</f>
        <v/>
      </c>
      <c r="J232" s="98" t="str">
        <f>IF('Order Form'!$K$13="Yes",(IF('Order Form'!#REF!=0,"",IF('Order Form'!$K$10&lt;&gt;"GR - Gratis",IF(ISNUMBER($H232),'Order Form'!#REF!,""),""))),"")</f>
        <v/>
      </c>
      <c r="K232" s="46"/>
      <c r="L232" s="98" t="str">
        <f>IF('Order Form'!J290&gt;0,"",IF('Order Form'!G290=0,"",IF('Order Form'!$K$10&lt;&gt;"GR - Gratis",IF('Order Form'!$K$12="Yes",IF(ISNUMBER($H232),'Order Form'!G290*100,""),""),"")))</f>
        <v/>
      </c>
      <c r="M232" s="98" t="str">
        <f>IF('Order Form'!J290&gt;0,"",IF('Order Form'!$K$17=0,"",IF('Order Form'!$K$17=0,"",IF('Order Form'!$K$10&lt;&gt;"GR - Gratis",IF('Order Form'!$K$12="Yes",IF(ISNUMBER($H232),'Order Form'!$K$17*100,""),""),""))))</f>
        <v/>
      </c>
      <c r="N232" s="47"/>
      <c r="O232" s="97" t="str">
        <f>IF('Order Form'!$B$8="Name / Attent Of","",IF(ISNUMBER($H232),IF('Order Form'!$K$14="Yes",'Order Form'!$B$8,""),""))</f>
        <v/>
      </c>
      <c r="P232" s="105" t="str">
        <f>IF('Order Form'!$B$9="Company / Department","",IF(ISNUMBER($H232),IF('Order Form'!$K$14="Yes",'Order Form'!$B$9,""),""))</f>
        <v/>
      </c>
      <c r="Q232" s="97" t="str">
        <f>IF('Order Form'!$B$10="Address 1","",IF(ISNUMBER($H232),IF('Order Form'!$K$14="Yes",'Order Form'!$B$10,""),""))</f>
        <v/>
      </c>
      <c r="R232" s="97" t="str">
        <f>IF('Order Form'!$B$11="Address 2","",IF(ISNUMBER($H232),IF('Order Form'!$K$14="Yes",'Order Form'!$B$11,""),""))</f>
        <v/>
      </c>
      <c r="S232" s="105" t="str">
        <f>IF('Order Form'!$B$12="Address 3","",IF(ISNUMBER($H232),IF('Order Form'!$K$14="Yes",'Order Form'!$B$12,""),""))</f>
        <v/>
      </c>
      <c r="T232" s="97" t="str">
        <f>IF('Order Form'!$B$13="Town","",IF(ISNUMBER($H232),IF('Order Form'!$K$14="Yes",'Order Form'!$B$13,""),""))</f>
        <v/>
      </c>
      <c r="U232" s="43"/>
      <c r="V232" s="112" t="str">
        <f>IF('Order Form'!$B$14="Post Code","",IF(ISNUMBER($H232),IF('Order Form'!$K$14="Yes",'Order Form'!$B$14,""),""))</f>
        <v/>
      </c>
      <c r="W232" s="107" t="str">
        <f>IF('Order Form'!$B$15="Country","",IF(ISNUMBER($H232),IF('Order Form'!$K$14="Yes",VLOOKUP('Order Form'!$B$15,Lists!N:O,2,0),""),""))</f>
        <v/>
      </c>
      <c r="X232" s="109"/>
      <c r="Y232" s="108" t="str">
        <f>IF('Order Form'!$F$8="Phone","",IF(ISNUMBER($H232),IF('Order Form'!$K$14="Yes",'Order Form'!$F$8,""),""))</f>
        <v/>
      </c>
      <c r="Z232" s="106" t="str">
        <f>IF('Order Form'!$F$9="Email","",IF(ISNUMBER($H232),IF('Order Form'!$K$14="Yes",'Order Form'!$F$9,""),""))</f>
        <v/>
      </c>
      <c r="AA232" s="47"/>
      <c r="AC232" s="95" t="str">
        <f>IF(ISNUMBER(($H232)),LEFT('Order Form'!$K$10,2),"")</f>
        <v/>
      </c>
      <c r="AD232" s="43"/>
      <c r="AE232" s="95" t="str">
        <f>IF(AC232="GR",LEFT('Order Form'!$K$11,2),"")</f>
        <v/>
      </c>
      <c r="AF232" s="43"/>
      <c r="AG232" s="47"/>
      <c r="AH232" s="47"/>
      <c r="AI232" s="95" t="str">
        <f>IF(ISNUMBER(($H232)),IF('Order Form'!$K$16="Yes","P",""),"")</f>
        <v/>
      </c>
      <c r="AJ232" s="43"/>
      <c r="AK232" s="115"/>
      <c r="AL232" s="115"/>
      <c r="AM232" s="43"/>
      <c r="AN232" s="43"/>
      <c r="AO232" s="47"/>
      <c r="AP232" s="43"/>
      <c r="AQ232" s="47"/>
      <c r="AR232" s="47"/>
      <c r="AS232" s="47"/>
      <c r="AZ232" s="95" t="str">
        <f>IF(ISNUMBER(($H232)),IF('Order Form'!$K$15="Yes","Y",""),"")</f>
        <v/>
      </c>
      <c r="BD232" s="96" t="e">
        <f>IF('Order Form'!#REF!&gt;0,"OF"," ")</f>
        <v>#REF!</v>
      </c>
      <c r="BE232" s="95" t="e">
        <f>IF('Order Form'!#REF!&gt;0,"Y"," ")</f>
        <v>#REF!</v>
      </c>
      <c r="BF232" s="95" t="e">
        <f>IF('Order Form'!#REF!&gt;0,"STANDARD"," ")</f>
        <v>#REF!</v>
      </c>
    </row>
    <row r="233" spans="1:58">
      <c r="A233" s="43"/>
      <c r="B233" s="102" t="str">
        <f>IF(ISNUMBER(($H233)),'Order Form'!$D$5,"")</f>
        <v/>
      </c>
      <c r="C233" s="101" t="str">
        <f>IF(ISNUMBER(($H233)),'Order Form'!$G$5,"")</f>
        <v/>
      </c>
      <c r="D233" s="101" t="str">
        <f>IF('Order Form'!F291="","",IF(ISNUMBER(($H233)),'Order Form'!F291,""))</f>
        <v/>
      </c>
      <c r="E233" s="44"/>
      <c r="F233" s="100" t="str">
        <f>IF(ISNUMBER((H233)),SUBSTITUTE(SUBSTITUTE('Order Form'!#REF!,"-","")," ",""),"")</f>
        <v/>
      </c>
      <c r="G233" s="45"/>
      <c r="H233" s="99" t="str">
        <f>IF('Order Form'!H291&gt;0,'Order Form'!H291," ")</f>
        <v xml:space="preserve"> </v>
      </c>
      <c r="I233" s="98" t="str">
        <f>IF('Order Form'!$K$13="Yes",(IF('Order Form'!#REF!&gt;0,"",IF('Order Form'!$K$10&lt;&gt;"GR - Gratis",IF('Order Form'!#REF!=0,"",IF(ISNUMBER($H233),'Order Form'!#REF!,"")),""))),"")</f>
        <v/>
      </c>
      <c r="J233" s="98" t="str">
        <f>IF('Order Form'!$K$13="Yes",(IF('Order Form'!#REF!=0,"",IF('Order Form'!$K$10&lt;&gt;"GR - Gratis",IF(ISNUMBER($H233),'Order Form'!#REF!,""),""))),"")</f>
        <v/>
      </c>
      <c r="K233" s="46"/>
      <c r="L233" s="98" t="str">
        <f>IF('Order Form'!J291&gt;0,"",IF('Order Form'!G291=0,"",IF('Order Form'!$K$10&lt;&gt;"GR - Gratis",IF('Order Form'!$K$12="Yes",IF(ISNUMBER($H233),'Order Form'!G291*100,""),""),"")))</f>
        <v/>
      </c>
      <c r="M233" s="98" t="str">
        <f>IF('Order Form'!J291&gt;0,"",IF('Order Form'!$K$17=0,"",IF('Order Form'!$K$17=0,"",IF('Order Form'!$K$10&lt;&gt;"GR - Gratis",IF('Order Form'!$K$12="Yes",IF(ISNUMBER($H233),'Order Form'!$K$17*100,""),""),""))))</f>
        <v/>
      </c>
      <c r="N233" s="47"/>
      <c r="O233" s="97" t="str">
        <f>IF('Order Form'!$B$8="Name / Attent Of","",IF(ISNUMBER($H233),IF('Order Form'!$K$14="Yes",'Order Form'!$B$8,""),""))</f>
        <v/>
      </c>
      <c r="P233" s="105" t="str">
        <f>IF('Order Form'!$B$9="Company / Department","",IF(ISNUMBER($H233),IF('Order Form'!$K$14="Yes",'Order Form'!$B$9,""),""))</f>
        <v/>
      </c>
      <c r="Q233" s="97" t="str">
        <f>IF('Order Form'!$B$10="Address 1","",IF(ISNUMBER($H233),IF('Order Form'!$K$14="Yes",'Order Form'!$B$10,""),""))</f>
        <v/>
      </c>
      <c r="R233" s="97" t="str">
        <f>IF('Order Form'!$B$11="Address 2","",IF(ISNUMBER($H233),IF('Order Form'!$K$14="Yes",'Order Form'!$B$11,""),""))</f>
        <v/>
      </c>
      <c r="S233" s="105" t="str">
        <f>IF('Order Form'!$B$12="Address 3","",IF(ISNUMBER($H233),IF('Order Form'!$K$14="Yes",'Order Form'!$B$12,""),""))</f>
        <v/>
      </c>
      <c r="T233" s="97" t="str">
        <f>IF('Order Form'!$B$13="Town","",IF(ISNUMBER($H233),IF('Order Form'!$K$14="Yes",'Order Form'!$B$13,""),""))</f>
        <v/>
      </c>
      <c r="U233" s="43"/>
      <c r="V233" s="112" t="str">
        <f>IF('Order Form'!$B$14="Post Code","",IF(ISNUMBER($H233),IF('Order Form'!$K$14="Yes",'Order Form'!$B$14,""),""))</f>
        <v/>
      </c>
      <c r="W233" s="107" t="str">
        <f>IF('Order Form'!$B$15="Country","",IF(ISNUMBER($H233),IF('Order Form'!$K$14="Yes",VLOOKUP('Order Form'!$B$15,Lists!N:O,2,0),""),""))</f>
        <v/>
      </c>
      <c r="X233" s="109"/>
      <c r="Y233" s="108" t="str">
        <f>IF('Order Form'!$F$8="Phone","",IF(ISNUMBER($H233),IF('Order Form'!$K$14="Yes",'Order Form'!$F$8,""),""))</f>
        <v/>
      </c>
      <c r="Z233" s="106" t="str">
        <f>IF('Order Form'!$F$9="Email","",IF(ISNUMBER($H233),IF('Order Form'!$K$14="Yes",'Order Form'!$F$9,""),""))</f>
        <v/>
      </c>
      <c r="AA233" s="47"/>
      <c r="AC233" s="95" t="str">
        <f>IF(ISNUMBER(($H233)),LEFT('Order Form'!$K$10,2),"")</f>
        <v/>
      </c>
      <c r="AD233" s="43"/>
      <c r="AE233" s="95" t="str">
        <f>IF(AC233="GR",LEFT('Order Form'!$K$11,2),"")</f>
        <v/>
      </c>
      <c r="AF233" s="43"/>
      <c r="AG233" s="47"/>
      <c r="AH233" s="47"/>
      <c r="AI233" s="95" t="str">
        <f>IF(ISNUMBER(($H233)),IF('Order Form'!$K$16="Yes","P",""),"")</f>
        <v/>
      </c>
      <c r="AJ233" s="43"/>
      <c r="AK233" s="115"/>
      <c r="AL233" s="115"/>
      <c r="AM233" s="43"/>
      <c r="AN233" s="43"/>
      <c r="AO233" s="47"/>
      <c r="AP233" s="43"/>
      <c r="AQ233" s="47"/>
      <c r="AR233" s="47"/>
      <c r="AS233" s="47"/>
      <c r="AZ233" s="95" t="str">
        <f>IF(ISNUMBER(($H233)),IF('Order Form'!$K$15="Yes","Y",""),"")</f>
        <v/>
      </c>
      <c r="BD233" s="96" t="e">
        <f>IF('Order Form'!#REF!&gt;0,"OF"," ")</f>
        <v>#REF!</v>
      </c>
      <c r="BE233" s="95" t="e">
        <f>IF('Order Form'!#REF!&gt;0,"Y"," ")</f>
        <v>#REF!</v>
      </c>
      <c r="BF233" s="95" t="e">
        <f>IF('Order Form'!#REF!&gt;0,"STANDARD"," ")</f>
        <v>#REF!</v>
      </c>
    </row>
    <row r="234" spans="1:58">
      <c r="A234" s="43"/>
      <c r="B234" s="102" t="str">
        <f>IF(ISNUMBER(($H234)),'Order Form'!$D$5,"")</f>
        <v/>
      </c>
      <c r="C234" s="101" t="str">
        <f>IF(ISNUMBER(($H234)),'Order Form'!$G$5,"")</f>
        <v/>
      </c>
      <c r="D234" s="101" t="str">
        <f>IF('Order Form'!F292="","",IF(ISNUMBER(($H234)),'Order Form'!F292,""))</f>
        <v/>
      </c>
      <c r="E234" s="44"/>
      <c r="F234" s="100" t="str">
        <f>IF(ISNUMBER((H234)),SUBSTITUTE(SUBSTITUTE('Order Form'!#REF!,"-","")," ",""),"")</f>
        <v/>
      </c>
      <c r="G234" s="45"/>
      <c r="H234" s="99" t="str">
        <f>IF('Order Form'!H292&gt;0,'Order Form'!H292," ")</f>
        <v xml:space="preserve"> </v>
      </c>
      <c r="I234" s="98" t="str">
        <f>IF('Order Form'!$K$13="Yes",(IF('Order Form'!#REF!&gt;0,"",IF('Order Form'!$K$10&lt;&gt;"GR - Gratis",IF('Order Form'!#REF!=0,"",IF(ISNUMBER($H234),'Order Form'!#REF!,"")),""))),"")</f>
        <v/>
      </c>
      <c r="J234" s="98" t="str">
        <f>IF('Order Form'!$K$13="Yes",(IF('Order Form'!#REF!=0,"",IF('Order Form'!$K$10&lt;&gt;"GR - Gratis",IF(ISNUMBER($H234),'Order Form'!#REF!,""),""))),"")</f>
        <v/>
      </c>
      <c r="K234" s="46"/>
      <c r="L234" s="98" t="str">
        <f>IF('Order Form'!J292&gt;0,"",IF('Order Form'!G292=0,"",IF('Order Form'!$K$10&lt;&gt;"GR - Gratis",IF('Order Form'!$K$12="Yes",IF(ISNUMBER($H234),'Order Form'!G292*100,""),""),"")))</f>
        <v/>
      </c>
      <c r="M234" s="98" t="str">
        <f>IF('Order Form'!J292&gt;0,"",IF('Order Form'!$K$17=0,"",IF('Order Form'!$K$17=0,"",IF('Order Form'!$K$10&lt;&gt;"GR - Gratis",IF('Order Form'!$K$12="Yes",IF(ISNUMBER($H234),'Order Form'!$K$17*100,""),""),""))))</f>
        <v/>
      </c>
      <c r="N234" s="47"/>
      <c r="O234" s="97" t="str">
        <f>IF('Order Form'!$B$8="Name / Attent Of","",IF(ISNUMBER($H234),IF('Order Form'!$K$14="Yes",'Order Form'!$B$8,""),""))</f>
        <v/>
      </c>
      <c r="P234" s="105" t="str">
        <f>IF('Order Form'!$B$9="Company / Department","",IF(ISNUMBER($H234),IF('Order Form'!$K$14="Yes",'Order Form'!$B$9,""),""))</f>
        <v/>
      </c>
      <c r="Q234" s="97" t="str">
        <f>IF('Order Form'!$B$10="Address 1","",IF(ISNUMBER($H234),IF('Order Form'!$K$14="Yes",'Order Form'!$B$10,""),""))</f>
        <v/>
      </c>
      <c r="R234" s="97" t="str">
        <f>IF('Order Form'!$B$11="Address 2","",IF(ISNUMBER($H234),IF('Order Form'!$K$14="Yes",'Order Form'!$B$11,""),""))</f>
        <v/>
      </c>
      <c r="S234" s="105" t="str">
        <f>IF('Order Form'!$B$12="Address 3","",IF(ISNUMBER($H234),IF('Order Form'!$K$14="Yes",'Order Form'!$B$12,""),""))</f>
        <v/>
      </c>
      <c r="T234" s="97" t="str">
        <f>IF('Order Form'!$B$13="Town","",IF(ISNUMBER($H234),IF('Order Form'!$K$14="Yes",'Order Form'!$B$13,""),""))</f>
        <v/>
      </c>
      <c r="U234" s="43"/>
      <c r="V234" s="112" t="str">
        <f>IF('Order Form'!$B$14="Post Code","",IF(ISNUMBER($H234),IF('Order Form'!$K$14="Yes",'Order Form'!$B$14,""),""))</f>
        <v/>
      </c>
      <c r="W234" s="107" t="str">
        <f>IF('Order Form'!$B$15="Country","",IF(ISNUMBER($H234),IF('Order Form'!$K$14="Yes",VLOOKUP('Order Form'!$B$15,Lists!N:O,2,0),""),""))</f>
        <v/>
      </c>
      <c r="X234" s="109"/>
      <c r="Y234" s="108" t="str">
        <f>IF('Order Form'!$F$8="Phone","",IF(ISNUMBER($H234),IF('Order Form'!$K$14="Yes",'Order Form'!$F$8,""),""))</f>
        <v/>
      </c>
      <c r="Z234" s="106" t="str">
        <f>IF('Order Form'!$F$9="Email","",IF(ISNUMBER($H234),IF('Order Form'!$K$14="Yes",'Order Form'!$F$9,""),""))</f>
        <v/>
      </c>
      <c r="AA234" s="47"/>
      <c r="AC234" s="95" t="str">
        <f>IF(ISNUMBER(($H234)),LEFT('Order Form'!$K$10,2),"")</f>
        <v/>
      </c>
      <c r="AD234" s="43"/>
      <c r="AE234" s="95" t="str">
        <f>IF(AC234="GR",LEFT('Order Form'!$K$11,2),"")</f>
        <v/>
      </c>
      <c r="AF234" s="43"/>
      <c r="AG234" s="47"/>
      <c r="AH234" s="47"/>
      <c r="AI234" s="95" t="str">
        <f>IF(ISNUMBER(($H234)),IF('Order Form'!$K$16="Yes","P",""),"")</f>
        <v/>
      </c>
      <c r="AJ234" s="43"/>
      <c r="AK234" s="115"/>
      <c r="AL234" s="115"/>
      <c r="AM234" s="43"/>
      <c r="AN234" s="43"/>
      <c r="AO234" s="47"/>
      <c r="AP234" s="43"/>
      <c r="AQ234" s="47"/>
      <c r="AR234" s="47"/>
      <c r="AS234" s="47"/>
      <c r="AZ234" s="95" t="str">
        <f>IF(ISNUMBER(($H234)),IF('Order Form'!$K$15="Yes","Y",""),"")</f>
        <v/>
      </c>
      <c r="BD234" s="96" t="e">
        <f>IF('Order Form'!#REF!&gt;0,"OF"," ")</f>
        <v>#REF!</v>
      </c>
      <c r="BE234" s="95" t="e">
        <f>IF('Order Form'!#REF!&gt;0,"Y"," ")</f>
        <v>#REF!</v>
      </c>
      <c r="BF234" s="95" t="e">
        <f>IF('Order Form'!#REF!&gt;0,"STANDARD"," ")</f>
        <v>#REF!</v>
      </c>
    </row>
    <row r="235" spans="1:58">
      <c r="A235" s="43"/>
      <c r="B235" s="102" t="str">
        <f>IF(ISNUMBER(($H235)),'Order Form'!$D$5,"")</f>
        <v/>
      </c>
      <c r="C235" s="101" t="str">
        <f>IF(ISNUMBER(($H235)),'Order Form'!$G$5,"")</f>
        <v/>
      </c>
      <c r="D235" s="101" t="str">
        <f>IF('Order Form'!F293="","",IF(ISNUMBER(($H235)),'Order Form'!F293,""))</f>
        <v/>
      </c>
      <c r="E235" s="44"/>
      <c r="F235" s="100" t="str">
        <f>IF(ISNUMBER((H235)),SUBSTITUTE(SUBSTITUTE('Order Form'!#REF!,"-","")," ",""),"")</f>
        <v/>
      </c>
      <c r="G235" s="45"/>
      <c r="H235" s="99" t="str">
        <f>IF('Order Form'!H293&gt;0,'Order Form'!H293," ")</f>
        <v xml:space="preserve"> </v>
      </c>
      <c r="I235" s="98" t="str">
        <f>IF('Order Form'!$K$13="Yes",(IF('Order Form'!#REF!&gt;0,"",IF('Order Form'!$K$10&lt;&gt;"GR - Gratis",IF('Order Form'!#REF!=0,"",IF(ISNUMBER($H235),'Order Form'!#REF!,"")),""))),"")</f>
        <v/>
      </c>
      <c r="J235" s="98" t="str">
        <f>IF('Order Form'!$K$13="Yes",(IF('Order Form'!#REF!=0,"",IF('Order Form'!$K$10&lt;&gt;"GR - Gratis",IF(ISNUMBER($H235),'Order Form'!#REF!,""),""))),"")</f>
        <v/>
      </c>
      <c r="K235" s="46"/>
      <c r="L235" s="98" t="str">
        <f>IF('Order Form'!J293&gt;0,"",IF('Order Form'!G293=0,"",IF('Order Form'!$K$10&lt;&gt;"GR - Gratis",IF('Order Form'!$K$12="Yes",IF(ISNUMBER($H235),'Order Form'!G293*100,""),""),"")))</f>
        <v/>
      </c>
      <c r="M235" s="98" t="str">
        <f>IF('Order Form'!J293&gt;0,"",IF('Order Form'!$K$17=0,"",IF('Order Form'!$K$17=0,"",IF('Order Form'!$K$10&lt;&gt;"GR - Gratis",IF('Order Form'!$K$12="Yes",IF(ISNUMBER($H235),'Order Form'!$K$17*100,""),""),""))))</f>
        <v/>
      </c>
      <c r="N235" s="47"/>
      <c r="O235" s="97" t="str">
        <f>IF('Order Form'!$B$8="Name / Attent Of","",IF(ISNUMBER($H235),IF('Order Form'!$K$14="Yes",'Order Form'!$B$8,""),""))</f>
        <v/>
      </c>
      <c r="P235" s="105" t="str">
        <f>IF('Order Form'!$B$9="Company / Department","",IF(ISNUMBER($H235),IF('Order Form'!$K$14="Yes",'Order Form'!$B$9,""),""))</f>
        <v/>
      </c>
      <c r="Q235" s="97" t="str">
        <f>IF('Order Form'!$B$10="Address 1","",IF(ISNUMBER($H235),IF('Order Form'!$K$14="Yes",'Order Form'!$B$10,""),""))</f>
        <v/>
      </c>
      <c r="R235" s="97" t="str">
        <f>IF('Order Form'!$B$11="Address 2","",IF(ISNUMBER($H235),IF('Order Form'!$K$14="Yes",'Order Form'!$B$11,""),""))</f>
        <v/>
      </c>
      <c r="S235" s="105" t="str">
        <f>IF('Order Form'!$B$12="Address 3","",IF(ISNUMBER($H235),IF('Order Form'!$K$14="Yes",'Order Form'!$B$12,""),""))</f>
        <v/>
      </c>
      <c r="T235" s="97" t="str">
        <f>IF('Order Form'!$B$13="Town","",IF(ISNUMBER($H235),IF('Order Form'!$K$14="Yes",'Order Form'!$B$13,""),""))</f>
        <v/>
      </c>
      <c r="U235" s="43"/>
      <c r="V235" s="112" t="str">
        <f>IF('Order Form'!$B$14="Post Code","",IF(ISNUMBER($H235),IF('Order Form'!$K$14="Yes",'Order Form'!$B$14,""),""))</f>
        <v/>
      </c>
      <c r="W235" s="107" t="str">
        <f>IF('Order Form'!$B$15="Country","",IF(ISNUMBER($H235),IF('Order Form'!$K$14="Yes",VLOOKUP('Order Form'!$B$15,Lists!N:O,2,0),""),""))</f>
        <v/>
      </c>
      <c r="X235" s="109"/>
      <c r="Y235" s="108" t="str">
        <f>IF('Order Form'!$F$8="Phone","",IF(ISNUMBER($H235),IF('Order Form'!$K$14="Yes",'Order Form'!$F$8,""),""))</f>
        <v/>
      </c>
      <c r="Z235" s="106" t="str">
        <f>IF('Order Form'!$F$9="Email","",IF(ISNUMBER($H235),IF('Order Form'!$K$14="Yes",'Order Form'!$F$9,""),""))</f>
        <v/>
      </c>
      <c r="AA235" s="47"/>
      <c r="AC235" s="95" t="str">
        <f>IF(ISNUMBER(($H235)),LEFT('Order Form'!$K$10,2),"")</f>
        <v/>
      </c>
      <c r="AD235" s="43"/>
      <c r="AE235" s="95" t="str">
        <f>IF(AC235="GR",LEFT('Order Form'!$K$11,2),"")</f>
        <v/>
      </c>
      <c r="AF235" s="43"/>
      <c r="AG235" s="47"/>
      <c r="AH235" s="47"/>
      <c r="AI235" s="95" t="str">
        <f>IF(ISNUMBER(($H235)),IF('Order Form'!$K$16="Yes","P",""),"")</f>
        <v/>
      </c>
      <c r="AJ235" s="43"/>
      <c r="AK235" s="115"/>
      <c r="AL235" s="115"/>
      <c r="AM235" s="43"/>
      <c r="AN235" s="43"/>
      <c r="AO235" s="47"/>
      <c r="AP235" s="43"/>
      <c r="AQ235" s="47"/>
      <c r="AR235" s="47"/>
      <c r="AS235" s="47"/>
      <c r="AZ235" s="95" t="str">
        <f>IF(ISNUMBER(($H235)),IF('Order Form'!$K$15="Yes","Y",""),"")</f>
        <v/>
      </c>
      <c r="BD235" s="96" t="e">
        <f>IF('Order Form'!#REF!&gt;0,"OF"," ")</f>
        <v>#REF!</v>
      </c>
      <c r="BE235" s="95" t="e">
        <f>IF('Order Form'!#REF!&gt;0,"Y"," ")</f>
        <v>#REF!</v>
      </c>
      <c r="BF235" s="95" t="e">
        <f>IF('Order Form'!#REF!&gt;0,"STANDARD"," ")</f>
        <v>#REF!</v>
      </c>
    </row>
    <row r="236" spans="1:58">
      <c r="A236" s="43"/>
      <c r="B236" s="102" t="str">
        <f>IF(ISNUMBER(($H236)),'Order Form'!$D$5,"")</f>
        <v/>
      </c>
      <c r="C236" s="101" t="str">
        <f>IF(ISNUMBER(($H236)),'Order Form'!$G$5,"")</f>
        <v/>
      </c>
      <c r="D236" s="101" t="str">
        <f>IF('Order Form'!F294="","",IF(ISNUMBER(($H236)),'Order Form'!F294,""))</f>
        <v/>
      </c>
      <c r="E236" s="44"/>
      <c r="F236" s="100" t="str">
        <f>IF(ISNUMBER((H236)),SUBSTITUTE(SUBSTITUTE('Order Form'!#REF!,"-","")," ",""),"")</f>
        <v/>
      </c>
      <c r="G236" s="45"/>
      <c r="H236" s="99" t="str">
        <f>IF('Order Form'!H294&gt;0,'Order Form'!H294," ")</f>
        <v xml:space="preserve"> </v>
      </c>
      <c r="I236" s="98" t="str">
        <f>IF('Order Form'!$K$13="Yes",(IF('Order Form'!#REF!&gt;0,"",IF('Order Form'!$K$10&lt;&gt;"GR - Gratis",IF('Order Form'!#REF!=0,"",IF(ISNUMBER($H236),'Order Form'!#REF!,"")),""))),"")</f>
        <v/>
      </c>
      <c r="J236" s="98" t="str">
        <f>IF('Order Form'!$K$13="Yes",(IF('Order Form'!#REF!=0,"",IF('Order Form'!$K$10&lt;&gt;"GR - Gratis",IF(ISNUMBER($H236),'Order Form'!#REF!,""),""))),"")</f>
        <v/>
      </c>
      <c r="K236" s="46"/>
      <c r="L236" s="98" t="str">
        <f>IF('Order Form'!J294&gt;0,"",IF('Order Form'!G294=0,"",IF('Order Form'!$K$10&lt;&gt;"GR - Gratis",IF('Order Form'!$K$12="Yes",IF(ISNUMBER($H236),'Order Form'!G294*100,""),""),"")))</f>
        <v/>
      </c>
      <c r="M236" s="98" t="str">
        <f>IF('Order Form'!J294&gt;0,"",IF('Order Form'!$K$17=0,"",IF('Order Form'!$K$17=0,"",IF('Order Form'!$K$10&lt;&gt;"GR - Gratis",IF('Order Form'!$K$12="Yes",IF(ISNUMBER($H236),'Order Form'!$K$17*100,""),""),""))))</f>
        <v/>
      </c>
      <c r="N236" s="47"/>
      <c r="O236" s="97" t="str">
        <f>IF('Order Form'!$B$8="Name / Attent Of","",IF(ISNUMBER($H236),IF('Order Form'!$K$14="Yes",'Order Form'!$B$8,""),""))</f>
        <v/>
      </c>
      <c r="P236" s="105" t="str">
        <f>IF('Order Form'!$B$9="Company / Department","",IF(ISNUMBER($H236),IF('Order Form'!$K$14="Yes",'Order Form'!$B$9,""),""))</f>
        <v/>
      </c>
      <c r="Q236" s="97" t="str">
        <f>IF('Order Form'!$B$10="Address 1","",IF(ISNUMBER($H236),IF('Order Form'!$K$14="Yes",'Order Form'!$B$10,""),""))</f>
        <v/>
      </c>
      <c r="R236" s="97" t="str">
        <f>IF('Order Form'!$B$11="Address 2","",IF(ISNUMBER($H236),IF('Order Form'!$K$14="Yes",'Order Form'!$B$11,""),""))</f>
        <v/>
      </c>
      <c r="S236" s="105" t="str">
        <f>IF('Order Form'!$B$12="Address 3","",IF(ISNUMBER($H236),IF('Order Form'!$K$14="Yes",'Order Form'!$B$12,""),""))</f>
        <v/>
      </c>
      <c r="T236" s="97" t="str">
        <f>IF('Order Form'!$B$13="Town","",IF(ISNUMBER($H236),IF('Order Form'!$K$14="Yes",'Order Form'!$B$13,""),""))</f>
        <v/>
      </c>
      <c r="U236" s="43"/>
      <c r="V236" s="112" t="str">
        <f>IF('Order Form'!$B$14="Post Code","",IF(ISNUMBER($H236),IF('Order Form'!$K$14="Yes",'Order Form'!$B$14,""),""))</f>
        <v/>
      </c>
      <c r="W236" s="107" t="str">
        <f>IF('Order Form'!$B$15="Country","",IF(ISNUMBER($H236),IF('Order Form'!$K$14="Yes",VLOOKUP('Order Form'!$B$15,Lists!N:O,2,0),""),""))</f>
        <v/>
      </c>
      <c r="X236" s="109"/>
      <c r="Y236" s="108" t="str">
        <f>IF('Order Form'!$F$8="Phone","",IF(ISNUMBER($H236),IF('Order Form'!$K$14="Yes",'Order Form'!$F$8,""),""))</f>
        <v/>
      </c>
      <c r="Z236" s="106" t="str">
        <f>IF('Order Form'!$F$9="Email","",IF(ISNUMBER($H236),IF('Order Form'!$K$14="Yes",'Order Form'!$F$9,""),""))</f>
        <v/>
      </c>
      <c r="AA236" s="47"/>
      <c r="AC236" s="95" t="str">
        <f>IF(ISNUMBER(($H236)),LEFT('Order Form'!$K$10,2),"")</f>
        <v/>
      </c>
      <c r="AD236" s="43"/>
      <c r="AE236" s="95" t="str">
        <f>IF(AC236="GR",LEFT('Order Form'!$K$11,2),"")</f>
        <v/>
      </c>
      <c r="AF236" s="43"/>
      <c r="AG236" s="47"/>
      <c r="AH236" s="47"/>
      <c r="AI236" s="95" t="str">
        <f>IF(ISNUMBER(($H236)),IF('Order Form'!$K$16="Yes","P",""),"")</f>
        <v/>
      </c>
      <c r="AJ236" s="43"/>
      <c r="AK236" s="115"/>
      <c r="AL236" s="115"/>
      <c r="AM236" s="43"/>
      <c r="AN236" s="43"/>
      <c r="AO236" s="47"/>
      <c r="AP236" s="43"/>
      <c r="AQ236" s="47"/>
      <c r="AR236" s="47"/>
      <c r="AS236" s="47"/>
      <c r="AZ236" s="95" t="str">
        <f>IF(ISNUMBER(($H236)),IF('Order Form'!$K$15="Yes","Y",""),"")</f>
        <v/>
      </c>
      <c r="BD236" s="96" t="e">
        <f>IF('Order Form'!#REF!&gt;0,"OF"," ")</f>
        <v>#REF!</v>
      </c>
      <c r="BE236" s="95" t="e">
        <f>IF('Order Form'!#REF!&gt;0,"Y"," ")</f>
        <v>#REF!</v>
      </c>
      <c r="BF236" s="95" t="e">
        <f>IF('Order Form'!#REF!&gt;0,"STANDARD"," ")</f>
        <v>#REF!</v>
      </c>
    </row>
    <row r="237" spans="1:58">
      <c r="A237" s="43"/>
      <c r="B237" s="102" t="str">
        <f>IF(ISNUMBER(($H237)),'Order Form'!$D$5,"")</f>
        <v/>
      </c>
      <c r="C237" s="101" t="str">
        <f>IF(ISNUMBER(($H237)),'Order Form'!$G$5,"")</f>
        <v/>
      </c>
      <c r="D237" s="101" t="str">
        <f>IF('Order Form'!F295="","",IF(ISNUMBER(($H237)),'Order Form'!F295,""))</f>
        <v/>
      </c>
      <c r="E237" s="44"/>
      <c r="F237" s="100" t="str">
        <f>IF(ISNUMBER((H237)),SUBSTITUTE(SUBSTITUTE('Order Form'!#REF!,"-","")," ",""),"")</f>
        <v/>
      </c>
      <c r="G237" s="45"/>
      <c r="H237" s="99" t="str">
        <f>IF('Order Form'!H295&gt;0,'Order Form'!H295," ")</f>
        <v xml:space="preserve"> </v>
      </c>
      <c r="I237" s="98" t="str">
        <f>IF('Order Form'!$K$13="Yes",(IF('Order Form'!#REF!&gt;0,"",IF('Order Form'!$K$10&lt;&gt;"GR - Gratis",IF('Order Form'!#REF!=0,"",IF(ISNUMBER($H237),'Order Form'!#REF!,"")),""))),"")</f>
        <v/>
      </c>
      <c r="J237" s="98" t="str">
        <f>IF('Order Form'!$K$13="Yes",(IF('Order Form'!#REF!=0,"",IF('Order Form'!$K$10&lt;&gt;"GR - Gratis",IF(ISNUMBER($H237),'Order Form'!#REF!,""),""))),"")</f>
        <v/>
      </c>
      <c r="K237" s="46"/>
      <c r="L237" s="98" t="str">
        <f>IF('Order Form'!J295&gt;0,"",IF('Order Form'!G295=0,"",IF('Order Form'!$K$10&lt;&gt;"GR - Gratis",IF('Order Form'!$K$12="Yes",IF(ISNUMBER($H237),'Order Form'!G295*100,""),""),"")))</f>
        <v/>
      </c>
      <c r="M237" s="98" t="str">
        <f>IF('Order Form'!J295&gt;0,"",IF('Order Form'!$K$17=0,"",IF('Order Form'!$K$17=0,"",IF('Order Form'!$K$10&lt;&gt;"GR - Gratis",IF('Order Form'!$K$12="Yes",IF(ISNUMBER($H237),'Order Form'!$K$17*100,""),""),""))))</f>
        <v/>
      </c>
      <c r="N237" s="47"/>
      <c r="O237" s="97" t="str">
        <f>IF('Order Form'!$B$8="Name / Attent Of","",IF(ISNUMBER($H237),IF('Order Form'!$K$14="Yes",'Order Form'!$B$8,""),""))</f>
        <v/>
      </c>
      <c r="P237" s="105" t="str">
        <f>IF('Order Form'!$B$9="Company / Department","",IF(ISNUMBER($H237),IF('Order Form'!$K$14="Yes",'Order Form'!$B$9,""),""))</f>
        <v/>
      </c>
      <c r="Q237" s="97" t="str">
        <f>IF('Order Form'!$B$10="Address 1","",IF(ISNUMBER($H237),IF('Order Form'!$K$14="Yes",'Order Form'!$B$10,""),""))</f>
        <v/>
      </c>
      <c r="R237" s="97" t="str">
        <f>IF('Order Form'!$B$11="Address 2","",IF(ISNUMBER($H237),IF('Order Form'!$K$14="Yes",'Order Form'!$B$11,""),""))</f>
        <v/>
      </c>
      <c r="S237" s="105" t="str">
        <f>IF('Order Form'!$B$12="Address 3","",IF(ISNUMBER($H237),IF('Order Form'!$K$14="Yes",'Order Form'!$B$12,""),""))</f>
        <v/>
      </c>
      <c r="T237" s="97" t="str">
        <f>IF('Order Form'!$B$13="Town","",IF(ISNUMBER($H237),IF('Order Form'!$K$14="Yes",'Order Form'!$B$13,""),""))</f>
        <v/>
      </c>
      <c r="U237" s="43"/>
      <c r="V237" s="112" t="str">
        <f>IF('Order Form'!$B$14="Post Code","",IF(ISNUMBER($H237),IF('Order Form'!$K$14="Yes",'Order Form'!$B$14,""),""))</f>
        <v/>
      </c>
      <c r="W237" s="107" t="str">
        <f>IF('Order Form'!$B$15="Country","",IF(ISNUMBER($H237),IF('Order Form'!$K$14="Yes",VLOOKUP('Order Form'!$B$15,Lists!N:O,2,0),""),""))</f>
        <v/>
      </c>
      <c r="X237" s="109"/>
      <c r="Y237" s="108" t="str">
        <f>IF('Order Form'!$F$8="Phone","",IF(ISNUMBER($H237),IF('Order Form'!$K$14="Yes",'Order Form'!$F$8,""),""))</f>
        <v/>
      </c>
      <c r="Z237" s="106" t="str">
        <f>IF('Order Form'!$F$9="Email","",IF(ISNUMBER($H237),IF('Order Form'!$K$14="Yes",'Order Form'!$F$9,""),""))</f>
        <v/>
      </c>
      <c r="AA237" s="47"/>
      <c r="AC237" s="95" t="str">
        <f>IF(ISNUMBER(($H237)),LEFT('Order Form'!$K$10,2),"")</f>
        <v/>
      </c>
      <c r="AD237" s="43"/>
      <c r="AE237" s="95" t="str">
        <f>IF(AC237="GR",LEFT('Order Form'!$K$11,2),"")</f>
        <v/>
      </c>
      <c r="AF237" s="43"/>
      <c r="AG237" s="47"/>
      <c r="AH237" s="47"/>
      <c r="AI237" s="95" t="str">
        <f>IF(ISNUMBER(($H237)),IF('Order Form'!$K$16="Yes","P",""),"")</f>
        <v/>
      </c>
      <c r="AJ237" s="43"/>
      <c r="AK237" s="115"/>
      <c r="AL237" s="115"/>
      <c r="AM237" s="43"/>
      <c r="AN237" s="43"/>
      <c r="AO237" s="47"/>
      <c r="AP237" s="43"/>
      <c r="AQ237" s="47"/>
      <c r="AR237" s="47"/>
      <c r="AS237" s="47"/>
      <c r="AZ237" s="95" t="str">
        <f>IF(ISNUMBER(($H237)),IF('Order Form'!$K$15="Yes","Y",""),"")</f>
        <v/>
      </c>
      <c r="BD237" s="96" t="e">
        <f>IF('Order Form'!#REF!&gt;0,"OF"," ")</f>
        <v>#REF!</v>
      </c>
      <c r="BE237" s="95" t="e">
        <f>IF('Order Form'!#REF!&gt;0,"Y"," ")</f>
        <v>#REF!</v>
      </c>
      <c r="BF237" s="95" t="e">
        <f>IF('Order Form'!#REF!&gt;0,"STANDARD"," ")</f>
        <v>#REF!</v>
      </c>
    </row>
    <row r="238" spans="1:58">
      <c r="A238" s="43"/>
      <c r="B238" s="102" t="str">
        <f>IF(ISNUMBER(($H238)),'Order Form'!$D$5,"")</f>
        <v/>
      </c>
      <c r="C238" s="101" t="str">
        <f>IF(ISNUMBER(($H238)),'Order Form'!$G$5,"")</f>
        <v/>
      </c>
      <c r="D238" s="101" t="str">
        <f>IF('Order Form'!F296="","",IF(ISNUMBER(($H238)),'Order Form'!F296,""))</f>
        <v/>
      </c>
      <c r="E238" s="44"/>
      <c r="F238" s="100" t="str">
        <f>IF(ISNUMBER((H238)),SUBSTITUTE(SUBSTITUTE('Order Form'!#REF!,"-","")," ",""),"")</f>
        <v/>
      </c>
      <c r="G238" s="45"/>
      <c r="H238" s="99" t="str">
        <f>IF('Order Form'!H296&gt;0,'Order Form'!H296," ")</f>
        <v xml:space="preserve"> </v>
      </c>
      <c r="I238" s="98" t="str">
        <f>IF('Order Form'!$K$13="Yes",(IF('Order Form'!#REF!&gt;0,"",IF('Order Form'!$K$10&lt;&gt;"GR - Gratis",IF('Order Form'!#REF!=0,"",IF(ISNUMBER($H238),'Order Form'!#REF!,"")),""))),"")</f>
        <v/>
      </c>
      <c r="J238" s="98" t="str">
        <f>IF('Order Form'!$K$13="Yes",(IF('Order Form'!#REF!=0,"",IF('Order Form'!$K$10&lt;&gt;"GR - Gratis",IF(ISNUMBER($H238),'Order Form'!#REF!,""),""))),"")</f>
        <v/>
      </c>
      <c r="K238" s="46"/>
      <c r="L238" s="98" t="str">
        <f>IF('Order Form'!J296&gt;0,"",IF('Order Form'!G296=0,"",IF('Order Form'!$K$10&lt;&gt;"GR - Gratis",IF('Order Form'!$K$12="Yes",IF(ISNUMBER($H238),'Order Form'!G296*100,""),""),"")))</f>
        <v/>
      </c>
      <c r="M238" s="98" t="str">
        <f>IF('Order Form'!J296&gt;0,"",IF('Order Form'!$K$17=0,"",IF('Order Form'!$K$17=0,"",IF('Order Form'!$K$10&lt;&gt;"GR - Gratis",IF('Order Form'!$K$12="Yes",IF(ISNUMBER($H238),'Order Form'!$K$17*100,""),""),""))))</f>
        <v/>
      </c>
      <c r="N238" s="47"/>
      <c r="O238" s="97" t="str">
        <f>IF('Order Form'!$B$8="Name / Attent Of","",IF(ISNUMBER($H238),IF('Order Form'!$K$14="Yes",'Order Form'!$B$8,""),""))</f>
        <v/>
      </c>
      <c r="P238" s="105" t="str">
        <f>IF('Order Form'!$B$9="Company / Department","",IF(ISNUMBER($H238),IF('Order Form'!$K$14="Yes",'Order Form'!$B$9,""),""))</f>
        <v/>
      </c>
      <c r="Q238" s="97" t="str">
        <f>IF('Order Form'!$B$10="Address 1","",IF(ISNUMBER($H238),IF('Order Form'!$K$14="Yes",'Order Form'!$B$10,""),""))</f>
        <v/>
      </c>
      <c r="R238" s="97" t="str">
        <f>IF('Order Form'!$B$11="Address 2","",IF(ISNUMBER($H238),IF('Order Form'!$K$14="Yes",'Order Form'!$B$11,""),""))</f>
        <v/>
      </c>
      <c r="S238" s="105" t="str">
        <f>IF('Order Form'!$B$12="Address 3","",IF(ISNUMBER($H238),IF('Order Form'!$K$14="Yes",'Order Form'!$B$12,""),""))</f>
        <v/>
      </c>
      <c r="T238" s="97" t="str">
        <f>IF('Order Form'!$B$13="Town","",IF(ISNUMBER($H238),IF('Order Form'!$K$14="Yes",'Order Form'!$B$13,""),""))</f>
        <v/>
      </c>
      <c r="U238" s="43"/>
      <c r="V238" s="112" t="str">
        <f>IF('Order Form'!$B$14="Post Code","",IF(ISNUMBER($H238),IF('Order Form'!$K$14="Yes",'Order Form'!$B$14,""),""))</f>
        <v/>
      </c>
      <c r="W238" s="107" t="str">
        <f>IF('Order Form'!$B$15="Country","",IF(ISNUMBER($H238),IF('Order Form'!$K$14="Yes",VLOOKUP('Order Form'!$B$15,Lists!N:O,2,0),""),""))</f>
        <v/>
      </c>
      <c r="X238" s="109"/>
      <c r="Y238" s="108" t="str">
        <f>IF('Order Form'!$F$8="Phone","",IF(ISNUMBER($H238),IF('Order Form'!$K$14="Yes",'Order Form'!$F$8,""),""))</f>
        <v/>
      </c>
      <c r="Z238" s="106" t="str">
        <f>IF('Order Form'!$F$9="Email","",IF(ISNUMBER($H238),IF('Order Form'!$K$14="Yes",'Order Form'!$F$9,""),""))</f>
        <v/>
      </c>
      <c r="AA238" s="47"/>
      <c r="AC238" s="95" t="str">
        <f>IF(ISNUMBER(($H238)),LEFT('Order Form'!$K$10,2),"")</f>
        <v/>
      </c>
      <c r="AD238" s="43"/>
      <c r="AE238" s="95" t="str">
        <f>IF(AC238="GR",LEFT('Order Form'!$K$11,2),"")</f>
        <v/>
      </c>
      <c r="AF238" s="43"/>
      <c r="AG238" s="47"/>
      <c r="AH238" s="47"/>
      <c r="AI238" s="95" t="str">
        <f>IF(ISNUMBER(($H238)),IF('Order Form'!$K$16="Yes","P",""),"")</f>
        <v/>
      </c>
      <c r="AJ238" s="43"/>
      <c r="AK238" s="115"/>
      <c r="AL238" s="115"/>
      <c r="AM238" s="43"/>
      <c r="AN238" s="43"/>
      <c r="AO238" s="47"/>
      <c r="AP238" s="43"/>
      <c r="AQ238" s="47"/>
      <c r="AR238" s="47"/>
      <c r="AS238" s="47"/>
      <c r="AZ238" s="95" t="str">
        <f>IF(ISNUMBER(($H238)),IF('Order Form'!$K$15="Yes","Y",""),"")</f>
        <v/>
      </c>
      <c r="BD238" s="96" t="e">
        <f>IF('Order Form'!#REF!&gt;0,"OF"," ")</f>
        <v>#REF!</v>
      </c>
      <c r="BE238" s="95" t="e">
        <f>IF('Order Form'!#REF!&gt;0,"Y"," ")</f>
        <v>#REF!</v>
      </c>
      <c r="BF238" s="95" t="e">
        <f>IF('Order Form'!#REF!&gt;0,"STANDARD"," ")</f>
        <v>#REF!</v>
      </c>
    </row>
    <row r="239" spans="1:58">
      <c r="A239" s="43"/>
      <c r="B239" s="102" t="str">
        <f>IF(ISNUMBER(($H239)),'Order Form'!$D$5,"")</f>
        <v/>
      </c>
      <c r="C239" s="101" t="str">
        <f>IF(ISNUMBER(($H239)),'Order Form'!$G$5,"")</f>
        <v/>
      </c>
      <c r="D239" s="101" t="str">
        <f>IF('Order Form'!F297="","",IF(ISNUMBER(($H239)),'Order Form'!F297,""))</f>
        <v/>
      </c>
      <c r="E239" s="44"/>
      <c r="F239" s="100" t="str">
        <f>IF(ISNUMBER((H239)),SUBSTITUTE(SUBSTITUTE('Order Form'!#REF!,"-","")," ",""),"")</f>
        <v/>
      </c>
      <c r="G239" s="45"/>
      <c r="H239" s="99" t="str">
        <f>IF('Order Form'!H297&gt;0,'Order Form'!H297," ")</f>
        <v xml:space="preserve"> </v>
      </c>
      <c r="I239" s="98" t="str">
        <f>IF('Order Form'!$K$13="Yes",(IF('Order Form'!#REF!&gt;0,"",IF('Order Form'!$K$10&lt;&gt;"GR - Gratis",IF('Order Form'!#REF!=0,"",IF(ISNUMBER($H239),'Order Form'!#REF!,"")),""))),"")</f>
        <v/>
      </c>
      <c r="J239" s="98" t="str">
        <f>IF('Order Form'!$K$13="Yes",(IF('Order Form'!#REF!=0,"",IF('Order Form'!$K$10&lt;&gt;"GR - Gratis",IF(ISNUMBER($H239),'Order Form'!#REF!,""),""))),"")</f>
        <v/>
      </c>
      <c r="K239" s="46"/>
      <c r="L239" s="98" t="str">
        <f>IF('Order Form'!J297&gt;0,"",IF('Order Form'!G297=0,"",IF('Order Form'!$K$10&lt;&gt;"GR - Gratis",IF('Order Form'!$K$12="Yes",IF(ISNUMBER($H239),'Order Form'!G297*100,""),""),"")))</f>
        <v/>
      </c>
      <c r="M239" s="98" t="str">
        <f>IF('Order Form'!J297&gt;0,"",IF('Order Form'!$K$17=0,"",IF('Order Form'!$K$17=0,"",IF('Order Form'!$K$10&lt;&gt;"GR - Gratis",IF('Order Form'!$K$12="Yes",IF(ISNUMBER($H239),'Order Form'!$K$17*100,""),""),""))))</f>
        <v/>
      </c>
      <c r="N239" s="47"/>
      <c r="O239" s="97" t="str">
        <f>IF('Order Form'!$B$8="Name / Attent Of","",IF(ISNUMBER($H239),IF('Order Form'!$K$14="Yes",'Order Form'!$B$8,""),""))</f>
        <v/>
      </c>
      <c r="P239" s="105" t="str">
        <f>IF('Order Form'!$B$9="Company / Department","",IF(ISNUMBER($H239),IF('Order Form'!$K$14="Yes",'Order Form'!$B$9,""),""))</f>
        <v/>
      </c>
      <c r="Q239" s="97" t="str">
        <f>IF('Order Form'!$B$10="Address 1","",IF(ISNUMBER($H239),IF('Order Form'!$K$14="Yes",'Order Form'!$B$10,""),""))</f>
        <v/>
      </c>
      <c r="R239" s="97" t="str">
        <f>IF('Order Form'!$B$11="Address 2","",IF(ISNUMBER($H239),IF('Order Form'!$K$14="Yes",'Order Form'!$B$11,""),""))</f>
        <v/>
      </c>
      <c r="S239" s="105" t="str">
        <f>IF('Order Form'!$B$12="Address 3","",IF(ISNUMBER($H239),IF('Order Form'!$K$14="Yes",'Order Form'!$B$12,""),""))</f>
        <v/>
      </c>
      <c r="T239" s="97" t="str">
        <f>IF('Order Form'!$B$13="Town","",IF(ISNUMBER($H239),IF('Order Form'!$K$14="Yes",'Order Form'!$B$13,""),""))</f>
        <v/>
      </c>
      <c r="U239" s="43"/>
      <c r="V239" s="112" t="str">
        <f>IF('Order Form'!$B$14="Post Code","",IF(ISNUMBER($H239),IF('Order Form'!$K$14="Yes",'Order Form'!$B$14,""),""))</f>
        <v/>
      </c>
      <c r="W239" s="107" t="str">
        <f>IF('Order Form'!$B$15="Country","",IF(ISNUMBER($H239),IF('Order Form'!$K$14="Yes",VLOOKUP('Order Form'!$B$15,Lists!N:O,2,0),""),""))</f>
        <v/>
      </c>
      <c r="X239" s="109"/>
      <c r="Y239" s="108" t="str">
        <f>IF('Order Form'!$F$8="Phone","",IF(ISNUMBER($H239),IF('Order Form'!$K$14="Yes",'Order Form'!$F$8,""),""))</f>
        <v/>
      </c>
      <c r="Z239" s="106" t="str">
        <f>IF('Order Form'!$F$9="Email","",IF(ISNUMBER($H239),IF('Order Form'!$K$14="Yes",'Order Form'!$F$9,""),""))</f>
        <v/>
      </c>
      <c r="AA239" s="47"/>
      <c r="AC239" s="95" t="str">
        <f>IF(ISNUMBER(($H239)),LEFT('Order Form'!$K$10,2),"")</f>
        <v/>
      </c>
      <c r="AD239" s="43"/>
      <c r="AE239" s="95" t="str">
        <f>IF(AC239="GR",LEFT('Order Form'!$K$11,2),"")</f>
        <v/>
      </c>
      <c r="AF239" s="43"/>
      <c r="AG239" s="47"/>
      <c r="AH239" s="47"/>
      <c r="AI239" s="95" t="str">
        <f>IF(ISNUMBER(($H239)),IF('Order Form'!$K$16="Yes","P",""),"")</f>
        <v/>
      </c>
      <c r="AJ239" s="43"/>
      <c r="AK239" s="115"/>
      <c r="AL239" s="115"/>
      <c r="AM239" s="43"/>
      <c r="AN239" s="43"/>
      <c r="AO239" s="47"/>
      <c r="AP239" s="43"/>
      <c r="AQ239" s="47"/>
      <c r="AR239" s="47"/>
      <c r="AS239" s="47"/>
      <c r="AZ239" s="95" t="str">
        <f>IF(ISNUMBER(($H239)),IF('Order Form'!$K$15="Yes","Y",""),"")</f>
        <v/>
      </c>
      <c r="BD239" s="96" t="e">
        <f>IF('Order Form'!#REF!&gt;0,"OF"," ")</f>
        <v>#REF!</v>
      </c>
      <c r="BE239" s="95" t="e">
        <f>IF('Order Form'!#REF!&gt;0,"Y"," ")</f>
        <v>#REF!</v>
      </c>
      <c r="BF239" s="95" t="e">
        <f>IF('Order Form'!#REF!&gt;0,"STANDARD"," ")</f>
        <v>#REF!</v>
      </c>
    </row>
    <row r="240" spans="1:58">
      <c r="A240" s="43"/>
      <c r="B240" s="102" t="str">
        <f>IF(ISNUMBER(($H240)),'Order Form'!$D$5,"")</f>
        <v/>
      </c>
      <c r="C240" s="101" t="str">
        <f>IF(ISNUMBER(($H240)),'Order Form'!$G$5,"")</f>
        <v/>
      </c>
      <c r="D240" s="101" t="str">
        <f>IF('Order Form'!F298="","",IF(ISNUMBER(($H240)),'Order Form'!F298,""))</f>
        <v/>
      </c>
      <c r="E240" s="44"/>
      <c r="F240" s="100" t="str">
        <f>IF(ISNUMBER((H240)),SUBSTITUTE(SUBSTITUTE('Order Form'!#REF!,"-","")," ",""),"")</f>
        <v/>
      </c>
      <c r="G240" s="45"/>
      <c r="H240" s="99" t="str">
        <f>IF('Order Form'!H298&gt;0,'Order Form'!H298," ")</f>
        <v xml:space="preserve"> </v>
      </c>
      <c r="I240" s="98" t="str">
        <f>IF('Order Form'!$K$13="Yes",(IF('Order Form'!#REF!&gt;0,"",IF('Order Form'!$K$10&lt;&gt;"GR - Gratis",IF('Order Form'!#REF!=0,"",IF(ISNUMBER($H240),'Order Form'!#REF!,"")),""))),"")</f>
        <v/>
      </c>
      <c r="J240" s="98" t="str">
        <f>IF('Order Form'!$K$13="Yes",(IF('Order Form'!#REF!=0,"",IF('Order Form'!$K$10&lt;&gt;"GR - Gratis",IF(ISNUMBER($H240),'Order Form'!#REF!,""),""))),"")</f>
        <v/>
      </c>
      <c r="K240" s="46"/>
      <c r="L240" s="98" t="str">
        <f>IF('Order Form'!J298&gt;0,"",IF('Order Form'!G298=0,"",IF('Order Form'!$K$10&lt;&gt;"GR - Gratis",IF('Order Form'!$K$12="Yes",IF(ISNUMBER($H240),'Order Form'!G298*100,""),""),"")))</f>
        <v/>
      </c>
      <c r="M240" s="98" t="str">
        <f>IF('Order Form'!J298&gt;0,"",IF('Order Form'!$K$17=0,"",IF('Order Form'!$K$17=0,"",IF('Order Form'!$K$10&lt;&gt;"GR - Gratis",IF('Order Form'!$K$12="Yes",IF(ISNUMBER($H240),'Order Form'!$K$17*100,""),""),""))))</f>
        <v/>
      </c>
      <c r="N240" s="47"/>
      <c r="O240" s="97" t="str">
        <f>IF('Order Form'!$B$8="Name / Attent Of","",IF(ISNUMBER($H240),IF('Order Form'!$K$14="Yes",'Order Form'!$B$8,""),""))</f>
        <v/>
      </c>
      <c r="P240" s="105" t="str">
        <f>IF('Order Form'!$B$9="Company / Department","",IF(ISNUMBER($H240),IF('Order Form'!$K$14="Yes",'Order Form'!$B$9,""),""))</f>
        <v/>
      </c>
      <c r="Q240" s="97" t="str">
        <f>IF('Order Form'!$B$10="Address 1","",IF(ISNUMBER($H240),IF('Order Form'!$K$14="Yes",'Order Form'!$B$10,""),""))</f>
        <v/>
      </c>
      <c r="R240" s="97" t="str">
        <f>IF('Order Form'!$B$11="Address 2","",IF(ISNUMBER($H240),IF('Order Form'!$K$14="Yes",'Order Form'!$B$11,""),""))</f>
        <v/>
      </c>
      <c r="S240" s="105" t="str">
        <f>IF('Order Form'!$B$12="Address 3","",IF(ISNUMBER($H240),IF('Order Form'!$K$14="Yes",'Order Form'!$B$12,""),""))</f>
        <v/>
      </c>
      <c r="T240" s="97" t="str">
        <f>IF('Order Form'!$B$13="Town","",IF(ISNUMBER($H240),IF('Order Form'!$K$14="Yes",'Order Form'!$B$13,""),""))</f>
        <v/>
      </c>
      <c r="U240" s="43"/>
      <c r="V240" s="112" t="str">
        <f>IF('Order Form'!$B$14="Post Code","",IF(ISNUMBER($H240),IF('Order Form'!$K$14="Yes",'Order Form'!$B$14,""),""))</f>
        <v/>
      </c>
      <c r="W240" s="107" t="str">
        <f>IF('Order Form'!$B$15="Country","",IF(ISNUMBER($H240),IF('Order Form'!$K$14="Yes",VLOOKUP('Order Form'!$B$15,Lists!N:O,2,0),""),""))</f>
        <v/>
      </c>
      <c r="X240" s="109"/>
      <c r="Y240" s="108" t="str">
        <f>IF('Order Form'!$F$8="Phone","",IF(ISNUMBER($H240),IF('Order Form'!$K$14="Yes",'Order Form'!$F$8,""),""))</f>
        <v/>
      </c>
      <c r="Z240" s="106" t="str">
        <f>IF('Order Form'!$F$9="Email","",IF(ISNUMBER($H240),IF('Order Form'!$K$14="Yes",'Order Form'!$F$9,""),""))</f>
        <v/>
      </c>
      <c r="AA240" s="47"/>
      <c r="AC240" s="95" t="str">
        <f>IF(ISNUMBER(($H240)),LEFT('Order Form'!$K$10,2),"")</f>
        <v/>
      </c>
      <c r="AD240" s="43"/>
      <c r="AE240" s="95" t="str">
        <f>IF(AC240="GR",LEFT('Order Form'!$K$11,2),"")</f>
        <v/>
      </c>
      <c r="AF240" s="43"/>
      <c r="AG240" s="47"/>
      <c r="AH240" s="47"/>
      <c r="AI240" s="95" t="str">
        <f>IF(ISNUMBER(($H240)),IF('Order Form'!$K$16="Yes","P",""),"")</f>
        <v/>
      </c>
      <c r="AJ240" s="43"/>
      <c r="AK240" s="115"/>
      <c r="AL240" s="115"/>
      <c r="AM240" s="43"/>
      <c r="AN240" s="43"/>
      <c r="AO240" s="47"/>
      <c r="AP240" s="43"/>
      <c r="AQ240" s="47"/>
      <c r="AR240" s="47"/>
      <c r="AS240" s="47"/>
      <c r="AZ240" s="95" t="str">
        <f>IF(ISNUMBER(($H240)),IF('Order Form'!$K$15="Yes","Y",""),"")</f>
        <v/>
      </c>
      <c r="BD240" s="96" t="e">
        <f>IF('Order Form'!#REF!&gt;0,"OF"," ")</f>
        <v>#REF!</v>
      </c>
      <c r="BE240" s="95" t="e">
        <f>IF('Order Form'!#REF!&gt;0,"Y"," ")</f>
        <v>#REF!</v>
      </c>
      <c r="BF240" s="95" t="e">
        <f>IF('Order Form'!#REF!&gt;0,"STANDARD"," ")</f>
        <v>#REF!</v>
      </c>
    </row>
    <row r="241" spans="1:58">
      <c r="A241" s="43"/>
      <c r="B241" s="102" t="str">
        <f>IF(ISNUMBER(($H241)),'Order Form'!$D$5,"")</f>
        <v/>
      </c>
      <c r="C241" s="101" t="str">
        <f>IF(ISNUMBER(($H241)),'Order Form'!$G$5,"")</f>
        <v/>
      </c>
      <c r="D241" s="101" t="str">
        <f>IF('Order Form'!F299="","",IF(ISNUMBER(($H241)),'Order Form'!F299,""))</f>
        <v/>
      </c>
      <c r="E241" s="44"/>
      <c r="F241" s="100" t="str">
        <f>IF(ISNUMBER((H241)),SUBSTITUTE(SUBSTITUTE('Order Form'!#REF!,"-","")," ",""),"")</f>
        <v/>
      </c>
      <c r="G241" s="45"/>
      <c r="H241" s="99" t="str">
        <f>IF('Order Form'!H299&gt;0,'Order Form'!H299," ")</f>
        <v xml:space="preserve"> </v>
      </c>
      <c r="I241" s="98" t="str">
        <f>IF('Order Form'!$K$13="Yes",(IF('Order Form'!#REF!&gt;0,"",IF('Order Form'!$K$10&lt;&gt;"GR - Gratis",IF('Order Form'!#REF!=0,"",IF(ISNUMBER($H241),'Order Form'!#REF!,"")),""))),"")</f>
        <v/>
      </c>
      <c r="J241" s="98" t="str">
        <f>IF('Order Form'!$K$13="Yes",(IF('Order Form'!#REF!=0,"",IF('Order Form'!$K$10&lt;&gt;"GR - Gratis",IF(ISNUMBER($H241),'Order Form'!#REF!,""),""))),"")</f>
        <v/>
      </c>
      <c r="K241" s="46"/>
      <c r="L241" s="98" t="str">
        <f>IF('Order Form'!J299&gt;0,"",IF('Order Form'!G299=0,"",IF('Order Form'!$K$10&lt;&gt;"GR - Gratis",IF('Order Form'!$K$12="Yes",IF(ISNUMBER($H241),'Order Form'!G299*100,""),""),"")))</f>
        <v/>
      </c>
      <c r="M241" s="98" t="str">
        <f>IF('Order Form'!J299&gt;0,"",IF('Order Form'!$K$17=0,"",IF('Order Form'!$K$17=0,"",IF('Order Form'!$K$10&lt;&gt;"GR - Gratis",IF('Order Form'!$K$12="Yes",IF(ISNUMBER($H241),'Order Form'!$K$17*100,""),""),""))))</f>
        <v/>
      </c>
      <c r="N241" s="47"/>
      <c r="O241" s="97" t="str">
        <f>IF('Order Form'!$B$8="Name / Attent Of","",IF(ISNUMBER($H241),IF('Order Form'!$K$14="Yes",'Order Form'!$B$8,""),""))</f>
        <v/>
      </c>
      <c r="P241" s="105" t="str">
        <f>IF('Order Form'!$B$9="Company / Department","",IF(ISNUMBER($H241),IF('Order Form'!$K$14="Yes",'Order Form'!$B$9,""),""))</f>
        <v/>
      </c>
      <c r="Q241" s="97" t="str">
        <f>IF('Order Form'!$B$10="Address 1","",IF(ISNUMBER($H241),IF('Order Form'!$K$14="Yes",'Order Form'!$B$10,""),""))</f>
        <v/>
      </c>
      <c r="R241" s="97" t="str">
        <f>IF('Order Form'!$B$11="Address 2","",IF(ISNUMBER($H241),IF('Order Form'!$K$14="Yes",'Order Form'!$B$11,""),""))</f>
        <v/>
      </c>
      <c r="S241" s="105" t="str">
        <f>IF('Order Form'!$B$12="Address 3","",IF(ISNUMBER($H241),IF('Order Form'!$K$14="Yes",'Order Form'!$B$12,""),""))</f>
        <v/>
      </c>
      <c r="T241" s="97" t="str">
        <f>IF('Order Form'!$B$13="Town","",IF(ISNUMBER($H241),IF('Order Form'!$K$14="Yes",'Order Form'!$B$13,""),""))</f>
        <v/>
      </c>
      <c r="U241" s="43"/>
      <c r="V241" s="112" t="str">
        <f>IF('Order Form'!$B$14="Post Code","",IF(ISNUMBER($H241),IF('Order Form'!$K$14="Yes",'Order Form'!$B$14,""),""))</f>
        <v/>
      </c>
      <c r="W241" s="107" t="str">
        <f>IF('Order Form'!$B$15="Country","",IF(ISNUMBER($H241),IF('Order Form'!$K$14="Yes",VLOOKUP('Order Form'!$B$15,Lists!N:O,2,0),""),""))</f>
        <v/>
      </c>
      <c r="X241" s="109"/>
      <c r="Y241" s="108" t="str">
        <f>IF('Order Form'!$F$8="Phone","",IF(ISNUMBER($H241),IF('Order Form'!$K$14="Yes",'Order Form'!$F$8,""),""))</f>
        <v/>
      </c>
      <c r="Z241" s="106" t="str">
        <f>IF('Order Form'!$F$9="Email","",IF(ISNUMBER($H241),IF('Order Form'!$K$14="Yes",'Order Form'!$F$9,""),""))</f>
        <v/>
      </c>
      <c r="AA241" s="47"/>
      <c r="AC241" s="95" t="str">
        <f>IF(ISNUMBER(($H241)),LEFT('Order Form'!$K$10,2),"")</f>
        <v/>
      </c>
      <c r="AD241" s="43"/>
      <c r="AE241" s="95" t="str">
        <f>IF(AC241="GR",LEFT('Order Form'!$K$11,2),"")</f>
        <v/>
      </c>
      <c r="AF241" s="43"/>
      <c r="AG241" s="47"/>
      <c r="AH241" s="47"/>
      <c r="AI241" s="95" t="str">
        <f>IF(ISNUMBER(($H241)),IF('Order Form'!$K$16="Yes","P",""),"")</f>
        <v/>
      </c>
      <c r="AJ241" s="43"/>
      <c r="AK241" s="115"/>
      <c r="AL241" s="115"/>
      <c r="AM241" s="43"/>
      <c r="AN241" s="43"/>
      <c r="AO241" s="47"/>
      <c r="AP241" s="43"/>
      <c r="AQ241" s="47"/>
      <c r="AR241" s="47"/>
      <c r="AS241" s="47"/>
      <c r="AZ241" s="95" t="str">
        <f>IF(ISNUMBER(($H241)),IF('Order Form'!$K$15="Yes","Y",""),"")</f>
        <v/>
      </c>
      <c r="BD241" s="96" t="e">
        <f>IF('Order Form'!#REF!&gt;0,"OF"," ")</f>
        <v>#REF!</v>
      </c>
      <c r="BE241" s="95" t="e">
        <f>IF('Order Form'!#REF!&gt;0,"Y"," ")</f>
        <v>#REF!</v>
      </c>
      <c r="BF241" s="95" t="e">
        <f>IF('Order Form'!#REF!&gt;0,"STANDARD"," ")</f>
        <v>#REF!</v>
      </c>
    </row>
    <row r="242" spans="1:58">
      <c r="A242" s="43"/>
      <c r="B242" s="102" t="str">
        <f>IF(ISNUMBER(($H242)),'Order Form'!$D$5,"")</f>
        <v/>
      </c>
      <c r="C242" s="101" t="str">
        <f>IF(ISNUMBER(($H242)),'Order Form'!$G$5,"")</f>
        <v/>
      </c>
      <c r="D242" s="101" t="str">
        <f>IF('Order Form'!F300="","",IF(ISNUMBER(($H242)),'Order Form'!F300,""))</f>
        <v/>
      </c>
      <c r="E242" s="44"/>
      <c r="F242" s="100" t="str">
        <f>IF(ISNUMBER((H242)),SUBSTITUTE(SUBSTITUTE('Order Form'!#REF!,"-","")," ",""),"")</f>
        <v/>
      </c>
      <c r="G242" s="45"/>
      <c r="H242" s="99" t="str">
        <f>IF('Order Form'!H300&gt;0,'Order Form'!H300," ")</f>
        <v xml:space="preserve"> </v>
      </c>
      <c r="I242" s="98" t="str">
        <f>IF('Order Form'!$K$13="Yes",(IF('Order Form'!#REF!&gt;0,"",IF('Order Form'!$K$10&lt;&gt;"GR - Gratis",IF('Order Form'!#REF!=0,"",IF(ISNUMBER($H242),'Order Form'!#REF!,"")),""))),"")</f>
        <v/>
      </c>
      <c r="J242" s="98" t="str">
        <f>IF('Order Form'!$K$13="Yes",(IF('Order Form'!#REF!=0,"",IF('Order Form'!$K$10&lt;&gt;"GR - Gratis",IF(ISNUMBER($H242),'Order Form'!#REF!,""),""))),"")</f>
        <v/>
      </c>
      <c r="K242" s="46"/>
      <c r="L242" s="98" t="str">
        <f>IF('Order Form'!J300&gt;0,"",IF('Order Form'!G300=0,"",IF('Order Form'!$K$10&lt;&gt;"GR - Gratis",IF('Order Form'!$K$12="Yes",IF(ISNUMBER($H242),'Order Form'!G300*100,""),""),"")))</f>
        <v/>
      </c>
      <c r="M242" s="98" t="str">
        <f>IF('Order Form'!J300&gt;0,"",IF('Order Form'!$K$17=0,"",IF('Order Form'!$K$17=0,"",IF('Order Form'!$K$10&lt;&gt;"GR - Gratis",IF('Order Form'!$K$12="Yes",IF(ISNUMBER($H242),'Order Form'!$K$17*100,""),""),""))))</f>
        <v/>
      </c>
      <c r="N242" s="47"/>
      <c r="O242" s="97" t="str">
        <f>IF('Order Form'!$B$8="Name / Attent Of","",IF(ISNUMBER($H242),IF('Order Form'!$K$14="Yes",'Order Form'!$B$8,""),""))</f>
        <v/>
      </c>
      <c r="P242" s="105" t="str">
        <f>IF('Order Form'!$B$9="Company / Department","",IF(ISNUMBER($H242),IF('Order Form'!$K$14="Yes",'Order Form'!$B$9,""),""))</f>
        <v/>
      </c>
      <c r="Q242" s="97" t="str">
        <f>IF('Order Form'!$B$10="Address 1","",IF(ISNUMBER($H242),IF('Order Form'!$K$14="Yes",'Order Form'!$B$10,""),""))</f>
        <v/>
      </c>
      <c r="R242" s="97" t="str">
        <f>IF('Order Form'!$B$11="Address 2","",IF(ISNUMBER($H242),IF('Order Form'!$K$14="Yes",'Order Form'!$B$11,""),""))</f>
        <v/>
      </c>
      <c r="S242" s="105" t="str">
        <f>IF('Order Form'!$B$12="Address 3","",IF(ISNUMBER($H242),IF('Order Form'!$K$14="Yes",'Order Form'!$B$12,""),""))</f>
        <v/>
      </c>
      <c r="T242" s="97" t="str">
        <f>IF('Order Form'!$B$13="Town","",IF(ISNUMBER($H242),IF('Order Form'!$K$14="Yes",'Order Form'!$B$13,""),""))</f>
        <v/>
      </c>
      <c r="U242" s="43"/>
      <c r="V242" s="112" t="str">
        <f>IF('Order Form'!$B$14="Post Code","",IF(ISNUMBER($H242),IF('Order Form'!$K$14="Yes",'Order Form'!$B$14,""),""))</f>
        <v/>
      </c>
      <c r="W242" s="107" t="str">
        <f>IF('Order Form'!$B$15="Country","",IF(ISNUMBER($H242),IF('Order Form'!$K$14="Yes",VLOOKUP('Order Form'!$B$15,Lists!N:O,2,0),""),""))</f>
        <v/>
      </c>
      <c r="X242" s="109"/>
      <c r="Y242" s="108" t="str">
        <f>IF('Order Form'!$F$8="Phone","",IF(ISNUMBER($H242),IF('Order Form'!$K$14="Yes",'Order Form'!$F$8,""),""))</f>
        <v/>
      </c>
      <c r="Z242" s="106" t="str">
        <f>IF('Order Form'!$F$9="Email","",IF(ISNUMBER($H242),IF('Order Form'!$K$14="Yes",'Order Form'!$F$9,""),""))</f>
        <v/>
      </c>
      <c r="AA242" s="47"/>
      <c r="AC242" s="95" t="str">
        <f>IF(ISNUMBER(($H242)),LEFT('Order Form'!$K$10,2),"")</f>
        <v/>
      </c>
      <c r="AD242" s="43"/>
      <c r="AE242" s="95" t="str">
        <f>IF(AC242="GR",LEFT('Order Form'!$K$11,2),"")</f>
        <v/>
      </c>
      <c r="AF242" s="43"/>
      <c r="AG242" s="47"/>
      <c r="AH242" s="47"/>
      <c r="AI242" s="95" t="str">
        <f>IF(ISNUMBER(($H242)),IF('Order Form'!$K$16="Yes","P",""),"")</f>
        <v/>
      </c>
      <c r="AJ242" s="43"/>
      <c r="AK242" s="115"/>
      <c r="AL242" s="115"/>
      <c r="AM242" s="43"/>
      <c r="AN242" s="43"/>
      <c r="AO242" s="47"/>
      <c r="AP242" s="43"/>
      <c r="AQ242" s="47"/>
      <c r="AR242" s="47"/>
      <c r="AS242" s="47"/>
      <c r="AZ242" s="95" t="str">
        <f>IF(ISNUMBER(($H242)),IF('Order Form'!$K$15="Yes","Y",""),"")</f>
        <v/>
      </c>
      <c r="BD242" s="96" t="e">
        <f>IF('Order Form'!#REF!&gt;0,"OF"," ")</f>
        <v>#REF!</v>
      </c>
      <c r="BE242" s="95" t="e">
        <f>IF('Order Form'!#REF!&gt;0,"Y"," ")</f>
        <v>#REF!</v>
      </c>
      <c r="BF242" s="95" t="e">
        <f>IF('Order Form'!#REF!&gt;0,"STANDARD"," ")</f>
        <v>#REF!</v>
      </c>
    </row>
    <row r="243" spans="1:58">
      <c r="A243" s="43"/>
      <c r="B243" s="102" t="str">
        <f>IF(ISNUMBER(($H243)),'Order Form'!$D$5,"")</f>
        <v/>
      </c>
      <c r="C243" s="101" t="str">
        <f>IF(ISNUMBER(($H243)),'Order Form'!$G$5,"")</f>
        <v/>
      </c>
      <c r="D243" s="101" t="str">
        <f>IF('Order Form'!F301="","",IF(ISNUMBER(($H243)),'Order Form'!F301,""))</f>
        <v/>
      </c>
      <c r="E243" s="44"/>
      <c r="F243" s="100" t="str">
        <f>IF(ISNUMBER((H243)),SUBSTITUTE(SUBSTITUTE('Order Form'!#REF!,"-","")," ",""),"")</f>
        <v/>
      </c>
      <c r="G243" s="45"/>
      <c r="H243" s="99" t="str">
        <f>IF('Order Form'!H301&gt;0,'Order Form'!H301," ")</f>
        <v xml:space="preserve"> </v>
      </c>
      <c r="I243" s="98" t="str">
        <f>IF('Order Form'!$K$13="Yes",(IF('Order Form'!#REF!&gt;0,"",IF('Order Form'!$K$10&lt;&gt;"GR - Gratis",IF('Order Form'!#REF!=0,"",IF(ISNUMBER($H243),'Order Form'!#REF!,"")),""))),"")</f>
        <v/>
      </c>
      <c r="J243" s="98" t="str">
        <f>IF('Order Form'!$K$13="Yes",(IF('Order Form'!#REF!=0,"",IF('Order Form'!$K$10&lt;&gt;"GR - Gratis",IF(ISNUMBER($H243),'Order Form'!#REF!,""),""))),"")</f>
        <v/>
      </c>
      <c r="K243" s="46"/>
      <c r="L243" s="98" t="str">
        <f>IF('Order Form'!J301&gt;0,"",IF('Order Form'!G301=0,"",IF('Order Form'!$K$10&lt;&gt;"GR - Gratis",IF('Order Form'!$K$12="Yes",IF(ISNUMBER($H243),'Order Form'!G301*100,""),""),"")))</f>
        <v/>
      </c>
      <c r="M243" s="98" t="str">
        <f>IF('Order Form'!J301&gt;0,"",IF('Order Form'!$K$17=0,"",IF('Order Form'!$K$17=0,"",IF('Order Form'!$K$10&lt;&gt;"GR - Gratis",IF('Order Form'!$K$12="Yes",IF(ISNUMBER($H243),'Order Form'!$K$17*100,""),""),""))))</f>
        <v/>
      </c>
      <c r="N243" s="47"/>
      <c r="O243" s="97" t="str">
        <f>IF('Order Form'!$B$8="Name / Attent Of","",IF(ISNUMBER($H243),IF('Order Form'!$K$14="Yes",'Order Form'!$B$8,""),""))</f>
        <v/>
      </c>
      <c r="P243" s="105" t="str">
        <f>IF('Order Form'!$B$9="Company / Department","",IF(ISNUMBER($H243),IF('Order Form'!$K$14="Yes",'Order Form'!$B$9,""),""))</f>
        <v/>
      </c>
      <c r="Q243" s="97" t="str">
        <f>IF('Order Form'!$B$10="Address 1","",IF(ISNUMBER($H243),IF('Order Form'!$K$14="Yes",'Order Form'!$B$10,""),""))</f>
        <v/>
      </c>
      <c r="R243" s="97" t="str">
        <f>IF('Order Form'!$B$11="Address 2","",IF(ISNUMBER($H243),IF('Order Form'!$K$14="Yes",'Order Form'!$B$11,""),""))</f>
        <v/>
      </c>
      <c r="S243" s="105" t="str">
        <f>IF('Order Form'!$B$12="Address 3","",IF(ISNUMBER($H243),IF('Order Form'!$K$14="Yes",'Order Form'!$B$12,""),""))</f>
        <v/>
      </c>
      <c r="T243" s="97" t="str">
        <f>IF('Order Form'!$B$13="Town","",IF(ISNUMBER($H243),IF('Order Form'!$K$14="Yes",'Order Form'!$B$13,""),""))</f>
        <v/>
      </c>
      <c r="U243" s="43"/>
      <c r="V243" s="112" t="str">
        <f>IF('Order Form'!$B$14="Post Code","",IF(ISNUMBER($H243),IF('Order Form'!$K$14="Yes",'Order Form'!$B$14,""),""))</f>
        <v/>
      </c>
      <c r="W243" s="107" t="str">
        <f>IF('Order Form'!$B$15="Country","",IF(ISNUMBER($H243),IF('Order Form'!$K$14="Yes",VLOOKUP('Order Form'!$B$15,Lists!N:O,2,0),""),""))</f>
        <v/>
      </c>
      <c r="X243" s="109"/>
      <c r="Y243" s="108" t="str">
        <f>IF('Order Form'!$F$8="Phone","",IF(ISNUMBER($H243),IF('Order Form'!$K$14="Yes",'Order Form'!$F$8,""),""))</f>
        <v/>
      </c>
      <c r="Z243" s="106" t="str">
        <f>IF('Order Form'!$F$9="Email","",IF(ISNUMBER($H243),IF('Order Form'!$K$14="Yes",'Order Form'!$F$9,""),""))</f>
        <v/>
      </c>
      <c r="AA243" s="47"/>
      <c r="AC243" s="95" t="str">
        <f>IF(ISNUMBER(($H243)),LEFT('Order Form'!$K$10,2),"")</f>
        <v/>
      </c>
      <c r="AD243" s="43"/>
      <c r="AE243" s="95" t="str">
        <f>IF(AC243="GR",LEFT('Order Form'!$K$11,2),"")</f>
        <v/>
      </c>
      <c r="AF243" s="43"/>
      <c r="AG243" s="47"/>
      <c r="AH243" s="47"/>
      <c r="AI243" s="95" t="str">
        <f>IF(ISNUMBER(($H243)),IF('Order Form'!$K$16="Yes","P",""),"")</f>
        <v/>
      </c>
      <c r="AJ243" s="43"/>
      <c r="AK243" s="115"/>
      <c r="AL243" s="115"/>
      <c r="AM243" s="43"/>
      <c r="AN243" s="43"/>
      <c r="AO243" s="47"/>
      <c r="AP243" s="43"/>
      <c r="AQ243" s="47"/>
      <c r="AR243" s="47"/>
      <c r="AS243" s="47"/>
      <c r="AZ243" s="95" t="str">
        <f>IF(ISNUMBER(($H243)),IF('Order Form'!$K$15="Yes","Y",""),"")</f>
        <v/>
      </c>
      <c r="BD243" s="96" t="e">
        <f>IF('Order Form'!#REF!&gt;0,"OF"," ")</f>
        <v>#REF!</v>
      </c>
      <c r="BE243" s="95" t="e">
        <f>IF('Order Form'!#REF!&gt;0,"Y"," ")</f>
        <v>#REF!</v>
      </c>
      <c r="BF243" s="95" t="e">
        <f>IF('Order Form'!#REF!&gt;0,"STANDARD"," ")</f>
        <v>#REF!</v>
      </c>
    </row>
    <row r="244" spans="1:58">
      <c r="A244" s="43"/>
      <c r="B244" s="102" t="str">
        <f>IF(ISNUMBER(($H244)),'Order Form'!$D$5,"")</f>
        <v/>
      </c>
      <c r="C244" s="101" t="str">
        <f>IF(ISNUMBER(($H244)),'Order Form'!$G$5,"")</f>
        <v/>
      </c>
      <c r="D244" s="101" t="str">
        <f>IF('Order Form'!F302="","",IF(ISNUMBER(($H244)),'Order Form'!F302,""))</f>
        <v/>
      </c>
      <c r="E244" s="44"/>
      <c r="F244" s="100" t="str">
        <f>IF(ISNUMBER((H244)),SUBSTITUTE(SUBSTITUTE('Order Form'!#REF!,"-","")," ",""),"")</f>
        <v/>
      </c>
      <c r="G244" s="45"/>
      <c r="H244" s="99" t="str">
        <f>IF('Order Form'!H302&gt;0,'Order Form'!H302," ")</f>
        <v xml:space="preserve"> </v>
      </c>
      <c r="I244" s="98" t="str">
        <f>IF('Order Form'!$K$13="Yes",(IF('Order Form'!#REF!&gt;0,"",IF('Order Form'!$K$10&lt;&gt;"GR - Gratis",IF('Order Form'!#REF!=0,"",IF(ISNUMBER($H244),'Order Form'!#REF!,"")),""))),"")</f>
        <v/>
      </c>
      <c r="J244" s="98" t="str">
        <f>IF('Order Form'!$K$13="Yes",(IF('Order Form'!#REF!=0,"",IF('Order Form'!$K$10&lt;&gt;"GR - Gratis",IF(ISNUMBER($H244),'Order Form'!#REF!,""),""))),"")</f>
        <v/>
      </c>
      <c r="K244" s="46"/>
      <c r="L244" s="98" t="str">
        <f>IF('Order Form'!J302&gt;0,"",IF('Order Form'!G302=0,"",IF('Order Form'!$K$10&lt;&gt;"GR - Gratis",IF('Order Form'!$K$12="Yes",IF(ISNUMBER($H244),'Order Form'!G302*100,""),""),"")))</f>
        <v/>
      </c>
      <c r="M244" s="98" t="str">
        <f>IF('Order Form'!J302&gt;0,"",IF('Order Form'!$K$17=0,"",IF('Order Form'!$K$17=0,"",IF('Order Form'!$K$10&lt;&gt;"GR - Gratis",IF('Order Form'!$K$12="Yes",IF(ISNUMBER($H244),'Order Form'!$K$17*100,""),""),""))))</f>
        <v/>
      </c>
      <c r="N244" s="47"/>
      <c r="O244" s="97" t="str">
        <f>IF('Order Form'!$B$8="Name / Attent Of","",IF(ISNUMBER($H244),IF('Order Form'!$K$14="Yes",'Order Form'!$B$8,""),""))</f>
        <v/>
      </c>
      <c r="P244" s="105" t="str">
        <f>IF('Order Form'!$B$9="Company / Department","",IF(ISNUMBER($H244),IF('Order Form'!$K$14="Yes",'Order Form'!$B$9,""),""))</f>
        <v/>
      </c>
      <c r="Q244" s="97" t="str">
        <f>IF('Order Form'!$B$10="Address 1","",IF(ISNUMBER($H244),IF('Order Form'!$K$14="Yes",'Order Form'!$B$10,""),""))</f>
        <v/>
      </c>
      <c r="R244" s="97" t="str">
        <f>IF('Order Form'!$B$11="Address 2","",IF(ISNUMBER($H244),IF('Order Form'!$K$14="Yes",'Order Form'!$B$11,""),""))</f>
        <v/>
      </c>
      <c r="S244" s="105" t="str">
        <f>IF('Order Form'!$B$12="Address 3","",IF(ISNUMBER($H244),IF('Order Form'!$K$14="Yes",'Order Form'!$B$12,""),""))</f>
        <v/>
      </c>
      <c r="T244" s="97" t="str">
        <f>IF('Order Form'!$B$13="Town","",IF(ISNUMBER($H244),IF('Order Form'!$K$14="Yes",'Order Form'!$B$13,""),""))</f>
        <v/>
      </c>
      <c r="U244" s="43"/>
      <c r="V244" s="112" t="str">
        <f>IF('Order Form'!$B$14="Post Code","",IF(ISNUMBER($H244),IF('Order Form'!$K$14="Yes",'Order Form'!$B$14,""),""))</f>
        <v/>
      </c>
      <c r="W244" s="107" t="str">
        <f>IF('Order Form'!$B$15="Country","",IF(ISNUMBER($H244),IF('Order Form'!$K$14="Yes",VLOOKUP('Order Form'!$B$15,Lists!N:O,2,0),""),""))</f>
        <v/>
      </c>
      <c r="X244" s="109"/>
      <c r="Y244" s="108" t="str">
        <f>IF('Order Form'!$F$8="Phone","",IF(ISNUMBER($H244),IF('Order Form'!$K$14="Yes",'Order Form'!$F$8,""),""))</f>
        <v/>
      </c>
      <c r="Z244" s="106" t="str">
        <f>IF('Order Form'!$F$9="Email","",IF(ISNUMBER($H244),IF('Order Form'!$K$14="Yes",'Order Form'!$F$9,""),""))</f>
        <v/>
      </c>
      <c r="AA244" s="47"/>
      <c r="AC244" s="95" t="str">
        <f>IF(ISNUMBER(($H244)),LEFT('Order Form'!$K$10,2),"")</f>
        <v/>
      </c>
      <c r="AD244" s="43"/>
      <c r="AE244" s="95" t="str">
        <f>IF(AC244="GR",LEFT('Order Form'!$K$11,2),"")</f>
        <v/>
      </c>
      <c r="AF244" s="43"/>
      <c r="AG244" s="47"/>
      <c r="AH244" s="47"/>
      <c r="AI244" s="95" t="str">
        <f>IF(ISNUMBER(($H244)),IF('Order Form'!$K$16="Yes","P",""),"")</f>
        <v/>
      </c>
      <c r="AJ244" s="43"/>
      <c r="AK244" s="115"/>
      <c r="AL244" s="115"/>
      <c r="AM244" s="43"/>
      <c r="AN244" s="43"/>
      <c r="AO244" s="47"/>
      <c r="AP244" s="43"/>
      <c r="AQ244" s="47"/>
      <c r="AR244" s="47"/>
      <c r="AS244" s="47"/>
      <c r="AZ244" s="95" t="str">
        <f>IF(ISNUMBER(($H244)),IF('Order Form'!$K$15="Yes","Y",""),"")</f>
        <v/>
      </c>
      <c r="BD244" s="96" t="e">
        <f>IF('Order Form'!#REF!&gt;0,"OF"," ")</f>
        <v>#REF!</v>
      </c>
      <c r="BE244" s="95" t="e">
        <f>IF('Order Form'!#REF!&gt;0,"Y"," ")</f>
        <v>#REF!</v>
      </c>
      <c r="BF244" s="95" t="e">
        <f>IF('Order Form'!#REF!&gt;0,"STANDARD"," ")</f>
        <v>#REF!</v>
      </c>
    </row>
    <row r="245" spans="1:58">
      <c r="A245" s="43"/>
      <c r="B245" s="102" t="str">
        <f>IF(ISNUMBER(($H245)),'Order Form'!$D$5,"")</f>
        <v/>
      </c>
      <c r="C245" s="101" t="str">
        <f>IF(ISNUMBER(($H245)),'Order Form'!$G$5,"")</f>
        <v/>
      </c>
      <c r="D245" s="101" t="str">
        <f>IF('Order Form'!F303="","",IF(ISNUMBER(($H245)),'Order Form'!F303,""))</f>
        <v/>
      </c>
      <c r="E245" s="44"/>
      <c r="F245" s="100" t="str">
        <f>IF(ISNUMBER((H245)),SUBSTITUTE(SUBSTITUTE('Order Form'!#REF!,"-","")," ",""),"")</f>
        <v/>
      </c>
      <c r="G245" s="45"/>
      <c r="H245" s="99" t="str">
        <f>IF('Order Form'!H303&gt;0,'Order Form'!H303," ")</f>
        <v xml:space="preserve"> </v>
      </c>
      <c r="I245" s="98" t="str">
        <f>IF('Order Form'!$K$13="Yes",(IF('Order Form'!#REF!&gt;0,"",IF('Order Form'!$K$10&lt;&gt;"GR - Gratis",IF('Order Form'!#REF!=0,"",IF(ISNUMBER($H245),'Order Form'!#REF!,"")),""))),"")</f>
        <v/>
      </c>
      <c r="J245" s="98" t="str">
        <f>IF('Order Form'!$K$13="Yes",(IF('Order Form'!#REF!=0,"",IF('Order Form'!$K$10&lt;&gt;"GR - Gratis",IF(ISNUMBER($H245),'Order Form'!#REF!,""),""))),"")</f>
        <v/>
      </c>
      <c r="K245" s="46"/>
      <c r="L245" s="98" t="str">
        <f>IF('Order Form'!J303&gt;0,"",IF('Order Form'!G303=0,"",IF('Order Form'!$K$10&lt;&gt;"GR - Gratis",IF('Order Form'!$K$12="Yes",IF(ISNUMBER($H245),'Order Form'!G303*100,""),""),"")))</f>
        <v/>
      </c>
      <c r="M245" s="98" t="str">
        <f>IF('Order Form'!J303&gt;0,"",IF('Order Form'!$K$17=0,"",IF('Order Form'!$K$17=0,"",IF('Order Form'!$K$10&lt;&gt;"GR - Gratis",IF('Order Form'!$K$12="Yes",IF(ISNUMBER($H245),'Order Form'!$K$17*100,""),""),""))))</f>
        <v/>
      </c>
      <c r="N245" s="47"/>
      <c r="O245" s="97" t="str">
        <f>IF('Order Form'!$B$8="Name / Attent Of","",IF(ISNUMBER($H245),IF('Order Form'!$K$14="Yes",'Order Form'!$B$8,""),""))</f>
        <v/>
      </c>
      <c r="P245" s="105" t="str">
        <f>IF('Order Form'!$B$9="Company / Department","",IF(ISNUMBER($H245),IF('Order Form'!$K$14="Yes",'Order Form'!$B$9,""),""))</f>
        <v/>
      </c>
      <c r="Q245" s="97" t="str">
        <f>IF('Order Form'!$B$10="Address 1","",IF(ISNUMBER($H245),IF('Order Form'!$K$14="Yes",'Order Form'!$B$10,""),""))</f>
        <v/>
      </c>
      <c r="R245" s="97" t="str">
        <f>IF('Order Form'!$B$11="Address 2","",IF(ISNUMBER($H245),IF('Order Form'!$K$14="Yes",'Order Form'!$B$11,""),""))</f>
        <v/>
      </c>
      <c r="S245" s="105" t="str">
        <f>IF('Order Form'!$B$12="Address 3","",IF(ISNUMBER($H245),IF('Order Form'!$K$14="Yes",'Order Form'!$B$12,""),""))</f>
        <v/>
      </c>
      <c r="T245" s="97" t="str">
        <f>IF('Order Form'!$B$13="Town","",IF(ISNUMBER($H245),IF('Order Form'!$K$14="Yes",'Order Form'!$B$13,""),""))</f>
        <v/>
      </c>
      <c r="U245" s="43"/>
      <c r="V245" s="112" t="str">
        <f>IF('Order Form'!$B$14="Post Code","",IF(ISNUMBER($H245),IF('Order Form'!$K$14="Yes",'Order Form'!$B$14,""),""))</f>
        <v/>
      </c>
      <c r="W245" s="107" t="str">
        <f>IF('Order Form'!$B$15="Country","",IF(ISNUMBER($H245),IF('Order Form'!$K$14="Yes",VLOOKUP('Order Form'!$B$15,Lists!N:O,2,0),""),""))</f>
        <v/>
      </c>
      <c r="X245" s="109"/>
      <c r="Y245" s="108" t="str">
        <f>IF('Order Form'!$F$8="Phone","",IF(ISNUMBER($H245),IF('Order Form'!$K$14="Yes",'Order Form'!$F$8,""),""))</f>
        <v/>
      </c>
      <c r="Z245" s="106" t="str">
        <f>IF('Order Form'!$F$9="Email","",IF(ISNUMBER($H245),IF('Order Form'!$K$14="Yes",'Order Form'!$F$9,""),""))</f>
        <v/>
      </c>
      <c r="AA245" s="47"/>
      <c r="AC245" s="95" t="str">
        <f>IF(ISNUMBER(($H245)),LEFT('Order Form'!$K$10,2),"")</f>
        <v/>
      </c>
      <c r="AD245" s="43"/>
      <c r="AE245" s="95" t="str">
        <f>IF(AC245="GR",LEFT('Order Form'!$K$11,2),"")</f>
        <v/>
      </c>
      <c r="AF245" s="43"/>
      <c r="AG245" s="47"/>
      <c r="AH245" s="47"/>
      <c r="AI245" s="95" t="str">
        <f>IF(ISNUMBER(($H245)),IF('Order Form'!$K$16="Yes","P",""),"")</f>
        <v/>
      </c>
      <c r="AJ245" s="43"/>
      <c r="AK245" s="115"/>
      <c r="AL245" s="115"/>
      <c r="AM245" s="43"/>
      <c r="AN245" s="43"/>
      <c r="AO245" s="47"/>
      <c r="AP245" s="43"/>
      <c r="AQ245" s="47"/>
      <c r="AR245" s="47"/>
      <c r="AS245" s="47"/>
      <c r="AZ245" s="95" t="str">
        <f>IF(ISNUMBER(($H245)),IF('Order Form'!$K$15="Yes","Y",""),"")</f>
        <v/>
      </c>
      <c r="BD245" s="96" t="e">
        <f>IF('Order Form'!#REF!&gt;0,"OF"," ")</f>
        <v>#REF!</v>
      </c>
      <c r="BE245" s="95" t="e">
        <f>IF('Order Form'!#REF!&gt;0,"Y"," ")</f>
        <v>#REF!</v>
      </c>
      <c r="BF245" s="95" t="e">
        <f>IF('Order Form'!#REF!&gt;0,"STANDARD"," ")</f>
        <v>#REF!</v>
      </c>
    </row>
    <row r="246" spans="1:58">
      <c r="A246" s="43"/>
      <c r="B246" s="102" t="str">
        <f>IF(ISNUMBER(($H246)),'Order Form'!$D$5,"")</f>
        <v/>
      </c>
      <c r="C246" s="101" t="str">
        <f>IF(ISNUMBER(($H246)),'Order Form'!$G$5,"")</f>
        <v/>
      </c>
      <c r="D246" s="101" t="str">
        <f>IF('Order Form'!F304="","",IF(ISNUMBER(($H246)),'Order Form'!F304,""))</f>
        <v/>
      </c>
      <c r="E246" s="44"/>
      <c r="F246" s="100" t="str">
        <f>IF(ISNUMBER((H246)),SUBSTITUTE(SUBSTITUTE('Order Form'!#REF!,"-","")," ",""),"")</f>
        <v/>
      </c>
      <c r="G246" s="45"/>
      <c r="H246" s="99" t="str">
        <f>IF('Order Form'!H304&gt;0,'Order Form'!H304," ")</f>
        <v xml:space="preserve"> </v>
      </c>
      <c r="I246" s="98" t="str">
        <f>IF('Order Form'!$K$13="Yes",(IF('Order Form'!#REF!&gt;0,"",IF('Order Form'!$K$10&lt;&gt;"GR - Gratis",IF('Order Form'!#REF!=0,"",IF(ISNUMBER($H246),'Order Form'!#REF!,"")),""))),"")</f>
        <v/>
      </c>
      <c r="J246" s="98" t="str">
        <f>IF('Order Form'!$K$13="Yes",(IF('Order Form'!#REF!=0,"",IF('Order Form'!$K$10&lt;&gt;"GR - Gratis",IF(ISNUMBER($H246),'Order Form'!#REF!,""),""))),"")</f>
        <v/>
      </c>
      <c r="K246" s="46"/>
      <c r="L246" s="98" t="str">
        <f>IF('Order Form'!J304&gt;0,"",IF('Order Form'!G304=0,"",IF('Order Form'!$K$10&lt;&gt;"GR - Gratis",IF('Order Form'!$K$12="Yes",IF(ISNUMBER($H246),'Order Form'!G304*100,""),""),"")))</f>
        <v/>
      </c>
      <c r="M246" s="98" t="str">
        <f>IF('Order Form'!J304&gt;0,"",IF('Order Form'!$K$17=0,"",IF('Order Form'!$K$17=0,"",IF('Order Form'!$K$10&lt;&gt;"GR - Gratis",IF('Order Form'!$K$12="Yes",IF(ISNUMBER($H246),'Order Form'!$K$17*100,""),""),""))))</f>
        <v/>
      </c>
      <c r="N246" s="47"/>
      <c r="O246" s="97" t="str">
        <f>IF('Order Form'!$B$8="Name / Attent Of","",IF(ISNUMBER($H246),IF('Order Form'!$K$14="Yes",'Order Form'!$B$8,""),""))</f>
        <v/>
      </c>
      <c r="P246" s="105" t="str">
        <f>IF('Order Form'!$B$9="Company / Department","",IF(ISNUMBER($H246),IF('Order Form'!$K$14="Yes",'Order Form'!$B$9,""),""))</f>
        <v/>
      </c>
      <c r="Q246" s="97" t="str">
        <f>IF('Order Form'!$B$10="Address 1","",IF(ISNUMBER($H246),IF('Order Form'!$K$14="Yes",'Order Form'!$B$10,""),""))</f>
        <v/>
      </c>
      <c r="R246" s="97" t="str">
        <f>IF('Order Form'!$B$11="Address 2","",IF(ISNUMBER($H246),IF('Order Form'!$K$14="Yes",'Order Form'!$B$11,""),""))</f>
        <v/>
      </c>
      <c r="S246" s="105" t="str">
        <f>IF('Order Form'!$B$12="Address 3","",IF(ISNUMBER($H246),IF('Order Form'!$K$14="Yes",'Order Form'!$B$12,""),""))</f>
        <v/>
      </c>
      <c r="T246" s="97" t="str">
        <f>IF('Order Form'!$B$13="Town","",IF(ISNUMBER($H246),IF('Order Form'!$K$14="Yes",'Order Form'!$B$13,""),""))</f>
        <v/>
      </c>
      <c r="U246" s="43"/>
      <c r="V246" s="112" t="str">
        <f>IF('Order Form'!$B$14="Post Code","",IF(ISNUMBER($H246),IF('Order Form'!$K$14="Yes",'Order Form'!$B$14,""),""))</f>
        <v/>
      </c>
      <c r="W246" s="107" t="str">
        <f>IF('Order Form'!$B$15="Country","",IF(ISNUMBER($H246),IF('Order Form'!$K$14="Yes",VLOOKUP('Order Form'!$B$15,Lists!N:O,2,0),""),""))</f>
        <v/>
      </c>
      <c r="X246" s="109"/>
      <c r="Y246" s="108" t="str">
        <f>IF('Order Form'!$F$8="Phone","",IF(ISNUMBER($H246),IF('Order Form'!$K$14="Yes",'Order Form'!$F$8,""),""))</f>
        <v/>
      </c>
      <c r="Z246" s="106" t="str">
        <f>IF('Order Form'!$F$9="Email","",IF(ISNUMBER($H246),IF('Order Form'!$K$14="Yes",'Order Form'!$F$9,""),""))</f>
        <v/>
      </c>
      <c r="AA246" s="47"/>
      <c r="AC246" s="95" t="str">
        <f>IF(ISNUMBER(($H246)),LEFT('Order Form'!$K$10,2),"")</f>
        <v/>
      </c>
      <c r="AD246" s="43"/>
      <c r="AE246" s="95" t="str">
        <f>IF(AC246="GR",LEFT('Order Form'!$K$11,2),"")</f>
        <v/>
      </c>
      <c r="AF246" s="43"/>
      <c r="AG246" s="47"/>
      <c r="AH246" s="47"/>
      <c r="AI246" s="95" t="str">
        <f>IF(ISNUMBER(($H246)),IF('Order Form'!$K$16="Yes","P",""),"")</f>
        <v/>
      </c>
      <c r="AJ246" s="43"/>
      <c r="AK246" s="115"/>
      <c r="AL246" s="115"/>
      <c r="AM246" s="43"/>
      <c r="AN246" s="43"/>
      <c r="AO246" s="47"/>
      <c r="AP246" s="43"/>
      <c r="AQ246" s="47"/>
      <c r="AR246" s="47"/>
      <c r="AS246" s="47"/>
      <c r="AZ246" s="95" t="str">
        <f>IF(ISNUMBER(($H246)),IF('Order Form'!$K$15="Yes","Y",""),"")</f>
        <v/>
      </c>
      <c r="BD246" s="96" t="e">
        <f>IF('Order Form'!#REF!&gt;0,"OF"," ")</f>
        <v>#REF!</v>
      </c>
      <c r="BE246" s="95" t="e">
        <f>IF('Order Form'!#REF!&gt;0,"Y"," ")</f>
        <v>#REF!</v>
      </c>
      <c r="BF246" s="95" t="e">
        <f>IF('Order Form'!#REF!&gt;0,"STANDARD"," ")</f>
        <v>#REF!</v>
      </c>
    </row>
    <row r="247" spans="1:58">
      <c r="A247" s="43"/>
      <c r="B247" s="102" t="str">
        <f>IF(ISNUMBER(($H247)),'Order Form'!$D$5,"")</f>
        <v/>
      </c>
      <c r="C247" s="101" t="str">
        <f>IF(ISNUMBER(($H247)),'Order Form'!$G$5,"")</f>
        <v/>
      </c>
      <c r="D247" s="101" t="str">
        <f>IF('Order Form'!F305="","",IF(ISNUMBER(($H247)),'Order Form'!F305,""))</f>
        <v/>
      </c>
      <c r="E247" s="44"/>
      <c r="F247" s="100" t="str">
        <f>IF(ISNUMBER((H247)),SUBSTITUTE(SUBSTITUTE('Order Form'!#REF!,"-","")," ",""),"")</f>
        <v/>
      </c>
      <c r="G247" s="45"/>
      <c r="H247" s="99" t="str">
        <f>IF('Order Form'!H305&gt;0,'Order Form'!H305," ")</f>
        <v xml:space="preserve"> </v>
      </c>
      <c r="I247" s="98" t="str">
        <f>IF('Order Form'!$K$13="Yes",(IF('Order Form'!#REF!&gt;0,"",IF('Order Form'!$K$10&lt;&gt;"GR - Gratis",IF('Order Form'!#REF!=0,"",IF(ISNUMBER($H247),'Order Form'!#REF!,"")),""))),"")</f>
        <v/>
      </c>
      <c r="J247" s="98" t="str">
        <f>IF('Order Form'!$K$13="Yes",(IF('Order Form'!#REF!=0,"",IF('Order Form'!$K$10&lt;&gt;"GR - Gratis",IF(ISNUMBER($H247),'Order Form'!#REF!,""),""))),"")</f>
        <v/>
      </c>
      <c r="K247" s="46"/>
      <c r="L247" s="98" t="str">
        <f>IF('Order Form'!J305&gt;0,"",IF('Order Form'!G305=0,"",IF('Order Form'!$K$10&lt;&gt;"GR - Gratis",IF('Order Form'!$K$12="Yes",IF(ISNUMBER($H247),'Order Form'!G305*100,""),""),"")))</f>
        <v/>
      </c>
      <c r="M247" s="98" t="str">
        <f>IF('Order Form'!J305&gt;0,"",IF('Order Form'!$K$17=0,"",IF('Order Form'!$K$17=0,"",IF('Order Form'!$K$10&lt;&gt;"GR - Gratis",IF('Order Form'!$K$12="Yes",IF(ISNUMBER($H247),'Order Form'!$K$17*100,""),""),""))))</f>
        <v/>
      </c>
      <c r="N247" s="47"/>
      <c r="O247" s="97" t="str">
        <f>IF('Order Form'!$B$8="Name / Attent Of","",IF(ISNUMBER($H247),IF('Order Form'!$K$14="Yes",'Order Form'!$B$8,""),""))</f>
        <v/>
      </c>
      <c r="P247" s="105" t="str">
        <f>IF('Order Form'!$B$9="Company / Department","",IF(ISNUMBER($H247),IF('Order Form'!$K$14="Yes",'Order Form'!$B$9,""),""))</f>
        <v/>
      </c>
      <c r="Q247" s="97" t="str">
        <f>IF('Order Form'!$B$10="Address 1","",IF(ISNUMBER($H247),IF('Order Form'!$K$14="Yes",'Order Form'!$B$10,""),""))</f>
        <v/>
      </c>
      <c r="R247" s="97" t="str">
        <f>IF('Order Form'!$B$11="Address 2","",IF(ISNUMBER($H247),IF('Order Form'!$K$14="Yes",'Order Form'!$B$11,""),""))</f>
        <v/>
      </c>
      <c r="S247" s="105" t="str">
        <f>IF('Order Form'!$B$12="Address 3","",IF(ISNUMBER($H247),IF('Order Form'!$K$14="Yes",'Order Form'!$B$12,""),""))</f>
        <v/>
      </c>
      <c r="T247" s="97" t="str">
        <f>IF('Order Form'!$B$13="Town","",IF(ISNUMBER($H247),IF('Order Form'!$K$14="Yes",'Order Form'!$B$13,""),""))</f>
        <v/>
      </c>
      <c r="U247" s="43"/>
      <c r="V247" s="112" t="str">
        <f>IF('Order Form'!$B$14="Post Code","",IF(ISNUMBER($H247),IF('Order Form'!$K$14="Yes",'Order Form'!$B$14,""),""))</f>
        <v/>
      </c>
      <c r="W247" s="107" t="str">
        <f>IF('Order Form'!$B$15="Country","",IF(ISNUMBER($H247),IF('Order Form'!$K$14="Yes",VLOOKUP('Order Form'!$B$15,Lists!N:O,2,0),""),""))</f>
        <v/>
      </c>
      <c r="X247" s="109"/>
      <c r="Y247" s="108" t="str">
        <f>IF('Order Form'!$F$8="Phone","",IF(ISNUMBER($H247),IF('Order Form'!$K$14="Yes",'Order Form'!$F$8,""),""))</f>
        <v/>
      </c>
      <c r="Z247" s="106" t="str">
        <f>IF('Order Form'!$F$9="Email","",IF(ISNUMBER($H247),IF('Order Form'!$K$14="Yes",'Order Form'!$F$9,""),""))</f>
        <v/>
      </c>
      <c r="AA247" s="47"/>
      <c r="AC247" s="95" t="str">
        <f>IF(ISNUMBER(($H247)),LEFT('Order Form'!$K$10,2),"")</f>
        <v/>
      </c>
      <c r="AD247" s="43"/>
      <c r="AE247" s="95" t="str">
        <f>IF(AC247="GR",LEFT('Order Form'!$K$11,2),"")</f>
        <v/>
      </c>
      <c r="AF247" s="43"/>
      <c r="AG247" s="47"/>
      <c r="AH247" s="47"/>
      <c r="AI247" s="95" t="str">
        <f>IF(ISNUMBER(($H247)),IF('Order Form'!$K$16="Yes","P",""),"")</f>
        <v/>
      </c>
      <c r="AJ247" s="43"/>
      <c r="AK247" s="115"/>
      <c r="AL247" s="115"/>
      <c r="AM247" s="43"/>
      <c r="AN247" s="43"/>
      <c r="AO247" s="47"/>
      <c r="AP247" s="43"/>
      <c r="AQ247" s="47"/>
      <c r="AR247" s="47"/>
      <c r="AS247" s="47"/>
      <c r="AZ247" s="95" t="str">
        <f>IF(ISNUMBER(($H247)),IF('Order Form'!$K$15="Yes","Y",""),"")</f>
        <v/>
      </c>
      <c r="BD247" s="96" t="e">
        <f>IF('Order Form'!#REF!&gt;0,"OF"," ")</f>
        <v>#REF!</v>
      </c>
      <c r="BE247" s="95" t="e">
        <f>IF('Order Form'!#REF!&gt;0,"Y"," ")</f>
        <v>#REF!</v>
      </c>
      <c r="BF247" s="95" t="e">
        <f>IF('Order Form'!#REF!&gt;0,"STANDARD"," ")</f>
        <v>#REF!</v>
      </c>
    </row>
    <row r="248" spans="1:58">
      <c r="A248" s="43"/>
      <c r="B248" s="102" t="str">
        <f>IF(ISNUMBER(($H248)),'Order Form'!$D$5,"")</f>
        <v/>
      </c>
      <c r="C248" s="101" t="str">
        <f>IF(ISNUMBER(($H248)),'Order Form'!$G$5,"")</f>
        <v/>
      </c>
      <c r="D248" s="101" t="str">
        <f>IF('Order Form'!F306="","",IF(ISNUMBER(($H248)),'Order Form'!F306,""))</f>
        <v/>
      </c>
      <c r="E248" s="44"/>
      <c r="F248" s="100" t="str">
        <f>IF(ISNUMBER((H248)),SUBSTITUTE(SUBSTITUTE('Order Form'!#REF!,"-","")," ",""),"")</f>
        <v/>
      </c>
      <c r="G248" s="45"/>
      <c r="H248" s="99" t="str">
        <f>IF('Order Form'!H306&gt;0,'Order Form'!H306," ")</f>
        <v xml:space="preserve"> </v>
      </c>
      <c r="I248" s="98" t="str">
        <f>IF('Order Form'!$K$13="Yes",(IF('Order Form'!#REF!&gt;0,"",IF('Order Form'!$K$10&lt;&gt;"GR - Gratis",IF('Order Form'!#REF!=0,"",IF(ISNUMBER($H248),'Order Form'!#REF!,"")),""))),"")</f>
        <v/>
      </c>
      <c r="J248" s="98" t="str">
        <f>IF('Order Form'!$K$13="Yes",(IF('Order Form'!#REF!=0,"",IF('Order Form'!$K$10&lt;&gt;"GR - Gratis",IF(ISNUMBER($H248),'Order Form'!#REF!,""),""))),"")</f>
        <v/>
      </c>
      <c r="K248" s="46"/>
      <c r="L248" s="98" t="str">
        <f>IF('Order Form'!J306&gt;0,"",IF('Order Form'!G306=0,"",IF('Order Form'!$K$10&lt;&gt;"GR - Gratis",IF('Order Form'!$K$12="Yes",IF(ISNUMBER($H248),'Order Form'!G306*100,""),""),"")))</f>
        <v/>
      </c>
      <c r="M248" s="98" t="str">
        <f>IF('Order Form'!J306&gt;0,"",IF('Order Form'!$K$17=0,"",IF('Order Form'!$K$17=0,"",IF('Order Form'!$K$10&lt;&gt;"GR - Gratis",IF('Order Form'!$K$12="Yes",IF(ISNUMBER($H248),'Order Form'!$K$17*100,""),""),""))))</f>
        <v/>
      </c>
      <c r="N248" s="47"/>
      <c r="O248" s="97" t="str">
        <f>IF('Order Form'!$B$8="Name / Attent Of","",IF(ISNUMBER($H248),IF('Order Form'!$K$14="Yes",'Order Form'!$B$8,""),""))</f>
        <v/>
      </c>
      <c r="P248" s="105" t="str">
        <f>IF('Order Form'!$B$9="Company / Department","",IF(ISNUMBER($H248),IF('Order Form'!$K$14="Yes",'Order Form'!$B$9,""),""))</f>
        <v/>
      </c>
      <c r="Q248" s="97" t="str">
        <f>IF('Order Form'!$B$10="Address 1","",IF(ISNUMBER($H248),IF('Order Form'!$K$14="Yes",'Order Form'!$B$10,""),""))</f>
        <v/>
      </c>
      <c r="R248" s="97" t="str">
        <f>IF('Order Form'!$B$11="Address 2","",IF(ISNUMBER($H248),IF('Order Form'!$K$14="Yes",'Order Form'!$B$11,""),""))</f>
        <v/>
      </c>
      <c r="S248" s="105" t="str">
        <f>IF('Order Form'!$B$12="Address 3","",IF(ISNUMBER($H248),IF('Order Form'!$K$14="Yes",'Order Form'!$B$12,""),""))</f>
        <v/>
      </c>
      <c r="T248" s="97" t="str">
        <f>IF('Order Form'!$B$13="Town","",IF(ISNUMBER($H248),IF('Order Form'!$K$14="Yes",'Order Form'!$B$13,""),""))</f>
        <v/>
      </c>
      <c r="U248" s="43"/>
      <c r="V248" s="112" t="str">
        <f>IF('Order Form'!$B$14="Post Code","",IF(ISNUMBER($H248),IF('Order Form'!$K$14="Yes",'Order Form'!$B$14,""),""))</f>
        <v/>
      </c>
      <c r="W248" s="107" t="str">
        <f>IF('Order Form'!$B$15="Country","",IF(ISNUMBER($H248),IF('Order Form'!$K$14="Yes",VLOOKUP('Order Form'!$B$15,Lists!N:O,2,0),""),""))</f>
        <v/>
      </c>
      <c r="X248" s="109"/>
      <c r="Y248" s="108" t="str">
        <f>IF('Order Form'!$F$8="Phone","",IF(ISNUMBER($H248),IF('Order Form'!$K$14="Yes",'Order Form'!$F$8,""),""))</f>
        <v/>
      </c>
      <c r="Z248" s="106" t="str">
        <f>IF('Order Form'!$F$9="Email","",IF(ISNUMBER($H248),IF('Order Form'!$K$14="Yes",'Order Form'!$F$9,""),""))</f>
        <v/>
      </c>
      <c r="AA248" s="47"/>
      <c r="AC248" s="95" t="str">
        <f>IF(ISNUMBER(($H248)),LEFT('Order Form'!$K$10,2),"")</f>
        <v/>
      </c>
      <c r="AD248" s="43"/>
      <c r="AE248" s="95" t="str">
        <f>IF(AC248="GR",LEFT('Order Form'!$K$11,2),"")</f>
        <v/>
      </c>
      <c r="AF248" s="43"/>
      <c r="AG248" s="47"/>
      <c r="AH248" s="47"/>
      <c r="AI248" s="95" t="str">
        <f>IF(ISNUMBER(($H248)),IF('Order Form'!$K$16="Yes","P",""),"")</f>
        <v/>
      </c>
      <c r="AJ248" s="43"/>
      <c r="AK248" s="115"/>
      <c r="AL248" s="115"/>
      <c r="AM248" s="43"/>
      <c r="AN248" s="43"/>
      <c r="AO248" s="47"/>
      <c r="AP248" s="43"/>
      <c r="AQ248" s="47"/>
      <c r="AR248" s="47"/>
      <c r="AS248" s="47"/>
      <c r="AZ248" s="95" t="str">
        <f>IF(ISNUMBER(($H248)),IF('Order Form'!$K$15="Yes","Y",""),"")</f>
        <v/>
      </c>
      <c r="BD248" s="96" t="e">
        <f>IF('Order Form'!#REF!&gt;0,"OF"," ")</f>
        <v>#REF!</v>
      </c>
      <c r="BE248" s="95" t="e">
        <f>IF('Order Form'!#REF!&gt;0,"Y"," ")</f>
        <v>#REF!</v>
      </c>
      <c r="BF248" s="95" t="e">
        <f>IF('Order Form'!#REF!&gt;0,"STANDARD"," ")</f>
        <v>#REF!</v>
      </c>
    </row>
    <row r="249" spans="1:58">
      <c r="A249" s="43"/>
      <c r="B249" s="102" t="str">
        <f>IF(ISNUMBER(($H249)),'Order Form'!$D$5,"")</f>
        <v/>
      </c>
      <c r="C249" s="101" t="str">
        <f>IF(ISNUMBER(($H249)),'Order Form'!$G$5,"")</f>
        <v/>
      </c>
      <c r="D249" s="101" t="str">
        <f>IF('Order Form'!F307="","",IF(ISNUMBER(($H249)),'Order Form'!F307,""))</f>
        <v/>
      </c>
      <c r="E249" s="44"/>
      <c r="F249" s="100" t="str">
        <f>IF(ISNUMBER((H249)),SUBSTITUTE(SUBSTITUTE('Order Form'!#REF!,"-","")," ",""),"")</f>
        <v/>
      </c>
      <c r="G249" s="45"/>
      <c r="H249" s="99" t="str">
        <f>IF('Order Form'!H307&gt;0,'Order Form'!H307," ")</f>
        <v xml:space="preserve"> </v>
      </c>
      <c r="I249" s="98" t="str">
        <f>IF('Order Form'!$K$13="Yes",(IF('Order Form'!#REF!&gt;0,"",IF('Order Form'!$K$10&lt;&gt;"GR - Gratis",IF('Order Form'!#REF!=0,"",IF(ISNUMBER($H249),'Order Form'!#REF!,"")),""))),"")</f>
        <v/>
      </c>
      <c r="J249" s="98" t="str">
        <f>IF('Order Form'!$K$13="Yes",(IF('Order Form'!#REF!=0,"",IF('Order Form'!$K$10&lt;&gt;"GR - Gratis",IF(ISNUMBER($H249),'Order Form'!#REF!,""),""))),"")</f>
        <v/>
      </c>
      <c r="K249" s="46"/>
      <c r="L249" s="98" t="str">
        <f>IF('Order Form'!J307&gt;0,"",IF('Order Form'!G307=0,"",IF('Order Form'!$K$10&lt;&gt;"GR - Gratis",IF('Order Form'!$K$12="Yes",IF(ISNUMBER($H249),'Order Form'!G307*100,""),""),"")))</f>
        <v/>
      </c>
      <c r="M249" s="98" t="str">
        <f>IF('Order Form'!J307&gt;0,"",IF('Order Form'!$K$17=0,"",IF('Order Form'!$K$17=0,"",IF('Order Form'!$K$10&lt;&gt;"GR - Gratis",IF('Order Form'!$K$12="Yes",IF(ISNUMBER($H249),'Order Form'!$K$17*100,""),""),""))))</f>
        <v/>
      </c>
      <c r="N249" s="47"/>
      <c r="O249" s="97" t="str">
        <f>IF('Order Form'!$B$8="Name / Attent Of","",IF(ISNUMBER($H249),IF('Order Form'!$K$14="Yes",'Order Form'!$B$8,""),""))</f>
        <v/>
      </c>
      <c r="P249" s="105" t="str">
        <f>IF('Order Form'!$B$9="Company / Department","",IF(ISNUMBER($H249),IF('Order Form'!$K$14="Yes",'Order Form'!$B$9,""),""))</f>
        <v/>
      </c>
      <c r="Q249" s="97" t="str">
        <f>IF('Order Form'!$B$10="Address 1","",IF(ISNUMBER($H249),IF('Order Form'!$K$14="Yes",'Order Form'!$B$10,""),""))</f>
        <v/>
      </c>
      <c r="R249" s="97" t="str">
        <f>IF('Order Form'!$B$11="Address 2","",IF(ISNUMBER($H249),IF('Order Form'!$K$14="Yes",'Order Form'!$B$11,""),""))</f>
        <v/>
      </c>
      <c r="S249" s="105" t="str">
        <f>IF('Order Form'!$B$12="Address 3","",IF(ISNUMBER($H249),IF('Order Form'!$K$14="Yes",'Order Form'!$B$12,""),""))</f>
        <v/>
      </c>
      <c r="T249" s="97" t="str">
        <f>IF('Order Form'!$B$13="Town","",IF(ISNUMBER($H249),IF('Order Form'!$K$14="Yes",'Order Form'!$B$13,""),""))</f>
        <v/>
      </c>
      <c r="U249" s="43"/>
      <c r="V249" s="112" t="str">
        <f>IF('Order Form'!$B$14="Post Code","",IF(ISNUMBER($H249),IF('Order Form'!$K$14="Yes",'Order Form'!$B$14,""),""))</f>
        <v/>
      </c>
      <c r="W249" s="107" t="str">
        <f>IF('Order Form'!$B$15="Country","",IF(ISNUMBER($H249),IF('Order Form'!$K$14="Yes",VLOOKUP('Order Form'!$B$15,Lists!N:O,2,0),""),""))</f>
        <v/>
      </c>
      <c r="X249" s="109"/>
      <c r="Y249" s="108" t="str">
        <f>IF('Order Form'!$F$8="Phone","",IF(ISNUMBER($H249),IF('Order Form'!$K$14="Yes",'Order Form'!$F$8,""),""))</f>
        <v/>
      </c>
      <c r="Z249" s="106" t="str">
        <f>IF('Order Form'!$F$9="Email","",IF(ISNUMBER($H249),IF('Order Form'!$K$14="Yes",'Order Form'!$F$9,""),""))</f>
        <v/>
      </c>
      <c r="AA249" s="47"/>
      <c r="AC249" s="95" t="str">
        <f>IF(ISNUMBER(($H249)),LEFT('Order Form'!$K$10,2),"")</f>
        <v/>
      </c>
      <c r="AD249" s="43"/>
      <c r="AE249" s="95" t="str">
        <f>IF(AC249="GR",LEFT('Order Form'!$K$11,2),"")</f>
        <v/>
      </c>
      <c r="AF249" s="43"/>
      <c r="AG249" s="47"/>
      <c r="AH249" s="47"/>
      <c r="AI249" s="95" t="str">
        <f>IF(ISNUMBER(($H249)),IF('Order Form'!$K$16="Yes","P",""),"")</f>
        <v/>
      </c>
      <c r="AJ249" s="43"/>
      <c r="AK249" s="115"/>
      <c r="AL249" s="115"/>
      <c r="AM249" s="43"/>
      <c r="AN249" s="43"/>
      <c r="AO249" s="47"/>
      <c r="AP249" s="43"/>
      <c r="AQ249" s="47"/>
      <c r="AR249" s="47"/>
      <c r="AS249" s="47"/>
      <c r="AZ249" s="95" t="str">
        <f>IF(ISNUMBER(($H249)),IF('Order Form'!$K$15="Yes","Y",""),"")</f>
        <v/>
      </c>
      <c r="BD249" s="96" t="e">
        <f>IF('Order Form'!#REF!&gt;0,"OF"," ")</f>
        <v>#REF!</v>
      </c>
      <c r="BE249" s="95" t="e">
        <f>IF('Order Form'!#REF!&gt;0,"Y"," ")</f>
        <v>#REF!</v>
      </c>
      <c r="BF249" s="95" t="e">
        <f>IF('Order Form'!#REF!&gt;0,"STANDARD"," ")</f>
        <v>#REF!</v>
      </c>
    </row>
    <row r="250" spans="1:58">
      <c r="A250" s="43"/>
      <c r="B250" s="102" t="str">
        <f>IF(ISNUMBER(($H250)),'Order Form'!$D$5,"")</f>
        <v/>
      </c>
      <c r="C250" s="101" t="str">
        <f>IF(ISNUMBER(($H250)),'Order Form'!$G$5,"")</f>
        <v/>
      </c>
      <c r="D250" s="101" t="str">
        <f>IF('Order Form'!F308="","",IF(ISNUMBER(($H250)),'Order Form'!F308,""))</f>
        <v/>
      </c>
      <c r="E250" s="44"/>
      <c r="F250" s="100" t="str">
        <f>IF(ISNUMBER((H250)),SUBSTITUTE(SUBSTITUTE('Order Form'!#REF!,"-","")," ",""),"")</f>
        <v/>
      </c>
      <c r="G250" s="45"/>
      <c r="H250" s="99" t="str">
        <f>IF('Order Form'!H308&gt;0,'Order Form'!H308," ")</f>
        <v xml:space="preserve"> </v>
      </c>
      <c r="I250" s="98" t="str">
        <f>IF('Order Form'!$K$13="Yes",(IF('Order Form'!#REF!&gt;0,"",IF('Order Form'!$K$10&lt;&gt;"GR - Gratis",IF('Order Form'!#REF!=0,"",IF(ISNUMBER($H250),'Order Form'!#REF!,"")),""))),"")</f>
        <v/>
      </c>
      <c r="J250" s="98" t="str">
        <f>IF('Order Form'!$K$13="Yes",(IF('Order Form'!#REF!=0,"",IF('Order Form'!$K$10&lt;&gt;"GR - Gratis",IF(ISNUMBER($H250),'Order Form'!#REF!,""),""))),"")</f>
        <v/>
      </c>
      <c r="K250" s="46"/>
      <c r="L250" s="98" t="str">
        <f>IF('Order Form'!J308&gt;0,"",IF('Order Form'!G308=0,"",IF('Order Form'!$K$10&lt;&gt;"GR - Gratis",IF('Order Form'!$K$12="Yes",IF(ISNUMBER($H250),'Order Form'!G308*100,""),""),"")))</f>
        <v/>
      </c>
      <c r="M250" s="98" t="str">
        <f>IF('Order Form'!J308&gt;0,"",IF('Order Form'!$K$17=0,"",IF('Order Form'!$K$17=0,"",IF('Order Form'!$K$10&lt;&gt;"GR - Gratis",IF('Order Form'!$K$12="Yes",IF(ISNUMBER($H250),'Order Form'!$K$17*100,""),""),""))))</f>
        <v/>
      </c>
      <c r="N250" s="47"/>
      <c r="O250" s="97" t="str">
        <f>IF('Order Form'!$B$8="Name / Attent Of","",IF(ISNUMBER($H250),IF('Order Form'!$K$14="Yes",'Order Form'!$B$8,""),""))</f>
        <v/>
      </c>
      <c r="P250" s="105" t="str">
        <f>IF('Order Form'!$B$9="Company / Department","",IF(ISNUMBER($H250),IF('Order Form'!$K$14="Yes",'Order Form'!$B$9,""),""))</f>
        <v/>
      </c>
      <c r="Q250" s="97" t="str">
        <f>IF('Order Form'!$B$10="Address 1","",IF(ISNUMBER($H250),IF('Order Form'!$K$14="Yes",'Order Form'!$B$10,""),""))</f>
        <v/>
      </c>
      <c r="R250" s="97" t="str">
        <f>IF('Order Form'!$B$11="Address 2","",IF(ISNUMBER($H250),IF('Order Form'!$K$14="Yes",'Order Form'!$B$11,""),""))</f>
        <v/>
      </c>
      <c r="S250" s="105" t="str">
        <f>IF('Order Form'!$B$12="Address 3","",IF(ISNUMBER($H250),IF('Order Form'!$K$14="Yes",'Order Form'!$B$12,""),""))</f>
        <v/>
      </c>
      <c r="T250" s="97" t="str">
        <f>IF('Order Form'!$B$13="Town","",IF(ISNUMBER($H250),IF('Order Form'!$K$14="Yes",'Order Form'!$B$13,""),""))</f>
        <v/>
      </c>
      <c r="U250" s="43"/>
      <c r="V250" s="112" t="str">
        <f>IF('Order Form'!$B$14="Post Code","",IF(ISNUMBER($H250),IF('Order Form'!$K$14="Yes",'Order Form'!$B$14,""),""))</f>
        <v/>
      </c>
      <c r="W250" s="107" t="str">
        <f>IF('Order Form'!$B$15="Country","",IF(ISNUMBER($H250),IF('Order Form'!$K$14="Yes",VLOOKUP('Order Form'!$B$15,Lists!N:O,2,0),""),""))</f>
        <v/>
      </c>
      <c r="X250" s="109"/>
      <c r="Y250" s="108" t="str">
        <f>IF('Order Form'!$F$8="Phone","",IF(ISNUMBER($H250),IF('Order Form'!$K$14="Yes",'Order Form'!$F$8,""),""))</f>
        <v/>
      </c>
      <c r="Z250" s="106" t="str">
        <f>IF('Order Form'!$F$9="Email","",IF(ISNUMBER($H250),IF('Order Form'!$K$14="Yes",'Order Form'!$F$9,""),""))</f>
        <v/>
      </c>
      <c r="AA250" s="47"/>
      <c r="AC250" s="95" t="str">
        <f>IF(ISNUMBER(($H250)),LEFT('Order Form'!$K$10,2),"")</f>
        <v/>
      </c>
      <c r="AD250" s="43"/>
      <c r="AE250" s="95" t="str">
        <f>IF(AC250="GR",LEFT('Order Form'!$K$11,2),"")</f>
        <v/>
      </c>
      <c r="AF250" s="43"/>
      <c r="AG250" s="47"/>
      <c r="AH250" s="47"/>
      <c r="AI250" s="95" t="str">
        <f>IF(ISNUMBER(($H250)),IF('Order Form'!$K$16="Yes","P",""),"")</f>
        <v/>
      </c>
      <c r="AJ250" s="43"/>
      <c r="AK250" s="115"/>
      <c r="AL250" s="115"/>
      <c r="AM250" s="43"/>
      <c r="AN250" s="43"/>
      <c r="AO250" s="47"/>
      <c r="AP250" s="43"/>
      <c r="AQ250" s="47"/>
      <c r="AR250" s="47"/>
      <c r="AS250" s="47"/>
      <c r="AZ250" s="95" t="str">
        <f>IF(ISNUMBER(($H250)),IF('Order Form'!$K$15="Yes","Y",""),"")</f>
        <v/>
      </c>
      <c r="BD250" s="96" t="e">
        <f>IF('Order Form'!#REF!&gt;0,"OF"," ")</f>
        <v>#REF!</v>
      </c>
      <c r="BE250" s="95" t="e">
        <f>IF('Order Form'!#REF!&gt;0,"Y"," ")</f>
        <v>#REF!</v>
      </c>
      <c r="BF250" s="95" t="e">
        <f>IF('Order Form'!#REF!&gt;0,"STANDARD"," ")</f>
        <v>#REF!</v>
      </c>
    </row>
    <row r="251" spans="1:58">
      <c r="A251" s="43"/>
      <c r="B251" s="102" t="str">
        <f>IF(ISNUMBER(($H251)),'Order Form'!$D$5,"")</f>
        <v/>
      </c>
      <c r="C251" s="101" t="str">
        <f>IF(ISNUMBER(($H251)),'Order Form'!$G$5,"")</f>
        <v/>
      </c>
      <c r="D251" s="101" t="str">
        <f>IF('Order Form'!F309="","",IF(ISNUMBER(($H251)),'Order Form'!F309,""))</f>
        <v/>
      </c>
      <c r="E251" s="44"/>
      <c r="F251" s="100" t="str">
        <f>IF(ISNUMBER((H251)),SUBSTITUTE(SUBSTITUTE('Order Form'!#REF!,"-","")," ",""),"")</f>
        <v/>
      </c>
      <c r="G251" s="45"/>
      <c r="H251" s="99" t="str">
        <f>IF('Order Form'!H309&gt;0,'Order Form'!H309," ")</f>
        <v xml:space="preserve"> </v>
      </c>
      <c r="I251" s="98" t="str">
        <f>IF('Order Form'!$K$13="Yes",(IF('Order Form'!#REF!&gt;0,"",IF('Order Form'!$K$10&lt;&gt;"GR - Gratis",IF('Order Form'!#REF!=0,"",IF(ISNUMBER($H251),'Order Form'!#REF!,"")),""))),"")</f>
        <v/>
      </c>
      <c r="J251" s="98" t="str">
        <f>IF('Order Form'!$K$13="Yes",(IF('Order Form'!#REF!=0,"",IF('Order Form'!$K$10&lt;&gt;"GR - Gratis",IF(ISNUMBER($H251),'Order Form'!#REF!,""),""))),"")</f>
        <v/>
      </c>
      <c r="K251" s="46"/>
      <c r="L251" s="98" t="str">
        <f>IF('Order Form'!J309&gt;0,"",IF('Order Form'!G309=0,"",IF('Order Form'!$K$10&lt;&gt;"GR - Gratis",IF('Order Form'!$K$12="Yes",IF(ISNUMBER($H251),'Order Form'!G309*100,""),""),"")))</f>
        <v/>
      </c>
      <c r="M251" s="98" t="str">
        <f>IF('Order Form'!J309&gt;0,"",IF('Order Form'!$K$17=0,"",IF('Order Form'!$K$17=0,"",IF('Order Form'!$K$10&lt;&gt;"GR - Gratis",IF('Order Form'!$K$12="Yes",IF(ISNUMBER($H251),'Order Form'!$K$17*100,""),""),""))))</f>
        <v/>
      </c>
      <c r="N251" s="47"/>
      <c r="O251" s="97" t="str">
        <f>IF('Order Form'!$B$8="Name / Attent Of","",IF(ISNUMBER($H251),IF('Order Form'!$K$14="Yes",'Order Form'!$B$8,""),""))</f>
        <v/>
      </c>
      <c r="P251" s="105" t="str">
        <f>IF('Order Form'!$B$9="Company / Department","",IF(ISNUMBER($H251),IF('Order Form'!$K$14="Yes",'Order Form'!$B$9,""),""))</f>
        <v/>
      </c>
      <c r="Q251" s="97" t="str">
        <f>IF('Order Form'!$B$10="Address 1","",IF(ISNUMBER($H251),IF('Order Form'!$K$14="Yes",'Order Form'!$B$10,""),""))</f>
        <v/>
      </c>
      <c r="R251" s="97" t="str">
        <f>IF('Order Form'!$B$11="Address 2","",IF(ISNUMBER($H251),IF('Order Form'!$K$14="Yes",'Order Form'!$B$11,""),""))</f>
        <v/>
      </c>
      <c r="S251" s="105" t="str">
        <f>IF('Order Form'!$B$12="Address 3","",IF(ISNUMBER($H251),IF('Order Form'!$K$14="Yes",'Order Form'!$B$12,""),""))</f>
        <v/>
      </c>
      <c r="T251" s="97" t="str">
        <f>IF('Order Form'!$B$13="Town","",IF(ISNUMBER($H251),IF('Order Form'!$K$14="Yes",'Order Form'!$B$13,""),""))</f>
        <v/>
      </c>
      <c r="U251" s="43"/>
      <c r="V251" s="112" t="str">
        <f>IF('Order Form'!$B$14="Post Code","",IF(ISNUMBER($H251),IF('Order Form'!$K$14="Yes",'Order Form'!$B$14,""),""))</f>
        <v/>
      </c>
      <c r="W251" s="107" t="str">
        <f>IF('Order Form'!$B$15="Country","",IF(ISNUMBER($H251),IF('Order Form'!$K$14="Yes",VLOOKUP('Order Form'!$B$15,Lists!N:O,2,0),""),""))</f>
        <v/>
      </c>
      <c r="X251" s="109"/>
      <c r="Y251" s="108" t="str">
        <f>IF('Order Form'!$F$8="Phone","",IF(ISNUMBER($H251),IF('Order Form'!$K$14="Yes",'Order Form'!$F$8,""),""))</f>
        <v/>
      </c>
      <c r="Z251" s="106" t="str">
        <f>IF('Order Form'!$F$9="Email","",IF(ISNUMBER($H251),IF('Order Form'!$K$14="Yes",'Order Form'!$F$9,""),""))</f>
        <v/>
      </c>
      <c r="AA251" s="47"/>
      <c r="AC251" s="95" t="str">
        <f>IF(ISNUMBER(($H251)),LEFT('Order Form'!$K$10,2),"")</f>
        <v/>
      </c>
      <c r="AD251" s="43"/>
      <c r="AE251" s="95" t="str">
        <f>IF(AC251="GR",LEFT('Order Form'!$K$11,2),"")</f>
        <v/>
      </c>
      <c r="AF251" s="43"/>
      <c r="AG251" s="47"/>
      <c r="AH251" s="47"/>
      <c r="AI251" s="95" t="str">
        <f>IF(ISNUMBER(($H251)),IF('Order Form'!$K$16="Yes","P",""),"")</f>
        <v/>
      </c>
      <c r="AJ251" s="43"/>
      <c r="AK251" s="115"/>
      <c r="AL251" s="115"/>
      <c r="AM251" s="43"/>
      <c r="AN251" s="43"/>
      <c r="AO251" s="47"/>
      <c r="AP251" s="43"/>
      <c r="AQ251" s="47"/>
      <c r="AR251" s="47"/>
      <c r="AS251" s="47"/>
      <c r="AZ251" s="95" t="str">
        <f>IF(ISNUMBER(($H251)),IF('Order Form'!$K$15="Yes","Y",""),"")</f>
        <v/>
      </c>
      <c r="BD251" s="96" t="e">
        <f>IF('Order Form'!#REF!&gt;0,"OF"," ")</f>
        <v>#REF!</v>
      </c>
      <c r="BE251" s="95" t="e">
        <f>IF('Order Form'!#REF!&gt;0,"Y"," ")</f>
        <v>#REF!</v>
      </c>
      <c r="BF251" s="95" t="e">
        <f>IF('Order Form'!#REF!&gt;0,"STANDARD"," ")</f>
        <v>#REF!</v>
      </c>
    </row>
    <row r="252" spans="1:58">
      <c r="A252" s="43"/>
      <c r="B252" s="102" t="str">
        <f>IF(ISNUMBER(($H252)),'Order Form'!$D$5,"")</f>
        <v/>
      </c>
      <c r="C252" s="101" t="str">
        <f>IF(ISNUMBER(($H252)),'Order Form'!$G$5,"")</f>
        <v/>
      </c>
      <c r="D252" s="101" t="str">
        <f>IF('Order Form'!F310="","",IF(ISNUMBER(($H252)),'Order Form'!F310,""))</f>
        <v/>
      </c>
      <c r="E252" s="44"/>
      <c r="F252" s="100" t="str">
        <f>IF(ISNUMBER((H252)),SUBSTITUTE(SUBSTITUTE('Order Form'!#REF!,"-","")," ",""),"")</f>
        <v/>
      </c>
      <c r="G252" s="45"/>
      <c r="H252" s="99" t="str">
        <f>IF('Order Form'!H310&gt;0,'Order Form'!H310," ")</f>
        <v xml:space="preserve"> </v>
      </c>
      <c r="I252" s="98" t="str">
        <f>IF('Order Form'!$K$13="Yes",(IF('Order Form'!#REF!&gt;0,"",IF('Order Form'!$K$10&lt;&gt;"GR - Gratis",IF('Order Form'!#REF!=0,"",IF(ISNUMBER($H252),'Order Form'!#REF!,"")),""))),"")</f>
        <v/>
      </c>
      <c r="J252" s="98" t="str">
        <f>IF('Order Form'!$K$13="Yes",(IF('Order Form'!#REF!=0,"",IF('Order Form'!$K$10&lt;&gt;"GR - Gratis",IF(ISNUMBER($H252),'Order Form'!#REF!,""),""))),"")</f>
        <v/>
      </c>
      <c r="K252" s="46"/>
      <c r="L252" s="98" t="str">
        <f>IF('Order Form'!J310&gt;0,"",IF('Order Form'!G310=0,"",IF('Order Form'!$K$10&lt;&gt;"GR - Gratis",IF('Order Form'!$K$12="Yes",IF(ISNUMBER($H252),'Order Form'!G310*100,""),""),"")))</f>
        <v/>
      </c>
      <c r="M252" s="98" t="str">
        <f>IF('Order Form'!J310&gt;0,"",IF('Order Form'!$K$17=0,"",IF('Order Form'!$K$17=0,"",IF('Order Form'!$K$10&lt;&gt;"GR - Gratis",IF('Order Form'!$K$12="Yes",IF(ISNUMBER($H252),'Order Form'!$K$17*100,""),""),""))))</f>
        <v/>
      </c>
      <c r="N252" s="47"/>
      <c r="O252" s="97" t="str">
        <f>IF('Order Form'!$B$8="Name / Attent Of","",IF(ISNUMBER($H252),IF('Order Form'!$K$14="Yes",'Order Form'!$B$8,""),""))</f>
        <v/>
      </c>
      <c r="P252" s="105" t="str">
        <f>IF('Order Form'!$B$9="Company / Department","",IF(ISNUMBER($H252),IF('Order Form'!$K$14="Yes",'Order Form'!$B$9,""),""))</f>
        <v/>
      </c>
      <c r="Q252" s="97" t="str">
        <f>IF('Order Form'!$B$10="Address 1","",IF(ISNUMBER($H252),IF('Order Form'!$K$14="Yes",'Order Form'!$B$10,""),""))</f>
        <v/>
      </c>
      <c r="R252" s="97" t="str">
        <f>IF('Order Form'!$B$11="Address 2","",IF(ISNUMBER($H252),IF('Order Form'!$K$14="Yes",'Order Form'!$B$11,""),""))</f>
        <v/>
      </c>
      <c r="S252" s="105" t="str">
        <f>IF('Order Form'!$B$12="Address 3","",IF(ISNUMBER($H252),IF('Order Form'!$K$14="Yes",'Order Form'!$B$12,""),""))</f>
        <v/>
      </c>
      <c r="T252" s="97" t="str">
        <f>IF('Order Form'!$B$13="Town","",IF(ISNUMBER($H252),IF('Order Form'!$K$14="Yes",'Order Form'!$B$13,""),""))</f>
        <v/>
      </c>
      <c r="U252" s="43"/>
      <c r="V252" s="112" t="str">
        <f>IF('Order Form'!$B$14="Post Code","",IF(ISNUMBER($H252),IF('Order Form'!$K$14="Yes",'Order Form'!$B$14,""),""))</f>
        <v/>
      </c>
      <c r="W252" s="107" t="str">
        <f>IF('Order Form'!$B$15="Country","",IF(ISNUMBER($H252),IF('Order Form'!$K$14="Yes",VLOOKUP('Order Form'!$B$15,Lists!N:O,2,0),""),""))</f>
        <v/>
      </c>
      <c r="X252" s="109"/>
      <c r="Y252" s="108" t="str">
        <f>IF('Order Form'!$F$8="Phone","",IF(ISNUMBER($H252),IF('Order Form'!$K$14="Yes",'Order Form'!$F$8,""),""))</f>
        <v/>
      </c>
      <c r="Z252" s="106" t="str">
        <f>IF('Order Form'!$F$9="Email","",IF(ISNUMBER($H252),IF('Order Form'!$K$14="Yes",'Order Form'!$F$9,""),""))</f>
        <v/>
      </c>
      <c r="AA252" s="47"/>
      <c r="AC252" s="95" t="str">
        <f>IF(ISNUMBER(($H252)),LEFT('Order Form'!$K$10,2),"")</f>
        <v/>
      </c>
      <c r="AD252" s="43"/>
      <c r="AE252" s="95" t="str">
        <f>IF(AC252="GR",LEFT('Order Form'!$K$11,2),"")</f>
        <v/>
      </c>
      <c r="AF252" s="43"/>
      <c r="AG252" s="47"/>
      <c r="AH252" s="47"/>
      <c r="AI252" s="95" t="str">
        <f>IF(ISNUMBER(($H252)),IF('Order Form'!$K$16="Yes","P",""),"")</f>
        <v/>
      </c>
      <c r="AJ252" s="43"/>
      <c r="AK252" s="115"/>
      <c r="AL252" s="115"/>
      <c r="AM252" s="43"/>
      <c r="AN252" s="43"/>
      <c r="AO252" s="47"/>
      <c r="AP252" s="43"/>
      <c r="AQ252" s="47"/>
      <c r="AR252" s="47"/>
      <c r="AS252" s="47"/>
      <c r="AZ252" s="95" t="str">
        <f>IF(ISNUMBER(($H252)),IF('Order Form'!$K$15="Yes","Y",""),"")</f>
        <v/>
      </c>
      <c r="BD252" s="96" t="e">
        <f>IF('Order Form'!#REF!&gt;0,"OF"," ")</f>
        <v>#REF!</v>
      </c>
      <c r="BE252" s="95" t="e">
        <f>IF('Order Form'!#REF!&gt;0,"Y"," ")</f>
        <v>#REF!</v>
      </c>
      <c r="BF252" s="95" t="e">
        <f>IF('Order Form'!#REF!&gt;0,"STANDARD"," ")</f>
        <v>#REF!</v>
      </c>
    </row>
    <row r="253" spans="1:58">
      <c r="A253" s="43"/>
      <c r="B253" s="102" t="str">
        <f>IF(ISNUMBER(($H253)),'Order Form'!$D$5,"")</f>
        <v/>
      </c>
      <c r="C253" s="101" t="str">
        <f>IF(ISNUMBER(($H253)),'Order Form'!$G$5,"")</f>
        <v/>
      </c>
      <c r="D253" s="101" t="str">
        <f>IF('Order Form'!F311="","",IF(ISNUMBER(($H253)),'Order Form'!F311,""))</f>
        <v/>
      </c>
      <c r="E253" s="44"/>
      <c r="F253" s="100" t="str">
        <f>IF(ISNUMBER((H253)),SUBSTITUTE(SUBSTITUTE('Order Form'!#REF!,"-","")," ",""),"")</f>
        <v/>
      </c>
      <c r="G253" s="45"/>
      <c r="H253" s="99" t="str">
        <f>IF('Order Form'!H311&gt;0,'Order Form'!H311," ")</f>
        <v xml:space="preserve"> </v>
      </c>
      <c r="I253" s="98" t="str">
        <f>IF('Order Form'!$K$13="Yes",(IF('Order Form'!#REF!&gt;0,"",IF('Order Form'!$K$10&lt;&gt;"GR - Gratis",IF('Order Form'!#REF!=0,"",IF(ISNUMBER($H253),'Order Form'!#REF!,"")),""))),"")</f>
        <v/>
      </c>
      <c r="J253" s="98" t="str">
        <f>IF('Order Form'!$K$13="Yes",(IF('Order Form'!#REF!=0,"",IF('Order Form'!$K$10&lt;&gt;"GR - Gratis",IF(ISNUMBER($H253),'Order Form'!#REF!,""),""))),"")</f>
        <v/>
      </c>
      <c r="K253" s="46"/>
      <c r="L253" s="98" t="str">
        <f>IF('Order Form'!J311&gt;0,"",IF('Order Form'!G311=0,"",IF('Order Form'!$K$10&lt;&gt;"GR - Gratis",IF('Order Form'!$K$12="Yes",IF(ISNUMBER($H253),'Order Form'!G311*100,""),""),"")))</f>
        <v/>
      </c>
      <c r="M253" s="98" t="str">
        <f>IF('Order Form'!J311&gt;0,"",IF('Order Form'!$K$17=0,"",IF('Order Form'!$K$17=0,"",IF('Order Form'!$K$10&lt;&gt;"GR - Gratis",IF('Order Form'!$K$12="Yes",IF(ISNUMBER($H253),'Order Form'!$K$17*100,""),""),""))))</f>
        <v/>
      </c>
      <c r="N253" s="47"/>
      <c r="O253" s="97" t="str">
        <f>IF('Order Form'!$B$8="Name / Attent Of","",IF(ISNUMBER($H253),IF('Order Form'!$K$14="Yes",'Order Form'!$B$8,""),""))</f>
        <v/>
      </c>
      <c r="P253" s="105" t="str">
        <f>IF('Order Form'!$B$9="Company / Department","",IF(ISNUMBER($H253),IF('Order Form'!$K$14="Yes",'Order Form'!$B$9,""),""))</f>
        <v/>
      </c>
      <c r="Q253" s="97" t="str">
        <f>IF('Order Form'!$B$10="Address 1","",IF(ISNUMBER($H253),IF('Order Form'!$K$14="Yes",'Order Form'!$B$10,""),""))</f>
        <v/>
      </c>
      <c r="R253" s="97" t="str">
        <f>IF('Order Form'!$B$11="Address 2","",IF(ISNUMBER($H253),IF('Order Form'!$K$14="Yes",'Order Form'!$B$11,""),""))</f>
        <v/>
      </c>
      <c r="S253" s="105" t="str">
        <f>IF('Order Form'!$B$12="Address 3","",IF(ISNUMBER($H253),IF('Order Form'!$K$14="Yes",'Order Form'!$B$12,""),""))</f>
        <v/>
      </c>
      <c r="T253" s="97" t="str">
        <f>IF('Order Form'!$B$13="Town","",IF(ISNUMBER($H253),IF('Order Form'!$K$14="Yes",'Order Form'!$B$13,""),""))</f>
        <v/>
      </c>
      <c r="U253" s="43"/>
      <c r="V253" s="112" t="str">
        <f>IF('Order Form'!$B$14="Post Code","",IF(ISNUMBER($H253),IF('Order Form'!$K$14="Yes",'Order Form'!$B$14,""),""))</f>
        <v/>
      </c>
      <c r="W253" s="107" t="str">
        <f>IF('Order Form'!$B$15="Country","",IF(ISNUMBER($H253),IF('Order Form'!$K$14="Yes",VLOOKUP('Order Form'!$B$15,Lists!N:O,2,0),""),""))</f>
        <v/>
      </c>
      <c r="X253" s="109"/>
      <c r="Y253" s="108" t="str">
        <f>IF('Order Form'!$F$8="Phone","",IF(ISNUMBER($H253),IF('Order Form'!$K$14="Yes",'Order Form'!$F$8,""),""))</f>
        <v/>
      </c>
      <c r="Z253" s="106" t="str">
        <f>IF('Order Form'!$F$9="Email","",IF(ISNUMBER($H253),IF('Order Form'!$K$14="Yes",'Order Form'!$F$9,""),""))</f>
        <v/>
      </c>
      <c r="AA253" s="47"/>
      <c r="AC253" s="95" t="str">
        <f>IF(ISNUMBER(($H253)),LEFT('Order Form'!$K$10,2),"")</f>
        <v/>
      </c>
      <c r="AD253" s="43"/>
      <c r="AE253" s="95" t="str">
        <f>IF(AC253="GR",LEFT('Order Form'!$K$11,2),"")</f>
        <v/>
      </c>
      <c r="AF253" s="43"/>
      <c r="AG253" s="47"/>
      <c r="AH253" s="47"/>
      <c r="AI253" s="95" t="str">
        <f>IF(ISNUMBER(($H253)),IF('Order Form'!$K$16="Yes","P",""),"")</f>
        <v/>
      </c>
      <c r="AJ253" s="43"/>
      <c r="AK253" s="115"/>
      <c r="AL253" s="115"/>
      <c r="AM253" s="43"/>
      <c r="AN253" s="43"/>
      <c r="AO253" s="47"/>
      <c r="AP253" s="43"/>
      <c r="AQ253" s="47"/>
      <c r="AR253" s="47"/>
      <c r="AS253" s="47"/>
      <c r="AZ253" s="95" t="str">
        <f>IF(ISNUMBER(($H253)),IF('Order Form'!$K$15="Yes","Y",""),"")</f>
        <v/>
      </c>
      <c r="BD253" s="96" t="e">
        <f>IF('Order Form'!#REF!&gt;0,"OF"," ")</f>
        <v>#REF!</v>
      </c>
      <c r="BE253" s="95" t="e">
        <f>IF('Order Form'!#REF!&gt;0,"Y"," ")</f>
        <v>#REF!</v>
      </c>
      <c r="BF253" s="95" t="e">
        <f>IF('Order Form'!#REF!&gt;0,"STANDARD"," ")</f>
        <v>#REF!</v>
      </c>
    </row>
    <row r="254" spans="1:58">
      <c r="A254" s="43"/>
      <c r="B254" s="102" t="str">
        <f>IF(ISNUMBER(($H254)),'Order Form'!$D$5,"")</f>
        <v/>
      </c>
      <c r="C254" s="101" t="str">
        <f>IF(ISNUMBER(($H254)),'Order Form'!$G$5,"")</f>
        <v/>
      </c>
      <c r="D254" s="101" t="str">
        <f>IF('Order Form'!F312="","",IF(ISNUMBER(($H254)),'Order Form'!F312,""))</f>
        <v/>
      </c>
      <c r="E254" s="44"/>
      <c r="F254" s="100" t="str">
        <f>IF(ISNUMBER((H254)),SUBSTITUTE(SUBSTITUTE('Order Form'!#REF!,"-","")," ",""),"")</f>
        <v/>
      </c>
      <c r="G254" s="45"/>
      <c r="H254" s="99" t="str">
        <f>IF('Order Form'!H312&gt;0,'Order Form'!H312," ")</f>
        <v xml:space="preserve"> </v>
      </c>
      <c r="I254" s="98" t="str">
        <f>IF('Order Form'!$K$13="Yes",(IF('Order Form'!#REF!&gt;0,"",IF('Order Form'!$K$10&lt;&gt;"GR - Gratis",IF('Order Form'!#REF!=0,"",IF(ISNUMBER($H254),'Order Form'!#REF!,"")),""))),"")</f>
        <v/>
      </c>
      <c r="J254" s="98" t="str">
        <f>IF('Order Form'!$K$13="Yes",(IF('Order Form'!#REF!=0,"",IF('Order Form'!$K$10&lt;&gt;"GR - Gratis",IF(ISNUMBER($H254),'Order Form'!#REF!,""),""))),"")</f>
        <v/>
      </c>
      <c r="K254" s="46"/>
      <c r="L254" s="98" t="str">
        <f>IF('Order Form'!J312&gt;0,"",IF('Order Form'!G312=0,"",IF('Order Form'!$K$10&lt;&gt;"GR - Gratis",IF('Order Form'!$K$12="Yes",IF(ISNUMBER($H254),'Order Form'!G312*100,""),""),"")))</f>
        <v/>
      </c>
      <c r="M254" s="98" t="str">
        <f>IF('Order Form'!J312&gt;0,"",IF('Order Form'!$K$17=0,"",IF('Order Form'!$K$17=0,"",IF('Order Form'!$K$10&lt;&gt;"GR - Gratis",IF('Order Form'!$K$12="Yes",IF(ISNUMBER($H254),'Order Form'!$K$17*100,""),""),""))))</f>
        <v/>
      </c>
      <c r="N254" s="47"/>
      <c r="O254" s="97" t="str">
        <f>IF('Order Form'!$B$8="Name / Attent Of","",IF(ISNUMBER($H254),IF('Order Form'!$K$14="Yes",'Order Form'!$B$8,""),""))</f>
        <v/>
      </c>
      <c r="P254" s="105" t="str">
        <f>IF('Order Form'!$B$9="Company / Department","",IF(ISNUMBER($H254),IF('Order Form'!$K$14="Yes",'Order Form'!$B$9,""),""))</f>
        <v/>
      </c>
      <c r="Q254" s="97" t="str">
        <f>IF('Order Form'!$B$10="Address 1","",IF(ISNUMBER($H254),IF('Order Form'!$K$14="Yes",'Order Form'!$B$10,""),""))</f>
        <v/>
      </c>
      <c r="R254" s="97" t="str">
        <f>IF('Order Form'!$B$11="Address 2","",IF(ISNUMBER($H254),IF('Order Form'!$K$14="Yes",'Order Form'!$B$11,""),""))</f>
        <v/>
      </c>
      <c r="S254" s="105" t="str">
        <f>IF('Order Form'!$B$12="Address 3","",IF(ISNUMBER($H254),IF('Order Form'!$K$14="Yes",'Order Form'!$B$12,""),""))</f>
        <v/>
      </c>
      <c r="T254" s="97" t="str">
        <f>IF('Order Form'!$B$13="Town","",IF(ISNUMBER($H254),IF('Order Form'!$K$14="Yes",'Order Form'!$B$13,""),""))</f>
        <v/>
      </c>
      <c r="U254" s="43"/>
      <c r="V254" s="112" t="str">
        <f>IF('Order Form'!$B$14="Post Code","",IF(ISNUMBER($H254),IF('Order Form'!$K$14="Yes",'Order Form'!$B$14,""),""))</f>
        <v/>
      </c>
      <c r="W254" s="107" t="str">
        <f>IF('Order Form'!$B$15="Country","",IF(ISNUMBER($H254),IF('Order Form'!$K$14="Yes",VLOOKUP('Order Form'!$B$15,Lists!N:O,2,0),""),""))</f>
        <v/>
      </c>
      <c r="X254" s="109"/>
      <c r="Y254" s="108" t="str">
        <f>IF('Order Form'!$F$8="Phone","",IF(ISNUMBER($H254),IF('Order Form'!$K$14="Yes",'Order Form'!$F$8,""),""))</f>
        <v/>
      </c>
      <c r="Z254" s="106" t="str">
        <f>IF('Order Form'!$F$9="Email","",IF(ISNUMBER($H254),IF('Order Form'!$K$14="Yes",'Order Form'!$F$9,""),""))</f>
        <v/>
      </c>
      <c r="AA254" s="47"/>
      <c r="AC254" s="95" t="str">
        <f>IF(ISNUMBER(($H254)),LEFT('Order Form'!$K$10,2),"")</f>
        <v/>
      </c>
      <c r="AD254" s="43"/>
      <c r="AE254" s="95" t="str">
        <f>IF(AC254="GR",LEFT('Order Form'!$K$11,2),"")</f>
        <v/>
      </c>
      <c r="AF254" s="43"/>
      <c r="AG254" s="47"/>
      <c r="AH254" s="47"/>
      <c r="AI254" s="95" t="str">
        <f>IF(ISNUMBER(($H254)),IF('Order Form'!$K$16="Yes","P",""),"")</f>
        <v/>
      </c>
      <c r="AJ254" s="43"/>
      <c r="AK254" s="115"/>
      <c r="AL254" s="115"/>
      <c r="AM254" s="43"/>
      <c r="AN254" s="43"/>
      <c r="AO254" s="47"/>
      <c r="AP254" s="43"/>
      <c r="AQ254" s="47"/>
      <c r="AR254" s="47"/>
      <c r="AS254" s="47"/>
      <c r="AZ254" s="95" t="str">
        <f>IF(ISNUMBER(($H254)),IF('Order Form'!$K$15="Yes","Y",""),"")</f>
        <v/>
      </c>
      <c r="BD254" s="96" t="e">
        <f>IF('Order Form'!#REF!&gt;0,"OF"," ")</f>
        <v>#REF!</v>
      </c>
      <c r="BE254" s="95" t="e">
        <f>IF('Order Form'!#REF!&gt;0,"Y"," ")</f>
        <v>#REF!</v>
      </c>
      <c r="BF254" s="95" t="e">
        <f>IF('Order Form'!#REF!&gt;0,"STANDARD"," ")</f>
        <v>#REF!</v>
      </c>
    </row>
    <row r="255" spans="1:58">
      <c r="A255" s="43"/>
      <c r="B255" s="102" t="str">
        <f>IF(ISNUMBER(($H255)),'Order Form'!$D$5,"")</f>
        <v/>
      </c>
      <c r="C255" s="101" t="str">
        <f>IF(ISNUMBER(($H255)),'Order Form'!$G$5,"")</f>
        <v/>
      </c>
      <c r="D255" s="101" t="str">
        <f>IF('Order Form'!F313="","",IF(ISNUMBER(($H255)),'Order Form'!F313,""))</f>
        <v/>
      </c>
      <c r="E255" s="44"/>
      <c r="F255" s="100" t="str">
        <f>IF(ISNUMBER((H255)),SUBSTITUTE(SUBSTITUTE('Order Form'!#REF!,"-","")," ",""),"")</f>
        <v/>
      </c>
      <c r="G255" s="45"/>
      <c r="H255" s="99" t="str">
        <f>IF('Order Form'!H313&gt;0,'Order Form'!H313," ")</f>
        <v xml:space="preserve"> </v>
      </c>
      <c r="I255" s="98" t="str">
        <f>IF('Order Form'!$K$13="Yes",(IF('Order Form'!#REF!&gt;0,"",IF('Order Form'!$K$10&lt;&gt;"GR - Gratis",IF('Order Form'!#REF!=0,"",IF(ISNUMBER($H255),'Order Form'!#REF!,"")),""))),"")</f>
        <v/>
      </c>
      <c r="J255" s="98" t="str">
        <f>IF('Order Form'!$K$13="Yes",(IF('Order Form'!#REF!=0,"",IF('Order Form'!$K$10&lt;&gt;"GR - Gratis",IF(ISNUMBER($H255),'Order Form'!#REF!,""),""))),"")</f>
        <v/>
      </c>
      <c r="K255" s="46"/>
      <c r="L255" s="98" t="str">
        <f>IF('Order Form'!J313&gt;0,"",IF('Order Form'!G313=0,"",IF('Order Form'!$K$10&lt;&gt;"GR - Gratis",IF('Order Form'!$K$12="Yes",IF(ISNUMBER($H255),'Order Form'!G313*100,""),""),"")))</f>
        <v/>
      </c>
      <c r="M255" s="98" t="str">
        <f>IF('Order Form'!J313&gt;0,"",IF('Order Form'!$K$17=0,"",IF('Order Form'!$K$17=0,"",IF('Order Form'!$K$10&lt;&gt;"GR - Gratis",IF('Order Form'!$K$12="Yes",IF(ISNUMBER($H255),'Order Form'!$K$17*100,""),""),""))))</f>
        <v/>
      </c>
      <c r="N255" s="47"/>
      <c r="O255" s="97" t="str">
        <f>IF('Order Form'!$B$8="Name / Attent Of","",IF(ISNUMBER($H255),IF('Order Form'!$K$14="Yes",'Order Form'!$B$8,""),""))</f>
        <v/>
      </c>
      <c r="P255" s="105" t="str">
        <f>IF('Order Form'!$B$9="Company / Department","",IF(ISNUMBER($H255),IF('Order Form'!$K$14="Yes",'Order Form'!$B$9,""),""))</f>
        <v/>
      </c>
      <c r="Q255" s="97" t="str">
        <f>IF('Order Form'!$B$10="Address 1","",IF(ISNUMBER($H255),IF('Order Form'!$K$14="Yes",'Order Form'!$B$10,""),""))</f>
        <v/>
      </c>
      <c r="R255" s="97" t="str">
        <f>IF('Order Form'!$B$11="Address 2","",IF(ISNUMBER($H255),IF('Order Form'!$K$14="Yes",'Order Form'!$B$11,""),""))</f>
        <v/>
      </c>
      <c r="S255" s="105" t="str">
        <f>IF('Order Form'!$B$12="Address 3","",IF(ISNUMBER($H255),IF('Order Form'!$K$14="Yes",'Order Form'!$B$12,""),""))</f>
        <v/>
      </c>
      <c r="T255" s="97" t="str">
        <f>IF('Order Form'!$B$13="Town","",IF(ISNUMBER($H255),IF('Order Form'!$K$14="Yes",'Order Form'!$B$13,""),""))</f>
        <v/>
      </c>
      <c r="U255" s="43"/>
      <c r="V255" s="112" t="str">
        <f>IF('Order Form'!$B$14="Post Code","",IF(ISNUMBER($H255),IF('Order Form'!$K$14="Yes",'Order Form'!$B$14,""),""))</f>
        <v/>
      </c>
      <c r="W255" s="107" t="str">
        <f>IF('Order Form'!$B$15="Country","",IF(ISNUMBER($H255),IF('Order Form'!$K$14="Yes",VLOOKUP('Order Form'!$B$15,Lists!N:O,2,0),""),""))</f>
        <v/>
      </c>
      <c r="X255" s="109"/>
      <c r="Y255" s="108" t="str">
        <f>IF('Order Form'!$F$8="Phone","",IF(ISNUMBER($H255),IF('Order Form'!$K$14="Yes",'Order Form'!$F$8,""),""))</f>
        <v/>
      </c>
      <c r="Z255" s="106" t="str">
        <f>IF('Order Form'!$F$9="Email","",IF(ISNUMBER($H255),IF('Order Form'!$K$14="Yes",'Order Form'!$F$9,""),""))</f>
        <v/>
      </c>
      <c r="AA255" s="47"/>
      <c r="AC255" s="95" t="str">
        <f>IF(ISNUMBER(($H255)),LEFT('Order Form'!$K$10,2),"")</f>
        <v/>
      </c>
      <c r="AD255" s="43"/>
      <c r="AE255" s="95" t="str">
        <f>IF(AC255="GR",LEFT('Order Form'!$K$11,2),"")</f>
        <v/>
      </c>
      <c r="AF255" s="43"/>
      <c r="AG255" s="47"/>
      <c r="AH255" s="47"/>
      <c r="AI255" s="95" t="str">
        <f>IF(ISNUMBER(($H255)),IF('Order Form'!$K$16="Yes","P",""),"")</f>
        <v/>
      </c>
      <c r="AJ255" s="43"/>
      <c r="AK255" s="115"/>
      <c r="AL255" s="115"/>
      <c r="AM255" s="43"/>
      <c r="AN255" s="43"/>
      <c r="AO255" s="47"/>
      <c r="AP255" s="43"/>
      <c r="AQ255" s="47"/>
      <c r="AR255" s="47"/>
      <c r="AS255" s="47"/>
      <c r="AZ255" s="95" t="str">
        <f>IF(ISNUMBER(($H255)),IF('Order Form'!$K$15="Yes","Y",""),"")</f>
        <v/>
      </c>
      <c r="BD255" s="96" t="e">
        <f>IF('Order Form'!#REF!&gt;0,"OF"," ")</f>
        <v>#REF!</v>
      </c>
      <c r="BE255" s="95" t="e">
        <f>IF('Order Form'!#REF!&gt;0,"Y"," ")</f>
        <v>#REF!</v>
      </c>
      <c r="BF255" s="95" t="e">
        <f>IF('Order Form'!#REF!&gt;0,"STANDARD"," ")</f>
        <v>#REF!</v>
      </c>
    </row>
    <row r="256" spans="1:58">
      <c r="A256" s="43"/>
      <c r="B256" s="102" t="str">
        <f>IF(ISNUMBER(($H256)),'Order Form'!$D$5,"")</f>
        <v/>
      </c>
      <c r="C256" s="101" t="str">
        <f>IF(ISNUMBER(($H256)),'Order Form'!$G$5,"")</f>
        <v/>
      </c>
      <c r="D256" s="101" t="str">
        <f>IF('Order Form'!F314="","",IF(ISNUMBER(($H256)),'Order Form'!F314,""))</f>
        <v/>
      </c>
      <c r="E256" s="44"/>
      <c r="F256" s="100" t="str">
        <f>IF(ISNUMBER((H256)),SUBSTITUTE(SUBSTITUTE('Order Form'!#REF!,"-","")," ",""),"")</f>
        <v/>
      </c>
      <c r="G256" s="45"/>
      <c r="H256" s="99" t="str">
        <f>IF('Order Form'!H314&gt;0,'Order Form'!H314," ")</f>
        <v xml:space="preserve"> </v>
      </c>
      <c r="I256" s="98" t="str">
        <f>IF('Order Form'!$K$13="Yes",(IF('Order Form'!#REF!&gt;0,"",IF('Order Form'!$K$10&lt;&gt;"GR - Gratis",IF('Order Form'!#REF!=0,"",IF(ISNUMBER($H256),'Order Form'!#REF!,"")),""))),"")</f>
        <v/>
      </c>
      <c r="J256" s="98" t="str">
        <f>IF('Order Form'!$K$13="Yes",(IF('Order Form'!#REF!=0,"",IF('Order Form'!$K$10&lt;&gt;"GR - Gratis",IF(ISNUMBER($H256),'Order Form'!#REF!,""),""))),"")</f>
        <v/>
      </c>
      <c r="K256" s="46"/>
      <c r="L256" s="98" t="str">
        <f>IF('Order Form'!J314&gt;0,"",IF('Order Form'!G314=0,"",IF('Order Form'!$K$10&lt;&gt;"GR - Gratis",IF('Order Form'!$K$12="Yes",IF(ISNUMBER($H256),'Order Form'!G314*100,""),""),"")))</f>
        <v/>
      </c>
      <c r="M256" s="98" t="str">
        <f>IF('Order Form'!J314&gt;0,"",IF('Order Form'!$K$17=0,"",IF('Order Form'!$K$17=0,"",IF('Order Form'!$K$10&lt;&gt;"GR - Gratis",IF('Order Form'!$K$12="Yes",IF(ISNUMBER($H256),'Order Form'!$K$17*100,""),""),""))))</f>
        <v/>
      </c>
      <c r="N256" s="47"/>
      <c r="O256" s="97" t="str">
        <f>IF('Order Form'!$B$8="Name / Attent Of","",IF(ISNUMBER($H256),IF('Order Form'!$K$14="Yes",'Order Form'!$B$8,""),""))</f>
        <v/>
      </c>
      <c r="P256" s="105" t="str">
        <f>IF('Order Form'!$B$9="Company / Department","",IF(ISNUMBER($H256),IF('Order Form'!$K$14="Yes",'Order Form'!$B$9,""),""))</f>
        <v/>
      </c>
      <c r="Q256" s="97" t="str">
        <f>IF('Order Form'!$B$10="Address 1","",IF(ISNUMBER($H256),IF('Order Form'!$K$14="Yes",'Order Form'!$B$10,""),""))</f>
        <v/>
      </c>
      <c r="R256" s="97" t="str">
        <f>IF('Order Form'!$B$11="Address 2","",IF(ISNUMBER($H256),IF('Order Form'!$K$14="Yes",'Order Form'!$B$11,""),""))</f>
        <v/>
      </c>
      <c r="S256" s="105" t="str">
        <f>IF('Order Form'!$B$12="Address 3","",IF(ISNUMBER($H256),IF('Order Form'!$K$14="Yes",'Order Form'!$B$12,""),""))</f>
        <v/>
      </c>
      <c r="T256" s="97" t="str">
        <f>IF('Order Form'!$B$13="Town","",IF(ISNUMBER($H256),IF('Order Form'!$K$14="Yes",'Order Form'!$B$13,""),""))</f>
        <v/>
      </c>
      <c r="U256" s="43"/>
      <c r="V256" s="112" t="str">
        <f>IF('Order Form'!$B$14="Post Code","",IF(ISNUMBER($H256),IF('Order Form'!$K$14="Yes",'Order Form'!$B$14,""),""))</f>
        <v/>
      </c>
      <c r="W256" s="107" t="str">
        <f>IF('Order Form'!$B$15="Country","",IF(ISNUMBER($H256),IF('Order Form'!$K$14="Yes",VLOOKUP('Order Form'!$B$15,Lists!N:O,2,0),""),""))</f>
        <v/>
      </c>
      <c r="X256" s="109"/>
      <c r="Y256" s="108" t="str">
        <f>IF('Order Form'!$F$8="Phone","",IF(ISNUMBER($H256),IF('Order Form'!$K$14="Yes",'Order Form'!$F$8,""),""))</f>
        <v/>
      </c>
      <c r="Z256" s="106" t="str">
        <f>IF('Order Form'!$F$9="Email","",IF(ISNUMBER($H256),IF('Order Form'!$K$14="Yes",'Order Form'!$F$9,""),""))</f>
        <v/>
      </c>
      <c r="AA256" s="47"/>
      <c r="AC256" s="95" t="str">
        <f>IF(ISNUMBER(($H256)),LEFT('Order Form'!$K$10,2),"")</f>
        <v/>
      </c>
      <c r="AD256" s="43"/>
      <c r="AE256" s="95" t="str">
        <f>IF(AC256="GR",LEFT('Order Form'!$K$11,2),"")</f>
        <v/>
      </c>
      <c r="AF256" s="43"/>
      <c r="AG256" s="47"/>
      <c r="AH256" s="47"/>
      <c r="AI256" s="95" t="str">
        <f>IF(ISNUMBER(($H256)),IF('Order Form'!$K$16="Yes","P",""),"")</f>
        <v/>
      </c>
      <c r="AJ256" s="43"/>
      <c r="AK256" s="115"/>
      <c r="AL256" s="115"/>
      <c r="AM256" s="43"/>
      <c r="AN256" s="43"/>
      <c r="AO256" s="47"/>
      <c r="AP256" s="43"/>
      <c r="AQ256" s="47"/>
      <c r="AR256" s="47"/>
      <c r="AS256" s="47"/>
      <c r="AZ256" s="95" t="str">
        <f>IF(ISNUMBER(($H256)),IF('Order Form'!$K$15="Yes","Y",""),"")</f>
        <v/>
      </c>
      <c r="BD256" s="96" t="e">
        <f>IF('Order Form'!#REF!&gt;0,"OF"," ")</f>
        <v>#REF!</v>
      </c>
      <c r="BE256" s="95" t="e">
        <f>IF('Order Form'!#REF!&gt;0,"Y"," ")</f>
        <v>#REF!</v>
      </c>
      <c r="BF256" s="95" t="e">
        <f>IF('Order Form'!#REF!&gt;0,"STANDARD"," ")</f>
        <v>#REF!</v>
      </c>
    </row>
    <row r="257" spans="1:58">
      <c r="A257" s="43"/>
      <c r="B257" s="102" t="str">
        <f>IF(ISNUMBER(($H257)),'Order Form'!$D$5,"")</f>
        <v/>
      </c>
      <c r="C257" s="101" t="str">
        <f>IF(ISNUMBER(($H257)),'Order Form'!$G$5,"")</f>
        <v/>
      </c>
      <c r="D257" s="101" t="str">
        <f>IF('Order Form'!F315="","",IF(ISNUMBER(($H257)),'Order Form'!F315,""))</f>
        <v/>
      </c>
      <c r="E257" s="44"/>
      <c r="F257" s="100" t="str">
        <f>IF(ISNUMBER((H257)),SUBSTITUTE(SUBSTITUTE('Order Form'!#REF!,"-","")," ",""),"")</f>
        <v/>
      </c>
      <c r="G257" s="45"/>
      <c r="H257" s="99" t="str">
        <f>IF('Order Form'!H315&gt;0,'Order Form'!H315," ")</f>
        <v xml:space="preserve"> </v>
      </c>
      <c r="I257" s="98" t="str">
        <f>IF('Order Form'!$K$13="Yes",(IF('Order Form'!#REF!&gt;0,"",IF('Order Form'!$K$10&lt;&gt;"GR - Gratis",IF('Order Form'!#REF!=0,"",IF(ISNUMBER($H257),'Order Form'!#REF!,"")),""))),"")</f>
        <v/>
      </c>
      <c r="J257" s="98" t="str">
        <f>IF('Order Form'!$K$13="Yes",(IF('Order Form'!#REF!=0,"",IF('Order Form'!$K$10&lt;&gt;"GR - Gratis",IF(ISNUMBER($H257),'Order Form'!#REF!,""),""))),"")</f>
        <v/>
      </c>
      <c r="K257" s="46"/>
      <c r="L257" s="98" t="str">
        <f>IF('Order Form'!J315&gt;0,"",IF('Order Form'!G315=0,"",IF('Order Form'!$K$10&lt;&gt;"GR - Gratis",IF('Order Form'!$K$12="Yes",IF(ISNUMBER($H257),'Order Form'!G315*100,""),""),"")))</f>
        <v/>
      </c>
      <c r="M257" s="98" t="str">
        <f>IF('Order Form'!J315&gt;0,"",IF('Order Form'!$K$17=0,"",IF('Order Form'!$K$17=0,"",IF('Order Form'!$K$10&lt;&gt;"GR - Gratis",IF('Order Form'!$K$12="Yes",IF(ISNUMBER($H257),'Order Form'!$K$17*100,""),""),""))))</f>
        <v/>
      </c>
      <c r="N257" s="47"/>
      <c r="O257" s="97" t="str">
        <f>IF('Order Form'!$B$8="Name / Attent Of","",IF(ISNUMBER($H257),IF('Order Form'!$K$14="Yes",'Order Form'!$B$8,""),""))</f>
        <v/>
      </c>
      <c r="P257" s="105" t="str">
        <f>IF('Order Form'!$B$9="Company / Department","",IF(ISNUMBER($H257),IF('Order Form'!$K$14="Yes",'Order Form'!$B$9,""),""))</f>
        <v/>
      </c>
      <c r="Q257" s="97" t="str">
        <f>IF('Order Form'!$B$10="Address 1","",IF(ISNUMBER($H257),IF('Order Form'!$K$14="Yes",'Order Form'!$B$10,""),""))</f>
        <v/>
      </c>
      <c r="R257" s="97" t="str">
        <f>IF('Order Form'!$B$11="Address 2","",IF(ISNUMBER($H257),IF('Order Form'!$K$14="Yes",'Order Form'!$B$11,""),""))</f>
        <v/>
      </c>
      <c r="S257" s="105" t="str">
        <f>IF('Order Form'!$B$12="Address 3","",IF(ISNUMBER($H257),IF('Order Form'!$K$14="Yes",'Order Form'!$B$12,""),""))</f>
        <v/>
      </c>
      <c r="T257" s="97" t="str">
        <f>IF('Order Form'!$B$13="Town","",IF(ISNUMBER($H257),IF('Order Form'!$K$14="Yes",'Order Form'!$B$13,""),""))</f>
        <v/>
      </c>
      <c r="U257" s="43"/>
      <c r="V257" s="112" t="str">
        <f>IF('Order Form'!$B$14="Post Code","",IF(ISNUMBER($H257),IF('Order Form'!$K$14="Yes",'Order Form'!$B$14,""),""))</f>
        <v/>
      </c>
      <c r="W257" s="107" t="str">
        <f>IF('Order Form'!$B$15="Country","",IF(ISNUMBER($H257),IF('Order Form'!$K$14="Yes",VLOOKUP('Order Form'!$B$15,Lists!N:O,2,0),""),""))</f>
        <v/>
      </c>
      <c r="X257" s="109"/>
      <c r="Y257" s="108" t="str">
        <f>IF('Order Form'!$F$8="Phone","",IF(ISNUMBER($H257),IF('Order Form'!$K$14="Yes",'Order Form'!$F$8,""),""))</f>
        <v/>
      </c>
      <c r="Z257" s="106" t="str">
        <f>IF('Order Form'!$F$9="Email","",IF(ISNUMBER($H257),IF('Order Form'!$K$14="Yes",'Order Form'!$F$9,""),""))</f>
        <v/>
      </c>
      <c r="AA257" s="47"/>
      <c r="AC257" s="95" t="str">
        <f>IF(ISNUMBER(($H257)),LEFT('Order Form'!$K$10,2),"")</f>
        <v/>
      </c>
      <c r="AD257" s="43"/>
      <c r="AE257" s="95" t="str">
        <f>IF(AC257="GR",LEFT('Order Form'!$K$11,2),"")</f>
        <v/>
      </c>
      <c r="AF257" s="43"/>
      <c r="AG257" s="47"/>
      <c r="AH257" s="47"/>
      <c r="AI257" s="95" t="str">
        <f>IF(ISNUMBER(($H257)),IF('Order Form'!$K$16="Yes","P",""),"")</f>
        <v/>
      </c>
      <c r="AJ257" s="43"/>
      <c r="AK257" s="115"/>
      <c r="AL257" s="115"/>
      <c r="AM257" s="43"/>
      <c r="AN257" s="43"/>
      <c r="AO257" s="47"/>
      <c r="AP257" s="43"/>
      <c r="AQ257" s="47"/>
      <c r="AR257" s="47"/>
      <c r="AS257" s="47"/>
      <c r="AZ257" s="95" t="str">
        <f>IF(ISNUMBER(($H257)),IF('Order Form'!$K$15="Yes","Y",""),"")</f>
        <v/>
      </c>
      <c r="BD257" s="96" t="e">
        <f>IF('Order Form'!#REF!&gt;0,"OF"," ")</f>
        <v>#REF!</v>
      </c>
      <c r="BE257" s="95" t="e">
        <f>IF('Order Form'!#REF!&gt;0,"Y"," ")</f>
        <v>#REF!</v>
      </c>
      <c r="BF257" s="95" t="e">
        <f>IF('Order Form'!#REF!&gt;0,"STANDARD"," ")</f>
        <v>#REF!</v>
      </c>
    </row>
    <row r="258" spans="1:58">
      <c r="A258" s="43"/>
      <c r="B258" s="102" t="str">
        <f>IF(ISNUMBER(($H258)),'Order Form'!$D$5,"")</f>
        <v/>
      </c>
      <c r="C258" s="101" t="str">
        <f>IF(ISNUMBER(($H258)),'Order Form'!$G$5,"")</f>
        <v/>
      </c>
      <c r="D258" s="101" t="str">
        <f>IF('Order Form'!F316="","",IF(ISNUMBER(($H258)),'Order Form'!F316,""))</f>
        <v/>
      </c>
      <c r="E258" s="44"/>
      <c r="F258" s="100" t="str">
        <f>IF(ISNUMBER((H258)),SUBSTITUTE(SUBSTITUTE('Order Form'!#REF!,"-","")," ",""),"")</f>
        <v/>
      </c>
      <c r="G258" s="45"/>
      <c r="H258" s="99" t="str">
        <f>IF('Order Form'!H316&gt;0,'Order Form'!H316," ")</f>
        <v xml:space="preserve"> </v>
      </c>
      <c r="I258" s="98" t="str">
        <f>IF('Order Form'!$K$13="Yes",(IF('Order Form'!#REF!&gt;0,"",IF('Order Form'!$K$10&lt;&gt;"GR - Gratis",IF('Order Form'!#REF!=0,"",IF(ISNUMBER($H258),'Order Form'!#REF!,"")),""))),"")</f>
        <v/>
      </c>
      <c r="J258" s="98" t="str">
        <f>IF('Order Form'!$K$13="Yes",(IF('Order Form'!#REF!=0,"",IF('Order Form'!$K$10&lt;&gt;"GR - Gratis",IF(ISNUMBER($H258),'Order Form'!#REF!,""),""))),"")</f>
        <v/>
      </c>
      <c r="K258" s="46"/>
      <c r="L258" s="98" t="str">
        <f>IF('Order Form'!J316&gt;0,"",IF('Order Form'!G316=0,"",IF('Order Form'!$K$10&lt;&gt;"GR - Gratis",IF('Order Form'!$K$12="Yes",IF(ISNUMBER($H258),'Order Form'!G316*100,""),""),"")))</f>
        <v/>
      </c>
      <c r="M258" s="98" t="str">
        <f>IF('Order Form'!J316&gt;0,"",IF('Order Form'!$K$17=0,"",IF('Order Form'!$K$17=0,"",IF('Order Form'!$K$10&lt;&gt;"GR - Gratis",IF('Order Form'!$K$12="Yes",IF(ISNUMBER($H258),'Order Form'!$K$17*100,""),""),""))))</f>
        <v/>
      </c>
      <c r="N258" s="47"/>
      <c r="O258" s="97" t="str">
        <f>IF('Order Form'!$B$8="Name / Attent Of","",IF(ISNUMBER($H258),IF('Order Form'!$K$14="Yes",'Order Form'!$B$8,""),""))</f>
        <v/>
      </c>
      <c r="P258" s="105" t="str">
        <f>IF('Order Form'!$B$9="Company / Department","",IF(ISNUMBER($H258),IF('Order Form'!$K$14="Yes",'Order Form'!$B$9,""),""))</f>
        <v/>
      </c>
      <c r="Q258" s="97" t="str">
        <f>IF('Order Form'!$B$10="Address 1","",IF(ISNUMBER($H258),IF('Order Form'!$K$14="Yes",'Order Form'!$B$10,""),""))</f>
        <v/>
      </c>
      <c r="R258" s="97" t="str">
        <f>IF('Order Form'!$B$11="Address 2","",IF(ISNUMBER($H258),IF('Order Form'!$K$14="Yes",'Order Form'!$B$11,""),""))</f>
        <v/>
      </c>
      <c r="S258" s="105" t="str">
        <f>IF('Order Form'!$B$12="Address 3","",IF(ISNUMBER($H258),IF('Order Form'!$K$14="Yes",'Order Form'!$B$12,""),""))</f>
        <v/>
      </c>
      <c r="T258" s="97" t="str">
        <f>IF('Order Form'!$B$13="Town","",IF(ISNUMBER($H258),IF('Order Form'!$K$14="Yes",'Order Form'!$B$13,""),""))</f>
        <v/>
      </c>
      <c r="U258" s="43"/>
      <c r="V258" s="112" t="str">
        <f>IF('Order Form'!$B$14="Post Code","",IF(ISNUMBER($H258),IF('Order Form'!$K$14="Yes",'Order Form'!$B$14,""),""))</f>
        <v/>
      </c>
      <c r="W258" s="107" t="str">
        <f>IF('Order Form'!$B$15="Country","",IF(ISNUMBER($H258),IF('Order Form'!$K$14="Yes",VLOOKUP('Order Form'!$B$15,Lists!N:O,2,0),""),""))</f>
        <v/>
      </c>
      <c r="X258" s="109"/>
      <c r="Y258" s="108" t="str">
        <f>IF('Order Form'!$F$8="Phone","",IF(ISNUMBER($H258),IF('Order Form'!$K$14="Yes",'Order Form'!$F$8,""),""))</f>
        <v/>
      </c>
      <c r="Z258" s="106" t="str">
        <f>IF('Order Form'!$F$9="Email","",IF(ISNUMBER($H258),IF('Order Form'!$K$14="Yes",'Order Form'!$F$9,""),""))</f>
        <v/>
      </c>
      <c r="AA258" s="47"/>
      <c r="AC258" s="95" t="str">
        <f>IF(ISNUMBER(($H258)),LEFT('Order Form'!$K$10,2),"")</f>
        <v/>
      </c>
      <c r="AD258" s="43"/>
      <c r="AE258" s="95" t="str">
        <f>IF(AC258="GR",LEFT('Order Form'!$K$11,2),"")</f>
        <v/>
      </c>
      <c r="AF258" s="43"/>
      <c r="AG258" s="47"/>
      <c r="AH258" s="47"/>
      <c r="AI258" s="95" t="str">
        <f>IF(ISNUMBER(($H258)),IF('Order Form'!$K$16="Yes","P",""),"")</f>
        <v/>
      </c>
      <c r="AJ258" s="43"/>
      <c r="AK258" s="115"/>
      <c r="AL258" s="115"/>
      <c r="AM258" s="43"/>
      <c r="AN258" s="43"/>
      <c r="AO258" s="47"/>
      <c r="AP258" s="43"/>
      <c r="AQ258" s="47"/>
      <c r="AR258" s="47"/>
      <c r="AS258" s="47"/>
      <c r="AZ258" s="95" t="str">
        <f>IF(ISNUMBER(($H258)),IF('Order Form'!$K$15="Yes","Y",""),"")</f>
        <v/>
      </c>
      <c r="BD258" s="96" t="e">
        <f>IF('Order Form'!#REF!&gt;0,"OF"," ")</f>
        <v>#REF!</v>
      </c>
      <c r="BE258" s="95" t="e">
        <f>IF('Order Form'!#REF!&gt;0,"Y"," ")</f>
        <v>#REF!</v>
      </c>
      <c r="BF258" s="95" t="e">
        <f>IF('Order Form'!#REF!&gt;0,"STANDARD"," ")</f>
        <v>#REF!</v>
      </c>
    </row>
    <row r="259" spans="1:58">
      <c r="A259" s="43"/>
      <c r="B259" s="102" t="str">
        <f>IF(ISNUMBER(($H259)),'Order Form'!$D$5,"")</f>
        <v/>
      </c>
      <c r="C259" s="101" t="str">
        <f>IF(ISNUMBER(($H259)),'Order Form'!$G$5,"")</f>
        <v/>
      </c>
      <c r="D259" s="101" t="str">
        <f>IF('Order Form'!F317="","",IF(ISNUMBER(($H259)),'Order Form'!F317,""))</f>
        <v/>
      </c>
      <c r="E259" s="44"/>
      <c r="F259" s="100" t="str">
        <f>IF(ISNUMBER((H259)),SUBSTITUTE(SUBSTITUTE('Order Form'!#REF!,"-","")," ",""),"")</f>
        <v/>
      </c>
      <c r="G259" s="45"/>
      <c r="H259" s="99" t="str">
        <f>IF('Order Form'!H317&gt;0,'Order Form'!H317," ")</f>
        <v xml:space="preserve"> </v>
      </c>
      <c r="I259" s="98" t="str">
        <f>IF('Order Form'!$K$13="Yes",(IF('Order Form'!#REF!&gt;0,"",IF('Order Form'!$K$10&lt;&gt;"GR - Gratis",IF('Order Form'!#REF!=0,"",IF(ISNUMBER($H259),'Order Form'!#REF!,"")),""))),"")</f>
        <v/>
      </c>
      <c r="J259" s="98" t="str">
        <f>IF('Order Form'!$K$13="Yes",(IF('Order Form'!#REF!=0,"",IF('Order Form'!$K$10&lt;&gt;"GR - Gratis",IF(ISNUMBER($H259),'Order Form'!#REF!,""),""))),"")</f>
        <v/>
      </c>
      <c r="K259" s="46"/>
      <c r="L259" s="98" t="str">
        <f>IF('Order Form'!J317&gt;0,"",IF('Order Form'!G317=0,"",IF('Order Form'!$K$10&lt;&gt;"GR - Gratis",IF('Order Form'!$K$12="Yes",IF(ISNUMBER($H259),'Order Form'!G317*100,""),""),"")))</f>
        <v/>
      </c>
      <c r="M259" s="98" t="str">
        <f>IF('Order Form'!J317&gt;0,"",IF('Order Form'!$K$17=0,"",IF('Order Form'!$K$17=0,"",IF('Order Form'!$K$10&lt;&gt;"GR - Gratis",IF('Order Form'!$K$12="Yes",IF(ISNUMBER($H259),'Order Form'!$K$17*100,""),""),""))))</f>
        <v/>
      </c>
      <c r="N259" s="47"/>
      <c r="O259" s="97" t="str">
        <f>IF('Order Form'!$B$8="Name / Attent Of","",IF(ISNUMBER($H259),IF('Order Form'!$K$14="Yes",'Order Form'!$B$8,""),""))</f>
        <v/>
      </c>
      <c r="P259" s="105" t="str">
        <f>IF('Order Form'!$B$9="Company / Department","",IF(ISNUMBER($H259),IF('Order Form'!$K$14="Yes",'Order Form'!$B$9,""),""))</f>
        <v/>
      </c>
      <c r="Q259" s="97" t="str">
        <f>IF('Order Form'!$B$10="Address 1","",IF(ISNUMBER($H259),IF('Order Form'!$K$14="Yes",'Order Form'!$B$10,""),""))</f>
        <v/>
      </c>
      <c r="R259" s="97" t="str">
        <f>IF('Order Form'!$B$11="Address 2","",IF(ISNUMBER($H259),IF('Order Form'!$K$14="Yes",'Order Form'!$B$11,""),""))</f>
        <v/>
      </c>
      <c r="S259" s="105" t="str">
        <f>IF('Order Form'!$B$12="Address 3","",IF(ISNUMBER($H259),IF('Order Form'!$K$14="Yes",'Order Form'!$B$12,""),""))</f>
        <v/>
      </c>
      <c r="T259" s="97" t="str">
        <f>IF('Order Form'!$B$13="Town","",IF(ISNUMBER($H259),IF('Order Form'!$K$14="Yes",'Order Form'!$B$13,""),""))</f>
        <v/>
      </c>
      <c r="U259" s="43"/>
      <c r="V259" s="112" t="str">
        <f>IF('Order Form'!$B$14="Post Code","",IF(ISNUMBER($H259),IF('Order Form'!$K$14="Yes",'Order Form'!$B$14,""),""))</f>
        <v/>
      </c>
      <c r="W259" s="107" t="str">
        <f>IF('Order Form'!$B$15="Country","",IF(ISNUMBER($H259),IF('Order Form'!$K$14="Yes",VLOOKUP('Order Form'!$B$15,Lists!N:O,2,0),""),""))</f>
        <v/>
      </c>
      <c r="X259" s="109"/>
      <c r="Y259" s="108" t="str">
        <f>IF('Order Form'!$F$8="Phone","",IF(ISNUMBER($H259),IF('Order Form'!$K$14="Yes",'Order Form'!$F$8,""),""))</f>
        <v/>
      </c>
      <c r="Z259" s="106" t="str">
        <f>IF('Order Form'!$F$9="Email","",IF(ISNUMBER($H259),IF('Order Form'!$K$14="Yes",'Order Form'!$F$9,""),""))</f>
        <v/>
      </c>
      <c r="AA259" s="47"/>
      <c r="AC259" s="95" t="str">
        <f>IF(ISNUMBER(($H259)),LEFT('Order Form'!$K$10,2),"")</f>
        <v/>
      </c>
      <c r="AD259" s="43"/>
      <c r="AE259" s="95" t="str">
        <f>IF(AC259="GR",LEFT('Order Form'!$K$11,2),"")</f>
        <v/>
      </c>
      <c r="AF259" s="43"/>
      <c r="AG259" s="47"/>
      <c r="AH259" s="47"/>
      <c r="AI259" s="95" t="str">
        <f>IF(ISNUMBER(($H259)),IF('Order Form'!$K$16="Yes","P",""),"")</f>
        <v/>
      </c>
      <c r="AJ259" s="43"/>
      <c r="AK259" s="115"/>
      <c r="AL259" s="115"/>
      <c r="AM259" s="43"/>
      <c r="AN259" s="43"/>
      <c r="AO259" s="47"/>
      <c r="AP259" s="43"/>
      <c r="AQ259" s="47"/>
      <c r="AR259" s="47"/>
      <c r="AS259" s="47"/>
      <c r="AZ259" s="95" t="str">
        <f>IF(ISNUMBER(($H259)),IF('Order Form'!$K$15="Yes","Y",""),"")</f>
        <v/>
      </c>
      <c r="BD259" s="96" t="e">
        <f>IF('Order Form'!#REF!&gt;0,"OF"," ")</f>
        <v>#REF!</v>
      </c>
      <c r="BE259" s="95" t="e">
        <f>IF('Order Form'!#REF!&gt;0,"Y"," ")</f>
        <v>#REF!</v>
      </c>
      <c r="BF259" s="95" t="e">
        <f>IF('Order Form'!#REF!&gt;0,"STANDARD"," ")</f>
        <v>#REF!</v>
      </c>
    </row>
    <row r="260" spans="1:58">
      <c r="A260" s="43"/>
      <c r="B260" s="102" t="str">
        <f>IF(ISNUMBER(($H260)),'Order Form'!$D$5,"")</f>
        <v/>
      </c>
      <c r="C260" s="101" t="str">
        <f>IF(ISNUMBER(($H260)),'Order Form'!$G$5,"")</f>
        <v/>
      </c>
      <c r="D260" s="101" t="str">
        <f>IF('Order Form'!F318="","",IF(ISNUMBER(($H260)),'Order Form'!F318,""))</f>
        <v/>
      </c>
      <c r="E260" s="44"/>
      <c r="F260" s="100" t="str">
        <f>IF(ISNUMBER((H260)),SUBSTITUTE(SUBSTITUTE('Order Form'!#REF!,"-","")," ",""),"")</f>
        <v/>
      </c>
      <c r="G260" s="45"/>
      <c r="H260" s="99" t="str">
        <f>IF('Order Form'!H318&gt;0,'Order Form'!H318," ")</f>
        <v xml:space="preserve"> </v>
      </c>
      <c r="I260" s="98" t="str">
        <f>IF('Order Form'!$K$13="Yes",(IF('Order Form'!#REF!&gt;0,"",IF('Order Form'!$K$10&lt;&gt;"GR - Gratis",IF('Order Form'!#REF!=0,"",IF(ISNUMBER($H260),'Order Form'!#REF!,"")),""))),"")</f>
        <v/>
      </c>
      <c r="J260" s="98" t="str">
        <f>IF('Order Form'!$K$13="Yes",(IF('Order Form'!#REF!=0,"",IF('Order Form'!$K$10&lt;&gt;"GR - Gratis",IF(ISNUMBER($H260),'Order Form'!#REF!,""),""))),"")</f>
        <v/>
      </c>
      <c r="K260" s="46"/>
      <c r="L260" s="98" t="str">
        <f>IF('Order Form'!J318&gt;0,"",IF('Order Form'!G318=0,"",IF('Order Form'!$K$10&lt;&gt;"GR - Gratis",IF('Order Form'!$K$12="Yes",IF(ISNUMBER($H260),'Order Form'!G318*100,""),""),"")))</f>
        <v/>
      </c>
      <c r="M260" s="98" t="str">
        <f>IF('Order Form'!J318&gt;0,"",IF('Order Form'!$K$17=0,"",IF('Order Form'!$K$17=0,"",IF('Order Form'!$K$10&lt;&gt;"GR - Gratis",IF('Order Form'!$K$12="Yes",IF(ISNUMBER($H260),'Order Form'!$K$17*100,""),""),""))))</f>
        <v/>
      </c>
      <c r="N260" s="47"/>
      <c r="O260" s="97" t="str">
        <f>IF('Order Form'!$B$8="Name / Attent Of","",IF(ISNUMBER($H260),IF('Order Form'!$K$14="Yes",'Order Form'!$B$8,""),""))</f>
        <v/>
      </c>
      <c r="P260" s="105" t="str">
        <f>IF('Order Form'!$B$9="Company / Department","",IF(ISNUMBER($H260),IF('Order Form'!$K$14="Yes",'Order Form'!$B$9,""),""))</f>
        <v/>
      </c>
      <c r="Q260" s="97" t="str">
        <f>IF('Order Form'!$B$10="Address 1","",IF(ISNUMBER($H260),IF('Order Form'!$K$14="Yes",'Order Form'!$B$10,""),""))</f>
        <v/>
      </c>
      <c r="R260" s="97" t="str">
        <f>IF('Order Form'!$B$11="Address 2","",IF(ISNUMBER($H260),IF('Order Form'!$K$14="Yes",'Order Form'!$B$11,""),""))</f>
        <v/>
      </c>
      <c r="S260" s="105" t="str">
        <f>IF('Order Form'!$B$12="Address 3","",IF(ISNUMBER($H260),IF('Order Form'!$K$14="Yes",'Order Form'!$B$12,""),""))</f>
        <v/>
      </c>
      <c r="T260" s="97" t="str">
        <f>IF('Order Form'!$B$13="Town","",IF(ISNUMBER($H260),IF('Order Form'!$K$14="Yes",'Order Form'!$B$13,""),""))</f>
        <v/>
      </c>
      <c r="U260" s="43"/>
      <c r="V260" s="112" t="str">
        <f>IF('Order Form'!$B$14="Post Code","",IF(ISNUMBER($H260),IF('Order Form'!$K$14="Yes",'Order Form'!$B$14,""),""))</f>
        <v/>
      </c>
      <c r="W260" s="107" t="str">
        <f>IF('Order Form'!$B$15="Country","",IF(ISNUMBER($H260),IF('Order Form'!$K$14="Yes",VLOOKUP('Order Form'!$B$15,Lists!N:O,2,0),""),""))</f>
        <v/>
      </c>
      <c r="X260" s="109"/>
      <c r="Y260" s="108" t="str">
        <f>IF('Order Form'!$F$8="Phone","",IF(ISNUMBER($H260),IF('Order Form'!$K$14="Yes",'Order Form'!$F$8,""),""))</f>
        <v/>
      </c>
      <c r="Z260" s="106" t="str">
        <f>IF('Order Form'!$F$9="Email","",IF(ISNUMBER($H260),IF('Order Form'!$K$14="Yes",'Order Form'!$F$9,""),""))</f>
        <v/>
      </c>
      <c r="AA260" s="47"/>
      <c r="AC260" s="95" t="str">
        <f>IF(ISNUMBER(($H260)),LEFT('Order Form'!$K$10,2),"")</f>
        <v/>
      </c>
      <c r="AD260" s="43"/>
      <c r="AE260" s="95" t="str">
        <f>IF(AC260="GR",LEFT('Order Form'!$K$11,2),"")</f>
        <v/>
      </c>
      <c r="AF260" s="43"/>
      <c r="AG260" s="47"/>
      <c r="AH260" s="47"/>
      <c r="AI260" s="95" t="str">
        <f>IF(ISNUMBER(($H260)),IF('Order Form'!$K$16="Yes","P",""),"")</f>
        <v/>
      </c>
      <c r="AJ260" s="43"/>
      <c r="AK260" s="115"/>
      <c r="AL260" s="115"/>
      <c r="AM260" s="43"/>
      <c r="AN260" s="43"/>
      <c r="AO260" s="47"/>
      <c r="AP260" s="43"/>
      <c r="AQ260" s="47"/>
      <c r="AR260" s="47"/>
      <c r="AS260" s="47"/>
      <c r="AZ260" s="95" t="str">
        <f>IF(ISNUMBER(($H260)),IF('Order Form'!$K$15="Yes","Y",""),"")</f>
        <v/>
      </c>
      <c r="BD260" s="96" t="e">
        <f>IF('Order Form'!#REF!&gt;0,"OF"," ")</f>
        <v>#REF!</v>
      </c>
      <c r="BE260" s="95" t="e">
        <f>IF('Order Form'!#REF!&gt;0,"Y"," ")</f>
        <v>#REF!</v>
      </c>
      <c r="BF260" s="95" t="e">
        <f>IF('Order Form'!#REF!&gt;0,"STANDARD"," ")</f>
        <v>#REF!</v>
      </c>
    </row>
    <row r="261" spans="1:58">
      <c r="A261" s="43"/>
      <c r="B261" s="102" t="str">
        <f>IF(ISNUMBER(($H261)),'Order Form'!$D$5,"")</f>
        <v/>
      </c>
      <c r="C261" s="101" t="str">
        <f>IF(ISNUMBER(($H261)),'Order Form'!$G$5,"")</f>
        <v/>
      </c>
      <c r="D261" s="101" t="str">
        <f>IF('Order Form'!F319="","",IF(ISNUMBER(($H261)),'Order Form'!F319,""))</f>
        <v/>
      </c>
      <c r="E261" s="44"/>
      <c r="F261" s="100" t="str">
        <f>IF(ISNUMBER((H261)),SUBSTITUTE(SUBSTITUTE('Order Form'!#REF!,"-","")," ",""),"")</f>
        <v/>
      </c>
      <c r="G261" s="45"/>
      <c r="H261" s="99" t="str">
        <f>IF('Order Form'!H319&gt;0,'Order Form'!H319," ")</f>
        <v xml:space="preserve"> </v>
      </c>
      <c r="I261" s="98" t="str">
        <f>IF('Order Form'!$K$13="Yes",(IF('Order Form'!#REF!&gt;0,"",IF('Order Form'!$K$10&lt;&gt;"GR - Gratis",IF('Order Form'!#REF!=0,"",IF(ISNUMBER($H261),'Order Form'!#REF!,"")),""))),"")</f>
        <v/>
      </c>
      <c r="J261" s="98" t="str">
        <f>IF('Order Form'!$K$13="Yes",(IF('Order Form'!#REF!=0,"",IF('Order Form'!$K$10&lt;&gt;"GR - Gratis",IF(ISNUMBER($H261),'Order Form'!#REF!,""),""))),"")</f>
        <v/>
      </c>
      <c r="K261" s="46"/>
      <c r="L261" s="98" t="str">
        <f>IF('Order Form'!J319&gt;0,"",IF('Order Form'!G319=0,"",IF('Order Form'!$K$10&lt;&gt;"GR - Gratis",IF('Order Form'!$K$12="Yes",IF(ISNUMBER($H261),'Order Form'!G319*100,""),""),"")))</f>
        <v/>
      </c>
      <c r="M261" s="98" t="str">
        <f>IF('Order Form'!J319&gt;0,"",IF('Order Form'!$K$17=0,"",IF('Order Form'!$K$17=0,"",IF('Order Form'!$K$10&lt;&gt;"GR - Gratis",IF('Order Form'!$K$12="Yes",IF(ISNUMBER($H261),'Order Form'!$K$17*100,""),""),""))))</f>
        <v/>
      </c>
      <c r="N261" s="47"/>
      <c r="O261" s="97" t="str">
        <f>IF('Order Form'!$B$8="Name / Attent Of","",IF(ISNUMBER($H261),IF('Order Form'!$K$14="Yes",'Order Form'!$B$8,""),""))</f>
        <v/>
      </c>
      <c r="P261" s="105" t="str">
        <f>IF('Order Form'!$B$9="Company / Department","",IF(ISNUMBER($H261),IF('Order Form'!$K$14="Yes",'Order Form'!$B$9,""),""))</f>
        <v/>
      </c>
      <c r="Q261" s="97" t="str">
        <f>IF('Order Form'!$B$10="Address 1","",IF(ISNUMBER($H261),IF('Order Form'!$K$14="Yes",'Order Form'!$B$10,""),""))</f>
        <v/>
      </c>
      <c r="R261" s="97" t="str">
        <f>IF('Order Form'!$B$11="Address 2","",IF(ISNUMBER($H261),IF('Order Form'!$K$14="Yes",'Order Form'!$B$11,""),""))</f>
        <v/>
      </c>
      <c r="S261" s="105" t="str">
        <f>IF('Order Form'!$B$12="Address 3","",IF(ISNUMBER($H261),IF('Order Form'!$K$14="Yes",'Order Form'!$B$12,""),""))</f>
        <v/>
      </c>
      <c r="T261" s="97" t="str">
        <f>IF('Order Form'!$B$13="Town","",IF(ISNUMBER($H261),IF('Order Form'!$K$14="Yes",'Order Form'!$B$13,""),""))</f>
        <v/>
      </c>
      <c r="U261" s="43"/>
      <c r="V261" s="112" t="str">
        <f>IF('Order Form'!$B$14="Post Code","",IF(ISNUMBER($H261),IF('Order Form'!$K$14="Yes",'Order Form'!$B$14,""),""))</f>
        <v/>
      </c>
      <c r="W261" s="107" t="str">
        <f>IF('Order Form'!$B$15="Country","",IF(ISNUMBER($H261),IF('Order Form'!$K$14="Yes",VLOOKUP('Order Form'!$B$15,Lists!N:O,2,0),""),""))</f>
        <v/>
      </c>
      <c r="X261" s="109"/>
      <c r="Y261" s="108" t="str">
        <f>IF('Order Form'!$F$8="Phone","",IF(ISNUMBER($H261),IF('Order Form'!$K$14="Yes",'Order Form'!$F$8,""),""))</f>
        <v/>
      </c>
      <c r="Z261" s="106" t="str">
        <f>IF('Order Form'!$F$9="Email","",IF(ISNUMBER($H261),IF('Order Form'!$K$14="Yes",'Order Form'!$F$9,""),""))</f>
        <v/>
      </c>
      <c r="AA261" s="47"/>
      <c r="AC261" s="95" t="str">
        <f>IF(ISNUMBER(($H261)),LEFT('Order Form'!$K$10,2),"")</f>
        <v/>
      </c>
      <c r="AD261" s="43"/>
      <c r="AE261" s="95" t="str">
        <f>IF(AC261="GR",LEFT('Order Form'!$K$11,2),"")</f>
        <v/>
      </c>
      <c r="AF261" s="43"/>
      <c r="AG261" s="47"/>
      <c r="AH261" s="47"/>
      <c r="AI261" s="95" t="str">
        <f>IF(ISNUMBER(($H261)),IF('Order Form'!$K$16="Yes","P",""),"")</f>
        <v/>
      </c>
      <c r="AJ261" s="43"/>
      <c r="AK261" s="115"/>
      <c r="AL261" s="115"/>
      <c r="AM261" s="43"/>
      <c r="AN261" s="43"/>
      <c r="AO261" s="47"/>
      <c r="AP261" s="43"/>
      <c r="AQ261" s="47"/>
      <c r="AR261" s="47"/>
      <c r="AS261" s="47"/>
      <c r="AZ261" s="95" t="str">
        <f>IF(ISNUMBER(($H261)),IF('Order Form'!$K$15="Yes","Y",""),"")</f>
        <v/>
      </c>
      <c r="BD261" s="96" t="e">
        <f>IF('Order Form'!#REF!&gt;0,"OF"," ")</f>
        <v>#REF!</v>
      </c>
      <c r="BE261" s="95" t="e">
        <f>IF('Order Form'!#REF!&gt;0,"Y"," ")</f>
        <v>#REF!</v>
      </c>
      <c r="BF261" s="95" t="e">
        <f>IF('Order Form'!#REF!&gt;0,"STANDARD"," ")</f>
        <v>#REF!</v>
      </c>
    </row>
    <row r="262" spans="1:58">
      <c r="A262" s="43"/>
      <c r="B262" s="102" t="str">
        <f>IF(ISNUMBER(($H262)),'Order Form'!$D$5,"")</f>
        <v/>
      </c>
      <c r="C262" s="101" t="str">
        <f>IF(ISNUMBER(($H262)),'Order Form'!$G$5,"")</f>
        <v/>
      </c>
      <c r="D262" s="101" t="str">
        <f>IF('Order Form'!F320="","",IF(ISNUMBER(($H262)),'Order Form'!F320,""))</f>
        <v/>
      </c>
      <c r="E262" s="44"/>
      <c r="F262" s="100" t="str">
        <f>IF(ISNUMBER((H262)),SUBSTITUTE(SUBSTITUTE('Order Form'!#REF!,"-","")," ",""),"")</f>
        <v/>
      </c>
      <c r="G262" s="45"/>
      <c r="H262" s="99" t="str">
        <f>IF('Order Form'!H320&gt;0,'Order Form'!H320," ")</f>
        <v xml:space="preserve"> </v>
      </c>
      <c r="I262" s="98" t="str">
        <f>IF('Order Form'!$K$13="Yes",(IF('Order Form'!#REF!&gt;0,"",IF('Order Form'!$K$10&lt;&gt;"GR - Gratis",IF('Order Form'!#REF!=0,"",IF(ISNUMBER($H262),'Order Form'!#REF!,"")),""))),"")</f>
        <v/>
      </c>
      <c r="J262" s="98" t="str">
        <f>IF('Order Form'!$K$13="Yes",(IF('Order Form'!#REF!=0,"",IF('Order Form'!$K$10&lt;&gt;"GR - Gratis",IF(ISNUMBER($H262),'Order Form'!#REF!,""),""))),"")</f>
        <v/>
      </c>
      <c r="K262" s="46"/>
      <c r="L262" s="98" t="str">
        <f>IF('Order Form'!J320&gt;0,"",IF('Order Form'!G320=0,"",IF('Order Form'!$K$10&lt;&gt;"GR - Gratis",IF('Order Form'!$K$12="Yes",IF(ISNUMBER($H262),'Order Form'!G320*100,""),""),"")))</f>
        <v/>
      </c>
      <c r="M262" s="98" t="str">
        <f>IF('Order Form'!J320&gt;0,"",IF('Order Form'!$K$17=0,"",IF('Order Form'!$K$17=0,"",IF('Order Form'!$K$10&lt;&gt;"GR - Gratis",IF('Order Form'!$K$12="Yes",IF(ISNUMBER($H262),'Order Form'!$K$17*100,""),""),""))))</f>
        <v/>
      </c>
      <c r="N262" s="47"/>
      <c r="O262" s="97" t="str">
        <f>IF('Order Form'!$B$8="Name / Attent Of","",IF(ISNUMBER($H262),IF('Order Form'!$K$14="Yes",'Order Form'!$B$8,""),""))</f>
        <v/>
      </c>
      <c r="P262" s="105" t="str">
        <f>IF('Order Form'!$B$9="Company / Department","",IF(ISNUMBER($H262),IF('Order Form'!$K$14="Yes",'Order Form'!$B$9,""),""))</f>
        <v/>
      </c>
      <c r="Q262" s="97" t="str">
        <f>IF('Order Form'!$B$10="Address 1","",IF(ISNUMBER($H262),IF('Order Form'!$K$14="Yes",'Order Form'!$B$10,""),""))</f>
        <v/>
      </c>
      <c r="R262" s="97" t="str">
        <f>IF('Order Form'!$B$11="Address 2","",IF(ISNUMBER($H262),IF('Order Form'!$K$14="Yes",'Order Form'!$B$11,""),""))</f>
        <v/>
      </c>
      <c r="S262" s="105" t="str">
        <f>IF('Order Form'!$B$12="Address 3","",IF(ISNUMBER($H262),IF('Order Form'!$K$14="Yes",'Order Form'!$B$12,""),""))</f>
        <v/>
      </c>
      <c r="T262" s="97" t="str">
        <f>IF('Order Form'!$B$13="Town","",IF(ISNUMBER($H262),IF('Order Form'!$K$14="Yes",'Order Form'!$B$13,""),""))</f>
        <v/>
      </c>
      <c r="U262" s="43"/>
      <c r="V262" s="112" t="str">
        <f>IF('Order Form'!$B$14="Post Code","",IF(ISNUMBER($H262),IF('Order Form'!$K$14="Yes",'Order Form'!$B$14,""),""))</f>
        <v/>
      </c>
      <c r="W262" s="107" t="str">
        <f>IF('Order Form'!$B$15="Country","",IF(ISNUMBER($H262),IF('Order Form'!$K$14="Yes",VLOOKUP('Order Form'!$B$15,Lists!N:O,2,0),""),""))</f>
        <v/>
      </c>
      <c r="X262" s="109"/>
      <c r="Y262" s="108" t="str">
        <f>IF('Order Form'!$F$8="Phone","",IF(ISNUMBER($H262),IF('Order Form'!$K$14="Yes",'Order Form'!$F$8,""),""))</f>
        <v/>
      </c>
      <c r="Z262" s="106" t="str">
        <f>IF('Order Form'!$F$9="Email","",IF(ISNUMBER($H262),IF('Order Form'!$K$14="Yes",'Order Form'!$F$9,""),""))</f>
        <v/>
      </c>
      <c r="AA262" s="47"/>
      <c r="AC262" s="95" t="str">
        <f>IF(ISNUMBER(($H262)),LEFT('Order Form'!$K$10,2),"")</f>
        <v/>
      </c>
      <c r="AD262" s="43"/>
      <c r="AE262" s="95" t="str">
        <f>IF(AC262="GR",LEFT('Order Form'!$K$11,2),"")</f>
        <v/>
      </c>
      <c r="AF262" s="43"/>
      <c r="AG262" s="47"/>
      <c r="AH262" s="47"/>
      <c r="AI262" s="95" t="str">
        <f>IF(ISNUMBER(($H262)),IF('Order Form'!$K$16="Yes","P",""),"")</f>
        <v/>
      </c>
      <c r="AJ262" s="43"/>
      <c r="AK262" s="115"/>
      <c r="AL262" s="115"/>
      <c r="AM262" s="43"/>
      <c r="AN262" s="43"/>
      <c r="AO262" s="47"/>
      <c r="AP262" s="43"/>
      <c r="AQ262" s="47"/>
      <c r="AR262" s="47"/>
      <c r="AS262" s="47"/>
      <c r="AZ262" s="95" t="str">
        <f>IF(ISNUMBER(($H262)),IF('Order Form'!$K$15="Yes","Y",""),"")</f>
        <v/>
      </c>
      <c r="BD262" s="96" t="e">
        <f>IF('Order Form'!#REF!&gt;0,"OF"," ")</f>
        <v>#REF!</v>
      </c>
      <c r="BE262" s="95" t="e">
        <f>IF('Order Form'!#REF!&gt;0,"Y"," ")</f>
        <v>#REF!</v>
      </c>
      <c r="BF262" s="95" t="e">
        <f>IF('Order Form'!#REF!&gt;0,"STANDARD"," ")</f>
        <v>#REF!</v>
      </c>
    </row>
    <row r="263" spans="1:58">
      <c r="A263" s="43"/>
      <c r="B263" s="102" t="str">
        <f>IF(ISNUMBER(($H263)),'Order Form'!$D$5,"")</f>
        <v/>
      </c>
      <c r="C263" s="101" t="str">
        <f>IF(ISNUMBER(($H263)),'Order Form'!$G$5,"")</f>
        <v/>
      </c>
      <c r="D263" s="101" t="str">
        <f>IF('Order Form'!F321="","",IF(ISNUMBER(($H263)),'Order Form'!F321,""))</f>
        <v/>
      </c>
      <c r="E263" s="44"/>
      <c r="F263" s="100" t="str">
        <f>IF(ISNUMBER((H263)),SUBSTITUTE(SUBSTITUTE('Order Form'!#REF!,"-","")," ",""),"")</f>
        <v/>
      </c>
      <c r="G263" s="45"/>
      <c r="H263" s="99" t="str">
        <f>IF('Order Form'!H321&gt;0,'Order Form'!H321," ")</f>
        <v xml:space="preserve"> </v>
      </c>
      <c r="I263" s="98" t="str">
        <f>IF('Order Form'!$K$13="Yes",(IF('Order Form'!#REF!&gt;0,"",IF('Order Form'!$K$10&lt;&gt;"GR - Gratis",IF('Order Form'!#REF!=0,"",IF(ISNUMBER($H263),'Order Form'!#REF!,"")),""))),"")</f>
        <v/>
      </c>
      <c r="J263" s="98" t="str">
        <f>IF('Order Form'!$K$13="Yes",(IF('Order Form'!#REF!=0,"",IF('Order Form'!$K$10&lt;&gt;"GR - Gratis",IF(ISNUMBER($H263),'Order Form'!#REF!,""),""))),"")</f>
        <v/>
      </c>
      <c r="K263" s="46"/>
      <c r="L263" s="98" t="str">
        <f>IF('Order Form'!J321&gt;0,"",IF('Order Form'!G321=0,"",IF('Order Form'!$K$10&lt;&gt;"GR - Gratis",IF('Order Form'!$K$12="Yes",IF(ISNUMBER($H263),'Order Form'!G321*100,""),""),"")))</f>
        <v/>
      </c>
      <c r="M263" s="98" t="str">
        <f>IF('Order Form'!J321&gt;0,"",IF('Order Form'!$K$17=0,"",IF('Order Form'!$K$17=0,"",IF('Order Form'!$K$10&lt;&gt;"GR - Gratis",IF('Order Form'!$K$12="Yes",IF(ISNUMBER($H263),'Order Form'!$K$17*100,""),""),""))))</f>
        <v/>
      </c>
      <c r="N263" s="47"/>
      <c r="O263" s="97" t="str">
        <f>IF('Order Form'!$B$8="Name / Attent Of","",IF(ISNUMBER($H263),IF('Order Form'!$K$14="Yes",'Order Form'!$B$8,""),""))</f>
        <v/>
      </c>
      <c r="P263" s="105" t="str">
        <f>IF('Order Form'!$B$9="Company / Department","",IF(ISNUMBER($H263),IF('Order Form'!$K$14="Yes",'Order Form'!$B$9,""),""))</f>
        <v/>
      </c>
      <c r="Q263" s="97" t="str">
        <f>IF('Order Form'!$B$10="Address 1","",IF(ISNUMBER($H263),IF('Order Form'!$K$14="Yes",'Order Form'!$B$10,""),""))</f>
        <v/>
      </c>
      <c r="R263" s="97" t="str">
        <f>IF('Order Form'!$B$11="Address 2","",IF(ISNUMBER($H263),IF('Order Form'!$K$14="Yes",'Order Form'!$B$11,""),""))</f>
        <v/>
      </c>
      <c r="S263" s="105" t="str">
        <f>IF('Order Form'!$B$12="Address 3","",IF(ISNUMBER($H263),IF('Order Form'!$K$14="Yes",'Order Form'!$B$12,""),""))</f>
        <v/>
      </c>
      <c r="T263" s="97" t="str">
        <f>IF('Order Form'!$B$13="Town","",IF(ISNUMBER($H263),IF('Order Form'!$K$14="Yes",'Order Form'!$B$13,""),""))</f>
        <v/>
      </c>
      <c r="U263" s="43"/>
      <c r="V263" s="112" t="str">
        <f>IF('Order Form'!$B$14="Post Code","",IF(ISNUMBER($H263),IF('Order Form'!$K$14="Yes",'Order Form'!$B$14,""),""))</f>
        <v/>
      </c>
      <c r="W263" s="107" t="str">
        <f>IF('Order Form'!$B$15="Country","",IF(ISNUMBER($H263),IF('Order Form'!$K$14="Yes",VLOOKUP('Order Form'!$B$15,Lists!N:O,2,0),""),""))</f>
        <v/>
      </c>
      <c r="X263" s="109"/>
      <c r="Y263" s="108" t="str">
        <f>IF('Order Form'!$F$8="Phone","",IF(ISNUMBER($H263),IF('Order Form'!$K$14="Yes",'Order Form'!$F$8,""),""))</f>
        <v/>
      </c>
      <c r="Z263" s="106" t="str">
        <f>IF('Order Form'!$F$9="Email","",IF(ISNUMBER($H263),IF('Order Form'!$K$14="Yes",'Order Form'!$F$9,""),""))</f>
        <v/>
      </c>
      <c r="AA263" s="47"/>
      <c r="AC263" s="95" t="str">
        <f>IF(ISNUMBER(($H263)),LEFT('Order Form'!$K$10,2),"")</f>
        <v/>
      </c>
      <c r="AD263" s="43"/>
      <c r="AE263" s="95" t="str">
        <f>IF(AC263="GR",LEFT('Order Form'!$K$11,2),"")</f>
        <v/>
      </c>
      <c r="AF263" s="43"/>
      <c r="AG263" s="47"/>
      <c r="AH263" s="47"/>
      <c r="AI263" s="95" t="str">
        <f>IF(ISNUMBER(($H263)),IF('Order Form'!$K$16="Yes","P",""),"")</f>
        <v/>
      </c>
      <c r="AJ263" s="43"/>
      <c r="AK263" s="115"/>
      <c r="AL263" s="115"/>
      <c r="AM263" s="43"/>
      <c r="AN263" s="43"/>
      <c r="AO263" s="47"/>
      <c r="AP263" s="43"/>
      <c r="AQ263" s="47"/>
      <c r="AR263" s="47"/>
      <c r="AS263" s="47"/>
      <c r="AZ263" s="95" t="str">
        <f>IF(ISNUMBER(($H263)),IF('Order Form'!$K$15="Yes","Y",""),"")</f>
        <v/>
      </c>
      <c r="BD263" s="96" t="e">
        <f>IF('Order Form'!#REF!&gt;0,"OF"," ")</f>
        <v>#REF!</v>
      </c>
      <c r="BE263" s="95" t="e">
        <f>IF('Order Form'!#REF!&gt;0,"Y"," ")</f>
        <v>#REF!</v>
      </c>
      <c r="BF263" s="95" t="e">
        <f>IF('Order Form'!#REF!&gt;0,"STANDARD"," ")</f>
        <v>#REF!</v>
      </c>
    </row>
    <row r="264" spans="1:58">
      <c r="A264" s="43"/>
      <c r="B264" s="102" t="str">
        <f>IF(ISNUMBER(($H264)),'Order Form'!$D$5,"")</f>
        <v/>
      </c>
      <c r="C264" s="101" t="str">
        <f>IF(ISNUMBER(($H264)),'Order Form'!$G$5,"")</f>
        <v/>
      </c>
      <c r="D264" s="101" t="str">
        <f>IF('Order Form'!F322="","",IF(ISNUMBER(($H264)),'Order Form'!F322,""))</f>
        <v/>
      </c>
      <c r="E264" s="44"/>
      <c r="F264" s="100" t="str">
        <f>IF(ISNUMBER((H264)),SUBSTITUTE(SUBSTITUTE('Order Form'!#REF!,"-","")," ",""),"")</f>
        <v/>
      </c>
      <c r="G264" s="45"/>
      <c r="H264" s="99" t="str">
        <f>IF('Order Form'!H322&gt;0,'Order Form'!H322," ")</f>
        <v xml:space="preserve"> </v>
      </c>
      <c r="I264" s="98" t="str">
        <f>IF('Order Form'!$K$13="Yes",(IF('Order Form'!#REF!&gt;0,"",IF('Order Form'!$K$10&lt;&gt;"GR - Gratis",IF('Order Form'!#REF!=0,"",IF(ISNUMBER($H264),'Order Form'!#REF!,"")),""))),"")</f>
        <v/>
      </c>
      <c r="J264" s="98" t="str">
        <f>IF('Order Form'!$K$13="Yes",(IF('Order Form'!#REF!=0,"",IF('Order Form'!$K$10&lt;&gt;"GR - Gratis",IF(ISNUMBER($H264),'Order Form'!#REF!,""),""))),"")</f>
        <v/>
      </c>
      <c r="K264" s="46"/>
      <c r="L264" s="98" t="str">
        <f>IF('Order Form'!J322&gt;0,"",IF('Order Form'!G322=0,"",IF('Order Form'!$K$10&lt;&gt;"GR - Gratis",IF('Order Form'!$K$12="Yes",IF(ISNUMBER($H264),'Order Form'!G322*100,""),""),"")))</f>
        <v/>
      </c>
      <c r="M264" s="98" t="str">
        <f>IF('Order Form'!J322&gt;0,"",IF('Order Form'!$K$17=0,"",IF('Order Form'!$K$17=0,"",IF('Order Form'!$K$10&lt;&gt;"GR - Gratis",IF('Order Form'!$K$12="Yes",IF(ISNUMBER($H264),'Order Form'!$K$17*100,""),""),""))))</f>
        <v/>
      </c>
      <c r="N264" s="47"/>
      <c r="O264" s="97" t="str">
        <f>IF('Order Form'!$B$8="Name / Attent Of","",IF(ISNUMBER($H264),IF('Order Form'!$K$14="Yes",'Order Form'!$B$8,""),""))</f>
        <v/>
      </c>
      <c r="P264" s="105" t="str">
        <f>IF('Order Form'!$B$9="Company / Department","",IF(ISNUMBER($H264),IF('Order Form'!$K$14="Yes",'Order Form'!$B$9,""),""))</f>
        <v/>
      </c>
      <c r="Q264" s="97" t="str">
        <f>IF('Order Form'!$B$10="Address 1","",IF(ISNUMBER($H264),IF('Order Form'!$K$14="Yes",'Order Form'!$B$10,""),""))</f>
        <v/>
      </c>
      <c r="R264" s="97" t="str">
        <f>IF('Order Form'!$B$11="Address 2","",IF(ISNUMBER($H264),IF('Order Form'!$K$14="Yes",'Order Form'!$B$11,""),""))</f>
        <v/>
      </c>
      <c r="S264" s="105" t="str">
        <f>IF('Order Form'!$B$12="Address 3","",IF(ISNUMBER($H264),IF('Order Form'!$K$14="Yes",'Order Form'!$B$12,""),""))</f>
        <v/>
      </c>
      <c r="T264" s="97" t="str">
        <f>IF('Order Form'!$B$13="Town","",IF(ISNUMBER($H264),IF('Order Form'!$K$14="Yes",'Order Form'!$B$13,""),""))</f>
        <v/>
      </c>
      <c r="U264" s="43"/>
      <c r="V264" s="112" t="str">
        <f>IF('Order Form'!$B$14="Post Code","",IF(ISNUMBER($H264),IF('Order Form'!$K$14="Yes",'Order Form'!$B$14,""),""))</f>
        <v/>
      </c>
      <c r="W264" s="107" t="str">
        <f>IF('Order Form'!$B$15="Country","",IF(ISNUMBER($H264),IF('Order Form'!$K$14="Yes",VLOOKUP('Order Form'!$B$15,Lists!N:O,2,0),""),""))</f>
        <v/>
      </c>
      <c r="X264" s="109"/>
      <c r="Y264" s="108" t="str">
        <f>IF('Order Form'!$F$8="Phone","",IF(ISNUMBER($H264),IF('Order Form'!$K$14="Yes",'Order Form'!$F$8,""),""))</f>
        <v/>
      </c>
      <c r="Z264" s="106" t="str">
        <f>IF('Order Form'!$F$9="Email","",IF(ISNUMBER($H264),IF('Order Form'!$K$14="Yes",'Order Form'!$F$9,""),""))</f>
        <v/>
      </c>
      <c r="AA264" s="47"/>
      <c r="AC264" s="95" t="str">
        <f>IF(ISNUMBER(($H264)),LEFT('Order Form'!$K$10,2),"")</f>
        <v/>
      </c>
      <c r="AD264" s="43"/>
      <c r="AE264" s="95" t="str">
        <f>IF(AC264="GR",LEFT('Order Form'!$K$11,2),"")</f>
        <v/>
      </c>
      <c r="AF264" s="43"/>
      <c r="AG264" s="47"/>
      <c r="AH264" s="47"/>
      <c r="AI264" s="95" t="str">
        <f>IF(ISNUMBER(($H264)),IF('Order Form'!$K$16="Yes","P",""),"")</f>
        <v/>
      </c>
      <c r="AJ264" s="43"/>
      <c r="AK264" s="115"/>
      <c r="AL264" s="115"/>
      <c r="AM264" s="43"/>
      <c r="AN264" s="43"/>
      <c r="AO264" s="47"/>
      <c r="AP264" s="43"/>
      <c r="AQ264" s="47"/>
      <c r="AR264" s="47"/>
      <c r="AS264" s="47"/>
      <c r="AZ264" s="95" t="str">
        <f>IF(ISNUMBER(($H264)),IF('Order Form'!$K$15="Yes","Y",""),"")</f>
        <v/>
      </c>
      <c r="BD264" s="96" t="e">
        <f>IF('Order Form'!#REF!&gt;0,"OF"," ")</f>
        <v>#REF!</v>
      </c>
      <c r="BE264" s="95" t="e">
        <f>IF('Order Form'!#REF!&gt;0,"Y"," ")</f>
        <v>#REF!</v>
      </c>
      <c r="BF264" s="95" t="e">
        <f>IF('Order Form'!#REF!&gt;0,"STANDARD"," ")</f>
        <v>#REF!</v>
      </c>
    </row>
    <row r="265" spans="1:58">
      <c r="A265" s="43"/>
      <c r="B265" s="102" t="str">
        <f>IF(ISNUMBER(($H265)),'Order Form'!$D$5,"")</f>
        <v/>
      </c>
      <c r="C265" s="101" t="str">
        <f>IF(ISNUMBER(($H265)),'Order Form'!$G$5,"")</f>
        <v/>
      </c>
      <c r="D265" s="101" t="str">
        <f>IF('Order Form'!F323="","",IF(ISNUMBER(($H265)),'Order Form'!F323,""))</f>
        <v/>
      </c>
      <c r="E265" s="44"/>
      <c r="F265" s="100" t="str">
        <f>IF(ISNUMBER((H265)),SUBSTITUTE(SUBSTITUTE('Order Form'!#REF!,"-","")," ",""),"")</f>
        <v/>
      </c>
      <c r="G265" s="45"/>
      <c r="H265" s="99" t="str">
        <f>IF('Order Form'!H323&gt;0,'Order Form'!H323," ")</f>
        <v xml:space="preserve"> </v>
      </c>
      <c r="I265" s="98" t="str">
        <f>IF('Order Form'!$K$13="Yes",(IF('Order Form'!#REF!&gt;0,"",IF('Order Form'!$K$10&lt;&gt;"GR - Gratis",IF('Order Form'!#REF!=0,"",IF(ISNUMBER($H265),'Order Form'!#REF!,"")),""))),"")</f>
        <v/>
      </c>
      <c r="J265" s="98" t="str">
        <f>IF('Order Form'!$K$13="Yes",(IF('Order Form'!#REF!=0,"",IF('Order Form'!$K$10&lt;&gt;"GR - Gratis",IF(ISNUMBER($H265),'Order Form'!#REF!,""),""))),"")</f>
        <v/>
      </c>
      <c r="K265" s="46"/>
      <c r="L265" s="98" t="str">
        <f>IF('Order Form'!J323&gt;0,"",IF('Order Form'!G323=0,"",IF('Order Form'!$K$10&lt;&gt;"GR - Gratis",IF('Order Form'!$K$12="Yes",IF(ISNUMBER($H265),'Order Form'!G323*100,""),""),"")))</f>
        <v/>
      </c>
      <c r="M265" s="98" t="str">
        <f>IF('Order Form'!J323&gt;0,"",IF('Order Form'!$K$17=0,"",IF('Order Form'!$K$17=0,"",IF('Order Form'!$K$10&lt;&gt;"GR - Gratis",IF('Order Form'!$K$12="Yes",IF(ISNUMBER($H265),'Order Form'!$K$17*100,""),""),""))))</f>
        <v/>
      </c>
      <c r="N265" s="47"/>
      <c r="O265" s="97" t="str">
        <f>IF('Order Form'!$B$8="Name / Attent Of","",IF(ISNUMBER($H265),IF('Order Form'!$K$14="Yes",'Order Form'!$B$8,""),""))</f>
        <v/>
      </c>
      <c r="P265" s="105" t="str">
        <f>IF('Order Form'!$B$9="Company / Department","",IF(ISNUMBER($H265),IF('Order Form'!$K$14="Yes",'Order Form'!$B$9,""),""))</f>
        <v/>
      </c>
      <c r="Q265" s="97" t="str">
        <f>IF('Order Form'!$B$10="Address 1","",IF(ISNUMBER($H265),IF('Order Form'!$K$14="Yes",'Order Form'!$B$10,""),""))</f>
        <v/>
      </c>
      <c r="R265" s="97" t="str">
        <f>IF('Order Form'!$B$11="Address 2","",IF(ISNUMBER($H265),IF('Order Form'!$K$14="Yes",'Order Form'!$B$11,""),""))</f>
        <v/>
      </c>
      <c r="S265" s="105" t="str">
        <f>IF('Order Form'!$B$12="Address 3","",IF(ISNUMBER($H265),IF('Order Form'!$K$14="Yes",'Order Form'!$B$12,""),""))</f>
        <v/>
      </c>
      <c r="T265" s="97" t="str">
        <f>IF('Order Form'!$B$13="Town","",IF(ISNUMBER($H265),IF('Order Form'!$K$14="Yes",'Order Form'!$B$13,""),""))</f>
        <v/>
      </c>
      <c r="U265" s="43"/>
      <c r="V265" s="112" t="str">
        <f>IF('Order Form'!$B$14="Post Code","",IF(ISNUMBER($H265),IF('Order Form'!$K$14="Yes",'Order Form'!$B$14,""),""))</f>
        <v/>
      </c>
      <c r="W265" s="107" t="str">
        <f>IF('Order Form'!$B$15="Country","",IF(ISNUMBER($H265),IF('Order Form'!$K$14="Yes",VLOOKUP('Order Form'!$B$15,Lists!N:O,2,0),""),""))</f>
        <v/>
      </c>
      <c r="X265" s="109"/>
      <c r="Y265" s="108" t="str">
        <f>IF('Order Form'!$F$8="Phone","",IF(ISNUMBER($H265),IF('Order Form'!$K$14="Yes",'Order Form'!$F$8,""),""))</f>
        <v/>
      </c>
      <c r="Z265" s="106" t="str">
        <f>IF('Order Form'!$F$9="Email","",IF(ISNUMBER($H265),IF('Order Form'!$K$14="Yes",'Order Form'!$F$9,""),""))</f>
        <v/>
      </c>
      <c r="AA265" s="47"/>
      <c r="AC265" s="95" t="str">
        <f>IF(ISNUMBER(($H265)),LEFT('Order Form'!$K$10,2),"")</f>
        <v/>
      </c>
      <c r="AD265" s="43"/>
      <c r="AE265" s="95" t="str">
        <f>IF(AC265="GR",LEFT('Order Form'!$K$11,2),"")</f>
        <v/>
      </c>
      <c r="AF265" s="43"/>
      <c r="AG265" s="47"/>
      <c r="AH265" s="47"/>
      <c r="AI265" s="95" t="str">
        <f>IF(ISNUMBER(($H265)),IF('Order Form'!$K$16="Yes","P",""),"")</f>
        <v/>
      </c>
      <c r="AJ265" s="43"/>
      <c r="AK265" s="115"/>
      <c r="AL265" s="115"/>
      <c r="AM265" s="43"/>
      <c r="AN265" s="43"/>
      <c r="AO265" s="47"/>
      <c r="AP265" s="43"/>
      <c r="AQ265" s="47"/>
      <c r="AR265" s="47"/>
      <c r="AS265" s="47"/>
      <c r="AZ265" s="95" t="str">
        <f>IF(ISNUMBER(($H265)),IF('Order Form'!$K$15="Yes","Y",""),"")</f>
        <v/>
      </c>
      <c r="BD265" s="96" t="e">
        <f>IF('Order Form'!#REF!&gt;0,"OF"," ")</f>
        <v>#REF!</v>
      </c>
      <c r="BE265" s="95" t="e">
        <f>IF('Order Form'!#REF!&gt;0,"Y"," ")</f>
        <v>#REF!</v>
      </c>
      <c r="BF265" s="95" t="e">
        <f>IF('Order Form'!#REF!&gt;0,"STANDARD"," ")</f>
        <v>#REF!</v>
      </c>
    </row>
    <row r="266" spans="1:58">
      <c r="A266" s="43"/>
      <c r="B266" s="102" t="str">
        <f>IF(ISNUMBER(($H266)),'Order Form'!$D$5,"")</f>
        <v/>
      </c>
      <c r="C266" s="101" t="str">
        <f>IF(ISNUMBER(($H266)),'Order Form'!$G$5,"")</f>
        <v/>
      </c>
      <c r="D266" s="101" t="str">
        <f>IF('Order Form'!F324="","",IF(ISNUMBER(($H266)),'Order Form'!F324,""))</f>
        <v/>
      </c>
      <c r="E266" s="44"/>
      <c r="F266" s="100" t="str">
        <f>IF(ISNUMBER((H266)),SUBSTITUTE(SUBSTITUTE('Order Form'!#REF!,"-","")," ",""),"")</f>
        <v/>
      </c>
      <c r="G266" s="45"/>
      <c r="H266" s="99" t="str">
        <f>IF('Order Form'!H324&gt;0,'Order Form'!H324," ")</f>
        <v xml:space="preserve"> </v>
      </c>
      <c r="I266" s="98" t="str">
        <f>IF('Order Form'!$K$13="Yes",(IF('Order Form'!#REF!&gt;0,"",IF('Order Form'!$K$10&lt;&gt;"GR - Gratis",IF('Order Form'!#REF!=0,"",IF(ISNUMBER($H266),'Order Form'!#REF!,"")),""))),"")</f>
        <v/>
      </c>
      <c r="J266" s="98" t="str">
        <f>IF('Order Form'!$K$13="Yes",(IF('Order Form'!#REF!=0,"",IF('Order Form'!$K$10&lt;&gt;"GR - Gratis",IF(ISNUMBER($H266),'Order Form'!#REF!,""),""))),"")</f>
        <v/>
      </c>
      <c r="K266" s="46"/>
      <c r="L266" s="98" t="str">
        <f>IF('Order Form'!J324&gt;0,"",IF('Order Form'!G324=0,"",IF('Order Form'!$K$10&lt;&gt;"GR - Gratis",IF('Order Form'!$K$12="Yes",IF(ISNUMBER($H266),'Order Form'!G324*100,""),""),"")))</f>
        <v/>
      </c>
      <c r="M266" s="98" t="str">
        <f>IF('Order Form'!J324&gt;0,"",IF('Order Form'!$K$17=0,"",IF('Order Form'!$K$17=0,"",IF('Order Form'!$K$10&lt;&gt;"GR - Gratis",IF('Order Form'!$K$12="Yes",IF(ISNUMBER($H266),'Order Form'!$K$17*100,""),""),""))))</f>
        <v/>
      </c>
      <c r="N266" s="47"/>
      <c r="O266" s="97" t="str">
        <f>IF('Order Form'!$B$8="Name / Attent Of","",IF(ISNUMBER($H266),IF('Order Form'!$K$14="Yes",'Order Form'!$B$8,""),""))</f>
        <v/>
      </c>
      <c r="P266" s="105" t="str">
        <f>IF('Order Form'!$B$9="Company / Department","",IF(ISNUMBER($H266),IF('Order Form'!$K$14="Yes",'Order Form'!$B$9,""),""))</f>
        <v/>
      </c>
      <c r="Q266" s="97" t="str">
        <f>IF('Order Form'!$B$10="Address 1","",IF(ISNUMBER($H266),IF('Order Form'!$K$14="Yes",'Order Form'!$B$10,""),""))</f>
        <v/>
      </c>
      <c r="R266" s="97" t="str">
        <f>IF('Order Form'!$B$11="Address 2","",IF(ISNUMBER($H266),IF('Order Form'!$K$14="Yes",'Order Form'!$B$11,""),""))</f>
        <v/>
      </c>
      <c r="S266" s="105" t="str">
        <f>IF('Order Form'!$B$12="Address 3","",IF(ISNUMBER($H266),IF('Order Form'!$K$14="Yes",'Order Form'!$B$12,""),""))</f>
        <v/>
      </c>
      <c r="T266" s="97" t="str">
        <f>IF('Order Form'!$B$13="Town","",IF(ISNUMBER($H266),IF('Order Form'!$K$14="Yes",'Order Form'!$B$13,""),""))</f>
        <v/>
      </c>
      <c r="U266" s="43"/>
      <c r="V266" s="112" t="str">
        <f>IF('Order Form'!$B$14="Post Code","",IF(ISNUMBER($H266),IF('Order Form'!$K$14="Yes",'Order Form'!$B$14,""),""))</f>
        <v/>
      </c>
      <c r="W266" s="107" t="str">
        <f>IF('Order Form'!$B$15="Country","",IF(ISNUMBER($H266),IF('Order Form'!$K$14="Yes",VLOOKUP('Order Form'!$B$15,Lists!N:O,2,0),""),""))</f>
        <v/>
      </c>
      <c r="X266" s="109"/>
      <c r="Y266" s="108" t="str">
        <f>IF('Order Form'!$F$8="Phone","",IF(ISNUMBER($H266),IF('Order Form'!$K$14="Yes",'Order Form'!$F$8,""),""))</f>
        <v/>
      </c>
      <c r="Z266" s="106" t="str">
        <f>IF('Order Form'!$F$9="Email","",IF(ISNUMBER($H266),IF('Order Form'!$K$14="Yes",'Order Form'!$F$9,""),""))</f>
        <v/>
      </c>
      <c r="AA266" s="47"/>
      <c r="AC266" s="95" t="str">
        <f>IF(ISNUMBER(($H266)),LEFT('Order Form'!$K$10,2),"")</f>
        <v/>
      </c>
      <c r="AD266" s="43"/>
      <c r="AE266" s="95" t="str">
        <f>IF(AC266="GR",LEFT('Order Form'!$K$11,2),"")</f>
        <v/>
      </c>
      <c r="AF266" s="43"/>
      <c r="AG266" s="47"/>
      <c r="AH266" s="47"/>
      <c r="AI266" s="95" t="str">
        <f>IF(ISNUMBER(($H266)),IF('Order Form'!$K$16="Yes","P",""),"")</f>
        <v/>
      </c>
      <c r="AJ266" s="43"/>
      <c r="AK266" s="115"/>
      <c r="AL266" s="115"/>
      <c r="AM266" s="43"/>
      <c r="AN266" s="43"/>
      <c r="AO266" s="47"/>
      <c r="AP266" s="43"/>
      <c r="AQ266" s="47"/>
      <c r="AR266" s="47"/>
      <c r="AS266" s="47"/>
      <c r="AZ266" s="95" t="str">
        <f>IF(ISNUMBER(($H266)),IF('Order Form'!$K$15="Yes","Y",""),"")</f>
        <v/>
      </c>
      <c r="BD266" s="96" t="e">
        <f>IF('Order Form'!#REF!&gt;0,"OF"," ")</f>
        <v>#REF!</v>
      </c>
      <c r="BE266" s="95" t="e">
        <f>IF('Order Form'!#REF!&gt;0,"Y"," ")</f>
        <v>#REF!</v>
      </c>
      <c r="BF266" s="95" t="e">
        <f>IF('Order Form'!#REF!&gt;0,"STANDARD"," ")</f>
        <v>#REF!</v>
      </c>
    </row>
    <row r="267" spans="1:58">
      <c r="A267" s="43"/>
      <c r="B267" s="102" t="str">
        <f>IF(ISNUMBER(($H267)),'Order Form'!$D$5,"")</f>
        <v/>
      </c>
      <c r="C267" s="101" t="str">
        <f>IF(ISNUMBER(($H267)),'Order Form'!$G$5,"")</f>
        <v/>
      </c>
      <c r="D267" s="101" t="str">
        <f>IF('Order Form'!F325="","",IF(ISNUMBER(($H267)),'Order Form'!F325,""))</f>
        <v/>
      </c>
      <c r="E267" s="44"/>
      <c r="F267" s="100" t="str">
        <f>IF(ISNUMBER((H267)),SUBSTITUTE(SUBSTITUTE('Order Form'!#REF!,"-","")," ",""),"")</f>
        <v/>
      </c>
      <c r="G267" s="45"/>
      <c r="H267" s="99" t="str">
        <f>IF('Order Form'!H325&gt;0,'Order Form'!H325," ")</f>
        <v xml:space="preserve"> </v>
      </c>
      <c r="I267" s="98" t="str">
        <f>IF('Order Form'!$K$13="Yes",(IF('Order Form'!#REF!&gt;0,"",IF('Order Form'!$K$10&lt;&gt;"GR - Gratis",IF('Order Form'!#REF!=0,"",IF(ISNUMBER($H267),'Order Form'!#REF!,"")),""))),"")</f>
        <v/>
      </c>
      <c r="J267" s="98" t="str">
        <f>IF('Order Form'!$K$13="Yes",(IF('Order Form'!#REF!=0,"",IF('Order Form'!$K$10&lt;&gt;"GR - Gratis",IF(ISNUMBER($H267),'Order Form'!#REF!,""),""))),"")</f>
        <v/>
      </c>
      <c r="K267" s="46"/>
      <c r="L267" s="98" t="str">
        <f>IF('Order Form'!J325&gt;0,"",IF('Order Form'!G325=0,"",IF('Order Form'!$K$10&lt;&gt;"GR - Gratis",IF('Order Form'!$K$12="Yes",IF(ISNUMBER($H267),'Order Form'!G325*100,""),""),"")))</f>
        <v/>
      </c>
      <c r="M267" s="98" t="str">
        <f>IF('Order Form'!J325&gt;0,"",IF('Order Form'!$K$17=0,"",IF('Order Form'!$K$17=0,"",IF('Order Form'!$K$10&lt;&gt;"GR - Gratis",IF('Order Form'!$K$12="Yes",IF(ISNUMBER($H267),'Order Form'!$K$17*100,""),""),""))))</f>
        <v/>
      </c>
      <c r="N267" s="47"/>
      <c r="O267" s="97" t="str">
        <f>IF('Order Form'!$B$8="Name / Attent Of","",IF(ISNUMBER($H267),IF('Order Form'!$K$14="Yes",'Order Form'!$B$8,""),""))</f>
        <v/>
      </c>
      <c r="P267" s="105" t="str">
        <f>IF('Order Form'!$B$9="Company / Department","",IF(ISNUMBER($H267),IF('Order Form'!$K$14="Yes",'Order Form'!$B$9,""),""))</f>
        <v/>
      </c>
      <c r="Q267" s="97" t="str">
        <f>IF('Order Form'!$B$10="Address 1","",IF(ISNUMBER($H267),IF('Order Form'!$K$14="Yes",'Order Form'!$B$10,""),""))</f>
        <v/>
      </c>
      <c r="R267" s="97" t="str">
        <f>IF('Order Form'!$B$11="Address 2","",IF(ISNUMBER($H267),IF('Order Form'!$K$14="Yes",'Order Form'!$B$11,""),""))</f>
        <v/>
      </c>
      <c r="S267" s="105" t="str">
        <f>IF('Order Form'!$B$12="Address 3","",IF(ISNUMBER($H267),IF('Order Form'!$K$14="Yes",'Order Form'!$B$12,""),""))</f>
        <v/>
      </c>
      <c r="T267" s="97" t="str">
        <f>IF('Order Form'!$B$13="Town","",IF(ISNUMBER($H267),IF('Order Form'!$K$14="Yes",'Order Form'!$B$13,""),""))</f>
        <v/>
      </c>
      <c r="U267" s="43"/>
      <c r="V267" s="112" t="str">
        <f>IF('Order Form'!$B$14="Post Code","",IF(ISNUMBER($H267),IF('Order Form'!$K$14="Yes",'Order Form'!$B$14,""),""))</f>
        <v/>
      </c>
      <c r="W267" s="107" t="str">
        <f>IF('Order Form'!$B$15="Country","",IF(ISNUMBER($H267),IF('Order Form'!$K$14="Yes",VLOOKUP('Order Form'!$B$15,Lists!N:O,2,0),""),""))</f>
        <v/>
      </c>
      <c r="X267" s="109"/>
      <c r="Y267" s="108" t="str">
        <f>IF('Order Form'!$F$8="Phone","",IF(ISNUMBER($H267),IF('Order Form'!$K$14="Yes",'Order Form'!$F$8,""),""))</f>
        <v/>
      </c>
      <c r="Z267" s="106" t="str">
        <f>IF('Order Form'!$F$9="Email","",IF(ISNUMBER($H267),IF('Order Form'!$K$14="Yes",'Order Form'!$F$9,""),""))</f>
        <v/>
      </c>
      <c r="AA267" s="47"/>
      <c r="AC267" s="95" t="str">
        <f>IF(ISNUMBER(($H267)),LEFT('Order Form'!$K$10,2),"")</f>
        <v/>
      </c>
      <c r="AD267" s="43"/>
      <c r="AE267" s="95" t="str">
        <f>IF(AC267="GR",LEFT('Order Form'!$K$11,2),"")</f>
        <v/>
      </c>
      <c r="AF267" s="43"/>
      <c r="AG267" s="47"/>
      <c r="AH267" s="47"/>
      <c r="AI267" s="95" t="str">
        <f>IF(ISNUMBER(($H267)),IF('Order Form'!$K$16="Yes","P",""),"")</f>
        <v/>
      </c>
      <c r="AJ267" s="43"/>
      <c r="AK267" s="115"/>
      <c r="AL267" s="115"/>
      <c r="AM267" s="43"/>
      <c r="AN267" s="43"/>
      <c r="AO267" s="47"/>
      <c r="AP267" s="43"/>
      <c r="AQ267" s="47"/>
      <c r="AR267" s="47"/>
      <c r="AS267" s="47"/>
      <c r="AZ267" s="95" t="str">
        <f>IF(ISNUMBER(($H267)),IF('Order Form'!$K$15="Yes","Y",""),"")</f>
        <v/>
      </c>
      <c r="BD267" s="96" t="e">
        <f>IF('Order Form'!#REF!&gt;0,"OF"," ")</f>
        <v>#REF!</v>
      </c>
      <c r="BE267" s="95" t="e">
        <f>IF('Order Form'!#REF!&gt;0,"Y"," ")</f>
        <v>#REF!</v>
      </c>
      <c r="BF267" s="95" t="e">
        <f>IF('Order Form'!#REF!&gt;0,"STANDARD"," ")</f>
        <v>#REF!</v>
      </c>
    </row>
    <row r="268" spans="1:58">
      <c r="A268" s="43"/>
      <c r="B268" s="102" t="str">
        <f>IF(ISNUMBER(($H268)),'Order Form'!$D$5,"")</f>
        <v/>
      </c>
      <c r="C268" s="101" t="str">
        <f>IF(ISNUMBER(($H268)),'Order Form'!$G$5,"")</f>
        <v/>
      </c>
      <c r="D268" s="101" t="str">
        <f>IF('Order Form'!F326="","",IF(ISNUMBER(($H268)),'Order Form'!F326,""))</f>
        <v/>
      </c>
      <c r="E268" s="44"/>
      <c r="F268" s="100" t="str">
        <f>IF(ISNUMBER((H268)),SUBSTITUTE(SUBSTITUTE('Order Form'!#REF!,"-","")," ",""),"")</f>
        <v/>
      </c>
      <c r="G268" s="45"/>
      <c r="H268" s="99" t="str">
        <f>IF('Order Form'!H326&gt;0,'Order Form'!H326," ")</f>
        <v xml:space="preserve"> </v>
      </c>
      <c r="I268" s="98" t="str">
        <f>IF('Order Form'!$K$13="Yes",(IF('Order Form'!#REF!&gt;0,"",IF('Order Form'!$K$10&lt;&gt;"GR - Gratis",IF('Order Form'!#REF!=0,"",IF(ISNUMBER($H268),'Order Form'!#REF!,"")),""))),"")</f>
        <v/>
      </c>
      <c r="J268" s="98" t="str">
        <f>IF('Order Form'!$K$13="Yes",(IF('Order Form'!#REF!=0,"",IF('Order Form'!$K$10&lt;&gt;"GR - Gratis",IF(ISNUMBER($H268),'Order Form'!#REF!,""),""))),"")</f>
        <v/>
      </c>
      <c r="K268" s="46"/>
      <c r="L268" s="98" t="str">
        <f>IF('Order Form'!J326&gt;0,"",IF('Order Form'!G326=0,"",IF('Order Form'!$K$10&lt;&gt;"GR - Gratis",IF('Order Form'!$K$12="Yes",IF(ISNUMBER($H268),'Order Form'!G326*100,""),""),"")))</f>
        <v/>
      </c>
      <c r="M268" s="98" t="str">
        <f>IF('Order Form'!J326&gt;0,"",IF('Order Form'!$K$17=0,"",IF('Order Form'!$K$17=0,"",IF('Order Form'!$K$10&lt;&gt;"GR - Gratis",IF('Order Form'!$K$12="Yes",IF(ISNUMBER($H268),'Order Form'!$K$17*100,""),""),""))))</f>
        <v/>
      </c>
      <c r="N268" s="47"/>
      <c r="O268" s="97" t="str">
        <f>IF('Order Form'!$B$8="Name / Attent Of","",IF(ISNUMBER($H268),IF('Order Form'!$K$14="Yes",'Order Form'!$B$8,""),""))</f>
        <v/>
      </c>
      <c r="P268" s="105" t="str">
        <f>IF('Order Form'!$B$9="Company / Department","",IF(ISNUMBER($H268),IF('Order Form'!$K$14="Yes",'Order Form'!$B$9,""),""))</f>
        <v/>
      </c>
      <c r="Q268" s="97" t="str">
        <f>IF('Order Form'!$B$10="Address 1","",IF(ISNUMBER($H268),IF('Order Form'!$K$14="Yes",'Order Form'!$B$10,""),""))</f>
        <v/>
      </c>
      <c r="R268" s="97" t="str">
        <f>IF('Order Form'!$B$11="Address 2","",IF(ISNUMBER($H268),IF('Order Form'!$K$14="Yes",'Order Form'!$B$11,""),""))</f>
        <v/>
      </c>
      <c r="S268" s="105" t="str">
        <f>IF('Order Form'!$B$12="Address 3","",IF(ISNUMBER($H268),IF('Order Form'!$K$14="Yes",'Order Form'!$B$12,""),""))</f>
        <v/>
      </c>
      <c r="T268" s="97" t="str">
        <f>IF('Order Form'!$B$13="Town","",IF(ISNUMBER($H268),IF('Order Form'!$K$14="Yes",'Order Form'!$B$13,""),""))</f>
        <v/>
      </c>
      <c r="U268" s="43"/>
      <c r="V268" s="112" t="str">
        <f>IF('Order Form'!$B$14="Post Code","",IF(ISNUMBER($H268),IF('Order Form'!$K$14="Yes",'Order Form'!$B$14,""),""))</f>
        <v/>
      </c>
      <c r="W268" s="107" t="str">
        <f>IF('Order Form'!$B$15="Country","",IF(ISNUMBER($H268),IF('Order Form'!$K$14="Yes",VLOOKUP('Order Form'!$B$15,Lists!N:O,2,0),""),""))</f>
        <v/>
      </c>
      <c r="X268" s="109"/>
      <c r="Y268" s="108" t="str">
        <f>IF('Order Form'!$F$8="Phone","",IF(ISNUMBER($H268),IF('Order Form'!$K$14="Yes",'Order Form'!$F$8,""),""))</f>
        <v/>
      </c>
      <c r="Z268" s="106" t="str">
        <f>IF('Order Form'!$F$9="Email","",IF(ISNUMBER($H268),IF('Order Form'!$K$14="Yes",'Order Form'!$F$9,""),""))</f>
        <v/>
      </c>
      <c r="AA268" s="47"/>
      <c r="AC268" s="95" t="str">
        <f>IF(ISNUMBER(($H268)),LEFT('Order Form'!$K$10,2),"")</f>
        <v/>
      </c>
      <c r="AD268" s="43"/>
      <c r="AE268" s="95" t="str">
        <f>IF(AC268="GR",LEFT('Order Form'!$K$11,2),"")</f>
        <v/>
      </c>
      <c r="AF268" s="43"/>
      <c r="AG268" s="47"/>
      <c r="AH268" s="47"/>
      <c r="AI268" s="95" t="str">
        <f>IF(ISNUMBER(($H268)),IF('Order Form'!$K$16="Yes","P",""),"")</f>
        <v/>
      </c>
      <c r="AJ268" s="43"/>
      <c r="AK268" s="115"/>
      <c r="AL268" s="115"/>
      <c r="AM268" s="43"/>
      <c r="AN268" s="43"/>
      <c r="AO268" s="47"/>
      <c r="AP268" s="43"/>
      <c r="AQ268" s="47"/>
      <c r="AR268" s="47"/>
      <c r="AS268" s="47"/>
      <c r="AZ268" s="95" t="str">
        <f>IF(ISNUMBER(($H268)),IF('Order Form'!$K$15="Yes","Y",""),"")</f>
        <v/>
      </c>
      <c r="BD268" s="96" t="e">
        <f>IF('Order Form'!#REF!&gt;0,"OF"," ")</f>
        <v>#REF!</v>
      </c>
      <c r="BE268" s="95" t="e">
        <f>IF('Order Form'!#REF!&gt;0,"Y"," ")</f>
        <v>#REF!</v>
      </c>
      <c r="BF268" s="95" t="e">
        <f>IF('Order Form'!#REF!&gt;0,"STANDARD"," ")</f>
        <v>#REF!</v>
      </c>
    </row>
    <row r="269" spans="1:58">
      <c r="A269" s="43"/>
      <c r="B269" s="102" t="str">
        <f>IF(ISNUMBER(($H269)),'Order Form'!$D$5,"")</f>
        <v/>
      </c>
      <c r="C269" s="101" t="str">
        <f>IF(ISNUMBER(($H269)),'Order Form'!$G$5,"")</f>
        <v/>
      </c>
      <c r="D269" s="101" t="str">
        <f>IF('Order Form'!F327="","",IF(ISNUMBER(($H269)),'Order Form'!F327,""))</f>
        <v/>
      </c>
      <c r="E269" s="44"/>
      <c r="F269" s="100" t="str">
        <f>IF(ISNUMBER((H269)),SUBSTITUTE(SUBSTITUTE('Order Form'!#REF!,"-","")," ",""),"")</f>
        <v/>
      </c>
      <c r="G269" s="45"/>
      <c r="H269" s="99" t="str">
        <f>IF('Order Form'!H327&gt;0,'Order Form'!H327," ")</f>
        <v xml:space="preserve"> </v>
      </c>
      <c r="I269" s="98" t="str">
        <f>IF('Order Form'!$K$13="Yes",(IF('Order Form'!#REF!&gt;0,"",IF('Order Form'!$K$10&lt;&gt;"GR - Gratis",IF('Order Form'!#REF!=0,"",IF(ISNUMBER($H269),'Order Form'!#REF!,"")),""))),"")</f>
        <v/>
      </c>
      <c r="J269" s="98" t="str">
        <f>IF('Order Form'!$K$13="Yes",(IF('Order Form'!#REF!=0,"",IF('Order Form'!$K$10&lt;&gt;"GR - Gratis",IF(ISNUMBER($H269),'Order Form'!#REF!,""),""))),"")</f>
        <v/>
      </c>
      <c r="K269" s="46"/>
      <c r="L269" s="98" t="str">
        <f>IF('Order Form'!J327&gt;0,"",IF('Order Form'!G327=0,"",IF('Order Form'!$K$10&lt;&gt;"GR - Gratis",IF('Order Form'!$K$12="Yes",IF(ISNUMBER($H269),'Order Form'!G327*100,""),""),"")))</f>
        <v/>
      </c>
      <c r="M269" s="98" t="str">
        <f>IF('Order Form'!J327&gt;0,"",IF('Order Form'!$K$17=0,"",IF('Order Form'!$K$17=0,"",IF('Order Form'!$K$10&lt;&gt;"GR - Gratis",IF('Order Form'!$K$12="Yes",IF(ISNUMBER($H269),'Order Form'!$K$17*100,""),""),""))))</f>
        <v/>
      </c>
      <c r="N269" s="47"/>
      <c r="O269" s="97" t="str">
        <f>IF('Order Form'!$B$8="Name / Attent Of","",IF(ISNUMBER($H269),IF('Order Form'!$K$14="Yes",'Order Form'!$B$8,""),""))</f>
        <v/>
      </c>
      <c r="P269" s="105" t="str">
        <f>IF('Order Form'!$B$9="Company / Department","",IF(ISNUMBER($H269),IF('Order Form'!$K$14="Yes",'Order Form'!$B$9,""),""))</f>
        <v/>
      </c>
      <c r="Q269" s="97" t="str">
        <f>IF('Order Form'!$B$10="Address 1","",IF(ISNUMBER($H269),IF('Order Form'!$K$14="Yes",'Order Form'!$B$10,""),""))</f>
        <v/>
      </c>
      <c r="R269" s="97" t="str">
        <f>IF('Order Form'!$B$11="Address 2","",IF(ISNUMBER($H269),IF('Order Form'!$K$14="Yes",'Order Form'!$B$11,""),""))</f>
        <v/>
      </c>
      <c r="S269" s="105" t="str">
        <f>IF('Order Form'!$B$12="Address 3","",IF(ISNUMBER($H269),IF('Order Form'!$K$14="Yes",'Order Form'!$B$12,""),""))</f>
        <v/>
      </c>
      <c r="T269" s="97" t="str">
        <f>IF('Order Form'!$B$13="Town","",IF(ISNUMBER($H269),IF('Order Form'!$K$14="Yes",'Order Form'!$B$13,""),""))</f>
        <v/>
      </c>
      <c r="U269" s="43"/>
      <c r="V269" s="112" t="str">
        <f>IF('Order Form'!$B$14="Post Code","",IF(ISNUMBER($H269),IF('Order Form'!$K$14="Yes",'Order Form'!$B$14,""),""))</f>
        <v/>
      </c>
      <c r="W269" s="107" t="str">
        <f>IF('Order Form'!$B$15="Country","",IF(ISNUMBER($H269),IF('Order Form'!$K$14="Yes",VLOOKUP('Order Form'!$B$15,Lists!N:O,2,0),""),""))</f>
        <v/>
      </c>
      <c r="X269" s="109"/>
      <c r="Y269" s="108" t="str">
        <f>IF('Order Form'!$F$8="Phone","",IF(ISNUMBER($H269),IF('Order Form'!$K$14="Yes",'Order Form'!$F$8,""),""))</f>
        <v/>
      </c>
      <c r="Z269" s="106" t="str">
        <f>IF('Order Form'!$F$9="Email","",IF(ISNUMBER($H269),IF('Order Form'!$K$14="Yes",'Order Form'!$F$9,""),""))</f>
        <v/>
      </c>
      <c r="AA269" s="47"/>
      <c r="AC269" s="95" t="str">
        <f>IF(ISNUMBER(($H269)),LEFT('Order Form'!$K$10,2),"")</f>
        <v/>
      </c>
      <c r="AD269" s="43"/>
      <c r="AE269" s="95" t="str">
        <f>IF(AC269="GR",LEFT('Order Form'!$K$11,2),"")</f>
        <v/>
      </c>
      <c r="AF269" s="43"/>
      <c r="AG269" s="47"/>
      <c r="AH269" s="47"/>
      <c r="AI269" s="95" t="str">
        <f>IF(ISNUMBER(($H269)),IF('Order Form'!$K$16="Yes","P",""),"")</f>
        <v/>
      </c>
      <c r="AJ269" s="43"/>
      <c r="AK269" s="115"/>
      <c r="AL269" s="115"/>
      <c r="AM269" s="43"/>
      <c r="AN269" s="43"/>
      <c r="AO269" s="47"/>
      <c r="AP269" s="43"/>
      <c r="AQ269" s="47"/>
      <c r="AR269" s="47"/>
      <c r="AS269" s="47"/>
      <c r="AZ269" s="95" t="str">
        <f>IF(ISNUMBER(($H269)),IF('Order Form'!$K$15="Yes","Y",""),"")</f>
        <v/>
      </c>
      <c r="BD269" s="96" t="e">
        <f>IF('Order Form'!#REF!&gt;0,"OF"," ")</f>
        <v>#REF!</v>
      </c>
      <c r="BE269" s="95" t="e">
        <f>IF('Order Form'!#REF!&gt;0,"Y"," ")</f>
        <v>#REF!</v>
      </c>
      <c r="BF269" s="95" t="e">
        <f>IF('Order Form'!#REF!&gt;0,"STANDARD"," ")</f>
        <v>#REF!</v>
      </c>
    </row>
    <row r="270" spans="1:58">
      <c r="A270" s="43"/>
      <c r="B270" s="102" t="str">
        <f>IF(ISNUMBER(($H270)),'Order Form'!$D$5,"")</f>
        <v/>
      </c>
      <c r="C270" s="101" t="str">
        <f>IF(ISNUMBER(($H270)),'Order Form'!$G$5,"")</f>
        <v/>
      </c>
      <c r="D270" s="101" t="str">
        <f>IF('Order Form'!F328="","",IF(ISNUMBER(($H270)),'Order Form'!F328,""))</f>
        <v/>
      </c>
      <c r="E270" s="44"/>
      <c r="F270" s="100" t="str">
        <f>IF(ISNUMBER((H270)),SUBSTITUTE(SUBSTITUTE('Order Form'!#REF!,"-","")," ",""),"")</f>
        <v/>
      </c>
      <c r="G270" s="45"/>
      <c r="H270" s="99" t="str">
        <f>IF('Order Form'!H328&gt;0,'Order Form'!H328," ")</f>
        <v xml:space="preserve"> </v>
      </c>
      <c r="I270" s="98" t="str">
        <f>IF('Order Form'!$K$13="Yes",(IF('Order Form'!#REF!&gt;0,"",IF('Order Form'!$K$10&lt;&gt;"GR - Gratis",IF('Order Form'!#REF!=0,"",IF(ISNUMBER($H270),'Order Form'!#REF!,"")),""))),"")</f>
        <v/>
      </c>
      <c r="J270" s="98" t="str">
        <f>IF('Order Form'!$K$13="Yes",(IF('Order Form'!#REF!=0,"",IF('Order Form'!$K$10&lt;&gt;"GR - Gratis",IF(ISNUMBER($H270),'Order Form'!#REF!,""),""))),"")</f>
        <v/>
      </c>
      <c r="K270" s="46"/>
      <c r="L270" s="98" t="str">
        <f>IF('Order Form'!J328&gt;0,"",IF('Order Form'!G328=0,"",IF('Order Form'!$K$10&lt;&gt;"GR - Gratis",IF('Order Form'!$K$12="Yes",IF(ISNUMBER($H270),'Order Form'!G328*100,""),""),"")))</f>
        <v/>
      </c>
      <c r="M270" s="98" t="str">
        <f>IF('Order Form'!J328&gt;0,"",IF('Order Form'!$K$17=0,"",IF('Order Form'!$K$17=0,"",IF('Order Form'!$K$10&lt;&gt;"GR - Gratis",IF('Order Form'!$K$12="Yes",IF(ISNUMBER($H270),'Order Form'!$K$17*100,""),""),""))))</f>
        <v/>
      </c>
      <c r="N270" s="47"/>
      <c r="O270" s="97" t="str">
        <f>IF('Order Form'!$B$8="Name / Attent Of","",IF(ISNUMBER($H270),IF('Order Form'!$K$14="Yes",'Order Form'!$B$8,""),""))</f>
        <v/>
      </c>
      <c r="P270" s="105" t="str">
        <f>IF('Order Form'!$B$9="Company / Department","",IF(ISNUMBER($H270),IF('Order Form'!$K$14="Yes",'Order Form'!$B$9,""),""))</f>
        <v/>
      </c>
      <c r="Q270" s="97" t="str">
        <f>IF('Order Form'!$B$10="Address 1","",IF(ISNUMBER($H270),IF('Order Form'!$K$14="Yes",'Order Form'!$B$10,""),""))</f>
        <v/>
      </c>
      <c r="R270" s="97" t="str">
        <f>IF('Order Form'!$B$11="Address 2","",IF(ISNUMBER($H270),IF('Order Form'!$K$14="Yes",'Order Form'!$B$11,""),""))</f>
        <v/>
      </c>
      <c r="S270" s="105" t="str">
        <f>IF('Order Form'!$B$12="Address 3","",IF(ISNUMBER($H270),IF('Order Form'!$K$14="Yes",'Order Form'!$B$12,""),""))</f>
        <v/>
      </c>
      <c r="T270" s="97" t="str">
        <f>IF('Order Form'!$B$13="Town","",IF(ISNUMBER($H270),IF('Order Form'!$K$14="Yes",'Order Form'!$B$13,""),""))</f>
        <v/>
      </c>
      <c r="U270" s="43"/>
      <c r="V270" s="112" t="str">
        <f>IF('Order Form'!$B$14="Post Code","",IF(ISNUMBER($H270),IF('Order Form'!$K$14="Yes",'Order Form'!$B$14,""),""))</f>
        <v/>
      </c>
      <c r="W270" s="107" t="str">
        <f>IF('Order Form'!$B$15="Country","",IF(ISNUMBER($H270),IF('Order Form'!$K$14="Yes",VLOOKUP('Order Form'!$B$15,Lists!N:O,2,0),""),""))</f>
        <v/>
      </c>
      <c r="X270" s="109"/>
      <c r="Y270" s="108" t="str">
        <f>IF('Order Form'!$F$8="Phone","",IF(ISNUMBER($H270),IF('Order Form'!$K$14="Yes",'Order Form'!$F$8,""),""))</f>
        <v/>
      </c>
      <c r="Z270" s="106" t="str">
        <f>IF('Order Form'!$F$9="Email","",IF(ISNUMBER($H270),IF('Order Form'!$K$14="Yes",'Order Form'!$F$9,""),""))</f>
        <v/>
      </c>
      <c r="AA270" s="47"/>
      <c r="AC270" s="95" t="str">
        <f>IF(ISNUMBER(($H270)),LEFT('Order Form'!$K$10,2),"")</f>
        <v/>
      </c>
      <c r="AD270" s="43"/>
      <c r="AE270" s="95" t="str">
        <f>IF(AC270="GR",LEFT('Order Form'!$K$11,2),"")</f>
        <v/>
      </c>
      <c r="AF270" s="43"/>
      <c r="AG270" s="47"/>
      <c r="AH270" s="47"/>
      <c r="AI270" s="95" t="str">
        <f>IF(ISNUMBER(($H270)),IF('Order Form'!$K$16="Yes","P",""),"")</f>
        <v/>
      </c>
      <c r="AJ270" s="43"/>
      <c r="AK270" s="115"/>
      <c r="AL270" s="115"/>
      <c r="AM270" s="43"/>
      <c r="AN270" s="43"/>
      <c r="AO270" s="47"/>
      <c r="AP270" s="43"/>
      <c r="AQ270" s="47"/>
      <c r="AR270" s="47"/>
      <c r="AS270" s="47"/>
      <c r="AZ270" s="95" t="str">
        <f>IF(ISNUMBER(($H270)),IF('Order Form'!$K$15="Yes","Y",""),"")</f>
        <v/>
      </c>
      <c r="BD270" s="96" t="e">
        <f>IF('Order Form'!#REF!&gt;0,"OF"," ")</f>
        <v>#REF!</v>
      </c>
      <c r="BE270" s="95" t="e">
        <f>IF('Order Form'!#REF!&gt;0,"Y"," ")</f>
        <v>#REF!</v>
      </c>
      <c r="BF270" s="95" t="e">
        <f>IF('Order Form'!#REF!&gt;0,"STANDARD"," ")</f>
        <v>#REF!</v>
      </c>
    </row>
    <row r="271" spans="1:58">
      <c r="A271" s="43"/>
      <c r="B271" s="102" t="str">
        <f>IF(ISNUMBER(($H271)),'Order Form'!$D$5,"")</f>
        <v/>
      </c>
      <c r="C271" s="101" t="str">
        <f>IF(ISNUMBER(($H271)),'Order Form'!$G$5,"")</f>
        <v/>
      </c>
      <c r="D271" s="101" t="str">
        <f>IF('Order Form'!F329="","",IF(ISNUMBER(($H271)),'Order Form'!F329,""))</f>
        <v/>
      </c>
      <c r="E271" s="44"/>
      <c r="F271" s="100" t="str">
        <f>IF(ISNUMBER((H271)),SUBSTITUTE(SUBSTITUTE('Order Form'!#REF!,"-","")," ",""),"")</f>
        <v/>
      </c>
      <c r="G271" s="45"/>
      <c r="H271" s="99" t="str">
        <f>IF('Order Form'!H329&gt;0,'Order Form'!H329," ")</f>
        <v xml:space="preserve"> </v>
      </c>
      <c r="I271" s="98" t="str">
        <f>IF('Order Form'!$K$13="Yes",(IF('Order Form'!#REF!&gt;0,"",IF('Order Form'!$K$10&lt;&gt;"GR - Gratis",IF('Order Form'!#REF!=0,"",IF(ISNUMBER($H271),'Order Form'!#REF!,"")),""))),"")</f>
        <v/>
      </c>
      <c r="J271" s="98" t="str">
        <f>IF('Order Form'!$K$13="Yes",(IF('Order Form'!#REF!=0,"",IF('Order Form'!$K$10&lt;&gt;"GR - Gratis",IF(ISNUMBER($H271),'Order Form'!#REF!,""),""))),"")</f>
        <v/>
      </c>
      <c r="K271" s="46"/>
      <c r="L271" s="98" t="str">
        <f>IF('Order Form'!J329&gt;0,"",IF('Order Form'!G329=0,"",IF('Order Form'!$K$10&lt;&gt;"GR - Gratis",IF('Order Form'!$K$12="Yes",IF(ISNUMBER($H271),'Order Form'!G329*100,""),""),"")))</f>
        <v/>
      </c>
      <c r="M271" s="98" t="str">
        <f>IF('Order Form'!J329&gt;0,"",IF('Order Form'!$K$17=0,"",IF('Order Form'!$K$17=0,"",IF('Order Form'!$K$10&lt;&gt;"GR - Gratis",IF('Order Form'!$K$12="Yes",IF(ISNUMBER($H271),'Order Form'!$K$17*100,""),""),""))))</f>
        <v/>
      </c>
      <c r="N271" s="47"/>
      <c r="O271" s="97" t="str">
        <f>IF('Order Form'!$B$8="Name / Attent Of","",IF(ISNUMBER($H271),IF('Order Form'!$K$14="Yes",'Order Form'!$B$8,""),""))</f>
        <v/>
      </c>
      <c r="P271" s="105" t="str">
        <f>IF('Order Form'!$B$9="Company / Department","",IF(ISNUMBER($H271),IF('Order Form'!$K$14="Yes",'Order Form'!$B$9,""),""))</f>
        <v/>
      </c>
      <c r="Q271" s="97" t="str">
        <f>IF('Order Form'!$B$10="Address 1","",IF(ISNUMBER($H271),IF('Order Form'!$K$14="Yes",'Order Form'!$B$10,""),""))</f>
        <v/>
      </c>
      <c r="R271" s="97" t="str">
        <f>IF('Order Form'!$B$11="Address 2","",IF(ISNUMBER($H271),IF('Order Form'!$K$14="Yes",'Order Form'!$B$11,""),""))</f>
        <v/>
      </c>
      <c r="S271" s="105" t="str">
        <f>IF('Order Form'!$B$12="Address 3","",IF(ISNUMBER($H271),IF('Order Form'!$K$14="Yes",'Order Form'!$B$12,""),""))</f>
        <v/>
      </c>
      <c r="T271" s="97" t="str">
        <f>IF('Order Form'!$B$13="Town","",IF(ISNUMBER($H271),IF('Order Form'!$K$14="Yes",'Order Form'!$B$13,""),""))</f>
        <v/>
      </c>
      <c r="U271" s="43"/>
      <c r="V271" s="112" t="str">
        <f>IF('Order Form'!$B$14="Post Code","",IF(ISNUMBER($H271),IF('Order Form'!$K$14="Yes",'Order Form'!$B$14,""),""))</f>
        <v/>
      </c>
      <c r="W271" s="107" t="str">
        <f>IF('Order Form'!$B$15="Country","",IF(ISNUMBER($H271),IF('Order Form'!$K$14="Yes",VLOOKUP('Order Form'!$B$15,Lists!N:O,2,0),""),""))</f>
        <v/>
      </c>
      <c r="X271" s="109"/>
      <c r="Y271" s="108" t="str">
        <f>IF('Order Form'!$F$8="Phone","",IF(ISNUMBER($H271),IF('Order Form'!$K$14="Yes",'Order Form'!$F$8,""),""))</f>
        <v/>
      </c>
      <c r="Z271" s="106" t="str">
        <f>IF('Order Form'!$F$9="Email","",IF(ISNUMBER($H271),IF('Order Form'!$K$14="Yes",'Order Form'!$F$9,""),""))</f>
        <v/>
      </c>
      <c r="AA271" s="47"/>
      <c r="AC271" s="95" t="str">
        <f>IF(ISNUMBER(($H271)),LEFT('Order Form'!$K$10,2),"")</f>
        <v/>
      </c>
      <c r="AD271" s="43"/>
      <c r="AE271" s="95" t="str">
        <f>IF(AC271="GR",LEFT('Order Form'!$K$11,2),"")</f>
        <v/>
      </c>
      <c r="AF271" s="43"/>
      <c r="AG271" s="47"/>
      <c r="AH271" s="47"/>
      <c r="AI271" s="95" t="str">
        <f>IF(ISNUMBER(($H271)),IF('Order Form'!$K$16="Yes","P",""),"")</f>
        <v/>
      </c>
      <c r="AJ271" s="43"/>
      <c r="AK271" s="115"/>
      <c r="AL271" s="115"/>
      <c r="AM271" s="43"/>
      <c r="AN271" s="43"/>
      <c r="AO271" s="47"/>
      <c r="AP271" s="43"/>
      <c r="AQ271" s="47"/>
      <c r="AR271" s="47"/>
      <c r="AS271" s="47"/>
      <c r="AZ271" s="95" t="str">
        <f>IF(ISNUMBER(($H271)),IF('Order Form'!$K$15="Yes","Y",""),"")</f>
        <v/>
      </c>
      <c r="BD271" s="96" t="e">
        <f>IF('Order Form'!#REF!&gt;0,"OF"," ")</f>
        <v>#REF!</v>
      </c>
      <c r="BE271" s="95" t="e">
        <f>IF('Order Form'!#REF!&gt;0,"Y"," ")</f>
        <v>#REF!</v>
      </c>
      <c r="BF271" s="95" t="e">
        <f>IF('Order Form'!#REF!&gt;0,"STANDARD"," ")</f>
        <v>#REF!</v>
      </c>
    </row>
    <row r="272" spans="1:58">
      <c r="A272" s="43"/>
      <c r="B272" s="102" t="str">
        <f>IF(ISNUMBER(($H272)),'Order Form'!$D$5,"")</f>
        <v/>
      </c>
      <c r="C272" s="101" t="str">
        <f>IF(ISNUMBER(($H272)),'Order Form'!$G$5,"")</f>
        <v/>
      </c>
      <c r="D272" s="101" t="str">
        <f>IF('Order Form'!F330="","",IF(ISNUMBER(($H272)),'Order Form'!F330,""))</f>
        <v/>
      </c>
      <c r="E272" s="44"/>
      <c r="F272" s="100" t="str">
        <f>IF(ISNUMBER((H272)),SUBSTITUTE(SUBSTITUTE('Order Form'!#REF!,"-","")," ",""),"")</f>
        <v/>
      </c>
      <c r="G272" s="45"/>
      <c r="H272" s="99" t="str">
        <f>IF('Order Form'!H330&gt;0,'Order Form'!H330," ")</f>
        <v xml:space="preserve"> </v>
      </c>
      <c r="I272" s="98" t="str">
        <f>IF('Order Form'!$K$13="Yes",(IF('Order Form'!#REF!&gt;0,"",IF('Order Form'!$K$10&lt;&gt;"GR - Gratis",IF('Order Form'!#REF!=0,"",IF(ISNUMBER($H272),'Order Form'!#REF!,"")),""))),"")</f>
        <v/>
      </c>
      <c r="J272" s="98" t="str">
        <f>IF('Order Form'!$K$13="Yes",(IF('Order Form'!#REF!=0,"",IF('Order Form'!$K$10&lt;&gt;"GR - Gratis",IF(ISNUMBER($H272),'Order Form'!#REF!,""),""))),"")</f>
        <v/>
      </c>
      <c r="K272" s="46"/>
      <c r="L272" s="98" t="str">
        <f>IF('Order Form'!J330&gt;0,"",IF('Order Form'!G330=0,"",IF('Order Form'!$K$10&lt;&gt;"GR - Gratis",IF('Order Form'!$K$12="Yes",IF(ISNUMBER($H272),'Order Form'!G330*100,""),""),"")))</f>
        <v/>
      </c>
      <c r="M272" s="98" t="str">
        <f>IF('Order Form'!J330&gt;0,"",IF('Order Form'!$K$17=0,"",IF('Order Form'!$K$17=0,"",IF('Order Form'!$K$10&lt;&gt;"GR - Gratis",IF('Order Form'!$K$12="Yes",IF(ISNUMBER($H272),'Order Form'!$K$17*100,""),""),""))))</f>
        <v/>
      </c>
      <c r="N272" s="47"/>
      <c r="O272" s="97" t="str">
        <f>IF('Order Form'!$B$8="Name / Attent Of","",IF(ISNUMBER($H272),IF('Order Form'!$K$14="Yes",'Order Form'!$B$8,""),""))</f>
        <v/>
      </c>
      <c r="P272" s="105" t="str">
        <f>IF('Order Form'!$B$9="Company / Department","",IF(ISNUMBER($H272),IF('Order Form'!$K$14="Yes",'Order Form'!$B$9,""),""))</f>
        <v/>
      </c>
      <c r="Q272" s="97" t="str">
        <f>IF('Order Form'!$B$10="Address 1","",IF(ISNUMBER($H272),IF('Order Form'!$K$14="Yes",'Order Form'!$B$10,""),""))</f>
        <v/>
      </c>
      <c r="R272" s="97" t="str">
        <f>IF('Order Form'!$B$11="Address 2","",IF(ISNUMBER($H272),IF('Order Form'!$K$14="Yes",'Order Form'!$B$11,""),""))</f>
        <v/>
      </c>
      <c r="S272" s="105" t="str">
        <f>IF('Order Form'!$B$12="Address 3","",IF(ISNUMBER($H272),IF('Order Form'!$K$14="Yes",'Order Form'!$B$12,""),""))</f>
        <v/>
      </c>
      <c r="T272" s="97" t="str">
        <f>IF('Order Form'!$B$13="Town","",IF(ISNUMBER($H272),IF('Order Form'!$K$14="Yes",'Order Form'!$B$13,""),""))</f>
        <v/>
      </c>
      <c r="U272" s="43"/>
      <c r="V272" s="112" t="str">
        <f>IF('Order Form'!$B$14="Post Code","",IF(ISNUMBER($H272),IF('Order Form'!$K$14="Yes",'Order Form'!$B$14,""),""))</f>
        <v/>
      </c>
      <c r="W272" s="107" t="str">
        <f>IF('Order Form'!$B$15="Country","",IF(ISNUMBER($H272),IF('Order Form'!$K$14="Yes",VLOOKUP('Order Form'!$B$15,Lists!N:O,2,0),""),""))</f>
        <v/>
      </c>
      <c r="X272" s="109"/>
      <c r="Y272" s="108" t="str">
        <f>IF('Order Form'!$F$8="Phone","",IF(ISNUMBER($H272),IF('Order Form'!$K$14="Yes",'Order Form'!$F$8,""),""))</f>
        <v/>
      </c>
      <c r="Z272" s="106" t="str">
        <f>IF('Order Form'!$F$9="Email","",IF(ISNUMBER($H272),IF('Order Form'!$K$14="Yes",'Order Form'!$F$9,""),""))</f>
        <v/>
      </c>
      <c r="AA272" s="47"/>
      <c r="AC272" s="95" t="str">
        <f>IF(ISNUMBER(($H272)),LEFT('Order Form'!$K$10,2),"")</f>
        <v/>
      </c>
      <c r="AD272" s="43"/>
      <c r="AE272" s="95" t="str">
        <f>IF(AC272="GR",LEFT('Order Form'!$K$11,2),"")</f>
        <v/>
      </c>
      <c r="AF272" s="43"/>
      <c r="AG272" s="47"/>
      <c r="AH272" s="47"/>
      <c r="AI272" s="95" t="str">
        <f>IF(ISNUMBER(($H272)),IF('Order Form'!$K$16="Yes","P",""),"")</f>
        <v/>
      </c>
      <c r="AJ272" s="43"/>
      <c r="AK272" s="115"/>
      <c r="AL272" s="115"/>
      <c r="AM272" s="43"/>
      <c r="AN272" s="43"/>
      <c r="AO272" s="47"/>
      <c r="AP272" s="43"/>
      <c r="AQ272" s="47"/>
      <c r="AR272" s="47"/>
      <c r="AS272" s="47"/>
      <c r="AZ272" s="95" t="str">
        <f>IF(ISNUMBER(($H272)),IF('Order Form'!$K$15="Yes","Y",""),"")</f>
        <v/>
      </c>
      <c r="BD272" s="96" t="e">
        <f>IF('Order Form'!#REF!&gt;0,"OF"," ")</f>
        <v>#REF!</v>
      </c>
      <c r="BE272" s="95" t="e">
        <f>IF('Order Form'!#REF!&gt;0,"Y"," ")</f>
        <v>#REF!</v>
      </c>
      <c r="BF272" s="95" t="e">
        <f>IF('Order Form'!#REF!&gt;0,"STANDARD"," ")</f>
        <v>#REF!</v>
      </c>
    </row>
    <row r="273" spans="1:58">
      <c r="A273" s="43"/>
      <c r="B273" s="102" t="str">
        <f>IF(ISNUMBER(($H273)),'Order Form'!$D$5,"")</f>
        <v/>
      </c>
      <c r="C273" s="101" t="str">
        <f>IF(ISNUMBER(($H273)),'Order Form'!$G$5,"")</f>
        <v/>
      </c>
      <c r="D273" s="101" t="str">
        <f>IF('Order Form'!F331="","",IF(ISNUMBER(($H273)),'Order Form'!F331,""))</f>
        <v/>
      </c>
      <c r="E273" s="44"/>
      <c r="F273" s="100" t="str">
        <f>IF(ISNUMBER((H273)),SUBSTITUTE(SUBSTITUTE('Order Form'!#REF!,"-","")," ",""),"")</f>
        <v/>
      </c>
      <c r="G273" s="45"/>
      <c r="H273" s="99" t="str">
        <f>IF('Order Form'!H331&gt;0,'Order Form'!H331," ")</f>
        <v xml:space="preserve"> </v>
      </c>
      <c r="I273" s="98" t="str">
        <f>IF('Order Form'!$K$13="Yes",(IF('Order Form'!#REF!&gt;0,"",IF('Order Form'!$K$10&lt;&gt;"GR - Gratis",IF('Order Form'!#REF!=0,"",IF(ISNUMBER($H273),'Order Form'!#REF!,"")),""))),"")</f>
        <v/>
      </c>
      <c r="J273" s="98" t="str">
        <f>IF('Order Form'!$K$13="Yes",(IF('Order Form'!#REF!=0,"",IF('Order Form'!$K$10&lt;&gt;"GR - Gratis",IF(ISNUMBER($H273),'Order Form'!#REF!,""),""))),"")</f>
        <v/>
      </c>
      <c r="K273" s="46"/>
      <c r="L273" s="98" t="str">
        <f>IF('Order Form'!J331&gt;0,"",IF('Order Form'!G331=0,"",IF('Order Form'!$K$10&lt;&gt;"GR - Gratis",IF('Order Form'!$K$12="Yes",IF(ISNUMBER($H273),'Order Form'!G331*100,""),""),"")))</f>
        <v/>
      </c>
      <c r="M273" s="98" t="str">
        <f>IF('Order Form'!J331&gt;0,"",IF('Order Form'!$K$17=0,"",IF('Order Form'!$K$17=0,"",IF('Order Form'!$K$10&lt;&gt;"GR - Gratis",IF('Order Form'!$K$12="Yes",IF(ISNUMBER($H273),'Order Form'!$K$17*100,""),""),""))))</f>
        <v/>
      </c>
      <c r="N273" s="47"/>
      <c r="O273" s="97" t="str">
        <f>IF('Order Form'!$B$8="Name / Attent Of","",IF(ISNUMBER($H273),IF('Order Form'!$K$14="Yes",'Order Form'!$B$8,""),""))</f>
        <v/>
      </c>
      <c r="P273" s="105" t="str">
        <f>IF('Order Form'!$B$9="Company / Department","",IF(ISNUMBER($H273),IF('Order Form'!$K$14="Yes",'Order Form'!$B$9,""),""))</f>
        <v/>
      </c>
      <c r="Q273" s="97" t="str">
        <f>IF('Order Form'!$B$10="Address 1","",IF(ISNUMBER($H273),IF('Order Form'!$K$14="Yes",'Order Form'!$B$10,""),""))</f>
        <v/>
      </c>
      <c r="R273" s="97" t="str">
        <f>IF('Order Form'!$B$11="Address 2","",IF(ISNUMBER($H273),IF('Order Form'!$K$14="Yes",'Order Form'!$B$11,""),""))</f>
        <v/>
      </c>
      <c r="S273" s="105" t="str">
        <f>IF('Order Form'!$B$12="Address 3","",IF(ISNUMBER($H273),IF('Order Form'!$K$14="Yes",'Order Form'!$B$12,""),""))</f>
        <v/>
      </c>
      <c r="T273" s="97" t="str">
        <f>IF('Order Form'!$B$13="Town","",IF(ISNUMBER($H273),IF('Order Form'!$K$14="Yes",'Order Form'!$B$13,""),""))</f>
        <v/>
      </c>
      <c r="U273" s="43"/>
      <c r="V273" s="112" t="str">
        <f>IF('Order Form'!$B$14="Post Code","",IF(ISNUMBER($H273),IF('Order Form'!$K$14="Yes",'Order Form'!$B$14,""),""))</f>
        <v/>
      </c>
      <c r="W273" s="107" t="str">
        <f>IF('Order Form'!$B$15="Country","",IF(ISNUMBER($H273),IF('Order Form'!$K$14="Yes",VLOOKUP('Order Form'!$B$15,Lists!N:O,2,0),""),""))</f>
        <v/>
      </c>
      <c r="X273" s="109"/>
      <c r="Y273" s="108" t="str">
        <f>IF('Order Form'!$F$8="Phone","",IF(ISNUMBER($H273),IF('Order Form'!$K$14="Yes",'Order Form'!$F$8,""),""))</f>
        <v/>
      </c>
      <c r="Z273" s="106" t="str">
        <f>IF('Order Form'!$F$9="Email","",IF(ISNUMBER($H273),IF('Order Form'!$K$14="Yes",'Order Form'!$F$9,""),""))</f>
        <v/>
      </c>
      <c r="AA273" s="47"/>
      <c r="AC273" s="95" t="str">
        <f>IF(ISNUMBER(($H273)),LEFT('Order Form'!$K$10,2),"")</f>
        <v/>
      </c>
      <c r="AD273" s="43"/>
      <c r="AE273" s="95" t="str">
        <f>IF(AC273="GR",LEFT('Order Form'!$K$11,2),"")</f>
        <v/>
      </c>
      <c r="AF273" s="43"/>
      <c r="AG273" s="47"/>
      <c r="AH273" s="47"/>
      <c r="AI273" s="95" t="str">
        <f>IF(ISNUMBER(($H273)),IF('Order Form'!$K$16="Yes","P",""),"")</f>
        <v/>
      </c>
      <c r="AJ273" s="43"/>
      <c r="AK273" s="115"/>
      <c r="AL273" s="115"/>
      <c r="AM273" s="43"/>
      <c r="AN273" s="43"/>
      <c r="AO273" s="47"/>
      <c r="AP273" s="43"/>
      <c r="AQ273" s="47"/>
      <c r="AR273" s="47"/>
      <c r="AS273" s="47"/>
      <c r="AZ273" s="95" t="str">
        <f>IF(ISNUMBER(($H273)),IF('Order Form'!$K$15="Yes","Y",""),"")</f>
        <v/>
      </c>
      <c r="BD273" s="96" t="e">
        <f>IF('Order Form'!#REF!&gt;0,"OF"," ")</f>
        <v>#REF!</v>
      </c>
      <c r="BE273" s="95" t="e">
        <f>IF('Order Form'!#REF!&gt;0,"Y"," ")</f>
        <v>#REF!</v>
      </c>
      <c r="BF273" s="95" t="e">
        <f>IF('Order Form'!#REF!&gt;0,"STANDARD"," ")</f>
        <v>#REF!</v>
      </c>
    </row>
    <row r="274" spans="1:58">
      <c r="A274" s="43"/>
      <c r="B274" s="102" t="str">
        <f>IF(ISNUMBER(($H274)),'Order Form'!$D$5,"")</f>
        <v/>
      </c>
      <c r="C274" s="101" t="str">
        <f>IF(ISNUMBER(($H274)),'Order Form'!$G$5,"")</f>
        <v/>
      </c>
      <c r="D274" s="101" t="str">
        <f>IF('Order Form'!F332="","",IF(ISNUMBER(($H274)),'Order Form'!F332,""))</f>
        <v/>
      </c>
      <c r="E274" s="44"/>
      <c r="F274" s="100" t="str">
        <f>IF(ISNUMBER((H274)),SUBSTITUTE(SUBSTITUTE('Order Form'!#REF!,"-","")," ",""),"")</f>
        <v/>
      </c>
      <c r="G274" s="45"/>
      <c r="H274" s="99" t="str">
        <f>IF('Order Form'!H332&gt;0,'Order Form'!H332," ")</f>
        <v xml:space="preserve"> </v>
      </c>
      <c r="I274" s="98" t="str">
        <f>IF('Order Form'!$K$13="Yes",(IF('Order Form'!#REF!&gt;0,"",IF('Order Form'!$K$10&lt;&gt;"GR - Gratis",IF('Order Form'!#REF!=0,"",IF(ISNUMBER($H274),'Order Form'!#REF!,"")),""))),"")</f>
        <v/>
      </c>
      <c r="J274" s="98" t="str">
        <f>IF('Order Form'!$K$13="Yes",(IF('Order Form'!#REF!=0,"",IF('Order Form'!$K$10&lt;&gt;"GR - Gratis",IF(ISNUMBER($H274),'Order Form'!#REF!,""),""))),"")</f>
        <v/>
      </c>
      <c r="K274" s="46"/>
      <c r="L274" s="98" t="str">
        <f>IF('Order Form'!J332&gt;0,"",IF('Order Form'!G332=0,"",IF('Order Form'!$K$10&lt;&gt;"GR - Gratis",IF('Order Form'!$K$12="Yes",IF(ISNUMBER($H274),'Order Form'!G332*100,""),""),"")))</f>
        <v/>
      </c>
      <c r="M274" s="98" t="str">
        <f>IF('Order Form'!J332&gt;0,"",IF('Order Form'!$K$17=0,"",IF('Order Form'!$K$17=0,"",IF('Order Form'!$K$10&lt;&gt;"GR - Gratis",IF('Order Form'!$K$12="Yes",IF(ISNUMBER($H274),'Order Form'!$K$17*100,""),""),""))))</f>
        <v/>
      </c>
      <c r="N274" s="47"/>
      <c r="O274" s="97" t="str">
        <f>IF('Order Form'!$B$8="Name / Attent Of","",IF(ISNUMBER($H274),IF('Order Form'!$K$14="Yes",'Order Form'!$B$8,""),""))</f>
        <v/>
      </c>
      <c r="P274" s="105" t="str">
        <f>IF('Order Form'!$B$9="Company / Department","",IF(ISNUMBER($H274),IF('Order Form'!$K$14="Yes",'Order Form'!$B$9,""),""))</f>
        <v/>
      </c>
      <c r="Q274" s="97" t="str">
        <f>IF('Order Form'!$B$10="Address 1","",IF(ISNUMBER($H274),IF('Order Form'!$K$14="Yes",'Order Form'!$B$10,""),""))</f>
        <v/>
      </c>
      <c r="R274" s="97" t="str">
        <f>IF('Order Form'!$B$11="Address 2","",IF(ISNUMBER($H274),IF('Order Form'!$K$14="Yes",'Order Form'!$B$11,""),""))</f>
        <v/>
      </c>
      <c r="S274" s="105" t="str">
        <f>IF('Order Form'!$B$12="Address 3","",IF(ISNUMBER($H274),IF('Order Form'!$K$14="Yes",'Order Form'!$B$12,""),""))</f>
        <v/>
      </c>
      <c r="T274" s="97" t="str">
        <f>IF('Order Form'!$B$13="Town","",IF(ISNUMBER($H274),IF('Order Form'!$K$14="Yes",'Order Form'!$B$13,""),""))</f>
        <v/>
      </c>
      <c r="U274" s="43"/>
      <c r="V274" s="112" t="str">
        <f>IF('Order Form'!$B$14="Post Code","",IF(ISNUMBER($H274),IF('Order Form'!$K$14="Yes",'Order Form'!$B$14,""),""))</f>
        <v/>
      </c>
      <c r="W274" s="107" t="str">
        <f>IF('Order Form'!$B$15="Country","",IF(ISNUMBER($H274),IF('Order Form'!$K$14="Yes",VLOOKUP('Order Form'!$B$15,Lists!N:O,2,0),""),""))</f>
        <v/>
      </c>
      <c r="X274" s="109"/>
      <c r="Y274" s="108" t="str">
        <f>IF('Order Form'!$F$8="Phone","",IF(ISNUMBER($H274),IF('Order Form'!$K$14="Yes",'Order Form'!$F$8,""),""))</f>
        <v/>
      </c>
      <c r="Z274" s="106" t="str">
        <f>IF('Order Form'!$F$9="Email","",IF(ISNUMBER($H274),IF('Order Form'!$K$14="Yes",'Order Form'!$F$9,""),""))</f>
        <v/>
      </c>
      <c r="AA274" s="47"/>
      <c r="AC274" s="95" t="str">
        <f>IF(ISNUMBER(($H274)),LEFT('Order Form'!$K$10,2),"")</f>
        <v/>
      </c>
      <c r="AD274" s="43"/>
      <c r="AE274" s="95" t="str">
        <f>IF(AC274="GR",LEFT('Order Form'!$K$11,2),"")</f>
        <v/>
      </c>
      <c r="AF274" s="43"/>
      <c r="AG274" s="47"/>
      <c r="AH274" s="47"/>
      <c r="AI274" s="95" t="str">
        <f>IF(ISNUMBER(($H274)),IF('Order Form'!$K$16="Yes","P",""),"")</f>
        <v/>
      </c>
      <c r="AJ274" s="43"/>
      <c r="AK274" s="115"/>
      <c r="AL274" s="115"/>
      <c r="AM274" s="43"/>
      <c r="AN274" s="43"/>
      <c r="AO274" s="47"/>
      <c r="AP274" s="43"/>
      <c r="AQ274" s="47"/>
      <c r="AR274" s="47"/>
      <c r="AS274" s="47"/>
      <c r="AZ274" s="95" t="str">
        <f>IF(ISNUMBER(($H274)),IF('Order Form'!$K$15="Yes","Y",""),"")</f>
        <v/>
      </c>
      <c r="BD274" s="96" t="e">
        <f>IF('Order Form'!#REF!&gt;0,"OF"," ")</f>
        <v>#REF!</v>
      </c>
      <c r="BE274" s="95" t="e">
        <f>IF('Order Form'!#REF!&gt;0,"Y"," ")</f>
        <v>#REF!</v>
      </c>
      <c r="BF274" s="95" t="e">
        <f>IF('Order Form'!#REF!&gt;0,"STANDARD"," ")</f>
        <v>#REF!</v>
      </c>
    </row>
    <row r="275" spans="1:58">
      <c r="A275" s="43"/>
      <c r="B275" s="102" t="str">
        <f>IF(ISNUMBER(($H275)),'Order Form'!$D$5,"")</f>
        <v/>
      </c>
      <c r="C275" s="101" t="str">
        <f>IF(ISNUMBER(($H275)),'Order Form'!$G$5,"")</f>
        <v/>
      </c>
      <c r="D275" s="101" t="str">
        <f>IF('Order Form'!F333="","",IF(ISNUMBER(($H275)),'Order Form'!F333,""))</f>
        <v/>
      </c>
      <c r="E275" s="44"/>
      <c r="F275" s="100" t="str">
        <f>IF(ISNUMBER((H275)),SUBSTITUTE(SUBSTITUTE('Order Form'!#REF!,"-","")," ",""),"")</f>
        <v/>
      </c>
      <c r="G275" s="45"/>
      <c r="H275" s="99" t="str">
        <f>IF('Order Form'!H333&gt;0,'Order Form'!H333," ")</f>
        <v xml:space="preserve"> </v>
      </c>
      <c r="I275" s="98" t="str">
        <f>IF('Order Form'!$K$13="Yes",(IF('Order Form'!#REF!&gt;0,"",IF('Order Form'!$K$10&lt;&gt;"GR - Gratis",IF('Order Form'!#REF!=0,"",IF(ISNUMBER($H275),'Order Form'!#REF!,"")),""))),"")</f>
        <v/>
      </c>
      <c r="J275" s="98" t="str">
        <f>IF('Order Form'!$K$13="Yes",(IF('Order Form'!#REF!=0,"",IF('Order Form'!$K$10&lt;&gt;"GR - Gratis",IF(ISNUMBER($H275),'Order Form'!#REF!,""),""))),"")</f>
        <v/>
      </c>
      <c r="K275" s="46"/>
      <c r="L275" s="98" t="str">
        <f>IF('Order Form'!J333&gt;0,"",IF('Order Form'!G333=0,"",IF('Order Form'!$K$10&lt;&gt;"GR - Gratis",IF('Order Form'!$K$12="Yes",IF(ISNUMBER($H275),'Order Form'!G333*100,""),""),"")))</f>
        <v/>
      </c>
      <c r="M275" s="98" t="str">
        <f>IF('Order Form'!J333&gt;0,"",IF('Order Form'!$K$17=0,"",IF('Order Form'!$K$17=0,"",IF('Order Form'!$K$10&lt;&gt;"GR - Gratis",IF('Order Form'!$K$12="Yes",IF(ISNUMBER($H275),'Order Form'!$K$17*100,""),""),""))))</f>
        <v/>
      </c>
      <c r="N275" s="47"/>
      <c r="O275" s="97" t="str">
        <f>IF('Order Form'!$B$8="Name / Attent Of","",IF(ISNUMBER($H275),IF('Order Form'!$K$14="Yes",'Order Form'!$B$8,""),""))</f>
        <v/>
      </c>
      <c r="P275" s="105" t="str">
        <f>IF('Order Form'!$B$9="Company / Department","",IF(ISNUMBER($H275),IF('Order Form'!$K$14="Yes",'Order Form'!$B$9,""),""))</f>
        <v/>
      </c>
      <c r="Q275" s="97" t="str">
        <f>IF('Order Form'!$B$10="Address 1","",IF(ISNUMBER($H275),IF('Order Form'!$K$14="Yes",'Order Form'!$B$10,""),""))</f>
        <v/>
      </c>
      <c r="R275" s="97" t="str">
        <f>IF('Order Form'!$B$11="Address 2","",IF(ISNUMBER($H275),IF('Order Form'!$K$14="Yes",'Order Form'!$B$11,""),""))</f>
        <v/>
      </c>
      <c r="S275" s="105" t="str">
        <f>IF('Order Form'!$B$12="Address 3","",IF(ISNUMBER($H275),IF('Order Form'!$K$14="Yes",'Order Form'!$B$12,""),""))</f>
        <v/>
      </c>
      <c r="T275" s="97" t="str">
        <f>IF('Order Form'!$B$13="Town","",IF(ISNUMBER($H275),IF('Order Form'!$K$14="Yes",'Order Form'!$B$13,""),""))</f>
        <v/>
      </c>
      <c r="U275" s="43"/>
      <c r="V275" s="112" t="str">
        <f>IF('Order Form'!$B$14="Post Code","",IF(ISNUMBER($H275),IF('Order Form'!$K$14="Yes",'Order Form'!$B$14,""),""))</f>
        <v/>
      </c>
      <c r="W275" s="107" t="str">
        <f>IF('Order Form'!$B$15="Country","",IF(ISNUMBER($H275),IF('Order Form'!$K$14="Yes",VLOOKUP('Order Form'!$B$15,Lists!N:O,2,0),""),""))</f>
        <v/>
      </c>
      <c r="X275" s="109"/>
      <c r="Y275" s="108" t="str">
        <f>IF('Order Form'!$F$8="Phone","",IF(ISNUMBER($H275),IF('Order Form'!$K$14="Yes",'Order Form'!$F$8,""),""))</f>
        <v/>
      </c>
      <c r="Z275" s="106" t="str">
        <f>IF('Order Form'!$F$9="Email","",IF(ISNUMBER($H275),IF('Order Form'!$K$14="Yes",'Order Form'!$F$9,""),""))</f>
        <v/>
      </c>
      <c r="AA275" s="47"/>
      <c r="AC275" s="95" t="str">
        <f>IF(ISNUMBER(($H275)),LEFT('Order Form'!$K$10,2),"")</f>
        <v/>
      </c>
      <c r="AD275" s="43"/>
      <c r="AE275" s="95" t="str">
        <f>IF(AC275="GR",LEFT('Order Form'!$K$11,2),"")</f>
        <v/>
      </c>
      <c r="AF275" s="43"/>
      <c r="AG275" s="47"/>
      <c r="AH275" s="47"/>
      <c r="AI275" s="95" t="str">
        <f>IF(ISNUMBER(($H275)),IF('Order Form'!$K$16="Yes","P",""),"")</f>
        <v/>
      </c>
      <c r="AJ275" s="43"/>
      <c r="AK275" s="115"/>
      <c r="AL275" s="115"/>
      <c r="AM275" s="43"/>
      <c r="AN275" s="43"/>
      <c r="AO275" s="47"/>
      <c r="AP275" s="43"/>
      <c r="AQ275" s="47"/>
      <c r="AR275" s="47"/>
      <c r="AS275" s="47"/>
      <c r="AZ275" s="95" t="str">
        <f>IF(ISNUMBER(($H275)),IF('Order Form'!$K$15="Yes","Y",""),"")</f>
        <v/>
      </c>
      <c r="BD275" s="96" t="e">
        <f>IF('Order Form'!#REF!&gt;0,"OF"," ")</f>
        <v>#REF!</v>
      </c>
      <c r="BE275" s="95" t="e">
        <f>IF('Order Form'!#REF!&gt;0,"Y"," ")</f>
        <v>#REF!</v>
      </c>
      <c r="BF275" s="95" t="e">
        <f>IF('Order Form'!#REF!&gt;0,"STANDARD"," ")</f>
        <v>#REF!</v>
      </c>
    </row>
    <row r="276" spans="1:58">
      <c r="A276" s="43"/>
      <c r="B276" s="102" t="str">
        <f>IF(ISNUMBER(($H276)),'Order Form'!$D$5,"")</f>
        <v/>
      </c>
      <c r="C276" s="101" t="str">
        <f>IF(ISNUMBER(($H276)),'Order Form'!$G$5,"")</f>
        <v/>
      </c>
      <c r="D276" s="101" t="str">
        <f>IF('Order Form'!F334="","",IF(ISNUMBER(($H276)),'Order Form'!F334,""))</f>
        <v/>
      </c>
      <c r="E276" s="44"/>
      <c r="F276" s="100" t="str">
        <f>IF(ISNUMBER((H276)),SUBSTITUTE(SUBSTITUTE('Order Form'!#REF!,"-","")," ",""),"")</f>
        <v/>
      </c>
      <c r="G276" s="45"/>
      <c r="H276" s="99" t="str">
        <f>IF('Order Form'!H334&gt;0,'Order Form'!H334," ")</f>
        <v xml:space="preserve"> </v>
      </c>
      <c r="I276" s="98" t="str">
        <f>IF('Order Form'!$K$13="Yes",(IF('Order Form'!#REF!&gt;0,"",IF('Order Form'!$K$10&lt;&gt;"GR - Gratis",IF('Order Form'!#REF!=0,"",IF(ISNUMBER($H276),'Order Form'!#REF!,"")),""))),"")</f>
        <v/>
      </c>
      <c r="J276" s="98" t="str">
        <f>IF('Order Form'!$K$13="Yes",(IF('Order Form'!#REF!=0,"",IF('Order Form'!$K$10&lt;&gt;"GR - Gratis",IF(ISNUMBER($H276),'Order Form'!#REF!,""),""))),"")</f>
        <v/>
      </c>
      <c r="K276" s="46"/>
      <c r="L276" s="98" t="str">
        <f>IF('Order Form'!J334&gt;0,"",IF('Order Form'!G334=0,"",IF('Order Form'!$K$10&lt;&gt;"GR - Gratis",IF('Order Form'!$K$12="Yes",IF(ISNUMBER($H276),'Order Form'!G334*100,""),""),"")))</f>
        <v/>
      </c>
      <c r="M276" s="98" t="str">
        <f>IF('Order Form'!J334&gt;0,"",IF('Order Form'!$K$17=0,"",IF('Order Form'!$K$17=0,"",IF('Order Form'!$K$10&lt;&gt;"GR - Gratis",IF('Order Form'!$K$12="Yes",IF(ISNUMBER($H276),'Order Form'!$K$17*100,""),""),""))))</f>
        <v/>
      </c>
      <c r="N276" s="47"/>
      <c r="O276" s="97" t="str">
        <f>IF('Order Form'!$B$8="Name / Attent Of","",IF(ISNUMBER($H276),IF('Order Form'!$K$14="Yes",'Order Form'!$B$8,""),""))</f>
        <v/>
      </c>
      <c r="P276" s="105" t="str">
        <f>IF('Order Form'!$B$9="Company / Department","",IF(ISNUMBER($H276),IF('Order Form'!$K$14="Yes",'Order Form'!$B$9,""),""))</f>
        <v/>
      </c>
      <c r="Q276" s="97" t="str">
        <f>IF('Order Form'!$B$10="Address 1","",IF(ISNUMBER($H276),IF('Order Form'!$K$14="Yes",'Order Form'!$B$10,""),""))</f>
        <v/>
      </c>
      <c r="R276" s="97" t="str">
        <f>IF('Order Form'!$B$11="Address 2","",IF(ISNUMBER($H276),IF('Order Form'!$K$14="Yes",'Order Form'!$B$11,""),""))</f>
        <v/>
      </c>
      <c r="S276" s="105" t="str">
        <f>IF('Order Form'!$B$12="Address 3","",IF(ISNUMBER($H276),IF('Order Form'!$K$14="Yes",'Order Form'!$B$12,""),""))</f>
        <v/>
      </c>
      <c r="T276" s="97" t="str">
        <f>IF('Order Form'!$B$13="Town","",IF(ISNUMBER($H276),IF('Order Form'!$K$14="Yes",'Order Form'!$B$13,""),""))</f>
        <v/>
      </c>
      <c r="U276" s="43"/>
      <c r="V276" s="112" t="str">
        <f>IF('Order Form'!$B$14="Post Code","",IF(ISNUMBER($H276),IF('Order Form'!$K$14="Yes",'Order Form'!$B$14,""),""))</f>
        <v/>
      </c>
      <c r="W276" s="107" t="str">
        <f>IF('Order Form'!$B$15="Country","",IF(ISNUMBER($H276),IF('Order Form'!$K$14="Yes",VLOOKUP('Order Form'!$B$15,Lists!N:O,2,0),""),""))</f>
        <v/>
      </c>
      <c r="X276" s="109"/>
      <c r="Y276" s="108" t="str">
        <f>IF('Order Form'!$F$8="Phone","",IF(ISNUMBER($H276),IF('Order Form'!$K$14="Yes",'Order Form'!$F$8,""),""))</f>
        <v/>
      </c>
      <c r="Z276" s="106" t="str">
        <f>IF('Order Form'!$F$9="Email","",IF(ISNUMBER($H276),IF('Order Form'!$K$14="Yes",'Order Form'!$F$9,""),""))</f>
        <v/>
      </c>
      <c r="AA276" s="47"/>
      <c r="AC276" s="95" t="str">
        <f>IF(ISNUMBER(($H276)),LEFT('Order Form'!$K$10,2),"")</f>
        <v/>
      </c>
      <c r="AD276" s="43"/>
      <c r="AE276" s="95" t="str">
        <f>IF(AC276="GR",LEFT('Order Form'!$K$11,2),"")</f>
        <v/>
      </c>
      <c r="AF276" s="43"/>
      <c r="AG276" s="47"/>
      <c r="AH276" s="47"/>
      <c r="AI276" s="95" t="str">
        <f>IF(ISNUMBER(($H276)),IF('Order Form'!$K$16="Yes","P",""),"")</f>
        <v/>
      </c>
      <c r="AJ276" s="43"/>
      <c r="AK276" s="115"/>
      <c r="AL276" s="115"/>
      <c r="AM276" s="43"/>
      <c r="AN276" s="43"/>
      <c r="AO276" s="47"/>
      <c r="AP276" s="43"/>
      <c r="AQ276" s="47"/>
      <c r="AR276" s="47"/>
      <c r="AS276" s="47"/>
      <c r="AZ276" s="95" t="str">
        <f>IF(ISNUMBER(($H276)),IF('Order Form'!$K$15="Yes","Y",""),"")</f>
        <v/>
      </c>
      <c r="BD276" s="96" t="e">
        <f>IF('Order Form'!#REF!&gt;0,"OF"," ")</f>
        <v>#REF!</v>
      </c>
      <c r="BE276" s="95" t="e">
        <f>IF('Order Form'!#REF!&gt;0,"Y"," ")</f>
        <v>#REF!</v>
      </c>
      <c r="BF276" s="95" t="e">
        <f>IF('Order Form'!#REF!&gt;0,"STANDARD"," ")</f>
        <v>#REF!</v>
      </c>
    </row>
    <row r="277" spans="1:58">
      <c r="A277" s="43"/>
      <c r="B277" s="102" t="str">
        <f>IF(ISNUMBER(($H277)),'Order Form'!$D$5,"")</f>
        <v/>
      </c>
      <c r="C277" s="101" t="str">
        <f>IF(ISNUMBER(($H277)),'Order Form'!$G$5,"")</f>
        <v/>
      </c>
      <c r="D277" s="101" t="str">
        <f>IF('Order Form'!F335="","",IF(ISNUMBER(($H277)),'Order Form'!F335,""))</f>
        <v/>
      </c>
      <c r="E277" s="44"/>
      <c r="F277" s="100" t="str">
        <f>IF(ISNUMBER((H277)),SUBSTITUTE(SUBSTITUTE('Order Form'!#REF!,"-","")," ",""),"")</f>
        <v/>
      </c>
      <c r="G277" s="45"/>
      <c r="H277" s="99" t="str">
        <f>IF('Order Form'!H335&gt;0,'Order Form'!H335," ")</f>
        <v xml:space="preserve"> </v>
      </c>
      <c r="I277" s="98" t="str">
        <f>IF('Order Form'!$K$13="Yes",(IF('Order Form'!#REF!&gt;0,"",IF('Order Form'!$K$10&lt;&gt;"GR - Gratis",IF('Order Form'!#REF!=0,"",IF(ISNUMBER($H277),'Order Form'!#REF!,"")),""))),"")</f>
        <v/>
      </c>
      <c r="J277" s="98" t="str">
        <f>IF('Order Form'!$K$13="Yes",(IF('Order Form'!#REF!=0,"",IF('Order Form'!$K$10&lt;&gt;"GR - Gratis",IF(ISNUMBER($H277),'Order Form'!#REF!,""),""))),"")</f>
        <v/>
      </c>
      <c r="K277" s="46"/>
      <c r="L277" s="98" t="str">
        <f>IF('Order Form'!J335&gt;0,"",IF('Order Form'!G335=0,"",IF('Order Form'!$K$10&lt;&gt;"GR - Gratis",IF('Order Form'!$K$12="Yes",IF(ISNUMBER($H277),'Order Form'!G335*100,""),""),"")))</f>
        <v/>
      </c>
      <c r="M277" s="98" t="str">
        <f>IF('Order Form'!J335&gt;0,"",IF('Order Form'!$K$17=0,"",IF('Order Form'!$K$17=0,"",IF('Order Form'!$K$10&lt;&gt;"GR - Gratis",IF('Order Form'!$K$12="Yes",IF(ISNUMBER($H277),'Order Form'!$K$17*100,""),""),""))))</f>
        <v/>
      </c>
      <c r="N277" s="47"/>
      <c r="O277" s="97" t="str">
        <f>IF('Order Form'!$B$8="Name / Attent Of","",IF(ISNUMBER($H277),IF('Order Form'!$K$14="Yes",'Order Form'!$B$8,""),""))</f>
        <v/>
      </c>
      <c r="P277" s="105" t="str">
        <f>IF('Order Form'!$B$9="Company / Department","",IF(ISNUMBER($H277),IF('Order Form'!$K$14="Yes",'Order Form'!$B$9,""),""))</f>
        <v/>
      </c>
      <c r="Q277" s="97" t="str">
        <f>IF('Order Form'!$B$10="Address 1","",IF(ISNUMBER($H277),IF('Order Form'!$K$14="Yes",'Order Form'!$B$10,""),""))</f>
        <v/>
      </c>
      <c r="R277" s="97" t="str">
        <f>IF('Order Form'!$B$11="Address 2","",IF(ISNUMBER($H277),IF('Order Form'!$K$14="Yes",'Order Form'!$B$11,""),""))</f>
        <v/>
      </c>
      <c r="S277" s="105" t="str">
        <f>IF('Order Form'!$B$12="Address 3","",IF(ISNUMBER($H277),IF('Order Form'!$K$14="Yes",'Order Form'!$B$12,""),""))</f>
        <v/>
      </c>
      <c r="T277" s="97" t="str">
        <f>IF('Order Form'!$B$13="Town","",IF(ISNUMBER($H277),IF('Order Form'!$K$14="Yes",'Order Form'!$B$13,""),""))</f>
        <v/>
      </c>
      <c r="U277" s="43"/>
      <c r="V277" s="112" t="str">
        <f>IF('Order Form'!$B$14="Post Code","",IF(ISNUMBER($H277),IF('Order Form'!$K$14="Yes",'Order Form'!$B$14,""),""))</f>
        <v/>
      </c>
      <c r="W277" s="107" t="str">
        <f>IF('Order Form'!$B$15="Country","",IF(ISNUMBER($H277),IF('Order Form'!$K$14="Yes",VLOOKUP('Order Form'!$B$15,Lists!N:O,2,0),""),""))</f>
        <v/>
      </c>
      <c r="X277" s="109"/>
      <c r="Y277" s="108" t="str">
        <f>IF('Order Form'!$F$8="Phone","",IF(ISNUMBER($H277),IF('Order Form'!$K$14="Yes",'Order Form'!$F$8,""),""))</f>
        <v/>
      </c>
      <c r="Z277" s="106" t="str">
        <f>IF('Order Form'!$F$9="Email","",IF(ISNUMBER($H277),IF('Order Form'!$K$14="Yes",'Order Form'!$F$9,""),""))</f>
        <v/>
      </c>
      <c r="AA277" s="47"/>
      <c r="AC277" s="95" t="str">
        <f>IF(ISNUMBER(($H277)),LEFT('Order Form'!$K$10,2),"")</f>
        <v/>
      </c>
      <c r="AD277" s="43"/>
      <c r="AE277" s="95" t="str">
        <f>IF(AC277="GR",LEFT('Order Form'!$K$11,2),"")</f>
        <v/>
      </c>
      <c r="AF277" s="43"/>
      <c r="AG277" s="47"/>
      <c r="AH277" s="47"/>
      <c r="AI277" s="95" t="str">
        <f>IF(ISNUMBER(($H277)),IF('Order Form'!$K$16="Yes","P",""),"")</f>
        <v/>
      </c>
      <c r="AJ277" s="43"/>
      <c r="AK277" s="115"/>
      <c r="AL277" s="115"/>
      <c r="AM277" s="43"/>
      <c r="AN277" s="43"/>
      <c r="AO277" s="47"/>
      <c r="AP277" s="43"/>
      <c r="AQ277" s="47"/>
      <c r="AR277" s="47"/>
      <c r="AS277" s="47"/>
      <c r="AZ277" s="95" t="str">
        <f>IF(ISNUMBER(($H277)),IF('Order Form'!$K$15="Yes","Y",""),"")</f>
        <v/>
      </c>
      <c r="BD277" s="96" t="e">
        <f>IF('Order Form'!#REF!&gt;0,"OF"," ")</f>
        <v>#REF!</v>
      </c>
      <c r="BE277" s="95" t="e">
        <f>IF('Order Form'!#REF!&gt;0,"Y"," ")</f>
        <v>#REF!</v>
      </c>
      <c r="BF277" s="95" t="e">
        <f>IF('Order Form'!#REF!&gt;0,"STANDARD"," ")</f>
        <v>#REF!</v>
      </c>
    </row>
    <row r="278" spans="1:58">
      <c r="A278" s="43"/>
      <c r="B278" s="102" t="str">
        <f>IF(ISNUMBER(($H278)),'Order Form'!$D$5,"")</f>
        <v/>
      </c>
      <c r="C278" s="101" t="str">
        <f>IF(ISNUMBER(($H278)),'Order Form'!$G$5,"")</f>
        <v/>
      </c>
      <c r="D278" s="101" t="str">
        <f>IF('Order Form'!F336="","",IF(ISNUMBER(($H278)),'Order Form'!F336,""))</f>
        <v/>
      </c>
      <c r="E278" s="44"/>
      <c r="F278" s="100" t="str">
        <f>IF(ISNUMBER((H278)),SUBSTITUTE(SUBSTITUTE('Order Form'!#REF!,"-","")," ",""),"")</f>
        <v/>
      </c>
      <c r="G278" s="45"/>
      <c r="H278" s="99" t="str">
        <f>IF('Order Form'!H336&gt;0,'Order Form'!H336," ")</f>
        <v xml:space="preserve"> </v>
      </c>
      <c r="I278" s="98" t="str">
        <f>IF('Order Form'!$K$13="Yes",(IF('Order Form'!#REF!&gt;0,"",IF('Order Form'!$K$10&lt;&gt;"GR - Gratis",IF('Order Form'!#REF!=0,"",IF(ISNUMBER($H278),'Order Form'!#REF!,"")),""))),"")</f>
        <v/>
      </c>
      <c r="J278" s="98" t="str">
        <f>IF('Order Form'!$K$13="Yes",(IF('Order Form'!#REF!=0,"",IF('Order Form'!$K$10&lt;&gt;"GR - Gratis",IF(ISNUMBER($H278),'Order Form'!#REF!,""),""))),"")</f>
        <v/>
      </c>
      <c r="K278" s="46"/>
      <c r="L278" s="98" t="str">
        <f>IF('Order Form'!J336&gt;0,"",IF('Order Form'!G336=0,"",IF('Order Form'!$K$10&lt;&gt;"GR - Gratis",IF('Order Form'!$K$12="Yes",IF(ISNUMBER($H278),'Order Form'!G336*100,""),""),"")))</f>
        <v/>
      </c>
      <c r="M278" s="98" t="str">
        <f>IF('Order Form'!J336&gt;0,"",IF('Order Form'!$K$17=0,"",IF('Order Form'!$K$17=0,"",IF('Order Form'!$K$10&lt;&gt;"GR - Gratis",IF('Order Form'!$K$12="Yes",IF(ISNUMBER($H278),'Order Form'!$K$17*100,""),""),""))))</f>
        <v/>
      </c>
      <c r="N278" s="47"/>
      <c r="O278" s="97" t="str">
        <f>IF('Order Form'!$B$8="Name / Attent Of","",IF(ISNUMBER($H278),IF('Order Form'!$K$14="Yes",'Order Form'!$B$8,""),""))</f>
        <v/>
      </c>
      <c r="P278" s="105" t="str">
        <f>IF('Order Form'!$B$9="Company / Department","",IF(ISNUMBER($H278),IF('Order Form'!$K$14="Yes",'Order Form'!$B$9,""),""))</f>
        <v/>
      </c>
      <c r="Q278" s="97" t="str">
        <f>IF('Order Form'!$B$10="Address 1","",IF(ISNUMBER($H278),IF('Order Form'!$K$14="Yes",'Order Form'!$B$10,""),""))</f>
        <v/>
      </c>
      <c r="R278" s="97" t="str">
        <f>IF('Order Form'!$B$11="Address 2","",IF(ISNUMBER($H278),IF('Order Form'!$K$14="Yes",'Order Form'!$B$11,""),""))</f>
        <v/>
      </c>
      <c r="S278" s="105" t="str">
        <f>IF('Order Form'!$B$12="Address 3","",IF(ISNUMBER($H278),IF('Order Form'!$K$14="Yes",'Order Form'!$B$12,""),""))</f>
        <v/>
      </c>
      <c r="T278" s="97" t="str">
        <f>IF('Order Form'!$B$13="Town","",IF(ISNUMBER($H278),IF('Order Form'!$K$14="Yes",'Order Form'!$B$13,""),""))</f>
        <v/>
      </c>
      <c r="U278" s="43"/>
      <c r="V278" s="112" t="str">
        <f>IF('Order Form'!$B$14="Post Code","",IF(ISNUMBER($H278),IF('Order Form'!$K$14="Yes",'Order Form'!$B$14,""),""))</f>
        <v/>
      </c>
      <c r="W278" s="107" t="str">
        <f>IF('Order Form'!$B$15="Country","",IF(ISNUMBER($H278),IF('Order Form'!$K$14="Yes",VLOOKUP('Order Form'!$B$15,Lists!N:O,2,0),""),""))</f>
        <v/>
      </c>
      <c r="X278" s="109"/>
      <c r="Y278" s="108" t="str">
        <f>IF('Order Form'!$F$8="Phone","",IF(ISNUMBER($H278),IF('Order Form'!$K$14="Yes",'Order Form'!$F$8,""),""))</f>
        <v/>
      </c>
      <c r="Z278" s="106" t="str">
        <f>IF('Order Form'!$F$9="Email","",IF(ISNUMBER($H278),IF('Order Form'!$K$14="Yes",'Order Form'!$F$9,""),""))</f>
        <v/>
      </c>
      <c r="AA278" s="47"/>
      <c r="AC278" s="95" t="str">
        <f>IF(ISNUMBER(($H278)),LEFT('Order Form'!$K$10,2),"")</f>
        <v/>
      </c>
      <c r="AD278" s="43"/>
      <c r="AE278" s="95" t="str">
        <f>IF(AC278="GR",LEFT('Order Form'!$K$11,2),"")</f>
        <v/>
      </c>
      <c r="AF278" s="43"/>
      <c r="AG278" s="47"/>
      <c r="AH278" s="47"/>
      <c r="AI278" s="95" t="str">
        <f>IF(ISNUMBER(($H278)),IF('Order Form'!$K$16="Yes","P",""),"")</f>
        <v/>
      </c>
      <c r="AJ278" s="43"/>
      <c r="AK278" s="115"/>
      <c r="AL278" s="115"/>
      <c r="AM278" s="43"/>
      <c r="AN278" s="43"/>
      <c r="AO278" s="47"/>
      <c r="AP278" s="43"/>
      <c r="AQ278" s="47"/>
      <c r="AR278" s="47"/>
      <c r="AS278" s="47"/>
      <c r="AZ278" s="95" t="str">
        <f>IF(ISNUMBER(($H278)),IF('Order Form'!$K$15="Yes","Y",""),"")</f>
        <v/>
      </c>
      <c r="BD278" s="96" t="e">
        <f>IF('Order Form'!#REF!&gt;0,"OF"," ")</f>
        <v>#REF!</v>
      </c>
      <c r="BE278" s="95" t="e">
        <f>IF('Order Form'!#REF!&gt;0,"Y"," ")</f>
        <v>#REF!</v>
      </c>
      <c r="BF278" s="95" t="e">
        <f>IF('Order Form'!#REF!&gt;0,"STANDARD"," ")</f>
        <v>#REF!</v>
      </c>
    </row>
    <row r="279" spans="1:58">
      <c r="A279" s="43"/>
      <c r="B279" s="102" t="str">
        <f>IF(ISNUMBER(($H279)),'Order Form'!$D$5,"")</f>
        <v/>
      </c>
      <c r="C279" s="101" t="str">
        <f>IF(ISNUMBER(($H279)),'Order Form'!$G$5,"")</f>
        <v/>
      </c>
      <c r="D279" s="101" t="str">
        <f>IF('Order Form'!F337="","",IF(ISNUMBER(($H279)),'Order Form'!F337,""))</f>
        <v/>
      </c>
      <c r="E279" s="44"/>
      <c r="F279" s="100" t="str">
        <f>IF(ISNUMBER((H279)),SUBSTITUTE(SUBSTITUTE('Order Form'!#REF!,"-","")," ",""),"")</f>
        <v/>
      </c>
      <c r="G279" s="45"/>
      <c r="H279" s="99" t="str">
        <f>IF('Order Form'!H337&gt;0,'Order Form'!H337," ")</f>
        <v xml:space="preserve"> </v>
      </c>
      <c r="I279" s="98" t="str">
        <f>IF('Order Form'!$K$13="Yes",(IF('Order Form'!#REF!&gt;0,"",IF('Order Form'!$K$10&lt;&gt;"GR - Gratis",IF('Order Form'!#REF!=0,"",IF(ISNUMBER($H279),'Order Form'!#REF!,"")),""))),"")</f>
        <v/>
      </c>
      <c r="J279" s="98" t="str">
        <f>IF('Order Form'!$K$13="Yes",(IF('Order Form'!#REF!=0,"",IF('Order Form'!$K$10&lt;&gt;"GR - Gratis",IF(ISNUMBER($H279),'Order Form'!#REF!,""),""))),"")</f>
        <v/>
      </c>
      <c r="K279" s="46"/>
      <c r="L279" s="98" t="str">
        <f>IF('Order Form'!J337&gt;0,"",IF('Order Form'!G337=0,"",IF('Order Form'!$K$10&lt;&gt;"GR - Gratis",IF('Order Form'!$K$12="Yes",IF(ISNUMBER($H279),'Order Form'!G337*100,""),""),"")))</f>
        <v/>
      </c>
      <c r="M279" s="98" t="str">
        <f>IF('Order Form'!J337&gt;0,"",IF('Order Form'!$K$17=0,"",IF('Order Form'!$K$17=0,"",IF('Order Form'!$K$10&lt;&gt;"GR - Gratis",IF('Order Form'!$K$12="Yes",IF(ISNUMBER($H279),'Order Form'!$K$17*100,""),""),""))))</f>
        <v/>
      </c>
      <c r="N279" s="47"/>
      <c r="O279" s="97" t="str">
        <f>IF('Order Form'!$B$8="Name / Attent Of","",IF(ISNUMBER($H279),IF('Order Form'!$K$14="Yes",'Order Form'!$B$8,""),""))</f>
        <v/>
      </c>
      <c r="P279" s="105" t="str">
        <f>IF('Order Form'!$B$9="Company / Department","",IF(ISNUMBER($H279),IF('Order Form'!$K$14="Yes",'Order Form'!$B$9,""),""))</f>
        <v/>
      </c>
      <c r="Q279" s="97" t="str">
        <f>IF('Order Form'!$B$10="Address 1","",IF(ISNUMBER($H279),IF('Order Form'!$K$14="Yes",'Order Form'!$B$10,""),""))</f>
        <v/>
      </c>
      <c r="R279" s="97" t="str">
        <f>IF('Order Form'!$B$11="Address 2","",IF(ISNUMBER($H279),IF('Order Form'!$K$14="Yes",'Order Form'!$B$11,""),""))</f>
        <v/>
      </c>
      <c r="S279" s="105" t="str">
        <f>IF('Order Form'!$B$12="Address 3","",IF(ISNUMBER($H279),IF('Order Form'!$K$14="Yes",'Order Form'!$B$12,""),""))</f>
        <v/>
      </c>
      <c r="T279" s="97" t="str">
        <f>IF('Order Form'!$B$13="Town","",IF(ISNUMBER($H279),IF('Order Form'!$K$14="Yes",'Order Form'!$B$13,""),""))</f>
        <v/>
      </c>
      <c r="U279" s="43"/>
      <c r="V279" s="112" t="str">
        <f>IF('Order Form'!$B$14="Post Code","",IF(ISNUMBER($H279),IF('Order Form'!$K$14="Yes",'Order Form'!$B$14,""),""))</f>
        <v/>
      </c>
      <c r="W279" s="107" t="str">
        <f>IF('Order Form'!$B$15="Country","",IF(ISNUMBER($H279),IF('Order Form'!$K$14="Yes",VLOOKUP('Order Form'!$B$15,Lists!N:O,2,0),""),""))</f>
        <v/>
      </c>
      <c r="X279" s="109"/>
      <c r="Y279" s="108" t="str">
        <f>IF('Order Form'!$F$8="Phone","",IF(ISNUMBER($H279),IF('Order Form'!$K$14="Yes",'Order Form'!$F$8,""),""))</f>
        <v/>
      </c>
      <c r="Z279" s="106" t="str">
        <f>IF('Order Form'!$F$9="Email","",IF(ISNUMBER($H279),IF('Order Form'!$K$14="Yes",'Order Form'!$F$9,""),""))</f>
        <v/>
      </c>
      <c r="AA279" s="47"/>
      <c r="AC279" s="95" t="str">
        <f>IF(ISNUMBER(($H279)),LEFT('Order Form'!$K$10,2),"")</f>
        <v/>
      </c>
      <c r="AD279" s="43"/>
      <c r="AE279" s="95" t="str">
        <f>IF(AC279="GR",LEFT('Order Form'!$K$11,2),"")</f>
        <v/>
      </c>
      <c r="AF279" s="43"/>
      <c r="AG279" s="47"/>
      <c r="AH279" s="47"/>
      <c r="AI279" s="95" t="str">
        <f>IF(ISNUMBER(($H279)),IF('Order Form'!$K$16="Yes","P",""),"")</f>
        <v/>
      </c>
      <c r="AJ279" s="43"/>
      <c r="AK279" s="115"/>
      <c r="AL279" s="115"/>
      <c r="AM279" s="43"/>
      <c r="AN279" s="43"/>
      <c r="AO279" s="47"/>
      <c r="AP279" s="43"/>
      <c r="AQ279" s="47"/>
      <c r="AR279" s="47"/>
      <c r="AS279" s="47"/>
      <c r="AZ279" s="95" t="str">
        <f>IF(ISNUMBER(($H279)),IF('Order Form'!$K$15="Yes","Y",""),"")</f>
        <v/>
      </c>
      <c r="BD279" s="96" t="e">
        <f>IF('Order Form'!#REF!&gt;0,"OF"," ")</f>
        <v>#REF!</v>
      </c>
      <c r="BE279" s="95" t="e">
        <f>IF('Order Form'!#REF!&gt;0,"Y"," ")</f>
        <v>#REF!</v>
      </c>
      <c r="BF279" s="95" t="e">
        <f>IF('Order Form'!#REF!&gt;0,"STANDARD"," ")</f>
        <v>#REF!</v>
      </c>
    </row>
    <row r="280" spans="1:58">
      <c r="A280" s="43"/>
      <c r="B280" s="102" t="str">
        <f>IF(ISNUMBER(($H280)),'Order Form'!$D$5,"")</f>
        <v/>
      </c>
      <c r="C280" s="101" t="str">
        <f>IF(ISNUMBER(($H280)),'Order Form'!$G$5,"")</f>
        <v/>
      </c>
      <c r="D280" s="101" t="str">
        <f>IF('Order Form'!F338="","",IF(ISNUMBER(($H280)),'Order Form'!F338,""))</f>
        <v/>
      </c>
      <c r="E280" s="44"/>
      <c r="F280" s="100" t="str">
        <f>IF(ISNUMBER((H280)),SUBSTITUTE(SUBSTITUTE('Order Form'!#REF!,"-","")," ",""),"")</f>
        <v/>
      </c>
      <c r="G280" s="45"/>
      <c r="H280" s="99" t="str">
        <f>IF('Order Form'!H338&gt;0,'Order Form'!H338," ")</f>
        <v xml:space="preserve"> </v>
      </c>
      <c r="I280" s="98" t="str">
        <f>IF('Order Form'!$K$13="Yes",(IF('Order Form'!#REF!&gt;0,"",IF('Order Form'!$K$10&lt;&gt;"GR - Gratis",IF('Order Form'!#REF!=0,"",IF(ISNUMBER($H280),'Order Form'!#REF!,"")),""))),"")</f>
        <v/>
      </c>
      <c r="J280" s="98" t="str">
        <f>IF('Order Form'!$K$13="Yes",(IF('Order Form'!#REF!=0,"",IF('Order Form'!$K$10&lt;&gt;"GR - Gratis",IF(ISNUMBER($H280),'Order Form'!#REF!,""),""))),"")</f>
        <v/>
      </c>
      <c r="K280" s="46"/>
      <c r="L280" s="98" t="str">
        <f>IF('Order Form'!J338&gt;0,"",IF('Order Form'!G338=0,"",IF('Order Form'!$K$10&lt;&gt;"GR - Gratis",IF('Order Form'!$K$12="Yes",IF(ISNUMBER($H280),'Order Form'!G338*100,""),""),"")))</f>
        <v/>
      </c>
      <c r="M280" s="98" t="str">
        <f>IF('Order Form'!J338&gt;0,"",IF('Order Form'!$K$17=0,"",IF('Order Form'!$K$17=0,"",IF('Order Form'!$K$10&lt;&gt;"GR - Gratis",IF('Order Form'!$K$12="Yes",IF(ISNUMBER($H280),'Order Form'!$K$17*100,""),""),""))))</f>
        <v/>
      </c>
      <c r="N280" s="47"/>
      <c r="O280" s="97" t="str">
        <f>IF('Order Form'!$B$8="Name / Attent Of","",IF(ISNUMBER($H280),IF('Order Form'!$K$14="Yes",'Order Form'!$B$8,""),""))</f>
        <v/>
      </c>
      <c r="P280" s="105" t="str">
        <f>IF('Order Form'!$B$9="Company / Department","",IF(ISNUMBER($H280),IF('Order Form'!$K$14="Yes",'Order Form'!$B$9,""),""))</f>
        <v/>
      </c>
      <c r="Q280" s="97" t="str">
        <f>IF('Order Form'!$B$10="Address 1","",IF(ISNUMBER($H280),IF('Order Form'!$K$14="Yes",'Order Form'!$B$10,""),""))</f>
        <v/>
      </c>
      <c r="R280" s="97" t="str">
        <f>IF('Order Form'!$B$11="Address 2","",IF(ISNUMBER($H280),IF('Order Form'!$K$14="Yes",'Order Form'!$B$11,""),""))</f>
        <v/>
      </c>
      <c r="S280" s="105" t="str">
        <f>IF('Order Form'!$B$12="Address 3","",IF(ISNUMBER($H280),IF('Order Form'!$K$14="Yes",'Order Form'!$B$12,""),""))</f>
        <v/>
      </c>
      <c r="T280" s="97" t="str">
        <f>IF('Order Form'!$B$13="Town","",IF(ISNUMBER($H280),IF('Order Form'!$K$14="Yes",'Order Form'!$B$13,""),""))</f>
        <v/>
      </c>
      <c r="U280" s="43"/>
      <c r="V280" s="112" t="str">
        <f>IF('Order Form'!$B$14="Post Code","",IF(ISNUMBER($H280),IF('Order Form'!$K$14="Yes",'Order Form'!$B$14,""),""))</f>
        <v/>
      </c>
      <c r="W280" s="107" t="str">
        <f>IF('Order Form'!$B$15="Country","",IF(ISNUMBER($H280),IF('Order Form'!$K$14="Yes",VLOOKUP('Order Form'!$B$15,Lists!N:O,2,0),""),""))</f>
        <v/>
      </c>
      <c r="X280" s="109"/>
      <c r="Y280" s="108" t="str">
        <f>IF('Order Form'!$F$8="Phone","",IF(ISNUMBER($H280),IF('Order Form'!$K$14="Yes",'Order Form'!$F$8,""),""))</f>
        <v/>
      </c>
      <c r="Z280" s="106" t="str">
        <f>IF('Order Form'!$F$9="Email","",IF(ISNUMBER($H280),IF('Order Form'!$K$14="Yes",'Order Form'!$F$9,""),""))</f>
        <v/>
      </c>
      <c r="AA280" s="47"/>
      <c r="AC280" s="95" t="str">
        <f>IF(ISNUMBER(($H280)),LEFT('Order Form'!$K$10,2),"")</f>
        <v/>
      </c>
      <c r="AD280" s="43"/>
      <c r="AE280" s="95" t="str">
        <f>IF(AC280="GR",LEFT('Order Form'!$K$11,2),"")</f>
        <v/>
      </c>
      <c r="AF280" s="43"/>
      <c r="AG280" s="47"/>
      <c r="AH280" s="47"/>
      <c r="AI280" s="95" t="str">
        <f>IF(ISNUMBER(($H280)),IF('Order Form'!$K$16="Yes","P",""),"")</f>
        <v/>
      </c>
      <c r="AJ280" s="43"/>
      <c r="AK280" s="115"/>
      <c r="AL280" s="115"/>
      <c r="AM280" s="43"/>
      <c r="AN280" s="43"/>
      <c r="AO280" s="47"/>
      <c r="AP280" s="43"/>
      <c r="AQ280" s="47"/>
      <c r="AR280" s="47"/>
      <c r="AS280" s="47"/>
      <c r="AZ280" s="95" t="str">
        <f>IF(ISNUMBER(($H280)),IF('Order Form'!$K$15="Yes","Y",""),"")</f>
        <v/>
      </c>
      <c r="BD280" s="96" t="e">
        <f>IF('Order Form'!#REF!&gt;0,"OF"," ")</f>
        <v>#REF!</v>
      </c>
      <c r="BE280" s="95" t="e">
        <f>IF('Order Form'!#REF!&gt;0,"Y"," ")</f>
        <v>#REF!</v>
      </c>
      <c r="BF280" s="95" t="e">
        <f>IF('Order Form'!#REF!&gt;0,"STANDARD"," ")</f>
        <v>#REF!</v>
      </c>
    </row>
    <row r="281" spans="1:58">
      <c r="A281" s="43"/>
      <c r="B281" s="102" t="str">
        <f>IF(ISNUMBER(($H281)),'Order Form'!$D$5,"")</f>
        <v/>
      </c>
      <c r="C281" s="101" t="str">
        <f>IF(ISNUMBER(($H281)),'Order Form'!$G$5,"")</f>
        <v/>
      </c>
      <c r="D281" s="101" t="str">
        <f>IF('Order Form'!F339="","",IF(ISNUMBER(($H281)),'Order Form'!F339,""))</f>
        <v/>
      </c>
      <c r="E281" s="44"/>
      <c r="F281" s="100" t="str">
        <f>IF(ISNUMBER((H281)),SUBSTITUTE(SUBSTITUTE('Order Form'!#REF!,"-","")," ",""),"")</f>
        <v/>
      </c>
      <c r="G281" s="45"/>
      <c r="H281" s="99" t="str">
        <f>IF('Order Form'!H339&gt;0,'Order Form'!H339," ")</f>
        <v xml:space="preserve"> </v>
      </c>
      <c r="I281" s="98" t="str">
        <f>IF('Order Form'!$K$13="Yes",(IF('Order Form'!#REF!&gt;0,"",IF('Order Form'!$K$10&lt;&gt;"GR - Gratis",IF('Order Form'!#REF!=0,"",IF(ISNUMBER($H281),'Order Form'!#REF!,"")),""))),"")</f>
        <v/>
      </c>
      <c r="J281" s="98" t="str">
        <f>IF('Order Form'!$K$13="Yes",(IF('Order Form'!#REF!=0,"",IF('Order Form'!$K$10&lt;&gt;"GR - Gratis",IF(ISNUMBER($H281),'Order Form'!#REF!,""),""))),"")</f>
        <v/>
      </c>
      <c r="K281" s="46"/>
      <c r="L281" s="98" t="str">
        <f>IF('Order Form'!J339&gt;0,"",IF('Order Form'!G339=0,"",IF('Order Form'!$K$10&lt;&gt;"GR - Gratis",IF('Order Form'!$K$12="Yes",IF(ISNUMBER($H281),'Order Form'!G339*100,""),""),"")))</f>
        <v/>
      </c>
      <c r="M281" s="98" t="str">
        <f>IF('Order Form'!J339&gt;0,"",IF('Order Form'!$K$17=0,"",IF('Order Form'!$K$17=0,"",IF('Order Form'!$K$10&lt;&gt;"GR - Gratis",IF('Order Form'!$K$12="Yes",IF(ISNUMBER($H281),'Order Form'!$K$17*100,""),""),""))))</f>
        <v/>
      </c>
      <c r="N281" s="47"/>
      <c r="O281" s="97" t="str">
        <f>IF('Order Form'!$B$8="Name / Attent Of","",IF(ISNUMBER($H281),IF('Order Form'!$K$14="Yes",'Order Form'!$B$8,""),""))</f>
        <v/>
      </c>
      <c r="P281" s="105" t="str">
        <f>IF('Order Form'!$B$9="Company / Department","",IF(ISNUMBER($H281),IF('Order Form'!$K$14="Yes",'Order Form'!$B$9,""),""))</f>
        <v/>
      </c>
      <c r="Q281" s="97" t="str">
        <f>IF('Order Form'!$B$10="Address 1","",IF(ISNUMBER($H281),IF('Order Form'!$K$14="Yes",'Order Form'!$B$10,""),""))</f>
        <v/>
      </c>
      <c r="R281" s="97" t="str">
        <f>IF('Order Form'!$B$11="Address 2","",IF(ISNUMBER($H281),IF('Order Form'!$K$14="Yes",'Order Form'!$B$11,""),""))</f>
        <v/>
      </c>
      <c r="S281" s="105" t="str">
        <f>IF('Order Form'!$B$12="Address 3","",IF(ISNUMBER($H281),IF('Order Form'!$K$14="Yes",'Order Form'!$B$12,""),""))</f>
        <v/>
      </c>
      <c r="T281" s="97" t="str">
        <f>IF('Order Form'!$B$13="Town","",IF(ISNUMBER($H281),IF('Order Form'!$K$14="Yes",'Order Form'!$B$13,""),""))</f>
        <v/>
      </c>
      <c r="U281" s="43"/>
      <c r="V281" s="112" t="str">
        <f>IF('Order Form'!$B$14="Post Code","",IF(ISNUMBER($H281),IF('Order Form'!$K$14="Yes",'Order Form'!$B$14,""),""))</f>
        <v/>
      </c>
      <c r="W281" s="107" t="str">
        <f>IF('Order Form'!$B$15="Country","",IF(ISNUMBER($H281),IF('Order Form'!$K$14="Yes",VLOOKUP('Order Form'!$B$15,Lists!N:O,2,0),""),""))</f>
        <v/>
      </c>
      <c r="X281" s="109"/>
      <c r="Y281" s="108" t="str">
        <f>IF('Order Form'!$F$8="Phone","",IF(ISNUMBER($H281),IF('Order Form'!$K$14="Yes",'Order Form'!$F$8,""),""))</f>
        <v/>
      </c>
      <c r="Z281" s="106" t="str">
        <f>IF('Order Form'!$F$9="Email","",IF(ISNUMBER($H281),IF('Order Form'!$K$14="Yes",'Order Form'!$F$9,""),""))</f>
        <v/>
      </c>
      <c r="AA281" s="47"/>
      <c r="AC281" s="95" t="str">
        <f>IF(ISNUMBER(($H281)),LEFT('Order Form'!$K$10,2),"")</f>
        <v/>
      </c>
      <c r="AD281" s="43"/>
      <c r="AE281" s="95" t="str">
        <f>IF(AC281="GR",LEFT('Order Form'!$K$11,2),"")</f>
        <v/>
      </c>
      <c r="AF281" s="43"/>
      <c r="AG281" s="47"/>
      <c r="AH281" s="47"/>
      <c r="AI281" s="95" t="str">
        <f>IF(ISNUMBER(($H281)),IF('Order Form'!$K$16="Yes","P",""),"")</f>
        <v/>
      </c>
      <c r="AJ281" s="43"/>
      <c r="AK281" s="115"/>
      <c r="AL281" s="115"/>
      <c r="AM281" s="43"/>
      <c r="AN281" s="43"/>
      <c r="AO281" s="47"/>
      <c r="AP281" s="43"/>
      <c r="AQ281" s="47"/>
      <c r="AR281" s="47"/>
      <c r="AS281" s="47"/>
      <c r="AZ281" s="95" t="str">
        <f>IF(ISNUMBER(($H281)),IF('Order Form'!$K$15="Yes","Y",""),"")</f>
        <v/>
      </c>
      <c r="BD281" s="96" t="e">
        <f>IF('Order Form'!#REF!&gt;0,"OF"," ")</f>
        <v>#REF!</v>
      </c>
      <c r="BE281" s="95" t="e">
        <f>IF('Order Form'!#REF!&gt;0,"Y"," ")</f>
        <v>#REF!</v>
      </c>
      <c r="BF281" s="95" t="e">
        <f>IF('Order Form'!#REF!&gt;0,"STANDARD"," ")</f>
        <v>#REF!</v>
      </c>
    </row>
    <row r="282" spans="1:58">
      <c r="A282" s="43"/>
      <c r="B282" s="102" t="str">
        <f>IF(ISNUMBER(($H282)),'Order Form'!$D$5,"")</f>
        <v/>
      </c>
      <c r="C282" s="101" t="str">
        <f>IF(ISNUMBER(($H282)),'Order Form'!$G$5,"")</f>
        <v/>
      </c>
      <c r="D282" s="101" t="str">
        <f>IF('Order Form'!F340="","",IF(ISNUMBER(($H282)),'Order Form'!F340,""))</f>
        <v/>
      </c>
      <c r="E282" s="44"/>
      <c r="F282" s="100" t="str">
        <f>IF(ISNUMBER((H282)),SUBSTITUTE(SUBSTITUTE('Order Form'!#REF!,"-","")," ",""),"")</f>
        <v/>
      </c>
      <c r="G282" s="45"/>
      <c r="H282" s="99" t="str">
        <f>IF('Order Form'!H340&gt;0,'Order Form'!H340," ")</f>
        <v xml:space="preserve"> </v>
      </c>
      <c r="I282" s="98" t="str">
        <f>IF('Order Form'!$K$13="Yes",(IF('Order Form'!#REF!&gt;0,"",IF('Order Form'!$K$10&lt;&gt;"GR - Gratis",IF('Order Form'!#REF!=0,"",IF(ISNUMBER($H282),'Order Form'!#REF!,"")),""))),"")</f>
        <v/>
      </c>
      <c r="J282" s="98" t="str">
        <f>IF('Order Form'!$K$13="Yes",(IF('Order Form'!#REF!=0,"",IF('Order Form'!$K$10&lt;&gt;"GR - Gratis",IF(ISNUMBER($H282),'Order Form'!#REF!,""),""))),"")</f>
        <v/>
      </c>
      <c r="K282" s="46"/>
      <c r="L282" s="98" t="str">
        <f>IF('Order Form'!J340&gt;0,"",IF('Order Form'!G340=0,"",IF('Order Form'!$K$10&lt;&gt;"GR - Gratis",IF('Order Form'!$K$12="Yes",IF(ISNUMBER($H282),'Order Form'!G340*100,""),""),"")))</f>
        <v/>
      </c>
      <c r="M282" s="98" t="str">
        <f>IF('Order Form'!J340&gt;0,"",IF('Order Form'!$K$17=0,"",IF('Order Form'!$K$17=0,"",IF('Order Form'!$K$10&lt;&gt;"GR - Gratis",IF('Order Form'!$K$12="Yes",IF(ISNUMBER($H282),'Order Form'!$K$17*100,""),""),""))))</f>
        <v/>
      </c>
      <c r="N282" s="47"/>
      <c r="O282" s="97" t="str">
        <f>IF('Order Form'!$B$8="Name / Attent Of","",IF(ISNUMBER($H282),IF('Order Form'!$K$14="Yes",'Order Form'!$B$8,""),""))</f>
        <v/>
      </c>
      <c r="P282" s="105" t="str">
        <f>IF('Order Form'!$B$9="Company / Department","",IF(ISNUMBER($H282),IF('Order Form'!$K$14="Yes",'Order Form'!$B$9,""),""))</f>
        <v/>
      </c>
      <c r="Q282" s="97" t="str">
        <f>IF('Order Form'!$B$10="Address 1","",IF(ISNUMBER($H282),IF('Order Form'!$K$14="Yes",'Order Form'!$B$10,""),""))</f>
        <v/>
      </c>
      <c r="R282" s="97" t="str">
        <f>IF('Order Form'!$B$11="Address 2","",IF(ISNUMBER($H282),IF('Order Form'!$K$14="Yes",'Order Form'!$B$11,""),""))</f>
        <v/>
      </c>
      <c r="S282" s="105" t="str">
        <f>IF('Order Form'!$B$12="Address 3","",IF(ISNUMBER($H282),IF('Order Form'!$K$14="Yes",'Order Form'!$B$12,""),""))</f>
        <v/>
      </c>
      <c r="T282" s="97" t="str">
        <f>IF('Order Form'!$B$13="Town","",IF(ISNUMBER($H282),IF('Order Form'!$K$14="Yes",'Order Form'!$B$13,""),""))</f>
        <v/>
      </c>
      <c r="U282" s="43"/>
      <c r="V282" s="112" t="str">
        <f>IF('Order Form'!$B$14="Post Code","",IF(ISNUMBER($H282),IF('Order Form'!$K$14="Yes",'Order Form'!$B$14,""),""))</f>
        <v/>
      </c>
      <c r="W282" s="107" t="str">
        <f>IF('Order Form'!$B$15="Country","",IF(ISNUMBER($H282),IF('Order Form'!$K$14="Yes",VLOOKUP('Order Form'!$B$15,Lists!N:O,2,0),""),""))</f>
        <v/>
      </c>
      <c r="X282" s="109"/>
      <c r="Y282" s="108" t="str">
        <f>IF('Order Form'!$F$8="Phone","",IF(ISNUMBER($H282),IF('Order Form'!$K$14="Yes",'Order Form'!$F$8,""),""))</f>
        <v/>
      </c>
      <c r="Z282" s="106" t="str">
        <f>IF('Order Form'!$F$9="Email","",IF(ISNUMBER($H282),IF('Order Form'!$K$14="Yes",'Order Form'!$F$9,""),""))</f>
        <v/>
      </c>
      <c r="AA282" s="47"/>
      <c r="AC282" s="95" t="str">
        <f>IF(ISNUMBER(($H282)),LEFT('Order Form'!$K$10,2),"")</f>
        <v/>
      </c>
      <c r="AD282" s="43"/>
      <c r="AE282" s="95" t="str">
        <f>IF(AC282="GR",LEFT('Order Form'!$K$11,2),"")</f>
        <v/>
      </c>
      <c r="AF282" s="43"/>
      <c r="AG282" s="47"/>
      <c r="AH282" s="47"/>
      <c r="AI282" s="95" t="str">
        <f>IF(ISNUMBER(($H282)),IF('Order Form'!$K$16="Yes","P",""),"")</f>
        <v/>
      </c>
      <c r="AJ282" s="43"/>
      <c r="AK282" s="115"/>
      <c r="AL282" s="115"/>
      <c r="AM282" s="43"/>
      <c r="AN282" s="43"/>
      <c r="AO282" s="47"/>
      <c r="AP282" s="43"/>
      <c r="AQ282" s="47"/>
      <c r="AR282" s="47"/>
      <c r="AS282" s="47"/>
      <c r="AZ282" s="95" t="str">
        <f>IF(ISNUMBER(($H282)),IF('Order Form'!$K$15="Yes","Y",""),"")</f>
        <v/>
      </c>
      <c r="BD282" s="96" t="e">
        <f>IF('Order Form'!#REF!&gt;0,"OF"," ")</f>
        <v>#REF!</v>
      </c>
      <c r="BE282" s="95" t="e">
        <f>IF('Order Form'!#REF!&gt;0,"Y"," ")</f>
        <v>#REF!</v>
      </c>
      <c r="BF282" s="95" t="e">
        <f>IF('Order Form'!#REF!&gt;0,"STANDARD"," ")</f>
        <v>#REF!</v>
      </c>
    </row>
    <row r="283" spans="1:58">
      <c r="A283" s="43"/>
      <c r="B283" s="102" t="str">
        <f>IF(ISNUMBER(($H283)),'Order Form'!$D$5,"")</f>
        <v/>
      </c>
      <c r="C283" s="101" t="str">
        <f>IF(ISNUMBER(($H283)),'Order Form'!$G$5,"")</f>
        <v/>
      </c>
      <c r="D283" s="101" t="str">
        <f>IF('Order Form'!F341="","",IF(ISNUMBER(($H283)),'Order Form'!F341,""))</f>
        <v/>
      </c>
      <c r="E283" s="44"/>
      <c r="F283" s="100" t="str">
        <f>IF(ISNUMBER((H283)),SUBSTITUTE(SUBSTITUTE('Order Form'!#REF!,"-","")," ",""),"")</f>
        <v/>
      </c>
      <c r="G283" s="45"/>
      <c r="H283" s="99" t="str">
        <f>IF('Order Form'!H341&gt;0,'Order Form'!H341," ")</f>
        <v xml:space="preserve"> </v>
      </c>
      <c r="I283" s="98" t="str">
        <f>IF('Order Form'!$K$13="Yes",(IF('Order Form'!#REF!&gt;0,"",IF('Order Form'!$K$10&lt;&gt;"GR - Gratis",IF('Order Form'!#REF!=0,"",IF(ISNUMBER($H283),'Order Form'!#REF!,"")),""))),"")</f>
        <v/>
      </c>
      <c r="J283" s="98" t="str">
        <f>IF('Order Form'!$K$13="Yes",(IF('Order Form'!#REF!=0,"",IF('Order Form'!$K$10&lt;&gt;"GR - Gratis",IF(ISNUMBER($H283),'Order Form'!#REF!,""),""))),"")</f>
        <v/>
      </c>
      <c r="K283" s="46"/>
      <c r="L283" s="98" t="str">
        <f>IF('Order Form'!J341&gt;0,"",IF('Order Form'!G341=0,"",IF('Order Form'!$K$10&lt;&gt;"GR - Gratis",IF('Order Form'!$K$12="Yes",IF(ISNUMBER($H283),'Order Form'!G341*100,""),""),"")))</f>
        <v/>
      </c>
      <c r="M283" s="98" t="str">
        <f>IF('Order Form'!J341&gt;0,"",IF('Order Form'!$K$17=0,"",IF('Order Form'!$K$17=0,"",IF('Order Form'!$K$10&lt;&gt;"GR - Gratis",IF('Order Form'!$K$12="Yes",IF(ISNUMBER($H283),'Order Form'!$K$17*100,""),""),""))))</f>
        <v/>
      </c>
      <c r="N283" s="47"/>
      <c r="O283" s="97" t="str">
        <f>IF('Order Form'!$B$8="Name / Attent Of","",IF(ISNUMBER($H283),IF('Order Form'!$K$14="Yes",'Order Form'!$B$8,""),""))</f>
        <v/>
      </c>
      <c r="P283" s="105" t="str">
        <f>IF('Order Form'!$B$9="Company / Department","",IF(ISNUMBER($H283),IF('Order Form'!$K$14="Yes",'Order Form'!$B$9,""),""))</f>
        <v/>
      </c>
      <c r="Q283" s="97" t="str">
        <f>IF('Order Form'!$B$10="Address 1","",IF(ISNUMBER($H283),IF('Order Form'!$K$14="Yes",'Order Form'!$B$10,""),""))</f>
        <v/>
      </c>
      <c r="R283" s="97" t="str">
        <f>IF('Order Form'!$B$11="Address 2","",IF(ISNUMBER($H283),IF('Order Form'!$K$14="Yes",'Order Form'!$B$11,""),""))</f>
        <v/>
      </c>
      <c r="S283" s="105" t="str">
        <f>IF('Order Form'!$B$12="Address 3","",IF(ISNUMBER($H283),IF('Order Form'!$K$14="Yes",'Order Form'!$B$12,""),""))</f>
        <v/>
      </c>
      <c r="T283" s="97" t="str">
        <f>IF('Order Form'!$B$13="Town","",IF(ISNUMBER($H283),IF('Order Form'!$K$14="Yes",'Order Form'!$B$13,""),""))</f>
        <v/>
      </c>
      <c r="U283" s="43"/>
      <c r="V283" s="112" t="str">
        <f>IF('Order Form'!$B$14="Post Code","",IF(ISNUMBER($H283),IF('Order Form'!$K$14="Yes",'Order Form'!$B$14,""),""))</f>
        <v/>
      </c>
      <c r="W283" s="107" t="str">
        <f>IF('Order Form'!$B$15="Country","",IF(ISNUMBER($H283),IF('Order Form'!$K$14="Yes",VLOOKUP('Order Form'!$B$15,Lists!N:O,2,0),""),""))</f>
        <v/>
      </c>
      <c r="X283" s="109"/>
      <c r="Y283" s="108" t="str">
        <f>IF('Order Form'!$F$8="Phone","",IF(ISNUMBER($H283),IF('Order Form'!$K$14="Yes",'Order Form'!$F$8,""),""))</f>
        <v/>
      </c>
      <c r="Z283" s="106" t="str">
        <f>IF('Order Form'!$F$9="Email","",IF(ISNUMBER($H283),IF('Order Form'!$K$14="Yes",'Order Form'!$F$9,""),""))</f>
        <v/>
      </c>
      <c r="AA283" s="47"/>
      <c r="AC283" s="95" t="str">
        <f>IF(ISNUMBER(($H283)),LEFT('Order Form'!$K$10,2),"")</f>
        <v/>
      </c>
      <c r="AD283" s="43"/>
      <c r="AE283" s="95" t="str">
        <f>IF(AC283="GR",LEFT('Order Form'!$K$11,2),"")</f>
        <v/>
      </c>
      <c r="AF283" s="43"/>
      <c r="AG283" s="47"/>
      <c r="AH283" s="47"/>
      <c r="AI283" s="95" t="str">
        <f>IF(ISNUMBER(($H283)),IF('Order Form'!$K$16="Yes","P",""),"")</f>
        <v/>
      </c>
      <c r="AJ283" s="43"/>
      <c r="AK283" s="115"/>
      <c r="AL283" s="115"/>
      <c r="AM283" s="43"/>
      <c r="AN283" s="43"/>
      <c r="AO283" s="47"/>
      <c r="AP283" s="43"/>
      <c r="AQ283" s="47"/>
      <c r="AR283" s="47"/>
      <c r="AS283" s="47"/>
      <c r="AZ283" s="95" t="str">
        <f>IF(ISNUMBER(($H283)),IF('Order Form'!$K$15="Yes","Y",""),"")</f>
        <v/>
      </c>
      <c r="BD283" s="96" t="e">
        <f>IF('Order Form'!#REF!&gt;0,"OF"," ")</f>
        <v>#REF!</v>
      </c>
      <c r="BE283" s="95" t="e">
        <f>IF('Order Form'!#REF!&gt;0,"Y"," ")</f>
        <v>#REF!</v>
      </c>
      <c r="BF283" s="95" t="e">
        <f>IF('Order Form'!#REF!&gt;0,"STANDARD"," ")</f>
        <v>#REF!</v>
      </c>
    </row>
    <row r="284" spans="1:58">
      <c r="A284" s="43"/>
      <c r="B284" s="102" t="str">
        <f>IF(ISNUMBER(($H284)),'Order Form'!$D$5,"")</f>
        <v/>
      </c>
      <c r="C284" s="101" t="str">
        <f>IF(ISNUMBER(($H284)),'Order Form'!$G$5,"")</f>
        <v/>
      </c>
      <c r="D284" s="101" t="str">
        <f>IF('Order Form'!F342="","",IF(ISNUMBER(($H284)),'Order Form'!F342,""))</f>
        <v/>
      </c>
      <c r="E284" s="44"/>
      <c r="F284" s="100" t="str">
        <f>IF(ISNUMBER((H284)),SUBSTITUTE(SUBSTITUTE('Order Form'!#REF!,"-","")," ",""),"")</f>
        <v/>
      </c>
      <c r="G284" s="45"/>
      <c r="H284" s="99" t="str">
        <f>IF('Order Form'!H342&gt;0,'Order Form'!H342," ")</f>
        <v xml:space="preserve"> </v>
      </c>
      <c r="I284" s="98" t="str">
        <f>IF('Order Form'!$K$13="Yes",(IF('Order Form'!#REF!&gt;0,"",IF('Order Form'!$K$10&lt;&gt;"GR - Gratis",IF('Order Form'!#REF!=0,"",IF(ISNUMBER($H284),'Order Form'!#REF!,"")),""))),"")</f>
        <v/>
      </c>
      <c r="J284" s="98" t="str">
        <f>IF('Order Form'!$K$13="Yes",(IF('Order Form'!#REF!=0,"",IF('Order Form'!$K$10&lt;&gt;"GR - Gratis",IF(ISNUMBER($H284),'Order Form'!#REF!,""),""))),"")</f>
        <v/>
      </c>
      <c r="K284" s="46"/>
      <c r="L284" s="98" t="str">
        <f>IF('Order Form'!J342&gt;0,"",IF('Order Form'!G342=0,"",IF('Order Form'!$K$10&lt;&gt;"GR - Gratis",IF('Order Form'!$K$12="Yes",IF(ISNUMBER($H284),'Order Form'!G342*100,""),""),"")))</f>
        <v/>
      </c>
      <c r="M284" s="98" t="str">
        <f>IF('Order Form'!J342&gt;0,"",IF('Order Form'!$K$17=0,"",IF('Order Form'!$K$17=0,"",IF('Order Form'!$K$10&lt;&gt;"GR - Gratis",IF('Order Form'!$K$12="Yes",IF(ISNUMBER($H284),'Order Form'!$K$17*100,""),""),""))))</f>
        <v/>
      </c>
      <c r="N284" s="47"/>
      <c r="O284" s="97" t="str">
        <f>IF('Order Form'!$B$8="Name / Attent Of","",IF(ISNUMBER($H284),IF('Order Form'!$K$14="Yes",'Order Form'!$B$8,""),""))</f>
        <v/>
      </c>
      <c r="P284" s="105" t="str">
        <f>IF('Order Form'!$B$9="Company / Department","",IF(ISNUMBER($H284),IF('Order Form'!$K$14="Yes",'Order Form'!$B$9,""),""))</f>
        <v/>
      </c>
      <c r="Q284" s="97" t="str">
        <f>IF('Order Form'!$B$10="Address 1","",IF(ISNUMBER($H284),IF('Order Form'!$K$14="Yes",'Order Form'!$B$10,""),""))</f>
        <v/>
      </c>
      <c r="R284" s="97" t="str">
        <f>IF('Order Form'!$B$11="Address 2","",IF(ISNUMBER($H284),IF('Order Form'!$K$14="Yes",'Order Form'!$B$11,""),""))</f>
        <v/>
      </c>
      <c r="S284" s="105" t="str">
        <f>IF('Order Form'!$B$12="Address 3","",IF(ISNUMBER($H284),IF('Order Form'!$K$14="Yes",'Order Form'!$B$12,""),""))</f>
        <v/>
      </c>
      <c r="T284" s="97" t="str">
        <f>IF('Order Form'!$B$13="Town","",IF(ISNUMBER($H284),IF('Order Form'!$K$14="Yes",'Order Form'!$B$13,""),""))</f>
        <v/>
      </c>
      <c r="U284" s="43"/>
      <c r="V284" s="112" t="str">
        <f>IF('Order Form'!$B$14="Post Code","",IF(ISNUMBER($H284),IF('Order Form'!$K$14="Yes",'Order Form'!$B$14,""),""))</f>
        <v/>
      </c>
      <c r="W284" s="107" t="str">
        <f>IF('Order Form'!$B$15="Country","",IF(ISNUMBER($H284),IF('Order Form'!$K$14="Yes",VLOOKUP('Order Form'!$B$15,Lists!N:O,2,0),""),""))</f>
        <v/>
      </c>
      <c r="X284" s="109"/>
      <c r="Y284" s="108" t="str">
        <f>IF('Order Form'!$F$8="Phone","",IF(ISNUMBER($H284),IF('Order Form'!$K$14="Yes",'Order Form'!$F$8,""),""))</f>
        <v/>
      </c>
      <c r="Z284" s="106" t="str">
        <f>IF('Order Form'!$F$9="Email","",IF(ISNUMBER($H284),IF('Order Form'!$K$14="Yes",'Order Form'!$F$9,""),""))</f>
        <v/>
      </c>
      <c r="AA284" s="47"/>
      <c r="AC284" s="95" t="str">
        <f>IF(ISNUMBER(($H284)),LEFT('Order Form'!$K$10,2),"")</f>
        <v/>
      </c>
      <c r="AD284" s="43"/>
      <c r="AE284" s="95" t="str">
        <f>IF(AC284="GR",LEFT('Order Form'!$K$11,2),"")</f>
        <v/>
      </c>
      <c r="AF284" s="43"/>
      <c r="AG284" s="47"/>
      <c r="AH284" s="47"/>
      <c r="AI284" s="95" t="str">
        <f>IF(ISNUMBER(($H284)),IF('Order Form'!$K$16="Yes","P",""),"")</f>
        <v/>
      </c>
      <c r="AJ284" s="43"/>
      <c r="AK284" s="115"/>
      <c r="AL284" s="115"/>
      <c r="AM284" s="43"/>
      <c r="AN284" s="43"/>
      <c r="AO284" s="47"/>
      <c r="AP284" s="43"/>
      <c r="AQ284" s="47"/>
      <c r="AR284" s="47"/>
      <c r="AS284" s="47"/>
      <c r="AZ284" s="95" t="str">
        <f>IF(ISNUMBER(($H284)),IF('Order Form'!$K$15="Yes","Y",""),"")</f>
        <v/>
      </c>
      <c r="BD284" s="96" t="e">
        <f>IF('Order Form'!#REF!&gt;0,"OF"," ")</f>
        <v>#REF!</v>
      </c>
      <c r="BE284" s="95" t="e">
        <f>IF('Order Form'!#REF!&gt;0,"Y"," ")</f>
        <v>#REF!</v>
      </c>
      <c r="BF284" s="95" t="e">
        <f>IF('Order Form'!#REF!&gt;0,"STANDARD"," ")</f>
        <v>#REF!</v>
      </c>
    </row>
    <row r="285" spans="1:58">
      <c r="A285" s="43"/>
      <c r="B285" s="102" t="str">
        <f>IF(ISNUMBER(($H285)),'Order Form'!$D$5,"")</f>
        <v/>
      </c>
      <c r="C285" s="101" t="str">
        <f>IF(ISNUMBER(($H285)),'Order Form'!$G$5,"")</f>
        <v/>
      </c>
      <c r="D285" s="101" t="str">
        <f>IF('Order Form'!F343="","",IF(ISNUMBER(($H285)),'Order Form'!F343,""))</f>
        <v/>
      </c>
      <c r="E285" s="44"/>
      <c r="F285" s="100" t="str">
        <f>IF(ISNUMBER((H285)),SUBSTITUTE(SUBSTITUTE('Order Form'!#REF!,"-","")," ",""),"")</f>
        <v/>
      </c>
      <c r="G285" s="45"/>
      <c r="H285" s="99" t="str">
        <f>IF('Order Form'!H343&gt;0,'Order Form'!H343," ")</f>
        <v xml:space="preserve"> </v>
      </c>
      <c r="I285" s="98" t="str">
        <f>IF('Order Form'!$K$13="Yes",(IF('Order Form'!#REF!&gt;0,"",IF('Order Form'!$K$10&lt;&gt;"GR - Gratis",IF('Order Form'!#REF!=0,"",IF(ISNUMBER($H285),'Order Form'!#REF!,"")),""))),"")</f>
        <v/>
      </c>
      <c r="J285" s="98" t="str">
        <f>IF('Order Form'!$K$13="Yes",(IF('Order Form'!#REF!=0,"",IF('Order Form'!$K$10&lt;&gt;"GR - Gratis",IF(ISNUMBER($H285),'Order Form'!#REF!,""),""))),"")</f>
        <v/>
      </c>
      <c r="K285" s="46"/>
      <c r="L285" s="98" t="str">
        <f>IF('Order Form'!J343&gt;0,"",IF('Order Form'!G343=0,"",IF('Order Form'!$K$10&lt;&gt;"GR - Gratis",IF('Order Form'!$K$12="Yes",IF(ISNUMBER($H285),'Order Form'!G343*100,""),""),"")))</f>
        <v/>
      </c>
      <c r="M285" s="98" t="str">
        <f>IF('Order Form'!J343&gt;0,"",IF('Order Form'!$K$17=0,"",IF('Order Form'!$K$17=0,"",IF('Order Form'!$K$10&lt;&gt;"GR - Gratis",IF('Order Form'!$K$12="Yes",IF(ISNUMBER($H285),'Order Form'!$K$17*100,""),""),""))))</f>
        <v/>
      </c>
      <c r="N285" s="47"/>
      <c r="O285" s="97" t="str">
        <f>IF('Order Form'!$B$8="Name / Attent Of","",IF(ISNUMBER($H285),IF('Order Form'!$K$14="Yes",'Order Form'!$B$8,""),""))</f>
        <v/>
      </c>
      <c r="P285" s="105" t="str">
        <f>IF('Order Form'!$B$9="Company / Department","",IF(ISNUMBER($H285),IF('Order Form'!$K$14="Yes",'Order Form'!$B$9,""),""))</f>
        <v/>
      </c>
      <c r="Q285" s="97" t="str">
        <f>IF('Order Form'!$B$10="Address 1","",IF(ISNUMBER($H285),IF('Order Form'!$K$14="Yes",'Order Form'!$B$10,""),""))</f>
        <v/>
      </c>
      <c r="R285" s="97" t="str">
        <f>IF('Order Form'!$B$11="Address 2","",IF(ISNUMBER($H285),IF('Order Form'!$K$14="Yes",'Order Form'!$B$11,""),""))</f>
        <v/>
      </c>
      <c r="S285" s="105" t="str">
        <f>IF('Order Form'!$B$12="Address 3","",IF(ISNUMBER($H285),IF('Order Form'!$K$14="Yes",'Order Form'!$B$12,""),""))</f>
        <v/>
      </c>
      <c r="T285" s="97" t="str">
        <f>IF('Order Form'!$B$13="Town","",IF(ISNUMBER($H285),IF('Order Form'!$K$14="Yes",'Order Form'!$B$13,""),""))</f>
        <v/>
      </c>
      <c r="U285" s="43"/>
      <c r="V285" s="112" t="str">
        <f>IF('Order Form'!$B$14="Post Code","",IF(ISNUMBER($H285),IF('Order Form'!$K$14="Yes",'Order Form'!$B$14,""),""))</f>
        <v/>
      </c>
      <c r="W285" s="107" t="str">
        <f>IF('Order Form'!$B$15="Country","",IF(ISNUMBER($H285),IF('Order Form'!$K$14="Yes",VLOOKUP('Order Form'!$B$15,Lists!N:O,2,0),""),""))</f>
        <v/>
      </c>
      <c r="X285" s="109"/>
      <c r="Y285" s="108" t="str">
        <f>IF('Order Form'!$F$8="Phone","",IF(ISNUMBER($H285),IF('Order Form'!$K$14="Yes",'Order Form'!$F$8,""),""))</f>
        <v/>
      </c>
      <c r="Z285" s="106" t="str">
        <f>IF('Order Form'!$F$9="Email","",IF(ISNUMBER($H285),IF('Order Form'!$K$14="Yes",'Order Form'!$F$9,""),""))</f>
        <v/>
      </c>
      <c r="AA285" s="47"/>
      <c r="AC285" s="95" t="str">
        <f>IF(ISNUMBER(($H285)),LEFT('Order Form'!$K$10,2),"")</f>
        <v/>
      </c>
      <c r="AD285" s="43"/>
      <c r="AE285" s="95" t="str">
        <f>IF(AC285="GR",LEFT('Order Form'!$K$11,2),"")</f>
        <v/>
      </c>
      <c r="AF285" s="43"/>
      <c r="AG285" s="47"/>
      <c r="AH285" s="47"/>
      <c r="AI285" s="95" t="str">
        <f>IF(ISNUMBER(($H285)),IF('Order Form'!$K$16="Yes","P",""),"")</f>
        <v/>
      </c>
      <c r="AJ285" s="43"/>
      <c r="AK285" s="115"/>
      <c r="AL285" s="115"/>
      <c r="AM285" s="43"/>
      <c r="AN285" s="43"/>
      <c r="AO285" s="47"/>
      <c r="AP285" s="43"/>
      <c r="AQ285" s="47"/>
      <c r="AR285" s="47"/>
      <c r="AS285" s="47"/>
      <c r="AZ285" s="95" t="str">
        <f>IF(ISNUMBER(($H285)),IF('Order Form'!$K$15="Yes","Y",""),"")</f>
        <v/>
      </c>
      <c r="BD285" s="96" t="e">
        <f>IF('Order Form'!#REF!&gt;0,"OF"," ")</f>
        <v>#REF!</v>
      </c>
      <c r="BE285" s="95" t="e">
        <f>IF('Order Form'!#REF!&gt;0,"Y"," ")</f>
        <v>#REF!</v>
      </c>
      <c r="BF285" s="95" t="e">
        <f>IF('Order Form'!#REF!&gt;0,"STANDARD"," ")</f>
        <v>#REF!</v>
      </c>
    </row>
    <row r="286" spans="1:58">
      <c r="A286" s="43"/>
      <c r="B286" s="102" t="str">
        <f>IF(ISNUMBER(($H286)),'Order Form'!$D$5,"")</f>
        <v/>
      </c>
      <c r="C286" s="101" t="str">
        <f>IF(ISNUMBER(($H286)),'Order Form'!$G$5,"")</f>
        <v/>
      </c>
      <c r="D286" s="101" t="str">
        <f>IF('Order Form'!F344="","",IF(ISNUMBER(($H286)),'Order Form'!F344,""))</f>
        <v/>
      </c>
      <c r="E286" s="44"/>
      <c r="F286" s="100" t="str">
        <f>IF(ISNUMBER((H286)),SUBSTITUTE(SUBSTITUTE('Order Form'!#REF!,"-","")," ",""),"")</f>
        <v/>
      </c>
      <c r="G286" s="45"/>
      <c r="H286" s="99" t="str">
        <f>IF('Order Form'!H344&gt;0,'Order Form'!H344," ")</f>
        <v xml:space="preserve"> </v>
      </c>
      <c r="I286" s="98" t="str">
        <f>IF('Order Form'!$K$13="Yes",(IF('Order Form'!#REF!&gt;0,"",IF('Order Form'!$K$10&lt;&gt;"GR - Gratis",IF('Order Form'!#REF!=0,"",IF(ISNUMBER($H286),'Order Form'!#REF!,"")),""))),"")</f>
        <v/>
      </c>
      <c r="J286" s="98" t="str">
        <f>IF('Order Form'!$K$13="Yes",(IF('Order Form'!#REF!=0,"",IF('Order Form'!$K$10&lt;&gt;"GR - Gratis",IF(ISNUMBER($H286),'Order Form'!#REF!,""),""))),"")</f>
        <v/>
      </c>
      <c r="K286" s="46"/>
      <c r="L286" s="98" t="str">
        <f>IF('Order Form'!J344&gt;0,"",IF('Order Form'!G344=0,"",IF('Order Form'!$K$10&lt;&gt;"GR - Gratis",IF('Order Form'!$K$12="Yes",IF(ISNUMBER($H286),'Order Form'!G344*100,""),""),"")))</f>
        <v/>
      </c>
      <c r="M286" s="98" t="str">
        <f>IF('Order Form'!J344&gt;0,"",IF('Order Form'!$K$17=0,"",IF('Order Form'!$K$17=0,"",IF('Order Form'!$K$10&lt;&gt;"GR - Gratis",IF('Order Form'!$K$12="Yes",IF(ISNUMBER($H286),'Order Form'!$K$17*100,""),""),""))))</f>
        <v/>
      </c>
      <c r="N286" s="47"/>
      <c r="O286" s="97" t="str">
        <f>IF('Order Form'!$B$8="Name / Attent Of","",IF(ISNUMBER($H286),IF('Order Form'!$K$14="Yes",'Order Form'!$B$8,""),""))</f>
        <v/>
      </c>
      <c r="P286" s="105" t="str">
        <f>IF('Order Form'!$B$9="Company / Department","",IF(ISNUMBER($H286),IF('Order Form'!$K$14="Yes",'Order Form'!$B$9,""),""))</f>
        <v/>
      </c>
      <c r="Q286" s="97" t="str">
        <f>IF('Order Form'!$B$10="Address 1","",IF(ISNUMBER($H286),IF('Order Form'!$K$14="Yes",'Order Form'!$B$10,""),""))</f>
        <v/>
      </c>
      <c r="R286" s="97" t="str">
        <f>IF('Order Form'!$B$11="Address 2","",IF(ISNUMBER($H286),IF('Order Form'!$K$14="Yes",'Order Form'!$B$11,""),""))</f>
        <v/>
      </c>
      <c r="S286" s="105" t="str">
        <f>IF('Order Form'!$B$12="Address 3","",IF(ISNUMBER($H286),IF('Order Form'!$K$14="Yes",'Order Form'!$B$12,""),""))</f>
        <v/>
      </c>
      <c r="T286" s="97" t="str">
        <f>IF('Order Form'!$B$13="Town","",IF(ISNUMBER($H286),IF('Order Form'!$K$14="Yes",'Order Form'!$B$13,""),""))</f>
        <v/>
      </c>
      <c r="U286" s="43"/>
      <c r="V286" s="112" t="str">
        <f>IF('Order Form'!$B$14="Post Code","",IF(ISNUMBER($H286),IF('Order Form'!$K$14="Yes",'Order Form'!$B$14,""),""))</f>
        <v/>
      </c>
      <c r="W286" s="107" t="str">
        <f>IF('Order Form'!$B$15="Country","",IF(ISNUMBER($H286),IF('Order Form'!$K$14="Yes",VLOOKUP('Order Form'!$B$15,Lists!N:O,2,0),""),""))</f>
        <v/>
      </c>
      <c r="X286" s="109"/>
      <c r="Y286" s="108" t="str">
        <f>IF('Order Form'!$F$8="Phone","",IF(ISNUMBER($H286),IF('Order Form'!$K$14="Yes",'Order Form'!$F$8,""),""))</f>
        <v/>
      </c>
      <c r="Z286" s="106" t="str">
        <f>IF('Order Form'!$F$9="Email","",IF(ISNUMBER($H286),IF('Order Form'!$K$14="Yes",'Order Form'!$F$9,""),""))</f>
        <v/>
      </c>
      <c r="AA286" s="47"/>
      <c r="AC286" s="95" t="str">
        <f>IF(ISNUMBER(($H286)),LEFT('Order Form'!$K$10,2),"")</f>
        <v/>
      </c>
      <c r="AD286" s="43"/>
      <c r="AE286" s="95" t="str">
        <f>IF(AC286="GR",LEFT('Order Form'!$K$11,2),"")</f>
        <v/>
      </c>
      <c r="AF286" s="43"/>
      <c r="AG286" s="47"/>
      <c r="AH286" s="47"/>
      <c r="AI286" s="95" t="str">
        <f>IF(ISNUMBER(($H286)),IF('Order Form'!$K$16="Yes","P",""),"")</f>
        <v/>
      </c>
      <c r="AJ286" s="43"/>
      <c r="AK286" s="115"/>
      <c r="AL286" s="115"/>
      <c r="AM286" s="43"/>
      <c r="AN286" s="43"/>
      <c r="AO286" s="47"/>
      <c r="AP286" s="43"/>
      <c r="AQ286" s="47"/>
      <c r="AR286" s="47"/>
      <c r="AS286" s="47"/>
      <c r="AZ286" s="95" t="str">
        <f>IF(ISNUMBER(($H286)),IF('Order Form'!$K$15="Yes","Y",""),"")</f>
        <v/>
      </c>
      <c r="BD286" s="96" t="e">
        <f>IF('Order Form'!#REF!&gt;0,"OF"," ")</f>
        <v>#REF!</v>
      </c>
      <c r="BE286" s="95" t="e">
        <f>IF('Order Form'!#REF!&gt;0,"Y"," ")</f>
        <v>#REF!</v>
      </c>
      <c r="BF286" s="95" t="e">
        <f>IF('Order Form'!#REF!&gt;0,"STANDARD"," ")</f>
        <v>#REF!</v>
      </c>
    </row>
    <row r="287" spans="1:58">
      <c r="A287" s="43"/>
      <c r="B287" s="102" t="str">
        <f>IF(ISNUMBER(($H287)),'Order Form'!$D$5,"")</f>
        <v/>
      </c>
      <c r="C287" s="101" t="str">
        <f>IF(ISNUMBER(($H287)),'Order Form'!$G$5,"")</f>
        <v/>
      </c>
      <c r="D287" s="101" t="str">
        <f>IF('Order Form'!F345="","",IF(ISNUMBER(($H287)),'Order Form'!F345,""))</f>
        <v/>
      </c>
      <c r="E287" s="44"/>
      <c r="F287" s="100" t="str">
        <f>IF(ISNUMBER((H287)),SUBSTITUTE(SUBSTITUTE('Order Form'!#REF!,"-","")," ",""),"")</f>
        <v/>
      </c>
      <c r="G287" s="45"/>
      <c r="H287" s="99" t="str">
        <f>IF('Order Form'!H345&gt;0,'Order Form'!H345," ")</f>
        <v xml:space="preserve"> </v>
      </c>
      <c r="I287" s="98" t="str">
        <f>IF('Order Form'!$K$13="Yes",(IF('Order Form'!#REF!&gt;0,"",IF('Order Form'!$K$10&lt;&gt;"GR - Gratis",IF('Order Form'!#REF!=0,"",IF(ISNUMBER($H287),'Order Form'!#REF!,"")),""))),"")</f>
        <v/>
      </c>
      <c r="J287" s="98" t="str">
        <f>IF('Order Form'!$K$13="Yes",(IF('Order Form'!#REF!=0,"",IF('Order Form'!$K$10&lt;&gt;"GR - Gratis",IF(ISNUMBER($H287),'Order Form'!#REF!,""),""))),"")</f>
        <v/>
      </c>
      <c r="K287" s="46"/>
      <c r="L287" s="98" t="str">
        <f>IF('Order Form'!J345&gt;0,"",IF('Order Form'!G345=0,"",IF('Order Form'!$K$10&lt;&gt;"GR - Gratis",IF('Order Form'!$K$12="Yes",IF(ISNUMBER($H287),'Order Form'!G345*100,""),""),"")))</f>
        <v/>
      </c>
      <c r="M287" s="98" t="str">
        <f>IF('Order Form'!J345&gt;0,"",IF('Order Form'!$K$17=0,"",IF('Order Form'!$K$17=0,"",IF('Order Form'!$K$10&lt;&gt;"GR - Gratis",IF('Order Form'!$K$12="Yes",IF(ISNUMBER($H287),'Order Form'!$K$17*100,""),""),""))))</f>
        <v/>
      </c>
      <c r="N287" s="47"/>
      <c r="O287" s="97" t="str">
        <f>IF('Order Form'!$B$8="Name / Attent Of","",IF(ISNUMBER($H287),IF('Order Form'!$K$14="Yes",'Order Form'!$B$8,""),""))</f>
        <v/>
      </c>
      <c r="P287" s="105" t="str">
        <f>IF('Order Form'!$B$9="Company / Department","",IF(ISNUMBER($H287),IF('Order Form'!$K$14="Yes",'Order Form'!$B$9,""),""))</f>
        <v/>
      </c>
      <c r="Q287" s="97" t="str">
        <f>IF('Order Form'!$B$10="Address 1","",IF(ISNUMBER($H287),IF('Order Form'!$K$14="Yes",'Order Form'!$B$10,""),""))</f>
        <v/>
      </c>
      <c r="R287" s="97" t="str">
        <f>IF('Order Form'!$B$11="Address 2","",IF(ISNUMBER($H287),IF('Order Form'!$K$14="Yes",'Order Form'!$B$11,""),""))</f>
        <v/>
      </c>
      <c r="S287" s="105" t="str">
        <f>IF('Order Form'!$B$12="Address 3","",IF(ISNUMBER($H287),IF('Order Form'!$K$14="Yes",'Order Form'!$B$12,""),""))</f>
        <v/>
      </c>
      <c r="T287" s="97" t="str">
        <f>IF('Order Form'!$B$13="Town","",IF(ISNUMBER($H287),IF('Order Form'!$K$14="Yes",'Order Form'!$B$13,""),""))</f>
        <v/>
      </c>
      <c r="U287" s="43"/>
      <c r="V287" s="112" t="str">
        <f>IF('Order Form'!$B$14="Post Code","",IF(ISNUMBER($H287),IF('Order Form'!$K$14="Yes",'Order Form'!$B$14,""),""))</f>
        <v/>
      </c>
      <c r="W287" s="107" t="str">
        <f>IF('Order Form'!$B$15="Country","",IF(ISNUMBER($H287),IF('Order Form'!$K$14="Yes",VLOOKUP('Order Form'!$B$15,Lists!N:O,2,0),""),""))</f>
        <v/>
      </c>
      <c r="X287" s="109"/>
      <c r="Y287" s="108" t="str">
        <f>IF('Order Form'!$F$8="Phone","",IF(ISNUMBER($H287),IF('Order Form'!$K$14="Yes",'Order Form'!$F$8,""),""))</f>
        <v/>
      </c>
      <c r="Z287" s="106" t="str">
        <f>IF('Order Form'!$F$9="Email","",IF(ISNUMBER($H287),IF('Order Form'!$K$14="Yes",'Order Form'!$F$9,""),""))</f>
        <v/>
      </c>
      <c r="AA287" s="47"/>
      <c r="AC287" s="95" t="str">
        <f>IF(ISNUMBER(($H287)),LEFT('Order Form'!$K$10,2),"")</f>
        <v/>
      </c>
      <c r="AD287" s="43"/>
      <c r="AE287" s="95" t="str">
        <f>IF(AC287="GR",LEFT('Order Form'!$K$11,2),"")</f>
        <v/>
      </c>
      <c r="AF287" s="43"/>
      <c r="AG287" s="47"/>
      <c r="AH287" s="47"/>
      <c r="AI287" s="95" t="str">
        <f>IF(ISNUMBER(($H287)),IF('Order Form'!$K$16="Yes","P",""),"")</f>
        <v/>
      </c>
      <c r="AJ287" s="43"/>
      <c r="AK287" s="115"/>
      <c r="AL287" s="115"/>
      <c r="AM287" s="43"/>
      <c r="AN287" s="43"/>
      <c r="AO287" s="47"/>
      <c r="AP287" s="43"/>
      <c r="AQ287" s="47"/>
      <c r="AR287" s="47"/>
      <c r="AS287" s="47"/>
      <c r="AZ287" s="95" t="str">
        <f>IF(ISNUMBER(($H287)),IF('Order Form'!$K$15="Yes","Y",""),"")</f>
        <v/>
      </c>
      <c r="BD287" s="96" t="e">
        <f>IF('Order Form'!#REF!&gt;0,"OF"," ")</f>
        <v>#REF!</v>
      </c>
      <c r="BE287" s="95" t="e">
        <f>IF('Order Form'!#REF!&gt;0,"Y"," ")</f>
        <v>#REF!</v>
      </c>
      <c r="BF287" s="95" t="e">
        <f>IF('Order Form'!#REF!&gt;0,"STANDARD"," ")</f>
        <v>#REF!</v>
      </c>
    </row>
    <row r="288" spans="1:58">
      <c r="A288" s="43"/>
      <c r="B288" s="102" t="str">
        <f>IF(ISNUMBER(($H288)),'Order Form'!$D$5,"")</f>
        <v/>
      </c>
      <c r="C288" s="101" t="str">
        <f>IF(ISNUMBER(($H288)),'Order Form'!$G$5,"")</f>
        <v/>
      </c>
      <c r="D288" s="101" t="str">
        <f>IF('Order Form'!F346="","",IF(ISNUMBER(($H288)),'Order Form'!F346,""))</f>
        <v/>
      </c>
      <c r="E288" s="44"/>
      <c r="F288" s="100" t="str">
        <f>IF(ISNUMBER((H288)),SUBSTITUTE(SUBSTITUTE('Order Form'!#REF!,"-","")," ",""),"")</f>
        <v/>
      </c>
      <c r="G288" s="45"/>
      <c r="H288" s="99" t="str">
        <f>IF('Order Form'!H346&gt;0,'Order Form'!H346," ")</f>
        <v xml:space="preserve"> </v>
      </c>
      <c r="I288" s="98" t="str">
        <f>IF('Order Form'!$K$13="Yes",(IF('Order Form'!#REF!&gt;0,"",IF('Order Form'!$K$10&lt;&gt;"GR - Gratis",IF('Order Form'!#REF!=0,"",IF(ISNUMBER($H288),'Order Form'!#REF!,"")),""))),"")</f>
        <v/>
      </c>
      <c r="J288" s="98" t="str">
        <f>IF('Order Form'!$K$13="Yes",(IF('Order Form'!#REF!=0,"",IF('Order Form'!$K$10&lt;&gt;"GR - Gratis",IF(ISNUMBER($H288),'Order Form'!#REF!,""),""))),"")</f>
        <v/>
      </c>
      <c r="K288" s="46"/>
      <c r="L288" s="98" t="str">
        <f>IF('Order Form'!J346&gt;0,"",IF('Order Form'!G346=0,"",IF('Order Form'!$K$10&lt;&gt;"GR - Gratis",IF('Order Form'!$K$12="Yes",IF(ISNUMBER($H288),'Order Form'!G346*100,""),""),"")))</f>
        <v/>
      </c>
      <c r="M288" s="98" t="str">
        <f>IF('Order Form'!J346&gt;0,"",IF('Order Form'!$K$17=0,"",IF('Order Form'!$K$17=0,"",IF('Order Form'!$K$10&lt;&gt;"GR - Gratis",IF('Order Form'!$K$12="Yes",IF(ISNUMBER($H288),'Order Form'!$K$17*100,""),""),""))))</f>
        <v/>
      </c>
      <c r="N288" s="47"/>
      <c r="O288" s="97" t="str">
        <f>IF('Order Form'!$B$8="Name / Attent Of","",IF(ISNUMBER($H288),IF('Order Form'!$K$14="Yes",'Order Form'!$B$8,""),""))</f>
        <v/>
      </c>
      <c r="P288" s="105" t="str">
        <f>IF('Order Form'!$B$9="Company / Department","",IF(ISNUMBER($H288),IF('Order Form'!$K$14="Yes",'Order Form'!$B$9,""),""))</f>
        <v/>
      </c>
      <c r="Q288" s="97" t="str">
        <f>IF('Order Form'!$B$10="Address 1","",IF(ISNUMBER($H288),IF('Order Form'!$K$14="Yes",'Order Form'!$B$10,""),""))</f>
        <v/>
      </c>
      <c r="R288" s="97" t="str">
        <f>IF('Order Form'!$B$11="Address 2","",IF(ISNUMBER($H288),IF('Order Form'!$K$14="Yes",'Order Form'!$B$11,""),""))</f>
        <v/>
      </c>
      <c r="S288" s="105" t="str">
        <f>IF('Order Form'!$B$12="Address 3","",IF(ISNUMBER($H288),IF('Order Form'!$K$14="Yes",'Order Form'!$B$12,""),""))</f>
        <v/>
      </c>
      <c r="T288" s="97" t="str">
        <f>IF('Order Form'!$B$13="Town","",IF(ISNUMBER($H288),IF('Order Form'!$K$14="Yes",'Order Form'!$B$13,""),""))</f>
        <v/>
      </c>
      <c r="U288" s="43"/>
      <c r="V288" s="112" t="str">
        <f>IF('Order Form'!$B$14="Post Code","",IF(ISNUMBER($H288),IF('Order Form'!$K$14="Yes",'Order Form'!$B$14,""),""))</f>
        <v/>
      </c>
      <c r="W288" s="107" t="str">
        <f>IF('Order Form'!$B$15="Country","",IF(ISNUMBER($H288),IF('Order Form'!$K$14="Yes",VLOOKUP('Order Form'!$B$15,Lists!N:O,2,0),""),""))</f>
        <v/>
      </c>
      <c r="X288" s="109"/>
      <c r="Y288" s="108" t="str">
        <f>IF('Order Form'!$F$8="Phone","",IF(ISNUMBER($H288),IF('Order Form'!$K$14="Yes",'Order Form'!$F$8,""),""))</f>
        <v/>
      </c>
      <c r="Z288" s="106" t="str">
        <f>IF('Order Form'!$F$9="Email","",IF(ISNUMBER($H288),IF('Order Form'!$K$14="Yes",'Order Form'!$F$9,""),""))</f>
        <v/>
      </c>
      <c r="AA288" s="47"/>
      <c r="AC288" s="95" t="str">
        <f>IF(ISNUMBER(($H288)),LEFT('Order Form'!$K$10,2),"")</f>
        <v/>
      </c>
      <c r="AD288" s="43"/>
      <c r="AE288" s="95" t="str">
        <f>IF(AC288="GR",LEFT('Order Form'!$K$11,2),"")</f>
        <v/>
      </c>
      <c r="AF288" s="43"/>
      <c r="AG288" s="47"/>
      <c r="AH288" s="47"/>
      <c r="AI288" s="95" t="str">
        <f>IF(ISNUMBER(($H288)),IF('Order Form'!$K$16="Yes","P",""),"")</f>
        <v/>
      </c>
      <c r="AJ288" s="43"/>
      <c r="AK288" s="115"/>
      <c r="AL288" s="115"/>
      <c r="AM288" s="43"/>
      <c r="AN288" s="43"/>
      <c r="AO288" s="47"/>
      <c r="AP288" s="43"/>
      <c r="AQ288" s="47"/>
      <c r="AR288" s="47"/>
      <c r="AS288" s="47"/>
      <c r="AZ288" s="95" t="str">
        <f>IF(ISNUMBER(($H288)),IF('Order Form'!$K$15="Yes","Y",""),"")</f>
        <v/>
      </c>
      <c r="BD288" s="96" t="e">
        <f>IF('Order Form'!#REF!&gt;0,"OF"," ")</f>
        <v>#REF!</v>
      </c>
      <c r="BE288" s="95" t="e">
        <f>IF('Order Form'!#REF!&gt;0,"Y"," ")</f>
        <v>#REF!</v>
      </c>
      <c r="BF288" s="95" t="e">
        <f>IF('Order Form'!#REF!&gt;0,"STANDARD"," ")</f>
        <v>#REF!</v>
      </c>
    </row>
    <row r="289" spans="1:58">
      <c r="A289" s="43"/>
      <c r="B289" s="102" t="str">
        <f>IF(ISNUMBER(($H289)),'Order Form'!$D$5,"")</f>
        <v/>
      </c>
      <c r="C289" s="101" t="str">
        <f>IF(ISNUMBER(($H289)),'Order Form'!$G$5,"")</f>
        <v/>
      </c>
      <c r="D289" s="101" t="str">
        <f>IF('Order Form'!F347="","",IF(ISNUMBER(($H289)),'Order Form'!F347,""))</f>
        <v/>
      </c>
      <c r="E289" s="44"/>
      <c r="F289" s="100" t="str">
        <f>IF(ISNUMBER((H289)),SUBSTITUTE(SUBSTITUTE('Order Form'!#REF!,"-","")," ",""),"")</f>
        <v/>
      </c>
      <c r="G289" s="45"/>
      <c r="H289" s="99" t="str">
        <f>IF('Order Form'!H347&gt;0,'Order Form'!H347," ")</f>
        <v xml:space="preserve"> </v>
      </c>
      <c r="I289" s="98" t="str">
        <f>IF('Order Form'!$K$13="Yes",(IF('Order Form'!#REF!&gt;0,"",IF('Order Form'!$K$10&lt;&gt;"GR - Gratis",IF('Order Form'!#REF!=0,"",IF(ISNUMBER($H289),'Order Form'!#REF!,"")),""))),"")</f>
        <v/>
      </c>
      <c r="J289" s="98" t="str">
        <f>IF('Order Form'!$K$13="Yes",(IF('Order Form'!#REF!=0,"",IF('Order Form'!$K$10&lt;&gt;"GR - Gratis",IF(ISNUMBER($H289),'Order Form'!#REF!,""),""))),"")</f>
        <v/>
      </c>
      <c r="K289" s="46"/>
      <c r="L289" s="98" t="str">
        <f>IF('Order Form'!J347&gt;0,"",IF('Order Form'!G347=0,"",IF('Order Form'!$K$10&lt;&gt;"GR - Gratis",IF('Order Form'!$K$12="Yes",IF(ISNUMBER($H289),'Order Form'!G347*100,""),""),"")))</f>
        <v/>
      </c>
      <c r="M289" s="98" t="str">
        <f>IF('Order Form'!J347&gt;0,"",IF('Order Form'!$K$17=0,"",IF('Order Form'!$K$17=0,"",IF('Order Form'!$K$10&lt;&gt;"GR - Gratis",IF('Order Form'!$K$12="Yes",IF(ISNUMBER($H289),'Order Form'!$K$17*100,""),""),""))))</f>
        <v/>
      </c>
      <c r="N289" s="47"/>
      <c r="O289" s="97" t="str">
        <f>IF('Order Form'!$B$8="Name / Attent Of","",IF(ISNUMBER($H289),IF('Order Form'!$K$14="Yes",'Order Form'!$B$8,""),""))</f>
        <v/>
      </c>
      <c r="P289" s="105" t="str">
        <f>IF('Order Form'!$B$9="Company / Department","",IF(ISNUMBER($H289),IF('Order Form'!$K$14="Yes",'Order Form'!$B$9,""),""))</f>
        <v/>
      </c>
      <c r="Q289" s="97" t="str">
        <f>IF('Order Form'!$B$10="Address 1","",IF(ISNUMBER($H289),IF('Order Form'!$K$14="Yes",'Order Form'!$B$10,""),""))</f>
        <v/>
      </c>
      <c r="R289" s="97" t="str">
        <f>IF('Order Form'!$B$11="Address 2","",IF(ISNUMBER($H289),IF('Order Form'!$K$14="Yes",'Order Form'!$B$11,""),""))</f>
        <v/>
      </c>
      <c r="S289" s="105" t="str">
        <f>IF('Order Form'!$B$12="Address 3","",IF(ISNUMBER($H289),IF('Order Form'!$K$14="Yes",'Order Form'!$B$12,""),""))</f>
        <v/>
      </c>
      <c r="T289" s="97" t="str">
        <f>IF('Order Form'!$B$13="Town","",IF(ISNUMBER($H289),IF('Order Form'!$K$14="Yes",'Order Form'!$B$13,""),""))</f>
        <v/>
      </c>
      <c r="U289" s="43"/>
      <c r="V289" s="112" t="str">
        <f>IF('Order Form'!$B$14="Post Code","",IF(ISNUMBER($H289),IF('Order Form'!$K$14="Yes",'Order Form'!$B$14,""),""))</f>
        <v/>
      </c>
      <c r="W289" s="107" t="str">
        <f>IF('Order Form'!$B$15="Country","",IF(ISNUMBER($H289),IF('Order Form'!$K$14="Yes",VLOOKUP('Order Form'!$B$15,Lists!N:O,2,0),""),""))</f>
        <v/>
      </c>
      <c r="X289" s="109"/>
      <c r="Y289" s="108" t="str">
        <f>IF('Order Form'!$F$8="Phone","",IF(ISNUMBER($H289),IF('Order Form'!$K$14="Yes",'Order Form'!$F$8,""),""))</f>
        <v/>
      </c>
      <c r="Z289" s="106" t="str">
        <f>IF('Order Form'!$F$9="Email","",IF(ISNUMBER($H289),IF('Order Form'!$K$14="Yes",'Order Form'!$F$9,""),""))</f>
        <v/>
      </c>
      <c r="AA289" s="47"/>
      <c r="AC289" s="95" t="str">
        <f>IF(ISNUMBER(($H289)),LEFT('Order Form'!$K$10,2),"")</f>
        <v/>
      </c>
      <c r="AD289" s="43"/>
      <c r="AE289" s="95" t="str">
        <f>IF(AC289="GR",LEFT('Order Form'!$K$11,2),"")</f>
        <v/>
      </c>
      <c r="AF289" s="43"/>
      <c r="AG289" s="47"/>
      <c r="AH289" s="47"/>
      <c r="AI289" s="95" t="str">
        <f>IF(ISNUMBER(($H289)),IF('Order Form'!$K$16="Yes","P",""),"")</f>
        <v/>
      </c>
      <c r="AJ289" s="43"/>
      <c r="AK289" s="115"/>
      <c r="AL289" s="115"/>
      <c r="AM289" s="43"/>
      <c r="AN289" s="43"/>
      <c r="AO289" s="47"/>
      <c r="AP289" s="43"/>
      <c r="AQ289" s="47"/>
      <c r="AR289" s="47"/>
      <c r="AS289" s="47"/>
      <c r="AZ289" s="95" t="str">
        <f>IF(ISNUMBER(($H289)),IF('Order Form'!$K$15="Yes","Y",""),"")</f>
        <v/>
      </c>
      <c r="BD289" s="96" t="e">
        <f>IF('Order Form'!#REF!&gt;0,"OF"," ")</f>
        <v>#REF!</v>
      </c>
      <c r="BE289" s="95" t="e">
        <f>IF('Order Form'!#REF!&gt;0,"Y"," ")</f>
        <v>#REF!</v>
      </c>
      <c r="BF289" s="95" t="e">
        <f>IF('Order Form'!#REF!&gt;0,"STANDARD"," ")</f>
        <v>#REF!</v>
      </c>
    </row>
    <row r="290" spans="1:58">
      <c r="A290" s="43"/>
      <c r="B290" s="102" t="str">
        <f>IF(ISNUMBER(($H290)),'Order Form'!$D$5,"")</f>
        <v/>
      </c>
      <c r="C290" s="101" t="str">
        <f>IF(ISNUMBER(($H290)),'Order Form'!$G$5,"")</f>
        <v/>
      </c>
      <c r="D290" s="101" t="str">
        <f>IF('Order Form'!F348="","",IF(ISNUMBER(($H290)),'Order Form'!F348,""))</f>
        <v/>
      </c>
      <c r="E290" s="44"/>
      <c r="F290" s="100" t="str">
        <f>IF(ISNUMBER((H290)),SUBSTITUTE(SUBSTITUTE('Order Form'!#REF!,"-","")," ",""),"")</f>
        <v/>
      </c>
      <c r="G290" s="45"/>
      <c r="H290" s="99" t="str">
        <f>IF('Order Form'!H348&gt;0,'Order Form'!H348," ")</f>
        <v xml:space="preserve"> </v>
      </c>
      <c r="I290" s="98" t="str">
        <f>IF('Order Form'!$K$13="Yes",(IF('Order Form'!#REF!&gt;0,"",IF('Order Form'!$K$10&lt;&gt;"GR - Gratis",IF('Order Form'!#REF!=0,"",IF(ISNUMBER($H290),'Order Form'!#REF!,"")),""))),"")</f>
        <v/>
      </c>
      <c r="J290" s="98" t="str">
        <f>IF('Order Form'!$K$13="Yes",(IF('Order Form'!#REF!=0,"",IF('Order Form'!$K$10&lt;&gt;"GR - Gratis",IF(ISNUMBER($H290),'Order Form'!#REF!,""),""))),"")</f>
        <v/>
      </c>
      <c r="K290" s="46"/>
      <c r="L290" s="98" t="str">
        <f>IF('Order Form'!J348&gt;0,"",IF('Order Form'!G348=0,"",IF('Order Form'!$K$10&lt;&gt;"GR - Gratis",IF('Order Form'!$K$12="Yes",IF(ISNUMBER($H290),'Order Form'!G348*100,""),""),"")))</f>
        <v/>
      </c>
      <c r="M290" s="98" t="str">
        <f>IF('Order Form'!J348&gt;0,"",IF('Order Form'!$K$17=0,"",IF('Order Form'!$K$17=0,"",IF('Order Form'!$K$10&lt;&gt;"GR - Gratis",IF('Order Form'!$K$12="Yes",IF(ISNUMBER($H290),'Order Form'!$K$17*100,""),""),""))))</f>
        <v/>
      </c>
      <c r="N290" s="47"/>
      <c r="O290" s="97" t="str">
        <f>IF('Order Form'!$B$8="Name / Attent Of","",IF(ISNUMBER($H290),IF('Order Form'!$K$14="Yes",'Order Form'!$B$8,""),""))</f>
        <v/>
      </c>
      <c r="P290" s="105" t="str">
        <f>IF('Order Form'!$B$9="Company / Department","",IF(ISNUMBER($H290),IF('Order Form'!$K$14="Yes",'Order Form'!$B$9,""),""))</f>
        <v/>
      </c>
      <c r="Q290" s="97" t="str">
        <f>IF('Order Form'!$B$10="Address 1","",IF(ISNUMBER($H290),IF('Order Form'!$K$14="Yes",'Order Form'!$B$10,""),""))</f>
        <v/>
      </c>
      <c r="R290" s="97" t="str">
        <f>IF('Order Form'!$B$11="Address 2","",IF(ISNUMBER($H290),IF('Order Form'!$K$14="Yes",'Order Form'!$B$11,""),""))</f>
        <v/>
      </c>
      <c r="S290" s="105" t="str">
        <f>IF('Order Form'!$B$12="Address 3","",IF(ISNUMBER($H290),IF('Order Form'!$K$14="Yes",'Order Form'!$B$12,""),""))</f>
        <v/>
      </c>
      <c r="T290" s="97" t="str">
        <f>IF('Order Form'!$B$13="Town","",IF(ISNUMBER($H290),IF('Order Form'!$K$14="Yes",'Order Form'!$B$13,""),""))</f>
        <v/>
      </c>
      <c r="U290" s="43"/>
      <c r="V290" s="112" t="str">
        <f>IF('Order Form'!$B$14="Post Code","",IF(ISNUMBER($H290),IF('Order Form'!$K$14="Yes",'Order Form'!$B$14,""),""))</f>
        <v/>
      </c>
      <c r="W290" s="107" t="str">
        <f>IF('Order Form'!$B$15="Country","",IF(ISNUMBER($H290),IF('Order Form'!$K$14="Yes",VLOOKUP('Order Form'!$B$15,Lists!N:O,2,0),""),""))</f>
        <v/>
      </c>
      <c r="X290" s="109"/>
      <c r="Y290" s="108" t="str">
        <f>IF('Order Form'!$F$8="Phone","",IF(ISNUMBER($H290),IF('Order Form'!$K$14="Yes",'Order Form'!$F$8,""),""))</f>
        <v/>
      </c>
      <c r="Z290" s="106" t="str">
        <f>IF('Order Form'!$F$9="Email","",IF(ISNUMBER($H290),IF('Order Form'!$K$14="Yes",'Order Form'!$F$9,""),""))</f>
        <v/>
      </c>
      <c r="AA290" s="47"/>
      <c r="AC290" s="95" t="str">
        <f>IF(ISNUMBER(($H290)),LEFT('Order Form'!$K$10,2),"")</f>
        <v/>
      </c>
      <c r="AD290" s="43"/>
      <c r="AE290" s="95" t="str">
        <f>IF(AC290="GR",LEFT('Order Form'!$K$11,2),"")</f>
        <v/>
      </c>
      <c r="AF290" s="43"/>
      <c r="AG290" s="47"/>
      <c r="AH290" s="47"/>
      <c r="AI290" s="95" t="str">
        <f>IF(ISNUMBER(($H290)),IF('Order Form'!$K$16="Yes","P",""),"")</f>
        <v/>
      </c>
      <c r="AJ290" s="43"/>
      <c r="AK290" s="115"/>
      <c r="AL290" s="115"/>
      <c r="AM290" s="43"/>
      <c r="AN290" s="43"/>
      <c r="AO290" s="47"/>
      <c r="AP290" s="43"/>
      <c r="AQ290" s="47"/>
      <c r="AR290" s="47"/>
      <c r="AS290" s="47"/>
      <c r="AZ290" s="95" t="str">
        <f>IF(ISNUMBER(($H290)),IF('Order Form'!$K$15="Yes","Y",""),"")</f>
        <v/>
      </c>
      <c r="BD290" s="96" t="e">
        <f>IF('Order Form'!#REF!&gt;0,"OF"," ")</f>
        <v>#REF!</v>
      </c>
      <c r="BE290" s="95" t="e">
        <f>IF('Order Form'!#REF!&gt;0,"Y"," ")</f>
        <v>#REF!</v>
      </c>
      <c r="BF290" s="95" t="e">
        <f>IF('Order Form'!#REF!&gt;0,"STANDARD"," ")</f>
        <v>#REF!</v>
      </c>
    </row>
    <row r="291" spans="1:58">
      <c r="A291" s="43"/>
      <c r="B291" s="102" t="str">
        <f>IF(ISNUMBER(($H291)),'Order Form'!$D$5,"")</f>
        <v/>
      </c>
      <c r="C291" s="101" t="str">
        <f>IF(ISNUMBER(($H291)),'Order Form'!$G$5,"")</f>
        <v/>
      </c>
      <c r="D291" s="101" t="str">
        <f>IF('Order Form'!F349="","",IF(ISNUMBER(($H291)),'Order Form'!F349,""))</f>
        <v/>
      </c>
      <c r="E291" s="44"/>
      <c r="F291" s="100" t="str">
        <f>IF(ISNUMBER((H291)),SUBSTITUTE(SUBSTITUTE('Order Form'!#REF!,"-","")," ",""),"")</f>
        <v/>
      </c>
      <c r="G291" s="45"/>
      <c r="H291" s="99" t="str">
        <f>IF('Order Form'!H349&gt;0,'Order Form'!H349," ")</f>
        <v xml:space="preserve"> </v>
      </c>
      <c r="I291" s="98" t="str">
        <f>IF('Order Form'!$K$13="Yes",(IF('Order Form'!#REF!&gt;0,"",IF('Order Form'!$K$10&lt;&gt;"GR - Gratis",IF('Order Form'!#REF!=0,"",IF(ISNUMBER($H291),'Order Form'!#REF!,"")),""))),"")</f>
        <v/>
      </c>
      <c r="J291" s="98" t="str">
        <f>IF('Order Form'!$K$13="Yes",(IF('Order Form'!#REF!=0,"",IF('Order Form'!$K$10&lt;&gt;"GR - Gratis",IF(ISNUMBER($H291),'Order Form'!#REF!,""),""))),"")</f>
        <v/>
      </c>
      <c r="K291" s="46"/>
      <c r="L291" s="98" t="str">
        <f>IF('Order Form'!J349&gt;0,"",IF('Order Form'!G349=0,"",IF('Order Form'!$K$10&lt;&gt;"GR - Gratis",IF('Order Form'!$K$12="Yes",IF(ISNUMBER($H291),'Order Form'!G349*100,""),""),"")))</f>
        <v/>
      </c>
      <c r="M291" s="98" t="str">
        <f>IF('Order Form'!J349&gt;0,"",IF('Order Form'!$K$17=0,"",IF('Order Form'!$K$17=0,"",IF('Order Form'!$K$10&lt;&gt;"GR - Gratis",IF('Order Form'!$K$12="Yes",IF(ISNUMBER($H291),'Order Form'!$K$17*100,""),""),""))))</f>
        <v/>
      </c>
      <c r="N291" s="47"/>
      <c r="O291" s="97" t="str">
        <f>IF('Order Form'!$B$8="Name / Attent Of","",IF(ISNUMBER($H291),IF('Order Form'!$K$14="Yes",'Order Form'!$B$8,""),""))</f>
        <v/>
      </c>
      <c r="P291" s="105" t="str">
        <f>IF('Order Form'!$B$9="Company / Department","",IF(ISNUMBER($H291),IF('Order Form'!$K$14="Yes",'Order Form'!$B$9,""),""))</f>
        <v/>
      </c>
      <c r="Q291" s="97" t="str">
        <f>IF('Order Form'!$B$10="Address 1","",IF(ISNUMBER($H291),IF('Order Form'!$K$14="Yes",'Order Form'!$B$10,""),""))</f>
        <v/>
      </c>
      <c r="R291" s="97" t="str">
        <f>IF('Order Form'!$B$11="Address 2","",IF(ISNUMBER($H291),IF('Order Form'!$K$14="Yes",'Order Form'!$B$11,""),""))</f>
        <v/>
      </c>
      <c r="S291" s="105" t="str">
        <f>IF('Order Form'!$B$12="Address 3","",IF(ISNUMBER($H291),IF('Order Form'!$K$14="Yes",'Order Form'!$B$12,""),""))</f>
        <v/>
      </c>
      <c r="T291" s="97" t="str">
        <f>IF('Order Form'!$B$13="Town","",IF(ISNUMBER($H291),IF('Order Form'!$K$14="Yes",'Order Form'!$B$13,""),""))</f>
        <v/>
      </c>
      <c r="U291" s="43"/>
      <c r="V291" s="112" t="str">
        <f>IF('Order Form'!$B$14="Post Code","",IF(ISNUMBER($H291),IF('Order Form'!$K$14="Yes",'Order Form'!$B$14,""),""))</f>
        <v/>
      </c>
      <c r="W291" s="107" t="str">
        <f>IF('Order Form'!$B$15="Country","",IF(ISNUMBER($H291),IF('Order Form'!$K$14="Yes",VLOOKUP('Order Form'!$B$15,Lists!N:O,2,0),""),""))</f>
        <v/>
      </c>
      <c r="X291" s="109"/>
      <c r="Y291" s="108" t="str">
        <f>IF('Order Form'!$F$8="Phone","",IF(ISNUMBER($H291),IF('Order Form'!$K$14="Yes",'Order Form'!$F$8,""),""))</f>
        <v/>
      </c>
      <c r="Z291" s="106" t="str">
        <f>IF('Order Form'!$F$9="Email","",IF(ISNUMBER($H291),IF('Order Form'!$K$14="Yes",'Order Form'!$F$9,""),""))</f>
        <v/>
      </c>
      <c r="AA291" s="47"/>
      <c r="AC291" s="95" t="str">
        <f>IF(ISNUMBER(($H291)),LEFT('Order Form'!$K$10,2),"")</f>
        <v/>
      </c>
      <c r="AD291" s="43"/>
      <c r="AE291" s="95" t="str">
        <f>IF(AC291="GR",LEFT('Order Form'!$K$11,2),"")</f>
        <v/>
      </c>
      <c r="AF291" s="43"/>
      <c r="AG291" s="47"/>
      <c r="AH291" s="47"/>
      <c r="AI291" s="95" t="str">
        <f>IF(ISNUMBER(($H291)),IF('Order Form'!$K$16="Yes","P",""),"")</f>
        <v/>
      </c>
      <c r="AJ291" s="43"/>
      <c r="AK291" s="115"/>
      <c r="AL291" s="115"/>
      <c r="AM291" s="43"/>
      <c r="AN291" s="43"/>
      <c r="AO291" s="47"/>
      <c r="AP291" s="43"/>
      <c r="AQ291" s="47"/>
      <c r="AR291" s="47"/>
      <c r="AS291" s="47"/>
      <c r="AZ291" s="95" t="str">
        <f>IF(ISNUMBER(($H291)),IF('Order Form'!$K$15="Yes","Y",""),"")</f>
        <v/>
      </c>
      <c r="BD291" s="96" t="e">
        <f>IF('Order Form'!#REF!&gt;0,"OF"," ")</f>
        <v>#REF!</v>
      </c>
      <c r="BE291" s="95" t="e">
        <f>IF('Order Form'!#REF!&gt;0,"Y"," ")</f>
        <v>#REF!</v>
      </c>
      <c r="BF291" s="95" t="e">
        <f>IF('Order Form'!#REF!&gt;0,"STANDARD"," ")</f>
        <v>#REF!</v>
      </c>
    </row>
    <row r="292" spans="1:58">
      <c r="A292" s="43"/>
      <c r="B292" s="102" t="str">
        <f>IF(ISNUMBER(($H292)),'Order Form'!$D$5,"")</f>
        <v/>
      </c>
      <c r="C292" s="101" t="str">
        <f>IF(ISNUMBER(($H292)),'Order Form'!$G$5,"")</f>
        <v/>
      </c>
      <c r="D292" s="101" t="str">
        <f>IF('Order Form'!F350="","",IF(ISNUMBER(($H292)),'Order Form'!F350,""))</f>
        <v/>
      </c>
      <c r="E292" s="44"/>
      <c r="F292" s="100" t="str">
        <f>IF(ISNUMBER((H292)),SUBSTITUTE(SUBSTITUTE('Order Form'!#REF!,"-","")," ",""),"")</f>
        <v/>
      </c>
      <c r="G292" s="45"/>
      <c r="H292" s="99" t="str">
        <f>IF('Order Form'!H350&gt;0,'Order Form'!H350," ")</f>
        <v xml:space="preserve"> </v>
      </c>
      <c r="I292" s="98" t="str">
        <f>IF('Order Form'!$K$13="Yes",(IF('Order Form'!#REF!&gt;0,"",IF('Order Form'!$K$10&lt;&gt;"GR - Gratis",IF('Order Form'!#REF!=0,"",IF(ISNUMBER($H292),'Order Form'!#REF!,"")),""))),"")</f>
        <v/>
      </c>
      <c r="J292" s="98" t="str">
        <f>IF('Order Form'!$K$13="Yes",(IF('Order Form'!#REF!=0,"",IF('Order Form'!$K$10&lt;&gt;"GR - Gratis",IF(ISNUMBER($H292),'Order Form'!#REF!,""),""))),"")</f>
        <v/>
      </c>
      <c r="K292" s="46"/>
      <c r="L292" s="98" t="str">
        <f>IF('Order Form'!J350&gt;0,"",IF('Order Form'!G350=0,"",IF('Order Form'!$K$10&lt;&gt;"GR - Gratis",IF('Order Form'!$K$12="Yes",IF(ISNUMBER($H292),'Order Form'!G350*100,""),""),"")))</f>
        <v/>
      </c>
      <c r="M292" s="98" t="str">
        <f>IF('Order Form'!J350&gt;0,"",IF('Order Form'!$K$17=0,"",IF('Order Form'!$K$17=0,"",IF('Order Form'!$K$10&lt;&gt;"GR - Gratis",IF('Order Form'!$K$12="Yes",IF(ISNUMBER($H292),'Order Form'!$K$17*100,""),""),""))))</f>
        <v/>
      </c>
      <c r="N292" s="47"/>
      <c r="O292" s="97" t="str">
        <f>IF('Order Form'!$B$8="Name / Attent Of","",IF(ISNUMBER($H292),IF('Order Form'!$K$14="Yes",'Order Form'!$B$8,""),""))</f>
        <v/>
      </c>
      <c r="P292" s="105" t="str">
        <f>IF('Order Form'!$B$9="Company / Department","",IF(ISNUMBER($H292),IF('Order Form'!$K$14="Yes",'Order Form'!$B$9,""),""))</f>
        <v/>
      </c>
      <c r="Q292" s="97" t="str">
        <f>IF('Order Form'!$B$10="Address 1","",IF(ISNUMBER($H292),IF('Order Form'!$K$14="Yes",'Order Form'!$B$10,""),""))</f>
        <v/>
      </c>
      <c r="R292" s="97" t="str">
        <f>IF('Order Form'!$B$11="Address 2","",IF(ISNUMBER($H292),IF('Order Form'!$K$14="Yes",'Order Form'!$B$11,""),""))</f>
        <v/>
      </c>
      <c r="S292" s="105" t="str">
        <f>IF('Order Form'!$B$12="Address 3","",IF(ISNUMBER($H292),IF('Order Form'!$K$14="Yes",'Order Form'!$B$12,""),""))</f>
        <v/>
      </c>
      <c r="T292" s="97" t="str">
        <f>IF('Order Form'!$B$13="Town","",IF(ISNUMBER($H292),IF('Order Form'!$K$14="Yes",'Order Form'!$B$13,""),""))</f>
        <v/>
      </c>
      <c r="U292" s="43"/>
      <c r="V292" s="112" t="str">
        <f>IF('Order Form'!$B$14="Post Code","",IF(ISNUMBER($H292),IF('Order Form'!$K$14="Yes",'Order Form'!$B$14,""),""))</f>
        <v/>
      </c>
      <c r="W292" s="107" t="str">
        <f>IF('Order Form'!$B$15="Country","",IF(ISNUMBER($H292),IF('Order Form'!$K$14="Yes",VLOOKUP('Order Form'!$B$15,Lists!N:O,2,0),""),""))</f>
        <v/>
      </c>
      <c r="X292" s="109"/>
      <c r="Y292" s="108" t="str">
        <f>IF('Order Form'!$F$8="Phone","",IF(ISNUMBER($H292),IF('Order Form'!$K$14="Yes",'Order Form'!$F$8,""),""))</f>
        <v/>
      </c>
      <c r="Z292" s="106" t="str">
        <f>IF('Order Form'!$F$9="Email","",IF(ISNUMBER($H292),IF('Order Form'!$K$14="Yes",'Order Form'!$F$9,""),""))</f>
        <v/>
      </c>
      <c r="AA292" s="47"/>
      <c r="AC292" s="95" t="str">
        <f>IF(ISNUMBER(($H292)),LEFT('Order Form'!$K$10,2),"")</f>
        <v/>
      </c>
      <c r="AD292" s="43"/>
      <c r="AE292" s="95" t="str">
        <f>IF(AC292="GR",LEFT('Order Form'!$K$11,2),"")</f>
        <v/>
      </c>
      <c r="AF292" s="43"/>
      <c r="AG292" s="47"/>
      <c r="AH292" s="47"/>
      <c r="AI292" s="95" t="str">
        <f>IF(ISNUMBER(($H292)),IF('Order Form'!$K$16="Yes","P",""),"")</f>
        <v/>
      </c>
      <c r="AJ292" s="43"/>
      <c r="AK292" s="115"/>
      <c r="AL292" s="115"/>
      <c r="AM292" s="43"/>
      <c r="AN292" s="43"/>
      <c r="AO292" s="47"/>
      <c r="AP292" s="43"/>
      <c r="AQ292" s="47"/>
      <c r="AR292" s="47"/>
      <c r="AS292" s="47"/>
      <c r="AZ292" s="95" t="str">
        <f>IF(ISNUMBER(($H292)),IF('Order Form'!$K$15="Yes","Y",""),"")</f>
        <v/>
      </c>
      <c r="BD292" s="96" t="e">
        <f>IF('Order Form'!#REF!&gt;0,"OF"," ")</f>
        <v>#REF!</v>
      </c>
      <c r="BE292" s="95" t="e">
        <f>IF('Order Form'!#REF!&gt;0,"Y"," ")</f>
        <v>#REF!</v>
      </c>
      <c r="BF292" s="95" t="e">
        <f>IF('Order Form'!#REF!&gt;0,"STANDARD"," ")</f>
        <v>#REF!</v>
      </c>
    </row>
    <row r="293" spans="1:58">
      <c r="A293" s="43"/>
      <c r="B293" s="102" t="str">
        <f>IF(ISNUMBER(($H293)),'Order Form'!$D$5,"")</f>
        <v/>
      </c>
      <c r="C293" s="101" t="str">
        <f>IF(ISNUMBER(($H293)),'Order Form'!$G$5,"")</f>
        <v/>
      </c>
      <c r="D293" s="101" t="str">
        <f>IF('Order Form'!F351="","",IF(ISNUMBER(($H293)),'Order Form'!F351,""))</f>
        <v/>
      </c>
      <c r="E293" s="44"/>
      <c r="F293" s="100" t="str">
        <f>IF(ISNUMBER((H293)),SUBSTITUTE(SUBSTITUTE('Order Form'!#REF!,"-","")," ",""),"")</f>
        <v/>
      </c>
      <c r="G293" s="45"/>
      <c r="H293" s="99" t="str">
        <f>IF('Order Form'!H351&gt;0,'Order Form'!H351," ")</f>
        <v xml:space="preserve"> </v>
      </c>
      <c r="I293" s="98" t="str">
        <f>IF('Order Form'!$K$13="Yes",(IF('Order Form'!#REF!&gt;0,"",IF('Order Form'!$K$10&lt;&gt;"GR - Gratis",IF('Order Form'!#REF!=0,"",IF(ISNUMBER($H293),'Order Form'!#REF!,"")),""))),"")</f>
        <v/>
      </c>
      <c r="J293" s="98" t="str">
        <f>IF('Order Form'!$K$13="Yes",(IF('Order Form'!#REF!=0,"",IF('Order Form'!$K$10&lt;&gt;"GR - Gratis",IF(ISNUMBER($H293),'Order Form'!#REF!,""),""))),"")</f>
        <v/>
      </c>
      <c r="K293" s="46"/>
      <c r="L293" s="98" t="str">
        <f>IF('Order Form'!J351&gt;0,"",IF('Order Form'!G351=0,"",IF('Order Form'!$K$10&lt;&gt;"GR - Gratis",IF('Order Form'!$K$12="Yes",IF(ISNUMBER($H293),'Order Form'!G351*100,""),""),"")))</f>
        <v/>
      </c>
      <c r="M293" s="98" t="str">
        <f>IF('Order Form'!J351&gt;0,"",IF('Order Form'!$K$17=0,"",IF('Order Form'!$K$17=0,"",IF('Order Form'!$K$10&lt;&gt;"GR - Gratis",IF('Order Form'!$K$12="Yes",IF(ISNUMBER($H293),'Order Form'!$K$17*100,""),""),""))))</f>
        <v/>
      </c>
      <c r="N293" s="47"/>
      <c r="O293" s="97" t="str">
        <f>IF('Order Form'!$B$8="Name / Attent Of","",IF(ISNUMBER($H293),IF('Order Form'!$K$14="Yes",'Order Form'!$B$8,""),""))</f>
        <v/>
      </c>
      <c r="P293" s="105" t="str">
        <f>IF('Order Form'!$B$9="Company / Department","",IF(ISNUMBER($H293),IF('Order Form'!$K$14="Yes",'Order Form'!$B$9,""),""))</f>
        <v/>
      </c>
      <c r="Q293" s="97" t="str">
        <f>IF('Order Form'!$B$10="Address 1","",IF(ISNUMBER($H293),IF('Order Form'!$K$14="Yes",'Order Form'!$B$10,""),""))</f>
        <v/>
      </c>
      <c r="R293" s="97" t="str">
        <f>IF('Order Form'!$B$11="Address 2","",IF(ISNUMBER($H293),IF('Order Form'!$K$14="Yes",'Order Form'!$B$11,""),""))</f>
        <v/>
      </c>
      <c r="S293" s="105" t="str">
        <f>IF('Order Form'!$B$12="Address 3","",IF(ISNUMBER($H293),IF('Order Form'!$K$14="Yes",'Order Form'!$B$12,""),""))</f>
        <v/>
      </c>
      <c r="T293" s="97" t="str">
        <f>IF('Order Form'!$B$13="Town","",IF(ISNUMBER($H293),IF('Order Form'!$K$14="Yes",'Order Form'!$B$13,""),""))</f>
        <v/>
      </c>
      <c r="U293" s="43"/>
      <c r="V293" s="112" t="str">
        <f>IF('Order Form'!$B$14="Post Code","",IF(ISNUMBER($H293),IF('Order Form'!$K$14="Yes",'Order Form'!$B$14,""),""))</f>
        <v/>
      </c>
      <c r="W293" s="107" t="str">
        <f>IF('Order Form'!$B$15="Country","",IF(ISNUMBER($H293),IF('Order Form'!$K$14="Yes",VLOOKUP('Order Form'!$B$15,Lists!N:O,2,0),""),""))</f>
        <v/>
      </c>
      <c r="X293" s="109"/>
      <c r="Y293" s="108" t="str">
        <f>IF('Order Form'!$F$8="Phone","",IF(ISNUMBER($H293),IF('Order Form'!$K$14="Yes",'Order Form'!$F$8,""),""))</f>
        <v/>
      </c>
      <c r="Z293" s="106" t="str">
        <f>IF('Order Form'!$F$9="Email","",IF(ISNUMBER($H293),IF('Order Form'!$K$14="Yes",'Order Form'!$F$9,""),""))</f>
        <v/>
      </c>
      <c r="AA293" s="47"/>
      <c r="AC293" s="95" t="str">
        <f>IF(ISNUMBER(($H293)),LEFT('Order Form'!$K$10,2),"")</f>
        <v/>
      </c>
      <c r="AD293" s="43"/>
      <c r="AE293" s="95" t="str">
        <f>IF(AC293="GR",LEFT('Order Form'!$K$11,2),"")</f>
        <v/>
      </c>
      <c r="AF293" s="43"/>
      <c r="AG293" s="47"/>
      <c r="AH293" s="47"/>
      <c r="AI293" s="95" t="str">
        <f>IF(ISNUMBER(($H293)),IF('Order Form'!$K$16="Yes","P",""),"")</f>
        <v/>
      </c>
      <c r="AJ293" s="43"/>
      <c r="AK293" s="115"/>
      <c r="AL293" s="115"/>
      <c r="AM293" s="43"/>
      <c r="AN293" s="43"/>
      <c r="AO293" s="47"/>
      <c r="AP293" s="43"/>
      <c r="AQ293" s="47"/>
      <c r="AR293" s="47"/>
      <c r="AS293" s="47"/>
      <c r="AZ293" s="95" t="str">
        <f>IF(ISNUMBER(($H293)),IF('Order Form'!$K$15="Yes","Y",""),"")</f>
        <v/>
      </c>
      <c r="BD293" s="96" t="e">
        <f>IF('Order Form'!#REF!&gt;0,"OF"," ")</f>
        <v>#REF!</v>
      </c>
      <c r="BE293" s="95" t="e">
        <f>IF('Order Form'!#REF!&gt;0,"Y"," ")</f>
        <v>#REF!</v>
      </c>
      <c r="BF293" s="95" t="e">
        <f>IF('Order Form'!#REF!&gt;0,"STANDARD"," ")</f>
        <v>#REF!</v>
      </c>
    </row>
    <row r="294" spans="1:58">
      <c r="A294" s="43"/>
      <c r="B294" s="102" t="str">
        <f>IF(ISNUMBER(($H294)),'Order Form'!$D$5,"")</f>
        <v/>
      </c>
      <c r="C294" s="101" t="str">
        <f>IF(ISNUMBER(($H294)),'Order Form'!$G$5,"")</f>
        <v/>
      </c>
      <c r="D294" s="101" t="str">
        <f>IF('Order Form'!F352="","",IF(ISNUMBER(($H294)),'Order Form'!F352,""))</f>
        <v/>
      </c>
      <c r="E294" s="44"/>
      <c r="F294" s="100" t="str">
        <f>IF(ISNUMBER((H294)),SUBSTITUTE(SUBSTITUTE('Order Form'!#REF!,"-","")," ",""),"")</f>
        <v/>
      </c>
      <c r="G294" s="45"/>
      <c r="H294" s="99" t="str">
        <f>IF('Order Form'!H352&gt;0,'Order Form'!H352," ")</f>
        <v xml:space="preserve"> </v>
      </c>
      <c r="I294" s="98" t="str">
        <f>IF('Order Form'!$K$13="Yes",(IF('Order Form'!#REF!&gt;0,"",IF('Order Form'!$K$10&lt;&gt;"GR - Gratis",IF('Order Form'!#REF!=0,"",IF(ISNUMBER($H294),'Order Form'!#REF!,"")),""))),"")</f>
        <v/>
      </c>
      <c r="J294" s="98" t="str">
        <f>IF('Order Form'!$K$13="Yes",(IF('Order Form'!#REF!=0,"",IF('Order Form'!$K$10&lt;&gt;"GR - Gratis",IF(ISNUMBER($H294),'Order Form'!#REF!,""),""))),"")</f>
        <v/>
      </c>
      <c r="K294" s="46"/>
      <c r="L294" s="98" t="str">
        <f>IF('Order Form'!J352&gt;0,"",IF('Order Form'!G352=0,"",IF('Order Form'!$K$10&lt;&gt;"GR - Gratis",IF('Order Form'!$K$12="Yes",IF(ISNUMBER($H294),'Order Form'!G352*100,""),""),"")))</f>
        <v/>
      </c>
      <c r="M294" s="98" t="str">
        <f>IF('Order Form'!J352&gt;0,"",IF('Order Form'!$K$17=0,"",IF('Order Form'!$K$17=0,"",IF('Order Form'!$K$10&lt;&gt;"GR - Gratis",IF('Order Form'!$K$12="Yes",IF(ISNUMBER($H294),'Order Form'!$K$17*100,""),""),""))))</f>
        <v/>
      </c>
      <c r="N294" s="47"/>
      <c r="O294" s="97" t="str">
        <f>IF('Order Form'!$B$8="Name / Attent Of","",IF(ISNUMBER($H294),IF('Order Form'!$K$14="Yes",'Order Form'!$B$8,""),""))</f>
        <v/>
      </c>
      <c r="P294" s="105" t="str">
        <f>IF('Order Form'!$B$9="Company / Department","",IF(ISNUMBER($H294),IF('Order Form'!$K$14="Yes",'Order Form'!$B$9,""),""))</f>
        <v/>
      </c>
      <c r="Q294" s="97" t="str">
        <f>IF('Order Form'!$B$10="Address 1","",IF(ISNUMBER($H294),IF('Order Form'!$K$14="Yes",'Order Form'!$B$10,""),""))</f>
        <v/>
      </c>
      <c r="R294" s="97" t="str">
        <f>IF('Order Form'!$B$11="Address 2","",IF(ISNUMBER($H294),IF('Order Form'!$K$14="Yes",'Order Form'!$B$11,""),""))</f>
        <v/>
      </c>
      <c r="S294" s="105" t="str">
        <f>IF('Order Form'!$B$12="Address 3","",IF(ISNUMBER($H294),IF('Order Form'!$K$14="Yes",'Order Form'!$B$12,""),""))</f>
        <v/>
      </c>
      <c r="T294" s="97" t="str">
        <f>IF('Order Form'!$B$13="Town","",IF(ISNUMBER($H294),IF('Order Form'!$K$14="Yes",'Order Form'!$B$13,""),""))</f>
        <v/>
      </c>
      <c r="U294" s="43"/>
      <c r="V294" s="112" t="str">
        <f>IF('Order Form'!$B$14="Post Code","",IF(ISNUMBER($H294),IF('Order Form'!$K$14="Yes",'Order Form'!$B$14,""),""))</f>
        <v/>
      </c>
      <c r="W294" s="107" t="str">
        <f>IF('Order Form'!$B$15="Country","",IF(ISNUMBER($H294),IF('Order Form'!$K$14="Yes",VLOOKUP('Order Form'!$B$15,Lists!N:O,2,0),""),""))</f>
        <v/>
      </c>
      <c r="X294" s="109"/>
      <c r="Y294" s="108" t="str">
        <f>IF('Order Form'!$F$8="Phone","",IF(ISNUMBER($H294),IF('Order Form'!$K$14="Yes",'Order Form'!$F$8,""),""))</f>
        <v/>
      </c>
      <c r="Z294" s="106" t="str">
        <f>IF('Order Form'!$F$9="Email","",IF(ISNUMBER($H294),IF('Order Form'!$K$14="Yes",'Order Form'!$F$9,""),""))</f>
        <v/>
      </c>
      <c r="AA294" s="47"/>
      <c r="AC294" s="95" t="str">
        <f>IF(ISNUMBER(($H294)),LEFT('Order Form'!$K$10,2),"")</f>
        <v/>
      </c>
      <c r="AD294" s="43"/>
      <c r="AE294" s="95" t="str">
        <f>IF(AC294="GR",LEFT('Order Form'!$K$11,2),"")</f>
        <v/>
      </c>
      <c r="AF294" s="43"/>
      <c r="AG294" s="47"/>
      <c r="AH294" s="47"/>
      <c r="AI294" s="95" t="str">
        <f>IF(ISNUMBER(($H294)),IF('Order Form'!$K$16="Yes","P",""),"")</f>
        <v/>
      </c>
      <c r="AJ294" s="43"/>
      <c r="AK294" s="115"/>
      <c r="AL294" s="115"/>
      <c r="AM294" s="43"/>
      <c r="AN294" s="43"/>
      <c r="AO294" s="47"/>
      <c r="AP294" s="43"/>
      <c r="AQ294" s="47"/>
      <c r="AR294" s="47"/>
      <c r="AS294" s="47"/>
      <c r="AZ294" s="95" t="str">
        <f>IF(ISNUMBER(($H294)),IF('Order Form'!$K$15="Yes","Y",""),"")</f>
        <v/>
      </c>
      <c r="BD294" s="96" t="e">
        <f>IF('Order Form'!#REF!&gt;0,"OF"," ")</f>
        <v>#REF!</v>
      </c>
      <c r="BE294" s="95" t="e">
        <f>IF('Order Form'!#REF!&gt;0,"Y"," ")</f>
        <v>#REF!</v>
      </c>
      <c r="BF294" s="95" t="e">
        <f>IF('Order Form'!#REF!&gt;0,"STANDARD"," ")</f>
        <v>#REF!</v>
      </c>
    </row>
    <row r="295" spans="1:58">
      <c r="A295" s="43"/>
      <c r="B295" s="102" t="str">
        <f>IF(ISNUMBER(($H295)),'Order Form'!$D$5,"")</f>
        <v/>
      </c>
      <c r="C295" s="101" t="str">
        <f>IF(ISNUMBER(($H295)),'Order Form'!$G$5,"")</f>
        <v/>
      </c>
      <c r="D295" s="101" t="str">
        <f>IF('Order Form'!F353="","",IF(ISNUMBER(($H295)),'Order Form'!F353,""))</f>
        <v/>
      </c>
      <c r="E295" s="44"/>
      <c r="F295" s="100" t="str">
        <f>IF(ISNUMBER((H295)),SUBSTITUTE(SUBSTITUTE('Order Form'!#REF!,"-","")," ",""),"")</f>
        <v/>
      </c>
      <c r="G295" s="45"/>
      <c r="H295" s="99" t="str">
        <f>IF('Order Form'!H353&gt;0,'Order Form'!H353," ")</f>
        <v xml:space="preserve"> </v>
      </c>
      <c r="I295" s="98" t="str">
        <f>IF('Order Form'!$K$13="Yes",(IF('Order Form'!#REF!&gt;0,"",IF('Order Form'!$K$10&lt;&gt;"GR - Gratis",IF('Order Form'!#REF!=0,"",IF(ISNUMBER($H295),'Order Form'!#REF!,"")),""))),"")</f>
        <v/>
      </c>
      <c r="J295" s="98" t="str">
        <f>IF('Order Form'!$K$13="Yes",(IF('Order Form'!#REF!=0,"",IF('Order Form'!$K$10&lt;&gt;"GR - Gratis",IF(ISNUMBER($H295),'Order Form'!#REF!,""),""))),"")</f>
        <v/>
      </c>
      <c r="K295" s="46"/>
      <c r="L295" s="98" t="str">
        <f>IF('Order Form'!J353&gt;0,"",IF('Order Form'!G353=0,"",IF('Order Form'!$K$10&lt;&gt;"GR - Gratis",IF('Order Form'!$K$12="Yes",IF(ISNUMBER($H295),'Order Form'!G353*100,""),""),"")))</f>
        <v/>
      </c>
      <c r="M295" s="98" t="str">
        <f>IF('Order Form'!J353&gt;0,"",IF('Order Form'!$K$17=0,"",IF('Order Form'!$K$17=0,"",IF('Order Form'!$K$10&lt;&gt;"GR - Gratis",IF('Order Form'!$K$12="Yes",IF(ISNUMBER($H295),'Order Form'!$K$17*100,""),""),""))))</f>
        <v/>
      </c>
      <c r="N295" s="47"/>
      <c r="O295" s="97" t="str">
        <f>IF('Order Form'!$B$8="Name / Attent Of","",IF(ISNUMBER($H295),IF('Order Form'!$K$14="Yes",'Order Form'!$B$8,""),""))</f>
        <v/>
      </c>
      <c r="P295" s="105" t="str">
        <f>IF('Order Form'!$B$9="Company / Department","",IF(ISNUMBER($H295),IF('Order Form'!$K$14="Yes",'Order Form'!$B$9,""),""))</f>
        <v/>
      </c>
      <c r="Q295" s="97" t="str">
        <f>IF('Order Form'!$B$10="Address 1","",IF(ISNUMBER($H295),IF('Order Form'!$K$14="Yes",'Order Form'!$B$10,""),""))</f>
        <v/>
      </c>
      <c r="R295" s="97" t="str">
        <f>IF('Order Form'!$B$11="Address 2","",IF(ISNUMBER($H295),IF('Order Form'!$K$14="Yes",'Order Form'!$B$11,""),""))</f>
        <v/>
      </c>
      <c r="S295" s="105" t="str">
        <f>IF('Order Form'!$B$12="Address 3","",IF(ISNUMBER($H295),IF('Order Form'!$K$14="Yes",'Order Form'!$B$12,""),""))</f>
        <v/>
      </c>
      <c r="T295" s="97" t="str">
        <f>IF('Order Form'!$B$13="Town","",IF(ISNUMBER($H295),IF('Order Form'!$K$14="Yes",'Order Form'!$B$13,""),""))</f>
        <v/>
      </c>
      <c r="U295" s="43"/>
      <c r="V295" s="112" t="str">
        <f>IF('Order Form'!$B$14="Post Code","",IF(ISNUMBER($H295),IF('Order Form'!$K$14="Yes",'Order Form'!$B$14,""),""))</f>
        <v/>
      </c>
      <c r="W295" s="107" t="str">
        <f>IF('Order Form'!$B$15="Country","",IF(ISNUMBER($H295),IF('Order Form'!$K$14="Yes",VLOOKUP('Order Form'!$B$15,Lists!N:O,2,0),""),""))</f>
        <v/>
      </c>
      <c r="X295" s="109"/>
      <c r="Y295" s="108" t="str">
        <f>IF('Order Form'!$F$8="Phone","",IF(ISNUMBER($H295),IF('Order Form'!$K$14="Yes",'Order Form'!$F$8,""),""))</f>
        <v/>
      </c>
      <c r="Z295" s="106" t="str">
        <f>IF('Order Form'!$F$9="Email","",IF(ISNUMBER($H295),IF('Order Form'!$K$14="Yes",'Order Form'!$F$9,""),""))</f>
        <v/>
      </c>
      <c r="AA295" s="47"/>
      <c r="AC295" s="95" t="str">
        <f>IF(ISNUMBER(($H295)),LEFT('Order Form'!$K$10,2),"")</f>
        <v/>
      </c>
      <c r="AD295" s="43"/>
      <c r="AE295" s="95" t="str">
        <f>IF(AC295="GR",LEFT('Order Form'!$K$11,2),"")</f>
        <v/>
      </c>
      <c r="AF295" s="43"/>
      <c r="AG295" s="47"/>
      <c r="AH295" s="47"/>
      <c r="AI295" s="95" t="str">
        <f>IF(ISNUMBER(($H295)),IF('Order Form'!$K$16="Yes","P",""),"")</f>
        <v/>
      </c>
      <c r="AJ295" s="43"/>
      <c r="AK295" s="115"/>
      <c r="AL295" s="115"/>
      <c r="AM295" s="43"/>
      <c r="AN295" s="43"/>
      <c r="AO295" s="47"/>
      <c r="AP295" s="43"/>
      <c r="AQ295" s="47"/>
      <c r="AR295" s="47"/>
      <c r="AS295" s="47"/>
      <c r="AZ295" s="95" t="str">
        <f>IF(ISNUMBER(($H295)),IF('Order Form'!$K$15="Yes","Y",""),"")</f>
        <v/>
      </c>
      <c r="BD295" s="96" t="e">
        <f>IF('Order Form'!#REF!&gt;0,"OF"," ")</f>
        <v>#REF!</v>
      </c>
      <c r="BE295" s="95" t="e">
        <f>IF('Order Form'!#REF!&gt;0,"Y"," ")</f>
        <v>#REF!</v>
      </c>
      <c r="BF295" s="95" t="e">
        <f>IF('Order Form'!#REF!&gt;0,"STANDARD"," ")</f>
        <v>#REF!</v>
      </c>
    </row>
    <row r="296" spans="1:58">
      <c r="A296" s="43"/>
      <c r="B296" s="102" t="str">
        <f>IF(ISNUMBER(($H296)),'Order Form'!$D$5,"")</f>
        <v/>
      </c>
      <c r="C296" s="101" t="str">
        <f>IF(ISNUMBER(($H296)),'Order Form'!$G$5,"")</f>
        <v/>
      </c>
      <c r="D296" s="101" t="str">
        <f>IF('Order Form'!F354="","",IF(ISNUMBER(($H296)),'Order Form'!F354,""))</f>
        <v/>
      </c>
      <c r="E296" s="44"/>
      <c r="F296" s="100" t="str">
        <f>IF(ISNUMBER((H296)),SUBSTITUTE(SUBSTITUTE('Order Form'!#REF!,"-","")," ",""),"")</f>
        <v/>
      </c>
      <c r="G296" s="45"/>
      <c r="H296" s="99" t="str">
        <f>IF('Order Form'!H354&gt;0,'Order Form'!H354," ")</f>
        <v xml:space="preserve"> </v>
      </c>
      <c r="I296" s="98" t="str">
        <f>IF('Order Form'!$K$13="Yes",(IF('Order Form'!#REF!&gt;0,"",IF('Order Form'!$K$10&lt;&gt;"GR - Gratis",IF('Order Form'!#REF!=0,"",IF(ISNUMBER($H296),'Order Form'!#REF!,"")),""))),"")</f>
        <v/>
      </c>
      <c r="J296" s="98" t="str">
        <f>IF('Order Form'!$K$13="Yes",(IF('Order Form'!#REF!=0,"",IF('Order Form'!$K$10&lt;&gt;"GR - Gratis",IF(ISNUMBER($H296),'Order Form'!#REF!,""),""))),"")</f>
        <v/>
      </c>
      <c r="K296" s="46"/>
      <c r="L296" s="98" t="str">
        <f>IF('Order Form'!J354&gt;0,"",IF('Order Form'!G354=0,"",IF('Order Form'!$K$10&lt;&gt;"GR - Gratis",IF('Order Form'!$K$12="Yes",IF(ISNUMBER($H296),'Order Form'!G354*100,""),""),"")))</f>
        <v/>
      </c>
      <c r="M296" s="98" t="str">
        <f>IF('Order Form'!J354&gt;0,"",IF('Order Form'!$K$17=0,"",IF('Order Form'!$K$17=0,"",IF('Order Form'!$K$10&lt;&gt;"GR - Gratis",IF('Order Form'!$K$12="Yes",IF(ISNUMBER($H296),'Order Form'!$K$17*100,""),""),""))))</f>
        <v/>
      </c>
      <c r="N296" s="47"/>
      <c r="O296" s="97" t="str">
        <f>IF('Order Form'!$B$8="Name / Attent Of","",IF(ISNUMBER($H296),IF('Order Form'!$K$14="Yes",'Order Form'!$B$8,""),""))</f>
        <v/>
      </c>
      <c r="P296" s="105" t="str">
        <f>IF('Order Form'!$B$9="Company / Department","",IF(ISNUMBER($H296),IF('Order Form'!$K$14="Yes",'Order Form'!$B$9,""),""))</f>
        <v/>
      </c>
      <c r="Q296" s="97" t="str">
        <f>IF('Order Form'!$B$10="Address 1","",IF(ISNUMBER($H296),IF('Order Form'!$K$14="Yes",'Order Form'!$B$10,""),""))</f>
        <v/>
      </c>
      <c r="R296" s="97" t="str">
        <f>IF('Order Form'!$B$11="Address 2","",IF(ISNUMBER($H296),IF('Order Form'!$K$14="Yes",'Order Form'!$B$11,""),""))</f>
        <v/>
      </c>
      <c r="S296" s="105" t="str">
        <f>IF('Order Form'!$B$12="Address 3","",IF(ISNUMBER($H296),IF('Order Form'!$K$14="Yes",'Order Form'!$B$12,""),""))</f>
        <v/>
      </c>
      <c r="T296" s="97" t="str">
        <f>IF('Order Form'!$B$13="Town","",IF(ISNUMBER($H296),IF('Order Form'!$K$14="Yes",'Order Form'!$B$13,""),""))</f>
        <v/>
      </c>
      <c r="U296" s="43"/>
      <c r="V296" s="112" t="str">
        <f>IF('Order Form'!$B$14="Post Code","",IF(ISNUMBER($H296),IF('Order Form'!$K$14="Yes",'Order Form'!$B$14,""),""))</f>
        <v/>
      </c>
      <c r="W296" s="107" t="str">
        <f>IF('Order Form'!$B$15="Country","",IF(ISNUMBER($H296),IF('Order Form'!$K$14="Yes",VLOOKUP('Order Form'!$B$15,Lists!N:O,2,0),""),""))</f>
        <v/>
      </c>
      <c r="X296" s="109"/>
      <c r="Y296" s="108" t="str">
        <f>IF('Order Form'!$F$8="Phone","",IF(ISNUMBER($H296),IF('Order Form'!$K$14="Yes",'Order Form'!$F$8,""),""))</f>
        <v/>
      </c>
      <c r="Z296" s="106" t="str">
        <f>IF('Order Form'!$F$9="Email","",IF(ISNUMBER($H296),IF('Order Form'!$K$14="Yes",'Order Form'!$F$9,""),""))</f>
        <v/>
      </c>
      <c r="AA296" s="47"/>
      <c r="AC296" s="95" t="str">
        <f>IF(ISNUMBER(($H296)),LEFT('Order Form'!$K$10,2),"")</f>
        <v/>
      </c>
      <c r="AD296" s="43"/>
      <c r="AE296" s="95" t="str">
        <f>IF(AC296="GR",LEFT('Order Form'!$K$11,2),"")</f>
        <v/>
      </c>
      <c r="AF296" s="43"/>
      <c r="AG296" s="47"/>
      <c r="AH296" s="47"/>
      <c r="AI296" s="95" t="str">
        <f>IF(ISNUMBER(($H296)),IF('Order Form'!$K$16="Yes","P",""),"")</f>
        <v/>
      </c>
      <c r="AJ296" s="43"/>
      <c r="AK296" s="115"/>
      <c r="AL296" s="115"/>
      <c r="AM296" s="43"/>
      <c r="AN296" s="43"/>
      <c r="AO296" s="47"/>
      <c r="AP296" s="43"/>
      <c r="AQ296" s="47"/>
      <c r="AR296" s="47"/>
      <c r="AS296" s="47"/>
      <c r="AZ296" s="95" t="str">
        <f>IF(ISNUMBER(($H296)),IF('Order Form'!$K$15="Yes","Y",""),"")</f>
        <v/>
      </c>
      <c r="BD296" s="96" t="e">
        <f>IF('Order Form'!#REF!&gt;0,"OF"," ")</f>
        <v>#REF!</v>
      </c>
      <c r="BE296" s="95" t="e">
        <f>IF('Order Form'!#REF!&gt;0,"Y"," ")</f>
        <v>#REF!</v>
      </c>
      <c r="BF296" s="95" t="e">
        <f>IF('Order Form'!#REF!&gt;0,"STANDARD"," ")</f>
        <v>#REF!</v>
      </c>
    </row>
    <row r="297" spans="1:58">
      <c r="A297" s="43"/>
      <c r="B297" s="102" t="str">
        <f>IF(ISNUMBER(($H297)),'Order Form'!$D$5,"")</f>
        <v/>
      </c>
      <c r="C297" s="101" t="str">
        <f>IF(ISNUMBER(($H297)),'Order Form'!$G$5,"")</f>
        <v/>
      </c>
      <c r="D297" s="101" t="str">
        <f>IF('Order Form'!F355="","",IF(ISNUMBER(($H297)),'Order Form'!F355,""))</f>
        <v/>
      </c>
      <c r="E297" s="44"/>
      <c r="F297" s="100" t="str">
        <f>IF(ISNUMBER((H297)),SUBSTITUTE(SUBSTITUTE('Order Form'!#REF!,"-","")," ",""),"")</f>
        <v/>
      </c>
      <c r="G297" s="45"/>
      <c r="H297" s="99" t="str">
        <f>IF('Order Form'!H355&gt;0,'Order Form'!H355," ")</f>
        <v xml:space="preserve"> </v>
      </c>
      <c r="I297" s="98" t="str">
        <f>IF('Order Form'!$K$13="Yes",(IF('Order Form'!#REF!&gt;0,"",IF('Order Form'!$K$10&lt;&gt;"GR - Gratis",IF('Order Form'!#REF!=0,"",IF(ISNUMBER($H297),'Order Form'!#REF!,"")),""))),"")</f>
        <v/>
      </c>
      <c r="J297" s="98" t="str">
        <f>IF('Order Form'!$K$13="Yes",(IF('Order Form'!#REF!=0,"",IF('Order Form'!$K$10&lt;&gt;"GR - Gratis",IF(ISNUMBER($H297),'Order Form'!#REF!,""),""))),"")</f>
        <v/>
      </c>
      <c r="K297" s="46"/>
      <c r="L297" s="98" t="str">
        <f>IF('Order Form'!J355&gt;0,"",IF('Order Form'!G355=0,"",IF('Order Form'!$K$10&lt;&gt;"GR - Gratis",IF('Order Form'!$K$12="Yes",IF(ISNUMBER($H297),'Order Form'!G355*100,""),""),"")))</f>
        <v/>
      </c>
      <c r="M297" s="98" t="str">
        <f>IF('Order Form'!J355&gt;0,"",IF('Order Form'!$K$17=0,"",IF('Order Form'!$K$17=0,"",IF('Order Form'!$K$10&lt;&gt;"GR - Gratis",IF('Order Form'!$K$12="Yes",IF(ISNUMBER($H297),'Order Form'!$K$17*100,""),""),""))))</f>
        <v/>
      </c>
      <c r="N297" s="47"/>
      <c r="O297" s="97" t="str">
        <f>IF('Order Form'!$B$8="Name / Attent Of","",IF(ISNUMBER($H297),IF('Order Form'!$K$14="Yes",'Order Form'!$B$8,""),""))</f>
        <v/>
      </c>
      <c r="P297" s="105" t="str">
        <f>IF('Order Form'!$B$9="Company / Department","",IF(ISNUMBER($H297),IF('Order Form'!$K$14="Yes",'Order Form'!$B$9,""),""))</f>
        <v/>
      </c>
      <c r="Q297" s="97" t="str">
        <f>IF('Order Form'!$B$10="Address 1","",IF(ISNUMBER($H297),IF('Order Form'!$K$14="Yes",'Order Form'!$B$10,""),""))</f>
        <v/>
      </c>
      <c r="R297" s="97" t="str">
        <f>IF('Order Form'!$B$11="Address 2","",IF(ISNUMBER($H297),IF('Order Form'!$K$14="Yes",'Order Form'!$B$11,""),""))</f>
        <v/>
      </c>
      <c r="S297" s="105" t="str">
        <f>IF('Order Form'!$B$12="Address 3","",IF(ISNUMBER($H297),IF('Order Form'!$K$14="Yes",'Order Form'!$B$12,""),""))</f>
        <v/>
      </c>
      <c r="T297" s="97" t="str">
        <f>IF('Order Form'!$B$13="Town","",IF(ISNUMBER($H297),IF('Order Form'!$K$14="Yes",'Order Form'!$B$13,""),""))</f>
        <v/>
      </c>
      <c r="U297" s="43"/>
      <c r="V297" s="112" t="str">
        <f>IF('Order Form'!$B$14="Post Code","",IF(ISNUMBER($H297),IF('Order Form'!$K$14="Yes",'Order Form'!$B$14,""),""))</f>
        <v/>
      </c>
      <c r="W297" s="107" t="str">
        <f>IF('Order Form'!$B$15="Country","",IF(ISNUMBER($H297),IF('Order Form'!$K$14="Yes",VLOOKUP('Order Form'!$B$15,Lists!N:O,2,0),""),""))</f>
        <v/>
      </c>
      <c r="X297" s="109"/>
      <c r="Y297" s="108" t="str">
        <f>IF('Order Form'!$F$8="Phone","",IF(ISNUMBER($H297),IF('Order Form'!$K$14="Yes",'Order Form'!$F$8,""),""))</f>
        <v/>
      </c>
      <c r="Z297" s="106" t="str">
        <f>IF('Order Form'!$F$9="Email","",IF(ISNUMBER($H297),IF('Order Form'!$K$14="Yes",'Order Form'!$F$9,""),""))</f>
        <v/>
      </c>
      <c r="AA297" s="47"/>
      <c r="AC297" s="95" t="str">
        <f>IF(ISNUMBER(($H297)),LEFT('Order Form'!$K$10,2),"")</f>
        <v/>
      </c>
      <c r="AD297" s="43"/>
      <c r="AE297" s="95" t="str">
        <f>IF(AC297="GR",LEFT('Order Form'!$K$11,2),"")</f>
        <v/>
      </c>
      <c r="AF297" s="43"/>
      <c r="AG297" s="47"/>
      <c r="AH297" s="47"/>
      <c r="AI297" s="95" t="str">
        <f>IF(ISNUMBER(($H297)),IF('Order Form'!$K$16="Yes","P",""),"")</f>
        <v/>
      </c>
      <c r="AJ297" s="43"/>
      <c r="AK297" s="115"/>
      <c r="AL297" s="115"/>
      <c r="AM297" s="43"/>
      <c r="AN297" s="43"/>
      <c r="AO297" s="47"/>
      <c r="AP297" s="43"/>
      <c r="AQ297" s="47"/>
      <c r="AR297" s="47"/>
      <c r="AS297" s="47"/>
      <c r="AZ297" s="95" t="str">
        <f>IF(ISNUMBER(($H297)),IF('Order Form'!$K$15="Yes","Y",""),"")</f>
        <v/>
      </c>
      <c r="BD297" s="96" t="e">
        <f>IF('Order Form'!#REF!&gt;0,"OF"," ")</f>
        <v>#REF!</v>
      </c>
      <c r="BE297" s="95" t="e">
        <f>IF('Order Form'!#REF!&gt;0,"Y"," ")</f>
        <v>#REF!</v>
      </c>
      <c r="BF297" s="95" t="e">
        <f>IF('Order Form'!#REF!&gt;0,"STANDARD"," ")</f>
        <v>#REF!</v>
      </c>
    </row>
    <row r="298" spans="1:58">
      <c r="A298" s="43"/>
      <c r="B298" s="102" t="str">
        <f>IF(ISNUMBER(($H298)),'Order Form'!$D$5,"")</f>
        <v/>
      </c>
      <c r="C298" s="101" t="str">
        <f>IF(ISNUMBER(($H298)),'Order Form'!$G$5,"")</f>
        <v/>
      </c>
      <c r="D298" s="101" t="str">
        <f>IF('Order Form'!F356="","",IF(ISNUMBER(($H298)),'Order Form'!F356,""))</f>
        <v/>
      </c>
      <c r="E298" s="44"/>
      <c r="F298" s="100" t="str">
        <f>IF(ISNUMBER((H298)),SUBSTITUTE(SUBSTITUTE('Order Form'!#REF!,"-","")," ",""),"")</f>
        <v/>
      </c>
      <c r="G298" s="45"/>
      <c r="H298" s="99" t="str">
        <f>IF('Order Form'!H356&gt;0,'Order Form'!H356," ")</f>
        <v xml:space="preserve"> </v>
      </c>
      <c r="I298" s="98" t="str">
        <f>IF('Order Form'!$K$13="Yes",(IF('Order Form'!#REF!&gt;0,"",IF('Order Form'!$K$10&lt;&gt;"GR - Gratis",IF('Order Form'!#REF!=0,"",IF(ISNUMBER($H298),'Order Form'!#REF!,"")),""))),"")</f>
        <v/>
      </c>
      <c r="J298" s="98" t="str">
        <f>IF('Order Form'!$K$13="Yes",(IF('Order Form'!#REF!=0,"",IF('Order Form'!$K$10&lt;&gt;"GR - Gratis",IF(ISNUMBER($H298),'Order Form'!#REF!,""),""))),"")</f>
        <v/>
      </c>
      <c r="K298" s="46"/>
      <c r="L298" s="98" t="str">
        <f>IF('Order Form'!J356&gt;0,"",IF('Order Form'!G356=0,"",IF('Order Form'!$K$10&lt;&gt;"GR - Gratis",IF('Order Form'!$K$12="Yes",IF(ISNUMBER($H298),'Order Form'!G356*100,""),""),"")))</f>
        <v/>
      </c>
      <c r="M298" s="98" t="str">
        <f>IF('Order Form'!J356&gt;0,"",IF('Order Form'!$K$17=0,"",IF('Order Form'!$K$17=0,"",IF('Order Form'!$K$10&lt;&gt;"GR - Gratis",IF('Order Form'!$K$12="Yes",IF(ISNUMBER($H298),'Order Form'!$K$17*100,""),""),""))))</f>
        <v/>
      </c>
      <c r="N298" s="47"/>
      <c r="O298" s="97" t="str">
        <f>IF('Order Form'!$B$8="Name / Attent Of","",IF(ISNUMBER($H298),IF('Order Form'!$K$14="Yes",'Order Form'!$B$8,""),""))</f>
        <v/>
      </c>
      <c r="P298" s="105" t="str">
        <f>IF('Order Form'!$B$9="Company / Department","",IF(ISNUMBER($H298),IF('Order Form'!$K$14="Yes",'Order Form'!$B$9,""),""))</f>
        <v/>
      </c>
      <c r="Q298" s="97" t="str">
        <f>IF('Order Form'!$B$10="Address 1","",IF(ISNUMBER($H298),IF('Order Form'!$K$14="Yes",'Order Form'!$B$10,""),""))</f>
        <v/>
      </c>
      <c r="R298" s="97" t="str">
        <f>IF('Order Form'!$B$11="Address 2","",IF(ISNUMBER($H298),IF('Order Form'!$K$14="Yes",'Order Form'!$B$11,""),""))</f>
        <v/>
      </c>
      <c r="S298" s="105" t="str">
        <f>IF('Order Form'!$B$12="Address 3","",IF(ISNUMBER($H298),IF('Order Form'!$K$14="Yes",'Order Form'!$B$12,""),""))</f>
        <v/>
      </c>
      <c r="T298" s="97" t="str">
        <f>IF('Order Form'!$B$13="Town","",IF(ISNUMBER($H298),IF('Order Form'!$K$14="Yes",'Order Form'!$B$13,""),""))</f>
        <v/>
      </c>
      <c r="U298" s="43"/>
      <c r="V298" s="112" t="str">
        <f>IF('Order Form'!$B$14="Post Code","",IF(ISNUMBER($H298),IF('Order Form'!$K$14="Yes",'Order Form'!$B$14,""),""))</f>
        <v/>
      </c>
      <c r="W298" s="107" t="str">
        <f>IF('Order Form'!$B$15="Country","",IF(ISNUMBER($H298),IF('Order Form'!$K$14="Yes",VLOOKUP('Order Form'!$B$15,Lists!N:O,2,0),""),""))</f>
        <v/>
      </c>
      <c r="X298" s="109"/>
      <c r="Y298" s="108" t="str">
        <f>IF('Order Form'!$F$8="Phone","",IF(ISNUMBER($H298),IF('Order Form'!$K$14="Yes",'Order Form'!$F$8,""),""))</f>
        <v/>
      </c>
      <c r="Z298" s="106" t="str">
        <f>IF('Order Form'!$F$9="Email","",IF(ISNUMBER($H298),IF('Order Form'!$K$14="Yes",'Order Form'!$F$9,""),""))</f>
        <v/>
      </c>
      <c r="AA298" s="47"/>
      <c r="AC298" s="95" t="str">
        <f>IF(ISNUMBER(($H298)),LEFT('Order Form'!$K$10,2),"")</f>
        <v/>
      </c>
      <c r="AD298" s="43"/>
      <c r="AE298" s="95" t="str">
        <f>IF(AC298="GR",LEFT('Order Form'!$K$11,2),"")</f>
        <v/>
      </c>
      <c r="AF298" s="43"/>
      <c r="AG298" s="47"/>
      <c r="AH298" s="47"/>
      <c r="AI298" s="95" t="str">
        <f>IF(ISNUMBER(($H298)),IF('Order Form'!$K$16="Yes","P",""),"")</f>
        <v/>
      </c>
      <c r="AJ298" s="43"/>
      <c r="AK298" s="115"/>
      <c r="AL298" s="115"/>
      <c r="AM298" s="43"/>
      <c r="AN298" s="43"/>
      <c r="AO298" s="47"/>
      <c r="AP298" s="43"/>
      <c r="AQ298" s="47"/>
      <c r="AR298" s="47"/>
      <c r="AS298" s="47"/>
      <c r="AZ298" s="95" t="str">
        <f>IF(ISNUMBER(($H298)),IF('Order Form'!$K$15="Yes","Y",""),"")</f>
        <v/>
      </c>
      <c r="BD298" s="96" t="e">
        <f>IF('Order Form'!#REF!&gt;0,"OF"," ")</f>
        <v>#REF!</v>
      </c>
      <c r="BE298" s="95" t="e">
        <f>IF('Order Form'!#REF!&gt;0,"Y"," ")</f>
        <v>#REF!</v>
      </c>
      <c r="BF298" s="95" t="e">
        <f>IF('Order Form'!#REF!&gt;0,"STANDARD"," ")</f>
        <v>#REF!</v>
      </c>
    </row>
    <row r="299" spans="1:58">
      <c r="A299" s="43"/>
      <c r="B299" s="102" t="str">
        <f>IF(ISNUMBER(($H299)),'Order Form'!$D$5,"")</f>
        <v/>
      </c>
      <c r="C299" s="101" t="str">
        <f>IF(ISNUMBER(($H299)),'Order Form'!$G$5,"")</f>
        <v/>
      </c>
      <c r="D299" s="101" t="str">
        <f>IF('Order Form'!F357="","",IF(ISNUMBER(($H299)),'Order Form'!F357,""))</f>
        <v/>
      </c>
      <c r="E299" s="44"/>
      <c r="F299" s="100" t="str">
        <f>IF(ISNUMBER((H299)),SUBSTITUTE(SUBSTITUTE('Order Form'!#REF!,"-","")," ",""),"")</f>
        <v/>
      </c>
      <c r="G299" s="45"/>
      <c r="H299" s="99" t="str">
        <f>IF('Order Form'!H357&gt;0,'Order Form'!H357," ")</f>
        <v xml:space="preserve"> </v>
      </c>
      <c r="I299" s="98" t="str">
        <f>IF('Order Form'!$K$13="Yes",(IF('Order Form'!#REF!&gt;0,"",IF('Order Form'!$K$10&lt;&gt;"GR - Gratis",IF('Order Form'!#REF!=0,"",IF(ISNUMBER($H299),'Order Form'!#REF!,"")),""))),"")</f>
        <v/>
      </c>
      <c r="J299" s="98" t="str">
        <f>IF('Order Form'!$K$13="Yes",(IF('Order Form'!#REF!=0,"",IF('Order Form'!$K$10&lt;&gt;"GR - Gratis",IF(ISNUMBER($H299),'Order Form'!#REF!,""),""))),"")</f>
        <v/>
      </c>
      <c r="K299" s="46"/>
      <c r="L299" s="98" t="str">
        <f>IF('Order Form'!J357&gt;0,"",IF('Order Form'!G357=0,"",IF('Order Form'!$K$10&lt;&gt;"GR - Gratis",IF('Order Form'!$K$12="Yes",IF(ISNUMBER($H299),'Order Form'!G357*100,""),""),"")))</f>
        <v/>
      </c>
      <c r="M299" s="98" t="str">
        <f>IF('Order Form'!J357&gt;0,"",IF('Order Form'!$K$17=0,"",IF('Order Form'!$K$17=0,"",IF('Order Form'!$K$10&lt;&gt;"GR - Gratis",IF('Order Form'!$K$12="Yes",IF(ISNUMBER($H299),'Order Form'!$K$17*100,""),""),""))))</f>
        <v/>
      </c>
      <c r="N299" s="47"/>
      <c r="O299" s="97" t="str">
        <f>IF('Order Form'!$B$8="Name / Attent Of","",IF(ISNUMBER($H299),IF('Order Form'!$K$14="Yes",'Order Form'!$B$8,""),""))</f>
        <v/>
      </c>
      <c r="P299" s="105" t="str">
        <f>IF('Order Form'!$B$9="Company / Department","",IF(ISNUMBER($H299),IF('Order Form'!$K$14="Yes",'Order Form'!$B$9,""),""))</f>
        <v/>
      </c>
      <c r="Q299" s="97" t="str">
        <f>IF('Order Form'!$B$10="Address 1","",IF(ISNUMBER($H299),IF('Order Form'!$K$14="Yes",'Order Form'!$B$10,""),""))</f>
        <v/>
      </c>
      <c r="R299" s="97" t="str">
        <f>IF('Order Form'!$B$11="Address 2","",IF(ISNUMBER($H299),IF('Order Form'!$K$14="Yes",'Order Form'!$B$11,""),""))</f>
        <v/>
      </c>
      <c r="S299" s="105" t="str">
        <f>IF('Order Form'!$B$12="Address 3","",IF(ISNUMBER($H299),IF('Order Form'!$K$14="Yes",'Order Form'!$B$12,""),""))</f>
        <v/>
      </c>
      <c r="T299" s="97" t="str">
        <f>IF('Order Form'!$B$13="Town","",IF(ISNUMBER($H299),IF('Order Form'!$K$14="Yes",'Order Form'!$B$13,""),""))</f>
        <v/>
      </c>
      <c r="U299" s="43"/>
      <c r="V299" s="112" t="str">
        <f>IF('Order Form'!$B$14="Post Code","",IF(ISNUMBER($H299),IF('Order Form'!$K$14="Yes",'Order Form'!$B$14,""),""))</f>
        <v/>
      </c>
      <c r="W299" s="107" t="str">
        <f>IF('Order Form'!$B$15="Country","",IF(ISNUMBER($H299),IF('Order Form'!$K$14="Yes",VLOOKUP('Order Form'!$B$15,Lists!N:O,2,0),""),""))</f>
        <v/>
      </c>
      <c r="X299" s="109"/>
      <c r="Y299" s="108" t="str">
        <f>IF('Order Form'!$F$8="Phone","",IF(ISNUMBER($H299),IF('Order Form'!$K$14="Yes",'Order Form'!$F$8,""),""))</f>
        <v/>
      </c>
      <c r="Z299" s="106" t="str">
        <f>IF('Order Form'!$F$9="Email","",IF(ISNUMBER($H299),IF('Order Form'!$K$14="Yes",'Order Form'!$F$9,""),""))</f>
        <v/>
      </c>
      <c r="AA299" s="47"/>
      <c r="AC299" s="95" t="str">
        <f>IF(ISNUMBER(($H299)),LEFT('Order Form'!$K$10,2),"")</f>
        <v/>
      </c>
      <c r="AD299" s="43"/>
      <c r="AE299" s="95" t="str">
        <f>IF(AC299="GR",LEFT('Order Form'!$K$11,2),"")</f>
        <v/>
      </c>
      <c r="AF299" s="43"/>
      <c r="AG299" s="47"/>
      <c r="AH299" s="47"/>
      <c r="AI299" s="95" t="str">
        <f>IF(ISNUMBER(($H299)),IF('Order Form'!$K$16="Yes","P",""),"")</f>
        <v/>
      </c>
      <c r="AJ299" s="43"/>
      <c r="AK299" s="115"/>
      <c r="AL299" s="115"/>
      <c r="AM299" s="43"/>
      <c r="AN299" s="43"/>
      <c r="AO299" s="47"/>
      <c r="AP299" s="43"/>
      <c r="AQ299" s="47"/>
      <c r="AR299" s="47"/>
      <c r="AS299" s="47"/>
      <c r="AZ299" s="95" t="str">
        <f>IF(ISNUMBER(($H299)),IF('Order Form'!$K$15="Yes","Y",""),"")</f>
        <v/>
      </c>
      <c r="BD299" s="96" t="e">
        <f>IF('Order Form'!#REF!&gt;0,"OF"," ")</f>
        <v>#REF!</v>
      </c>
      <c r="BE299" s="95" t="e">
        <f>IF('Order Form'!#REF!&gt;0,"Y"," ")</f>
        <v>#REF!</v>
      </c>
      <c r="BF299" s="95" t="e">
        <f>IF('Order Form'!#REF!&gt;0,"STANDARD"," ")</f>
        <v>#REF!</v>
      </c>
    </row>
    <row r="300" spans="1:58">
      <c r="A300" s="43"/>
      <c r="B300" s="102" t="str">
        <f>IF(ISNUMBER(($H300)),'Order Form'!$D$5,"")</f>
        <v/>
      </c>
      <c r="C300" s="101" t="str">
        <f>IF(ISNUMBER(($H300)),'Order Form'!$G$5,"")</f>
        <v/>
      </c>
      <c r="D300" s="101" t="str">
        <f>IF('Order Form'!F358="","",IF(ISNUMBER(($H300)),'Order Form'!F358,""))</f>
        <v/>
      </c>
      <c r="E300" s="44"/>
      <c r="F300" s="100" t="str">
        <f>IF(ISNUMBER((H300)),SUBSTITUTE(SUBSTITUTE('Order Form'!#REF!,"-","")," ",""),"")</f>
        <v/>
      </c>
      <c r="G300" s="45"/>
      <c r="H300" s="99" t="str">
        <f>IF('Order Form'!H358&gt;0,'Order Form'!H358," ")</f>
        <v xml:space="preserve"> </v>
      </c>
      <c r="I300" s="98" t="str">
        <f>IF('Order Form'!$K$13="Yes",(IF('Order Form'!#REF!&gt;0,"",IF('Order Form'!$K$10&lt;&gt;"GR - Gratis",IF('Order Form'!#REF!=0,"",IF(ISNUMBER($H300),'Order Form'!#REF!,"")),""))),"")</f>
        <v/>
      </c>
      <c r="J300" s="98" t="str">
        <f>IF('Order Form'!$K$13="Yes",(IF('Order Form'!#REF!=0,"",IF('Order Form'!$K$10&lt;&gt;"GR - Gratis",IF(ISNUMBER($H300),'Order Form'!#REF!,""),""))),"")</f>
        <v/>
      </c>
      <c r="K300" s="46"/>
      <c r="L300" s="98" t="str">
        <f>IF('Order Form'!J358&gt;0,"",IF('Order Form'!G358=0,"",IF('Order Form'!$K$10&lt;&gt;"GR - Gratis",IF('Order Form'!$K$12="Yes",IF(ISNUMBER($H300),'Order Form'!G358*100,""),""),"")))</f>
        <v/>
      </c>
      <c r="M300" s="98" t="str">
        <f>IF('Order Form'!J358&gt;0,"",IF('Order Form'!$K$17=0,"",IF('Order Form'!$K$17=0,"",IF('Order Form'!$K$10&lt;&gt;"GR - Gratis",IF('Order Form'!$K$12="Yes",IF(ISNUMBER($H300),'Order Form'!$K$17*100,""),""),""))))</f>
        <v/>
      </c>
      <c r="N300" s="47"/>
      <c r="O300" s="97" t="str">
        <f>IF('Order Form'!$B$8="Name / Attent Of","",IF(ISNUMBER($H300),IF('Order Form'!$K$14="Yes",'Order Form'!$B$8,""),""))</f>
        <v/>
      </c>
      <c r="P300" s="105" t="str">
        <f>IF('Order Form'!$B$9="Company / Department","",IF(ISNUMBER($H300),IF('Order Form'!$K$14="Yes",'Order Form'!$B$9,""),""))</f>
        <v/>
      </c>
      <c r="Q300" s="97" t="str">
        <f>IF('Order Form'!$B$10="Address 1","",IF(ISNUMBER($H300),IF('Order Form'!$K$14="Yes",'Order Form'!$B$10,""),""))</f>
        <v/>
      </c>
      <c r="R300" s="97" t="str">
        <f>IF('Order Form'!$B$11="Address 2","",IF(ISNUMBER($H300),IF('Order Form'!$K$14="Yes",'Order Form'!$B$11,""),""))</f>
        <v/>
      </c>
      <c r="S300" s="105" t="str">
        <f>IF('Order Form'!$B$12="Address 3","",IF(ISNUMBER($H300),IF('Order Form'!$K$14="Yes",'Order Form'!$B$12,""),""))</f>
        <v/>
      </c>
      <c r="T300" s="97" t="str">
        <f>IF('Order Form'!$B$13="Town","",IF(ISNUMBER($H300),IF('Order Form'!$K$14="Yes",'Order Form'!$B$13,""),""))</f>
        <v/>
      </c>
      <c r="U300" s="43"/>
      <c r="V300" s="112" t="str">
        <f>IF('Order Form'!$B$14="Post Code","",IF(ISNUMBER($H300),IF('Order Form'!$K$14="Yes",'Order Form'!$B$14,""),""))</f>
        <v/>
      </c>
      <c r="W300" s="107" t="str">
        <f>IF('Order Form'!$B$15="Country","",IF(ISNUMBER($H300),IF('Order Form'!$K$14="Yes",VLOOKUP('Order Form'!$B$15,Lists!N:O,2,0),""),""))</f>
        <v/>
      </c>
      <c r="X300" s="109"/>
      <c r="Y300" s="108" t="str">
        <f>IF('Order Form'!$F$8="Phone","",IF(ISNUMBER($H300),IF('Order Form'!$K$14="Yes",'Order Form'!$F$8,""),""))</f>
        <v/>
      </c>
      <c r="Z300" s="106" t="str">
        <f>IF('Order Form'!$F$9="Email","",IF(ISNUMBER($H300),IF('Order Form'!$K$14="Yes",'Order Form'!$F$9,""),""))</f>
        <v/>
      </c>
      <c r="AA300" s="47"/>
      <c r="AC300" s="95" t="str">
        <f>IF(ISNUMBER(($H300)),LEFT('Order Form'!$K$10,2),"")</f>
        <v/>
      </c>
      <c r="AD300" s="43"/>
      <c r="AE300" s="95" t="str">
        <f>IF(AC300="GR",LEFT('Order Form'!$K$11,2),"")</f>
        <v/>
      </c>
      <c r="AF300" s="43"/>
      <c r="AG300" s="47"/>
      <c r="AH300" s="47"/>
      <c r="AI300" s="95" t="str">
        <f>IF(ISNUMBER(($H300)),IF('Order Form'!$K$16="Yes","P",""),"")</f>
        <v/>
      </c>
      <c r="AJ300" s="43"/>
      <c r="AK300" s="115"/>
      <c r="AL300" s="115"/>
      <c r="AM300" s="43"/>
      <c r="AN300" s="43"/>
      <c r="AO300" s="47"/>
      <c r="AP300" s="43"/>
      <c r="AQ300" s="47"/>
      <c r="AR300" s="47"/>
      <c r="AS300" s="47"/>
      <c r="AZ300" s="95" t="str">
        <f>IF(ISNUMBER(($H300)),IF('Order Form'!$K$15="Yes","Y",""),"")</f>
        <v/>
      </c>
      <c r="BD300" s="96" t="e">
        <f>IF('Order Form'!#REF!&gt;0,"OF"," ")</f>
        <v>#REF!</v>
      </c>
      <c r="BE300" s="95" t="e">
        <f>IF('Order Form'!#REF!&gt;0,"Y"," ")</f>
        <v>#REF!</v>
      </c>
      <c r="BF300" s="95" t="e">
        <f>IF('Order Form'!#REF!&gt;0,"STANDARD"," ")</f>
        <v>#REF!</v>
      </c>
    </row>
    <row r="301" spans="1:58">
      <c r="A301" s="43"/>
      <c r="B301" s="102" t="str">
        <f>IF(ISNUMBER(($H301)),'Order Form'!$D$5,"")</f>
        <v/>
      </c>
      <c r="C301" s="101" t="str">
        <f>IF(ISNUMBER(($H301)),'Order Form'!$G$5,"")</f>
        <v/>
      </c>
      <c r="D301" s="101" t="str">
        <f>IF('Order Form'!F359="","",IF(ISNUMBER(($H301)),'Order Form'!F359,""))</f>
        <v/>
      </c>
      <c r="E301" s="44"/>
      <c r="F301" s="100" t="str">
        <f>IF(ISNUMBER((H301)),SUBSTITUTE(SUBSTITUTE('Order Form'!#REF!,"-","")," ",""),"")</f>
        <v/>
      </c>
      <c r="G301" s="45"/>
      <c r="H301" s="99" t="str">
        <f>IF('Order Form'!H359&gt;0,'Order Form'!H359," ")</f>
        <v xml:space="preserve"> </v>
      </c>
      <c r="I301" s="98" t="str">
        <f>IF('Order Form'!$K$13="Yes",(IF('Order Form'!#REF!&gt;0,"",IF('Order Form'!$K$10&lt;&gt;"GR - Gratis",IF('Order Form'!#REF!=0,"",IF(ISNUMBER($H301),'Order Form'!#REF!,"")),""))),"")</f>
        <v/>
      </c>
      <c r="J301" s="98" t="str">
        <f>IF('Order Form'!$K$13="Yes",(IF('Order Form'!#REF!=0,"",IF('Order Form'!$K$10&lt;&gt;"GR - Gratis",IF(ISNUMBER($H301),'Order Form'!#REF!,""),""))),"")</f>
        <v/>
      </c>
      <c r="K301" s="46"/>
      <c r="L301" s="98" t="str">
        <f>IF('Order Form'!J359&gt;0,"",IF('Order Form'!G359=0,"",IF('Order Form'!$K$10&lt;&gt;"GR - Gratis",IF('Order Form'!$K$12="Yes",IF(ISNUMBER($H301),'Order Form'!G359*100,""),""),"")))</f>
        <v/>
      </c>
      <c r="M301" s="98" t="str">
        <f>IF('Order Form'!J359&gt;0,"",IF('Order Form'!$K$17=0,"",IF('Order Form'!$K$17=0,"",IF('Order Form'!$K$10&lt;&gt;"GR - Gratis",IF('Order Form'!$K$12="Yes",IF(ISNUMBER($H301),'Order Form'!$K$17*100,""),""),""))))</f>
        <v/>
      </c>
      <c r="N301" s="47"/>
      <c r="O301" s="97" t="str">
        <f>IF('Order Form'!$B$8="Name / Attent Of","",IF(ISNUMBER($H301),IF('Order Form'!$K$14="Yes",'Order Form'!$B$8,""),""))</f>
        <v/>
      </c>
      <c r="P301" s="105" t="str">
        <f>IF('Order Form'!$B$9="Company / Department","",IF(ISNUMBER($H301),IF('Order Form'!$K$14="Yes",'Order Form'!$B$9,""),""))</f>
        <v/>
      </c>
      <c r="Q301" s="97" t="str">
        <f>IF('Order Form'!$B$10="Address 1","",IF(ISNUMBER($H301),IF('Order Form'!$K$14="Yes",'Order Form'!$B$10,""),""))</f>
        <v/>
      </c>
      <c r="R301" s="97" t="str">
        <f>IF('Order Form'!$B$11="Address 2","",IF(ISNUMBER($H301),IF('Order Form'!$K$14="Yes",'Order Form'!$B$11,""),""))</f>
        <v/>
      </c>
      <c r="S301" s="105" t="str">
        <f>IF('Order Form'!$B$12="Address 3","",IF(ISNUMBER($H301),IF('Order Form'!$K$14="Yes",'Order Form'!$B$12,""),""))</f>
        <v/>
      </c>
      <c r="T301" s="97" t="str">
        <f>IF('Order Form'!$B$13="Town","",IF(ISNUMBER($H301),IF('Order Form'!$K$14="Yes",'Order Form'!$B$13,""),""))</f>
        <v/>
      </c>
      <c r="U301" s="43"/>
      <c r="V301" s="112" t="str">
        <f>IF('Order Form'!$B$14="Post Code","",IF(ISNUMBER($H301),IF('Order Form'!$K$14="Yes",'Order Form'!$B$14,""),""))</f>
        <v/>
      </c>
      <c r="W301" s="107" t="str">
        <f>IF('Order Form'!$B$15="Country","",IF(ISNUMBER($H301),IF('Order Form'!$K$14="Yes",VLOOKUP('Order Form'!$B$15,Lists!N:O,2,0),""),""))</f>
        <v/>
      </c>
      <c r="X301" s="109"/>
      <c r="Y301" s="108" t="str">
        <f>IF('Order Form'!$F$8="Phone","",IF(ISNUMBER($H301),IF('Order Form'!$K$14="Yes",'Order Form'!$F$8,""),""))</f>
        <v/>
      </c>
      <c r="Z301" s="106" t="str">
        <f>IF('Order Form'!$F$9="Email","",IF(ISNUMBER($H301),IF('Order Form'!$K$14="Yes",'Order Form'!$F$9,""),""))</f>
        <v/>
      </c>
      <c r="AA301" s="47"/>
      <c r="AC301" s="95" t="str">
        <f>IF(ISNUMBER(($H301)),LEFT('Order Form'!$K$10,2),"")</f>
        <v/>
      </c>
      <c r="AD301" s="43"/>
      <c r="AE301" s="95" t="str">
        <f>IF(AC301="GR",LEFT('Order Form'!$K$11,2),"")</f>
        <v/>
      </c>
      <c r="AF301" s="43"/>
      <c r="AG301" s="47"/>
      <c r="AH301" s="47"/>
      <c r="AI301" s="95" t="str">
        <f>IF(ISNUMBER(($H301)),IF('Order Form'!$K$16="Yes","P",""),"")</f>
        <v/>
      </c>
      <c r="AJ301" s="43"/>
      <c r="AK301" s="115"/>
      <c r="AL301" s="115"/>
      <c r="AM301" s="43"/>
      <c r="AN301" s="43"/>
      <c r="AO301" s="47"/>
      <c r="AP301" s="43"/>
      <c r="AQ301" s="47"/>
      <c r="AR301" s="47"/>
      <c r="AS301" s="47"/>
      <c r="AZ301" s="95" t="str">
        <f>IF(ISNUMBER(($H301)),IF('Order Form'!$K$15="Yes","Y",""),"")</f>
        <v/>
      </c>
      <c r="BD301" s="96" t="e">
        <f>IF('Order Form'!#REF!&gt;0,"OF"," ")</f>
        <v>#REF!</v>
      </c>
      <c r="BE301" s="95" t="e">
        <f>IF('Order Form'!#REF!&gt;0,"Y"," ")</f>
        <v>#REF!</v>
      </c>
      <c r="BF301" s="95" t="e">
        <f>IF('Order Form'!#REF!&gt;0,"STANDARD"," ")</f>
        <v>#REF!</v>
      </c>
    </row>
    <row r="302" spans="1:58">
      <c r="A302" s="43"/>
      <c r="B302" s="102" t="str">
        <f>IF(ISNUMBER(($H302)),'Order Form'!$D$5,"")</f>
        <v/>
      </c>
      <c r="C302" s="101" t="str">
        <f>IF(ISNUMBER(($H302)),'Order Form'!$G$5,"")</f>
        <v/>
      </c>
      <c r="D302" s="101" t="str">
        <f>IF('Order Form'!F360="","",IF(ISNUMBER(($H302)),'Order Form'!F360,""))</f>
        <v/>
      </c>
      <c r="E302" s="44"/>
      <c r="F302" s="100" t="str">
        <f>IF(ISNUMBER((H302)),SUBSTITUTE(SUBSTITUTE('Order Form'!#REF!,"-","")," ",""),"")</f>
        <v/>
      </c>
      <c r="G302" s="45"/>
      <c r="H302" s="99" t="str">
        <f>IF('Order Form'!H360&gt;0,'Order Form'!H360," ")</f>
        <v xml:space="preserve"> </v>
      </c>
      <c r="I302" s="98" t="str">
        <f>IF('Order Form'!$K$13="Yes",(IF('Order Form'!#REF!&gt;0,"",IF('Order Form'!$K$10&lt;&gt;"GR - Gratis",IF('Order Form'!#REF!=0,"",IF(ISNUMBER($H302),'Order Form'!#REF!,"")),""))),"")</f>
        <v/>
      </c>
      <c r="J302" s="98" t="str">
        <f>IF('Order Form'!$K$13="Yes",(IF('Order Form'!#REF!=0,"",IF('Order Form'!$K$10&lt;&gt;"GR - Gratis",IF(ISNUMBER($H302),'Order Form'!#REF!,""),""))),"")</f>
        <v/>
      </c>
      <c r="K302" s="46"/>
      <c r="L302" s="98" t="str">
        <f>IF('Order Form'!J360&gt;0,"",IF('Order Form'!G360=0,"",IF('Order Form'!$K$10&lt;&gt;"GR - Gratis",IF('Order Form'!$K$12="Yes",IF(ISNUMBER($H302),'Order Form'!G360*100,""),""),"")))</f>
        <v/>
      </c>
      <c r="M302" s="98" t="str">
        <f>IF('Order Form'!J360&gt;0,"",IF('Order Form'!$K$17=0,"",IF('Order Form'!$K$17=0,"",IF('Order Form'!$K$10&lt;&gt;"GR - Gratis",IF('Order Form'!$K$12="Yes",IF(ISNUMBER($H302),'Order Form'!$K$17*100,""),""),""))))</f>
        <v/>
      </c>
      <c r="N302" s="47"/>
      <c r="O302" s="97" t="str">
        <f>IF('Order Form'!$B$8="Name / Attent Of","",IF(ISNUMBER($H302),IF('Order Form'!$K$14="Yes",'Order Form'!$B$8,""),""))</f>
        <v/>
      </c>
      <c r="P302" s="105" t="str">
        <f>IF('Order Form'!$B$9="Company / Department","",IF(ISNUMBER($H302),IF('Order Form'!$K$14="Yes",'Order Form'!$B$9,""),""))</f>
        <v/>
      </c>
      <c r="Q302" s="97" t="str">
        <f>IF('Order Form'!$B$10="Address 1","",IF(ISNUMBER($H302),IF('Order Form'!$K$14="Yes",'Order Form'!$B$10,""),""))</f>
        <v/>
      </c>
      <c r="R302" s="97" t="str">
        <f>IF('Order Form'!$B$11="Address 2","",IF(ISNUMBER($H302),IF('Order Form'!$K$14="Yes",'Order Form'!$B$11,""),""))</f>
        <v/>
      </c>
      <c r="S302" s="105" t="str">
        <f>IF('Order Form'!$B$12="Address 3","",IF(ISNUMBER($H302),IF('Order Form'!$K$14="Yes",'Order Form'!$B$12,""),""))</f>
        <v/>
      </c>
      <c r="T302" s="97" t="str">
        <f>IF('Order Form'!$B$13="Town","",IF(ISNUMBER($H302),IF('Order Form'!$K$14="Yes",'Order Form'!$B$13,""),""))</f>
        <v/>
      </c>
      <c r="U302" s="43"/>
      <c r="V302" s="112" t="str">
        <f>IF('Order Form'!$B$14="Post Code","",IF(ISNUMBER($H302),IF('Order Form'!$K$14="Yes",'Order Form'!$B$14,""),""))</f>
        <v/>
      </c>
      <c r="W302" s="107" t="str">
        <f>IF('Order Form'!$B$15="Country","",IF(ISNUMBER($H302),IF('Order Form'!$K$14="Yes",VLOOKUP('Order Form'!$B$15,Lists!N:O,2,0),""),""))</f>
        <v/>
      </c>
      <c r="X302" s="109"/>
      <c r="Y302" s="108" t="str">
        <f>IF('Order Form'!$F$8="Phone","",IF(ISNUMBER($H302),IF('Order Form'!$K$14="Yes",'Order Form'!$F$8,""),""))</f>
        <v/>
      </c>
      <c r="Z302" s="106" t="str">
        <f>IF('Order Form'!$F$9="Email","",IF(ISNUMBER($H302),IF('Order Form'!$K$14="Yes",'Order Form'!$F$9,""),""))</f>
        <v/>
      </c>
      <c r="AA302" s="47"/>
      <c r="AC302" s="95" t="str">
        <f>IF(ISNUMBER(($H302)),LEFT('Order Form'!$K$10,2),"")</f>
        <v/>
      </c>
      <c r="AD302" s="43"/>
      <c r="AE302" s="95" t="str">
        <f>IF(AC302="GR",LEFT('Order Form'!$K$11,2),"")</f>
        <v/>
      </c>
      <c r="AF302" s="43"/>
      <c r="AG302" s="47"/>
      <c r="AH302" s="47"/>
      <c r="AI302" s="95" t="str">
        <f>IF(ISNUMBER(($H302)),IF('Order Form'!$K$16="Yes","P",""),"")</f>
        <v/>
      </c>
      <c r="AJ302" s="43"/>
      <c r="AK302" s="115"/>
      <c r="AL302" s="115"/>
      <c r="AM302" s="43"/>
      <c r="AN302" s="43"/>
      <c r="AO302" s="47"/>
      <c r="AP302" s="43"/>
      <c r="AQ302" s="47"/>
      <c r="AR302" s="47"/>
      <c r="AS302" s="47"/>
      <c r="AZ302" s="95" t="str">
        <f>IF(ISNUMBER(($H302)),IF('Order Form'!$K$15="Yes","Y",""),"")</f>
        <v/>
      </c>
      <c r="BD302" s="96" t="e">
        <f>IF('Order Form'!#REF!&gt;0,"OF"," ")</f>
        <v>#REF!</v>
      </c>
      <c r="BE302" s="95" t="e">
        <f>IF('Order Form'!#REF!&gt;0,"Y"," ")</f>
        <v>#REF!</v>
      </c>
      <c r="BF302" s="95" t="e">
        <f>IF('Order Form'!#REF!&gt;0,"STANDARD"," ")</f>
        <v>#REF!</v>
      </c>
    </row>
    <row r="303" spans="1:58">
      <c r="A303" s="43"/>
      <c r="B303" s="102" t="str">
        <f>IF(ISNUMBER(($H303)),'Order Form'!$D$5,"")</f>
        <v/>
      </c>
      <c r="C303" s="101" t="str">
        <f>IF(ISNUMBER(($H303)),'Order Form'!$G$5,"")</f>
        <v/>
      </c>
      <c r="D303" s="101" t="str">
        <f>IF('Order Form'!F361="","",IF(ISNUMBER(($H303)),'Order Form'!F361,""))</f>
        <v/>
      </c>
      <c r="E303" s="44"/>
      <c r="F303" s="100" t="str">
        <f>IF(ISNUMBER((H303)),SUBSTITUTE(SUBSTITUTE('Order Form'!#REF!,"-","")," ",""),"")</f>
        <v/>
      </c>
      <c r="G303" s="45"/>
      <c r="H303" s="99" t="str">
        <f>IF('Order Form'!H361&gt;0,'Order Form'!H361," ")</f>
        <v xml:space="preserve"> </v>
      </c>
      <c r="I303" s="98" t="str">
        <f>IF('Order Form'!$K$13="Yes",(IF('Order Form'!#REF!&gt;0,"",IF('Order Form'!$K$10&lt;&gt;"GR - Gratis",IF('Order Form'!#REF!=0,"",IF(ISNUMBER($H303),'Order Form'!#REF!,"")),""))),"")</f>
        <v/>
      </c>
      <c r="J303" s="98" t="str">
        <f>IF('Order Form'!$K$13="Yes",(IF('Order Form'!#REF!=0,"",IF('Order Form'!$K$10&lt;&gt;"GR - Gratis",IF(ISNUMBER($H303),'Order Form'!#REF!,""),""))),"")</f>
        <v/>
      </c>
      <c r="K303" s="46"/>
      <c r="L303" s="98" t="str">
        <f>IF('Order Form'!J361&gt;0,"",IF('Order Form'!G361=0,"",IF('Order Form'!$K$10&lt;&gt;"GR - Gratis",IF('Order Form'!$K$12="Yes",IF(ISNUMBER($H303),'Order Form'!G361*100,""),""),"")))</f>
        <v/>
      </c>
      <c r="M303" s="98" t="str">
        <f>IF('Order Form'!J361&gt;0,"",IF('Order Form'!$K$17=0,"",IF('Order Form'!$K$17=0,"",IF('Order Form'!$K$10&lt;&gt;"GR - Gratis",IF('Order Form'!$K$12="Yes",IF(ISNUMBER($H303),'Order Form'!$K$17*100,""),""),""))))</f>
        <v/>
      </c>
      <c r="N303" s="47"/>
      <c r="O303" s="97" t="str">
        <f>IF('Order Form'!$B$8="Name / Attent Of","",IF(ISNUMBER($H303),IF('Order Form'!$K$14="Yes",'Order Form'!$B$8,""),""))</f>
        <v/>
      </c>
      <c r="P303" s="105" t="str">
        <f>IF('Order Form'!$B$9="Company / Department","",IF(ISNUMBER($H303),IF('Order Form'!$K$14="Yes",'Order Form'!$B$9,""),""))</f>
        <v/>
      </c>
      <c r="Q303" s="97" t="str">
        <f>IF('Order Form'!$B$10="Address 1","",IF(ISNUMBER($H303),IF('Order Form'!$K$14="Yes",'Order Form'!$B$10,""),""))</f>
        <v/>
      </c>
      <c r="R303" s="97" t="str">
        <f>IF('Order Form'!$B$11="Address 2","",IF(ISNUMBER($H303),IF('Order Form'!$K$14="Yes",'Order Form'!$B$11,""),""))</f>
        <v/>
      </c>
      <c r="S303" s="105" t="str">
        <f>IF('Order Form'!$B$12="Address 3","",IF(ISNUMBER($H303),IF('Order Form'!$K$14="Yes",'Order Form'!$B$12,""),""))</f>
        <v/>
      </c>
      <c r="T303" s="97" t="str">
        <f>IF('Order Form'!$B$13="Town","",IF(ISNUMBER($H303),IF('Order Form'!$K$14="Yes",'Order Form'!$B$13,""),""))</f>
        <v/>
      </c>
      <c r="U303" s="43"/>
      <c r="V303" s="112" t="str">
        <f>IF('Order Form'!$B$14="Post Code","",IF(ISNUMBER($H303),IF('Order Form'!$K$14="Yes",'Order Form'!$B$14,""),""))</f>
        <v/>
      </c>
      <c r="W303" s="107" t="str">
        <f>IF('Order Form'!$B$15="Country","",IF(ISNUMBER($H303),IF('Order Form'!$K$14="Yes",VLOOKUP('Order Form'!$B$15,Lists!N:O,2,0),""),""))</f>
        <v/>
      </c>
      <c r="X303" s="109"/>
      <c r="Y303" s="108" t="str">
        <f>IF('Order Form'!$F$8="Phone","",IF(ISNUMBER($H303),IF('Order Form'!$K$14="Yes",'Order Form'!$F$8,""),""))</f>
        <v/>
      </c>
      <c r="Z303" s="106" t="str">
        <f>IF('Order Form'!$F$9="Email","",IF(ISNUMBER($H303),IF('Order Form'!$K$14="Yes",'Order Form'!$F$9,""),""))</f>
        <v/>
      </c>
      <c r="AA303" s="47"/>
      <c r="AC303" s="95" t="str">
        <f>IF(ISNUMBER(($H303)),LEFT('Order Form'!$K$10,2),"")</f>
        <v/>
      </c>
      <c r="AD303" s="43"/>
      <c r="AE303" s="95" t="str">
        <f>IF(AC303="GR",LEFT('Order Form'!$K$11,2),"")</f>
        <v/>
      </c>
      <c r="AF303" s="43"/>
      <c r="AG303" s="47"/>
      <c r="AH303" s="47"/>
      <c r="AI303" s="95" t="str">
        <f>IF(ISNUMBER(($H303)),IF('Order Form'!$K$16="Yes","P",""),"")</f>
        <v/>
      </c>
      <c r="AJ303" s="43"/>
      <c r="AK303" s="115"/>
      <c r="AL303" s="115"/>
      <c r="AM303" s="43"/>
      <c r="AN303" s="43"/>
      <c r="AO303" s="47"/>
      <c r="AP303" s="43"/>
      <c r="AQ303" s="47"/>
      <c r="AR303" s="47"/>
      <c r="AS303" s="47"/>
      <c r="AZ303" s="95" t="str">
        <f>IF(ISNUMBER(($H303)),IF('Order Form'!$K$15="Yes","Y",""),"")</f>
        <v/>
      </c>
      <c r="BD303" s="96" t="e">
        <f>IF('Order Form'!#REF!&gt;0,"OF"," ")</f>
        <v>#REF!</v>
      </c>
      <c r="BE303" s="95" t="e">
        <f>IF('Order Form'!#REF!&gt;0,"Y"," ")</f>
        <v>#REF!</v>
      </c>
      <c r="BF303" s="95" t="e">
        <f>IF('Order Form'!#REF!&gt;0,"STANDARD"," ")</f>
        <v>#REF!</v>
      </c>
    </row>
    <row r="304" spans="1:58">
      <c r="A304" s="43"/>
      <c r="B304" s="102" t="str">
        <f>IF(ISNUMBER(($H304)),'Order Form'!$D$5,"")</f>
        <v/>
      </c>
      <c r="C304" s="101" t="str">
        <f>IF(ISNUMBER(($H304)),'Order Form'!$G$5,"")</f>
        <v/>
      </c>
      <c r="D304" s="101" t="str">
        <f>IF('Order Form'!F362="","",IF(ISNUMBER(($H304)),'Order Form'!F362,""))</f>
        <v/>
      </c>
      <c r="E304" s="44"/>
      <c r="F304" s="100" t="str">
        <f>IF(ISNUMBER((H304)),SUBSTITUTE(SUBSTITUTE('Order Form'!#REF!,"-","")," ",""),"")</f>
        <v/>
      </c>
      <c r="G304" s="45"/>
      <c r="H304" s="99" t="str">
        <f>IF('Order Form'!H362&gt;0,'Order Form'!H362," ")</f>
        <v xml:space="preserve"> </v>
      </c>
      <c r="I304" s="98" t="str">
        <f>IF('Order Form'!$K$13="Yes",(IF('Order Form'!#REF!&gt;0,"",IF('Order Form'!$K$10&lt;&gt;"GR - Gratis",IF('Order Form'!#REF!=0,"",IF(ISNUMBER($H304),'Order Form'!#REF!,"")),""))),"")</f>
        <v/>
      </c>
      <c r="J304" s="98" t="str">
        <f>IF('Order Form'!$K$13="Yes",(IF('Order Form'!#REF!=0,"",IF('Order Form'!$K$10&lt;&gt;"GR - Gratis",IF(ISNUMBER($H304),'Order Form'!#REF!,""),""))),"")</f>
        <v/>
      </c>
      <c r="K304" s="46"/>
      <c r="L304" s="98" t="str">
        <f>IF('Order Form'!J362&gt;0,"",IF('Order Form'!G362=0,"",IF('Order Form'!$K$10&lt;&gt;"GR - Gratis",IF('Order Form'!$K$12="Yes",IF(ISNUMBER($H304),'Order Form'!G362*100,""),""),"")))</f>
        <v/>
      </c>
      <c r="M304" s="98" t="str">
        <f>IF('Order Form'!J362&gt;0,"",IF('Order Form'!$K$17=0,"",IF('Order Form'!$K$17=0,"",IF('Order Form'!$K$10&lt;&gt;"GR - Gratis",IF('Order Form'!$K$12="Yes",IF(ISNUMBER($H304),'Order Form'!$K$17*100,""),""),""))))</f>
        <v/>
      </c>
      <c r="N304" s="47"/>
      <c r="O304" s="97" t="str">
        <f>IF('Order Form'!$B$8="Name / Attent Of","",IF(ISNUMBER($H304),IF('Order Form'!$K$14="Yes",'Order Form'!$B$8,""),""))</f>
        <v/>
      </c>
      <c r="P304" s="105" t="str">
        <f>IF('Order Form'!$B$9="Company / Department","",IF(ISNUMBER($H304),IF('Order Form'!$K$14="Yes",'Order Form'!$B$9,""),""))</f>
        <v/>
      </c>
      <c r="Q304" s="97" t="str">
        <f>IF('Order Form'!$B$10="Address 1","",IF(ISNUMBER($H304),IF('Order Form'!$K$14="Yes",'Order Form'!$B$10,""),""))</f>
        <v/>
      </c>
      <c r="R304" s="97" t="str">
        <f>IF('Order Form'!$B$11="Address 2","",IF(ISNUMBER($H304),IF('Order Form'!$K$14="Yes",'Order Form'!$B$11,""),""))</f>
        <v/>
      </c>
      <c r="S304" s="105" t="str">
        <f>IF('Order Form'!$B$12="Address 3","",IF(ISNUMBER($H304),IF('Order Form'!$K$14="Yes",'Order Form'!$B$12,""),""))</f>
        <v/>
      </c>
      <c r="T304" s="97" t="str">
        <f>IF('Order Form'!$B$13="Town","",IF(ISNUMBER($H304),IF('Order Form'!$K$14="Yes",'Order Form'!$B$13,""),""))</f>
        <v/>
      </c>
      <c r="U304" s="43"/>
      <c r="V304" s="112" t="str">
        <f>IF('Order Form'!$B$14="Post Code","",IF(ISNUMBER($H304),IF('Order Form'!$K$14="Yes",'Order Form'!$B$14,""),""))</f>
        <v/>
      </c>
      <c r="W304" s="107" t="str">
        <f>IF('Order Form'!$B$15="Country","",IF(ISNUMBER($H304),IF('Order Form'!$K$14="Yes",VLOOKUP('Order Form'!$B$15,Lists!N:O,2,0),""),""))</f>
        <v/>
      </c>
      <c r="X304" s="109"/>
      <c r="Y304" s="108" t="str">
        <f>IF('Order Form'!$F$8="Phone","",IF(ISNUMBER($H304),IF('Order Form'!$K$14="Yes",'Order Form'!$F$8,""),""))</f>
        <v/>
      </c>
      <c r="Z304" s="106" t="str">
        <f>IF('Order Form'!$F$9="Email","",IF(ISNUMBER($H304),IF('Order Form'!$K$14="Yes",'Order Form'!$F$9,""),""))</f>
        <v/>
      </c>
      <c r="AA304" s="47"/>
      <c r="AC304" s="95" t="str">
        <f>IF(ISNUMBER(($H304)),LEFT('Order Form'!$K$10,2),"")</f>
        <v/>
      </c>
      <c r="AD304" s="43"/>
      <c r="AE304" s="95" t="str">
        <f>IF(AC304="GR",LEFT('Order Form'!$K$11,2),"")</f>
        <v/>
      </c>
      <c r="AF304" s="43"/>
      <c r="AG304" s="47"/>
      <c r="AH304" s="47"/>
      <c r="AI304" s="95" t="str">
        <f>IF(ISNUMBER(($H304)),IF('Order Form'!$K$16="Yes","P",""),"")</f>
        <v/>
      </c>
      <c r="AJ304" s="43"/>
      <c r="AK304" s="115"/>
      <c r="AL304" s="115"/>
      <c r="AM304" s="43"/>
      <c r="AN304" s="43"/>
      <c r="AO304" s="47"/>
      <c r="AP304" s="43"/>
      <c r="AQ304" s="47"/>
      <c r="AR304" s="47"/>
      <c r="AS304" s="47"/>
      <c r="AZ304" s="95" t="str">
        <f>IF(ISNUMBER(($H304)),IF('Order Form'!$K$15="Yes","Y",""),"")</f>
        <v/>
      </c>
      <c r="BD304" s="96" t="e">
        <f>IF('Order Form'!#REF!&gt;0,"OF"," ")</f>
        <v>#REF!</v>
      </c>
      <c r="BE304" s="95" t="e">
        <f>IF('Order Form'!#REF!&gt;0,"Y"," ")</f>
        <v>#REF!</v>
      </c>
      <c r="BF304" s="95" t="e">
        <f>IF('Order Form'!#REF!&gt;0,"STANDARD"," ")</f>
        <v>#REF!</v>
      </c>
    </row>
    <row r="305" spans="1:58">
      <c r="A305" s="43"/>
      <c r="B305" s="102" t="str">
        <f>IF(ISNUMBER(($H305)),'Order Form'!$D$5,"")</f>
        <v/>
      </c>
      <c r="C305" s="101" t="str">
        <f>IF(ISNUMBER(($H305)),'Order Form'!$G$5,"")</f>
        <v/>
      </c>
      <c r="D305" s="101" t="str">
        <f>IF('Order Form'!F363="","",IF(ISNUMBER(($H305)),'Order Form'!F363,""))</f>
        <v/>
      </c>
      <c r="E305" s="44"/>
      <c r="F305" s="100" t="str">
        <f>IF(ISNUMBER((H305)),SUBSTITUTE(SUBSTITUTE('Order Form'!#REF!,"-","")," ",""),"")</f>
        <v/>
      </c>
      <c r="G305" s="45"/>
      <c r="H305" s="99" t="str">
        <f>IF('Order Form'!H363&gt;0,'Order Form'!H363," ")</f>
        <v xml:space="preserve"> </v>
      </c>
      <c r="I305" s="98" t="str">
        <f>IF('Order Form'!$K$13="Yes",(IF('Order Form'!#REF!&gt;0,"",IF('Order Form'!$K$10&lt;&gt;"GR - Gratis",IF('Order Form'!#REF!=0,"",IF(ISNUMBER($H305),'Order Form'!#REF!,"")),""))),"")</f>
        <v/>
      </c>
      <c r="J305" s="98" t="str">
        <f>IF('Order Form'!$K$13="Yes",(IF('Order Form'!#REF!=0,"",IF('Order Form'!$K$10&lt;&gt;"GR - Gratis",IF(ISNUMBER($H305),'Order Form'!#REF!,""),""))),"")</f>
        <v/>
      </c>
      <c r="K305" s="46"/>
      <c r="L305" s="98" t="str">
        <f>IF('Order Form'!J363&gt;0,"",IF('Order Form'!G363=0,"",IF('Order Form'!$K$10&lt;&gt;"GR - Gratis",IF('Order Form'!$K$12="Yes",IF(ISNUMBER($H305),'Order Form'!G363*100,""),""),"")))</f>
        <v/>
      </c>
      <c r="M305" s="98" t="str">
        <f>IF('Order Form'!J363&gt;0,"",IF('Order Form'!$K$17=0,"",IF('Order Form'!$K$17=0,"",IF('Order Form'!$K$10&lt;&gt;"GR - Gratis",IF('Order Form'!$K$12="Yes",IF(ISNUMBER($H305),'Order Form'!$K$17*100,""),""),""))))</f>
        <v/>
      </c>
      <c r="N305" s="47"/>
      <c r="O305" s="97" t="str">
        <f>IF('Order Form'!$B$8="Name / Attent Of","",IF(ISNUMBER($H305),IF('Order Form'!$K$14="Yes",'Order Form'!$B$8,""),""))</f>
        <v/>
      </c>
      <c r="P305" s="105" t="str">
        <f>IF('Order Form'!$B$9="Company / Department","",IF(ISNUMBER($H305),IF('Order Form'!$K$14="Yes",'Order Form'!$B$9,""),""))</f>
        <v/>
      </c>
      <c r="Q305" s="97" t="str">
        <f>IF('Order Form'!$B$10="Address 1","",IF(ISNUMBER($H305),IF('Order Form'!$K$14="Yes",'Order Form'!$B$10,""),""))</f>
        <v/>
      </c>
      <c r="R305" s="97" t="str">
        <f>IF('Order Form'!$B$11="Address 2","",IF(ISNUMBER($H305),IF('Order Form'!$K$14="Yes",'Order Form'!$B$11,""),""))</f>
        <v/>
      </c>
      <c r="S305" s="105" t="str">
        <f>IF('Order Form'!$B$12="Address 3","",IF(ISNUMBER($H305),IF('Order Form'!$K$14="Yes",'Order Form'!$B$12,""),""))</f>
        <v/>
      </c>
      <c r="T305" s="97" t="str">
        <f>IF('Order Form'!$B$13="Town","",IF(ISNUMBER($H305),IF('Order Form'!$K$14="Yes",'Order Form'!$B$13,""),""))</f>
        <v/>
      </c>
      <c r="U305" s="43"/>
      <c r="V305" s="112" t="str">
        <f>IF('Order Form'!$B$14="Post Code","",IF(ISNUMBER($H305),IF('Order Form'!$K$14="Yes",'Order Form'!$B$14,""),""))</f>
        <v/>
      </c>
      <c r="W305" s="107" t="str">
        <f>IF('Order Form'!$B$15="Country","",IF(ISNUMBER($H305),IF('Order Form'!$K$14="Yes",VLOOKUP('Order Form'!$B$15,Lists!N:O,2,0),""),""))</f>
        <v/>
      </c>
      <c r="X305" s="109"/>
      <c r="Y305" s="108" t="str">
        <f>IF('Order Form'!$F$8="Phone","",IF(ISNUMBER($H305),IF('Order Form'!$K$14="Yes",'Order Form'!$F$8,""),""))</f>
        <v/>
      </c>
      <c r="Z305" s="106" t="str">
        <f>IF('Order Form'!$F$9="Email","",IF(ISNUMBER($H305),IF('Order Form'!$K$14="Yes",'Order Form'!$F$9,""),""))</f>
        <v/>
      </c>
      <c r="AA305" s="47"/>
      <c r="AC305" s="95" t="str">
        <f>IF(ISNUMBER(($H305)),LEFT('Order Form'!$K$10,2),"")</f>
        <v/>
      </c>
      <c r="AD305" s="43"/>
      <c r="AE305" s="95" t="str">
        <f>IF(AC305="GR",LEFT('Order Form'!$K$11,2),"")</f>
        <v/>
      </c>
      <c r="AF305" s="43"/>
      <c r="AG305" s="47"/>
      <c r="AH305" s="47"/>
      <c r="AI305" s="95" t="str">
        <f>IF(ISNUMBER(($H305)),IF('Order Form'!$K$16="Yes","P",""),"")</f>
        <v/>
      </c>
      <c r="AJ305" s="43"/>
      <c r="AK305" s="115"/>
      <c r="AL305" s="115"/>
      <c r="AM305" s="43"/>
      <c r="AN305" s="43"/>
      <c r="AO305" s="47"/>
      <c r="AP305" s="43"/>
      <c r="AQ305" s="47"/>
      <c r="AR305" s="47"/>
      <c r="AS305" s="47"/>
      <c r="AZ305" s="95" t="str">
        <f>IF(ISNUMBER(($H305)),IF('Order Form'!$K$15="Yes","Y",""),"")</f>
        <v/>
      </c>
      <c r="BD305" s="96" t="e">
        <f>IF('Order Form'!#REF!&gt;0,"OF"," ")</f>
        <v>#REF!</v>
      </c>
      <c r="BE305" s="95" t="e">
        <f>IF('Order Form'!#REF!&gt;0,"Y"," ")</f>
        <v>#REF!</v>
      </c>
      <c r="BF305" s="95" t="e">
        <f>IF('Order Form'!#REF!&gt;0,"STANDARD"," ")</f>
        <v>#REF!</v>
      </c>
    </row>
    <row r="306" spans="1:58">
      <c r="A306" s="43"/>
      <c r="B306" s="102" t="str">
        <f>IF(ISNUMBER(($H306)),'Order Form'!$D$5,"")</f>
        <v/>
      </c>
      <c r="C306" s="101" t="str">
        <f>IF(ISNUMBER(($H306)),'Order Form'!$G$5,"")</f>
        <v/>
      </c>
      <c r="D306" s="101" t="str">
        <f>IF('Order Form'!F364="","",IF(ISNUMBER(($H306)),'Order Form'!F364,""))</f>
        <v/>
      </c>
      <c r="E306" s="44"/>
      <c r="F306" s="100" t="str">
        <f>IF(ISNUMBER((H306)),SUBSTITUTE(SUBSTITUTE('Order Form'!#REF!,"-","")," ",""),"")</f>
        <v/>
      </c>
      <c r="G306" s="45"/>
      <c r="H306" s="99" t="str">
        <f>IF('Order Form'!H364&gt;0,'Order Form'!H364," ")</f>
        <v xml:space="preserve"> </v>
      </c>
      <c r="I306" s="98" t="str">
        <f>IF('Order Form'!$K$13="Yes",(IF('Order Form'!#REF!&gt;0,"",IF('Order Form'!$K$10&lt;&gt;"GR - Gratis",IF('Order Form'!#REF!=0,"",IF(ISNUMBER($H306),'Order Form'!#REF!,"")),""))),"")</f>
        <v/>
      </c>
      <c r="J306" s="98" t="str">
        <f>IF('Order Form'!$K$13="Yes",(IF('Order Form'!#REF!=0,"",IF('Order Form'!$K$10&lt;&gt;"GR - Gratis",IF(ISNUMBER($H306),'Order Form'!#REF!,""),""))),"")</f>
        <v/>
      </c>
      <c r="K306" s="46"/>
      <c r="L306" s="98" t="str">
        <f>IF('Order Form'!J364&gt;0,"",IF('Order Form'!G364=0,"",IF('Order Form'!$K$10&lt;&gt;"GR - Gratis",IF('Order Form'!$K$12="Yes",IF(ISNUMBER($H306),'Order Form'!G364*100,""),""),"")))</f>
        <v/>
      </c>
      <c r="M306" s="98" t="str">
        <f>IF('Order Form'!J364&gt;0,"",IF('Order Form'!$K$17=0,"",IF('Order Form'!$K$17=0,"",IF('Order Form'!$K$10&lt;&gt;"GR - Gratis",IF('Order Form'!$K$12="Yes",IF(ISNUMBER($H306),'Order Form'!$K$17*100,""),""),""))))</f>
        <v/>
      </c>
      <c r="N306" s="47"/>
      <c r="O306" s="97" t="str">
        <f>IF('Order Form'!$B$8="Name / Attent Of","",IF(ISNUMBER($H306),IF('Order Form'!$K$14="Yes",'Order Form'!$B$8,""),""))</f>
        <v/>
      </c>
      <c r="P306" s="105" t="str">
        <f>IF('Order Form'!$B$9="Company / Department","",IF(ISNUMBER($H306),IF('Order Form'!$K$14="Yes",'Order Form'!$B$9,""),""))</f>
        <v/>
      </c>
      <c r="Q306" s="97" t="str">
        <f>IF('Order Form'!$B$10="Address 1","",IF(ISNUMBER($H306),IF('Order Form'!$K$14="Yes",'Order Form'!$B$10,""),""))</f>
        <v/>
      </c>
      <c r="R306" s="97" t="str">
        <f>IF('Order Form'!$B$11="Address 2","",IF(ISNUMBER($H306),IF('Order Form'!$K$14="Yes",'Order Form'!$B$11,""),""))</f>
        <v/>
      </c>
      <c r="S306" s="105" t="str">
        <f>IF('Order Form'!$B$12="Address 3","",IF(ISNUMBER($H306),IF('Order Form'!$K$14="Yes",'Order Form'!$B$12,""),""))</f>
        <v/>
      </c>
      <c r="T306" s="97" t="str">
        <f>IF('Order Form'!$B$13="Town","",IF(ISNUMBER($H306),IF('Order Form'!$K$14="Yes",'Order Form'!$B$13,""),""))</f>
        <v/>
      </c>
      <c r="U306" s="43"/>
      <c r="V306" s="112" t="str">
        <f>IF('Order Form'!$B$14="Post Code","",IF(ISNUMBER($H306),IF('Order Form'!$K$14="Yes",'Order Form'!$B$14,""),""))</f>
        <v/>
      </c>
      <c r="W306" s="107" t="str">
        <f>IF('Order Form'!$B$15="Country","",IF(ISNUMBER($H306),IF('Order Form'!$K$14="Yes",VLOOKUP('Order Form'!$B$15,Lists!N:O,2,0),""),""))</f>
        <v/>
      </c>
      <c r="X306" s="109"/>
      <c r="Y306" s="108" t="str">
        <f>IF('Order Form'!$F$8="Phone","",IF(ISNUMBER($H306),IF('Order Form'!$K$14="Yes",'Order Form'!$F$8,""),""))</f>
        <v/>
      </c>
      <c r="Z306" s="106" t="str">
        <f>IF('Order Form'!$F$9="Email","",IF(ISNUMBER($H306),IF('Order Form'!$K$14="Yes",'Order Form'!$F$9,""),""))</f>
        <v/>
      </c>
      <c r="AA306" s="47"/>
      <c r="AC306" s="95" t="str">
        <f>IF(ISNUMBER(($H306)),LEFT('Order Form'!$K$10,2),"")</f>
        <v/>
      </c>
      <c r="AD306" s="43"/>
      <c r="AE306" s="95" t="str">
        <f>IF(AC306="GR",LEFT('Order Form'!$K$11,2),"")</f>
        <v/>
      </c>
      <c r="AF306" s="43"/>
      <c r="AG306" s="47"/>
      <c r="AH306" s="47"/>
      <c r="AI306" s="95" t="str">
        <f>IF(ISNUMBER(($H306)),IF('Order Form'!$K$16="Yes","P",""),"")</f>
        <v/>
      </c>
      <c r="AJ306" s="43"/>
      <c r="AK306" s="115"/>
      <c r="AL306" s="115"/>
      <c r="AM306" s="43"/>
      <c r="AN306" s="43"/>
      <c r="AO306" s="47"/>
      <c r="AP306" s="43"/>
      <c r="AQ306" s="47"/>
      <c r="AR306" s="47"/>
      <c r="AS306" s="47"/>
      <c r="AZ306" s="95" t="str">
        <f>IF(ISNUMBER(($H306)),IF('Order Form'!$K$15="Yes","Y",""),"")</f>
        <v/>
      </c>
      <c r="BD306" s="96" t="e">
        <f>IF('Order Form'!#REF!&gt;0,"OF"," ")</f>
        <v>#REF!</v>
      </c>
      <c r="BE306" s="95" t="e">
        <f>IF('Order Form'!#REF!&gt;0,"Y"," ")</f>
        <v>#REF!</v>
      </c>
      <c r="BF306" s="95" t="e">
        <f>IF('Order Form'!#REF!&gt;0,"STANDARD"," ")</f>
        <v>#REF!</v>
      </c>
    </row>
    <row r="307" spans="1:58">
      <c r="A307" s="43"/>
      <c r="B307" s="102" t="str">
        <f>IF(ISNUMBER(($H307)),'Order Form'!$D$5,"")</f>
        <v/>
      </c>
      <c r="C307" s="101" t="str">
        <f>IF(ISNUMBER(($H307)),'Order Form'!$G$5,"")</f>
        <v/>
      </c>
      <c r="D307" s="101" t="str">
        <f>IF('Order Form'!F365="","",IF(ISNUMBER(($H307)),'Order Form'!F365,""))</f>
        <v/>
      </c>
      <c r="E307" s="44"/>
      <c r="F307" s="100" t="str">
        <f>IF(ISNUMBER((H307)),SUBSTITUTE(SUBSTITUTE('Order Form'!#REF!,"-","")," ",""),"")</f>
        <v/>
      </c>
      <c r="G307" s="45"/>
      <c r="H307" s="99" t="str">
        <f>IF('Order Form'!H365&gt;0,'Order Form'!H365," ")</f>
        <v xml:space="preserve"> </v>
      </c>
      <c r="I307" s="98" t="str">
        <f>IF('Order Form'!$K$13="Yes",(IF('Order Form'!#REF!&gt;0,"",IF('Order Form'!$K$10&lt;&gt;"GR - Gratis",IF('Order Form'!#REF!=0,"",IF(ISNUMBER($H307),'Order Form'!#REF!,"")),""))),"")</f>
        <v/>
      </c>
      <c r="J307" s="98" t="str">
        <f>IF('Order Form'!$K$13="Yes",(IF('Order Form'!#REF!=0,"",IF('Order Form'!$K$10&lt;&gt;"GR - Gratis",IF(ISNUMBER($H307),'Order Form'!#REF!,""),""))),"")</f>
        <v/>
      </c>
      <c r="K307" s="46"/>
      <c r="L307" s="98" t="str">
        <f>IF('Order Form'!J365&gt;0,"",IF('Order Form'!G365=0,"",IF('Order Form'!$K$10&lt;&gt;"GR - Gratis",IF('Order Form'!$K$12="Yes",IF(ISNUMBER($H307),'Order Form'!G365*100,""),""),"")))</f>
        <v/>
      </c>
      <c r="M307" s="98" t="str">
        <f>IF('Order Form'!J365&gt;0,"",IF('Order Form'!$K$17=0,"",IF('Order Form'!$K$17=0,"",IF('Order Form'!$K$10&lt;&gt;"GR - Gratis",IF('Order Form'!$K$12="Yes",IF(ISNUMBER($H307),'Order Form'!$K$17*100,""),""),""))))</f>
        <v/>
      </c>
      <c r="N307" s="47"/>
      <c r="O307" s="97" t="str">
        <f>IF('Order Form'!$B$8="Name / Attent Of","",IF(ISNUMBER($H307),IF('Order Form'!$K$14="Yes",'Order Form'!$B$8,""),""))</f>
        <v/>
      </c>
      <c r="P307" s="105" t="str">
        <f>IF('Order Form'!$B$9="Company / Department","",IF(ISNUMBER($H307),IF('Order Form'!$K$14="Yes",'Order Form'!$B$9,""),""))</f>
        <v/>
      </c>
      <c r="Q307" s="97" t="str">
        <f>IF('Order Form'!$B$10="Address 1","",IF(ISNUMBER($H307),IF('Order Form'!$K$14="Yes",'Order Form'!$B$10,""),""))</f>
        <v/>
      </c>
      <c r="R307" s="97" t="str">
        <f>IF('Order Form'!$B$11="Address 2","",IF(ISNUMBER($H307),IF('Order Form'!$K$14="Yes",'Order Form'!$B$11,""),""))</f>
        <v/>
      </c>
      <c r="S307" s="105" t="str">
        <f>IF('Order Form'!$B$12="Address 3","",IF(ISNUMBER($H307),IF('Order Form'!$K$14="Yes",'Order Form'!$B$12,""),""))</f>
        <v/>
      </c>
      <c r="T307" s="97" t="str">
        <f>IF('Order Form'!$B$13="Town","",IF(ISNUMBER($H307),IF('Order Form'!$K$14="Yes",'Order Form'!$B$13,""),""))</f>
        <v/>
      </c>
      <c r="U307" s="43"/>
      <c r="V307" s="112" t="str">
        <f>IF('Order Form'!$B$14="Post Code","",IF(ISNUMBER($H307),IF('Order Form'!$K$14="Yes",'Order Form'!$B$14,""),""))</f>
        <v/>
      </c>
      <c r="W307" s="107" t="str">
        <f>IF('Order Form'!$B$15="Country","",IF(ISNUMBER($H307),IF('Order Form'!$K$14="Yes",VLOOKUP('Order Form'!$B$15,Lists!N:O,2,0),""),""))</f>
        <v/>
      </c>
      <c r="X307" s="109"/>
      <c r="Y307" s="108" t="str">
        <f>IF('Order Form'!$F$8="Phone","",IF(ISNUMBER($H307),IF('Order Form'!$K$14="Yes",'Order Form'!$F$8,""),""))</f>
        <v/>
      </c>
      <c r="Z307" s="106" t="str">
        <f>IF('Order Form'!$F$9="Email","",IF(ISNUMBER($H307),IF('Order Form'!$K$14="Yes",'Order Form'!$F$9,""),""))</f>
        <v/>
      </c>
      <c r="AA307" s="47"/>
      <c r="AC307" s="95" t="str">
        <f>IF(ISNUMBER(($H307)),LEFT('Order Form'!$K$10,2),"")</f>
        <v/>
      </c>
      <c r="AD307" s="43"/>
      <c r="AE307" s="95" t="str">
        <f>IF(AC307="GR",LEFT('Order Form'!$K$11,2),"")</f>
        <v/>
      </c>
      <c r="AF307" s="43"/>
      <c r="AG307" s="47"/>
      <c r="AH307" s="47"/>
      <c r="AI307" s="95" t="str">
        <f>IF(ISNUMBER(($H307)),IF('Order Form'!$K$16="Yes","P",""),"")</f>
        <v/>
      </c>
      <c r="AJ307" s="43"/>
      <c r="AK307" s="115"/>
      <c r="AL307" s="115"/>
      <c r="AM307" s="43"/>
      <c r="AN307" s="43"/>
      <c r="AO307" s="47"/>
      <c r="AP307" s="43"/>
      <c r="AQ307" s="47"/>
      <c r="AR307" s="47"/>
      <c r="AS307" s="47"/>
      <c r="AZ307" s="95" t="str">
        <f>IF(ISNUMBER(($H307)),IF('Order Form'!$K$15="Yes","Y",""),"")</f>
        <v/>
      </c>
      <c r="BD307" s="96" t="e">
        <f>IF('Order Form'!#REF!&gt;0,"OF"," ")</f>
        <v>#REF!</v>
      </c>
      <c r="BE307" s="95" t="e">
        <f>IF('Order Form'!#REF!&gt;0,"Y"," ")</f>
        <v>#REF!</v>
      </c>
      <c r="BF307" s="95" t="e">
        <f>IF('Order Form'!#REF!&gt;0,"STANDARD"," ")</f>
        <v>#REF!</v>
      </c>
    </row>
    <row r="308" spans="1:58">
      <c r="A308" s="43"/>
      <c r="B308" s="102" t="str">
        <f>IF(ISNUMBER(($H308)),'Order Form'!$D$5,"")</f>
        <v/>
      </c>
      <c r="C308" s="101" t="str">
        <f>IF(ISNUMBER(($H308)),'Order Form'!$G$5,"")</f>
        <v/>
      </c>
      <c r="D308" s="101" t="str">
        <f>IF('Order Form'!F366="","",IF(ISNUMBER(($H308)),'Order Form'!F366,""))</f>
        <v/>
      </c>
      <c r="E308" s="44"/>
      <c r="F308" s="100" t="str">
        <f>IF(ISNUMBER((H308)),SUBSTITUTE(SUBSTITUTE('Order Form'!#REF!,"-","")," ",""),"")</f>
        <v/>
      </c>
      <c r="G308" s="45"/>
      <c r="H308" s="99" t="str">
        <f>IF('Order Form'!H366&gt;0,'Order Form'!H366," ")</f>
        <v xml:space="preserve"> </v>
      </c>
      <c r="I308" s="98" t="str">
        <f>IF('Order Form'!$K$13="Yes",(IF('Order Form'!#REF!&gt;0,"",IF('Order Form'!$K$10&lt;&gt;"GR - Gratis",IF('Order Form'!#REF!=0,"",IF(ISNUMBER($H308),'Order Form'!#REF!,"")),""))),"")</f>
        <v/>
      </c>
      <c r="J308" s="98" t="str">
        <f>IF('Order Form'!$K$13="Yes",(IF('Order Form'!#REF!=0,"",IF('Order Form'!$K$10&lt;&gt;"GR - Gratis",IF(ISNUMBER($H308),'Order Form'!#REF!,""),""))),"")</f>
        <v/>
      </c>
      <c r="K308" s="46"/>
      <c r="L308" s="98" t="str">
        <f>IF('Order Form'!J366&gt;0,"",IF('Order Form'!G366=0,"",IF('Order Form'!$K$10&lt;&gt;"GR - Gratis",IF('Order Form'!$K$12="Yes",IF(ISNUMBER($H308),'Order Form'!G366*100,""),""),"")))</f>
        <v/>
      </c>
      <c r="M308" s="98" t="str">
        <f>IF('Order Form'!J366&gt;0,"",IF('Order Form'!$K$17=0,"",IF('Order Form'!$K$17=0,"",IF('Order Form'!$K$10&lt;&gt;"GR - Gratis",IF('Order Form'!$K$12="Yes",IF(ISNUMBER($H308),'Order Form'!$K$17*100,""),""),""))))</f>
        <v/>
      </c>
      <c r="N308" s="47"/>
      <c r="O308" s="97" t="str">
        <f>IF('Order Form'!$B$8="Name / Attent Of","",IF(ISNUMBER($H308),IF('Order Form'!$K$14="Yes",'Order Form'!$B$8,""),""))</f>
        <v/>
      </c>
      <c r="P308" s="105" t="str">
        <f>IF('Order Form'!$B$9="Company / Department","",IF(ISNUMBER($H308),IF('Order Form'!$K$14="Yes",'Order Form'!$B$9,""),""))</f>
        <v/>
      </c>
      <c r="Q308" s="97" t="str">
        <f>IF('Order Form'!$B$10="Address 1","",IF(ISNUMBER($H308),IF('Order Form'!$K$14="Yes",'Order Form'!$B$10,""),""))</f>
        <v/>
      </c>
      <c r="R308" s="97" t="str">
        <f>IF('Order Form'!$B$11="Address 2","",IF(ISNUMBER($H308),IF('Order Form'!$K$14="Yes",'Order Form'!$B$11,""),""))</f>
        <v/>
      </c>
      <c r="S308" s="105" t="str">
        <f>IF('Order Form'!$B$12="Address 3","",IF(ISNUMBER($H308),IF('Order Form'!$K$14="Yes",'Order Form'!$B$12,""),""))</f>
        <v/>
      </c>
      <c r="T308" s="97" t="str">
        <f>IF('Order Form'!$B$13="Town","",IF(ISNUMBER($H308),IF('Order Form'!$K$14="Yes",'Order Form'!$B$13,""),""))</f>
        <v/>
      </c>
      <c r="U308" s="43"/>
      <c r="V308" s="112" t="str">
        <f>IF('Order Form'!$B$14="Post Code","",IF(ISNUMBER($H308),IF('Order Form'!$K$14="Yes",'Order Form'!$B$14,""),""))</f>
        <v/>
      </c>
      <c r="W308" s="107" t="str">
        <f>IF('Order Form'!$B$15="Country","",IF(ISNUMBER($H308),IF('Order Form'!$K$14="Yes",VLOOKUP('Order Form'!$B$15,Lists!N:O,2,0),""),""))</f>
        <v/>
      </c>
      <c r="X308" s="109"/>
      <c r="Y308" s="108" t="str">
        <f>IF('Order Form'!$F$8="Phone","",IF(ISNUMBER($H308),IF('Order Form'!$K$14="Yes",'Order Form'!$F$8,""),""))</f>
        <v/>
      </c>
      <c r="Z308" s="106" t="str">
        <f>IF('Order Form'!$F$9="Email","",IF(ISNUMBER($H308),IF('Order Form'!$K$14="Yes",'Order Form'!$F$9,""),""))</f>
        <v/>
      </c>
      <c r="AA308" s="47"/>
      <c r="AC308" s="95" t="str">
        <f>IF(ISNUMBER(($H308)),LEFT('Order Form'!$K$10,2),"")</f>
        <v/>
      </c>
      <c r="AD308" s="43"/>
      <c r="AE308" s="95" t="str">
        <f>IF(AC308="GR",LEFT('Order Form'!$K$11,2),"")</f>
        <v/>
      </c>
      <c r="AF308" s="43"/>
      <c r="AG308" s="47"/>
      <c r="AH308" s="47"/>
      <c r="AI308" s="95" t="str">
        <f>IF(ISNUMBER(($H308)),IF('Order Form'!$K$16="Yes","P",""),"")</f>
        <v/>
      </c>
      <c r="AJ308" s="43"/>
      <c r="AK308" s="115"/>
      <c r="AL308" s="115"/>
      <c r="AM308" s="43"/>
      <c r="AN308" s="43"/>
      <c r="AO308" s="47"/>
      <c r="AP308" s="43"/>
      <c r="AQ308" s="47"/>
      <c r="AR308" s="47"/>
      <c r="AS308" s="47"/>
      <c r="AZ308" s="95" t="str">
        <f>IF(ISNUMBER(($H308)),IF('Order Form'!$K$15="Yes","Y",""),"")</f>
        <v/>
      </c>
      <c r="BD308" s="96" t="e">
        <f>IF('Order Form'!#REF!&gt;0,"OF"," ")</f>
        <v>#REF!</v>
      </c>
      <c r="BE308" s="95" t="e">
        <f>IF('Order Form'!#REF!&gt;0,"Y"," ")</f>
        <v>#REF!</v>
      </c>
      <c r="BF308" s="95" t="e">
        <f>IF('Order Form'!#REF!&gt;0,"STANDARD"," ")</f>
        <v>#REF!</v>
      </c>
    </row>
    <row r="309" spans="1:58">
      <c r="A309" s="43"/>
      <c r="B309" s="102" t="str">
        <f>IF(ISNUMBER(($H309)),'Order Form'!$D$5,"")</f>
        <v/>
      </c>
      <c r="C309" s="101" t="str">
        <f>IF(ISNUMBER(($H309)),'Order Form'!$G$5,"")</f>
        <v/>
      </c>
      <c r="D309" s="101" t="str">
        <f>IF('Order Form'!F367="","",IF(ISNUMBER(($H309)),'Order Form'!F367,""))</f>
        <v/>
      </c>
      <c r="E309" s="44"/>
      <c r="F309" s="100" t="str">
        <f>IF(ISNUMBER((H309)),SUBSTITUTE(SUBSTITUTE('Order Form'!#REF!,"-","")," ",""),"")</f>
        <v/>
      </c>
      <c r="G309" s="45"/>
      <c r="H309" s="99" t="str">
        <f>IF('Order Form'!H367&gt;0,'Order Form'!H367," ")</f>
        <v xml:space="preserve"> </v>
      </c>
      <c r="I309" s="98" t="str">
        <f>IF('Order Form'!$K$13="Yes",(IF('Order Form'!#REF!&gt;0,"",IF('Order Form'!$K$10&lt;&gt;"GR - Gratis",IF('Order Form'!#REF!=0,"",IF(ISNUMBER($H309),'Order Form'!#REF!,"")),""))),"")</f>
        <v/>
      </c>
      <c r="J309" s="98" t="str">
        <f>IF('Order Form'!$K$13="Yes",(IF('Order Form'!#REF!=0,"",IF('Order Form'!$K$10&lt;&gt;"GR - Gratis",IF(ISNUMBER($H309),'Order Form'!#REF!,""),""))),"")</f>
        <v/>
      </c>
      <c r="K309" s="46"/>
      <c r="L309" s="98" t="str">
        <f>IF('Order Form'!J367&gt;0,"",IF('Order Form'!G367=0,"",IF('Order Form'!$K$10&lt;&gt;"GR - Gratis",IF('Order Form'!$K$12="Yes",IF(ISNUMBER($H309),'Order Form'!G367*100,""),""),"")))</f>
        <v/>
      </c>
      <c r="M309" s="98" t="str">
        <f>IF('Order Form'!J367&gt;0,"",IF('Order Form'!$K$17=0,"",IF('Order Form'!$K$17=0,"",IF('Order Form'!$K$10&lt;&gt;"GR - Gratis",IF('Order Form'!$K$12="Yes",IF(ISNUMBER($H309),'Order Form'!$K$17*100,""),""),""))))</f>
        <v/>
      </c>
      <c r="N309" s="47"/>
      <c r="O309" s="97" t="str">
        <f>IF('Order Form'!$B$8="Name / Attent Of","",IF(ISNUMBER($H309),IF('Order Form'!$K$14="Yes",'Order Form'!$B$8,""),""))</f>
        <v/>
      </c>
      <c r="P309" s="105" t="str">
        <f>IF('Order Form'!$B$9="Company / Department","",IF(ISNUMBER($H309),IF('Order Form'!$K$14="Yes",'Order Form'!$B$9,""),""))</f>
        <v/>
      </c>
      <c r="Q309" s="97" t="str">
        <f>IF('Order Form'!$B$10="Address 1","",IF(ISNUMBER($H309),IF('Order Form'!$K$14="Yes",'Order Form'!$B$10,""),""))</f>
        <v/>
      </c>
      <c r="R309" s="97" t="str">
        <f>IF('Order Form'!$B$11="Address 2","",IF(ISNUMBER($H309),IF('Order Form'!$K$14="Yes",'Order Form'!$B$11,""),""))</f>
        <v/>
      </c>
      <c r="S309" s="105" t="str">
        <f>IF('Order Form'!$B$12="Address 3","",IF(ISNUMBER($H309),IF('Order Form'!$K$14="Yes",'Order Form'!$B$12,""),""))</f>
        <v/>
      </c>
      <c r="T309" s="97" t="str">
        <f>IF('Order Form'!$B$13="Town","",IF(ISNUMBER($H309),IF('Order Form'!$K$14="Yes",'Order Form'!$B$13,""),""))</f>
        <v/>
      </c>
      <c r="U309" s="43"/>
      <c r="V309" s="112" t="str">
        <f>IF('Order Form'!$B$14="Post Code","",IF(ISNUMBER($H309),IF('Order Form'!$K$14="Yes",'Order Form'!$B$14,""),""))</f>
        <v/>
      </c>
      <c r="W309" s="107" t="str">
        <f>IF('Order Form'!$B$15="Country","",IF(ISNUMBER($H309),IF('Order Form'!$K$14="Yes",VLOOKUP('Order Form'!$B$15,Lists!N:O,2,0),""),""))</f>
        <v/>
      </c>
      <c r="X309" s="109"/>
      <c r="Y309" s="108" t="str">
        <f>IF('Order Form'!$F$8="Phone","",IF(ISNUMBER($H309),IF('Order Form'!$K$14="Yes",'Order Form'!$F$8,""),""))</f>
        <v/>
      </c>
      <c r="Z309" s="106" t="str">
        <f>IF('Order Form'!$F$9="Email","",IF(ISNUMBER($H309),IF('Order Form'!$K$14="Yes",'Order Form'!$F$9,""),""))</f>
        <v/>
      </c>
      <c r="AA309" s="47"/>
      <c r="AC309" s="95" t="str">
        <f>IF(ISNUMBER(($H309)),LEFT('Order Form'!$K$10,2),"")</f>
        <v/>
      </c>
      <c r="AD309" s="43"/>
      <c r="AE309" s="95" t="str">
        <f>IF(AC309="GR",LEFT('Order Form'!$K$11,2),"")</f>
        <v/>
      </c>
      <c r="AF309" s="43"/>
      <c r="AG309" s="47"/>
      <c r="AH309" s="47"/>
      <c r="AI309" s="95" t="str">
        <f>IF(ISNUMBER(($H309)),IF('Order Form'!$K$16="Yes","P",""),"")</f>
        <v/>
      </c>
      <c r="AJ309" s="43"/>
      <c r="AK309" s="115"/>
      <c r="AL309" s="115"/>
      <c r="AM309" s="43"/>
      <c r="AN309" s="43"/>
      <c r="AO309" s="47"/>
      <c r="AP309" s="43"/>
      <c r="AQ309" s="47"/>
      <c r="AR309" s="47"/>
      <c r="AS309" s="47"/>
      <c r="AZ309" s="95" t="str">
        <f>IF(ISNUMBER(($H309)),IF('Order Form'!$K$15="Yes","Y",""),"")</f>
        <v/>
      </c>
      <c r="BD309" s="96" t="e">
        <f>IF('Order Form'!#REF!&gt;0,"OF"," ")</f>
        <v>#REF!</v>
      </c>
      <c r="BE309" s="95" t="e">
        <f>IF('Order Form'!#REF!&gt;0,"Y"," ")</f>
        <v>#REF!</v>
      </c>
      <c r="BF309" s="95" t="e">
        <f>IF('Order Form'!#REF!&gt;0,"STANDARD"," ")</f>
        <v>#REF!</v>
      </c>
    </row>
    <row r="310" spans="1:58">
      <c r="A310" s="43"/>
      <c r="B310" s="102" t="str">
        <f>IF(ISNUMBER(($H310)),'Order Form'!$D$5,"")</f>
        <v/>
      </c>
      <c r="C310" s="101" t="str">
        <f>IF(ISNUMBER(($H310)),'Order Form'!$G$5,"")</f>
        <v/>
      </c>
      <c r="D310" s="101" t="str">
        <f>IF('Order Form'!F368="","",IF(ISNUMBER(($H310)),'Order Form'!F368,""))</f>
        <v/>
      </c>
      <c r="E310" s="44"/>
      <c r="F310" s="100" t="str">
        <f>IF(ISNUMBER((H310)),SUBSTITUTE(SUBSTITUTE('Order Form'!#REF!,"-","")," ",""),"")</f>
        <v/>
      </c>
      <c r="G310" s="45"/>
      <c r="H310" s="99" t="str">
        <f>IF('Order Form'!H368&gt;0,'Order Form'!H368," ")</f>
        <v xml:space="preserve"> </v>
      </c>
      <c r="I310" s="98" t="str">
        <f>IF('Order Form'!$K$13="Yes",(IF('Order Form'!#REF!&gt;0,"",IF('Order Form'!$K$10&lt;&gt;"GR - Gratis",IF('Order Form'!#REF!=0,"",IF(ISNUMBER($H310),'Order Form'!#REF!,"")),""))),"")</f>
        <v/>
      </c>
      <c r="J310" s="98" t="str">
        <f>IF('Order Form'!$K$13="Yes",(IF('Order Form'!#REF!=0,"",IF('Order Form'!$K$10&lt;&gt;"GR - Gratis",IF(ISNUMBER($H310),'Order Form'!#REF!,""),""))),"")</f>
        <v/>
      </c>
      <c r="K310" s="46"/>
      <c r="L310" s="98" t="str">
        <f>IF('Order Form'!J368&gt;0,"",IF('Order Form'!G368=0,"",IF('Order Form'!$K$10&lt;&gt;"GR - Gratis",IF('Order Form'!$K$12="Yes",IF(ISNUMBER($H310),'Order Form'!G368*100,""),""),"")))</f>
        <v/>
      </c>
      <c r="M310" s="98" t="str">
        <f>IF('Order Form'!J368&gt;0,"",IF('Order Form'!$K$17=0,"",IF('Order Form'!$K$17=0,"",IF('Order Form'!$K$10&lt;&gt;"GR - Gratis",IF('Order Form'!$K$12="Yes",IF(ISNUMBER($H310),'Order Form'!$K$17*100,""),""),""))))</f>
        <v/>
      </c>
      <c r="N310" s="47"/>
      <c r="O310" s="97" t="str">
        <f>IF('Order Form'!$B$8="Name / Attent Of","",IF(ISNUMBER($H310),IF('Order Form'!$K$14="Yes",'Order Form'!$B$8,""),""))</f>
        <v/>
      </c>
      <c r="P310" s="105" t="str">
        <f>IF('Order Form'!$B$9="Company / Department","",IF(ISNUMBER($H310),IF('Order Form'!$K$14="Yes",'Order Form'!$B$9,""),""))</f>
        <v/>
      </c>
      <c r="Q310" s="97" t="str">
        <f>IF('Order Form'!$B$10="Address 1","",IF(ISNUMBER($H310),IF('Order Form'!$K$14="Yes",'Order Form'!$B$10,""),""))</f>
        <v/>
      </c>
      <c r="R310" s="97" t="str">
        <f>IF('Order Form'!$B$11="Address 2","",IF(ISNUMBER($H310),IF('Order Form'!$K$14="Yes",'Order Form'!$B$11,""),""))</f>
        <v/>
      </c>
      <c r="S310" s="105" t="str">
        <f>IF('Order Form'!$B$12="Address 3","",IF(ISNUMBER($H310),IF('Order Form'!$K$14="Yes",'Order Form'!$B$12,""),""))</f>
        <v/>
      </c>
      <c r="T310" s="97" t="str">
        <f>IF('Order Form'!$B$13="Town","",IF(ISNUMBER($H310),IF('Order Form'!$K$14="Yes",'Order Form'!$B$13,""),""))</f>
        <v/>
      </c>
      <c r="U310" s="43"/>
      <c r="V310" s="112" t="str">
        <f>IF('Order Form'!$B$14="Post Code","",IF(ISNUMBER($H310),IF('Order Form'!$K$14="Yes",'Order Form'!$B$14,""),""))</f>
        <v/>
      </c>
      <c r="W310" s="107" t="str">
        <f>IF('Order Form'!$B$15="Country","",IF(ISNUMBER($H310),IF('Order Form'!$K$14="Yes",VLOOKUP('Order Form'!$B$15,Lists!N:O,2,0),""),""))</f>
        <v/>
      </c>
      <c r="X310" s="109"/>
      <c r="Y310" s="108" t="str">
        <f>IF('Order Form'!$F$8="Phone","",IF(ISNUMBER($H310),IF('Order Form'!$K$14="Yes",'Order Form'!$F$8,""),""))</f>
        <v/>
      </c>
      <c r="Z310" s="106" t="str">
        <f>IF('Order Form'!$F$9="Email","",IF(ISNUMBER($H310),IF('Order Form'!$K$14="Yes",'Order Form'!$F$9,""),""))</f>
        <v/>
      </c>
      <c r="AA310" s="47"/>
      <c r="AC310" s="95" t="str">
        <f>IF(ISNUMBER(($H310)),LEFT('Order Form'!$K$10,2),"")</f>
        <v/>
      </c>
      <c r="AD310" s="43"/>
      <c r="AE310" s="95" t="str">
        <f>IF(AC310="GR",LEFT('Order Form'!$K$11,2),"")</f>
        <v/>
      </c>
      <c r="AF310" s="43"/>
      <c r="AG310" s="47"/>
      <c r="AH310" s="47"/>
      <c r="AI310" s="95" t="str">
        <f>IF(ISNUMBER(($H310)),IF('Order Form'!$K$16="Yes","P",""),"")</f>
        <v/>
      </c>
      <c r="AJ310" s="43"/>
      <c r="AK310" s="115"/>
      <c r="AL310" s="115"/>
      <c r="AM310" s="43"/>
      <c r="AN310" s="43"/>
      <c r="AO310" s="47"/>
      <c r="AP310" s="43"/>
      <c r="AQ310" s="47"/>
      <c r="AR310" s="47"/>
      <c r="AS310" s="47"/>
      <c r="AZ310" s="95" t="str">
        <f>IF(ISNUMBER(($H310)),IF('Order Form'!$K$15="Yes","Y",""),"")</f>
        <v/>
      </c>
      <c r="BD310" s="96" t="e">
        <f>IF('Order Form'!#REF!&gt;0,"OF"," ")</f>
        <v>#REF!</v>
      </c>
      <c r="BE310" s="95" t="e">
        <f>IF('Order Form'!#REF!&gt;0,"Y"," ")</f>
        <v>#REF!</v>
      </c>
      <c r="BF310" s="95" t="e">
        <f>IF('Order Form'!#REF!&gt;0,"STANDARD"," ")</f>
        <v>#REF!</v>
      </c>
    </row>
    <row r="311" spans="1:58">
      <c r="A311" s="43"/>
      <c r="B311" s="102" t="str">
        <f>IF(ISNUMBER(($H311)),'Order Form'!$D$5,"")</f>
        <v/>
      </c>
      <c r="C311" s="101" t="str">
        <f>IF(ISNUMBER(($H311)),'Order Form'!$G$5,"")</f>
        <v/>
      </c>
      <c r="D311" s="101" t="str">
        <f>IF('Order Form'!F369="","",IF(ISNUMBER(($H311)),'Order Form'!F369,""))</f>
        <v/>
      </c>
      <c r="E311" s="44"/>
      <c r="F311" s="100" t="str">
        <f>IF(ISNUMBER((H311)),SUBSTITUTE(SUBSTITUTE('Order Form'!#REF!,"-","")," ",""),"")</f>
        <v/>
      </c>
      <c r="G311" s="45"/>
      <c r="H311" s="99" t="str">
        <f>IF('Order Form'!H369&gt;0,'Order Form'!H369," ")</f>
        <v xml:space="preserve"> </v>
      </c>
      <c r="I311" s="98" t="str">
        <f>IF('Order Form'!$K$13="Yes",(IF('Order Form'!#REF!&gt;0,"",IF('Order Form'!$K$10&lt;&gt;"GR - Gratis",IF('Order Form'!#REF!=0,"",IF(ISNUMBER($H311),'Order Form'!#REF!,"")),""))),"")</f>
        <v/>
      </c>
      <c r="J311" s="98" t="str">
        <f>IF('Order Form'!$K$13="Yes",(IF('Order Form'!#REF!=0,"",IF('Order Form'!$K$10&lt;&gt;"GR - Gratis",IF(ISNUMBER($H311),'Order Form'!#REF!,""),""))),"")</f>
        <v/>
      </c>
      <c r="K311" s="46"/>
      <c r="L311" s="98" t="str">
        <f>IF('Order Form'!J369&gt;0,"",IF('Order Form'!G369=0,"",IF('Order Form'!$K$10&lt;&gt;"GR - Gratis",IF('Order Form'!$K$12="Yes",IF(ISNUMBER($H311),'Order Form'!G369*100,""),""),"")))</f>
        <v/>
      </c>
      <c r="M311" s="98" t="str">
        <f>IF('Order Form'!J369&gt;0,"",IF('Order Form'!$K$17=0,"",IF('Order Form'!$K$17=0,"",IF('Order Form'!$K$10&lt;&gt;"GR - Gratis",IF('Order Form'!$K$12="Yes",IF(ISNUMBER($H311),'Order Form'!$K$17*100,""),""),""))))</f>
        <v/>
      </c>
      <c r="N311" s="47"/>
      <c r="O311" s="97" t="str">
        <f>IF('Order Form'!$B$8="Name / Attent Of","",IF(ISNUMBER($H311),IF('Order Form'!$K$14="Yes",'Order Form'!$B$8,""),""))</f>
        <v/>
      </c>
      <c r="P311" s="105" t="str">
        <f>IF('Order Form'!$B$9="Company / Department","",IF(ISNUMBER($H311),IF('Order Form'!$K$14="Yes",'Order Form'!$B$9,""),""))</f>
        <v/>
      </c>
      <c r="Q311" s="97" t="str">
        <f>IF('Order Form'!$B$10="Address 1","",IF(ISNUMBER($H311),IF('Order Form'!$K$14="Yes",'Order Form'!$B$10,""),""))</f>
        <v/>
      </c>
      <c r="R311" s="97" t="str">
        <f>IF('Order Form'!$B$11="Address 2","",IF(ISNUMBER($H311),IF('Order Form'!$K$14="Yes",'Order Form'!$B$11,""),""))</f>
        <v/>
      </c>
      <c r="S311" s="105" t="str">
        <f>IF('Order Form'!$B$12="Address 3","",IF(ISNUMBER($H311),IF('Order Form'!$K$14="Yes",'Order Form'!$B$12,""),""))</f>
        <v/>
      </c>
      <c r="T311" s="97" t="str">
        <f>IF('Order Form'!$B$13="Town","",IF(ISNUMBER($H311),IF('Order Form'!$K$14="Yes",'Order Form'!$B$13,""),""))</f>
        <v/>
      </c>
      <c r="U311" s="43"/>
      <c r="V311" s="112" t="str">
        <f>IF('Order Form'!$B$14="Post Code","",IF(ISNUMBER($H311),IF('Order Form'!$K$14="Yes",'Order Form'!$B$14,""),""))</f>
        <v/>
      </c>
      <c r="W311" s="107" t="str">
        <f>IF('Order Form'!$B$15="Country","",IF(ISNUMBER($H311),IF('Order Form'!$K$14="Yes",VLOOKUP('Order Form'!$B$15,Lists!N:O,2,0),""),""))</f>
        <v/>
      </c>
      <c r="X311" s="109"/>
      <c r="Y311" s="108" t="str">
        <f>IF('Order Form'!$F$8="Phone","",IF(ISNUMBER($H311),IF('Order Form'!$K$14="Yes",'Order Form'!$F$8,""),""))</f>
        <v/>
      </c>
      <c r="Z311" s="106" t="str">
        <f>IF('Order Form'!$F$9="Email","",IF(ISNUMBER($H311),IF('Order Form'!$K$14="Yes",'Order Form'!$F$9,""),""))</f>
        <v/>
      </c>
      <c r="AA311" s="47"/>
      <c r="AC311" s="95" t="str">
        <f>IF(ISNUMBER(($H311)),LEFT('Order Form'!$K$10,2),"")</f>
        <v/>
      </c>
      <c r="AD311" s="43"/>
      <c r="AE311" s="95" t="str">
        <f>IF(AC311="GR",LEFT('Order Form'!$K$11,2),"")</f>
        <v/>
      </c>
      <c r="AF311" s="43"/>
      <c r="AG311" s="47"/>
      <c r="AH311" s="47"/>
      <c r="AI311" s="95" t="str">
        <f>IF(ISNUMBER(($H311)),IF('Order Form'!$K$16="Yes","P",""),"")</f>
        <v/>
      </c>
      <c r="AJ311" s="43"/>
      <c r="AK311" s="115"/>
      <c r="AL311" s="115"/>
      <c r="AM311" s="43"/>
      <c r="AN311" s="43"/>
      <c r="AO311" s="47"/>
      <c r="AP311" s="43"/>
      <c r="AQ311" s="47"/>
      <c r="AR311" s="47"/>
      <c r="AS311" s="47"/>
      <c r="AZ311" s="95" t="str">
        <f>IF(ISNUMBER(($H311)),IF('Order Form'!$K$15="Yes","Y",""),"")</f>
        <v/>
      </c>
      <c r="BD311" s="96" t="e">
        <f>IF('Order Form'!#REF!&gt;0,"OF"," ")</f>
        <v>#REF!</v>
      </c>
      <c r="BE311" s="95" t="e">
        <f>IF('Order Form'!#REF!&gt;0,"Y"," ")</f>
        <v>#REF!</v>
      </c>
      <c r="BF311" s="95" t="e">
        <f>IF('Order Form'!#REF!&gt;0,"STANDARD"," ")</f>
        <v>#REF!</v>
      </c>
    </row>
    <row r="312" spans="1:58">
      <c r="A312" s="43"/>
      <c r="B312" s="102" t="str">
        <f>IF(ISNUMBER(($H312)),'Order Form'!$D$5,"")</f>
        <v/>
      </c>
      <c r="C312" s="101" t="str">
        <f>IF(ISNUMBER(($H312)),'Order Form'!$G$5,"")</f>
        <v/>
      </c>
      <c r="D312" s="101" t="str">
        <f>IF('Order Form'!F370="","",IF(ISNUMBER(($H312)),'Order Form'!F370,""))</f>
        <v/>
      </c>
      <c r="E312" s="44"/>
      <c r="F312" s="100" t="str">
        <f>IF(ISNUMBER((H312)),SUBSTITUTE(SUBSTITUTE('Order Form'!#REF!,"-","")," ",""),"")</f>
        <v/>
      </c>
      <c r="G312" s="45"/>
      <c r="H312" s="99" t="str">
        <f>IF('Order Form'!H370&gt;0,'Order Form'!H370," ")</f>
        <v xml:space="preserve"> </v>
      </c>
      <c r="I312" s="98" t="str">
        <f>IF('Order Form'!$K$13="Yes",(IF('Order Form'!#REF!&gt;0,"",IF('Order Form'!$K$10&lt;&gt;"GR - Gratis",IF('Order Form'!#REF!=0,"",IF(ISNUMBER($H312),'Order Form'!#REF!,"")),""))),"")</f>
        <v/>
      </c>
      <c r="J312" s="98" t="str">
        <f>IF('Order Form'!$K$13="Yes",(IF('Order Form'!#REF!=0,"",IF('Order Form'!$K$10&lt;&gt;"GR - Gratis",IF(ISNUMBER($H312),'Order Form'!#REF!,""),""))),"")</f>
        <v/>
      </c>
      <c r="K312" s="46"/>
      <c r="L312" s="98" t="str">
        <f>IF('Order Form'!J370&gt;0,"",IF('Order Form'!G370=0,"",IF('Order Form'!$K$10&lt;&gt;"GR - Gratis",IF('Order Form'!$K$12="Yes",IF(ISNUMBER($H312),'Order Form'!G370*100,""),""),"")))</f>
        <v/>
      </c>
      <c r="M312" s="98" t="str">
        <f>IF('Order Form'!J370&gt;0,"",IF('Order Form'!$K$17=0,"",IF('Order Form'!$K$17=0,"",IF('Order Form'!$K$10&lt;&gt;"GR - Gratis",IF('Order Form'!$K$12="Yes",IF(ISNUMBER($H312),'Order Form'!$K$17*100,""),""),""))))</f>
        <v/>
      </c>
      <c r="N312" s="47"/>
      <c r="O312" s="97" t="str">
        <f>IF('Order Form'!$B$8="Name / Attent Of","",IF(ISNUMBER($H312),IF('Order Form'!$K$14="Yes",'Order Form'!$B$8,""),""))</f>
        <v/>
      </c>
      <c r="P312" s="105" t="str">
        <f>IF('Order Form'!$B$9="Company / Department","",IF(ISNUMBER($H312),IF('Order Form'!$K$14="Yes",'Order Form'!$B$9,""),""))</f>
        <v/>
      </c>
      <c r="Q312" s="97" t="str">
        <f>IF('Order Form'!$B$10="Address 1","",IF(ISNUMBER($H312),IF('Order Form'!$K$14="Yes",'Order Form'!$B$10,""),""))</f>
        <v/>
      </c>
      <c r="R312" s="97" t="str">
        <f>IF('Order Form'!$B$11="Address 2","",IF(ISNUMBER($H312),IF('Order Form'!$K$14="Yes",'Order Form'!$B$11,""),""))</f>
        <v/>
      </c>
      <c r="S312" s="105" t="str">
        <f>IF('Order Form'!$B$12="Address 3","",IF(ISNUMBER($H312),IF('Order Form'!$K$14="Yes",'Order Form'!$B$12,""),""))</f>
        <v/>
      </c>
      <c r="T312" s="97" t="str">
        <f>IF('Order Form'!$B$13="Town","",IF(ISNUMBER($H312),IF('Order Form'!$K$14="Yes",'Order Form'!$B$13,""),""))</f>
        <v/>
      </c>
      <c r="U312" s="43"/>
      <c r="V312" s="112" t="str">
        <f>IF('Order Form'!$B$14="Post Code","",IF(ISNUMBER($H312),IF('Order Form'!$K$14="Yes",'Order Form'!$B$14,""),""))</f>
        <v/>
      </c>
      <c r="W312" s="107" t="str">
        <f>IF('Order Form'!$B$15="Country","",IF(ISNUMBER($H312),IF('Order Form'!$K$14="Yes",VLOOKUP('Order Form'!$B$15,Lists!N:O,2,0),""),""))</f>
        <v/>
      </c>
      <c r="X312" s="109"/>
      <c r="Y312" s="108" t="str">
        <f>IF('Order Form'!$F$8="Phone","",IF(ISNUMBER($H312),IF('Order Form'!$K$14="Yes",'Order Form'!$F$8,""),""))</f>
        <v/>
      </c>
      <c r="Z312" s="106" t="str">
        <f>IF('Order Form'!$F$9="Email","",IF(ISNUMBER($H312),IF('Order Form'!$K$14="Yes",'Order Form'!$F$9,""),""))</f>
        <v/>
      </c>
      <c r="AA312" s="47"/>
      <c r="AC312" s="95" t="str">
        <f>IF(ISNUMBER(($H312)),LEFT('Order Form'!$K$10,2),"")</f>
        <v/>
      </c>
      <c r="AD312" s="43"/>
      <c r="AE312" s="95" t="str">
        <f>IF(AC312="GR",LEFT('Order Form'!$K$11,2),"")</f>
        <v/>
      </c>
      <c r="AF312" s="43"/>
      <c r="AG312" s="47"/>
      <c r="AH312" s="47"/>
      <c r="AI312" s="95" t="str">
        <f>IF(ISNUMBER(($H312)),IF('Order Form'!$K$16="Yes","P",""),"")</f>
        <v/>
      </c>
      <c r="AJ312" s="43"/>
      <c r="AK312" s="115"/>
      <c r="AL312" s="115"/>
      <c r="AM312" s="43"/>
      <c r="AN312" s="43"/>
      <c r="AO312" s="47"/>
      <c r="AP312" s="43"/>
      <c r="AQ312" s="47"/>
      <c r="AR312" s="47"/>
      <c r="AS312" s="47"/>
      <c r="AZ312" s="95" t="str">
        <f>IF(ISNUMBER(($H312)),IF('Order Form'!$K$15="Yes","Y",""),"")</f>
        <v/>
      </c>
      <c r="BD312" s="96" t="e">
        <f>IF('Order Form'!#REF!&gt;0,"OF"," ")</f>
        <v>#REF!</v>
      </c>
      <c r="BE312" s="95" t="e">
        <f>IF('Order Form'!#REF!&gt;0,"Y"," ")</f>
        <v>#REF!</v>
      </c>
      <c r="BF312" s="95" t="e">
        <f>IF('Order Form'!#REF!&gt;0,"STANDARD"," ")</f>
        <v>#REF!</v>
      </c>
    </row>
    <row r="313" spans="1:58">
      <c r="A313" s="43"/>
      <c r="B313" s="102" t="str">
        <f>IF(ISNUMBER(($H313)),'Order Form'!$D$5,"")</f>
        <v/>
      </c>
      <c r="C313" s="101" t="str">
        <f>IF(ISNUMBER(($H313)),'Order Form'!$G$5,"")</f>
        <v/>
      </c>
      <c r="D313" s="101" t="str">
        <f>IF('Order Form'!F371="","",IF(ISNUMBER(($H313)),'Order Form'!F371,""))</f>
        <v/>
      </c>
      <c r="E313" s="44"/>
      <c r="F313" s="100" t="str">
        <f>IF(ISNUMBER((H313)),SUBSTITUTE(SUBSTITUTE('Order Form'!#REF!,"-","")," ",""),"")</f>
        <v/>
      </c>
      <c r="G313" s="45"/>
      <c r="H313" s="99" t="str">
        <f>IF('Order Form'!H371&gt;0,'Order Form'!H371," ")</f>
        <v xml:space="preserve"> </v>
      </c>
      <c r="I313" s="98" t="str">
        <f>IF('Order Form'!$K$13="Yes",(IF('Order Form'!#REF!&gt;0,"",IF('Order Form'!$K$10&lt;&gt;"GR - Gratis",IF('Order Form'!#REF!=0,"",IF(ISNUMBER($H313),'Order Form'!#REF!,"")),""))),"")</f>
        <v/>
      </c>
      <c r="J313" s="98" t="str">
        <f>IF('Order Form'!$K$13="Yes",(IF('Order Form'!#REF!=0,"",IF('Order Form'!$K$10&lt;&gt;"GR - Gratis",IF(ISNUMBER($H313),'Order Form'!#REF!,""),""))),"")</f>
        <v/>
      </c>
      <c r="K313" s="46"/>
      <c r="L313" s="98" t="str">
        <f>IF('Order Form'!J371&gt;0,"",IF('Order Form'!G371=0,"",IF('Order Form'!$K$10&lt;&gt;"GR - Gratis",IF('Order Form'!$K$12="Yes",IF(ISNUMBER($H313),'Order Form'!G371*100,""),""),"")))</f>
        <v/>
      </c>
      <c r="M313" s="98" t="str">
        <f>IF('Order Form'!J371&gt;0,"",IF('Order Form'!$K$17=0,"",IF('Order Form'!$K$17=0,"",IF('Order Form'!$K$10&lt;&gt;"GR - Gratis",IF('Order Form'!$K$12="Yes",IF(ISNUMBER($H313),'Order Form'!$K$17*100,""),""),""))))</f>
        <v/>
      </c>
      <c r="N313" s="47"/>
      <c r="O313" s="97" t="str">
        <f>IF('Order Form'!$B$8="Name / Attent Of","",IF(ISNUMBER($H313),IF('Order Form'!$K$14="Yes",'Order Form'!$B$8,""),""))</f>
        <v/>
      </c>
      <c r="P313" s="105" t="str">
        <f>IF('Order Form'!$B$9="Company / Department","",IF(ISNUMBER($H313),IF('Order Form'!$K$14="Yes",'Order Form'!$B$9,""),""))</f>
        <v/>
      </c>
      <c r="Q313" s="97" t="str">
        <f>IF('Order Form'!$B$10="Address 1","",IF(ISNUMBER($H313),IF('Order Form'!$K$14="Yes",'Order Form'!$B$10,""),""))</f>
        <v/>
      </c>
      <c r="R313" s="97" t="str">
        <f>IF('Order Form'!$B$11="Address 2","",IF(ISNUMBER($H313),IF('Order Form'!$K$14="Yes",'Order Form'!$B$11,""),""))</f>
        <v/>
      </c>
      <c r="S313" s="105" t="str">
        <f>IF('Order Form'!$B$12="Address 3","",IF(ISNUMBER($H313),IF('Order Form'!$K$14="Yes",'Order Form'!$B$12,""),""))</f>
        <v/>
      </c>
      <c r="T313" s="97" t="str">
        <f>IF('Order Form'!$B$13="Town","",IF(ISNUMBER($H313),IF('Order Form'!$K$14="Yes",'Order Form'!$B$13,""),""))</f>
        <v/>
      </c>
      <c r="U313" s="43"/>
      <c r="V313" s="112" t="str">
        <f>IF('Order Form'!$B$14="Post Code","",IF(ISNUMBER($H313),IF('Order Form'!$K$14="Yes",'Order Form'!$B$14,""),""))</f>
        <v/>
      </c>
      <c r="W313" s="107" t="str">
        <f>IF('Order Form'!$B$15="Country","",IF(ISNUMBER($H313),IF('Order Form'!$K$14="Yes",VLOOKUP('Order Form'!$B$15,Lists!N:O,2,0),""),""))</f>
        <v/>
      </c>
      <c r="X313" s="109"/>
      <c r="Y313" s="108" t="str">
        <f>IF('Order Form'!$F$8="Phone","",IF(ISNUMBER($H313),IF('Order Form'!$K$14="Yes",'Order Form'!$F$8,""),""))</f>
        <v/>
      </c>
      <c r="Z313" s="106" t="str">
        <f>IF('Order Form'!$F$9="Email","",IF(ISNUMBER($H313),IF('Order Form'!$K$14="Yes",'Order Form'!$F$9,""),""))</f>
        <v/>
      </c>
      <c r="AA313" s="47"/>
      <c r="AC313" s="95" t="str">
        <f>IF(ISNUMBER(($H313)),LEFT('Order Form'!$K$10,2),"")</f>
        <v/>
      </c>
      <c r="AD313" s="43"/>
      <c r="AE313" s="95" t="str">
        <f>IF(AC313="GR",LEFT('Order Form'!$K$11,2),"")</f>
        <v/>
      </c>
      <c r="AF313" s="43"/>
      <c r="AG313" s="47"/>
      <c r="AH313" s="47"/>
      <c r="AI313" s="95" t="str">
        <f>IF(ISNUMBER(($H313)),IF('Order Form'!$K$16="Yes","P",""),"")</f>
        <v/>
      </c>
      <c r="AJ313" s="43"/>
      <c r="AK313" s="115"/>
      <c r="AL313" s="115"/>
      <c r="AM313" s="43"/>
      <c r="AN313" s="43"/>
      <c r="AO313" s="47"/>
      <c r="AP313" s="43"/>
      <c r="AQ313" s="47"/>
      <c r="AR313" s="47"/>
      <c r="AS313" s="47"/>
      <c r="AZ313" s="95" t="str">
        <f>IF(ISNUMBER(($H313)),IF('Order Form'!$K$15="Yes","Y",""),"")</f>
        <v/>
      </c>
      <c r="BD313" s="96" t="e">
        <f>IF('Order Form'!#REF!&gt;0,"OF"," ")</f>
        <v>#REF!</v>
      </c>
      <c r="BE313" s="95" t="e">
        <f>IF('Order Form'!#REF!&gt;0,"Y"," ")</f>
        <v>#REF!</v>
      </c>
      <c r="BF313" s="95" t="e">
        <f>IF('Order Form'!#REF!&gt;0,"STANDARD"," ")</f>
        <v>#REF!</v>
      </c>
    </row>
    <row r="314" spans="1:58">
      <c r="A314" s="43"/>
      <c r="B314" s="102" t="str">
        <f>IF(ISNUMBER(($H314)),'Order Form'!$D$5,"")</f>
        <v/>
      </c>
      <c r="C314" s="101" t="str">
        <f>IF(ISNUMBER(($H314)),'Order Form'!$G$5,"")</f>
        <v/>
      </c>
      <c r="D314" s="101" t="str">
        <f>IF('Order Form'!F372="","",IF(ISNUMBER(($H314)),'Order Form'!F372,""))</f>
        <v/>
      </c>
      <c r="E314" s="44"/>
      <c r="F314" s="100" t="str">
        <f>IF(ISNUMBER((H314)),SUBSTITUTE(SUBSTITUTE('Order Form'!#REF!,"-","")," ",""),"")</f>
        <v/>
      </c>
      <c r="G314" s="45"/>
      <c r="H314" s="99" t="str">
        <f>IF('Order Form'!H372&gt;0,'Order Form'!H372," ")</f>
        <v xml:space="preserve"> </v>
      </c>
      <c r="I314" s="98" t="str">
        <f>IF('Order Form'!$K$13="Yes",(IF('Order Form'!#REF!&gt;0,"",IF('Order Form'!$K$10&lt;&gt;"GR - Gratis",IF('Order Form'!#REF!=0,"",IF(ISNUMBER($H314),'Order Form'!#REF!,"")),""))),"")</f>
        <v/>
      </c>
      <c r="J314" s="98" t="str">
        <f>IF('Order Form'!$K$13="Yes",(IF('Order Form'!#REF!=0,"",IF('Order Form'!$K$10&lt;&gt;"GR - Gratis",IF(ISNUMBER($H314),'Order Form'!#REF!,""),""))),"")</f>
        <v/>
      </c>
      <c r="K314" s="46"/>
      <c r="L314" s="98" t="str">
        <f>IF('Order Form'!J372&gt;0,"",IF('Order Form'!G372=0,"",IF('Order Form'!$K$10&lt;&gt;"GR - Gratis",IF('Order Form'!$K$12="Yes",IF(ISNUMBER($H314),'Order Form'!G372*100,""),""),"")))</f>
        <v/>
      </c>
      <c r="M314" s="98" t="str">
        <f>IF('Order Form'!J372&gt;0,"",IF('Order Form'!$K$17=0,"",IF('Order Form'!$K$17=0,"",IF('Order Form'!$K$10&lt;&gt;"GR - Gratis",IF('Order Form'!$K$12="Yes",IF(ISNUMBER($H314),'Order Form'!$K$17*100,""),""),""))))</f>
        <v/>
      </c>
      <c r="N314" s="47"/>
      <c r="O314" s="97" t="str">
        <f>IF('Order Form'!$B$8="Name / Attent Of","",IF(ISNUMBER($H314),IF('Order Form'!$K$14="Yes",'Order Form'!$B$8,""),""))</f>
        <v/>
      </c>
      <c r="P314" s="105" t="str">
        <f>IF('Order Form'!$B$9="Company / Department","",IF(ISNUMBER($H314),IF('Order Form'!$K$14="Yes",'Order Form'!$B$9,""),""))</f>
        <v/>
      </c>
      <c r="Q314" s="97" t="str">
        <f>IF('Order Form'!$B$10="Address 1","",IF(ISNUMBER($H314),IF('Order Form'!$K$14="Yes",'Order Form'!$B$10,""),""))</f>
        <v/>
      </c>
      <c r="R314" s="97" t="str">
        <f>IF('Order Form'!$B$11="Address 2","",IF(ISNUMBER($H314),IF('Order Form'!$K$14="Yes",'Order Form'!$B$11,""),""))</f>
        <v/>
      </c>
      <c r="S314" s="105" t="str">
        <f>IF('Order Form'!$B$12="Address 3","",IF(ISNUMBER($H314),IF('Order Form'!$K$14="Yes",'Order Form'!$B$12,""),""))</f>
        <v/>
      </c>
      <c r="T314" s="97" t="str">
        <f>IF('Order Form'!$B$13="Town","",IF(ISNUMBER($H314),IF('Order Form'!$K$14="Yes",'Order Form'!$B$13,""),""))</f>
        <v/>
      </c>
      <c r="U314" s="43"/>
      <c r="V314" s="112" t="str">
        <f>IF('Order Form'!$B$14="Post Code","",IF(ISNUMBER($H314),IF('Order Form'!$K$14="Yes",'Order Form'!$B$14,""),""))</f>
        <v/>
      </c>
      <c r="W314" s="107" t="str">
        <f>IF('Order Form'!$B$15="Country","",IF(ISNUMBER($H314),IF('Order Form'!$K$14="Yes",VLOOKUP('Order Form'!$B$15,Lists!N:O,2,0),""),""))</f>
        <v/>
      </c>
      <c r="X314" s="109"/>
      <c r="Y314" s="108" t="str">
        <f>IF('Order Form'!$F$8="Phone","",IF(ISNUMBER($H314),IF('Order Form'!$K$14="Yes",'Order Form'!$F$8,""),""))</f>
        <v/>
      </c>
      <c r="Z314" s="106" t="str">
        <f>IF('Order Form'!$F$9="Email","",IF(ISNUMBER($H314),IF('Order Form'!$K$14="Yes",'Order Form'!$F$9,""),""))</f>
        <v/>
      </c>
      <c r="AA314" s="47"/>
      <c r="AC314" s="95" t="str">
        <f>IF(ISNUMBER(($H314)),LEFT('Order Form'!$K$10,2),"")</f>
        <v/>
      </c>
      <c r="AD314" s="43"/>
      <c r="AE314" s="95" t="str">
        <f>IF(AC314="GR",LEFT('Order Form'!$K$11,2),"")</f>
        <v/>
      </c>
      <c r="AF314" s="43"/>
      <c r="AG314" s="47"/>
      <c r="AH314" s="47"/>
      <c r="AI314" s="95" t="str">
        <f>IF(ISNUMBER(($H314)),IF('Order Form'!$K$16="Yes","P",""),"")</f>
        <v/>
      </c>
      <c r="AJ314" s="43"/>
      <c r="AK314" s="115"/>
      <c r="AL314" s="115"/>
      <c r="AM314" s="43"/>
      <c r="AN314" s="43"/>
      <c r="AO314" s="47"/>
      <c r="AP314" s="43"/>
      <c r="AQ314" s="47"/>
      <c r="AR314" s="47"/>
      <c r="AS314" s="47"/>
      <c r="AZ314" s="95" t="str">
        <f>IF(ISNUMBER(($H314)),IF('Order Form'!$K$15="Yes","Y",""),"")</f>
        <v/>
      </c>
      <c r="BD314" s="96" t="e">
        <f>IF('Order Form'!#REF!&gt;0,"OF"," ")</f>
        <v>#REF!</v>
      </c>
      <c r="BE314" s="95" t="e">
        <f>IF('Order Form'!#REF!&gt;0,"Y"," ")</f>
        <v>#REF!</v>
      </c>
      <c r="BF314" s="95" t="e">
        <f>IF('Order Form'!#REF!&gt;0,"STANDARD"," ")</f>
        <v>#REF!</v>
      </c>
    </row>
    <row r="315" spans="1:58">
      <c r="A315" s="43"/>
      <c r="B315" s="102" t="str">
        <f>IF(ISNUMBER(($H315)),'Order Form'!$D$5,"")</f>
        <v/>
      </c>
      <c r="C315" s="101" t="str">
        <f>IF(ISNUMBER(($H315)),'Order Form'!$G$5,"")</f>
        <v/>
      </c>
      <c r="D315" s="101" t="str">
        <f>IF('Order Form'!F373="","",IF(ISNUMBER(($H315)),'Order Form'!F373,""))</f>
        <v/>
      </c>
      <c r="E315" s="44"/>
      <c r="F315" s="100" t="str">
        <f>IF(ISNUMBER((H315)),SUBSTITUTE(SUBSTITUTE('Order Form'!#REF!,"-","")," ",""),"")</f>
        <v/>
      </c>
      <c r="G315" s="45"/>
      <c r="H315" s="99" t="str">
        <f>IF('Order Form'!H373&gt;0,'Order Form'!H373," ")</f>
        <v xml:space="preserve"> </v>
      </c>
      <c r="I315" s="98" t="str">
        <f>IF('Order Form'!$K$13="Yes",(IF('Order Form'!#REF!&gt;0,"",IF('Order Form'!$K$10&lt;&gt;"GR - Gratis",IF('Order Form'!#REF!=0,"",IF(ISNUMBER($H315),'Order Form'!#REF!,"")),""))),"")</f>
        <v/>
      </c>
      <c r="J315" s="98" t="str">
        <f>IF('Order Form'!$K$13="Yes",(IF('Order Form'!#REF!=0,"",IF('Order Form'!$K$10&lt;&gt;"GR - Gratis",IF(ISNUMBER($H315),'Order Form'!#REF!,""),""))),"")</f>
        <v/>
      </c>
      <c r="K315" s="46"/>
      <c r="L315" s="98" t="str">
        <f>IF('Order Form'!J373&gt;0,"",IF('Order Form'!G373=0,"",IF('Order Form'!$K$10&lt;&gt;"GR - Gratis",IF('Order Form'!$K$12="Yes",IF(ISNUMBER($H315),'Order Form'!G373*100,""),""),"")))</f>
        <v/>
      </c>
      <c r="M315" s="98" t="str">
        <f>IF('Order Form'!J373&gt;0,"",IF('Order Form'!$K$17=0,"",IF('Order Form'!$K$17=0,"",IF('Order Form'!$K$10&lt;&gt;"GR - Gratis",IF('Order Form'!$K$12="Yes",IF(ISNUMBER($H315),'Order Form'!$K$17*100,""),""),""))))</f>
        <v/>
      </c>
      <c r="N315" s="47"/>
      <c r="O315" s="97" t="str">
        <f>IF('Order Form'!$B$8="Name / Attent Of","",IF(ISNUMBER($H315),IF('Order Form'!$K$14="Yes",'Order Form'!$B$8,""),""))</f>
        <v/>
      </c>
      <c r="P315" s="105" t="str">
        <f>IF('Order Form'!$B$9="Company / Department","",IF(ISNUMBER($H315),IF('Order Form'!$K$14="Yes",'Order Form'!$B$9,""),""))</f>
        <v/>
      </c>
      <c r="Q315" s="97" t="str">
        <f>IF('Order Form'!$B$10="Address 1","",IF(ISNUMBER($H315),IF('Order Form'!$K$14="Yes",'Order Form'!$B$10,""),""))</f>
        <v/>
      </c>
      <c r="R315" s="97" t="str">
        <f>IF('Order Form'!$B$11="Address 2","",IF(ISNUMBER($H315),IF('Order Form'!$K$14="Yes",'Order Form'!$B$11,""),""))</f>
        <v/>
      </c>
      <c r="S315" s="105" t="str">
        <f>IF('Order Form'!$B$12="Address 3","",IF(ISNUMBER($H315),IF('Order Form'!$K$14="Yes",'Order Form'!$B$12,""),""))</f>
        <v/>
      </c>
      <c r="T315" s="97" t="str">
        <f>IF('Order Form'!$B$13="Town","",IF(ISNUMBER($H315),IF('Order Form'!$K$14="Yes",'Order Form'!$B$13,""),""))</f>
        <v/>
      </c>
      <c r="U315" s="43"/>
      <c r="V315" s="112" t="str">
        <f>IF('Order Form'!$B$14="Post Code","",IF(ISNUMBER($H315),IF('Order Form'!$K$14="Yes",'Order Form'!$B$14,""),""))</f>
        <v/>
      </c>
      <c r="W315" s="107" t="str">
        <f>IF('Order Form'!$B$15="Country","",IF(ISNUMBER($H315),IF('Order Form'!$K$14="Yes",VLOOKUP('Order Form'!$B$15,Lists!N:O,2,0),""),""))</f>
        <v/>
      </c>
      <c r="X315" s="109"/>
      <c r="Y315" s="108" t="str">
        <f>IF('Order Form'!$F$8="Phone","",IF(ISNUMBER($H315),IF('Order Form'!$K$14="Yes",'Order Form'!$F$8,""),""))</f>
        <v/>
      </c>
      <c r="Z315" s="106" t="str">
        <f>IF('Order Form'!$F$9="Email","",IF(ISNUMBER($H315),IF('Order Form'!$K$14="Yes",'Order Form'!$F$9,""),""))</f>
        <v/>
      </c>
      <c r="AA315" s="47"/>
      <c r="AC315" s="95" t="str">
        <f>IF(ISNUMBER(($H315)),LEFT('Order Form'!$K$10,2),"")</f>
        <v/>
      </c>
      <c r="AD315" s="43"/>
      <c r="AE315" s="95" t="str">
        <f>IF(AC315="GR",LEFT('Order Form'!$K$11,2),"")</f>
        <v/>
      </c>
      <c r="AF315" s="43"/>
      <c r="AG315" s="47"/>
      <c r="AH315" s="47"/>
      <c r="AI315" s="95" t="str">
        <f>IF(ISNUMBER(($H315)),IF('Order Form'!$K$16="Yes","P",""),"")</f>
        <v/>
      </c>
      <c r="AJ315" s="43"/>
      <c r="AK315" s="115"/>
      <c r="AL315" s="115"/>
      <c r="AM315" s="43"/>
      <c r="AN315" s="43"/>
      <c r="AO315" s="47"/>
      <c r="AP315" s="43"/>
      <c r="AQ315" s="47"/>
      <c r="AR315" s="47"/>
      <c r="AS315" s="47"/>
      <c r="AZ315" s="95" t="str">
        <f>IF(ISNUMBER(($H315)),IF('Order Form'!$K$15="Yes","Y",""),"")</f>
        <v/>
      </c>
      <c r="BD315" s="96" t="e">
        <f>IF('Order Form'!#REF!&gt;0,"OF"," ")</f>
        <v>#REF!</v>
      </c>
      <c r="BE315" s="95" t="e">
        <f>IF('Order Form'!#REF!&gt;0,"Y"," ")</f>
        <v>#REF!</v>
      </c>
      <c r="BF315" s="95" t="e">
        <f>IF('Order Form'!#REF!&gt;0,"STANDARD"," ")</f>
        <v>#REF!</v>
      </c>
    </row>
    <row r="316" spans="1:58">
      <c r="A316" s="43"/>
      <c r="B316" s="102" t="str">
        <f>IF(ISNUMBER(($H316)),'Order Form'!$D$5,"")</f>
        <v/>
      </c>
      <c r="C316" s="101" t="str">
        <f>IF(ISNUMBER(($H316)),'Order Form'!$G$5,"")</f>
        <v/>
      </c>
      <c r="D316" s="101" t="str">
        <f>IF('Order Form'!F374="","",IF(ISNUMBER(($H316)),'Order Form'!F374,""))</f>
        <v/>
      </c>
      <c r="E316" s="44"/>
      <c r="F316" s="100" t="str">
        <f>IF(ISNUMBER((H316)),SUBSTITUTE(SUBSTITUTE('Order Form'!#REF!,"-","")," ",""),"")</f>
        <v/>
      </c>
      <c r="G316" s="45"/>
      <c r="H316" s="99" t="str">
        <f>IF('Order Form'!H374&gt;0,'Order Form'!H374," ")</f>
        <v xml:space="preserve"> </v>
      </c>
      <c r="I316" s="98" t="str">
        <f>IF('Order Form'!$K$13="Yes",(IF('Order Form'!#REF!&gt;0,"",IF('Order Form'!$K$10&lt;&gt;"GR - Gratis",IF('Order Form'!#REF!=0,"",IF(ISNUMBER($H316),'Order Form'!#REF!,"")),""))),"")</f>
        <v/>
      </c>
      <c r="J316" s="98" t="str">
        <f>IF('Order Form'!$K$13="Yes",(IF('Order Form'!#REF!=0,"",IF('Order Form'!$K$10&lt;&gt;"GR - Gratis",IF(ISNUMBER($H316),'Order Form'!#REF!,""),""))),"")</f>
        <v/>
      </c>
      <c r="K316" s="46"/>
      <c r="L316" s="98" t="str">
        <f>IF('Order Form'!J374&gt;0,"",IF('Order Form'!G374=0,"",IF('Order Form'!$K$10&lt;&gt;"GR - Gratis",IF('Order Form'!$K$12="Yes",IF(ISNUMBER($H316),'Order Form'!G374*100,""),""),"")))</f>
        <v/>
      </c>
      <c r="M316" s="98" t="str">
        <f>IF('Order Form'!J374&gt;0,"",IF('Order Form'!$K$17=0,"",IF('Order Form'!$K$17=0,"",IF('Order Form'!$K$10&lt;&gt;"GR - Gratis",IF('Order Form'!$K$12="Yes",IF(ISNUMBER($H316),'Order Form'!$K$17*100,""),""),""))))</f>
        <v/>
      </c>
      <c r="N316" s="47"/>
      <c r="O316" s="97" t="str">
        <f>IF('Order Form'!$B$8="Name / Attent Of","",IF(ISNUMBER($H316),IF('Order Form'!$K$14="Yes",'Order Form'!$B$8,""),""))</f>
        <v/>
      </c>
      <c r="P316" s="105" t="str">
        <f>IF('Order Form'!$B$9="Company / Department","",IF(ISNUMBER($H316),IF('Order Form'!$K$14="Yes",'Order Form'!$B$9,""),""))</f>
        <v/>
      </c>
      <c r="Q316" s="97" t="str">
        <f>IF('Order Form'!$B$10="Address 1","",IF(ISNUMBER($H316),IF('Order Form'!$K$14="Yes",'Order Form'!$B$10,""),""))</f>
        <v/>
      </c>
      <c r="R316" s="97" t="str">
        <f>IF('Order Form'!$B$11="Address 2","",IF(ISNUMBER($H316),IF('Order Form'!$K$14="Yes",'Order Form'!$B$11,""),""))</f>
        <v/>
      </c>
      <c r="S316" s="105" t="str">
        <f>IF('Order Form'!$B$12="Address 3","",IF(ISNUMBER($H316),IF('Order Form'!$K$14="Yes",'Order Form'!$B$12,""),""))</f>
        <v/>
      </c>
      <c r="T316" s="97" t="str">
        <f>IF('Order Form'!$B$13="Town","",IF(ISNUMBER($H316),IF('Order Form'!$K$14="Yes",'Order Form'!$B$13,""),""))</f>
        <v/>
      </c>
      <c r="U316" s="43"/>
      <c r="V316" s="112" t="str">
        <f>IF('Order Form'!$B$14="Post Code","",IF(ISNUMBER($H316),IF('Order Form'!$K$14="Yes",'Order Form'!$B$14,""),""))</f>
        <v/>
      </c>
      <c r="W316" s="107" t="str">
        <f>IF('Order Form'!$B$15="Country","",IF(ISNUMBER($H316),IF('Order Form'!$K$14="Yes",VLOOKUP('Order Form'!$B$15,Lists!N:O,2,0),""),""))</f>
        <v/>
      </c>
      <c r="X316" s="109"/>
      <c r="Y316" s="108" t="str">
        <f>IF('Order Form'!$F$8="Phone","",IF(ISNUMBER($H316),IF('Order Form'!$K$14="Yes",'Order Form'!$F$8,""),""))</f>
        <v/>
      </c>
      <c r="Z316" s="106" t="str">
        <f>IF('Order Form'!$F$9="Email","",IF(ISNUMBER($H316),IF('Order Form'!$K$14="Yes",'Order Form'!$F$9,""),""))</f>
        <v/>
      </c>
      <c r="AA316" s="47"/>
      <c r="AC316" s="95" t="str">
        <f>IF(ISNUMBER(($H316)),LEFT('Order Form'!$K$10,2),"")</f>
        <v/>
      </c>
      <c r="AD316" s="43"/>
      <c r="AE316" s="95" t="str">
        <f>IF(AC316="GR",LEFT('Order Form'!$K$11,2),"")</f>
        <v/>
      </c>
      <c r="AF316" s="43"/>
      <c r="AG316" s="47"/>
      <c r="AH316" s="47"/>
      <c r="AI316" s="95" t="str">
        <f>IF(ISNUMBER(($H316)),IF('Order Form'!$K$16="Yes","P",""),"")</f>
        <v/>
      </c>
      <c r="AJ316" s="43"/>
      <c r="AK316" s="115"/>
      <c r="AL316" s="115"/>
      <c r="AM316" s="43"/>
      <c r="AN316" s="43"/>
      <c r="AO316" s="47"/>
      <c r="AP316" s="43"/>
      <c r="AQ316" s="47"/>
      <c r="AR316" s="47"/>
      <c r="AS316" s="47"/>
      <c r="AZ316" s="95" t="str">
        <f>IF(ISNUMBER(($H316)),IF('Order Form'!$K$15="Yes","Y",""),"")</f>
        <v/>
      </c>
      <c r="BD316" s="96" t="e">
        <f>IF('Order Form'!#REF!&gt;0,"OF"," ")</f>
        <v>#REF!</v>
      </c>
      <c r="BE316" s="95" t="e">
        <f>IF('Order Form'!#REF!&gt;0,"Y"," ")</f>
        <v>#REF!</v>
      </c>
      <c r="BF316" s="95" t="e">
        <f>IF('Order Form'!#REF!&gt;0,"STANDARD"," ")</f>
        <v>#REF!</v>
      </c>
    </row>
    <row r="317" spans="1:58">
      <c r="A317" s="43"/>
      <c r="B317" s="102" t="str">
        <f>IF(ISNUMBER(($H317)),'Order Form'!$D$5,"")</f>
        <v/>
      </c>
      <c r="C317" s="101" t="str">
        <f>IF(ISNUMBER(($H317)),'Order Form'!$G$5,"")</f>
        <v/>
      </c>
      <c r="D317" s="101" t="str">
        <f>IF('Order Form'!F375="","",IF(ISNUMBER(($H317)),'Order Form'!F375,""))</f>
        <v/>
      </c>
      <c r="E317" s="44"/>
      <c r="F317" s="100" t="str">
        <f>IF(ISNUMBER((H317)),SUBSTITUTE(SUBSTITUTE('Order Form'!#REF!,"-","")," ",""),"")</f>
        <v/>
      </c>
      <c r="G317" s="45"/>
      <c r="H317" s="99" t="str">
        <f>IF('Order Form'!H375&gt;0,'Order Form'!H375," ")</f>
        <v xml:space="preserve"> </v>
      </c>
      <c r="I317" s="98" t="str">
        <f>IF('Order Form'!$K$13="Yes",(IF('Order Form'!#REF!&gt;0,"",IF('Order Form'!$K$10&lt;&gt;"GR - Gratis",IF('Order Form'!#REF!=0,"",IF(ISNUMBER($H317),'Order Form'!#REF!,"")),""))),"")</f>
        <v/>
      </c>
      <c r="J317" s="98" t="str">
        <f>IF('Order Form'!$K$13="Yes",(IF('Order Form'!#REF!=0,"",IF('Order Form'!$K$10&lt;&gt;"GR - Gratis",IF(ISNUMBER($H317),'Order Form'!#REF!,""),""))),"")</f>
        <v/>
      </c>
      <c r="K317" s="46"/>
      <c r="L317" s="98" t="str">
        <f>IF('Order Form'!J375&gt;0,"",IF('Order Form'!G375=0,"",IF('Order Form'!$K$10&lt;&gt;"GR - Gratis",IF('Order Form'!$K$12="Yes",IF(ISNUMBER($H317),'Order Form'!G375*100,""),""),"")))</f>
        <v/>
      </c>
      <c r="M317" s="98" t="str">
        <f>IF('Order Form'!J375&gt;0,"",IF('Order Form'!$K$17=0,"",IF('Order Form'!$K$17=0,"",IF('Order Form'!$K$10&lt;&gt;"GR - Gratis",IF('Order Form'!$K$12="Yes",IF(ISNUMBER($H317),'Order Form'!$K$17*100,""),""),""))))</f>
        <v/>
      </c>
      <c r="N317" s="47"/>
      <c r="O317" s="97" t="str">
        <f>IF('Order Form'!$B$8="Name / Attent Of","",IF(ISNUMBER($H317),IF('Order Form'!$K$14="Yes",'Order Form'!$B$8,""),""))</f>
        <v/>
      </c>
      <c r="P317" s="105" t="str">
        <f>IF('Order Form'!$B$9="Company / Department","",IF(ISNUMBER($H317),IF('Order Form'!$K$14="Yes",'Order Form'!$B$9,""),""))</f>
        <v/>
      </c>
      <c r="Q317" s="97" t="str">
        <f>IF('Order Form'!$B$10="Address 1","",IF(ISNUMBER($H317),IF('Order Form'!$K$14="Yes",'Order Form'!$B$10,""),""))</f>
        <v/>
      </c>
      <c r="R317" s="97" t="str">
        <f>IF('Order Form'!$B$11="Address 2","",IF(ISNUMBER($H317),IF('Order Form'!$K$14="Yes",'Order Form'!$B$11,""),""))</f>
        <v/>
      </c>
      <c r="S317" s="105" t="str">
        <f>IF('Order Form'!$B$12="Address 3","",IF(ISNUMBER($H317),IF('Order Form'!$K$14="Yes",'Order Form'!$B$12,""),""))</f>
        <v/>
      </c>
      <c r="T317" s="97" t="str">
        <f>IF('Order Form'!$B$13="Town","",IF(ISNUMBER($H317),IF('Order Form'!$K$14="Yes",'Order Form'!$B$13,""),""))</f>
        <v/>
      </c>
      <c r="U317" s="43"/>
      <c r="V317" s="112" t="str">
        <f>IF('Order Form'!$B$14="Post Code","",IF(ISNUMBER($H317),IF('Order Form'!$K$14="Yes",'Order Form'!$B$14,""),""))</f>
        <v/>
      </c>
      <c r="W317" s="107" t="str">
        <f>IF('Order Form'!$B$15="Country","",IF(ISNUMBER($H317),IF('Order Form'!$K$14="Yes",VLOOKUP('Order Form'!$B$15,Lists!N:O,2,0),""),""))</f>
        <v/>
      </c>
      <c r="X317" s="109"/>
      <c r="Y317" s="108" t="str">
        <f>IF('Order Form'!$F$8="Phone","",IF(ISNUMBER($H317),IF('Order Form'!$K$14="Yes",'Order Form'!$F$8,""),""))</f>
        <v/>
      </c>
      <c r="Z317" s="106" t="str">
        <f>IF('Order Form'!$F$9="Email","",IF(ISNUMBER($H317),IF('Order Form'!$K$14="Yes",'Order Form'!$F$9,""),""))</f>
        <v/>
      </c>
      <c r="AA317" s="47"/>
      <c r="AC317" s="95" t="str">
        <f>IF(ISNUMBER(($H317)),LEFT('Order Form'!$K$10,2),"")</f>
        <v/>
      </c>
      <c r="AD317" s="43"/>
      <c r="AE317" s="95" t="str">
        <f>IF(AC317="GR",LEFT('Order Form'!$K$11,2),"")</f>
        <v/>
      </c>
      <c r="AF317" s="43"/>
      <c r="AG317" s="47"/>
      <c r="AH317" s="47"/>
      <c r="AI317" s="95" t="str">
        <f>IF(ISNUMBER(($H317)),IF('Order Form'!$K$16="Yes","P",""),"")</f>
        <v/>
      </c>
      <c r="AJ317" s="43"/>
      <c r="AK317" s="115"/>
      <c r="AL317" s="115"/>
      <c r="AM317" s="43"/>
      <c r="AN317" s="43"/>
      <c r="AO317" s="47"/>
      <c r="AP317" s="43"/>
      <c r="AQ317" s="47"/>
      <c r="AR317" s="47"/>
      <c r="AS317" s="47"/>
      <c r="AZ317" s="95" t="str">
        <f>IF(ISNUMBER(($H317)),IF('Order Form'!$K$15="Yes","Y",""),"")</f>
        <v/>
      </c>
      <c r="BD317" s="96" t="e">
        <f>IF('Order Form'!#REF!&gt;0,"OF"," ")</f>
        <v>#REF!</v>
      </c>
      <c r="BE317" s="95" t="e">
        <f>IF('Order Form'!#REF!&gt;0,"Y"," ")</f>
        <v>#REF!</v>
      </c>
      <c r="BF317" s="95" t="e">
        <f>IF('Order Form'!#REF!&gt;0,"STANDARD"," ")</f>
        <v>#REF!</v>
      </c>
    </row>
    <row r="318" spans="1:58">
      <c r="A318" s="43"/>
      <c r="B318" s="102" t="str">
        <f>IF(ISNUMBER(($H318)),'Order Form'!$D$5,"")</f>
        <v/>
      </c>
      <c r="C318" s="101" t="str">
        <f>IF(ISNUMBER(($H318)),'Order Form'!$G$5,"")</f>
        <v/>
      </c>
      <c r="D318" s="101" t="str">
        <f>IF('Order Form'!F376="","",IF(ISNUMBER(($H318)),'Order Form'!F376,""))</f>
        <v/>
      </c>
      <c r="E318" s="44"/>
      <c r="F318" s="100" t="str">
        <f>IF(ISNUMBER((H318)),SUBSTITUTE(SUBSTITUTE('Order Form'!#REF!,"-","")," ",""),"")</f>
        <v/>
      </c>
      <c r="G318" s="45"/>
      <c r="H318" s="99" t="str">
        <f>IF('Order Form'!H376&gt;0,'Order Form'!H376," ")</f>
        <v xml:space="preserve"> </v>
      </c>
      <c r="I318" s="98" t="str">
        <f>IF('Order Form'!$K$13="Yes",(IF('Order Form'!#REF!&gt;0,"",IF('Order Form'!$K$10&lt;&gt;"GR - Gratis",IF('Order Form'!#REF!=0,"",IF(ISNUMBER($H318),'Order Form'!#REF!,"")),""))),"")</f>
        <v/>
      </c>
      <c r="J318" s="98" t="str">
        <f>IF('Order Form'!$K$13="Yes",(IF('Order Form'!#REF!=0,"",IF('Order Form'!$K$10&lt;&gt;"GR - Gratis",IF(ISNUMBER($H318),'Order Form'!#REF!,""),""))),"")</f>
        <v/>
      </c>
      <c r="K318" s="46"/>
      <c r="L318" s="98" t="str">
        <f>IF('Order Form'!J376&gt;0,"",IF('Order Form'!G376=0,"",IF('Order Form'!$K$10&lt;&gt;"GR - Gratis",IF('Order Form'!$K$12="Yes",IF(ISNUMBER($H318),'Order Form'!G376*100,""),""),"")))</f>
        <v/>
      </c>
      <c r="M318" s="98" t="str">
        <f>IF('Order Form'!J376&gt;0,"",IF('Order Form'!$K$17=0,"",IF('Order Form'!$K$17=0,"",IF('Order Form'!$K$10&lt;&gt;"GR - Gratis",IF('Order Form'!$K$12="Yes",IF(ISNUMBER($H318),'Order Form'!$K$17*100,""),""),""))))</f>
        <v/>
      </c>
      <c r="N318" s="47"/>
      <c r="O318" s="97" t="str">
        <f>IF('Order Form'!$B$8="Name / Attent Of","",IF(ISNUMBER($H318),IF('Order Form'!$K$14="Yes",'Order Form'!$B$8,""),""))</f>
        <v/>
      </c>
      <c r="P318" s="105" t="str">
        <f>IF('Order Form'!$B$9="Company / Department","",IF(ISNUMBER($H318),IF('Order Form'!$K$14="Yes",'Order Form'!$B$9,""),""))</f>
        <v/>
      </c>
      <c r="Q318" s="97" t="str">
        <f>IF('Order Form'!$B$10="Address 1","",IF(ISNUMBER($H318),IF('Order Form'!$K$14="Yes",'Order Form'!$B$10,""),""))</f>
        <v/>
      </c>
      <c r="R318" s="97" t="str">
        <f>IF('Order Form'!$B$11="Address 2","",IF(ISNUMBER($H318),IF('Order Form'!$K$14="Yes",'Order Form'!$B$11,""),""))</f>
        <v/>
      </c>
      <c r="S318" s="105" t="str">
        <f>IF('Order Form'!$B$12="Address 3","",IF(ISNUMBER($H318),IF('Order Form'!$K$14="Yes",'Order Form'!$B$12,""),""))</f>
        <v/>
      </c>
      <c r="T318" s="97" t="str">
        <f>IF('Order Form'!$B$13="Town","",IF(ISNUMBER($H318),IF('Order Form'!$K$14="Yes",'Order Form'!$B$13,""),""))</f>
        <v/>
      </c>
      <c r="U318" s="43"/>
      <c r="V318" s="112" t="str">
        <f>IF('Order Form'!$B$14="Post Code","",IF(ISNUMBER($H318),IF('Order Form'!$K$14="Yes",'Order Form'!$B$14,""),""))</f>
        <v/>
      </c>
      <c r="W318" s="107" t="str">
        <f>IF('Order Form'!$B$15="Country","",IF(ISNUMBER($H318),IF('Order Form'!$K$14="Yes",VLOOKUP('Order Form'!$B$15,Lists!N:O,2,0),""),""))</f>
        <v/>
      </c>
      <c r="X318" s="109"/>
      <c r="Y318" s="108" t="str">
        <f>IF('Order Form'!$F$8="Phone","",IF(ISNUMBER($H318),IF('Order Form'!$K$14="Yes",'Order Form'!$F$8,""),""))</f>
        <v/>
      </c>
      <c r="Z318" s="106" t="str">
        <f>IF('Order Form'!$F$9="Email","",IF(ISNUMBER($H318),IF('Order Form'!$K$14="Yes",'Order Form'!$F$9,""),""))</f>
        <v/>
      </c>
      <c r="AA318" s="47"/>
      <c r="AC318" s="95" t="str">
        <f>IF(ISNUMBER(($H318)),LEFT('Order Form'!$K$10,2),"")</f>
        <v/>
      </c>
      <c r="AD318" s="43"/>
      <c r="AE318" s="95" t="str">
        <f>IF(AC318="GR",LEFT('Order Form'!$K$11,2),"")</f>
        <v/>
      </c>
      <c r="AF318" s="43"/>
      <c r="AG318" s="47"/>
      <c r="AH318" s="47"/>
      <c r="AI318" s="95" t="str">
        <f>IF(ISNUMBER(($H318)),IF('Order Form'!$K$16="Yes","P",""),"")</f>
        <v/>
      </c>
      <c r="AJ318" s="43"/>
      <c r="AK318" s="115"/>
      <c r="AL318" s="115"/>
      <c r="AM318" s="43"/>
      <c r="AN318" s="43"/>
      <c r="AO318" s="47"/>
      <c r="AP318" s="43"/>
      <c r="AQ318" s="47"/>
      <c r="AR318" s="47"/>
      <c r="AS318" s="47"/>
      <c r="AZ318" s="95" t="str">
        <f>IF(ISNUMBER(($H318)),IF('Order Form'!$K$15="Yes","Y",""),"")</f>
        <v/>
      </c>
      <c r="BD318" s="96" t="e">
        <f>IF('Order Form'!#REF!&gt;0,"OF"," ")</f>
        <v>#REF!</v>
      </c>
      <c r="BE318" s="95" t="e">
        <f>IF('Order Form'!#REF!&gt;0,"Y"," ")</f>
        <v>#REF!</v>
      </c>
      <c r="BF318" s="95" t="e">
        <f>IF('Order Form'!#REF!&gt;0,"STANDARD"," ")</f>
        <v>#REF!</v>
      </c>
    </row>
    <row r="319" spans="1:58">
      <c r="A319" s="43"/>
      <c r="B319" s="102" t="str">
        <f>IF(ISNUMBER(($H319)),'Order Form'!$D$5,"")</f>
        <v/>
      </c>
      <c r="C319" s="101" t="str">
        <f>IF(ISNUMBER(($H319)),'Order Form'!$G$5,"")</f>
        <v/>
      </c>
      <c r="D319" s="101" t="str">
        <f>IF('Order Form'!F377="","",IF(ISNUMBER(($H319)),'Order Form'!F377,""))</f>
        <v/>
      </c>
      <c r="E319" s="44"/>
      <c r="F319" s="100" t="str">
        <f>IF(ISNUMBER((H319)),SUBSTITUTE(SUBSTITUTE('Order Form'!#REF!,"-","")," ",""),"")</f>
        <v/>
      </c>
      <c r="G319" s="45"/>
      <c r="H319" s="99" t="str">
        <f>IF('Order Form'!H377&gt;0,'Order Form'!H377," ")</f>
        <v xml:space="preserve"> </v>
      </c>
      <c r="I319" s="98" t="str">
        <f>IF('Order Form'!$K$13="Yes",(IF('Order Form'!#REF!&gt;0,"",IF('Order Form'!$K$10&lt;&gt;"GR - Gratis",IF('Order Form'!#REF!=0,"",IF(ISNUMBER($H319),'Order Form'!#REF!,"")),""))),"")</f>
        <v/>
      </c>
      <c r="J319" s="98" t="str">
        <f>IF('Order Form'!$K$13="Yes",(IF('Order Form'!#REF!=0,"",IF('Order Form'!$K$10&lt;&gt;"GR - Gratis",IF(ISNUMBER($H319),'Order Form'!#REF!,""),""))),"")</f>
        <v/>
      </c>
      <c r="K319" s="46"/>
      <c r="L319" s="98" t="str">
        <f>IF('Order Form'!J377&gt;0,"",IF('Order Form'!G377=0,"",IF('Order Form'!$K$10&lt;&gt;"GR - Gratis",IF('Order Form'!$K$12="Yes",IF(ISNUMBER($H319),'Order Form'!G377*100,""),""),"")))</f>
        <v/>
      </c>
      <c r="M319" s="98" t="str">
        <f>IF('Order Form'!J377&gt;0,"",IF('Order Form'!$K$17=0,"",IF('Order Form'!$K$17=0,"",IF('Order Form'!$K$10&lt;&gt;"GR - Gratis",IF('Order Form'!$K$12="Yes",IF(ISNUMBER($H319),'Order Form'!$K$17*100,""),""),""))))</f>
        <v/>
      </c>
      <c r="N319" s="47"/>
      <c r="O319" s="97" t="str">
        <f>IF('Order Form'!$B$8="Name / Attent Of","",IF(ISNUMBER($H319),IF('Order Form'!$K$14="Yes",'Order Form'!$B$8,""),""))</f>
        <v/>
      </c>
      <c r="P319" s="105" t="str">
        <f>IF('Order Form'!$B$9="Company / Department","",IF(ISNUMBER($H319),IF('Order Form'!$K$14="Yes",'Order Form'!$B$9,""),""))</f>
        <v/>
      </c>
      <c r="Q319" s="97" t="str">
        <f>IF('Order Form'!$B$10="Address 1","",IF(ISNUMBER($H319),IF('Order Form'!$K$14="Yes",'Order Form'!$B$10,""),""))</f>
        <v/>
      </c>
      <c r="R319" s="97" t="str">
        <f>IF('Order Form'!$B$11="Address 2","",IF(ISNUMBER($H319),IF('Order Form'!$K$14="Yes",'Order Form'!$B$11,""),""))</f>
        <v/>
      </c>
      <c r="S319" s="105" t="str">
        <f>IF('Order Form'!$B$12="Address 3","",IF(ISNUMBER($H319),IF('Order Form'!$K$14="Yes",'Order Form'!$B$12,""),""))</f>
        <v/>
      </c>
      <c r="T319" s="97" t="str">
        <f>IF('Order Form'!$B$13="Town","",IF(ISNUMBER($H319),IF('Order Form'!$K$14="Yes",'Order Form'!$B$13,""),""))</f>
        <v/>
      </c>
      <c r="U319" s="43"/>
      <c r="V319" s="112" t="str">
        <f>IF('Order Form'!$B$14="Post Code","",IF(ISNUMBER($H319),IF('Order Form'!$K$14="Yes",'Order Form'!$B$14,""),""))</f>
        <v/>
      </c>
      <c r="W319" s="107" t="str">
        <f>IF('Order Form'!$B$15="Country","",IF(ISNUMBER($H319),IF('Order Form'!$K$14="Yes",VLOOKUP('Order Form'!$B$15,Lists!N:O,2,0),""),""))</f>
        <v/>
      </c>
      <c r="X319" s="109"/>
      <c r="Y319" s="108" t="str">
        <f>IF('Order Form'!$F$8="Phone","",IF(ISNUMBER($H319),IF('Order Form'!$K$14="Yes",'Order Form'!$F$8,""),""))</f>
        <v/>
      </c>
      <c r="Z319" s="106" t="str">
        <f>IF('Order Form'!$F$9="Email","",IF(ISNUMBER($H319),IF('Order Form'!$K$14="Yes",'Order Form'!$F$9,""),""))</f>
        <v/>
      </c>
      <c r="AA319" s="47"/>
      <c r="AC319" s="95" t="str">
        <f>IF(ISNUMBER(($H319)),LEFT('Order Form'!$K$10,2),"")</f>
        <v/>
      </c>
      <c r="AD319" s="43"/>
      <c r="AE319" s="95" t="str">
        <f>IF(AC319="GR",LEFT('Order Form'!$K$11,2),"")</f>
        <v/>
      </c>
      <c r="AF319" s="43"/>
      <c r="AG319" s="47"/>
      <c r="AH319" s="47"/>
      <c r="AI319" s="95" t="str">
        <f>IF(ISNUMBER(($H319)),IF('Order Form'!$K$16="Yes","P",""),"")</f>
        <v/>
      </c>
      <c r="AJ319" s="43"/>
      <c r="AK319" s="115"/>
      <c r="AL319" s="115"/>
      <c r="AM319" s="43"/>
      <c r="AN319" s="43"/>
      <c r="AO319" s="47"/>
      <c r="AP319" s="43"/>
      <c r="AQ319" s="47"/>
      <c r="AR319" s="47"/>
      <c r="AS319" s="47"/>
      <c r="AZ319" s="95" t="str">
        <f>IF(ISNUMBER(($H319)),IF('Order Form'!$K$15="Yes","Y",""),"")</f>
        <v/>
      </c>
      <c r="BD319" s="96" t="e">
        <f>IF('Order Form'!#REF!&gt;0,"OF"," ")</f>
        <v>#REF!</v>
      </c>
      <c r="BE319" s="95" t="e">
        <f>IF('Order Form'!#REF!&gt;0,"Y"," ")</f>
        <v>#REF!</v>
      </c>
      <c r="BF319" s="95" t="e">
        <f>IF('Order Form'!#REF!&gt;0,"STANDARD"," ")</f>
        <v>#REF!</v>
      </c>
    </row>
    <row r="320" spans="1:58">
      <c r="A320" s="43"/>
      <c r="B320" s="102" t="str">
        <f>IF(ISNUMBER(($H320)),'Order Form'!$D$5,"")</f>
        <v/>
      </c>
      <c r="C320" s="101" t="str">
        <f>IF(ISNUMBER(($H320)),'Order Form'!$G$5,"")</f>
        <v/>
      </c>
      <c r="D320" s="101" t="str">
        <f>IF('Order Form'!F378="","",IF(ISNUMBER(($H320)),'Order Form'!F378,""))</f>
        <v/>
      </c>
      <c r="E320" s="44"/>
      <c r="F320" s="100" t="str">
        <f>IF(ISNUMBER((H320)),SUBSTITUTE(SUBSTITUTE('Order Form'!#REF!,"-","")," ",""),"")</f>
        <v/>
      </c>
      <c r="G320" s="45"/>
      <c r="H320" s="99" t="str">
        <f>IF('Order Form'!H378&gt;0,'Order Form'!H378," ")</f>
        <v xml:space="preserve"> </v>
      </c>
      <c r="I320" s="98" t="str">
        <f>IF('Order Form'!$K$13="Yes",(IF('Order Form'!#REF!&gt;0,"",IF('Order Form'!$K$10&lt;&gt;"GR - Gratis",IF('Order Form'!#REF!=0,"",IF(ISNUMBER($H320),'Order Form'!#REF!,"")),""))),"")</f>
        <v/>
      </c>
      <c r="J320" s="98" t="str">
        <f>IF('Order Form'!$K$13="Yes",(IF('Order Form'!#REF!=0,"",IF('Order Form'!$K$10&lt;&gt;"GR - Gratis",IF(ISNUMBER($H320),'Order Form'!#REF!,""),""))),"")</f>
        <v/>
      </c>
      <c r="K320" s="46"/>
      <c r="L320" s="98" t="str">
        <f>IF('Order Form'!J378&gt;0,"",IF('Order Form'!G378=0,"",IF('Order Form'!$K$10&lt;&gt;"GR - Gratis",IF('Order Form'!$K$12="Yes",IF(ISNUMBER($H320),'Order Form'!G378*100,""),""),"")))</f>
        <v/>
      </c>
      <c r="M320" s="98" t="str">
        <f>IF('Order Form'!J378&gt;0,"",IF('Order Form'!$K$17=0,"",IF('Order Form'!$K$17=0,"",IF('Order Form'!$K$10&lt;&gt;"GR - Gratis",IF('Order Form'!$K$12="Yes",IF(ISNUMBER($H320),'Order Form'!$K$17*100,""),""),""))))</f>
        <v/>
      </c>
      <c r="N320" s="47"/>
      <c r="O320" s="97" t="str">
        <f>IF('Order Form'!$B$8="Name / Attent Of","",IF(ISNUMBER($H320),IF('Order Form'!$K$14="Yes",'Order Form'!$B$8,""),""))</f>
        <v/>
      </c>
      <c r="P320" s="105" t="str">
        <f>IF('Order Form'!$B$9="Company / Department","",IF(ISNUMBER($H320),IF('Order Form'!$K$14="Yes",'Order Form'!$B$9,""),""))</f>
        <v/>
      </c>
      <c r="Q320" s="97" t="str">
        <f>IF('Order Form'!$B$10="Address 1","",IF(ISNUMBER($H320),IF('Order Form'!$K$14="Yes",'Order Form'!$B$10,""),""))</f>
        <v/>
      </c>
      <c r="R320" s="97" t="str">
        <f>IF('Order Form'!$B$11="Address 2","",IF(ISNUMBER($H320),IF('Order Form'!$K$14="Yes",'Order Form'!$B$11,""),""))</f>
        <v/>
      </c>
      <c r="S320" s="105" t="str">
        <f>IF('Order Form'!$B$12="Address 3","",IF(ISNUMBER($H320),IF('Order Form'!$K$14="Yes",'Order Form'!$B$12,""),""))</f>
        <v/>
      </c>
      <c r="T320" s="97" t="str">
        <f>IF('Order Form'!$B$13="Town","",IF(ISNUMBER($H320),IF('Order Form'!$K$14="Yes",'Order Form'!$B$13,""),""))</f>
        <v/>
      </c>
      <c r="U320" s="43"/>
      <c r="V320" s="112" t="str">
        <f>IF('Order Form'!$B$14="Post Code","",IF(ISNUMBER($H320),IF('Order Form'!$K$14="Yes",'Order Form'!$B$14,""),""))</f>
        <v/>
      </c>
      <c r="W320" s="107" t="str">
        <f>IF('Order Form'!$B$15="Country","",IF(ISNUMBER($H320),IF('Order Form'!$K$14="Yes",VLOOKUP('Order Form'!$B$15,Lists!N:O,2,0),""),""))</f>
        <v/>
      </c>
      <c r="X320" s="109"/>
      <c r="Y320" s="108" t="str">
        <f>IF('Order Form'!$F$8="Phone","",IF(ISNUMBER($H320),IF('Order Form'!$K$14="Yes",'Order Form'!$F$8,""),""))</f>
        <v/>
      </c>
      <c r="Z320" s="106" t="str">
        <f>IF('Order Form'!$F$9="Email","",IF(ISNUMBER($H320),IF('Order Form'!$K$14="Yes",'Order Form'!$F$9,""),""))</f>
        <v/>
      </c>
      <c r="AA320" s="47"/>
      <c r="AC320" s="95" t="str">
        <f>IF(ISNUMBER(($H320)),LEFT('Order Form'!$K$10,2),"")</f>
        <v/>
      </c>
      <c r="AD320" s="43"/>
      <c r="AE320" s="95" t="str">
        <f>IF(AC320="GR",LEFT('Order Form'!$K$11,2),"")</f>
        <v/>
      </c>
      <c r="AF320" s="43"/>
      <c r="AG320" s="47"/>
      <c r="AH320" s="47"/>
      <c r="AI320" s="95" t="str">
        <f>IF(ISNUMBER(($H320)),IF('Order Form'!$K$16="Yes","P",""),"")</f>
        <v/>
      </c>
      <c r="AJ320" s="43"/>
      <c r="AK320" s="115"/>
      <c r="AL320" s="115"/>
      <c r="AM320" s="43"/>
      <c r="AN320" s="43"/>
      <c r="AO320" s="47"/>
      <c r="AP320" s="43"/>
      <c r="AQ320" s="47"/>
      <c r="AR320" s="47"/>
      <c r="AS320" s="47"/>
      <c r="AZ320" s="95" t="str">
        <f>IF(ISNUMBER(($H320)),IF('Order Form'!$K$15="Yes","Y",""),"")</f>
        <v/>
      </c>
      <c r="BD320" s="96" t="e">
        <f>IF('Order Form'!#REF!&gt;0,"OF"," ")</f>
        <v>#REF!</v>
      </c>
      <c r="BE320" s="95" t="e">
        <f>IF('Order Form'!#REF!&gt;0,"Y"," ")</f>
        <v>#REF!</v>
      </c>
      <c r="BF320" s="95" t="e">
        <f>IF('Order Form'!#REF!&gt;0,"STANDARD"," ")</f>
        <v>#REF!</v>
      </c>
    </row>
    <row r="321" spans="1:58">
      <c r="A321" s="43"/>
      <c r="B321" s="102" t="str">
        <f>IF(ISNUMBER(($H321)),'Order Form'!$D$5,"")</f>
        <v/>
      </c>
      <c r="C321" s="101" t="str">
        <f>IF(ISNUMBER(($H321)),'Order Form'!$G$5,"")</f>
        <v/>
      </c>
      <c r="D321" s="101" t="str">
        <f>IF('Order Form'!F379="","",IF(ISNUMBER(($H321)),'Order Form'!F379,""))</f>
        <v/>
      </c>
      <c r="E321" s="44"/>
      <c r="F321" s="100" t="str">
        <f>IF(ISNUMBER((H321)),SUBSTITUTE(SUBSTITUTE('Order Form'!#REF!,"-","")," ",""),"")</f>
        <v/>
      </c>
      <c r="G321" s="45"/>
      <c r="H321" s="99" t="str">
        <f>IF('Order Form'!H379&gt;0,'Order Form'!H379," ")</f>
        <v xml:space="preserve"> </v>
      </c>
      <c r="I321" s="98" t="str">
        <f>IF('Order Form'!$K$13="Yes",(IF('Order Form'!#REF!&gt;0,"",IF('Order Form'!$K$10&lt;&gt;"GR - Gratis",IF('Order Form'!#REF!=0,"",IF(ISNUMBER($H321),'Order Form'!#REF!,"")),""))),"")</f>
        <v/>
      </c>
      <c r="J321" s="98" t="str">
        <f>IF('Order Form'!$K$13="Yes",(IF('Order Form'!#REF!=0,"",IF('Order Form'!$K$10&lt;&gt;"GR - Gratis",IF(ISNUMBER($H321),'Order Form'!#REF!,""),""))),"")</f>
        <v/>
      </c>
      <c r="K321" s="46"/>
      <c r="L321" s="98" t="str">
        <f>IF('Order Form'!J379&gt;0,"",IF('Order Form'!G379=0,"",IF('Order Form'!$K$10&lt;&gt;"GR - Gratis",IF('Order Form'!$K$12="Yes",IF(ISNUMBER($H321),'Order Form'!G379*100,""),""),"")))</f>
        <v/>
      </c>
      <c r="M321" s="98" t="str">
        <f>IF('Order Form'!J379&gt;0,"",IF('Order Form'!$K$17=0,"",IF('Order Form'!$K$17=0,"",IF('Order Form'!$K$10&lt;&gt;"GR - Gratis",IF('Order Form'!$K$12="Yes",IF(ISNUMBER($H321),'Order Form'!$K$17*100,""),""),""))))</f>
        <v/>
      </c>
      <c r="N321" s="47"/>
      <c r="O321" s="97" t="str">
        <f>IF('Order Form'!$B$8="Name / Attent Of","",IF(ISNUMBER($H321),IF('Order Form'!$K$14="Yes",'Order Form'!$B$8,""),""))</f>
        <v/>
      </c>
      <c r="P321" s="105" t="str">
        <f>IF('Order Form'!$B$9="Company / Department","",IF(ISNUMBER($H321),IF('Order Form'!$K$14="Yes",'Order Form'!$B$9,""),""))</f>
        <v/>
      </c>
      <c r="Q321" s="97" t="str">
        <f>IF('Order Form'!$B$10="Address 1","",IF(ISNUMBER($H321),IF('Order Form'!$K$14="Yes",'Order Form'!$B$10,""),""))</f>
        <v/>
      </c>
      <c r="R321" s="97" t="str">
        <f>IF('Order Form'!$B$11="Address 2","",IF(ISNUMBER($H321),IF('Order Form'!$K$14="Yes",'Order Form'!$B$11,""),""))</f>
        <v/>
      </c>
      <c r="S321" s="105" t="str">
        <f>IF('Order Form'!$B$12="Address 3","",IF(ISNUMBER($H321),IF('Order Form'!$K$14="Yes",'Order Form'!$B$12,""),""))</f>
        <v/>
      </c>
      <c r="T321" s="97" t="str">
        <f>IF('Order Form'!$B$13="Town","",IF(ISNUMBER($H321),IF('Order Form'!$K$14="Yes",'Order Form'!$B$13,""),""))</f>
        <v/>
      </c>
      <c r="U321" s="43"/>
      <c r="V321" s="112" t="str">
        <f>IF('Order Form'!$B$14="Post Code","",IF(ISNUMBER($H321),IF('Order Form'!$K$14="Yes",'Order Form'!$B$14,""),""))</f>
        <v/>
      </c>
      <c r="W321" s="107" t="str">
        <f>IF('Order Form'!$B$15="Country","",IF(ISNUMBER($H321),IF('Order Form'!$K$14="Yes",VLOOKUP('Order Form'!$B$15,Lists!N:O,2,0),""),""))</f>
        <v/>
      </c>
      <c r="X321" s="109"/>
      <c r="Y321" s="108" t="str">
        <f>IF('Order Form'!$F$8="Phone","",IF(ISNUMBER($H321),IF('Order Form'!$K$14="Yes",'Order Form'!$F$8,""),""))</f>
        <v/>
      </c>
      <c r="Z321" s="106" t="str">
        <f>IF('Order Form'!$F$9="Email","",IF(ISNUMBER($H321),IF('Order Form'!$K$14="Yes",'Order Form'!$F$9,""),""))</f>
        <v/>
      </c>
      <c r="AA321" s="47"/>
      <c r="AC321" s="95" t="str">
        <f>IF(ISNUMBER(($H321)),LEFT('Order Form'!$K$10,2),"")</f>
        <v/>
      </c>
      <c r="AD321" s="43"/>
      <c r="AE321" s="95" t="str">
        <f>IF(AC321="GR",LEFT('Order Form'!$K$11,2),"")</f>
        <v/>
      </c>
      <c r="AF321" s="43"/>
      <c r="AG321" s="47"/>
      <c r="AH321" s="47"/>
      <c r="AI321" s="95" t="str">
        <f>IF(ISNUMBER(($H321)),IF('Order Form'!$K$16="Yes","P",""),"")</f>
        <v/>
      </c>
      <c r="AJ321" s="43"/>
      <c r="AK321" s="115"/>
      <c r="AL321" s="115"/>
      <c r="AM321" s="43"/>
      <c r="AN321" s="43"/>
      <c r="AO321" s="47"/>
      <c r="AP321" s="43"/>
      <c r="AQ321" s="47"/>
      <c r="AR321" s="47"/>
      <c r="AS321" s="47"/>
      <c r="AZ321" s="95" t="str">
        <f>IF(ISNUMBER(($H321)),IF('Order Form'!$K$15="Yes","Y",""),"")</f>
        <v/>
      </c>
      <c r="BD321" s="96" t="e">
        <f>IF('Order Form'!#REF!&gt;0,"OF"," ")</f>
        <v>#REF!</v>
      </c>
      <c r="BE321" s="95" t="e">
        <f>IF('Order Form'!#REF!&gt;0,"Y"," ")</f>
        <v>#REF!</v>
      </c>
      <c r="BF321" s="95" t="e">
        <f>IF('Order Form'!#REF!&gt;0,"STANDARD"," ")</f>
        <v>#REF!</v>
      </c>
    </row>
    <row r="322" spans="1:58">
      <c r="A322" s="43"/>
      <c r="B322" s="102" t="str">
        <f>IF(ISNUMBER(($H322)),'Order Form'!$D$5,"")</f>
        <v/>
      </c>
      <c r="C322" s="101" t="str">
        <f>IF(ISNUMBER(($H322)),'Order Form'!$G$5,"")</f>
        <v/>
      </c>
      <c r="D322" s="101" t="str">
        <f>IF('Order Form'!F380="","",IF(ISNUMBER(($H322)),'Order Form'!F380,""))</f>
        <v/>
      </c>
      <c r="E322" s="44"/>
      <c r="F322" s="100" t="str">
        <f>IF(ISNUMBER((H322)),SUBSTITUTE(SUBSTITUTE('Order Form'!#REF!,"-","")," ",""),"")</f>
        <v/>
      </c>
      <c r="G322" s="45"/>
      <c r="H322" s="99" t="str">
        <f>IF('Order Form'!H380&gt;0,'Order Form'!H380," ")</f>
        <v xml:space="preserve"> </v>
      </c>
      <c r="I322" s="98" t="str">
        <f>IF('Order Form'!$K$13="Yes",(IF('Order Form'!#REF!&gt;0,"",IF('Order Form'!$K$10&lt;&gt;"GR - Gratis",IF('Order Form'!#REF!=0,"",IF(ISNUMBER($H322),'Order Form'!#REF!,"")),""))),"")</f>
        <v/>
      </c>
      <c r="J322" s="98" t="str">
        <f>IF('Order Form'!$K$13="Yes",(IF('Order Form'!#REF!=0,"",IF('Order Form'!$K$10&lt;&gt;"GR - Gratis",IF(ISNUMBER($H322),'Order Form'!#REF!,""),""))),"")</f>
        <v/>
      </c>
      <c r="K322" s="46"/>
      <c r="L322" s="98" t="str">
        <f>IF('Order Form'!J380&gt;0,"",IF('Order Form'!G380=0,"",IF('Order Form'!$K$10&lt;&gt;"GR - Gratis",IF('Order Form'!$K$12="Yes",IF(ISNUMBER($H322),'Order Form'!G380*100,""),""),"")))</f>
        <v/>
      </c>
      <c r="M322" s="98" t="str">
        <f>IF('Order Form'!J380&gt;0,"",IF('Order Form'!$K$17=0,"",IF('Order Form'!$K$17=0,"",IF('Order Form'!$K$10&lt;&gt;"GR - Gratis",IF('Order Form'!$K$12="Yes",IF(ISNUMBER($H322),'Order Form'!$K$17*100,""),""),""))))</f>
        <v/>
      </c>
      <c r="N322" s="47"/>
      <c r="O322" s="97" t="str">
        <f>IF('Order Form'!$B$8="Name / Attent Of","",IF(ISNUMBER($H322),IF('Order Form'!$K$14="Yes",'Order Form'!$B$8,""),""))</f>
        <v/>
      </c>
      <c r="P322" s="105" t="str">
        <f>IF('Order Form'!$B$9="Company / Department","",IF(ISNUMBER($H322),IF('Order Form'!$K$14="Yes",'Order Form'!$B$9,""),""))</f>
        <v/>
      </c>
      <c r="Q322" s="97" t="str">
        <f>IF('Order Form'!$B$10="Address 1","",IF(ISNUMBER($H322),IF('Order Form'!$K$14="Yes",'Order Form'!$B$10,""),""))</f>
        <v/>
      </c>
      <c r="R322" s="97" t="str">
        <f>IF('Order Form'!$B$11="Address 2","",IF(ISNUMBER($H322),IF('Order Form'!$K$14="Yes",'Order Form'!$B$11,""),""))</f>
        <v/>
      </c>
      <c r="S322" s="105" t="str">
        <f>IF('Order Form'!$B$12="Address 3","",IF(ISNUMBER($H322),IF('Order Form'!$K$14="Yes",'Order Form'!$B$12,""),""))</f>
        <v/>
      </c>
      <c r="T322" s="97" t="str">
        <f>IF('Order Form'!$B$13="Town","",IF(ISNUMBER($H322),IF('Order Form'!$K$14="Yes",'Order Form'!$B$13,""),""))</f>
        <v/>
      </c>
      <c r="U322" s="43"/>
      <c r="V322" s="112" t="str">
        <f>IF('Order Form'!$B$14="Post Code","",IF(ISNUMBER($H322),IF('Order Form'!$K$14="Yes",'Order Form'!$B$14,""),""))</f>
        <v/>
      </c>
      <c r="W322" s="107" t="str">
        <f>IF('Order Form'!$B$15="Country","",IF(ISNUMBER($H322),IF('Order Form'!$K$14="Yes",VLOOKUP('Order Form'!$B$15,Lists!N:O,2,0),""),""))</f>
        <v/>
      </c>
      <c r="X322" s="109"/>
      <c r="Y322" s="108" t="str">
        <f>IF('Order Form'!$F$8="Phone","",IF(ISNUMBER($H322),IF('Order Form'!$K$14="Yes",'Order Form'!$F$8,""),""))</f>
        <v/>
      </c>
      <c r="Z322" s="106" t="str">
        <f>IF('Order Form'!$F$9="Email","",IF(ISNUMBER($H322),IF('Order Form'!$K$14="Yes",'Order Form'!$F$9,""),""))</f>
        <v/>
      </c>
      <c r="AA322" s="47"/>
      <c r="AC322" s="95" t="str">
        <f>IF(ISNUMBER(($H322)),LEFT('Order Form'!$K$10,2),"")</f>
        <v/>
      </c>
      <c r="AD322" s="43"/>
      <c r="AE322" s="95" t="str">
        <f>IF(AC322="GR",LEFT('Order Form'!$K$11,2),"")</f>
        <v/>
      </c>
      <c r="AF322" s="43"/>
      <c r="AG322" s="47"/>
      <c r="AH322" s="47"/>
      <c r="AI322" s="95" t="str">
        <f>IF(ISNUMBER(($H322)),IF('Order Form'!$K$16="Yes","P",""),"")</f>
        <v/>
      </c>
      <c r="AJ322" s="43"/>
      <c r="AK322" s="115"/>
      <c r="AL322" s="115"/>
      <c r="AM322" s="43"/>
      <c r="AN322" s="43"/>
      <c r="AO322" s="47"/>
      <c r="AP322" s="43"/>
      <c r="AQ322" s="47"/>
      <c r="AR322" s="47"/>
      <c r="AS322" s="47"/>
      <c r="AZ322" s="95" t="str">
        <f>IF(ISNUMBER(($H322)),IF('Order Form'!$K$15="Yes","Y",""),"")</f>
        <v/>
      </c>
      <c r="BD322" s="96" t="e">
        <f>IF('Order Form'!#REF!&gt;0,"OF"," ")</f>
        <v>#REF!</v>
      </c>
      <c r="BE322" s="95" t="e">
        <f>IF('Order Form'!#REF!&gt;0,"Y"," ")</f>
        <v>#REF!</v>
      </c>
      <c r="BF322" s="95" t="e">
        <f>IF('Order Form'!#REF!&gt;0,"STANDARD"," ")</f>
        <v>#REF!</v>
      </c>
    </row>
    <row r="323" spans="1:58">
      <c r="A323" s="43"/>
      <c r="B323" s="102" t="str">
        <f>IF(ISNUMBER(($H323)),'Order Form'!$D$5,"")</f>
        <v/>
      </c>
      <c r="C323" s="101" t="str">
        <f>IF(ISNUMBER(($H323)),'Order Form'!$G$5,"")</f>
        <v/>
      </c>
      <c r="D323" s="101" t="str">
        <f>IF('Order Form'!F381="","",IF(ISNUMBER(($H323)),'Order Form'!F381,""))</f>
        <v/>
      </c>
      <c r="E323" s="44"/>
      <c r="F323" s="100" t="str">
        <f>IF(ISNUMBER((H323)),SUBSTITUTE(SUBSTITUTE('Order Form'!#REF!,"-","")," ",""),"")</f>
        <v/>
      </c>
      <c r="G323" s="45"/>
      <c r="H323" s="99" t="str">
        <f>IF('Order Form'!H381&gt;0,'Order Form'!H381," ")</f>
        <v xml:space="preserve"> </v>
      </c>
      <c r="I323" s="98" t="str">
        <f>IF('Order Form'!$K$13="Yes",(IF('Order Form'!#REF!&gt;0,"",IF('Order Form'!$K$10&lt;&gt;"GR - Gratis",IF('Order Form'!#REF!=0,"",IF(ISNUMBER($H323),'Order Form'!#REF!,"")),""))),"")</f>
        <v/>
      </c>
      <c r="J323" s="98" t="str">
        <f>IF('Order Form'!$K$13="Yes",(IF('Order Form'!#REF!=0,"",IF('Order Form'!$K$10&lt;&gt;"GR - Gratis",IF(ISNUMBER($H323),'Order Form'!#REF!,""),""))),"")</f>
        <v/>
      </c>
      <c r="K323" s="46"/>
      <c r="L323" s="98" t="str">
        <f>IF('Order Form'!J381&gt;0,"",IF('Order Form'!G381=0,"",IF('Order Form'!$K$10&lt;&gt;"GR - Gratis",IF('Order Form'!$K$12="Yes",IF(ISNUMBER($H323),'Order Form'!G381*100,""),""),"")))</f>
        <v/>
      </c>
      <c r="M323" s="98" t="str">
        <f>IF('Order Form'!J381&gt;0,"",IF('Order Form'!$K$17=0,"",IF('Order Form'!$K$17=0,"",IF('Order Form'!$K$10&lt;&gt;"GR - Gratis",IF('Order Form'!$K$12="Yes",IF(ISNUMBER($H323),'Order Form'!$K$17*100,""),""),""))))</f>
        <v/>
      </c>
      <c r="N323" s="47"/>
      <c r="O323" s="97" t="str">
        <f>IF('Order Form'!$B$8="Name / Attent Of","",IF(ISNUMBER($H323),IF('Order Form'!$K$14="Yes",'Order Form'!$B$8,""),""))</f>
        <v/>
      </c>
      <c r="P323" s="105" t="str">
        <f>IF('Order Form'!$B$9="Company / Department","",IF(ISNUMBER($H323),IF('Order Form'!$K$14="Yes",'Order Form'!$B$9,""),""))</f>
        <v/>
      </c>
      <c r="Q323" s="97" t="str">
        <f>IF('Order Form'!$B$10="Address 1","",IF(ISNUMBER($H323),IF('Order Form'!$K$14="Yes",'Order Form'!$B$10,""),""))</f>
        <v/>
      </c>
      <c r="R323" s="97" t="str">
        <f>IF('Order Form'!$B$11="Address 2","",IF(ISNUMBER($H323),IF('Order Form'!$K$14="Yes",'Order Form'!$B$11,""),""))</f>
        <v/>
      </c>
      <c r="S323" s="105" t="str">
        <f>IF('Order Form'!$B$12="Address 3","",IF(ISNUMBER($H323),IF('Order Form'!$K$14="Yes",'Order Form'!$B$12,""),""))</f>
        <v/>
      </c>
      <c r="T323" s="97" t="str">
        <f>IF('Order Form'!$B$13="Town","",IF(ISNUMBER($H323),IF('Order Form'!$K$14="Yes",'Order Form'!$B$13,""),""))</f>
        <v/>
      </c>
      <c r="U323" s="43"/>
      <c r="V323" s="112" t="str">
        <f>IF('Order Form'!$B$14="Post Code","",IF(ISNUMBER($H323),IF('Order Form'!$K$14="Yes",'Order Form'!$B$14,""),""))</f>
        <v/>
      </c>
      <c r="W323" s="107" t="str">
        <f>IF('Order Form'!$B$15="Country","",IF(ISNUMBER($H323),IF('Order Form'!$K$14="Yes",VLOOKUP('Order Form'!$B$15,Lists!N:O,2,0),""),""))</f>
        <v/>
      </c>
      <c r="X323" s="109"/>
      <c r="Y323" s="108" t="str">
        <f>IF('Order Form'!$F$8="Phone","",IF(ISNUMBER($H323),IF('Order Form'!$K$14="Yes",'Order Form'!$F$8,""),""))</f>
        <v/>
      </c>
      <c r="Z323" s="106" t="str">
        <f>IF('Order Form'!$F$9="Email","",IF(ISNUMBER($H323),IF('Order Form'!$K$14="Yes",'Order Form'!$F$9,""),""))</f>
        <v/>
      </c>
      <c r="AA323" s="47"/>
      <c r="AC323" s="95" t="str">
        <f>IF(ISNUMBER(($H323)),LEFT('Order Form'!$K$10,2),"")</f>
        <v/>
      </c>
      <c r="AD323" s="43"/>
      <c r="AE323" s="95" t="str">
        <f>IF(AC323="GR",LEFT('Order Form'!$K$11,2),"")</f>
        <v/>
      </c>
      <c r="AF323" s="43"/>
      <c r="AG323" s="47"/>
      <c r="AH323" s="47"/>
      <c r="AI323" s="95" t="str">
        <f>IF(ISNUMBER(($H323)),IF('Order Form'!$K$16="Yes","P",""),"")</f>
        <v/>
      </c>
      <c r="AJ323" s="43"/>
      <c r="AK323" s="115"/>
      <c r="AL323" s="115"/>
      <c r="AM323" s="43"/>
      <c r="AN323" s="43"/>
      <c r="AO323" s="47"/>
      <c r="AP323" s="43"/>
      <c r="AQ323" s="47"/>
      <c r="AR323" s="47"/>
      <c r="AS323" s="47"/>
      <c r="AZ323" s="95" t="str">
        <f>IF(ISNUMBER(($H323)),IF('Order Form'!$K$15="Yes","Y",""),"")</f>
        <v/>
      </c>
      <c r="BD323" s="96" t="e">
        <f>IF('Order Form'!#REF!&gt;0,"OF"," ")</f>
        <v>#REF!</v>
      </c>
      <c r="BE323" s="95" t="e">
        <f>IF('Order Form'!#REF!&gt;0,"Y"," ")</f>
        <v>#REF!</v>
      </c>
      <c r="BF323" s="95" t="e">
        <f>IF('Order Form'!#REF!&gt;0,"STANDARD"," ")</f>
        <v>#REF!</v>
      </c>
    </row>
    <row r="324" spans="1:58">
      <c r="A324" s="43"/>
      <c r="B324" s="102" t="str">
        <f>IF(ISNUMBER(($H324)),'Order Form'!$D$5,"")</f>
        <v/>
      </c>
      <c r="C324" s="101" t="str">
        <f>IF(ISNUMBER(($H324)),'Order Form'!$G$5,"")</f>
        <v/>
      </c>
      <c r="D324" s="101" t="str">
        <f>IF('Order Form'!F382="","",IF(ISNUMBER(($H324)),'Order Form'!F382,""))</f>
        <v/>
      </c>
      <c r="E324" s="44"/>
      <c r="F324" s="100" t="str">
        <f>IF(ISNUMBER((H324)),SUBSTITUTE(SUBSTITUTE('Order Form'!#REF!,"-","")," ",""),"")</f>
        <v/>
      </c>
      <c r="G324" s="45"/>
      <c r="H324" s="99" t="str">
        <f>IF('Order Form'!H382&gt;0,'Order Form'!H382," ")</f>
        <v xml:space="preserve"> </v>
      </c>
      <c r="I324" s="98" t="str">
        <f>IF('Order Form'!$K$13="Yes",(IF('Order Form'!#REF!&gt;0,"",IF('Order Form'!$K$10&lt;&gt;"GR - Gratis",IF('Order Form'!#REF!=0,"",IF(ISNUMBER($H324),'Order Form'!#REF!,"")),""))),"")</f>
        <v/>
      </c>
      <c r="J324" s="98" t="str">
        <f>IF('Order Form'!$K$13="Yes",(IF('Order Form'!#REF!=0,"",IF('Order Form'!$K$10&lt;&gt;"GR - Gratis",IF(ISNUMBER($H324),'Order Form'!#REF!,""),""))),"")</f>
        <v/>
      </c>
      <c r="K324" s="46"/>
      <c r="L324" s="98" t="str">
        <f>IF('Order Form'!J382&gt;0,"",IF('Order Form'!G382=0,"",IF('Order Form'!$K$10&lt;&gt;"GR - Gratis",IF('Order Form'!$K$12="Yes",IF(ISNUMBER($H324),'Order Form'!G382*100,""),""),"")))</f>
        <v/>
      </c>
      <c r="M324" s="98" t="str">
        <f>IF('Order Form'!J382&gt;0,"",IF('Order Form'!$K$17=0,"",IF('Order Form'!$K$17=0,"",IF('Order Form'!$K$10&lt;&gt;"GR - Gratis",IF('Order Form'!$K$12="Yes",IF(ISNUMBER($H324),'Order Form'!$K$17*100,""),""),""))))</f>
        <v/>
      </c>
      <c r="N324" s="47"/>
      <c r="O324" s="97" t="str">
        <f>IF('Order Form'!$B$8="Name / Attent Of","",IF(ISNUMBER($H324),IF('Order Form'!$K$14="Yes",'Order Form'!$B$8,""),""))</f>
        <v/>
      </c>
      <c r="P324" s="105" t="str">
        <f>IF('Order Form'!$B$9="Company / Department","",IF(ISNUMBER($H324),IF('Order Form'!$K$14="Yes",'Order Form'!$B$9,""),""))</f>
        <v/>
      </c>
      <c r="Q324" s="97" t="str">
        <f>IF('Order Form'!$B$10="Address 1","",IF(ISNUMBER($H324),IF('Order Form'!$K$14="Yes",'Order Form'!$B$10,""),""))</f>
        <v/>
      </c>
      <c r="R324" s="97" t="str">
        <f>IF('Order Form'!$B$11="Address 2","",IF(ISNUMBER($H324),IF('Order Form'!$K$14="Yes",'Order Form'!$B$11,""),""))</f>
        <v/>
      </c>
      <c r="S324" s="105" t="str">
        <f>IF('Order Form'!$B$12="Address 3","",IF(ISNUMBER($H324),IF('Order Form'!$K$14="Yes",'Order Form'!$B$12,""),""))</f>
        <v/>
      </c>
      <c r="T324" s="97" t="str">
        <f>IF('Order Form'!$B$13="Town","",IF(ISNUMBER($H324),IF('Order Form'!$K$14="Yes",'Order Form'!$B$13,""),""))</f>
        <v/>
      </c>
      <c r="U324" s="43"/>
      <c r="V324" s="112" t="str">
        <f>IF('Order Form'!$B$14="Post Code","",IF(ISNUMBER($H324),IF('Order Form'!$K$14="Yes",'Order Form'!$B$14,""),""))</f>
        <v/>
      </c>
      <c r="W324" s="107" t="str">
        <f>IF('Order Form'!$B$15="Country","",IF(ISNUMBER($H324),IF('Order Form'!$K$14="Yes",VLOOKUP('Order Form'!$B$15,Lists!N:O,2,0),""),""))</f>
        <v/>
      </c>
      <c r="X324" s="109"/>
      <c r="Y324" s="108" t="str">
        <f>IF('Order Form'!$F$8="Phone","",IF(ISNUMBER($H324),IF('Order Form'!$K$14="Yes",'Order Form'!$F$8,""),""))</f>
        <v/>
      </c>
      <c r="Z324" s="106" t="str">
        <f>IF('Order Form'!$F$9="Email","",IF(ISNUMBER($H324),IF('Order Form'!$K$14="Yes",'Order Form'!$F$9,""),""))</f>
        <v/>
      </c>
      <c r="AA324" s="47"/>
      <c r="AC324" s="95" t="str">
        <f>IF(ISNUMBER(($H324)),LEFT('Order Form'!$K$10,2),"")</f>
        <v/>
      </c>
      <c r="AD324" s="43"/>
      <c r="AE324" s="95" t="str">
        <f>IF(AC324="GR",LEFT('Order Form'!$K$11,2),"")</f>
        <v/>
      </c>
      <c r="AF324" s="43"/>
      <c r="AG324" s="47"/>
      <c r="AH324" s="47"/>
      <c r="AI324" s="95" t="str">
        <f>IF(ISNUMBER(($H324)),IF('Order Form'!$K$16="Yes","P",""),"")</f>
        <v/>
      </c>
      <c r="AJ324" s="43"/>
      <c r="AK324" s="115"/>
      <c r="AL324" s="115"/>
      <c r="AM324" s="43"/>
      <c r="AN324" s="43"/>
      <c r="AO324" s="47"/>
      <c r="AP324" s="43"/>
      <c r="AQ324" s="47"/>
      <c r="AR324" s="47"/>
      <c r="AS324" s="47"/>
      <c r="AZ324" s="95" t="str">
        <f>IF(ISNUMBER(($H324)),IF('Order Form'!$K$15="Yes","Y",""),"")</f>
        <v/>
      </c>
      <c r="BD324" s="96" t="e">
        <f>IF('Order Form'!#REF!&gt;0,"OF"," ")</f>
        <v>#REF!</v>
      </c>
      <c r="BE324" s="95" t="e">
        <f>IF('Order Form'!#REF!&gt;0,"Y"," ")</f>
        <v>#REF!</v>
      </c>
      <c r="BF324" s="95" t="e">
        <f>IF('Order Form'!#REF!&gt;0,"STANDARD"," ")</f>
        <v>#REF!</v>
      </c>
    </row>
    <row r="325" spans="1:58">
      <c r="A325" s="43"/>
      <c r="B325" s="102" t="str">
        <f>IF(ISNUMBER(($H325)),'Order Form'!$D$5,"")</f>
        <v/>
      </c>
      <c r="C325" s="101" t="str">
        <f>IF(ISNUMBER(($H325)),'Order Form'!$G$5,"")</f>
        <v/>
      </c>
      <c r="D325" s="101" t="str">
        <f>IF('Order Form'!F383="","",IF(ISNUMBER(($H325)),'Order Form'!F383,""))</f>
        <v/>
      </c>
      <c r="E325" s="44"/>
      <c r="F325" s="100" t="str">
        <f>IF(ISNUMBER((H325)),SUBSTITUTE(SUBSTITUTE('Order Form'!#REF!,"-","")," ",""),"")</f>
        <v/>
      </c>
      <c r="G325" s="45"/>
      <c r="H325" s="99" t="str">
        <f>IF('Order Form'!H383&gt;0,'Order Form'!H383," ")</f>
        <v xml:space="preserve"> </v>
      </c>
      <c r="I325" s="98" t="str">
        <f>IF('Order Form'!$K$13="Yes",(IF('Order Form'!#REF!&gt;0,"",IF('Order Form'!$K$10&lt;&gt;"GR - Gratis",IF('Order Form'!#REF!=0,"",IF(ISNUMBER($H325),'Order Form'!#REF!,"")),""))),"")</f>
        <v/>
      </c>
      <c r="J325" s="98" t="str">
        <f>IF('Order Form'!$K$13="Yes",(IF('Order Form'!#REF!=0,"",IF('Order Form'!$K$10&lt;&gt;"GR - Gratis",IF(ISNUMBER($H325),'Order Form'!#REF!,""),""))),"")</f>
        <v/>
      </c>
      <c r="K325" s="46"/>
      <c r="L325" s="98" t="str">
        <f>IF('Order Form'!J383&gt;0,"",IF('Order Form'!G383=0,"",IF('Order Form'!$K$10&lt;&gt;"GR - Gratis",IF('Order Form'!$K$12="Yes",IF(ISNUMBER($H325),'Order Form'!G383*100,""),""),"")))</f>
        <v/>
      </c>
      <c r="M325" s="98" t="str">
        <f>IF('Order Form'!J383&gt;0,"",IF('Order Form'!$K$17=0,"",IF('Order Form'!$K$17=0,"",IF('Order Form'!$K$10&lt;&gt;"GR - Gratis",IF('Order Form'!$K$12="Yes",IF(ISNUMBER($H325),'Order Form'!$K$17*100,""),""),""))))</f>
        <v/>
      </c>
      <c r="N325" s="47"/>
      <c r="O325" s="97" t="str">
        <f>IF('Order Form'!$B$8="Name / Attent Of","",IF(ISNUMBER($H325),IF('Order Form'!$K$14="Yes",'Order Form'!$B$8,""),""))</f>
        <v/>
      </c>
      <c r="P325" s="105" t="str">
        <f>IF('Order Form'!$B$9="Company / Department","",IF(ISNUMBER($H325),IF('Order Form'!$K$14="Yes",'Order Form'!$B$9,""),""))</f>
        <v/>
      </c>
      <c r="Q325" s="97" t="str">
        <f>IF('Order Form'!$B$10="Address 1","",IF(ISNUMBER($H325),IF('Order Form'!$K$14="Yes",'Order Form'!$B$10,""),""))</f>
        <v/>
      </c>
      <c r="R325" s="97" t="str">
        <f>IF('Order Form'!$B$11="Address 2","",IF(ISNUMBER($H325),IF('Order Form'!$K$14="Yes",'Order Form'!$B$11,""),""))</f>
        <v/>
      </c>
      <c r="S325" s="105" t="str">
        <f>IF('Order Form'!$B$12="Address 3","",IF(ISNUMBER($H325),IF('Order Form'!$K$14="Yes",'Order Form'!$B$12,""),""))</f>
        <v/>
      </c>
      <c r="T325" s="97" t="str">
        <f>IF('Order Form'!$B$13="Town","",IF(ISNUMBER($H325),IF('Order Form'!$K$14="Yes",'Order Form'!$B$13,""),""))</f>
        <v/>
      </c>
      <c r="U325" s="43"/>
      <c r="V325" s="112" t="str">
        <f>IF('Order Form'!$B$14="Post Code","",IF(ISNUMBER($H325),IF('Order Form'!$K$14="Yes",'Order Form'!$B$14,""),""))</f>
        <v/>
      </c>
      <c r="W325" s="107" t="str">
        <f>IF('Order Form'!$B$15="Country","",IF(ISNUMBER($H325),IF('Order Form'!$K$14="Yes",VLOOKUP('Order Form'!$B$15,Lists!N:O,2,0),""),""))</f>
        <v/>
      </c>
      <c r="X325" s="109"/>
      <c r="Y325" s="108" t="str">
        <f>IF('Order Form'!$F$8="Phone","",IF(ISNUMBER($H325),IF('Order Form'!$K$14="Yes",'Order Form'!$F$8,""),""))</f>
        <v/>
      </c>
      <c r="Z325" s="106" t="str">
        <f>IF('Order Form'!$F$9="Email","",IF(ISNUMBER($H325),IF('Order Form'!$K$14="Yes",'Order Form'!$F$9,""),""))</f>
        <v/>
      </c>
      <c r="AA325" s="47"/>
      <c r="AC325" s="95" t="str">
        <f>IF(ISNUMBER(($H325)),LEFT('Order Form'!$K$10,2),"")</f>
        <v/>
      </c>
      <c r="AD325" s="43"/>
      <c r="AE325" s="95" t="str">
        <f>IF(AC325="GR",LEFT('Order Form'!$K$11,2),"")</f>
        <v/>
      </c>
      <c r="AF325" s="43"/>
      <c r="AG325" s="47"/>
      <c r="AH325" s="47"/>
      <c r="AI325" s="95" t="str">
        <f>IF(ISNUMBER(($H325)),IF('Order Form'!$K$16="Yes","P",""),"")</f>
        <v/>
      </c>
      <c r="AJ325" s="43"/>
      <c r="AK325" s="115"/>
      <c r="AL325" s="115"/>
      <c r="AM325" s="43"/>
      <c r="AN325" s="43"/>
      <c r="AO325" s="47"/>
      <c r="AP325" s="43"/>
      <c r="AQ325" s="47"/>
      <c r="AR325" s="47"/>
      <c r="AS325" s="47"/>
      <c r="AZ325" s="95" t="str">
        <f>IF(ISNUMBER(($H325)),IF('Order Form'!$K$15="Yes","Y",""),"")</f>
        <v/>
      </c>
      <c r="BD325" s="96" t="e">
        <f>IF('Order Form'!#REF!&gt;0,"OF"," ")</f>
        <v>#REF!</v>
      </c>
      <c r="BE325" s="95" t="e">
        <f>IF('Order Form'!#REF!&gt;0,"Y"," ")</f>
        <v>#REF!</v>
      </c>
      <c r="BF325" s="95" t="e">
        <f>IF('Order Form'!#REF!&gt;0,"STANDARD"," ")</f>
        <v>#REF!</v>
      </c>
    </row>
    <row r="326" spans="1:58">
      <c r="A326" s="43"/>
      <c r="B326" s="102" t="str">
        <f>IF(ISNUMBER(($H326)),'Order Form'!$D$5,"")</f>
        <v/>
      </c>
      <c r="C326" s="101" t="str">
        <f>IF(ISNUMBER(($H326)),'Order Form'!$G$5,"")</f>
        <v/>
      </c>
      <c r="D326" s="101" t="str">
        <f>IF('Order Form'!F384="","",IF(ISNUMBER(($H326)),'Order Form'!F384,""))</f>
        <v/>
      </c>
      <c r="E326" s="44"/>
      <c r="F326" s="100" t="str">
        <f>IF(ISNUMBER((H326)),SUBSTITUTE(SUBSTITUTE('Order Form'!#REF!,"-","")," ",""),"")</f>
        <v/>
      </c>
      <c r="G326" s="45"/>
      <c r="H326" s="99" t="str">
        <f>IF('Order Form'!H384&gt;0,'Order Form'!H384," ")</f>
        <v xml:space="preserve"> </v>
      </c>
      <c r="I326" s="98" t="str">
        <f>IF('Order Form'!$K$13="Yes",(IF('Order Form'!#REF!&gt;0,"",IF('Order Form'!$K$10&lt;&gt;"GR - Gratis",IF('Order Form'!#REF!=0,"",IF(ISNUMBER($H326),'Order Form'!#REF!,"")),""))),"")</f>
        <v/>
      </c>
      <c r="J326" s="98" t="str">
        <f>IF('Order Form'!$K$13="Yes",(IF('Order Form'!#REF!=0,"",IF('Order Form'!$K$10&lt;&gt;"GR - Gratis",IF(ISNUMBER($H326),'Order Form'!#REF!,""),""))),"")</f>
        <v/>
      </c>
      <c r="K326" s="46"/>
      <c r="L326" s="98" t="str">
        <f>IF('Order Form'!J384&gt;0,"",IF('Order Form'!G384=0,"",IF('Order Form'!$K$10&lt;&gt;"GR - Gratis",IF('Order Form'!$K$12="Yes",IF(ISNUMBER($H326),'Order Form'!G384*100,""),""),"")))</f>
        <v/>
      </c>
      <c r="M326" s="98" t="str">
        <f>IF('Order Form'!J384&gt;0,"",IF('Order Form'!$K$17=0,"",IF('Order Form'!$K$17=0,"",IF('Order Form'!$K$10&lt;&gt;"GR - Gratis",IF('Order Form'!$K$12="Yes",IF(ISNUMBER($H326),'Order Form'!$K$17*100,""),""),""))))</f>
        <v/>
      </c>
      <c r="N326" s="47"/>
      <c r="O326" s="97" t="str">
        <f>IF('Order Form'!$B$8="Name / Attent Of","",IF(ISNUMBER($H326),IF('Order Form'!$K$14="Yes",'Order Form'!$B$8,""),""))</f>
        <v/>
      </c>
      <c r="P326" s="105" t="str">
        <f>IF('Order Form'!$B$9="Company / Department","",IF(ISNUMBER($H326),IF('Order Form'!$K$14="Yes",'Order Form'!$B$9,""),""))</f>
        <v/>
      </c>
      <c r="Q326" s="97" t="str">
        <f>IF('Order Form'!$B$10="Address 1","",IF(ISNUMBER($H326),IF('Order Form'!$K$14="Yes",'Order Form'!$B$10,""),""))</f>
        <v/>
      </c>
      <c r="R326" s="97" t="str">
        <f>IF('Order Form'!$B$11="Address 2","",IF(ISNUMBER($H326),IF('Order Form'!$K$14="Yes",'Order Form'!$B$11,""),""))</f>
        <v/>
      </c>
      <c r="S326" s="105" t="str">
        <f>IF('Order Form'!$B$12="Address 3","",IF(ISNUMBER($H326),IF('Order Form'!$K$14="Yes",'Order Form'!$B$12,""),""))</f>
        <v/>
      </c>
      <c r="T326" s="97" t="str">
        <f>IF('Order Form'!$B$13="Town","",IF(ISNUMBER($H326),IF('Order Form'!$K$14="Yes",'Order Form'!$B$13,""),""))</f>
        <v/>
      </c>
      <c r="U326" s="43"/>
      <c r="V326" s="112" t="str">
        <f>IF('Order Form'!$B$14="Post Code","",IF(ISNUMBER($H326),IF('Order Form'!$K$14="Yes",'Order Form'!$B$14,""),""))</f>
        <v/>
      </c>
      <c r="W326" s="107" t="str">
        <f>IF('Order Form'!$B$15="Country","",IF(ISNUMBER($H326),IF('Order Form'!$K$14="Yes",VLOOKUP('Order Form'!$B$15,Lists!N:O,2,0),""),""))</f>
        <v/>
      </c>
      <c r="X326" s="109"/>
      <c r="Y326" s="108" t="str">
        <f>IF('Order Form'!$F$8="Phone","",IF(ISNUMBER($H326),IF('Order Form'!$K$14="Yes",'Order Form'!$F$8,""),""))</f>
        <v/>
      </c>
      <c r="Z326" s="106" t="str">
        <f>IF('Order Form'!$F$9="Email","",IF(ISNUMBER($H326),IF('Order Form'!$K$14="Yes",'Order Form'!$F$9,""),""))</f>
        <v/>
      </c>
      <c r="AA326" s="47"/>
      <c r="AC326" s="95" t="str">
        <f>IF(ISNUMBER(($H326)),LEFT('Order Form'!$K$10,2),"")</f>
        <v/>
      </c>
      <c r="AD326" s="43"/>
      <c r="AE326" s="95" t="str">
        <f>IF(AC326="GR",LEFT('Order Form'!$K$11,2),"")</f>
        <v/>
      </c>
      <c r="AF326" s="43"/>
      <c r="AG326" s="47"/>
      <c r="AH326" s="47"/>
      <c r="AI326" s="95" t="str">
        <f>IF(ISNUMBER(($H326)),IF('Order Form'!$K$16="Yes","P",""),"")</f>
        <v/>
      </c>
      <c r="AJ326" s="43"/>
      <c r="AK326" s="115"/>
      <c r="AL326" s="115"/>
      <c r="AM326" s="43"/>
      <c r="AN326" s="43"/>
      <c r="AO326" s="47"/>
      <c r="AP326" s="43"/>
      <c r="AQ326" s="47"/>
      <c r="AR326" s="47"/>
      <c r="AS326" s="47"/>
      <c r="AZ326" s="95" t="str">
        <f>IF(ISNUMBER(($H326)),IF('Order Form'!$K$15="Yes","Y",""),"")</f>
        <v/>
      </c>
      <c r="BD326" s="96" t="e">
        <f>IF('Order Form'!#REF!&gt;0,"OF"," ")</f>
        <v>#REF!</v>
      </c>
      <c r="BE326" s="95" t="e">
        <f>IF('Order Form'!#REF!&gt;0,"Y"," ")</f>
        <v>#REF!</v>
      </c>
      <c r="BF326" s="95" t="e">
        <f>IF('Order Form'!#REF!&gt;0,"STANDARD"," ")</f>
        <v>#REF!</v>
      </c>
    </row>
    <row r="327" spans="1:58">
      <c r="A327" s="43"/>
      <c r="B327" s="102" t="str">
        <f>IF(ISNUMBER(($H327)),'Order Form'!$D$5,"")</f>
        <v/>
      </c>
      <c r="C327" s="101" t="str">
        <f>IF(ISNUMBER(($H327)),'Order Form'!$G$5,"")</f>
        <v/>
      </c>
      <c r="D327" s="101" t="str">
        <f>IF('Order Form'!F385="","",IF(ISNUMBER(($H327)),'Order Form'!F385,""))</f>
        <v/>
      </c>
      <c r="E327" s="44"/>
      <c r="F327" s="100" t="str">
        <f>IF(ISNUMBER((H327)),SUBSTITUTE(SUBSTITUTE('Order Form'!#REF!,"-","")," ",""),"")</f>
        <v/>
      </c>
      <c r="G327" s="45"/>
      <c r="H327" s="99" t="str">
        <f>IF('Order Form'!H385&gt;0,'Order Form'!H385," ")</f>
        <v xml:space="preserve"> </v>
      </c>
      <c r="I327" s="98" t="str">
        <f>IF('Order Form'!$K$13="Yes",(IF('Order Form'!#REF!&gt;0,"",IF('Order Form'!$K$10&lt;&gt;"GR - Gratis",IF('Order Form'!#REF!=0,"",IF(ISNUMBER($H327),'Order Form'!#REF!,"")),""))),"")</f>
        <v/>
      </c>
      <c r="J327" s="98" t="str">
        <f>IF('Order Form'!$K$13="Yes",(IF('Order Form'!#REF!=0,"",IF('Order Form'!$K$10&lt;&gt;"GR - Gratis",IF(ISNUMBER($H327),'Order Form'!#REF!,""),""))),"")</f>
        <v/>
      </c>
      <c r="K327" s="46"/>
      <c r="L327" s="98" t="str">
        <f>IF('Order Form'!J385&gt;0,"",IF('Order Form'!G385=0,"",IF('Order Form'!$K$10&lt;&gt;"GR - Gratis",IF('Order Form'!$K$12="Yes",IF(ISNUMBER($H327),'Order Form'!G385*100,""),""),"")))</f>
        <v/>
      </c>
      <c r="M327" s="98" t="str">
        <f>IF('Order Form'!J385&gt;0,"",IF('Order Form'!$K$17=0,"",IF('Order Form'!$K$17=0,"",IF('Order Form'!$K$10&lt;&gt;"GR - Gratis",IF('Order Form'!$K$12="Yes",IF(ISNUMBER($H327),'Order Form'!$K$17*100,""),""),""))))</f>
        <v/>
      </c>
      <c r="N327" s="47"/>
      <c r="O327" s="97" t="str">
        <f>IF('Order Form'!$B$8="Name / Attent Of","",IF(ISNUMBER($H327),IF('Order Form'!$K$14="Yes",'Order Form'!$B$8,""),""))</f>
        <v/>
      </c>
      <c r="P327" s="105" t="str">
        <f>IF('Order Form'!$B$9="Company / Department","",IF(ISNUMBER($H327),IF('Order Form'!$K$14="Yes",'Order Form'!$B$9,""),""))</f>
        <v/>
      </c>
      <c r="Q327" s="97" t="str">
        <f>IF('Order Form'!$B$10="Address 1","",IF(ISNUMBER($H327),IF('Order Form'!$K$14="Yes",'Order Form'!$B$10,""),""))</f>
        <v/>
      </c>
      <c r="R327" s="97" t="str">
        <f>IF('Order Form'!$B$11="Address 2","",IF(ISNUMBER($H327),IF('Order Form'!$K$14="Yes",'Order Form'!$B$11,""),""))</f>
        <v/>
      </c>
      <c r="S327" s="105" t="str">
        <f>IF('Order Form'!$B$12="Address 3","",IF(ISNUMBER($H327),IF('Order Form'!$K$14="Yes",'Order Form'!$B$12,""),""))</f>
        <v/>
      </c>
      <c r="T327" s="97" t="str">
        <f>IF('Order Form'!$B$13="Town","",IF(ISNUMBER($H327),IF('Order Form'!$K$14="Yes",'Order Form'!$B$13,""),""))</f>
        <v/>
      </c>
      <c r="U327" s="43"/>
      <c r="V327" s="112" t="str">
        <f>IF('Order Form'!$B$14="Post Code","",IF(ISNUMBER($H327),IF('Order Form'!$K$14="Yes",'Order Form'!$B$14,""),""))</f>
        <v/>
      </c>
      <c r="W327" s="107" t="str">
        <f>IF('Order Form'!$B$15="Country","",IF(ISNUMBER($H327),IF('Order Form'!$K$14="Yes",VLOOKUP('Order Form'!$B$15,Lists!N:O,2,0),""),""))</f>
        <v/>
      </c>
      <c r="X327" s="109"/>
      <c r="Y327" s="108" t="str">
        <f>IF('Order Form'!$F$8="Phone","",IF(ISNUMBER($H327),IF('Order Form'!$K$14="Yes",'Order Form'!$F$8,""),""))</f>
        <v/>
      </c>
      <c r="Z327" s="106" t="str">
        <f>IF('Order Form'!$F$9="Email","",IF(ISNUMBER($H327),IF('Order Form'!$K$14="Yes",'Order Form'!$F$9,""),""))</f>
        <v/>
      </c>
      <c r="AA327" s="47"/>
      <c r="AC327" s="95" t="str">
        <f>IF(ISNUMBER(($H327)),LEFT('Order Form'!$K$10,2),"")</f>
        <v/>
      </c>
      <c r="AD327" s="43"/>
      <c r="AE327" s="95" t="str">
        <f>IF(AC327="GR",LEFT('Order Form'!$K$11,2),"")</f>
        <v/>
      </c>
      <c r="AF327" s="43"/>
      <c r="AG327" s="47"/>
      <c r="AH327" s="47"/>
      <c r="AI327" s="95" t="str">
        <f>IF(ISNUMBER(($H327)),IF('Order Form'!$K$16="Yes","P",""),"")</f>
        <v/>
      </c>
      <c r="AJ327" s="43"/>
      <c r="AK327" s="115"/>
      <c r="AL327" s="115"/>
      <c r="AM327" s="43"/>
      <c r="AN327" s="43"/>
      <c r="AO327" s="47"/>
      <c r="AP327" s="43"/>
      <c r="AQ327" s="47"/>
      <c r="AR327" s="47"/>
      <c r="AS327" s="47"/>
      <c r="AZ327" s="95" t="str">
        <f>IF(ISNUMBER(($H327)),IF('Order Form'!$K$15="Yes","Y",""),"")</f>
        <v/>
      </c>
      <c r="BD327" s="96" t="e">
        <f>IF('Order Form'!#REF!&gt;0,"OF"," ")</f>
        <v>#REF!</v>
      </c>
      <c r="BE327" s="95" t="e">
        <f>IF('Order Form'!#REF!&gt;0,"Y"," ")</f>
        <v>#REF!</v>
      </c>
      <c r="BF327" s="95" t="e">
        <f>IF('Order Form'!#REF!&gt;0,"STANDARD"," ")</f>
        <v>#REF!</v>
      </c>
    </row>
    <row r="328" spans="1:58">
      <c r="A328" s="43"/>
      <c r="B328" s="102" t="str">
        <f>IF(ISNUMBER(($H328)),'Order Form'!$D$5,"")</f>
        <v/>
      </c>
      <c r="C328" s="101" t="str">
        <f>IF(ISNUMBER(($H328)),'Order Form'!$G$5,"")</f>
        <v/>
      </c>
      <c r="D328" s="101" t="str">
        <f>IF('Order Form'!F386="","",IF(ISNUMBER(($H328)),'Order Form'!F386,""))</f>
        <v/>
      </c>
      <c r="E328" s="44"/>
      <c r="F328" s="100" t="str">
        <f>IF(ISNUMBER((H328)),SUBSTITUTE(SUBSTITUTE('Order Form'!#REF!,"-","")," ",""),"")</f>
        <v/>
      </c>
      <c r="G328" s="45"/>
      <c r="H328" s="99" t="str">
        <f>IF('Order Form'!H386&gt;0,'Order Form'!H386," ")</f>
        <v xml:space="preserve"> </v>
      </c>
      <c r="I328" s="98" t="str">
        <f>IF('Order Form'!$K$13="Yes",(IF('Order Form'!#REF!&gt;0,"",IF('Order Form'!$K$10&lt;&gt;"GR - Gratis",IF('Order Form'!#REF!=0,"",IF(ISNUMBER($H328),'Order Form'!#REF!,"")),""))),"")</f>
        <v/>
      </c>
      <c r="J328" s="98" t="str">
        <f>IF('Order Form'!$K$13="Yes",(IF('Order Form'!#REF!=0,"",IF('Order Form'!$K$10&lt;&gt;"GR - Gratis",IF(ISNUMBER($H328),'Order Form'!#REF!,""),""))),"")</f>
        <v/>
      </c>
      <c r="K328" s="46"/>
      <c r="L328" s="98" t="str">
        <f>IF('Order Form'!J386&gt;0,"",IF('Order Form'!G386=0,"",IF('Order Form'!$K$10&lt;&gt;"GR - Gratis",IF('Order Form'!$K$12="Yes",IF(ISNUMBER($H328),'Order Form'!G386*100,""),""),"")))</f>
        <v/>
      </c>
      <c r="M328" s="98" t="str">
        <f>IF('Order Form'!J386&gt;0,"",IF('Order Form'!$K$17=0,"",IF('Order Form'!$K$17=0,"",IF('Order Form'!$K$10&lt;&gt;"GR - Gratis",IF('Order Form'!$K$12="Yes",IF(ISNUMBER($H328),'Order Form'!$K$17*100,""),""),""))))</f>
        <v/>
      </c>
      <c r="N328" s="47"/>
      <c r="O328" s="97" t="str">
        <f>IF('Order Form'!$B$8="Name / Attent Of","",IF(ISNUMBER($H328),IF('Order Form'!$K$14="Yes",'Order Form'!$B$8,""),""))</f>
        <v/>
      </c>
      <c r="P328" s="105" t="str">
        <f>IF('Order Form'!$B$9="Company / Department","",IF(ISNUMBER($H328),IF('Order Form'!$K$14="Yes",'Order Form'!$B$9,""),""))</f>
        <v/>
      </c>
      <c r="Q328" s="97" t="str">
        <f>IF('Order Form'!$B$10="Address 1","",IF(ISNUMBER($H328),IF('Order Form'!$K$14="Yes",'Order Form'!$B$10,""),""))</f>
        <v/>
      </c>
      <c r="R328" s="97" t="str">
        <f>IF('Order Form'!$B$11="Address 2","",IF(ISNUMBER($H328),IF('Order Form'!$K$14="Yes",'Order Form'!$B$11,""),""))</f>
        <v/>
      </c>
      <c r="S328" s="105" t="str">
        <f>IF('Order Form'!$B$12="Address 3","",IF(ISNUMBER($H328),IF('Order Form'!$K$14="Yes",'Order Form'!$B$12,""),""))</f>
        <v/>
      </c>
      <c r="T328" s="97" t="str">
        <f>IF('Order Form'!$B$13="Town","",IF(ISNUMBER($H328),IF('Order Form'!$K$14="Yes",'Order Form'!$B$13,""),""))</f>
        <v/>
      </c>
      <c r="U328" s="43"/>
      <c r="V328" s="112" t="str">
        <f>IF('Order Form'!$B$14="Post Code","",IF(ISNUMBER($H328),IF('Order Form'!$K$14="Yes",'Order Form'!$B$14,""),""))</f>
        <v/>
      </c>
      <c r="W328" s="107" t="str">
        <f>IF('Order Form'!$B$15="Country","",IF(ISNUMBER($H328),IF('Order Form'!$K$14="Yes",VLOOKUP('Order Form'!$B$15,Lists!N:O,2,0),""),""))</f>
        <v/>
      </c>
      <c r="X328" s="109"/>
      <c r="Y328" s="108" t="str">
        <f>IF('Order Form'!$F$8="Phone","",IF(ISNUMBER($H328),IF('Order Form'!$K$14="Yes",'Order Form'!$F$8,""),""))</f>
        <v/>
      </c>
      <c r="Z328" s="106" t="str">
        <f>IF('Order Form'!$F$9="Email","",IF(ISNUMBER($H328),IF('Order Form'!$K$14="Yes",'Order Form'!$F$9,""),""))</f>
        <v/>
      </c>
      <c r="AA328" s="47"/>
      <c r="AC328" s="95" t="str">
        <f>IF(ISNUMBER(($H328)),LEFT('Order Form'!$K$10,2),"")</f>
        <v/>
      </c>
      <c r="AD328" s="43"/>
      <c r="AE328" s="95" t="str">
        <f>IF(AC328="GR",LEFT('Order Form'!$K$11,2),"")</f>
        <v/>
      </c>
      <c r="AF328" s="43"/>
      <c r="AG328" s="47"/>
      <c r="AH328" s="47"/>
      <c r="AI328" s="95" t="str">
        <f>IF(ISNUMBER(($H328)),IF('Order Form'!$K$16="Yes","P",""),"")</f>
        <v/>
      </c>
      <c r="AJ328" s="43"/>
      <c r="AK328" s="115"/>
      <c r="AL328" s="115"/>
      <c r="AM328" s="43"/>
      <c r="AN328" s="43"/>
      <c r="AO328" s="47"/>
      <c r="AP328" s="43"/>
      <c r="AQ328" s="47"/>
      <c r="AR328" s="47"/>
      <c r="AS328" s="47"/>
      <c r="AZ328" s="95" t="str">
        <f>IF(ISNUMBER(($H328)),IF('Order Form'!$K$15="Yes","Y",""),"")</f>
        <v/>
      </c>
      <c r="BD328" s="96" t="e">
        <f>IF('Order Form'!#REF!&gt;0,"OF"," ")</f>
        <v>#REF!</v>
      </c>
      <c r="BE328" s="95" t="e">
        <f>IF('Order Form'!#REF!&gt;0,"Y"," ")</f>
        <v>#REF!</v>
      </c>
      <c r="BF328" s="95" t="e">
        <f>IF('Order Form'!#REF!&gt;0,"STANDARD"," ")</f>
        <v>#REF!</v>
      </c>
    </row>
    <row r="329" spans="1:58">
      <c r="A329" s="43"/>
      <c r="B329" s="102" t="str">
        <f>IF(ISNUMBER(($H329)),'Order Form'!$D$5,"")</f>
        <v/>
      </c>
      <c r="C329" s="101" t="str">
        <f>IF(ISNUMBER(($H329)),'Order Form'!$G$5,"")</f>
        <v/>
      </c>
      <c r="D329" s="101" t="str">
        <f>IF('Order Form'!F387="","",IF(ISNUMBER(($H329)),'Order Form'!F387,""))</f>
        <v/>
      </c>
      <c r="E329" s="44"/>
      <c r="F329" s="100" t="str">
        <f>IF(ISNUMBER((H329)),SUBSTITUTE(SUBSTITUTE('Order Form'!#REF!,"-","")," ",""),"")</f>
        <v/>
      </c>
      <c r="G329" s="45"/>
      <c r="H329" s="99" t="str">
        <f>IF('Order Form'!H387&gt;0,'Order Form'!H387," ")</f>
        <v xml:space="preserve"> </v>
      </c>
      <c r="I329" s="98" t="str">
        <f>IF('Order Form'!$K$13="Yes",(IF('Order Form'!#REF!&gt;0,"",IF('Order Form'!$K$10&lt;&gt;"GR - Gratis",IF('Order Form'!#REF!=0,"",IF(ISNUMBER($H329),'Order Form'!#REF!,"")),""))),"")</f>
        <v/>
      </c>
      <c r="J329" s="98" t="str">
        <f>IF('Order Form'!$K$13="Yes",(IF('Order Form'!#REF!=0,"",IF('Order Form'!$K$10&lt;&gt;"GR - Gratis",IF(ISNUMBER($H329),'Order Form'!#REF!,""),""))),"")</f>
        <v/>
      </c>
      <c r="K329" s="46"/>
      <c r="L329" s="98" t="str">
        <f>IF('Order Form'!J387&gt;0,"",IF('Order Form'!G387=0,"",IF('Order Form'!$K$10&lt;&gt;"GR - Gratis",IF('Order Form'!$K$12="Yes",IF(ISNUMBER($H329),'Order Form'!G387*100,""),""),"")))</f>
        <v/>
      </c>
      <c r="M329" s="98" t="str">
        <f>IF('Order Form'!J387&gt;0,"",IF('Order Form'!$K$17=0,"",IF('Order Form'!$K$17=0,"",IF('Order Form'!$K$10&lt;&gt;"GR - Gratis",IF('Order Form'!$K$12="Yes",IF(ISNUMBER($H329),'Order Form'!$K$17*100,""),""),""))))</f>
        <v/>
      </c>
      <c r="N329" s="47"/>
      <c r="O329" s="97" t="str">
        <f>IF('Order Form'!$B$8="Name / Attent Of","",IF(ISNUMBER($H329),IF('Order Form'!$K$14="Yes",'Order Form'!$B$8,""),""))</f>
        <v/>
      </c>
      <c r="P329" s="105" t="str">
        <f>IF('Order Form'!$B$9="Company / Department","",IF(ISNUMBER($H329),IF('Order Form'!$K$14="Yes",'Order Form'!$B$9,""),""))</f>
        <v/>
      </c>
      <c r="Q329" s="97" t="str">
        <f>IF('Order Form'!$B$10="Address 1","",IF(ISNUMBER($H329),IF('Order Form'!$K$14="Yes",'Order Form'!$B$10,""),""))</f>
        <v/>
      </c>
      <c r="R329" s="97" t="str">
        <f>IF('Order Form'!$B$11="Address 2","",IF(ISNUMBER($H329),IF('Order Form'!$K$14="Yes",'Order Form'!$B$11,""),""))</f>
        <v/>
      </c>
      <c r="S329" s="105" t="str">
        <f>IF('Order Form'!$B$12="Address 3","",IF(ISNUMBER($H329),IF('Order Form'!$K$14="Yes",'Order Form'!$B$12,""),""))</f>
        <v/>
      </c>
      <c r="T329" s="97" t="str">
        <f>IF('Order Form'!$B$13="Town","",IF(ISNUMBER($H329),IF('Order Form'!$K$14="Yes",'Order Form'!$B$13,""),""))</f>
        <v/>
      </c>
      <c r="U329" s="43"/>
      <c r="V329" s="112" t="str">
        <f>IF('Order Form'!$B$14="Post Code","",IF(ISNUMBER($H329),IF('Order Form'!$K$14="Yes",'Order Form'!$B$14,""),""))</f>
        <v/>
      </c>
      <c r="W329" s="107" t="str">
        <f>IF('Order Form'!$B$15="Country","",IF(ISNUMBER($H329),IF('Order Form'!$K$14="Yes",VLOOKUP('Order Form'!$B$15,Lists!N:O,2,0),""),""))</f>
        <v/>
      </c>
      <c r="X329" s="109"/>
      <c r="Y329" s="108" t="str">
        <f>IF('Order Form'!$F$8="Phone","",IF(ISNUMBER($H329),IF('Order Form'!$K$14="Yes",'Order Form'!$F$8,""),""))</f>
        <v/>
      </c>
      <c r="Z329" s="106" t="str">
        <f>IF('Order Form'!$F$9="Email","",IF(ISNUMBER($H329),IF('Order Form'!$K$14="Yes",'Order Form'!$F$9,""),""))</f>
        <v/>
      </c>
      <c r="AA329" s="47"/>
      <c r="AC329" s="95" t="str">
        <f>IF(ISNUMBER(($H329)),LEFT('Order Form'!$K$10,2),"")</f>
        <v/>
      </c>
      <c r="AD329" s="43"/>
      <c r="AE329" s="95" t="str">
        <f>IF(AC329="GR",LEFT('Order Form'!$K$11,2),"")</f>
        <v/>
      </c>
      <c r="AF329" s="43"/>
      <c r="AG329" s="47"/>
      <c r="AH329" s="47"/>
      <c r="AI329" s="95" t="str">
        <f>IF(ISNUMBER(($H329)),IF('Order Form'!$K$16="Yes","P",""),"")</f>
        <v/>
      </c>
      <c r="AJ329" s="43"/>
      <c r="AK329" s="115"/>
      <c r="AL329" s="115"/>
      <c r="AM329" s="43"/>
      <c r="AN329" s="43"/>
      <c r="AO329" s="47"/>
      <c r="AP329" s="43"/>
      <c r="AQ329" s="47"/>
      <c r="AR329" s="47"/>
      <c r="AS329" s="47"/>
      <c r="AZ329" s="95" t="str">
        <f>IF(ISNUMBER(($H329)),IF('Order Form'!$K$15="Yes","Y",""),"")</f>
        <v/>
      </c>
      <c r="BD329" s="96" t="e">
        <f>IF('Order Form'!#REF!&gt;0,"OF"," ")</f>
        <v>#REF!</v>
      </c>
      <c r="BE329" s="95" t="e">
        <f>IF('Order Form'!#REF!&gt;0,"Y"," ")</f>
        <v>#REF!</v>
      </c>
      <c r="BF329" s="95" t="e">
        <f>IF('Order Form'!#REF!&gt;0,"STANDARD"," ")</f>
        <v>#REF!</v>
      </c>
    </row>
    <row r="330" spans="1:58">
      <c r="A330" s="43"/>
      <c r="B330" s="102" t="str">
        <f>IF(ISNUMBER(($H330)),'Order Form'!$D$5,"")</f>
        <v/>
      </c>
      <c r="C330" s="101" t="str">
        <f>IF(ISNUMBER(($H330)),'Order Form'!$G$5,"")</f>
        <v/>
      </c>
      <c r="D330" s="101" t="str">
        <f>IF('Order Form'!F388="","",IF(ISNUMBER(($H330)),'Order Form'!F388,""))</f>
        <v/>
      </c>
      <c r="E330" s="44"/>
      <c r="F330" s="100" t="str">
        <f>IF(ISNUMBER((H330)),SUBSTITUTE(SUBSTITUTE('Order Form'!#REF!,"-","")," ",""),"")</f>
        <v/>
      </c>
      <c r="G330" s="45"/>
      <c r="H330" s="99" t="str">
        <f>IF('Order Form'!H388&gt;0,'Order Form'!H388," ")</f>
        <v xml:space="preserve"> </v>
      </c>
      <c r="I330" s="98" t="str">
        <f>IF('Order Form'!$K$13="Yes",(IF('Order Form'!#REF!&gt;0,"",IF('Order Form'!$K$10&lt;&gt;"GR - Gratis",IF('Order Form'!#REF!=0,"",IF(ISNUMBER($H330),'Order Form'!#REF!,"")),""))),"")</f>
        <v/>
      </c>
      <c r="J330" s="98" t="str">
        <f>IF('Order Form'!$K$13="Yes",(IF('Order Form'!#REF!=0,"",IF('Order Form'!$K$10&lt;&gt;"GR - Gratis",IF(ISNUMBER($H330),'Order Form'!#REF!,""),""))),"")</f>
        <v/>
      </c>
      <c r="K330" s="46"/>
      <c r="L330" s="98" t="str">
        <f>IF('Order Form'!J388&gt;0,"",IF('Order Form'!G388=0,"",IF('Order Form'!$K$10&lt;&gt;"GR - Gratis",IF('Order Form'!$K$12="Yes",IF(ISNUMBER($H330),'Order Form'!G388*100,""),""),"")))</f>
        <v/>
      </c>
      <c r="M330" s="98" t="str">
        <f>IF('Order Form'!J388&gt;0,"",IF('Order Form'!$K$17=0,"",IF('Order Form'!$K$17=0,"",IF('Order Form'!$K$10&lt;&gt;"GR - Gratis",IF('Order Form'!$K$12="Yes",IF(ISNUMBER($H330),'Order Form'!$K$17*100,""),""),""))))</f>
        <v/>
      </c>
      <c r="N330" s="47"/>
      <c r="O330" s="97" t="str">
        <f>IF('Order Form'!$B$8="Name / Attent Of","",IF(ISNUMBER($H330),IF('Order Form'!$K$14="Yes",'Order Form'!$B$8,""),""))</f>
        <v/>
      </c>
      <c r="P330" s="105" t="str">
        <f>IF('Order Form'!$B$9="Company / Department","",IF(ISNUMBER($H330),IF('Order Form'!$K$14="Yes",'Order Form'!$B$9,""),""))</f>
        <v/>
      </c>
      <c r="Q330" s="97" t="str">
        <f>IF('Order Form'!$B$10="Address 1","",IF(ISNUMBER($H330),IF('Order Form'!$K$14="Yes",'Order Form'!$B$10,""),""))</f>
        <v/>
      </c>
      <c r="R330" s="97" t="str">
        <f>IF('Order Form'!$B$11="Address 2","",IF(ISNUMBER($H330),IF('Order Form'!$K$14="Yes",'Order Form'!$B$11,""),""))</f>
        <v/>
      </c>
      <c r="S330" s="105" t="str">
        <f>IF('Order Form'!$B$12="Address 3","",IF(ISNUMBER($H330),IF('Order Form'!$K$14="Yes",'Order Form'!$B$12,""),""))</f>
        <v/>
      </c>
      <c r="T330" s="97" t="str">
        <f>IF('Order Form'!$B$13="Town","",IF(ISNUMBER($H330),IF('Order Form'!$K$14="Yes",'Order Form'!$B$13,""),""))</f>
        <v/>
      </c>
      <c r="U330" s="43"/>
      <c r="V330" s="112" t="str">
        <f>IF('Order Form'!$B$14="Post Code","",IF(ISNUMBER($H330),IF('Order Form'!$K$14="Yes",'Order Form'!$B$14,""),""))</f>
        <v/>
      </c>
      <c r="W330" s="107" t="str">
        <f>IF('Order Form'!$B$15="Country","",IF(ISNUMBER($H330),IF('Order Form'!$K$14="Yes",VLOOKUP('Order Form'!$B$15,Lists!N:O,2,0),""),""))</f>
        <v/>
      </c>
      <c r="X330" s="109"/>
      <c r="Y330" s="108" t="str">
        <f>IF('Order Form'!$F$8="Phone","",IF(ISNUMBER($H330),IF('Order Form'!$K$14="Yes",'Order Form'!$F$8,""),""))</f>
        <v/>
      </c>
      <c r="Z330" s="106" t="str">
        <f>IF('Order Form'!$F$9="Email","",IF(ISNUMBER($H330),IF('Order Form'!$K$14="Yes",'Order Form'!$F$9,""),""))</f>
        <v/>
      </c>
      <c r="AA330" s="47"/>
      <c r="AC330" s="95" t="str">
        <f>IF(ISNUMBER(($H330)),LEFT('Order Form'!$K$10,2),"")</f>
        <v/>
      </c>
      <c r="AD330" s="43"/>
      <c r="AE330" s="95" t="str">
        <f>IF(AC330="GR",LEFT('Order Form'!$K$11,2),"")</f>
        <v/>
      </c>
      <c r="AF330" s="43"/>
      <c r="AG330" s="47"/>
      <c r="AH330" s="47"/>
      <c r="AI330" s="95" t="str">
        <f>IF(ISNUMBER(($H330)),IF('Order Form'!$K$16="Yes","P",""),"")</f>
        <v/>
      </c>
      <c r="AJ330" s="43"/>
      <c r="AK330" s="115"/>
      <c r="AL330" s="115"/>
      <c r="AM330" s="43"/>
      <c r="AN330" s="43"/>
      <c r="AO330" s="47"/>
      <c r="AP330" s="43"/>
      <c r="AQ330" s="47"/>
      <c r="AR330" s="47"/>
      <c r="AS330" s="47"/>
      <c r="AZ330" s="95" t="str">
        <f>IF(ISNUMBER(($H330)),IF('Order Form'!$K$15="Yes","Y",""),"")</f>
        <v/>
      </c>
      <c r="BD330" s="96" t="e">
        <f>IF('Order Form'!#REF!&gt;0,"OF"," ")</f>
        <v>#REF!</v>
      </c>
      <c r="BE330" s="95" t="e">
        <f>IF('Order Form'!#REF!&gt;0,"Y"," ")</f>
        <v>#REF!</v>
      </c>
      <c r="BF330" s="95" t="e">
        <f>IF('Order Form'!#REF!&gt;0,"STANDARD"," ")</f>
        <v>#REF!</v>
      </c>
    </row>
    <row r="331" spans="1:58">
      <c r="A331" s="43"/>
      <c r="B331" s="102" t="str">
        <f>IF(ISNUMBER(($H331)),'Order Form'!$D$5,"")</f>
        <v/>
      </c>
      <c r="C331" s="101" t="str">
        <f>IF(ISNUMBER(($H331)),'Order Form'!$G$5,"")</f>
        <v/>
      </c>
      <c r="D331" s="101" t="str">
        <f>IF('Order Form'!F389="","",IF(ISNUMBER(($H331)),'Order Form'!F389,""))</f>
        <v/>
      </c>
      <c r="E331" s="44"/>
      <c r="F331" s="100" t="str">
        <f>IF(ISNUMBER((H331)),SUBSTITUTE(SUBSTITUTE('Order Form'!#REF!,"-","")," ",""),"")</f>
        <v/>
      </c>
      <c r="G331" s="45"/>
      <c r="H331" s="99" t="str">
        <f>IF('Order Form'!H389&gt;0,'Order Form'!H389," ")</f>
        <v xml:space="preserve"> </v>
      </c>
      <c r="I331" s="98" t="str">
        <f>IF('Order Form'!$K$13="Yes",(IF('Order Form'!#REF!&gt;0,"",IF('Order Form'!$K$10&lt;&gt;"GR - Gratis",IF('Order Form'!#REF!=0,"",IF(ISNUMBER($H331),'Order Form'!#REF!,"")),""))),"")</f>
        <v/>
      </c>
      <c r="J331" s="98" t="str">
        <f>IF('Order Form'!$K$13="Yes",(IF('Order Form'!#REF!=0,"",IF('Order Form'!$K$10&lt;&gt;"GR - Gratis",IF(ISNUMBER($H331),'Order Form'!#REF!,""),""))),"")</f>
        <v/>
      </c>
      <c r="K331" s="46"/>
      <c r="L331" s="98" t="str">
        <f>IF('Order Form'!J389&gt;0,"",IF('Order Form'!G389=0,"",IF('Order Form'!$K$10&lt;&gt;"GR - Gratis",IF('Order Form'!$K$12="Yes",IF(ISNUMBER($H331),'Order Form'!G389*100,""),""),"")))</f>
        <v/>
      </c>
      <c r="M331" s="98" t="str">
        <f>IF('Order Form'!J389&gt;0,"",IF('Order Form'!$K$17=0,"",IF('Order Form'!$K$17=0,"",IF('Order Form'!$K$10&lt;&gt;"GR - Gratis",IF('Order Form'!$K$12="Yes",IF(ISNUMBER($H331),'Order Form'!$K$17*100,""),""),""))))</f>
        <v/>
      </c>
      <c r="N331" s="47"/>
      <c r="O331" s="97" t="str">
        <f>IF('Order Form'!$B$8="Name / Attent Of","",IF(ISNUMBER($H331),IF('Order Form'!$K$14="Yes",'Order Form'!$B$8,""),""))</f>
        <v/>
      </c>
      <c r="P331" s="105" t="str">
        <f>IF('Order Form'!$B$9="Company / Department","",IF(ISNUMBER($H331),IF('Order Form'!$K$14="Yes",'Order Form'!$B$9,""),""))</f>
        <v/>
      </c>
      <c r="Q331" s="97" t="str">
        <f>IF('Order Form'!$B$10="Address 1","",IF(ISNUMBER($H331),IF('Order Form'!$K$14="Yes",'Order Form'!$B$10,""),""))</f>
        <v/>
      </c>
      <c r="R331" s="97" t="str">
        <f>IF('Order Form'!$B$11="Address 2","",IF(ISNUMBER($H331),IF('Order Form'!$K$14="Yes",'Order Form'!$B$11,""),""))</f>
        <v/>
      </c>
      <c r="S331" s="105" t="str">
        <f>IF('Order Form'!$B$12="Address 3","",IF(ISNUMBER($H331),IF('Order Form'!$K$14="Yes",'Order Form'!$B$12,""),""))</f>
        <v/>
      </c>
      <c r="T331" s="97" t="str">
        <f>IF('Order Form'!$B$13="Town","",IF(ISNUMBER($H331),IF('Order Form'!$K$14="Yes",'Order Form'!$B$13,""),""))</f>
        <v/>
      </c>
      <c r="U331" s="43"/>
      <c r="V331" s="112" t="str">
        <f>IF('Order Form'!$B$14="Post Code","",IF(ISNUMBER($H331),IF('Order Form'!$K$14="Yes",'Order Form'!$B$14,""),""))</f>
        <v/>
      </c>
      <c r="W331" s="107" t="str">
        <f>IF('Order Form'!$B$15="Country","",IF(ISNUMBER($H331),IF('Order Form'!$K$14="Yes",VLOOKUP('Order Form'!$B$15,Lists!N:O,2,0),""),""))</f>
        <v/>
      </c>
      <c r="X331" s="109"/>
      <c r="Y331" s="108" t="str">
        <f>IF('Order Form'!$F$8="Phone","",IF(ISNUMBER($H331),IF('Order Form'!$K$14="Yes",'Order Form'!$F$8,""),""))</f>
        <v/>
      </c>
      <c r="Z331" s="106" t="str">
        <f>IF('Order Form'!$F$9="Email","",IF(ISNUMBER($H331),IF('Order Form'!$K$14="Yes",'Order Form'!$F$9,""),""))</f>
        <v/>
      </c>
      <c r="AA331" s="47"/>
      <c r="AC331" s="95" t="str">
        <f>IF(ISNUMBER(($H331)),LEFT('Order Form'!$K$10,2),"")</f>
        <v/>
      </c>
      <c r="AD331" s="43"/>
      <c r="AE331" s="95" t="str">
        <f>IF(AC331="GR",LEFT('Order Form'!$K$11,2),"")</f>
        <v/>
      </c>
      <c r="AF331" s="43"/>
      <c r="AG331" s="47"/>
      <c r="AH331" s="47"/>
      <c r="AI331" s="95" t="str">
        <f>IF(ISNUMBER(($H331)),IF('Order Form'!$K$16="Yes","P",""),"")</f>
        <v/>
      </c>
      <c r="AJ331" s="43"/>
      <c r="AK331" s="115"/>
      <c r="AL331" s="115"/>
      <c r="AM331" s="43"/>
      <c r="AN331" s="43"/>
      <c r="AO331" s="47"/>
      <c r="AP331" s="43"/>
      <c r="AQ331" s="47"/>
      <c r="AR331" s="47"/>
      <c r="AS331" s="47"/>
      <c r="AZ331" s="95" t="str">
        <f>IF(ISNUMBER(($H331)),IF('Order Form'!$K$15="Yes","Y",""),"")</f>
        <v/>
      </c>
      <c r="BD331" s="96" t="e">
        <f>IF('Order Form'!#REF!&gt;0,"OF"," ")</f>
        <v>#REF!</v>
      </c>
      <c r="BE331" s="95" t="e">
        <f>IF('Order Form'!#REF!&gt;0,"Y"," ")</f>
        <v>#REF!</v>
      </c>
      <c r="BF331" s="95" t="e">
        <f>IF('Order Form'!#REF!&gt;0,"STANDARD"," ")</f>
        <v>#REF!</v>
      </c>
    </row>
    <row r="332" spans="1:58">
      <c r="A332" s="43"/>
      <c r="B332" s="102" t="str">
        <f>IF(ISNUMBER(($H332)),'Order Form'!$D$5,"")</f>
        <v/>
      </c>
      <c r="C332" s="101" t="str">
        <f>IF(ISNUMBER(($H332)),'Order Form'!$G$5,"")</f>
        <v/>
      </c>
      <c r="D332" s="101" t="str">
        <f>IF('Order Form'!F390="","",IF(ISNUMBER(($H332)),'Order Form'!F390,""))</f>
        <v/>
      </c>
      <c r="E332" s="44"/>
      <c r="F332" s="100" t="str">
        <f>IF(ISNUMBER((H332)),SUBSTITUTE(SUBSTITUTE('Order Form'!#REF!,"-","")," ",""),"")</f>
        <v/>
      </c>
      <c r="G332" s="45"/>
      <c r="H332" s="99" t="str">
        <f>IF('Order Form'!H390&gt;0,'Order Form'!H390," ")</f>
        <v xml:space="preserve"> </v>
      </c>
      <c r="I332" s="98" t="str">
        <f>IF('Order Form'!$K$13="Yes",(IF('Order Form'!#REF!&gt;0,"",IF('Order Form'!$K$10&lt;&gt;"GR - Gratis",IF('Order Form'!#REF!=0,"",IF(ISNUMBER($H332),'Order Form'!#REF!,"")),""))),"")</f>
        <v/>
      </c>
      <c r="J332" s="98" t="str">
        <f>IF('Order Form'!$K$13="Yes",(IF('Order Form'!#REF!=0,"",IF('Order Form'!$K$10&lt;&gt;"GR - Gratis",IF(ISNUMBER($H332),'Order Form'!#REF!,""),""))),"")</f>
        <v/>
      </c>
      <c r="K332" s="46"/>
      <c r="L332" s="98" t="str">
        <f>IF('Order Form'!J390&gt;0,"",IF('Order Form'!G390=0,"",IF('Order Form'!$K$10&lt;&gt;"GR - Gratis",IF('Order Form'!$K$12="Yes",IF(ISNUMBER($H332),'Order Form'!G390*100,""),""),"")))</f>
        <v/>
      </c>
      <c r="M332" s="98" t="str">
        <f>IF('Order Form'!J390&gt;0,"",IF('Order Form'!$K$17=0,"",IF('Order Form'!$K$17=0,"",IF('Order Form'!$K$10&lt;&gt;"GR - Gratis",IF('Order Form'!$K$12="Yes",IF(ISNUMBER($H332),'Order Form'!$K$17*100,""),""),""))))</f>
        <v/>
      </c>
      <c r="N332" s="47"/>
      <c r="O332" s="97" t="str">
        <f>IF('Order Form'!$B$8="Name / Attent Of","",IF(ISNUMBER($H332),IF('Order Form'!$K$14="Yes",'Order Form'!$B$8,""),""))</f>
        <v/>
      </c>
      <c r="P332" s="105" t="str">
        <f>IF('Order Form'!$B$9="Company / Department","",IF(ISNUMBER($H332),IF('Order Form'!$K$14="Yes",'Order Form'!$B$9,""),""))</f>
        <v/>
      </c>
      <c r="Q332" s="97" t="str">
        <f>IF('Order Form'!$B$10="Address 1","",IF(ISNUMBER($H332),IF('Order Form'!$K$14="Yes",'Order Form'!$B$10,""),""))</f>
        <v/>
      </c>
      <c r="R332" s="97" t="str">
        <f>IF('Order Form'!$B$11="Address 2","",IF(ISNUMBER($H332),IF('Order Form'!$K$14="Yes",'Order Form'!$B$11,""),""))</f>
        <v/>
      </c>
      <c r="S332" s="105" t="str">
        <f>IF('Order Form'!$B$12="Address 3","",IF(ISNUMBER($H332),IF('Order Form'!$K$14="Yes",'Order Form'!$B$12,""),""))</f>
        <v/>
      </c>
      <c r="T332" s="97" t="str">
        <f>IF('Order Form'!$B$13="Town","",IF(ISNUMBER($H332),IF('Order Form'!$K$14="Yes",'Order Form'!$B$13,""),""))</f>
        <v/>
      </c>
      <c r="U332" s="43"/>
      <c r="V332" s="112" t="str">
        <f>IF('Order Form'!$B$14="Post Code","",IF(ISNUMBER($H332),IF('Order Form'!$K$14="Yes",'Order Form'!$B$14,""),""))</f>
        <v/>
      </c>
      <c r="W332" s="107" t="str">
        <f>IF('Order Form'!$B$15="Country","",IF(ISNUMBER($H332),IF('Order Form'!$K$14="Yes",VLOOKUP('Order Form'!$B$15,Lists!N:O,2,0),""),""))</f>
        <v/>
      </c>
      <c r="X332" s="109"/>
      <c r="Y332" s="108" t="str">
        <f>IF('Order Form'!$F$8="Phone","",IF(ISNUMBER($H332),IF('Order Form'!$K$14="Yes",'Order Form'!$F$8,""),""))</f>
        <v/>
      </c>
      <c r="Z332" s="106" t="str">
        <f>IF('Order Form'!$F$9="Email","",IF(ISNUMBER($H332),IF('Order Form'!$K$14="Yes",'Order Form'!$F$9,""),""))</f>
        <v/>
      </c>
      <c r="AA332" s="47"/>
      <c r="AC332" s="95" t="str">
        <f>IF(ISNUMBER(($H332)),LEFT('Order Form'!$K$10,2),"")</f>
        <v/>
      </c>
      <c r="AD332" s="43"/>
      <c r="AE332" s="95" t="str">
        <f>IF(AC332="GR",LEFT('Order Form'!$K$11,2),"")</f>
        <v/>
      </c>
      <c r="AF332" s="43"/>
      <c r="AG332" s="47"/>
      <c r="AH332" s="47"/>
      <c r="AI332" s="95" t="str">
        <f>IF(ISNUMBER(($H332)),IF('Order Form'!$K$16="Yes","P",""),"")</f>
        <v/>
      </c>
      <c r="AJ332" s="43"/>
      <c r="AK332" s="115"/>
      <c r="AL332" s="115"/>
      <c r="AM332" s="43"/>
      <c r="AN332" s="43"/>
      <c r="AO332" s="47"/>
      <c r="AP332" s="43"/>
      <c r="AQ332" s="47"/>
      <c r="AR332" s="47"/>
      <c r="AS332" s="47"/>
      <c r="AZ332" s="95" t="str">
        <f>IF(ISNUMBER(($H332)),IF('Order Form'!$K$15="Yes","Y",""),"")</f>
        <v/>
      </c>
      <c r="BD332" s="96" t="e">
        <f>IF('Order Form'!#REF!&gt;0,"OF"," ")</f>
        <v>#REF!</v>
      </c>
      <c r="BE332" s="95" t="e">
        <f>IF('Order Form'!#REF!&gt;0,"Y"," ")</f>
        <v>#REF!</v>
      </c>
      <c r="BF332" s="95" t="e">
        <f>IF('Order Form'!#REF!&gt;0,"STANDARD"," ")</f>
        <v>#REF!</v>
      </c>
    </row>
    <row r="333" spans="1:58">
      <c r="A333" s="43"/>
      <c r="B333" s="102" t="str">
        <f>IF(ISNUMBER(($H333)),'Order Form'!$D$5,"")</f>
        <v/>
      </c>
      <c r="C333" s="101" t="str">
        <f>IF(ISNUMBER(($H333)),'Order Form'!$G$5,"")</f>
        <v/>
      </c>
      <c r="D333" s="101" t="str">
        <f>IF('Order Form'!F391="","",IF(ISNUMBER(($H333)),'Order Form'!F391,""))</f>
        <v/>
      </c>
      <c r="E333" s="44"/>
      <c r="F333" s="100" t="str">
        <f>IF(ISNUMBER((H333)),SUBSTITUTE(SUBSTITUTE('Order Form'!#REF!,"-","")," ",""),"")</f>
        <v/>
      </c>
      <c r="G333" s="45"/>
      <c r="H333" s="99" t="str">
        <f>IF('Order Form'!H391&gt;0,'Order Form'!H391," ")</f>
        <v xml:space="preserve"> </v>
      </c>
      <c r="I333" s="98" t="str">
        <f>IF('Order Form'!$K$13="Yes",(IF('Order Form'!#REF!&gt;0,"",IF('Order Form'!$K$10&lt;&gt;"GR - Gratis",IF('Order Form'!#REF!=0,"",IF(ISNUMBER($H333),'Order Form'!#REF!,"")),""))),"")</f>
        <v/>
      </c>
      <c r="J333" s="98" t="str">
        <f>IF('Order Form'!$K$13="Yes",(IF('Order Form'!#REF!=0,"",IF('Order Form'!$K$10&lt;&gt;"GR - Gratis",IF(ISNUMBER($H333),'Order Form'!#REF!,""),""))),"")</f>
        <v/>
      </c>
      <c r="K333" s="46"/>
      <c r="L333" s="98" t="str">
        <f>IF('Order Form'!J391&gt;0,"",IF('Order Form'!G391=0,"",IF('Order Form'!$K$10&lt;&gt;"GR - Gratis",IF('Order Form'!$K$12="Yes",IF(ISNUMBER($H333),'Order Form'!G391*100,""),""),"")))</f>
        <v/>
      </c>
      <c r="M333" s="98" t="str">
        <f>IF('Order Form'!J391&gt;0,"",IF('Order Form'!$K$17=0,"",IF('Order Form'!$K$17=0,"",IF('Order Form'!$K$10&lt;&gt;"GR - Gratis",IF('Order Form'!$K$12="Yes",IF(ISNUMBER($H333),'Order Form'!$K$17*100,""),""),""))))</f>
        <v/>
      </c>
      <c r="N333" s="47"/>
      <c r="O333" s="97" t="str">
        <f>IF('Order Form'!$B$8="Name / Attent Of","",IF(ISNUMBER($H333),IF('Order Form'!$K$14="Yes",'Order Form'!$B$8,""),""))</f>
        <v/>
      </c>
      <c r="P333" s="105" t="str">
        <f>IF('Order Form'!$B$9="Company / Department","",IF(ISNUMBER($H333),IF('Order Form'!$K$14="Yes",'Order Form'!$B$9,""),""))</f>
        <v/>
      </c>
      <c r="Q333" s="97" t="str">
        <f>IF('Order Form'!$B$10="Address 1","",IF(ISNUMBER($H333),IF('Order Form'!$K$14="Yes",'Order Form'!$B$10,""),""))</f>
        <v/>
      </c>
      <c r="R333" s="97" t="str">
        <f>IF('Order Form'!$B$11="Address 2","",IF(ISNUMBER($H333),IF('Order Form'!$K$14="Yes",'Order Form'!$B$11,""),""))</f>
        <v/>
      </c>
      <c r="S333" s="105" t="str">
        <f>IF('Order Form'!$B$12="Address 3","",IF(ISNUMBER($H333),IF('Order Form'!$K$14="Yes",'Order Form'!$B$12,""),""))</f>
        <v/>
      </c>
      <c r="T333" s="97" t="str">
        <f>IF('Order Form'!$B$13="Town","",IF(ISNUMBER($H333),IF('Order Form'!$K$14="Yes",'Order Form'!$B$13,""),""))</f>
        <v/>
      </c>
      <c r="U333" s="43"/>
      <c r="V333" s="112" t="str">
        <f>IF('Order Form'!$B$14="Post Code","",IF(ISNUMBER($H333),IF('Order Form'!$K$14="Yes",'Order Form'!$B$14,""),""))</f>
        <v/>
      </c>
      <c r="W333" s="107" t="str">
        <f>IF('Order Form'!$B$15="Country","",IF(ISNUMBER($H333),IF('Order Form'!$K$14="Yes",VLOOKUP('Order Form'!$B$15,Lists!N:O,2,0),""),""))</f>
        <v/>
      </c>
      <c r="X333" s="109"/>
      <c r="Y333" s="108" t="str">
        <f>IF('Order Form'!$F$8="Phone","",IF(ISNUMBER($H333),IF('Order Form'!$K$14="Yes",'Order Form'!$F$8,""),""))</f>
        <v/>
      </c>
      <c r="Z333" s="106" t="str">
        <f>IF('Order Form'!$F$9="Email","",IF(ISNUMBER($H333),IF('Order Form'!$K$14="Yes",'Order Form'!$F$9,""),""))</f>
        <v/>
      </c>
      <c r="AA333" s="47"/>
      <c r="AC333" s="95" t="str">
        <f>IF(ISNUMBER(($H333)),LEFT('Order Form'!$K$10,2),"")</f>
        <v/>
      </c>
      <c r="AD333" s="43"/>
      <c r="AE333" s="95" t="str">
        <f>IF(AC333="GR",LEFT('Order Form'!$K$11,2),"")</f>
        <v/>
      </c>
      <c r="AF333" s="43"/>
      <c r="AG333" s="47"/>
      <c r="AH333" s="47"/>
      <c r="AI333" s="95" t="str">
        <f>IF(ISNUMBER(($H333)),IF('Order Form'!$K$16="Yes","P",""),"")</f>
        <v/>
      </c>
      <c r="AJ333" s="43"/>
      <c r="AK333" s="115"/>
      <c r="AL333" s="115"/>
      <c r="AM333" s="43"/>
      <c r="AN333" s="43"/>
      <c r="AO333" s="47"/>
      <c r="AP333" s="43"/>
      <c r="AQ333" s="47"/>
      <c r="AR333" s="47"/>
      <c r="AS333" s="47"/>
      <c r="AZ333" s="95" t="str">
        <f>IF(ISNUMBER(($H333)),IF('Order Form'!$K$15="Yes","Y",""),"")</f>
        <v/>
      </c>
      <c r="BD333" s="96" t="e">
        <f>IF('Order Form'!#REF!&gt;0,"OF"," ")</f>
        <v>#REF!</v>
      </c>
      <c r="BE333" s="95" t="e">
        <f>IF('Order Form'!#REF!&gt;0,"Y"," ")</f>
        <v>#REF!</v>
      </c>
      <c r="BF333" s="95" t="e">
        <f>IF('Order Form'!#REF!&gt;0,"STANDARD"," ")</f>
        <v>#REF!</v>
      </c>
    </row>
    <row r="334" spans="1:58">
      <c r="A334" s="43"/>
      <c r="B334" s="102" t="str">
        <f>IF(ISNUMBER(($H334)),'Order Form'!$D$5,"")</f>
        <v/>
      </c>
      <c r="C334" s="101" t="str">
        <f>IF(ISNUMBER(($H334)),'Order Form'!$G$5,"")</f>
        <v/>
      </c>
      <c r="D334" s="101" t="str">
        <f>IF('Order Form'!F392="","",IF(ISNUMBER(($H334)),'Order Form'!F392,""))</f>
        <v/>
      </c>
      <c r="E334" s="44"/>
      <c r="F334" s="100" t="str">
        <f>IF(ISNUMBER((H334)),SUBSTITUTE(SUBSTITUTE('Order Form'!#REF!,"-","")," ",""),"")</f>
        <v/>
      </c>
      <c r="G334" s="45"/>
      <c r="H334" s="99" t="str">
        <f>IF('Order Form'!H392&gt;0,'Order Form'!H392," ")</f>
        <v xml:space="preserve"> </v>
      </c>
      <c r="I334" s="98" t="str">
        <f>IF('Order Form'!$K$13="Yes",(IF('Order Form'!#REF!&gt;0,"",IF('Order Form'!$K$10&lt;&gt;"GR - Gratis",IF('Order Form'!#REF!=0,"",IF(ISNUMBER($H334),'Order Form'!#REF!,"")),""))),"")</f>
        <v/>
      </c>
      <c r="J334" s="98" t="str">
        <f>IF('Order Form'!$K$13="Yes",(IF('Order Form'!#REF!=0,"",IF('Order Form'!$K$10&lt;&gt;"GR - Gratis",IF(ISNUMBER($H334),'Order Form'!#REF!,""),""))),"")</f>
        <v/>
      </c>
      <c r="K334" s="46"/>
      <c r="L334" s="98" t="str">
        <f>IF('Order Form'!J392&gt;0,"",IF('Order Form'!G392=0,"",IF('Order Form'!$K$10&lt;&gt;"GR - Gratis",IF('Order Form'!$K$12="Yes",IF(ISNUMBER($H334),'Order Form'!G392*100,""),""),"")))</f>
        <v/>
      </c>
      <c r="M334" s="98" t="str">
        <f>IF('Order Form'!J392&gt;0,"",IF('Order Form'!$K$17=0,"",IF('Order Form'!$K$17=0,"",IF('Order Form'!$K$10&lt;&gt;"GR - Gratis",IF('Order Form'!$K$12="Yes",IF(ISNUMBER($H334),'Order Form'!$K$17*100,""),""),""))))</f>
        <v/>
      </c>
      <c r="N334" s="47"/>
      <c r="O334" s="97" t="str">
        <f>IF('Order Form'!$B$8="Name / Attent Of","",IF(ISNUMBER($H334),IF('Order Form'!$K$14="Yes",'Order Form'!$B$8,""),""))</f>
        <v/>
      </c>
      <c r="P334" s="105" t="str">
        <f>IF('Order Form'!$B$9="Company / Department","",IF(ISNUMBER($H334),IF('Order Form'!$K$14="Yes",'Order Form'!$B$9,""),""))</f>
        <v/>
      </c>
      <c r="Q334" s="97" t="str">
        <f>IF('Order Form'!$B$10="Address 1","",IF(ISNUMBER($H334),IF('Order Form'!$K$14="Yes",'Order Form'!$B$10,""),""))</f>
        <v/>
      </c>
      <c r="R334" s="97" t="str">
        <f>IF('Order Form'!$B$11="Address 2","",IF(ISNUMBER($H334),IF('Order Form'!$K$14="Yes",'Order Form'!$B$11,""),""))</f>
        <v/>
      </c>
      <c r="S334" s="105" t="str">
        <f>IF('Order Form'!$B$12="Address 3","",IF(ISNUMBER($H334),IF('Order Form'!$K$14="Yes",'Order Form'!$B$12,""),""))</f>
        <v/>
      </c>
      <c r="T334" s="97" t="str">
        <f>IF('Order Form'!$B$13="Town","",IF(ISNUMBER($H334),IF('Order Form'!$K$14="Yes",'Order Form'!$B$13,""),""))</f>
        <v/>
      </c>
      <c r="U334" s="43"/>
      <c r="V334" s="112" t="str">
        <f>IF('Order Form'!$B$14="Post Code","",IF(ISNUMBER($H334),IF('Order Form'!$K$14="Yes",'Order Form'!$B$14,""),""))</f>
        <v/>
      </c>
      <c r="W334" s="107" t="str">
        <f>IF('Order Form'!$B$15="Country","",IF(ISNUMBER($H334),IF('Order Form'!$K$14="Yes",VLOOKUP('Order Form'!$B$15,Lists!N:O,2,0),""),""))</f>
        <v/>
      </c>
      <c r="X334" s="109"/>
      <c r="Y334" s="108" t="str">
        <f>IF('Order Form'!$F$8="Phone","",IF(ISNUMBER($H334),IF('Order Form'!$K$14="Yes",'Order Form'!$F$8,""),""))</f>
        <v/>
      </c>
      <c r="Z334" s="106" t="str">
        <f>IF('Order Form'!$F$9="Email","",IF(ISNUMBER($H334),IF('Order Form'!$K$14="Yes",'Order Form'!$F$9,""),""))</f>
        <v/>
      </c>
      <c r="AA334" s="47"/>
      <c r="AC334" s="95" t="str">
        <f>IF(ISNUMBER(($H334)),LEFT('Order Form'!$K$10,2),"")</f>
        <v/>
      </c>
      <c r="AD334" s="43"/>
      <c r="AE334" s="95" t="str">
        <f>IF(AC334="GR",LEFT('Order Form'!$K$11,2),"")</f>
        <v/>
      </c>
      <c r="AF334" s="43"/>
      <c r="AG334" s="47"/>
      <c r="AH334" s="47"/>
      <c r="AI334" s="95" t="str">
        <f>IF(ISNUMBER(($H334)),IF('Order Form'!$K$16="Yes","P",""),"")</f>
        <v/>
      </c>
      <c r="AJ334" s="43"/>
      <c r="AK334" s="115"/>
      <c r="AL334" s="115"/>
      <c r="AM334" s="43"/>
      <c r="AN334" s="43"/>
      <c r="AO334" s="47"/>
      <c r="AP334" s="43"/>
      <c r="AQ334" s="47"/>
      <c r="AR334" s="47"/>
      <c r="AS334" s="47"/>
      <c r="AZ334" s="95" t="str">
        <f>IF(ISNUMBER(($H334)),IF('Order Form'!$K$15="Yes","Y",""),"")</f>
        <v/>
      </c>
      <c r="BD334" s="96" t="e">
        <f>IF('Order Form'!#REF!&gt;0,"OF"," ")</f>
        <v>#REF!</v>
      </c>
      <c r="BE334" s="95" t="e">
        <f>IF('Order Form'!#REF!&gt;0,"Y"," ")</f>
        <v>#REF!</v>
      </c>
      <c r="BF334" s="95" t="e">
        <f>IF('Order Form'!#REF!&gt;0,"STANDARD"," ")</f>
        <v>#REF!</v>
      </c>
    </row>
    <row r="335" spans="1:58">
      <c r="A335" s="43"/>
      <c r="B335" s="102" t="str">
        <f>IF(ISNUMBER(($H335)),'Order Form'!$D$5,"")</f>
        <v/>
      </c>
      <c r="C335" s="101" t="str">
        <f>IF(ISNUMBER(($H335)),'Order Form'!$G$5,"")</f>
        <v/>
      </c>
      <c r="D335" s="101" t="str">
        <f>IF('Order Form'!F393="","",IF(ISNUMBER(($H335)),'Order Form'!F393,""))</f>
        <v/>
      </c>
      <c r="E335" s="44"/>
      <c r="F335" s="100" t="str">
        <f>IF(ISNUMBER((H335)),SUBSTITUTE(SUBSTITUTE('Order Form'!#REF!,"-","")," ",""),"")</f>
        <v/>
      </c>
      <c r="G335" s="45"/>
      <c r="H335" s="99" t="str">
        <f>IF('Order Form'!H393&gt;0,'Order Form'!H393," ")</f>
        <v xml:space="preserve"> </v>
      </c>
      <c r="I335" s="98" t="str">
        <f>IF('Order Form'!$K$13="Yes",(IF('Order Form'!#REF!&gt;0,"",IF('Order Form'!$K$10&lt;&gt;"GR - Gratis",IF('Order Form'!#REF!=0,"",IF(ISNUMBER($H335),'Order Form'!#REF!,"")),""))),"")</f>
        <v/>
      </c>
      <c r="J335" s="98" t="str">
        <f>IF('Order Form'!$K$13="Yes",(IF('Order Form'!#REF!=0,"",IF('Order Form'!$K$10&lt;&gt;"GR - Gratis",IF(ISNUMBER($H335),'Order Form'!#REF!,""),""))),"")</f>
        <v/>
      </c>
      <c r="K335" s="46"/>
      <c r="L335" s="98" t="str">
        <f>IF('Order Form'!J393&gt;0,"",IF('Order Form'!G393=0,"",IF('Order Form'!$K$10&lt;&gt;"GR - Gratis",IF('Order Form'!$K$12="Yes",IF(ISNUMBER($H335),'Order Form'!G393*100,""),""),"")))</f>
        <v/>
      </c>
      <c r="M335" s="98" t="str">
        <f>IF('Order Form'!J393&gt;0,"",IF('Order Form'!$K$17=0,"",IF('Order Form'!$K$17=0,"",IF('Order Form'!$K$10&lt;&gt;"GR - Gratis",IF('Order Form'!$K$12="Yes",IF(ISNUMBER($H335),'Order Form'!$K$17*100,""),""),""))))</f>
        <v/>
      </c>
      <c r="N335" s="47"/>
      <c r="O335" s="97" t="str">
        <f>IF('Order Form'!$B$8="Name / Attent Of","",IF(ISNUMBER($H335),IF('Order Form'!$K$14="Yes",'Order Form'!$B$8,""),""))</f>
        <v/>
      </c>
      <c r="P335" s="105" t="str">
        <f>IF('Order Form'!$B$9="Company / Department","",IF(ISNUMBER($H335),IF('Order Form'!$K$14="Yes",'Order Form'!$B$9,""),""))</f>
        <v/>
      </c>
      <c r="Q335" s="97" t="str">
        <f>IF('Order Form'!$B$10="Address 1","",IF(ISNUMBER($H335),IF('Order Form'!$K$14="Yes",'Order Form'!$B$10,""),""))</f>
        <v/>
      </c>
      <c r="R335" s="97" t="str">
        <f>IF('Order Form'!$B$11="Address 2","",IF(ISNUMBER($H335),IF('Order Form'!$K$14="Yes",'Order Form'!$B$11,""),""))</f>
        <v/>
      </c>
      <c r="S335" s="105" t="str">
        <f>IF('Order Form'!$B$12="Address 3","",IF(ISNUMBER($H335),IF('Order Form'!$K$14="Yes",'Order Form'!$B$12,""),""))</f>
        <v/>
      </c>
      <c r="T335" s="97" t="str">
        <f>IF('Order Form'!$B$13="Town","",IF(ISNUMBER($H335),IF('Order Form'!$K$14="Yes",'Order Form'!$B$13,""),""))</f>
        <v/>
      </c>
      <c r="U335" s="43"/>
      <c r="V335" s="112" t="str">
        <f>IF('Order Form'!$B$14="Post Code","",IF(ISNUMBER($H335),IF('Order Form'!$K$14="Yes",'Order Form'!$B$14,""),""))</f>
        <v/>
      </c>
      <c r="W335" s="107" t="str">
        <f>IF('Order Form'!$B$15="Country","",IF(ISNUMBER($H335),IF('Order Form'!$K$14="Yes",VLOOKUP('Order Form'!$B$15,Lists!N:O,2,0),""),""))</f>
        <v/>
      </c>
      <c r="X335" s="109"/>
      <c r="Y335" s="108" t="str">
        <f>IF('Order Form'!$F$8="Phone","",IF(ISNUMBER($H335),IF('Order Form'!$K$14="Yes",'Order Form'!$F$8,""),""))</f>
        <v/>
      </c>
      <c r="Z335" s="106" t="str">
        <f>IF('Order Form'!$F$9="Email","",IF(ISNUMBER($H335),IF('Order Form'!$K$14="Yes",'Order Form'!$F$9,""),""))</f>
        <v/>
      </c>
      <c r="AA335" s="47"/>
      <c r="AC335" s="95" t="str">
        <f>IF(ISNUMBER(($H335)),LEFT('Order Form'!$K$10,2),"")</f>
        <v/>
      </c>
      <c r="AD335" s="43"/>
      <c r="AE335" s="95" t="str">
        <f>IF(AC335="GR",LEFT('Order Form'!$K$11,2),"")</f>
        <v/>
      </c>
      <c r="AF335" s="43"/>
      <c r="AG335" s="47"/>
      <c r="AH335" s="47"/>
      <c r="AI335" s="95" t="str">
        <f>IF(ISNUMBER(($H335)),IF('Order Form'!$K$16="Yes","P",""),"")</f>
        <v/>
      </c>
      <c r="AJ335" s="43"/>
      <c r="AK335" s="115"/>
      <c r="AL335" s="115"/>
      <c r="AM335" s="43"/>
      <c r="AN335" s="43"/>
      <c r="AO335" s="47"/>
      <c r="AP335" s="43"/>
      <c r="AQ335" s="47"/>
      <c r="AR335" s="47"/>
      <c r="AS335" s="47"/>
      <c r="AZ335" s="95" t="str">
        <f>IF(ISNUMBER(($H335)),IF('Order Form'!$K$15="Yes","Y",""),"")</f>
        <v/>
      </c>
      <c r="BD335" s="96" t="e">
        <f>IF('Order Form'!#REF!&gt;0,"OF"," ")</f>
        <v>#REF!</v>
      </c>
      <c r="BE335" s="95" t="e">
        <f>IF('Order Form'!#REF!&gt;0,"Y"," ")</f>
        <v>#REF!</v>
      </c>
      <c r="BF335" s="95" t="e">
        <f>IF('Order Form'!#REF!&gt;0,"STANDARD"," ")</f>
        <v>#REF!</v>
      </c>
    </row>
    <row r="336" spans="1:58">
      <c r="A336" s="43"/>
      <c r="B336" s="102" t="str">
        <f>IF(ISNUMBER(($H336)),'Order Form'!$D$5,"")</f>
        <v/>
      </c>
      <c r="C336" s="101" t="str">
        <f>IF(ISNUMBER(($H336)),'Order Form'!$G$5,"")</f>
        <v/>
      </c>
      <c r="D336" s="101" t="str">
        <f>IF('Order Form'!F394="","",IF(ISNUMBER(($H336)),'Order Form'!F394,""))</f>
        <v/>
      </c>
      <c r="E336" s="44"/>
      <c r="F336" s="100" t="str">
        <f>IF(ISNUMBER((H336)),SUBSTITUTE(SUBSTITUTE('Order Form'!#REF!,"-","")," ",""),"")</f>
        <v/>
      </c>
      <c r="G336" s="45"/>
      <c r="H336" s="99" t="str">
        <f>IF('Order Form'!H394&gt;0,'Order Form'!H394," ")</f>
        <v xml:space="preserve"> </v>
      </c>
      <c r="I336" s="98" t="str">
        <f>IF('Order Form'!$K$13="Yes",(IF('Order Form'!#REF!&gt;0,"",IF('Order Form'!$K$10&lt;&gt;"GR - Gratis",IF('Order Form'!#REF!=0,"",IF(ISNUMBER($H336),'Order Form'!#REF!,"")),""))),"")</f>
        <v/>
      </c>
      <c r="J336" s="98" t="str">
        <f>IF('Order Form'!$K$13="Yes",(IF('Order Form'!#REF!=0,"",IF('Order Form'!$K$10&lt;&gt;"GR - Gratis",IF(ISNUMBER($H336),'Order Form'!#REF!,""),""))),"")</f>
        <v/>
      </c>
      <c r="K336" s="46"/>
      <c r="L336" s="98" t="str">
        <f>IF('Order Form'!J394&gt;0,"",IF('Order Form'!G394=0,"",IF('Order Form'!$K$10&lt;&gt;"GR - Gratis",IF('Order Form'!$K$12="Yes",IF(ISNUMBER($H336),'Order Form'!G394*100,""),""),"")))</f>
        <v/>
      </c>
      <c r="M336" s="98" t="str">
        <f>IF('Order Form'!J394&gt;0,"",IF('Order Form'!$K$17=0,"",IF('Order Form'!$K$17=0,"",IF('Order Form'!$K$10&lt;&gt;"GR - Gratis",IF('Order Form'!$K$12="Yes",IF(ISNUMBER($H336),'Order Form'!$K$17*100,""),""),""))))</f>
        <v/>
      </c>
      <c r="N336" s="47"/>
      <c r="O336" s="97" t="str">
        <f>IF('Order Form'!$B$8="Name / Attent Of","",IF(ISNUMBER($H336),IF('Order Form'!$K$14="Yes",'Order Form'!$B$8,""),""))</f>
        <v/>
      </c>
      <c r="P336" s="105" t="str">
        <f>IF('Order Form'!$B$9="Company / Department","",IF(ISNUMBER($H336),IF('Order Form'!$K$14="Yes",'Order Form'!$B$9,""),""))</f>
        <v/>
      </c>
      <c r="Q336" s="97" t="str">
        <f>IF('Order Form'!$B$10="Address 1","",IF(ISNUMBER($H336),IF('Order Form'!$K$14="Yes",'Order Form'!$B$10,""),""))</f>
        <v/>
      </c>
      <c r="R336" s="97" t="str">
        <f>IF('Order Form'!$B$11="Address 2","",IF(ISNUMBER($H336),IF('Order Form'!$K$14="Yes",'Order Form'!$B$11,""),""))</f>
        <v/>
      </c>
      <c r="S336" s="105" t="str">
        <f>IF('Order Form'!$B$12="Address 3","",IF(ISNUMBER($H336),IF('Order Form'!$K$14="Yes",'Order Form'!$B$12,""),""))</f>
        <v/>
      </c>
      <c r="T336" s="97" t="str">
        <f>IF('Order Form'!$B$13="Town","",IF(ISNUMBER($H336),IF('Order Form'!$K$14="Yes",'Order Form'!$B$13,""),""))</f>
        <v/>
      </c>
      <c r="U336" s="43"/>
      <c r="V336" s="112" t="str">
        <f>IF('Order Form'!$B$14="Post Code","",IF(ISNUMBER($H336),IF('Order Form'!$K$14="Yes",'Order Form'!$B$14,""),""))</f>
        <v/>
      </c>
      <c r="W336" s="107" t="str">
        <f>IF('Order Form'!$B$15="Country","",IF(ISNUMBER($H336),IF('Order Form'!$K$14="Yes",VLOOKUP('Order Form'!$B$15,Lists!N:O,2,0),""),""))</f>
        <v/>
      </c>
      <c r="X336" s="109"/>
      <c r="Y336" s="108" t="str">
        <f>IF('Order Form'!$F$8="Phone","",IF(ISNUMBER($H336),IF('Order Form'!$K$14="Yes",'Order Form'!$F$8,""),""))</f>
        <v/>
      </c>
      <c r="Z336" s="106" t="str">
        <f>IF('Order Form'!$F$9="Email","",IF(ISNUMBER($H336),IF('Order Form'!$K$14="Yes",'Order Form'!$F$9,""),""))</f>
        <v/>
      </c>
      <c r="AA336" s="47"/>
      <c r="AC336" s="95" t="str">
        <f>IF(ISNUMBER(($H336)),LEFT('Order Form'!$K$10,2),"")</f>
        <v/>
      </c>
      <c r="AD336" s="43"/>
      <c r="AE336" s="95" t="str">
        <f>IF(AC336="GR",LEFT('Order Form'!$K$11,2),"")</f>
        <v/>
      </c>
      <c r="AF336" s="43"/>
      <c r="AG336" s="47"/>
      <c r="AH336" s="47"/>
      <c r="AI336" s="95" t="str">
        <f>IF(ISNUMBER(($H336)),IF('Order Form'!$K$16="Yes","P",""),"")</f>
        <v/>
      </c>
      <c r="AJ336" s="43"/>
      <c r="AK336" s="115"/>
      <c r="AL336" s="115"/>
      <c r="AM336" s="43"/>
      <c r="AN336" s="43"/>
      <c r="AO336" s="47"/>
      <c r="AP336" s="43"/>
      <c r="AQ336" s="47"/>
      <c r="AR336" s="47"/>
      <c r="AS336" s="47"/>
      <c r="AZ336" s="95" t="str">
        <f>IF(ISNUMBER(($H336)),IF('Order Form'!$K$15="Yes","Y",""),"")</f>
        <v/>
      </c>
      <c r="BD336" s="96" t="e">
        <f>IF('Order Form'!#REF!&gt;0,"OF"," ")</f>
        <v>#REF!</v>
      </c>
      <c r="BE336" s="95" t="e">
        <f>IF('Order Form'!#REF!&gt;0,"Y"," ")</f>
        <v>#REF!</v>
      </c>
      <c r="BF336" s="95" t="e">
        <f>IF('Order Form'!#REF!&gt;0,"STANDARD"," ")</f>
        <v>#REF!</v>
      </c>
    </row>
    <row r="337" spans="1:58">
      <c r="A337" s="43"/>
      <c r="B337" s="102" t="str">
        <f>IF(ISNUMBER(($H337)),'Order Form'!$D$5,"")</f>
        <v/>
      </c>
      <c r="C337" s="101" t="str">
        <f>IF(ISNUMBER(($H337)),'Order Form'!$G$5,"")</f>
        <v/>
      </c>
      <c r="D337" s="101" t="str">
        <f>IF('Order Form'!F395="","",IF(ISNUMBER(($H337)),'Order Form'!F395,""))</f>
        <v/>
      </c>
      <c r="E337" s="44"/>
      <c r="F337" s="100" t="str">
        <f>IF(ISNUMBER((H337)),SUBSTITUTE(SUBSTITUTE('Order Form'!#REF!,"-","")," ",""),"")</f>
        <v/>
      </c>
      <c r="G337" s="45"/>
      <c r="H337" s="99" t="str">
        <f>IF('Order Form'!H395&gt;0,'Order Form'!H395," ")</f>
        <v xml:space="preserve"> </v>
      </c>
      <c r="I337" s="98" t="str">
        <f>IF('Order Form'!$K$13="Yes",(IF('Order Form'!#REF!&gt;0,"",IF('Order Form'!$K$10&lt;&gt;"GR - Gratis",IF('Order Form'!#REF!=0,"",IF(ISNUMBER($H337),'Order Form'!#REF!,"")),""))),"")</f>
        <v/>
      </c>
      <c r="J337" s="98" t="str">
        <f>IF('Order Form'!$K$13="Yes",(IF('Order Form'!#REF!=0,"",IF('Order Form'!$K$10&lt;&gt;"GR - Gratis",IF(ISNUMBER($H337),'Order Form'!#REF!,""),""))),"")</f>
        <v/>
      </c>
      <c r="K337" s="46"/>
      <c r="L337" s="98" t="str">
        <f>IF('Order Form'!J395&gt;0,"",IF('Order Form'!G395=0,"",IF('Order Form'!$K$10&lt;&gt;"GR - Gratis",IF('Order Form'!$K$12="Yes",IF(ISNUMBER($H337),'Order Form'!G395*100,""),""),"")))</f>
        <v/>
      </c>
      <c r="M337" s="98" t="str">
        <f>IF('Order Form'!J395&gt;0,"",IF('Order Form'!$K$17=0,"",IF('Order Form'!$K$17=0,"",IF('Order Form'!$K$10&lt;&gt;"GR - Gratis",IF('Order Form'!$K$12="Yes",IF(ISNUMBER($H337),'Order Form'!$K$17*100,""),""),""))))</f>
        <v/>
      </c>
      <c r="N337" s="47"/>
      <c r="O337" s="97" t="str">
        <f>IF('Order Form'!$B$8="Name / Attent Of","",IF(ISNUMBER($H337),IF('Order Form'!$K$14="Yes",'Order Form'!$B$8,""),""))</f>
        <v/>
      </c>
      <c r="P337" s="105" t="str">
        <f>IF('Order Form'!$B$9="Company / Department","",IF(ISNUMBER($H337),IF('Order Form'!$K$14="Yes",'Order Form'!$B$9,""),""))</f>
        <v/>
      </c>
      <c r="Q337" s="97" t="str">
        <f>IF('Order Form'!$B$10="Address 1","",IF(ISNUMBER($H337),IF('Order Form'!$K$14="Yes",'Order Form'!$B$10,""),""))</f>
        <v/>
      </c>
      <c r="R337" s="97" t="str">
        <f>IF('Order Form'!$B$11="Address 2","",IF(ISNUMBER($H337),IF('Order Form'!$K$14="Yes",'Order Form'!$B$11,""),""))</f>
        <v/>
      </c>
      <c r="S337" s="105" t="str">
        <f>IF('Order Form'!$B$12="Address 3","",IF(ISNUMBER($H337),IF('Order Form'!$K$14="Yes",'Order Form'!$B$12,""),""))</f>
        <v/>
      </c>
      <c r="T337" s="97" t="str">
        <f>IF('Order Form'!$B$13="Town","",IF(ISNUMBER($H337),IF('Order Form'!$K$14="Yes",'Order Form'!$B$13,""),""))</f>
        <v/>
      </c>
      <c r="U337" s="43"/>
      <c r="V337" s="112" t="str">
        <f>IF('Order Form'!$B$14="Post Code","",IF(ISNUMBER($H337),IF('Order Form'!$K$14="Yes",'Order Form'!$B$14,""),""))</f>
        <v/>
      </c>
      <c r="W337" s="107" t="str">
        <f>IF('Order Form'!$B$15="Country","",IF(ISNUMBER($H337),IF('Order Form'!$K$14="Yes",VLOOKUP('Order Form'!$B$15,Lists!N:O,2,0),""),""))</f>
        <v/>
      </c>
      <c r="X337" s="109"/>
      <c r="Y337" s="108" t="str">
        <f>IF('Order Form'!$F$8="Phone","",IF(ISNUMBER($H337),IF('Order Form'!$K$14="Yes",'Order Form'!$F$8,""),""))</f>
        <v/>
      </c>
      <c r="Z337" s="106" t="str">
        <f>IF('Order Form'!$F$9="Email","",IF(ISNUMBER($H337),IF('Order Form'!$K$14="Yes",'Order Form'!$F$9,""),""))</f>
        <v/>
      </c>
      <c r="AA337" s="47"/>
      <c r="AC337" s="95" t="str">
        <f>IF(ISNUMBER(($H337)),LEFT('Order Form'!$K$10,2),"")</f>
        <v/>
      </c>
      <c r="AD337" s="43"/>
      <c r="AE337" s="95" t="str">
        <f>IF(AC337="GR",LEFT('Order Form'!$K$11,2),"")</f>
        <v/>
      </c>
      <c r="AF337" s="43"/>
      <c r="AG337" s="47"/>
      <c r="AH337" s="47"/>
      <c r="AI337" s="95" t="str">
        <f>IF(ISNUMBER(($H337)),IF('Order Form'!$K$16="Yes","P",""),"")</f>
        <v/>
      </c>
      <c r="AJ337" s="43"/>
      <c r="AK337" s="115"/>
      <c r="AL337" s="115"/>
      <c r="AM337" s="43"/>
      <c r="AN337" s="43"/>
      <c r="AO337" s="47"/>
      <c r="AP337" s="43"/>
      <c r="AQ337" s="47"/>
      <c r="AR337" s="47"/>
      <c r="AS337" s="47"/>
      <c r="AZ337" s="95" t="str">
        <f>IF(ISNUMBER(($H337)),IF('Order Form'!$K$15="Yes","Y",""),"")</f>
        <v/>
      </c>
      <c r="BD337" s="96" t="e">
        <f>IF('Order Form'!#REF!&gt;0,"OF"," ")</f>
        <v>#REF!</v>
      </c>
      <c r="BE337" s="95" t="e">
        <f>IF('Order Form'!#REF!&gt;0,"Y"," ")</f>
        <v>#REF!</v>
      </c>
      <c r="BF337" s="95" t="e">
        <f>IF('Order Form'!#REF!&gt;0,"STANDARD"," ")</f>
        <v>#REF!</v>
      </c>
    </row>
    <row r="338" spans="1:58">
      <c r="A338" s="43"/>
      <c r="B338" s="102" t="str">
        <f>IF(ISNUMBER(($H338)),'Order Form'!$D$5,"")</f>
        <v/>
      </c>
      <c r="C338" s="101" t="str">
        <f>IF(ISNUMBER(($H338)),'Order Form'!$G$5,"")</f>
        <v/>
      </c>
      <c r="D338" s="101" t="str">
        <f>IF('Order Form'!F396="","",IF(ISNUMBER(($H338)),'Order Form'!F396,""))</f>
        <v/>
      </c>
      <c r="E338" s="44"/>
      <c r="F338" s="100" t="str">
        <f>IF(ISNUMBER((H338)),SUBSTITUTE(SUBSTITUTE('Order Form'!#REF!,"-","")," ",""),"")</f>
        <v/>
      </c>
      <c r="G338" s="45"/>
      <c r="H338" s="99" t="str">
        <f>IF('Order Form'!H396&gt;0,'Order Form'!H396," ")</f>
        <v xml:space="preserve"> </v>
      </c>
      <c r="I338" s="98" t="str">
        <f>IF('Order Form'!$K$13="Yes",(IF('Order Form'!#REF!&gt;0,"",IF('Order Form'!$K$10&lt;&gt;"GR - Gratis",IF('Order Form'!#REF!=0,"",IF(ISNUMBER($H338),'Order Form'!#REF!,"")),""))),"")</f>
        <v/>
      </c>
      <c r="J338" s="98" t="str">
        <f>IF('Order Form'!$K$13="Yes",(IF('Order Form'!#REF!=0,"",IF('Order Form'!$K$10&lt;&gt;"GR - Gratis",IF(ISNUMBER($H338),'Order Form'!#REF!,""),""))),"")</f>
        <v/>
      </c>
      <c r="K338" s="46"/>
      <c r="L338" s="98" t="str">
        <f>IF('Order Form'!J396&gt;0,"",IF('Order Form'!G396=0,"",IF('Order Form'!$K$10&lt;&gt;"GR - Gratis",IF('Order Form'!$K$12="Yes",IF(ISNUMBER($H338),'Order Form'!G396*100,""),""),"")))</f>
        <v/>
      </c>
      <c r="M338" s="98" t="str">
        <f>IF('Order Form'!J396&gt;0,"",IF('Order Form'!$K$17=0,"",IF('Order Form'!$K$17=0,"",IF('Order Form'!$K$10&lt;&gt;"GR - Gratis",IF('Order Form'!$K$12="Yes",IF(ISNUMBER($H338),'Order Form'!$K$17*100,""),""),""))))</f>
        <v/>
      </c>
      <c r="N338" s="47"/>
      <c r="O338" s="97" t="str">
        <f>IF('Order Form'!$B$8="Name / Attent Of","",IF(ISNUMBER($H338),IF('Order Form'!$K$14="Yes",'Order Form'!$B$8,""),""))</f>
        <v/>
      </c>
      <c r="P338" s="105" t="str">
        <f>IF('Order Form'!$B$9="Company / Department","",IF(ISNUMBER($H338),IF('Order Form'!$K$14="Yes",'Order Form'!$B$9,""),""))</f>
        <v/>
      </c>
      <c r="Q338" s="97" t="str">
        <f>IF('Order Form'!$B$10="Address 1","",IF(ISNUMBER($H338),IF('Order Form'!$K$14="Yes",'Order Form'!$B$10,""),""))</f>
        <v/>
      </c>
      <c r="R338" s="97" t="str">
        <f>IF('Order Form'!$B$11="Address 2","",IF(ISNUMBER($H338),IF('Order Form'!$K$14="Yes",'Order Form'!$B$11,""),""))</f>
        <v/>
      </c>
      <c r="S338" s="105" t="str">
        <f>IF('Order Form'!$B$12="Address 3","",IF(ISNUMBER($H338),IF('Order Form'!$K$14="Yes",'Order Form'!$B$12,""),""))</f>
        <v/>
      </c>
      <c r="T338" s="97" t="str">
        <f>IF('Order Form'!$B$13="Town","",IF(ISNUMBER($H338),IF('Order Form'!$K$14="Yes",'Order Form'!$B$13,""),""))</f>
        <v/>
      </c>
      <c r="U338" s="43"/>
      <c r="V338" s="112" t="str">
        <f>IF('Order Form'!$B$14="Post Code","",IF(ISNUMBER($H338),IF('Order Form'!$K$14="Yes",'Order Form'!$B$14,""),""))</f>
        <v/>
      </c>
      <c r="W338" s="107" t="str">
        <f>IF('Order Form'!$B$15="Country","",IF(ISNUMBER($H338),IF('Order Form'!$K$14="Yes",VLOOKUP('Order Form'!$B$15,Lists!N:O,2,0),""),""))</f>
        <v/>
      </c>
      <c r="X338" s="109"/>
      <c r="Y338" s="108" t="str">
        <f>IF('Order Form'!$F$8="Phone","",IF(ISNUMBER($H338),IF('Order Form'!$K$14="Yes",'Order Form'!$F$8,""),""))</f>
        <v/>
      </c>
      <c r="Z338" s="106" t="str">
        <f>IF('Order Form'!$F$9="Email","",IF(ISNUMBER($H338),IF('Order Form'!$K$14="Yes",'Order Form'!$F$9,""),""))</f>
        <v/>
      </c>
      <c r="AA338" s="47"/>
      <c r="AC338" s="95" t="str">
        <f>IF(ISNUMBER(($H338)),LEFT('Order Form'!$K$10,2),"")</f>
        <v/>
      </c>
      <c r="AD338" s="43"/>
      <c r="AE338" s="95" t="str">
        <f>IF(AC338="GR",LEFT('Order Form'!$K$11,2),"")</f>
        <v/>
      </c>
      <c r="AF338" s="43"/>
      <c r="AG338" s="47"/>
      <c r="AH338" s="47"/>
      <c r="AI338" s="95" t="str">
        <f>IF(ISNUMBER(($H338)),IF('Order Form'!$K$16="Yes","P",""),"")</f>
        <v/>
      </c>
      <c r="AJ338" s="43"/>
      <c r="AK338" s="115"/>
      <c r="AL338" s="115"/>
      <c r="AM338" s="43"/>
      <c r="AN338" s="43"/>
      <c r="AO338" s="47"/>
      <c r="AP338" s="43"/>
      <c r="AQ338" s="47"/>
      <c r="AR338" s="47"/>
      <c r="AS338" s="47"/>
      <c r="AZ338" s="95" t="str">
        <f>IF(ISNUMBER(($H338)),IF('Order Form'!$K$15="Yes","Y",""),"")</f>
        <v/>
      </c>
      <c r="BD338" s="96" t="e">
        <f>IF('Order Form'!#REF!&gt;0,"OF"," ")</f>
        <v>#REF!</v>
      </c>
      <c r="BE338" s="95" t="e">
        <f>IF('Order Form'!#REF!&gt;0,"Y"," ")</f>
        <v>#REF!</v>
      </c>
      <c r="BF338" s="95" t="e">
        <f>IF('Order Form'!#REF!&gt;0,"STANDARD"," ")</f>
        <v>#REF!</v>
      </c>
    </row>
    <row r="339" spans="1:58">
      <c r="A339" s="43"/>
      <c r="B339" s="102" t="str">
        <f>IF(ISNUMBER(($H339)),'Order Form'!$D$5,"")</f>
        <v/>
      </c>
      <c r="C339" s="101" t="str">
        <f>IF(ISNUMBER(($H339)),'Order Form'!$G$5,"")</f>
        <v/>
      </c>
      <c r="D339" s="101" t="str">
        <f>IF('Order Form'!F397="","",IF(ISNUMBER(($H339)),'Order Form'!F397,""))</f>
        <v/>
      </c>
      <c r="E339" s="44"/>
      <c r="F339" s="100" t="str">
        <f>IF(ISNUMBER((H339)),SUBSTITUTE(SUBSTITUTE('Order Form'!#REF!,"-","")," ",""),"")</f>
        <v/>
      </c>
      <c r="G339" s="45"/>
      <c r="H339" s="99" t="str">
        <f>IF('Order Form'!H397&gt;0,'Order Form'!H397," ")</f>
        <v xml:space="preserve"> </v>
      </c>
      <c r="I339" s="98" t="str">
        <f>IF('Order Form'!$K$13="Yes",(IF('Order Form'!#REF!&gt;0,"",IF('Order Form'!$K$10&lt;&gt;"GR - Gratis",IF('Order Form'!#REF!=0,"",IF(ISNUMBER($H339),'Order Form'!#REF!,"")),""))),"")</f>
        <v/>
      </c>
      <c r="J339" s="98" t="str">
        <f>IF('Order Form'!$K$13="Yes",(IF('Order Form'!#REF!=0,"",IF('Order Form'!$K$10&lt;&gt;"GR - Gratis",IF(ISNUMBER($H339),'Order Form'!#REF!,""),""))),"")</f>
        <v/>
      </c>
      <c r="K339" s="46"/>
      <c r="L339" s="98" t="str">
        <f>IF('Order Form'!J397&gt;0,"",IF('Order Form'!G397=0,"",IF('Order Form'!$K$10&lt;&gt;"GR - Gratis",IF('Order Form'!$K$12="Yes",IF(ISNUMBER($H339),'Order Form'!G397*100,""),""),"")))</f>
        <v/>
      </c>
      <c r="M339" s="98" t="str">
        <f>IF('Order Form'!J397&gt;0,"",IF('Order Form'!$K$17=0,"",IF('Order Form'!$K$17=0,"",IF('Order Form'!$K$10&lt;&gt;"GR - Gratis",IF('Order Form'!$K$12="Yes",IF(ISNUMBER($H339),'Order Form'!$K$17*100,""),""),""))))</f>
        <v/>
      </c>
      <c r="N339" s="47"/>
      <c r="O339" s="97" t="str">
        <f>IF('Order Form'!$B$8="Name / Attent Of","",IF(ISNUMBER($H339),IF('Order Form'!$K$14="Yes",'Order Form'!$B$8,""),""))</f>
        <v/>
      </c>
      <c r="P339" s="105" t="str">
        <f>IF('Order Form'!$B$9="Company / Department","",IF(ISNUMBER($H339),IF('Order Form'!$K$14="Yes",'Order Form'!$B$9,""),""))</f>
        <v/>
      </c>
      <c r="Q339" s="97" t="str">
        <f>IF('Order Form'!$B$10="Address 1","",IF(ISNUMBER($H339),IF('Order Form'!$K$14="Yes",'Order Form'!$B$10,""),""))</f>
        <v/>
      </c>
      <c r="R339" s="97" t="str">
        <f>IF('Order Form'!$B$11="Address 2","",IF(ISNUMBER($H339),IF('Order Form'!$K$14="Yes",'Order Form'!$B$11,""),""))</f>
        <v/>
      </c>
      <c r="S339" s="105" t="str">
        <f>IF('Order Form'!$B$12="Address 3","",IF(ISNUMBER($H339),IF('Order Form'!$K$14="Yes",'Order Form'!$B$12,""),""))</f>
        <v/>
      </c>
      <c r="T339" s="97" t="str">
        <f>IF('Order Form'!$B$13="Town","",IF(ISNUMBER($H339),IF('Order Form'!$K$14="Yes",'Order Form'!$B$13,""),""))</f>
        <v/>
      </c>
      <c r="U339" s="43"/>
      <c r="V339" s="112" t="str">
        <f>IF('Order Form'!$B$14="Post Code","",IF(ISNUMBER($H339),IF('Order Form'!$K$14="Yes",'Order Form'!$B$14,""),""))</f>
        <v/>
      </c>
      <c r="W339" s="107" t="str">
        <f>IF('Order Form'!$B$15="Country","",IF(ISNUMBER($H339),IF('Order Form'!$K$14="Yes",VLOOKUP('Order Form'!$B$15,Lists!N:O,2,0),""),""))</f>
        <v/>
      </c>
      <c r="X339" s="109"/>
      <c r="Y339" s="108" t="str">
        <f>IF('Order Form'!$F$8="Phone","",IF(ISNUMBER($H339),IF('Order Form'!$K$14="Yes",'Order Form'!$F$8,""),""))</f>
        <v/>
      </c>
      <c r="Z339" s="106" t="str">
        <f>IF('Order Form'!$F$9="Email","",IF(ISNUMBER($H339),IF('Order Form'!$K$14="Yes",'Order Form'!$F$9,""),""))</f>
        <v/>
      </c>
      <c r="AA339" s="47"/>
      <c r="AC339" s="95" t="str">
        <f>IF(ISNUMBER(($H339)),LEFT('Order Form'!$K$10,2),"")</f>
        <v/>
      </c>
      <c r="AD339" s="43"/>
      <c r="AE339" s="95" t="str">
        <f>IF(AC339="GR",LEFT('Order Form'!$K$11,2),"")</f>
        <v/>
      </c>
      <c r="AF339" s="43"/>
      <c r="AG339" s="47"/>
      <c r="AH339" s="47"/>
      <c r="AI339" s="95" t="str">
        <f>IF(ISNUMBER(($H339)),IF('Order Form'!$K$16="Yes","P",""),"")</f>
        <v/>
      </c>
      <c r="AJ339" s="43"/>
      <c r="AK339" s="115"/>
      <c r="AL339" s="115"/>
      <c r="AM339" s="43"/>
      <c r="AN339" s="43"/>
      <c r="AO339" s="47"/>
      <c r="AP339" s="43"/>
      <c r="AQ339" s="47"/>
      <c r="AR339" s="47"/>
      <c r="AS339" s="47"/>
      <c r="AZ339" s="95" t="str">
        <f>IF(ISNUMBER(($H339)),IF('Order Form'!$K$15="Yes","Y",""),"")</f>
        <v/>
      </c>
      <c r="BD339" s="96" t="e">
        <f>IF('Order Form'!#REF!&gt;0,"OF"," ")</f>
        <v>#REF!</v>
      </c>
      <c r="BE339" s="95" t="e">
        <f>IF('Order Form'!#REF!&gt;0,"Y"," ")</f>
        <v>#REF!</v>
      </c>
      <c r="BF339" s="95" t="e">
        <f>IF('Order Form'!#REF!&gt;0,"STANDARD"," ")</f>
        <v>#REF!</v>
      </c>
    </row>
    <row r="340" spans="1:58">
      <c r="A340" s="43"/>
      <c r="B340" s="102" t="str">
        <f>IF(ISNUMBER(($H340)),'Order Form'!$D$5,"")</f>
        <v/>
      </c>
      <c r="C340" s="101" t="str">
        <f>IF(ISNUMBER(($H340)),'Order Form'!$G$5,"")</f>
        <v/>
      </c>
      <c r="D340" s="101" t="str">
        <f>IF('Order Form'!F398="","",IF(ISNUMBER(($H340)),'Order Form'!F398,""))</f>
        <v/>
      </c>
      <c r="E340" s="44"/>
      <c r="F340" s="100" t="str">
        <f>IF(ISNUMBER((H340)),SUBSTITUTE(SUBSTITUTE('Order Form'!#REF!,"-","")," ",""),"")</f>
        <v/>
      </c>
      <c r="G340" s="45"/>
      <c r="H340" s="99" t="str">
        <f>IF('Order Form'!H398&gt;0,'Order Form'!H398," ")</f>
        <v xml:space="preserve"> </v>
      </c>
      <c r="I340" s="98" t="str">
        <f>IF('Order Form'!$K$13="Yes",(IF('Order Form'!#REF!&gt;0,"",IF('Order Form'!$K$10&lt;&gt;"GR - Gratis",IF('Order Form'!#REF!=0,"",IF(ISNUMBER($H340),'Order Form'!#REF!,"")),""))),"")</f>
        <v/>
      </c>
      <c r="J340" s="98" t="str">
        <f>IF('Order Form'!$K$13="Yes",(IF('Order Form'!#REF!=0,"",IF('Order Form'!$K$10&lt;&gt;"GR - Gratis",IF(ISNUMBER($H340),'Order Form'!#REF!,""),""))),"")</f>
        <v/>
      </c>
      <c r="K340" s="46"/>
      <c r="L340" s="98" t="str">
        <f>IF('Order Form'!J398&gt;0,"",IF('Order Form'!G398=0,"",IF('Order Form'!$K$10&lt;&gt;"GR - Gratis",IF('Order Form'!$K$12="Yes",IF(ISNUMBER($H340),'Order Form'!G398*100,""),""),"")))</f>
        <v/>
      </c>
      <c r="M340" s="98" t="str">
        <f>IF('Order Form'!J398&gt;0,"",IF('Order Form'!$K$17=0,"",IF('Order Form'!$K$17=0,"",IF('Order Form'!$K$10&lt;&gt;"GR - Gratis",IF('Order Form'!$K$12="Yes",IF(ISNUMBER($H340),'Order Form'!$K$17*100,""),""),""))))</f>
        <v/>
      </c>
      <c r="N340" s="47"/>
      <c r="O340" s="97" t="str">
        <f>IF('Order Form'!$B$8="Name / Attent Of","",IF(ISNUMBER($H340),IF('Order Form'!$K$14="Yes",'Order Form'!$B$8,""),""))</f>
        <v/>
      </c>
      <c r="P340" s="105" t="str">
        <f>IF('Order Form'!$B$9="Company / Department","",IF(ISNUMBER($H340),IF('Order Form'!$K$14="Yes",'Order Form'!$B$9,""),""))</f>
        <v/>
      </c>
      <c r="Q340" s="97" t="str">
        <f>IF('Order Form'!$B$10="Address 1","",IF(ISNUMBER($H340),IF('Order Form'!$K$14="Yes",'Order Form'!$B$10,""),""))</f>
        <v/>
      </c>
      <c r="R340" s="97" t="str">
        <f>IF('Order Form'!$B$11="Address 2","",IF(ISNUMBER($H340),IF('Order Form'!$K$14="Yes",'Order Form'!$B$11,""),""))</f>
        <v/>
      </c>
      <c r="S340" s="105" t="str">
        <f>IF('Order Form'!$B$12="Address 3","",IF(ISNUMBER($H340),IF('Order Form'!$K$14="Yes",'Order Form'!$B$12,""),""))</f>
        <v/>
      </c>
      <c r="T340" s="97" t="str">
        <f>IF('Order Form'!$B$13="Town","",IF(ISNUMBER($H340),IF('Order Form'!$K$14="Yes",'Order Form'!$B$13,""),""))</f>
        <v/>
      </c>
      <c r="U340" s="43"/>
      <c r="V340" s="112" t="str">
        <f>IF('Order Form'!$B$14="Post Code","",IF(ISNUMBER($H340),IF('Order Form'!$K$14="Yes",'Order Form'!$B$14,""),""))</f>
        <v/>
      </c>
      <c r="W340" s="107" t="str">
        <f>IF('Order Form'!$B$15="Country","",IF(ISNUMBER($H340),IF('Order Form'!$K$14="Yes",VLOOKUP('Order Form'!$B$15,Lists!N:O,2,0),""),""))</f>
        <v/>
      </c>
      <c r="X340" s="109"/>
      <c r="Y340" s="108" t="str">
        <f>IF('Order Form'!$F$8="Phone","",IF(ISNUMBER($H340),IF('Order Form'!$K$14="Yes",'Order Form'!$F$8,""),""))</f>
        <v/>
      </c>
      <c r="Z340" s="106" t="str">
        <f>IF('Order Form'!$F$9="Email","",IF(ISNUMBER($H340),IF('Order Form'!$K$14="Yes",'Order Form'!$F$9,""),""))</f>
        <v/>
      </c>
      <c r="AA340" s="47"/>
      <c r="AC340" s="95" t="str">
        <f>IF(ISNUMBER(($H340)),LEFT('Order Form'!$K$10,2),"")</f>
        <v/>
      </c>
      <c r="AD340" s="43"/>
      <c r="AE340" s="95" t="str">
        <f>IF(AC340="GR",LEFT('Order Form'!$K$11,2),"")</f>
        <v/>
      </c>
      <c r="AF340" s="43"/>
      <c r="AG340" s="47"/>
      <c r="AH340" s="47"/>
      <c r="AI340" s="95" t="str">
        <f>IF(ISNUMBER(($H340)),IF('Order Form'!$K$16="Yes","P",""),"")</f>
        <v/>
      </c>
      <c r="AJ340" s="43"/>
      <c r="AK340" s="115"/>
      <c r="AL340" s="115"/>
      <c r="AM340" s="43"/>
      <c r="AN340" s="43"/>
      <c r="AO340" s="47"/>
      <c r="AP340" s="43"/>
      <c r="AQ340" s="47"/>
      <c r="AR340" s="47"/>
      <c r="AS340" s="47"/>
      <c r="AZ340" s="95" t="str">
        <f>IF(ISNUMBER(($H340)),IF('Order Form'!$K$15="Yes","Y",""),"")</f>
        <v/>
      </c>
      <c r="BD340" s="96" t="e">
        <f>IF('Order Form'!#REF!&gt;0,"OF"," ")</f>
        <v>#REF!</v>
      </c>
      <c r="BE340" s="95" t="e">
        <f>IF('Order Form'!#REF!&gt;0,"Y"," ")</f>
        <v>#REF!</v>
      </c>
      <c r="BF340" s="95" t="e">
        <f>IF('Order Form'!#REF!&gt;0,"STANDARD"," ")</f>
        <v>#REF!</v>
      </c>
    </row>
    <row r="341" spans="1:58">
      <c r="A341" s="43"/>
      <c r="B341" s="102" t="str">
        <f>IF(ISNUMBER(($H341)),'Order Form'!$D$5,"")</f>
        <v/>
      </c>
      <c r="C341" s="101" t="str">
        <f>IF(ISNUMBER(($H341)),'Order Form'!$G$5,"")</f>
        <v/>
      </c>
      <c r="D341" s="101" t="str">
        <f>IF('Order Form'!F399="","",IF(ISNUMBER(($H341)),'Order Form'!F399,""))</f>
        <v/>
      </c>
      <c r="E341" s="44"/>
      <c r="F341" s="100" t="str">
        <f>IF(ISNUMBER((H341)),SUBSTITUTE(SUBSTITUTE('Order Form'!#REF!,"-","")," ",""),"")</f>
        <v/>
      </c>
      <c r="G341" s="45"/>
      <c r="H341" s="99" t="str">
        <f>IF('Order Form'!H399&gt;0,'Order Form'!H399," ")</f>
        <v xml:space="preserve"> </v>
      </c>
      <c r="I341" s="98" t="str">
        <f>IF('Order Form'!$K$13="Yes",(IF('Order Form'!#REF!&gt;0,"",IF('Order Form'!$K$10&lt;&gt;"GR - Gratis",IF('Order Form'!#REF!=0,"",IF(ISNUMBER($H341),'Order Form'!#REF!,"")),""))),"")</f>
        <v/>
      </c>
      <c r="J341" s="98" t="str">
        <f>IF('Order Form'!$K$13="Yes",(IF('Order Form'!#REF!=0,"",IF('Order Form'!$K$10&lt;&gt;"GR - Gratis",IF(ISNUMBER($H341),'Order Form'!#REF!,""),""))),"")</f>
        <v/>
      </c>
      <c r="K341" s="46"/>
      <c r="L341" s="98" t="str">
        <f>IF('Order Form'!J399&gt;0,"",IF('Order Form'!G399=0,"",IF('Order Form'!$K$10&lt;&gt;"GR - Gratis",IF('Order Form'!$K$12="Yes",IF(ISNUMBER($H341),'Order Form'!G399*100,""),""),"")))</f>
        <v/>
      </c>
      <c r="M341" s="98" t="str">
        <f>IF('Order Form'!J399&gt;0,"",IF('Order Form'!$K$17=0,"",IF('Order Form'!$K$17=0,"",IF('Order Form'!$K$10&lt;&gt;"GR - Gratis",IF('Order Form'!$K$12="Yes",IF(ISNUMBER($H341),'Order Form'!$K$17*100,""),""),""))))</f>
        <v/>
      </c>
      <c r="N341" s="47"/>
      <c r="O341" s="97" t="str">
        <f>IF('Order Form'!$B$8="Name / Attent Of","",IF(ISNUMBER($H341),IF('Order Form'!$K$14="Yes",'Order Form'!$B$8,""),""))</f>
        <v/>
      </c>
      <c r="P341" s="105" t="str">
        <f>IF('Order Form'!$B$9="Company / Department","",IF(ISNUMBER($H341),IF('Order Form'!$K$14="Yes",'Order Form'!$B$9,""),""))</f>
        <v/>
      </c>
      <c r="Q341" s="97" t="str">
        <f>IF('Order Form'!$B$10="Address 1","",IF(ISNUMBER($H341),IF('Order Form'!$K$14="Yes",'Order Form'!$B$10,""),""))</f>
        <v/>
      </c>
      <c r="R341" s="97" t="str">
        <f>IF('Order Form'!$B$11="Address 2","",IF(ISNUMBER($H341),IF('Order Form'!$K$14="Yes",'Order Form'!$B$11,""),""))</f>
        <v/>
      </c>
      <c r="S341" s="105" t="str">
        <f>IF('Order Form'!$B$12="Address 3","",IF(ISNUMBER($H341),IF('Order Form'!$K$14="Yes",'Order Form'!$B$12,""),""))</f>
        <v/>
      </c>
      <c r="T341" s="97" t="str">
        <f>IF('Order Form'!$B$13="Town","",IF(ISNUMBER($H341),IF('Order Form'!$K$14="Yes",'Order Form'!$B$13,""),""))</f>
        <v/>
      </c>
      <c r="U341" s="43"/>
      <c r="V341" s="112" t="str">
        <f>IF('Order Form'!$B$14="Post Code","",IF(ISNUMBER($H341),IF('Order Form'!$K$14="Yes",'Order Form'!$B$14,""),""))</f>
        <v/>
      </c>
      <c r="W341" s="107" t="str">
        <f>IF('Order Form'!$B$15="Country","",IF(ISNUMBER($H341),IF('Order Form'!$K$14="Yes",VLOOKUP('Order Form'!$B$15,Lists!N:O,2,0),""),""))</f>
        <v/>
      </c>
      <c r="X341" s="109"/>
      <c r="Y341" s="108" t="str">
        <f>IF('Order Form'!$F$8="Phone","",IF(ISNUMBER($H341),IF('Order Form'!$K$14="Yes",'Order Form'!$F$8,""),""))</f>
        <v/>
      </c>
      <c r="Z341" s="106" t="str">
        <f>IF('Order Form'!$F$9="Email","",IF(ISNUMBER($H341),IF('Order Form'!$K$14="Yes",'Order Form'!$F$9,""),""))</f>
        <v/>
      </c>
      <c r="AA341" s="47"/>
      <c r="AC341" s="95" t="str">
        <f>IF(ISNUMBER(($H341)),LEFT('Order Form'!$K$10,2),"")</f>
        <v/>
      </c>
      <c r="AD341" s="43"/>
      <c r="AE341" s="95" t="str">
        <f>IF(AC341="GR",LEFT('Order Form'!$K$11,2),"")</f>
        <v/>
      </c>
      <c r="AF341" s="43"/>
      <c r="AG341" s="47"/>
      <c r="AH341" s="47"/>
      <c r="AI341" s="95" t="str">
        <f>IF(ISNUMBER(($H341)),IF('Order Form'!$K$16="Yes","P",""),"")</f>
        <v/>
      </c>
      <c r="AJ341" s="43"/>
      <c r="AK341" s="115"/>
      <c r="AL341" s="115"/>
      <c r="AM341" s="43"/>
      <c r="AN341" s="43"/>
      <c r="AO341" s="47"/>
      <c r="AP341" s="43"/>
      <c r="AQ341" s="47"/>
      <c r="AR341" s="47"/>
      <c r="AS341" s="47"/>
      <c r="AZ341" s="95" t="str">
        <f>IF(ISNUMBER(($H341)),IF('Order Form'!$K$15="Yes","Y",""),"")</f>
        <v/>
      </c>
      <c r="BD341" s="96" t="e">
        <f>IF('Order Form'!#REF!&gt;0,"OF"," ")</f>
        <v>#REF!</v>
      </c>
      <c r="BE341" s="95" t="e">
        <f>IF('Order Form'!#REF!&gt;0,"Y"," ")</f>
        <v>#REF!</v>
      </c>
      <c r="BF341" s="95" t="e">
        <f>IF('Order Form'!#REF!&gt;0,"STANDARD"," ")</f>
        <v>#REF!</v>
      </c>
    </row>
    <row r="342" spans="1:58">
      <c r="A342" s="43"/>
      <c r="B342" s="102" t="str">
        <f>IF(ISNUMBER(($H342)),'Order Form'!$D$5,"")</f>
        <v/>
      </c>
      <c r="C342" s="101" t="str">
        <f>IF(ISNUMBER(($H342)),'Order Form'!$G$5,"")</f>
        <v/>
      </c>
      <c r="D342" s="101" t="str">
        <f>IF('Order Form'!F400="","",IF(ISNUMBER(($H342)),'Order Form'!F400,""))</f>
        <v/>
      </c>
      <c r="E342" s="44"/>
      <c r="F342" s="100" t="str">
        <f>IF(ISNUMBER((H342)),SUBSTITUTE(SUBSTITUTE('Order Form'!#REF!,"-","")," ",""),"")</f>
        <v/>
      </c>
      <c r="G342" s="45"/>
      <c r="H342" s="99" t="str">
        <f>IF('Order Form'!H400&gt;0,'Order Form'!H400," ")</f>
        <v xml:space="preserve"> </v>
      </c>
      <c r="I342" s="98" t="str">
        <f>IF('Order Form'!$K$13="Yes",(IF('Order Form'!#REF!&gt;0,"",IF('Order Form'!$K$10&lt;&gt;"GR - Gratis",IF('Order Form'!#REF!=0,"",IF(ISNUMBER($H342),'Order Form'!#REF!,"")),""))),"")</f>
        <v/>
      </c>
      <c r="J342" s="98" t="str">
        <f>IF('Order Form'!$K$13="Yes",(IF('Order Form'!#REF!=0,"",IF('Order Form'!$K$10&lt;&gt;"GR - Gratis",IF(ISNUMBER($H342),'Order Form'!#REF!,""),""))),"")</f>
        <v/>
      </c>
      <c r="K342" s="46"/>
      <c r="L342" s="98" t="str">
        <f>IF('Order Form'!J400&gt;0,"",IF('Order Form'!G400=0,"",IF('Order Form'!$K$10&lt;&gt;"GR - Gratis",IF('Order Form'!$K$12="Yes",IF(ISNUMBER($H342),'Order Form'!G400*100,""),""),"")))</f>
        <v/>
      </c>
      <c r="M342" s="98" t="str">
        <f>IF('Order Form'!J400&gt;0,"",IF('Order Form'!$K$17=0,"",IF('Order Form'!$K$17=0,"",IF('Order Form'!$K$10&lt;&gt;"GR - Gratis",IF('Order Form'!$K$12="Yes",IF(ISNUMBER($H342),'Order Form'!$K$17*100,""),""),""))))</f>
        <v/>
      </c>
      <c r="N342" s="47"/>
      <c r="O342" s="97" t="str">
        <f>IF('Order Form'!$B$8="Name / Attent Of","",IF(ISNUMBER($H342),IF('Order Form'!$K$14="Yes",'Order Form'!$B$8,""),""))</f>
        <v/>
      </c>
      <c r="P342" s="105" t="str">
        <f>IF('Order Form'!$B$9="Company / Department","",IF(ISNUMBER($H342),IF('Order Form'!$K$14="Yes",'Order Form'!$B$9,""),""))</f>
        <v/>
      </c>
      <c r="Q342" s="97" t="str">
        <f>IF('Order Form'!$B$10="Address 1","",IF(ISNUMBER($H342),IF('Order Form'!$K$14="Yes",'Order Form'!$B$10,""),""))</f>
        <v/>
      </c>
      <c r="R342" s="97" t="str">
        <f>IF('Order Form'!$B$11="Address 2","",IF(ISNUMBER($H342),IF('Order Form'!$K$14="Yes",'Order Form'!$B$11,""),""))</f>
        <v/>
      </c>
      <c r="S342" s="105" t="str">
        <f>IF('Order Form'!$B$12="Address 3","",IF(ISNUMBER($H342),IF('Order Form'!$K$14="Yes",'Order Form'!$B$12,""),""))</f>
        <v/>
      </c>
      <c r="T342" s="97" t="str">
        <f>IF('Order Form'!$B$13="Town","",IF(ISNUMBER($H342),IF('Order Form'!$K$14="Yes",'Order Form'!$B$13,""),""))</f>
        <v/>
      </c>
      <c r="U342" s="43"/>
      <c r="V342" s="112" t="str">
        <f>IF('Order Form'!$B$14="Post Code","",IF(ISNUMBER($H342),IF('Order Form'!$K$14="Yes",'Order Form'!$B$14,""),""))</f>
        <v/>
      </c>
      <c r="W342" s="107" t="str">
        <f>IF('Order Form'!$B$15="Country","",IF(ISNUMBER($H342),IF('Order Form'!$K$14="Yes",VLOOKUP('Order Form'!$B$15,Lists!N:O,2,0),""),""))</f>
        <v/>
      </c>
      <c r="X342" s="109"/>
      <c r="Y342" s="108" t="str">
        <f>IF('Order Form'!$F$8="Phone","",IF(ISNUMBER($H342),IF('Order Form'!$K$14="Yes",'Order Form'!$F$8,""),""))</f>
        <v/>
      </c>
      <c r="Z342" s="106" t="str">
        <f>IF('Order Form'!$F$9="Email","",IF(ISNUMBER($H342),IF('Order Form'!$K$14="Yes",'Order Form'!$F$9,""),""))</f>
        <v/>
      </c>
      <c r="AA342" s="47"/>
      <c r="AC342" s="95" t="str">
        <f>IF(ISNUMBER(($H342)),LEFT('Order Form'!$K$10,2),"")</f>
        <v/>
      </c>
      <c r="AD342" s="43"/>
      <c r="AE342" s="95" t="str">
        <f>IF(AC342="GR",LEFT('Order Form'!$K$11,2),"")</f>
        <v/>
      </c>
      <c r="AF342" s="43"/>
      <c r="AG342" s="47"/>
      <c r="AH342" s="47"/>
      <c r="AI342" s="95" t="str">
        <f>IF(ISNUMBER(($H342)),IF('Order Form'!$K$16="Yes","P",""),"")</f>
        <v/>
      </c>
      <c r="AJ342" s="43"/>
      <c r="AK342" s="115"/>
      <c r="AL342" s="115"/>
      <c r="AM342" s="43"/>
      <c r="AN342" s="43"/>
      <c r="AO342" s="47"/>
      <c r="AP342" s="43"/>
      <c r="AQ342" s="47"/>
      <c r="AR342" s="47"/>
      <c r="AS342" s="47"/>
      <c r="AZ342" s="95" t="str">
        <f>IF(ISNUMBER(($H342)),IF('Order Form'!$K$15="Yes","Y",""),"")</f>
        <v/>
      </c>
      <c r="BD342" s="96" t="e">
        <f>IF('Order Form'!#REF!&gt;0,"OF"," ")</f>
        <v>#REF!</v>
      </c>
      <c r="BE342" s="95" t="e">
        <f>IF('Order Form'!#REF!&gt;0,"Y"," ")</f>
        <v>#REF!</v>
      </c>
      <c r="BF342" s="95" t="e">
        <f>IF('Order Form'!#REF!&gt;0,"STANDARD"," ")</f>
        <v>#REF!</v>
      </c>
    </row>
    <row r="343" spans="1:58">
      <c r="A343" s="43"/>
      <c r="B343" s="102" t="str">
        <f>IF(ISNUMBER(($H343)),'Order Form'!$D$5,"")</f>
        <v/>
      </c>
      <c r="C343" s="101" t="str">
        <f>IF(ISNUMBER(($H343)),'Order Form'!$G$5,"")</f>
        <v/>
      </c>
      <c r="D343" s="101" t="str">
        <f>IF('Order Form'!F401="","",IF(ISNUMBER(($H343)),'Order Form'!F401,""))</f>
        <v/>
      </c>
      <c r="E343" s="44"/>
      <c r="F343" s="100" t="str">
        <f>IF(ISNUMBER((H343)),SUBSTITUTE(SUBSTITUTE('Order Form'!#REF!,"-","")," ",""),"")</f>
        <v/>
      </c>
      <c r="G343" s="45"/>
      <c r="H343" s="99" t="str">
        <f>IF('Order Form'!H401&gt;0,'Order Form'!H401," ")</f>
        <v xml:space="preserve"> </v>
      </c>
      <c r="I343" s="98" t="str">
        <f>IF('Order Form'!$K$13="Yes",(IF('Order Form'!#REF!&gt;0,"",IF('Order Form'!$K$10&lt;&gt;"GR - Gratis",IF('Order Form'!#REF!=0,"",IF(ISNUMBER($H343),'Order Form'!#REF!,"")),""))),"")</f>
        <v/>
      </c>
      <c r="J343" s="98" t="str">
        <f>IF('Order Form'!$K$13="Yes",(IF('Order Form'!#REF!=0,"",IF('Order Form'!$K$10&lt;&gt;"GR - Gratis",IF(ISNUMBER($H343),'Order Form'!#REF!,""),""))),"")</f>
        <v/>
      </c>
      <c r="K343" s="46"/>
      <c r="L343" s="98" t="str">
        <f>IF('Order Form'!J401&gt;0,"",IF('Order Form'!G401=0,"",IF('Order Form'!$K$10&lt;&gt;"GR - Gratis",IF('Order Form'!$K$12="Yes",IF(ISNUMBER($H343),'Order Form'!G401*100,""),""),"")))</f>
        <v/>
      </c>
      <c r="M343" s="98" t="str">
        <f>IF('Order Form'!J401&gt;0,"",IF('Order Form'!$K$17=0,"",IF('Order Form'!$K$17=0,"",IF('Order Form'!$K$10&lt;&gt;"GR - Gratis",IF('Order Form'!$K$12="Yes",IF(ISNUMBER($H343),'Order Form'!$K$17*100,""),""),""))))</f>
        <v/>
      </c>
      <c r="N343" s="47"/>
      <c r="O343" s="97" t="str">
        <f>IF('Order Form'!$B$8="Name / Attent Of","",IF(ISNUMBER($H343),IF('Order Form'!$K$14="Yes",'Order Form'!$B$8,""),""))</f>
        <v/>
      </c>
      <c r="P343" s="105" t="str">
        <f>IF('Order Form'!$B$9="Company / Department","",IF(ISNUMBER($H343),IF('Order Form'!$K$14="Yes",'Order Form'!$B$9,""),""))</f>
        <v/>
      </c>
      <c r="Q343" s="97" t="str">
        <f>IF('Order Form'!$B$10="Address 1","",IF(ISNUMBER($H343),IF('Order Form'!$K$14="Yes",'Order Form'!$B$10,""),""))</f>
        <v/>
      </c>
      <c r="R343" s="97" t="str">
        <f>IF('Order Form'!$B$11="Address 2","",IF(ISNUMBER($H343),IF('Order Form'!$K$14="Yes",'Order Form'!$B$11,""),""))</f>
        <v/>
      </c>
      <c r="S343" s="105" t="str">
        <f>IF('Order Form'!$B$12="Address 3","",IF(ISNUMBER($H343),IF('Order Form'!$K$14="Yes",'Order Form'!$B$12,""),""))</f>
        <v/>
      </c>
      <c r="T343" s="97" t="str">
        <f>IF('Order Form'!$B$13="Town","",IF(ISNUMBER($H343),IF('Order Form'!$K$14="Yes",'Order Form'!$B$13,""),""))</f>
        <v/>
      </c>
      <c r="U343" s="43"/>
      <c r="V343" s="112" t="str">
        <f>IF('Order Form'!$B$14="Post Code","",IF(ISNUMBER($H343),IF('Order Form'!$K$14="Yes",'Order Form'!$B$14,""),""))</f>
        <v/>
      </c>
      <c r="W343" s="107" t="str">
        <f>IF('Order Form'!$B$15="Country","",IF(ISNUMBER($H343),IF('Order Form'!$K$14="Yes",VLOOKUP('Order Form'!$B$15,Lists!N:O,2,0),""),""))</f>
        <v/>
      </c>
      <c r="X343" s="109"/>
      <c r="Y343" s="108" t="str">
        <f>IF('Order Form'!$F$8="Phone","",IF(ISNUMBER($H343),IF('Order Form'!$K$14="Yes",'Order Form'!$F$8,""),""))</f>
        <v/>
      </c>
      <c r="Z343" s="106" t="str">
        <f>IF('Order Form'!$F$9="Email","",IF(ISNUMBER($H343),IF('Order Form'!$K$14="Yes",'Order Form'!$F$9,""),""))</f>
        <v/>
      </c>
      <c r="AA343" s="47"/>
      <c r="AC343" s="95" t="str">
        <f>IF(ISNUMBER(($H343)),LEFT('Order Form'!$K$10,2),"")</f>
        <v/>
      </c>
      <c r="AD343" s="43"/>
      <c r="AE343" s="95" t="str">
        <f>IF(AC343="GR",LEFT('Order Form'!$K$11,2),"")</f>
        <v/>
      </c>
      <c r="AF343" s="43"/>
      <c r="AG343" s="47"/>
      <c r="AH343" s="47"/>
      <c r="AI343" s="95" t="str">
        <f>IF(ISNUMBER(($H343)),IF('Order Form'!$K$16="Yes","P",""),"")</f>
        <v/>
      </c>
      <c r="AJ343" s="43"/>
      <c r="AK343" s="115"/>
      <c r="AL343" s="115"/>
      <c r="AM343" s="43"/>
      <c r="AN343" s="43"/>
      <c r="AO343" s="47"/>
      <c r="AP343" s="43"/>
      <c r="AQ343" s="47"/>
      <c r="AR343" s="47"/>
      <c r="AS343" s="47"/>
      <c r="AZ343" s="95" t="str">
        <f>IF(ISNUMBER(($H343)),IF('Order Form'!$K$15="Yes","Y",""),"")</f>
        <v/>
      </c>
      <c r="BD343" s="96" t="e">
        <f>IF('Order Form'!#REF!&gt;0,"OF"," ")</f>
        <v>#REF!</v>
      </c>
      <c r="BE343" s="95" t="e">
        <f>IF('Order Form'!#REF!&gt;0,"Y"," ")</f>
        <v>#REF!</v>
      </c>
      <c r="BF343" s="95" t="e">
        <f>IF('Order Form'!#REF!&gt;0,"STANDARD"," ")</f>
        <v>#REF!</v>
      </c>
    </row>
    <row r="344" spans="1:58">
      <c r="A344" s="43"/>
      <c r="B344" s="102" t="str">
        <f>IF(ISNUMBER(($H344)),'Order Form'!$D$5,"")</f>
        <v/>
      </c>
      <c r="C344" s="101" t="str">
        <f>IF(ISNUMBER(($H344)),'Order Form'!$G$5,"")</f>
        <v/>
      </c>
      <c r="D344" s="101" t="str">
        <f>IF('Order Form'!F402="","",IF(ISNUMBER(($H344)),'Order Form'!F402,""))</f>
        <v/>
      </c>
      <c r="E344" s="44"/>
      <c r="F344" s="100" t="str">
        <f>IF(ISNUMBER((H344)),SUBSTITUTE(SUBSTITUTE('Order Form'!#REF!,"-","")," ",""),"")</f>
        <v/>
      </c>
      <c r="G344" s="45"/>
      <c r="H344" s="99" t="str">
        <f>IF('Order Form'!H402&gt;0,'Order Form'!H402," ")</f>
        <v xml:space="preserve"> </v>
      </c>
      <c r="I344" s="98" t="str">
        <f>IF('Order Form'!$K$13="Yes",(IF('Order Form'!#REF!&gt;0,"",IF('Order Form'!$K$10&lt;&gt;"GR - Gratis",IF('Order Form'!#REF!=0,"",IF(ISNUMBER($H344),'Order Form'!#REF!,"")),""))),"")</f>
        <v/>
      </c>
      <c r="J344" s="98" t="str">
        <f>IF('Order Form'!$K$13="Yes",(IF('Order Form'!#REF!=0,"",IF('Order Form'!$K$10&lt;&gt;"GR - Gratis",IF(ISNUMBER($H344),'Order Form'!#REF!,""),""))),"")</f>
        <v/>
      </c>
      <c r="K344" s="46"/>
      <c r="L344" s="98" t="str">
        <f>IF('Order Form'!J402&gt;0,"",IF('Order Form'!G402=0,"",IF('Order Form'!$K$10&lt;&gt;"GR - Gratis",IF('Order Form'!$K$12="Yes",IF(ISNUMBER($H344),'Order Form'!G402*100,""),""),"")))</f>
        <v/>
      </c>
      <c r="M344" s="98" t="str">
        <f>IF('Order Form'!J402&gt;0,"",IF('Order Form'!$K$17=0,"",IF('Order Form'!$K$17=0,"",IF('Order Form'!$K$10&lt;&gt;"GR - Gratis",IF('Order Form'!$K$12="Yes",IF(ISNUMBER($H344),'Order Form'!$K$17*100,""),""),""))))</f>
        <v/>
      </c>
      <c r="N344" s="47"/>
      <c r="O344" s="97" t="str">
        <f>IF('Order Form'!$B$8="Name / Attent Of","",IF(ISNUMBER($H344),IF('Order Form'!$K$14="Yes",'Order Form'!$B$8,""),""))</f>
        <v/>
      </c>
      <c r="P344" s="105" t="str">
        <f>IF('Order Form'!$B$9="Company / Department","",IF(ISNUMBER($H344),IF('Order Form'!$K$14="Yes",'Order Form'!$B$9,""),""))</f>
        <v/>
      </c>
      <c r="Q344" s="97" t="str">
        <f>IF('Order Form'!$B$10="Address 1","",IF(ISNUMBER($H344),IF('Order Form'!$K$14="Yes",'Order Form'!$B$10,""),""))</f>
        <v/>
      </c>
      <c r="R344" s="97" t="str">
        <f>IF('Order Form'!$B$11="Address 2","",IF(ISNUMBER($H344),IF('Order Form'!$K$14="Yes",'Order Form'!$B$11,""),""))</f>
        <v/>
      </c>
      <c r="S344" s="105" t="str">
        <f>IF('Order Form'!$B$12="Address 3","",IF(ISNUMBER($H344),IF('Order Form'!$K$14="Yes",'Order Form'!$B$12,""),""))</f>
        <v/>
      </c>
      <c r="T344" s="97" t="str">
        <f>IF('Order Form'!$B$13="Town","",IF(ISNUMBER($H344),IF('Order Form'!$K$14="Yes",'Order Form'!$B$13,""),""))</f>
        <v/>
      </c>
      <c r="U344" s="43"/>
      <c r="V344" s="112" t="str">
        <f>IF('Order Form'!$B$14="Post Code","",IF(ISNUMBER($H344),IF('Order Form'!$K$14="Yes",'Order Form'!$B$14,""),""))</f>
        <v/>
      </c>
      <c r="W344" s="107" t="str">
        <f>IF('Order Form'!$B$15="Country","",IF(ISNUMBER($H344),IF('Order Form'!$K$14="Yes",VLOOKUP('Order Form'!$B$15,Lists!N:O,2,0),""),""))</f>
        <v/>
      </c>
      <c r="X344" s="109"/>
      <c r="Y344" s="108" t="str">
        <f>IF('Order Form'!$F$8="Phone","",IF(ISNUMBER($H344),IF('Order Form'!$K$14="Yes",'Order Form'!$F$8,""),""))</f>
        <v/>
      </c>
      <c r="Z344" s="106" t="str">
        <f>IF('Order Form'!$F$9="Email","",IF(ISNUMBER($H344),IF('Order Form'!$K$14="Yes",'Order Form'!$F$9,""),""))</f>
        <v/>
      </c>
      <c r="AA344" s="47"/>
      <c r="AC344" s="95" t="str">
        <f>IF(ISNUMBER(($H344)),LEFT('Order Form'!$K$10,2),"")</f>
        <v/>
      </c>
      <c r="AD344" s="43"/>
      <c r="AE344" s="95" t="str">
        <f>IF(AC344="GR",LEFT('Order Form'!$K$11,2),"")</f>
        <v/>
      </c>
      <c r="AF344" s="43"/>
      <c r="AG344" s="47"/>
      <c r="AH344" s="47"/>
      <c r="AI344" s="95" t="str">
        <f>IF(ISNUMBER(($H344)),IF('Order Form'!$K$16="Yes","P",""),"")</f>
        <v/>
      </c>
      <c r="AJ344" s="43"/>
      <c r="AK344" s="115"/>
      <c r="AL344" s="115"/>
      <c r="AM344" s="43"/>
      <c r="AN344" s="43"/>
      <c r="AO344" s="47"/>
      <c r="AP344" s="43"/>
      <c r="AQ344" s="47"/>
      <c r="AR344" s="47"/>
      <c r="AS344" s="47"/>
      <c r="AZ344" s="95" t="str">
        <f>IF(ISNUMBER(($H344)),IF('Order Form'!$K$15="Yes","Y",""),"")</f>
        <v/>
      </c>
      <c r="BD344" s="96" t="e">
        <f>IF('Order Form'!#REF!&gt;0,"OF"," ")</f>
        <v>#REF!</v>
      </c>
      <c r="BE344" s="95" t="e">
        <f>IF('Order Form'!#REF!&gt;0,"Y"," ")</f>
        <v>#REF!</v>
      </c>
      <c r="BF344" s="95" t="e">
        <f>IF('Order Form'!#REF!&gt;0,"STANDARD"," ")</f>
        <v>#REF!</v>
      </c>
    </row>
    <row r="345" spans="1:58">
      <c r="A345" s="43"/>
      <c r="B345" s="102" t="str">
        <f>IF(ISNUMBER(($H345)),'Order Form'!$D$5,"")</f>
        <v/>
      </c>
      <c r="C345" s="101" t="str">
        <f>IF(ISNUMBER(($H345)),'Order Form'!$G$5,"")</f>
        <v/>
      </c>
      <c r="D345" s="101" t="str">
        <f>IF('Order Form'!F403="","",IF(ISNUMBER(($H345)),'Order Form'!F403,""))</f>
        <v/>
      </c>
      <c r="E345" s="44"/>
      <c r="F345" s="100" t="str">
        <f>IF(ISNUMBER((H345)),SUBSTITUTE(SUBSTITUTE('Order Form'!#REF!,"-","")," ",""),"")</f>
        <v/>
      </c>
      <c r="G345" s="45"/>
      <c r="H345" s="99" t="str">
        <f>IF('Order Form'!H403&gt;0,'Order Form'!H403," ")</f>
        <v xml:space="preserve"> </v>
      </c>
      <c r="I345" s="98" t="str">
        <f>IF('Order Form'!$K$13="Yes",(IF('Order Form'!#REF!&gt;0,"",IF('Order Form'!$K$10&lt;&gt;"GR - Gratis",IF('Order Form'!#REF!=0,"",IF(ISNUMBER($H345),'Order Form'!#REF!,"")),""))),"")</f>
        <v/>
      </c>
      <c r="J345" s="98" t="str">
        <f>IF('Order Form'!$K$13="Yes",(IF('Order Form'!#REF!=0,"",IF('Order Form'!$K$10&lt;&gt;"GR - Gratis",IF(ISNUMBER($H345),'Order Form'!#REF!,""),""))),"")</f>
        <v/>
      </c>
      <c r="K345" s="46"/>
      <c r="L345" s="98" t="str">
        <f>IF('Order Form'!J403&gt;0,"",IF('Order Form'!G403=0,"",IF('Order Form'!$K$10&lt;&gt;"GR - Gratis",IF('Order Form'!$K$12="Yes",IF(ISNUMBER($H345),'Order Form'!G403*100,""),""),"")))</f>
        <v/>
      </c>
      <c r="M345" s="98" t="str">
        <f>IF('Order Form'!J403&gt;0,"",IF('Order Form'!$K$17=0,"",IF('Order Form'!$K$17=0,"",IF('Order Form'!$K$10&lt;&gt;"GR - Gratis",IF('Order Form'!$K$12="Yes",IF(ISNUMBER($H345),'Order Form'!$K$17*100,""),""),""))))</f>
        <v/>
      </c>
      <c r="N345" s="47"/>
      <c r="O345" s="97" t="str">
        <f>IF('Order Form'!$B$8="Name / Attent Of","",IF(ISNUMBER($H345),IF('Order Form'!$K$14="Yes",'Order Form'!$B$8,""),""))</f>
        <v/>
      </c>
      <c r="P345" s="105" t="str">
        <f>IF('Order Form'!$B$9="Company / Department","",IF(ISNUMBER($H345),IF('Order Form'!$K$14="Yes",'Order Form'!$B$9,""),""))</f>
        <v/>
      </c>
      <c r="Q345" s="97" t="str">
        <f>IF('Order Form'!$B$10="Address 1","",IF(ISNUMBER($H345),IF('Order Form'!$K$14="Yes",'Order Form'!$B$10,""),""))</f>
        <v/>
      </c>
      <c r="R345" s="97" t="str">
        <f>IF('Order Form'!$B$11="Address 2","",IF(ISNUMBER($H345),IF('Order Form'!$K$14="Yes",'Order Form'!$B$11,""),""))</f>
        <v/>
      </c>
      <c r="S345" s="105" t="str">
        <f>IF('Order Form'!$B$12="Address 3","",IF(ISNUMBER($H345),IF('Order Form'!$K$14="Yes",'Order Form'!$B$12,""),""))</f>
        <v/>
      </c>
      <c r="T345" s="97" t="str">
        <f>IF('Order Form'!$B$13="Town","",IF(ISNUMBER($H345),IF('Order Form'!$K$14="Yes",'Order Form'!$B$13,""),""))</f>
        <v/>
      </c>
      <c r="U345" s="43"/>
      <c r="V345" s="112" t="str">
        <f>IF('Order Form'!$B$14="Post Code","",IF(ISNUMBER($H345),IF('Order Form'!$K$14="Yes",'Order Form'!$B$14,""),""))</f>
        <v/>
      </c>
      <c r="W345" s="107" t="str">
        <f>IF('Order Form'!$B$15="Country","",IF(ISNUMBER($H345),IF('Order Form'!$K$14="Yes",VLOOKUP('Order Form'!$B$15,Lists!N:O,2,0),""),""))</f>
        <v/>
      </c>
      <c r="X345" s="109"/>
      <c r="Y345" s="108" t="str">
        <f>IF('Order Form'!$F$8="Phone","",IF(ISNUMBER($H345),IF('Order Form'!$K$14="Yes",'Order Form'!$F$8,""),""))</f>
        <v/>
      </c>
      <c r="Z345" s="106" t="str">
        <f>IF('Order Form'!$F$9="Email","",IF(ISNUMBER($H345),IF('Order Form'!$K$14="Yes",'Order Form'!$F$9,""),""))</f>
        <v/>
      </c>
      <c r="AA345" s="47"/>
      <c r="AC345" s="95" t="str">
        <f>IF(ISNUMBER(($H345)),LEFT('Order Form'!$K$10,2),"")</f>
        <v/>
      </c>
      <c r="AD345" s="43"/>
      <c r="AE345" s="95" t="str">
        <f>IF(AC345="GR",LEFT('Order Form'!$K$11,2),"")</f>
        <v/>
      </c>
      <c r="AF345" s="43"/>
      <c r="AG345" s="47"/>
      <c r="AH345" s="47"/>
      <c r="AI345" s="95" t="str">
        <f>IF(ISNUMBER(($H345)),IF('Order Form'!$K$16="Yes","P",""),"")</f>
        <v/>
      </c>
      <c r="AJ345" s="43"/>
      <c r="AK345" s="115"/>
      <c r="AL345" s="115"/>
      <c r="AM345" s="43"/>
      <c r="AN345" s="43"/>
      <c r="AO345" s="47"/>
      <c r="AP345" s="43"/>
      <c r="AQ345" s="47"/>
      <c r="AR345" s="47"/>
      <c r="AS345" s="47"/>
      <c r="AZ345" s="95" t="str">
        <f>IF(ISNUMBER(($H345)),IF('Order Form'!$K$15="Yes","Y",""),"")</f>
        <v/>
      </c>
      <c r="BD345" s="96" t="e">
        <f>IF('Order Form'!#REF!&gt;0,"OF"," ")</f>
        <v>#REF!</v>
      </c>
      <c r="BE345" s="95" t="e">
        <f>IF('Order Form'!#REF!&gt;0,"Y"," ")</f>
        <v>#REF!</v>
      </c>
      <c r="BF345" s="95" t="e">
        <f>IF('Order Form'!#REF!&gt;0,"STANDARD"," ")</f>
        <v>#REF!</v>
      </c>
    </row>
    <row r="346" spans="1:58">
      <c r="A346" s="43"/>
      <c r="B346" s="102" t="str">
        <f>IF(ISNUMBER(($H346)),'Order Form'!$D$5,"")</f>
        <v/>
      </c>
      <c r="C346" s="101" t="str">
        <f>IF(ISNUMBER(($H346)),'Order Form'!$G$5,"")</f>
        <v/>
      </c>
      <c r="D346" s="101" t="str">
        <f>IF('Order Form'!F404="","",IF(ISNUMBER(($H346)),'Order Form'!F404,""))</f>
        <v/>
      </c>
      <c r="E346" s="44"/>
      <c r="F346" s="100" t="str">
        <f>IF(ISNUMBER((H346)),SUBSTITUTE(SUBSTITUTE('Order Form'!#REF!,"-","")," ",""),"")</f>
        <v/>
      </c>
      <c r="G346" s="45"/>
      <c r="H346" s="99" t="str">
        <f>IF('Order Form'!H404&gt;0,'Order Form'!H404," ")</f>
        <v xml:space="preserve"> </v>
      </c>
      <c r="I346" s="98" t="str">
        <f>IF('Order Form'!$K$13="Yes",(IF('Order Form'!#REF!&gt;0,"",IF('Order Form'!$K$10&lt;&gt;"GR - Gratis",IF('Order Form'!#REF!=0,"",IF(ISNUMBER($H346),'Order Form'!#REF!,"")),""))),"")</f>
        <v/>
      </c>
      <c r="J346" s="98" t="str">
        <f>IF('Order Form'!$K$13="Yes",(IF('Order Form'!#REF!=0,"",IF('Order Form'!$K$10&lt;&gt;"GR - Gratis",IF(ISNUMBER($H346),'Order Form'!#REF!,""),""))),"")</f>
        <v/>
      </c>
      <c r="K346" s="46"/>
      <c r="L346" s="98" t="str">
        <f>IF('Order Form'!J404&gt;0,"",IF('Order Form'!G404=0,"",IF('Order Form'!$K$10&lt;&gt;"GR - Gratis",IF('Order Form'!$K$12="Yes",IF(ISNUMBER($H346),'Order Form'!G404*100,""),""),"")))</f>
        <v/>
      </c>
      <c r="M346" s="98" t="str">
        <f>IF('Order Form'!J404&gt;0,"",IF('Order Form'!$K$17=0,"",IF('Order Form'!$K$17=0,"",IF('Order Form'!$K$10&lt;&gt;"GR - Gratis",IF('Order Form'!$K$12="Yes",IF(ISNUMBER($H346),'Order Form'!$K$17*100,""),""),""))))</f>
        <v/>
      </c>
      <c r="N346" s="47"/>
      <c r="O346" s="97" t="str">
        <f>IF('Order Form'!$B$8="Name / Attent Of","",IF(ISNUMBER($H346),IF('Order Form'!$K$14="Yes",'Order Form'!$B$8,""),""))</f>
        <v/>
      </c>
      <c r="P346" s="105" t="str">
        <f>IF('Order Form'!$B$9="Company / Department","",IF(ISNUMBER($H346),IF('Order Form'!$K$14="Yes",'Order Form'!$B$9,""),""))</f>
        <v/>
      </c>
      <c r="Q346" s="97" t="str">
        <f>IF('Order Form'!$B$10="Address 1","",IF(ISNUMBER($H346),IF('Order Form'!$K$14="Yes",'Order Form'!$B$10,""),""))</f>
        <v/>
      </c>
      <c r="R346" s="97" t="str">
        <f>IF('Order Form'!$B$11="Address 2","",IF(ISNUMBER($H346),IF('Order Form'!$K$14="Yes",'Order Form'!$B$11,""),""))</f>
        <v/>
      </c>
      <c r="S346" s="105" t="str">
        <f>IF('Order Form'!$B$12="Address 3","",IF(ISNUMBER($H346),IF('Order Form'!$K$14="Yes",'Order Form'!$B$12,""),""))</f>
        <v/>
      </c>
      <c r="T346" s="97" t="str">
        <f>IF('Order Form'!$B$13="Town","",IF(ISNUMBER($H346),IF('Order Form'!$K$14="Yes",'Order Form'!$B$13,""),""))</f>
        <v/>
      </c>
      <c r="U346" s="43"/>
      <c r="V346" s="112" t="str">
        <f>IF('Order Form'!$B$14="Post Code","",IF(ISNUMBER($H346),IF('Order Form'!$K$14="Yes",'Order Form'!$B$14,""),""))</f>
        <v/>
      </c>
      <c r="W346" s="107" t="str">
        <f>IF('Order Form'!$B$15="Country","",IF(ISNUMBER($H346),IF('Order Form'!$K$14="Yes",VLOOKUP('Order Form'!$B$15,Lists!N:O,2,0),""),""))</f>
        <v/>
      </c>
      <c r="X346" s="109"/>
      <c r="Y346" s="108" t="str">
        <f>IF('Order Form'!$F$8="Phone","",IF(ISNUMBER($H346),IF('Order Form'!$K$14="Yes",'Order Form'!$F$8,""),""))</f>
        <v/>
      </c>
      <c r="Z346" s="106" t="str">
        <f>IF('Order Form'!$F$9="Email","",IF(ISNUMBER($H346),IF('Order Form'!$K$14="Yes",'Order Form'!$F$9,""),""))</f>
        <v/>
      </c>
      <c r="AA346" s="47"/>
      <c r="AC346" s="95" t="str">
        <f>IF(ISNUMBER(($H346)),LEFT('Order Form'!$K$10,2),"")</f>
        <v/>
      </c>
      <c r="AD346" s="43"/>
      <c r="AE346" s="95" t="str">
        <f>IF(AC346="GR",LEFT('Order Form'!$K$11,2),"")</f>
        <v/>
      </c>
      <c r="AF346" s="43"/>
      <c r="AG346" s="47"/>
      <c r="AH346" s="47"/>
      <c r="AI346" s="95" t="str">
        <f>IF(ISNUMBER(($H346)),IF('Order Form'!$K$16="Yes","P",""),"")</f>
        <v/>
      </c>
      <c r="AJ346" s="43"/>
      <c r="AK346" s="115"/>
      <c r="AL346" s="115"/>
      <c r="AM346" s="43"/>
      <c r="AN346" s="43"/>
      <c r="AO346" s="47"/>
      <c r="AP346" s="43"/>
      <c r="AQ346" s="47"/>
      <c r="AR346" s="47"/>
      <c r="AS346" s="47"/>
      <c r="AZ346" s="95" t="str">
        <f>IF(ISNUMBER(($H346)),IF('Order Form'!$K$15="Yes","Y",""),"")</f>
        <v/>
      </c>
      <c r="BD346" s="96" t="e">
        <f>IF('Order Form'!#REF!&gt;0,"OF"," ")</f>
        <v>#REF!</v>
      </c>
      <c r="BE346" s="95" t="e">
        <f>IF('Order Form'!#REF!&gt;0,"Y"," ")</f>
        <v>#REF!</v>
      </c>
      <c r="BF346" s="95" t="e">
        <f>IF('Order Form'!#REF!&gt;0,"STANDARD"," ")</f>
        <v>#REF!</v>
      </c>
    </row>
    <row r="347" spans="1:58">
      <c r="A347" s="43"/>
      <c r="B347" s="102" t="str">
        <f>IF(ISNUMBER(($H347)),'Order Form'!$D$5,"")</f>
        <v/>
      </c>
      <c r="C347" s="101" t="str">
        <f>IF(ISNUMBER(($H347)),'Order Form'!$G$5,"")</f>
        <v/>
      </c>
      <c r="D347" s="101" t="str">
        <f>IF('Order Form'!F405="","",IF(ISNUMBER(($H347)),'Order Form'!F405,""))</f>
        <v/>
      </c>
      <c r="E347" s="44"/>
      <c r="F347" s="100" t="str">
        <f>IF(ISNUMBER((H347)),SUBSTITUTE(SUBSTITUTE('Order Form'!#REF!,"-","")," ",""),"")</f>
        <v/>
      </c>
      <c r="G347" s="45"/>
      <c r="H347" s="99" t="str">
        <f>IF('Order Form'!H405&gt;0,'Order Form'!H405," ")</f>
        <v xml:space="preserve"> </v>
      </c>
      <c r="I347" s="98" t="str">
        <f>IF('Order Form'!$K$13="Yes",(IF('Order Form'!#REF!&gt;0,"",IF('Order Form'!$K$10&lt;&gt;"GR - Gratis",IF('Order Form'!#REF!=0,"",IF(ISNUMBER($H347),'Order Form'!#REF!,"")),""))),"")</f>
        <v/>
      </c>
      <c r="J347" s="98" t="str">
        <f>IF('Order Form'!$K$13="Yes",(IF('Order Form'!#REF!=0,"",IF('Order Form'!$K$10&lt;&gt;"GR - Gratis",IF(ISNUMBER($H347),'Order Form'!#REF!,""),""))),"")</f>
        <v/>
      </c>
      <c r="K347" s="46"/>
      <c r="L347" s="98" t="str">
        <f>IF('Order Form'!J405&gt;0,"",IF('Order Form'!G405=0,"",IF('Order Form'!$K$10&lt;&gt;"GR - Gratis",IF('Order Form'!$K$12="Yes",IF(ISNUMBER($H347),'Order Form'!G405*100,""),""),"")))</f>
        <v/>
      </c>
      <c r="M347" s="98" t="str">
        <f>IF('Order Form'!J405&gt;0,"",IF('Order Form'!$K$17=0,"",IF('Order Form'!$K$17=0,"",IF('Order Form'!$K$10&lt;&gt;"GR - Gratis",IF('Order Form'!$K$12="Yes",IF(ISNUMBER($H347),'Order Form'!$K$17*100,""),""),""))))</f>
        <v/>
      </c>
      <c r="N347" s="47"/>
      <c r="O347" s="97" t="str">
        <f>IF('Order Form'!$B$8="Name / Attent Of","",IF(ISNUMBER($H347),IF('Order Form'!$K$14="Yes",'Order Form'!$B$8,""),""))</f>
        <v/>
      </c>
      <c r="P347" s="105" t="str">
        <f>IF('Order Form'!$B$9="Company / Department","",IF(ISNUMBER($H347),IF('Order Form'!$K$14="Yes",'Order Form'!$B$9,""),""))</f>
        <v/>
      </c>
      <c r="Q347" s="97" t="str">
        <f>IF('Order Form'!$B$10="Address 1","",IF(ISNUMBER($H347),IF('Order Form'!$K$14="Yes",'Order Form'!$B$10,""),""))</f>
        <v/>
      </c>
      <c r="R347" s="97" t="str">
        <f>IF('Order Form'!$B$11="Address 2","",IF(ISNUMBER($H347),IF('Order Form'!$K$14="Yes",'Order Form'!$B$11,""),""))</f>
        <v/>
      </c>
      <c r="S347" s="105" t="str">
        <f>IF('Order Form'!$B$12="Address 3","",IF(ISNUMBER($H347),IF('Order Form'!$K$14="Yes",'Order Form'!$B$12,""),""))</f>
        <v/>
      </c>
      <c r="T347" s="97" t="str">
        <f>IF('Order Form'!$B$13="Town","",IF(ISNUMBER($H347),IF('Order Form'!$K$14="Yes",'Order Form'!$B$13,""),""))</f>
        <v/>
      </c>
      <c r="U347" s="43"/>
      <c r="V347" s="112" t="str">
        <f>IF('Order Form'!$B$14="Post Code","",IF(ISNUMBER($H347),IF('Order Form'!$K$14="Yes",'Order Form'!$B$14,""),""))</f>
        <v/>
      </c>
      <c r="W347" s="107" t="str">
        <f>IF('Order Form'!$B$15="Country","",IF(ISNUMBER($H347),IF('Order Form'!$K$14="Yes",VLOOKUP('Order Form'!$B$15,Lists!N:O,2,0),""),""))</f>
        <v/>
      </c>
      <c r="X347" s="109"/>
      <c r="Y347" s="108" t="str">
        <f>IF('Order Form'!$F$8="Phone","",IF(ISNUMBER($H347),IF('Order Form'!$K$14="Yes",'Order Form'!$F$8,""),""))</f>
        <v/>
      </c>
      <c r="Z347" s="106" t="str">
        <f>IF('Order Form'!$F$9="Email","",IF(ISNUMBER($H347),IF('Order Form'!$K$14="Yes",'Order Form'!$F$9,""),""))</f>
        <v/>
      </c>
      <c r="AA347" s="47"/>
      <c r="AC347" s="95" t="str">
        <f>IF(ISNUMBER(($H347)),LEFT('Order Form'!$K$10,2),"")</f>
        <v/>
      </c>
      <c r="AD347" s="43"/>
      <c r="AE347" s="95" t="str">
        <f>IF(AC347="GR",LEFT('Order Form'!$K$11,2),"")</f>
        <v/>
      </c>
      <c r="AF347" s="43"/>
      <c r="AG347" s="47"/>
      <c r="AH347" s="47"/>
      <c r="AI347" s="95" t="str">
        <f>IF(ISNUMBER(($H347)),IF('Order Form'!$K$16="Yes","P",""),"")</f>
        <v/>
      </c>
      <c r="AJ347" s="43"/>
      <c r="AK347" s="115"/>
      <c r="AL347" s="115"/>
      <c r="AM347" s="43"/>
      <c r="AN347" s="43"/>
      <c r="AO347" s="47"/>
      <c r="AP347" s="43"/>
      <c r="AQ347" s="47"/>
      <c r="AR347" s="47"/>
      <c r="AS347" s="47"/>
      <c r="AZ347" s="95" t="str">
        <f>IF(ISNUMBER(($H347)),IF('Order Form'!$K$15="Yes","Y",""),"")</f>
        <v/>
      </c>
      <c r="BD347" s="96" t="e">
        <f>IF('Order Form'!#REF!&gt;0,"OF"," ")</f>
        <v>#REF!</v>
      </c>
      <c r="BE347" s="95" t="e">
        <f>IF('Order Form'!#REF!&gt;0,"Y"," ")</f>
        <v>#REF!</v>
      </c>
      <c r="BF347" s="95" t="e">
        <f>IF('Order Form'!#REF!&gt;0,"STANDARD"," ")</f>
        <v>#REF!</v>
      </c>
    </row>
    <row r="348" spans="1:58">
      <c r="A348" s="43"/>
      <c r="B348" s="102" t="str">
        <f>IF(ISNUMBER(($H348)),'Order Form'!$D$5,"")</f>
        <v/>
      </c>
      <c r="C348" s="101" t="str">
        <f>IF(ISNUMBER(($H348)),'Order Form'!$G$5,"")</f>
        <v/>
      </c>
      <c r="D348" s="101" t="str">
        <f>IF('Order Form'!F406="","",IF(ISNUMBER(($H348)),'Order Form'!F406,""))</f>
        <v/>
      </c>
      <c r="E348" s="44"/>
      <c r="F348" s="100" t="str">
        <f>IF(ISNUMBER((H348)),SUBSTITUTE(SUBSTITUTE('Order Form'!#REF!,"-","")," ",""),"")</f>
        <v/>
      </c>
      <c r="G348" s="45"/>
      <c r="H348" s="99" t="str">
        <f>IF('Order Form'!H406&gt;0,'Order Form'!H406," ")</f>
        <v xml:space="preserve"> </v>
      </c>
      <c r="I348" s="98" t="str">
        <f>IF('Order Form'!$K$13="Yes",(IF('Order Form'!#REF!&gt;0,"",IF('Order Form'!$K$10&lt;&gt;"GR - Gratis",IF('Order Form'!#REF!=0,"",IF(ISNUMBER($H348),'Order Form'!#REF!,"")),""))),"")</f>
        <v/>
      </c>
      <c r="J348" s="98" t="str">
        <f>IF('Order Form'!$K$13="Yes",(IF('Order Form'!#REF!=0,"",IF('Order Form'!$K$10&lt;&gt;"GR - Gratis",IF(ISNUMBER($H348),'Order Form'!#REF!,""),""))),"")</f>
        <v/>
      </c>
      <c r="K348" s="46"/>
      <c r="L348" s="98" t="str">
        <f>IF('Order Form'!J406&gt;0,"",IF('Order Form'!G406=0,"",IF('Order Form'!$K$10&lt;&gt;"GR - Gratis",IF('Order Form'!$K$12="Yes",IF(ISNUMBER($H348),'Order Form'!G406*100,""),""),"")))</f>
        <v/>
      </c>
      <c r="M348" s="98" t="str">
        <f>IF('Order Form'!J406&gt;0,"",IF('Order Form'!$K$17=0,"",IF('Order Form'!$K$17=0,"",IF('Order Form'!$K$10&lt;&gt;"GR - Gratis",IF('Order Form'!$K$12="Yes",IF(ISNUMBER($H348),'Order Form'!$K$17*100,""),""),""))))</f>
        <v/>
      </c>
      <c r="N348" s="47"/>
      <c r="O348" s="97" t="str">
        <f>IF('Order Form'!$B$8="Name / Attent Of","",IF(ISNUMBER($H348),IF('Order Form'!$K$14="Yes",'Order Form'!$B$8,""),""))</f>
        <v/>
      </c>
      <c r="P348" s="105" t="str">
        <f>IF('Order Form'!$B$9="Company / Department","",IF(ISNUMBER($H348),IF('Order Form'!$K$14="Yes",'Order Form'!$B$9,""),""))</f>
        <v/>
      </c>
      <c r="Q348" s="97" t="str">
        <f>IF('Order Form'!$B$10="Address 1","",IF(ISNUMBER($H348),IF('Order Form'!$K$14="Yes",'Order Form'!$B$10,""),""))</f>
        <v/>
      </c>
      <c r="R348" s="97" t="str">
        <f>IF('Order Form'!$B$11="Address 2","",IF(ISNUMBER($H348),IF('Order Form'!$K$14="Yes",'Order Form'!$B$11,""),""))</f>
        <v/>
      </c>
      <c r="S348" s="105" t="str">
        <f>IF('Order Form'!$B$12="Address 3","",IF(ISNUMBER($H348),IF('Order Form'!$K$14="Yes",'Order Form'!$B$12,""),""))</f>
        <v/>
      </c>
      <c r="T348" s="97" t="str">
        <f>IF('Order Form'!$B$13="Town","",IF(ISNUMBER($H348),IF('Order Form'!$K$14="Yes",'Order Form'!$B$13,""),""))</f>
        <v/>
      </c>
      <c r="U348" s="43"/>
      <c r="V348" s="112" t="str">
        <f>IF('Order Form'!$B$14="Post Code","",IF(ISNUMBER($H348),IF('Order Form'!$K$14="Yes",'Order Form'!$B$14,""),""))</f>
        <v/>
      </c>
      <c r="W348" s="107" t="str">
        <f>IF('Order Form'!$B$15="Country","",IF(ISNUMBER($H348),IF('Order Form'!$K$14="Yes",VLOOKUP('Order Form'!$B$15,Lists!N:O,2,0),""),""))</f>
        <v/>
      </c>
      <c r="X348" s="109"/>
      <c r="Y348" s="108" t="str">
        <f>IF('Order Form'!$F$8="Phone","",IF(ISNUMBER($H348),IF('Order Form'!$K$14="Yes",'Order Form'!$F$8,""),""))</f>
        <v/>
      </c>
      <c r="Z348" s="106" t="str">
        <f>IF('Order Form'!$F$9="Email","",IF(ISNUMBER($H348),IF('Order Form'!$K$14="Yes",'Order Form'!$F$9,""),""))</f>
        <v/>
      </c>
      <c r="AA348" s="47"/>
      <c r="AC348" s="95" t="str">
        <f>IF(ISNUMBER(($H348)),LEFT('Order Form'!$K$10,2),"")</f>
        <v/>
      </c>
      <c r="AD348" s="43"/>
      <c r="AE348" s="95" t="str">
        <f>IF(AC348="GR",LEFT('Order Form'!$K$11,2),"")</f>
        <v/>
      </c>
      <c r="AF348" s="43"/>
      <c r="AG348" s="47"/>
      <c r="AH348" s="47"/>
      <c r="AI348" s="95" t="str">
        <f>IF(ISNUMBER(($H348)),IF('Order Form'!$K$16="Yes","P",""),"")</f>
        <v/>
      </c>
      <c r="AJ348" s="43"/>
      <c r="AK348" s="115"/>
      <c r="AL348" s="115"/>
      <c r="AM348" s="43"/>
      <c r="AN348" s="43"/>
      <c r="AO348" s="47"/>
      <c r="AP348" s="43"/>
      <c r="AQ348" s="47"/>
      <c r="AR348" s="47"/>
      <c r="AS348" s="47"/>
      <c r="AZ348" s="95" t="str">
        <f>IF(ISNUMBER(($H348)),IF('Order Form'!$K$15="Yes","Y",""),"")</f>
        <v/>
      </c>
      <c r="BD348" s="96" t="e">
        <f>IF('Order Form'!#REF!&gt;0,"OF"," ")</f>
        <v>#REF!</v>
      </c>
      <c r="BE348" s="95" t="e">
        <f>IF('Order Form'!#REF!&gt;0,"Y"," ")</f>
        <v>#REF!</v>
      </c>
      <c r="BF348" s="95" t="e">
        <f>IF('Order Form'!#REF!&gt;0,"STANDARD"," ")</f>
        <v>#REF!</v>
      </c>
    </row>
    <row r="349" spans="1:58">
      <c r="A349" s="43"/>
      <c r="B349" s="102" t="str">
        <f>IF(ISNUMBER(($H349)),'Order Form'!$D$5,"")</f>
        <v/>
      </c>
      <c r="C349" s="101" t="str">
        <f>IF(ISNUMBER(($H349)),'Order Form'!$G$5,"")</f>
        <v/>
      </c>
      <c r="D349" s="101" t="str">
        <f>IF('Order Form'!F407="","",IF(ISNUMBER(($H349)),'Order Form'!F407,""))</f>
        <v/>
      </c>
      <c r="E349" s="44"/>
      <c r="F349" s="100" t="str">
        <f>IF(ISNUMBER((H349)),SUBSTITUTE(SUBSTITUTE('Order Form'!#REF!,"-","")," ",""),"")</f>
        <v/>
      </c>
      <c r="G349" s="45"/>
      <c r="H349" s="99" t="str">
        <f>IF('Order Form'!H407&gt;0,'Order Form'!H407," ")</f>
        <v xml:space="preserve"> </v>
      </c>
      <c r="I349" s="98" t="str">
        <f>IF('Order Form'!$K$13="Yes",(IF('Order Form'!#REF!&gt;0,"",IF('Order Form'!$K$10&lt;&gt;"GR - Gratis",IF('Order Form'!#REF!=0,"",IF(ISNUMBER($H349),'Order Form'!#REF!,"")),""))),"")</f>
        <v/>
      </c>
      <c r="J349" s="98" t="str">
        <f>IF('Order Form'!$K$13="Yes",(IF('Order Form'!#REF!=0,"",IF('Order Form'!$K$10&lt;&gt;"GR - Gratis",IF(ISNUMBER($H349),'Order Form'!#REF!,""),""))),"")</f>
        <v/>
      </c>
      <c r="K349" s="46"/>
      <c r="L349" s="98" t="str">
        <f>IF('Order Form'!J407&gt;0,"",IF('Order Form'!G407=0,"",IF('Order Form'!$K$10&lt;&gt;"GR - Gratis",IF('Order Form'!$K$12="Yes",IF(ISNUMBER($H349),'Order Form'!G407*100,""),""),"")))</f>
        <v/>
      </c>
      <c r="M349" s="98" t="str">
        <f>IF('Order Form'!J407&gt;0,"",IF('Order Form'!$K$17=0,"",IF('Order Form'!$K$17=0,"",IF('Order Form'!$K$10&lt;&gt;"GR - Gratis",IF('Order Form'!$K$12="Yes",IF(ISNUMBER($H349),'Order Form'!$K$17*100,""),""),""))))</f>
        <v/>
      </c>
      <c r="N349" s="47"/>
      <c r="O349" s="97" t="str">
        <f>IF('Order Form'!$B$8="Name / Attent Of","",IF(ISNUMBER($H349),IF('Order Form'!$K$14="Yes",'Order Form'!$B$8,""),""))</f>
        <v/>
      </c>
      <c r="P349" s="105" t="str">
        <f>IF('Order Form'!$B$9="Company / Department","",IF(ISNUMBER($H349),IF('Order Form'!$K$14="Yes",'Order Form'!$B$9,""),""))</f>
        <v/>
      </c>
      <c r="Q349" s="97" t="str">
        <f>IF('Order Form'!$B$10="Address 1","",IF(ISNUMBER($H349),IF('Order Form'!$K$14="Yes",'Order Form'!$B$10,""),""))</f>
        <v/>
      </c>
      <c r="R349" s="97" t="str">
        <f>IF('Order Form'!$B$11="Address 2","",IF(ISNUMBER($H349),IF('Order Form'!$K$14="Yes",'Order Form'!$B$11,""),""))</f>
        <v/>
      </c>
      <c r="S349" s="105" t="str">
        <f>IF('Order Form'!$B$12="Address 3","",IF(ISNUMBER($H349),IF('Order Form'!$K$14="Yes",'Order Form'!$B$12,""),""))</f>
        <v/>
      </c>
      <c r="T349" s="97" t="str">
        <f>IF('Order Form'!$B$13="Town","",IF(ISNUMBER($H349),IF('Order Form'!$K$14="Yes",'Order Form'!$B$13,""),""))</f>
        <v/>
      </c>
      <c r="U349" s="43"/>
      <c r="V349" s="112" t="str">
        <f>IF('Order Form'!$B$14="Post Code","",IF(ISNUMBER($H349),IF('Order Form'!$K$14="Yes",'Order Form'!$B$14,""),""))</f>
        <v/>
      </c>
      <c r="W349" s="107" t="str">
        <f>IF('Order Form'!$B$15="Country","",IF(ISNUMBER($H349),IF('Order Form'!$K$14="Yes",VLOOKUP('Order Form'!$B$15,Lists!N:O,2,0),""),""))</f>
        <v/>
      </c>
      <c r="X349" s="109"/>
      <c r="Y349" s="108" t="str">
        <f>IF('Order Form'!$F$8="Phone","",IF(ISNUMBER($H349),IF('Order Form'!$K$14="Yes",'Order Form'!$F$8,""),""))</f>
        <v/>
      </c>
      <c r="Z349" s="106" t="str">
        <f>IF('Order Form'!$F$9="Email","",IF(ISNUMBER($H349),IF('Order Form'!$K$14="Yes",'Order Form'!$F$9,""),""))</f>
        <v/>
      </c>
      <c r="AA349" s="47"/>
      <c r="AC349" s="95" t="str">
        <f>IF(ISNUMBER(($H349)),LEFT('Order Form'!$K$10,2),"")</f>
        <v/>
      </c>
      <c r="AD349" s="43"/>
      <c r="AE349" s="95" t="str">
        <f>IF(AC349="GR",LEFT('Order Form'!$K$11,2),"")</f>
        <v/>
      </c>
      <c r="AF349" s="43"/>
      <c r="AG349" s="47"/>
      <c r="AH349" s="47"/>
      <c r="AI349" s="95" t="str">
        <f>IF(ISNUMBER(($H349)),IF('Order Form'!$K$16="Yes","P",""),"")</f>
        <v/>
      </c>
      <c r="AJ349" s="43"/>
      <c r="AK349" s="115"/>
      <c r="AL349" s="115"/>
      <c r="AM349" s="43"/>
      <c r="AN349" s="43"/>
      <c r="AO349" s="47"/>
      <c r="AP349" s="43"/>
      <c r="AQ349" s="47"/>
      <c r="AR349" s="47"/>
      <c r="AS349" s="47"/>
      <c r="AZ349" s="95" t="str">
        <f>IF(ISNUMBER(($H349)),IF('Order Form'!$K$15="Yes","Y",""),"")</f>
        <v/>
      </c>
      <c r="BD349" s="96" t="e">
        <f>IF('Order Form'!#REF!&gt;0,"OF"," ")</f>
        <v>#REF!</v>
      </c>
      <c r="BE349" s="95" t="e">
        <f>IF('Order Form'!#REF!&gt;0,"Y"," ")</f>
        <v>#REF!</v>
      </c>
      <c r="BF349" s="95" t="e">
        <f>IF('Order Form'!#REF!&gt;0,"STANDARD"," ")</f>
        <v>#REF!</v>
      </c>
    </row>
    <row r="350" spans="1:58">
      <c r="A350" s="43"/>
      <c r="B350" s="102" t="str">
        <f>IF(ISNUMBER(($H350)),'Order Form'!$D$5,"")</f>
        <v/>
      </c>
      <c r="C350" s="101" t="str">
        <f>IF(ISNUMBER(($H350)),'Order Form'!$G$5,"")</f>
        <v/>
      </c>
      <c r="D350" s="101" t="str">
        <f>IF('Order Form'!F408="","",IF(ISNUMBER(($H350)),'Order Form'!F408,""))</f>
        <v/>
      </c>
      <c r="E350" s="44"/>
      <c r="F350" s="100" t="str">
        <f>IF(ISNUMBER((H350)),SUBSTITUTE(SUBSTITUTE('Order Form'!#REF!,"-","")," ",""),"")</f>
        <v/>
      </c>
      <c r="G350" s="45"/>
      <c r="H350" s="99" t="str">
        <f>IF('Order Form'!H408&gt;0,'Order Form'!H408," ")</f>
        <v xml:space="preserve"> </v>
      </c>
      <c r="I350" s="98" t="str">
        <f>IF('Order Form'!$K$13="Yes",(IF('Order Form'!#REF!&gt;0,"",IF('Order Form'!$K$10&lt;&gt;"GR - Gratis",IF('Order Form'!#REF!=0,"",IF(ISNUMBER($H350),'Order Form'!#REF!,"")),""))),"")</f>
        <v/>
      </c>
      <c r="J350" s="98" t="str">
        <f>IF('Order Form'!$K$13="Yes",(IF('Order Form'!#REF!=0,"",IF('Order Form'!$K$10&lt;&gt;"GR - Gratis",IF(ISNUMBER($H350),'Order Form'!#REF!,""),""))),"")</f>
        <v/>
      </c>
      <c r="K350" s="46"/>
      <c r="L350" s="98" t="str">
        <f>IF('Order Form'!J408&gt;0,"",IF('Order Form'!G408=0,"",IF('Order Form'!$K$10&lt;&gt;"GR - Gratis",IF('Order Form'!$K$12="Yes",IF(ISNUMBER($H350),'Order Form'!G408*100,""),""),"")))</f>
        <v/>
      </c>
      <c r="M350" s="98" t="str">
        <f>IF('Order Form'!J408&gt;0,"",IF('Order Form'!$K$17=0,"",IF('Order Form'!$K$17=0,"",IF('Order Form'!$K$10&lt;&gt;"GR - Gratis",IF('Order Form'!$K$12="Yes",IF(ISNUMBER($H350),'Order Form'!$K$17*100,""),""),""))))</f>
        <v/>
      </c>
      <c r="N350" s="47"/>
      <c r="O350" s="97" t="str">
        <f>IF('Order Form'!$B$8="Name / Attent Of","",IF(ISNUMBER($H350),IF('Order Form'!$K$14="Yes",'Order Form'!$B$8,""),""))</f>
        <v/>
      </c>
      <c r="P350" s="105" t="str">
        <f>IF('Order Form'!$B$9="Company / Department","",IF(ISNUMBER($H350),IF('Order Form'!$K$14="Yes",'Order Form'!$B$9,""),""))</f>
        <v/>
      </c>
      <c r="Q350" s="97" t="str">
        <f>IF('Order Form'!$B$10="Address 1","",IF(ISNUMBER($H350),IF('Order Form'!$K$14="Yes",'Order Form'!$B$10,""),""))</f>
        <v/>
      </c>
      <c r="R350" s="97" t="str">
        <f>IF('Order Form'!$B$11="Address 2","",IF(ISNUMBER($H350),IF('Order Form'!$K$14="Yes",'Order Form'!$B$11,""),""))</f>
        <v/>
      </c>
      <c r="S350" s="105" t="str">
        <f>IF('Order Form'!$B$12="Address 3","",IF(ISNUMBER($H350),IF('Order Form'!$K$14="Yes",'Order Form'!$B$12,""),""))</f>
        <v/>
      </c>
      <c r="T350" s="97" t="str">
        <f>IF('Order Form'!$B$13="Town","",IF(ISNUMBER($H350),IF('Order Form'!$K$14="Yes",'Order Form'!$B$13,""),""))</f>
        <v/>
      </c>
      <c r="U350" s="43"/>
      <c r="V350" s="112" t="str">
        <f>IF('Order Form'!$B$14="Post Code","",IF(ISNUMBER($H350),IF('Order Form'!$K$14="Yes",'Order Form'!$B$14,""),""))</f>
        <v/>
      </c>
      <c r="W350" s="107" t="str">
        <f>IF('Order Form'!$B$15="Country","",IF(ISNUMBER($H350),IF('Order Form'!$K$14="Yes",VLOOKUP('Order Form'!$B$15,Lists!N:O,2,0),""),""))</f>
        <v/>
      </c>
      <c r="X350" s="109"/>
      <c r="Y350" s="108" t="str">
        <f>IF('Order Form'!$F$8="Phone","",IF(ISNUMBER($H350),IF('Order Form'!$K$14="Yes",'Order Form'!$F$8,""),""))</f>
        <v/>
      </c>
      <c r="Z350" s="106" t="str">
        <f>IF('Order Form'!$F$9="Email","",IF(ISNUMBER($H350),IF('Order Form'!$K$14="Yes",'Order Form'!$F$9,""),""))</f>
        <v/>
      </c>
      <c r="AA350" s="47"/>
      <c r="AC350" s="95" t="str">
        <f>IF(ISNUMBER(($H350)),LEFT('Order Form'!$K$10,2),"")</f>
        <v/>
      </c>
      <c r="AD350" s="43"/>
      <c r="AE350" s="95" t="str">
        <f>IF(AC350="GR",LEFT('Order Form'!$K$11,2),"")</f>
        <v/>
      </c>
      <c r="AF350" s="43"/>
      <c r="AG350" s="47"/>
      <c r="AH350" s="47"/>
      <c r="AI350" s="95" t="str">
        <f>IF(ISNUMBER(($H350)),IF('Order Form'!$K$16="Yes","P",""),"")</f>
        <v/>
      </c>
      <c r="AJ350" s="43"/>
      <c r="AK350" s="115"/>
      <c r="AL350" s="115"/>
      <c r="AM350" s="43"/>
      <c r="AN350" s="43"/>
      <c r="AO350" s="47"/>
      <c r="AP350" s="43"/>
      <c r="AQ350" s="47"/>
      <c r="AR350" s="47"/>
      <c r="AS350" s="47"/>
      <c r="AZ350" s="95" t="str">
        <f>IF(ISNUMBER(($H350)),IF('Order Form'!$K$15="Yes","Y",""),"")</f>
        <v/>
      </c>
      <c r="BD350" s="96" t="e">
        <f>IF('Order Form'!#REF!&gt;0,"OF"," ")</f>
        <v>#REF!</v>
      </c>
      <c r="BE350" s="95" t="e">
        <f>IF('Order Form'!#REF!&gt;0,"Y"," ")</f>
        <v>#REF!</v>
      </c>
      <c r="BF350" s="95" t="e">
        <f>IF('Order Form'!#REF!&gt;0,"STANDARD"," ")</f>
        <v>#REF!</v>
      </c>
    </row>
    <row r="351" spans="1:58">
      <c r="A351" s="43"/>
      <c r="B351" s="102" t="str">
        <f>IF(ISNUMBER(($H351)),'Order Form'!$D$5,"")</f>
        <v/>
      </c>
      <c r="C351" s="101" t="str">
        <f>IF(ISNUMBER(($H351)),'Order Form'!$G$5,"")</f>
        <v/>
      </c>
      <c r="D351" s="101" t="str">
        <f>IF('Order Form'!F409="","",IF(ISNUMBER(($H351)),'Order Form'!F409,""))</f>
        <v/>
      </c>
      <c r="E351" s="44"/>
      <c r="F351" s="100" t="str">
        <f>IF(ISNUMBER((H351)),SUBSTITUTE(SUBSTITUTE('Order Form'!#REF!,"-","")," ",""),"")</f>
        <v/>
      </c>
      <c r="G351" s="45"/>
      <c r="H351" s="99" t="str">
        <f>IF('Order Form'!H409&gt;0,'Order Form'!H409," ")</f>
        <v xml:space="preserve"> </v>
      </c>
      <c r="I351" s="98" t="str">
        <f>IF('Order Form'!$K$13="Yes",(IF('Order Form'!#REF!&gt;0,"",IF('Order Form'!$K$10&lt;&gt;"GR - Gratis",IF('Order Form'!#REF!=0,"",IF(ISNUMBER($H351),'Order Form'!#REF!,"")),""))),"")</f>
        <v/>
      </c>
      <c r="J351" s="98" t="str">
        <f>IF('Order Form'!$K$13="Yes",(IF('Order Form'!#REF!=0,"",IF('Order Form'!$K$10&lt;&gt;"GR - Gratis",IF(ISNUMBER($H351),'Order Form'!#REF!,""),""))),"")</f>
        <v/>
      </c>
      <c r="K351" s="46"/>
      <c r="L351" s="98" t="str">
        <f>IF('Order Form'!J409&gt;0,"",IF('Order Form'!G409=0,"",IF('Order Form'!$K$10&lt;&gt;"GR - Gratis",IF('Order Form'!$K$12="Yes",IF(ISNUMBER($H351),'Order Form'!G409*100,""),""),"")))</f>
        <v/>
      </c>
      <c r="M351" s="98" t="str">
        <f>IF('Order Form'!J409&gt;0,"",IF('Order Form'!$K$17=0,"",IF('Order Form'!$K$17=0,"",IF('Order Form'!$K$10&lt;&gt;"GR - Gratis",IF('Order Form'!$K$12="Yes",IF(ISNUMBER($H351),'Order Form'!$K$17*100,""),""),""))))</f>
        <v/>
      </c>
      <c r="N351" s="47"/>
      <c r="O351" s="97" t="str">
        <f>IF('Order Form'!$B$8="Name / Attent Of","",IF(ISNUMBER($H351),IF('Order Form'!$K$14="Yes",'Order Form'!$B$8,""),""))</f>
        <v/>
      </c>
      <c r="P351" s="105" t="str">
        <f>IF('Order Form'!$B$9="Company / Department","",IF(ISNUMBER($H351),IF('Order Form'!$K$14="Yes",'Order Form'!$B$9,""),""))</f>
        <v/>
      </c>
      <c r="Q351" s="97" t="str">
        <f>IF('Order Form'!$B$10="Address 1","",IF(ISNUMBER($H351),IF('Order Form'!$K$14="Yes",'Order Form'!$B$10,""),""))</f>
        <v/>
      </c>
      <c r="R351" s="97" t="str">
        <f>IF('Order Form'!$B$11="Address 2","",IF(ISNUMBER($H351),IF('Order Form'!$K$14="Yes",'Order Form'!$B$11,""),""))</f>
        <v/>
      </c>
      <c r="S351" s="105" t="str">
        <f>IF('Order Form'!$B$12="Address 3","",IF(ISNUMBER($H351),IF('Order Form'!$K$14="Yes",'Order Form'!$B$12,""),""))</f>
        <v/>
      </c>
      <c r="T351" s="97" t="str">
        <f>IF('Order Form'!$B$13="Town","",IF(ISNUMBER($H351),IF('Order Form'!$K$14="Yes",'Order Form'!$B$13,""),""))</f>
        <v/>
      </c>
      <c r="U351" s="43"/>
      <c r="V351" s="112" t="str">
        <f>IF('Order Form'!$B$14="Post Code","",IF(ISNUMBER($H351),IF('Order Form'!$K$14="Yes",'Order Form'!$B$14,""),""))</f>
        <v/>
      </c>
      <c r="W351" s="107" t="str">
        <f>IF('Order Form'!$B$15="Country","",IF(ISNUMBER($H351),IF('Order Form'!$K$14="Yes",VLOOKUP('Order Form'!$B$15,Lists!N:O,2,0),""),""))</f>
        <v/>
      </c>
      <c r="X351" s="109"/>
      <c r="Y351" s="108" t="str">
        <f>IF('Order Form'!$F$8="Phone","",IF(ISNUMBER($H351),IF('Order Form'!$K$14="Yes",'Order Form'!$F$8,""),""))</f>
        <v/>
      </c>
      <c r="Z351" s="106" t="str">
        <f>IF('Order Form'!$F$9="Email","",IF(ISNUMBER($H351),IF('Order Form'!$K$14="Yes",'Order Form'!$F$9,""),""))</f>
        <v/>
      </c>
      <c r="AA351" s="47"/>
      <c r="AC351" s="95" t="str">
        <f>IF(ISNUMBER(($H351)),LEFT('Order Form'!$K$10,2),"")</f>
        <v/>
      </c>
      <c r="AD351" s="43"/>
      <c r="AE351" s="95" t="str">
        <f>IF(AC351="GR",LEFT('Order Form'!$K$11,2),"")</f>
        <v/>
      </c>
      <c r="AF351" s="43"/>
      <c r="AG351" s="47"/>
      <c r="AH351" s="47"/>
      <c r="AI351" s="95" t="str">
        <f>IF(ISNUMBER(($H351)),IF('Order Form'!$K$16="Yes","P",""),"")</f>
        <v/>
      </c>
      <c r="AJ351" s="43"/>
      <c r="AK351" s="115"/>
      <c r="AL351" s="115"/>
      <c r="AM351" s="43"/>
      <c r="AN351" s="43"/>
      <c r="AO351" s="47"/>
      <c r="AP351" s="43"/>
      <c r="AQ351" s="47"/>
      <c r="AR351" s="47"/>
      <c r="AS351" s="47"/>
      <c r="AZ351" s="95" t="str">
        <f>IF(ISNUMBER(($H351)),IF('Order Form'!$K$15="Yes","Y",""),"")</f>
        <v/>
      </c>
      <c r="BD351" s="96" t="e">
        <f>IF('Order Form'!#REF!&gt;0,"OF"," ")</f>
        <v>#REF!</v>
      </c>
      <c r="BE351" s="95" t="e">
        <f>IF('Order Form'!#REF!&gt;0,"Y"," ")</f>
        <v>#REF!</v>
      </c>
      <c r="BF351" s="95" t="e">
        <f>IF('Order Form'!#REF!&gt;0,"STANDARD"," ")</f>
        <v>#REF!</v>
      </c>
    </row>
    <row r="352" spans="1:58">
      <c r="A352" s="43"/>
      <c r="B352" s="102" t="str">
        <f>IF(ISNUMBER(($H352)),'Order Form'!$D$5,"")</f>
        <v/>
      </c>
      <c r="C352" s="101" t="str">
        <f>IF(ISNUMBER(($H352)),'Order Form'!$G$5,"")</f>
        <v/>
      </c>
      <c r="D352" s="101" t="str">
        <f>IF('Order Form'!F410="","",IF(ISNUMBER(($H352)),'Order Form'!F410,""))</f>
        <v/>
      </c>
      <c r="E352" s="44"/>
      <c r="F352" s="100" t="str">
        <f>IF(ISNUMBER((H352)),SUBSTITUTE(SUBSTITUTE('Order Form'!#REF!,"-","")," ",""),"")</f>
        <v/>
      </c>
      <c r="G352" s="45"/>
      <c r="H352" s="99" t="str">
        <f>IF('Order Form'!H410&gt;0,'Order Form'!H410," ")</f>
        <v xml:space="preserve"> </v>
      </c>
      <c r="I352" s="98" t="str">
        <f>IF('Order Form'!$K$13="Yes",(IF('Order Form'!#REF!&gt;0,"",IF('Order Form'!$K$10&lt;&gt;"GR - Gratis",IF('Order Form'!#REF!=0,"",IF(ISNUMBER($H352),'Order Form'!#REF!,"")),""))),"")</f>
        <v/>
      </c>
      <c r="J352" s="98" t="str">
        <f>IF('Order Form'!$K$13="Yes",(IF('Order Form'!#REF!=0,"",IF('Order Form'!$K$10&lt;&gt;"GR - Gratis",IF(ISNUMBER($H352),'Order Form'!#REF!,""),""))),"")</f>
        <v/>
      </c>
      <c r="K352" s="46"/>
      <c r="L352" s="98" t="str">
        <f>IF('Order Form'!J410&gt;0,"",IF('Order Form'!G410=0,"",IF('Order Form'!$K$10&lt;&gt;"GR - Gratis",IF('Order Form'!$K$12="Yes",IF(ISNUMBER($H352),'Order Form'!G410*100,""),""),"")))</f>
        <v/>
      </c>
      <c r="M352" s="98" t="str">
        <f>IF('Order Form'!J410&gt;0,"",IF('Order Form'!$K$17=0,"",IF('Order Form'!$K$17=0,"",IF('Order Form'!$K$10&lt;&gt;"GR - Gratis",IF('Order Form'!$K$12="Yes",IF(ISNUMBER($H352),'Order Form'!$K$17*100,""),""),""))))</f>
        <v/>
      </c>
      <c r="N352" s="47"/>
      <c r="O352" s="97" t="str">
        <f>IF('Order Form'!$B$8="Name / Attent Of","",IF(ISNUMBER($H352),IF('Order Form'!$K$14="Yes",'Order Form'!$B$8,""),""))</f>
        <v/>
      </c>
      <c r="P352" s="105" t="str">
        <f>IF('Order Form'!$B$9="Company / Department","",IF(ISNUMBER($H352),IF('Order Form'!$K$14="Yes",'Order Form'!$B$9,""),""))</f>
        <v/>
      </c>
      <c r="Q352" s="97" t="str">
        <f>IF('Order Form'!$B$10="Address 1","",IF(ISNUMBER($H352),IF('Order Form'!$K$14="Yes",'Order Form'!$B$10,""),""))</f>
        <v/>
      </c>
      <c r="R352" s="97" t="str">
        <f>IF('Order Form'!$B$11="Address 2","",IF(ISNUMBER($H352),IF('Order Form'!$K$14="Yes",'Order Form'!$B$11,""),""))</f>
        <v/>
      </c>
      <c r="S352" s="105" t="str">
        <f>IF('Order Form'!$B$12="Address 3","",IF(ISNUMBER($H352),IF('Order Form'!$K$14="Yes",'Order Form'!$B$12,""),""))</f>
        <v/>
      </c>
      <c r="T352" s="97" t="str">
        <f>IF('Order Form'!$B$13="Town","",IF(ISNUMBER($H352),IF('Order Form'!$K$14="Yes",'Order Form'!$B$13,""),""))</f>
        <v/>
      </c>
      <c r="U352" s="43"/>
      <c r="V352" s="112" t="str">
        <f>IF('Order Form'!$B$14="Post Code","",IF(ISNUMBER($H352),IF('Order Form'!$K$14="Yes",'Order Form'!$B$14,""),""))</f>
        <v/>
      </c>
      <c r="W352" s="107" t="str">
        <f>IF('Order Form'!$B$15="Country","",IF(ISNUMBER($H352),IF('Order Form'!$K$14="Yes",VLOOKUP('Order Form'!$B$15,Lists!N:O,2,0),""),""))</f>
        <v/>
      </c>
      <c r="X352" s="109"/>
      <c r="Y352" s="108" t="str">
        <f>IF('Order Form'!$F$8="Phone","",IF(ISNUMBER($H352),IF('Order Form'!$K$14="Yes",'Order Form'!$F$8,""),""))</f>
        <v/>
      </c>
      <c r="Z352" s="106" t="str">
        <f>IF('Order Form'!$F$9="Email","",IF(ISNUMBER($H352),IF('Order Form'!$K$14="Yes",'Order Form'!$F$9,""),""))</f>
        <v/>
      </c>
      <c r="AA352" s="47"/>
      <c r="AC352" s="95" t="str">
        <f>IF(ISNUMBER(($H352)),LEFT('Order Form'!$K$10,2),"")</f>
        <v/>
      </c>
      <c r="AD352" s="43"/>
      <c r="AE352" s="95" t="str">
        <f>IF(AC352="GR",LEFT('Order Form'!$K$11,2),"")</f>
        <v/>
      </c>
      <c r="AF352" s="43"/>
      <c r="AG352" s="47"/>
      <c r="AH352" s="47"/>
      <c r="AI352" s="95" t="str">
        <f>IF(ISNUMBER(($H352)),IF('Order Form'!$K$16="Yes","P",""),"")</f>
        <v/>
      </c>
      <c r="AJ352" s="43"/>
      <c r="AK352" s="115"/>
      <c r="AL352" s="115"/>
      <c r="AM352" s="43"/>
      <c r="AN352" s="43"/>
      <c r="AO352" s="47"/>
      <c r="AP352" s="43"/>
      <c r="AQ352" s="47"/>
      <c r="AR352" s="47"/>
      <c r="AS352" s="47"/>
      <c r="AZ352" s="95" t="str">
        <f>IF(ISNUMBER(($H352)),IF('Order Form'!$K$15="Yes","Y",""),"")</f>
        <v/>
      </c>
      <c r="BD352" s="96" t="e">
        <f>IF('Order Form'!#REF!&gt;0,"OF"," ")</f>
        <v>#REF!</v>
      </c>
      <c r="BE352" s="95" t="e">
        <f>IF('Order Form'!#REF!&gt;0,"Y"," ")</f>
        <v>#REF!</v>
      </c>
      <c r="BF352" s="95" t="e">
        <f>IF('Order Form'!#REF!&gt;0,"STANDARD"," ")</f>
        <v>#REF!</v>
      </c>
    </row>
    <row r="353" spans="1:58">
      <c r="A353" s="43"/>
      <c r="B353" s="102" t="str">
        <f>IF(ISNUMBER(($H353)),'Order Form'!$D$5,"")</f>
        <v/>
      </c>
      <c r="C353" s="101" t="str">
        <f>IF(ISNUMBER(($H353)),'Order Form'!$G$5,"")</f>
        <v/>
      </c>
      <c r="D353" s="101" t="str">
        <f>IF('Order Form'!F411="","",IF(ISNUMBER(($H353)),'Order Form'!F411,""))</f>
        <v/>
      </c>
      <c r="E353" s="44"/>
      <c r="F353" s="100" t="str">
        <f>IF(ISNUMBER((H353)),SUBSTITUTE(SUBSTITUTE('Order Form'!#REF!,"-","")," ",""),"")</f>
        <v/>
      </c>
      <c r="G353" s="45"/>
      <c r="H353" s="99" t="str">
        <f>IF('Order Form'!H411&gt;0,'Order Form'!H411," ")</f>
        <v xml:space="preserve"> </v>
      </c>
      <c r="I353" s="98" t="str">
        <f>IF('Order Form'!$K$13="Yes",(IF('Order Form'!#REF!&gt;0,"",IF('Order Form'!$K$10&lt;&gt;"GR - Gratis",IF('Order Form'!#REF!=0,"",IF(ISNUMBER($H353),'Order Form'!#REF!,"")),""))),"")</f>
        <v/>
      </c>
      <c r="J353" s="98" t="str">
        <f>IF('Order Form'!$K$13="Yes",(IF('Order Form'!#REF!=0,"",IF('Order Form'!$K$10&lt;&gt;"GR - Gratis",IF(ISNUMBER($H353),'Order Form'!#REF!,""),""))),"")</f>
        <v/>
      </c>
      <c r="K353" s="46"/>
      <c r="L353" s="98" t="str">
        <f>IF('Order Form'!J411&gt;0,"",IF('Order Form'!G411=0,"",IF('Order Form'!$K$10&lt;&gt;"GR - Gratis",IF('Order Form'!$K$12="Yes",IF(ISNUMBER($H353),'Order Form'!G411*100,""),""),"")))</f>
        <v/>
      </c>
      <c r="M353" s="98" t="str">
        <f>IF('Order Form'!J411&gt;0,"",IF('Order Form'!$K$17=0,"",IF('Order Form'!$K$17=0,"",IF('Order Form'!$K$10&lt;&gt;"GR - Gratis",IF('Order Form'!$K$12="Yes",IF(ISNUMBER($H353),'Order Form'!$K$17*100,""),""),""))))</f>
        <v/>
      </c>
      <c r="N353" s="47"/>
      <c r="O353" s="97" t="str">
        <f>IF('Order Form'!$B$8="Name / Attent Of","",IF(ISNUMBER($H353),IF('Order Form'!$K$14="Yes",'Order Form'!$B$8,""),""))</f>
        <v/>
      </c>
      <c r="P353" s="105" t="str">
        <f>IF('Order Form'!$B$9="Company / Department","",IF(ISNUMBER($H353),IF('Order Form'!$K$14="Yes",'Order Form'!$B$9,""),""))</f>
        <v/>
      </c>
      <c r="Q353" s="97" t="str">
        <f>IF('Order Form'!$B$10="Address 1","",IF(ISNUMBER($H353),IF('Order Form'!$K$14="Yes",'Order Form'!$B$10,""),""))</f>
        <v/>
      </c>
      <c r="R353" s="97" t="str">
        <f>IF('Order Form'!$B$11="Address 2","",IF(ISNUMBER($H353),IF('Order Form'!$K$14="Yes",'Order Form'!$B$11,""),""))</f>
        <v/>
      </c>
      <c r="S353" s="105" t="str">
        <f>IF('Order Form'!$B$12="Address 3","",IF(ISNUMBER($H353),IF('Order Form'!$K$14="Yes",'Order Form'!$B$12,""),""))</f>
        <v/>
      </c>
      <c r="T353" s="97" t="str">
        <f>IF('Order Form'!$B$13="Town","",IF(ISNUMBER($H353),IF('Order Form'!$K$14="Yes",'Order Form'!$B$13,""),""))</f>
        <v/>
      </c>
      <c r="U353" s="43"/>
      <c r="V353" s="112" t="str">
        <f>IF('Order Form'!$B$14="Post Code","",IF(ISNUMBER($H353),IF('Order Form'!$K$14="Yes",'Order Form'!$B$14,""),""))</f>
        <v/>
      </c>
      <c r="W353" s="107" t="str">
        <f>IF('Order Form'!$B$15="Country","",IF(ISNUMBER($H353),IF('Order Form'!$K$14="Yes",VLOOKUP('Order Form'!$B$15,Lists!N:O,2,0),""),""))</f>
        <v/>
      </c>
      <c r="X353" s="109"/>
      <c r="Y353" s="108" t="str">
        <f>IF('Order Form'!$F$8="Phone","",IF(ISNUMBER($H353),IF('Order Form'!$K$14="Yes",'Order Form'!$F$8,""),""))</f>
        <v/>
      </c>
      <c r="Z353" s="106" t="str">
        <f>IF('Order Form'!$F$9="Email","",IF(ISNUMBER($H353),IF('Order Form'!$K$14="Yes",'Order Form'!$F$9,""),""))</f>
        <v/>
      </c>
      <c r="AA353" s="47"/>
      <c r="AC353" s="95" t="str">
        <f>IF(ISNUMBER(($H353)),LEFT('Order Form'!$K$10,2),"")</f>
        <v/>
      </c>
      <c r="AD353" s="43"/>
      <c r="AE353" s="95" t="str">
        <f>IF(AC353="GR",LEFT('Order Form'!$K$11,2),"")</f>
        <v/>
      </c>
      <c r="AF353" s="43"/>
      <c r="AG353" s="47"/>
      <c r="AH353" s="47"/>
      <c r="AI353" s="95" t="str">
        <f>IF(ISNUMBER(($H353)),IF('Order Form'!$K$16="Yes","P",""),"")</f>
        <v/>
      </c>
      <c r="AJ353" s="43"/>
      <c r="AK353" s="115"/>
      <c r="AL353" s="115"/>
      <c r="AM353" s="43"/>
      <c r="AN353" s="43"/>
      <c r="AO353" s="47"/>
      <c r="AP353" s="43"/>
      <c r="AQ353" s="47"/>
      <c r="AR353" s="47"/>
      <c r="AS353" s="47"/>
      <c r="AZ353" s="95" t="str">
        <f>IF(ISNUMBER(($H353)),IF('Order Form'!$K$15="Yes","Y",""),"")</f>
        <v/>
      </c>
      <c r="BD353" s="96" t="e">
        <f>IF('Order Form'!#REF!&gt;0,"OF"," ")</f>
        <v>#REF!</v>
      </c>
      <c r="BE353" s="95" t="e">
        <f>IF('Order Form'!#REF!&gt;0,"Y"," ")</f>
        <v>#REF!</v>
      </c>
      <c r="BF353" s="95" t="e">
        <f>IF('Order Form'!#REF!&gt;0,"STANDARD"," ")</f>
        <v>#REF!</v>
      </c>
    </row>
    <row r="354" spans="1:58">
      <c r="A354" s="43"/>
      <c r="B354" s="102" t="str">
        <f>IF(ISNUMBER(($H354)),'Order Form'!$D$5,"")</f>
        <v/>
      </c>
      <c r="C354" s="101" t="str">
        <f>IF(ISNUMBER(($H354)),'Order Form'!$G$5,"")</f>
        <v/>
      </c>
      <c r="D354" s="101" t="str">
        <f>IF('Order Form'!F412="","",IF(ISNUMBER(($H354)),'Order Form'!F412,""))</f>
        <v/>
      </c>
      <c r="E354" s="44"/>
      <c r="F354" s="100" t="str">
        <f>IF(ISNUMBER((H354)),SUBSTITUTE(SUBSTITUTE('Order Form'!#REF!,"-","")," ",""),"")</f>
        <v/>
      </c>
      <c r="G354" s="45"/>
      <c r="H354" s="99" t="str">
        <f>IF('Order Form'!H412&gt;0,'Order Form'!H412," ")</f>
        <v xml:space="preserve"> </v>
      </c>
      <c r="I354" s="98" t="str">
        <f>IF('Order Form'!$K$13="Yes",(IF('Order Form'!#REF!&gt;0,"",IF('Order Form'!$K$10&lt;&gt;"GR - Gratis",IF('Order Form'!#REF!=0,"",IF(ISNUMBER($H354),'Order Form'!#REF!,"")),""))),"")</f>
        <v/>
      </c>
      <c r="J354" s="98" t="str">
        <f>IF('Order Form'!$K$13="Yes",(IF('Order Form'!#REF!=0,"",IF('Order Form'!$K$10&lt;&gt;"GR - Gratis",IF(ISNUMBER($H354),'Order Form'!#REF!,""),""))),"")</f>
        <v/>
      </c>
      <c r="K354" s="46"/>
      <c r="L354" s="98" t="str">
        <f>IF('Order Form'!J412&gt;0,"",IF('Order Form'!G412=0,"",IF('Order Form'!$K$10&lt;&gt;"GR - Gratis",IF('Order Form'!$K$12="Yes",IF(ISNUMBER($H354),'Order Form'!G412*100,""),""),"")))</f>
        <v/>
      </c>
      <c r="M354" s="98" t="str">
        <f>IF('Order Form'!J412&gt;0,"",IF('Order Form'!$K$17=0,"",IF('Order Form'!$K$17=0,"",IF('Order Form'!$K$10&lt;&gt;"GR - Gratis",IF('Order Form'!$K$12="Yes",IF(ISNUMBER($H354),'Order Form'!$K$17*100,""),""),""))))</f>
        <v/>
      </c>
      <c r="N354" s="47"/>
      <c r="O354" s="97" t="str">
        <f>IF('Order Form'!$B$8="Name / Attent Of","",IF(ISNUMBER($H354),IF('Order Form'!$K$14="Yes",'Order Form'!$B$8,""),""))</f>
        <v/>
      </c>
      <c r="P354" s="105" t="str">
        <f>IF('Order Form'!$B$9="Company / Department","",IF(ISNUMBER($H354),IF('Order Form'!$K$14="Yes",'Order Form'!$B$9,""),""))</f>
        <v/>
      </c>
      <c r="Q354" s="97" t="str">
        <f>IF('Order Form'!$B$10="Address 1","",IF(ISNUMBER($H354),IF('Order Form'!$K$14="Yes",'Order Form'!$B$10,""),""))</f>
        <v/>
      </c>
      <c r="R354" s="97" t="str">
        <f>IF('Order Form'!$B$11="Address 2","",IF(ISNUMBER($H354),IF('Order Form'!$K$14="Yes",'Order Form'!$B$11,""),""))</f>
        <v/>
      </c>
      <c r="S354" s="105" t="str">
        <f>IF('Order Form'!$B$12="Address 3","",IF(ISNUMBER($H354),IF('Order Form'!$K$14="Yes",'Order Form'!$B$12,""),""))</f>
        <v/>
      </c>
      <c r="T354" s="97" t="str">
        <f>IF('Order Form'!$B$13="Town","",IF(ISNUMBER($H354),IF('Order Form'!$K$14="Yes",'Order Form'!$B$13,""),""))</f>
        <v/>
      </c>
      <c r="U354" s="43"/>
      <c r="V354" s="112" t="str">
        <f>IF('Order Form'!$B$14="Post Code","",IF(ISNUMBER($H354),IF('Order Form'!$K$14="Yes",'Order Form'!$B$14,""),""))</f>
        <v/>
      </c>
      <c r="W354" s="107" t="str">
        <f>IF('Order Form'!$B$15="Country","",IF(ISNUMBER($H354),IF('Order Form'!$K$14="Yes",VLOOKUP('Order Form'!$B$15,Lists!N:O,2,0),""),""))</f>
        <v/>
      </c>
      <c r="X354" s="109"/>
      <c r="Y354" s="108" t="str">
        <f>IF('Order Form'!$F$8="Phone","",IF(ISNUMBER($H354),IF('Order Form'!$K$14="Yes",'Order Form'!$F$8,""),""))</f>
        <v/>
      </c>
      <c r="Z354" s="106" t="str">
        <f>IF('Order Form'!$F$9="Email","",IF(ISNUMBER($H354),IF('Order Form'!$K$14="Yes",'Order Form'!$F$9,""),""))</f>
        <v/>
      </c>
      <c r="AA354" s="47"/>
      <c r="AC354" s="95" t="str">
        <f>IF(ISNUMBER(($H354)),LEFT('Order Form'!$K$10,2),"")</f>
        <v/>
      </c>
      <c r="AD354" s="43"/>
      <c r="AE354" s="95" t="str">
        <f>IF(AC354="GR",LEFT('Order Form'!$K$11,2),"")</f>
        <v/>
      </c>
      <c r="AF354" s="43"/>
      <c r="AG354" s="47"/>
      <c r="AH354" s="47"/>
      <c r="AI354" s="95" t="str">
        <f>IF(ISNUMBER(($H354)),IF('Order Form'!$K$16="Yes","P",""),"")</f>
        <v/>
      </c>
      <c r="AJ354" s="43"/>
      <c r="AK354" s="115"/>
      <c r="AL354" s="115"/>
      <c r="AM354" s="43"/>
      <c r="AN354" s="43"/>
      <c r="AO354" s="47"/>
      <c r="AP354" s="43"/>
      <c r="AQ354" s="47"/>
      <c r="AR354" s="47"/>
      <c r="AS354" s="47"/>
      <c r="AZ354" s="95" t="str">
        <f>IF(ISNUMBER(($H354)),IF('Order Form'!$K$15="Yes","Y",""),"")</f>
        <v/>
      </c>
      <c r="BD354" s="96" t="e">
        <f>IF('Order Form'!#REF!&gt;0,"OF"," ")</f>
        <v>#REF!</v>
      </c>
      <c r="BE354" s="95" t="e">
        <f>IF('Order Form'!#REF!&gt;0,"Y"," ")</f>
        <v>#REF!</v>
      </c>
      <c r="BF354" s="95" t="e">
        <f>IF('Order Form'!#REF!&gt;0,"STANDARD"," ")</f>
        <v>#REF!</v>
      </c>
    </row>
    <row r="355" spans="1:58">
      <c r="A355" s="43"/>
      <c r="B355" s="102" t="str">
        <f>IF(ISNUMBER(($H355)),'Order Form'!$D$5,"")</f>
        <v/>
      </c>
      <c r="C355" s="101" t="str">
        <f>IF(ISNUMBER(($H355)),'Order Form'!$G$5,"")</f>
        <v/>
      </c>
      <c r="D355" s="101" t="str">
        <f>IF('Order Form'!F413="","",IF(ISNUMBER(($H355)),'Order Form'!F413,""))</f>
        <v/>
      </c>
      <c r="E355" s="44"/>
      <c r="F355" s="100" t="str">
        <f>IF(ISNUMBER((H355)),SUBSTITUTE(SUBSTITUTE('Order Form'!#REF!,"-","")," ",""),"")</f>
        <v/>
      </c>
      <c r="G355" s="45"/>
      <c r="H355" s="99" t="str">
        <f>IF('Order Form'!H413&gt;0,'Order Form'!H413," ")</f>
        <v xml:space="preserve"> </v>
      </c>
      <c r="I355" s="98" t="str">
        <f>IF('Order Form'!$K$13="Yes",(IF('Order Form'!#REF!&gt;0,"",IF('Order Form'!$K$10&lt;&gt;"GR - Gratis",IF('Order Form'!#REF!=0,"",IF(ISNUMBER($H355),'Order Form'!#REF!,"")),""))),"")</f>
        <v/>
      </c>
      <c r="J355" s="98" t="str">
        <f>IF('Order Form'!$K$13="Yes",(IF('Order Form'!#REF!=0,"",IF('Order Form'!$K$10&lt;&gt;"GR - Gratis",IF(ISNUMBER($H355),'Order Form'!#REF!,""),""))),"")</f>
        <v/>
      </c>
      <c r="K355" s="46"/>
      <c r="L355" s="98" t="str">
        <f>IF('Order Form'!J413&gt;0,"",IF('Order Form'!G413=0,"",IF('Order Form'!$K$10&lt;&gt;"GR - Gratis",IF('Order Form'!$K$12="Yes",IF(ISNUMBER($H355),'Order Form'!G413*100,""),""),"")))</f>
        <v/>
      </c>
      <c r="M355" s="98" t="str">
        <f>IF('Order Form'!J413&gt;0,"",IF('Order Form'!$K$17=0,"",IF('Order Form'!$K$17=0,"",IF('Order Form'!$K$10&lt;&gt;"GR - Gratis",IF('Order Form'!$K$12="Yes",IF(ISNUMBER($H355),'Order Form'!$K$17*100,""),""),""))))</f>
        <v/>
      </c>
      <c r="N355" s="47"/>
      <c r="O355" s="97" t="str">
        <f>IF('Order Form'!$B$8="Name / Attent Of","",IF(ISNUMBER($H355),IF('Order Form'!$K$14="Yes",'Order Form'!$B$8,""),""))</f>
        <v/>
      </c>
      <c r="P355" s="105" t="str">
        <f>IF('Order Form'!$B$9="Company / Department","",IF(ISNUMBER($H355),IF('Order Form'!$K$14="Yes",'Order Form'!$B$9,""),""))</f>
        <v/>
      </c>
      <c r="Q355" s="97" t="str">
        <f>IF('Order Form'!$B$10="Address 1","",IF(ISNUMBER($H355),IF('Order Form'!$K$14="Yes",'Order Form'!$B$10,""),""))</f>
        <v/>
      </c>
      <c r="R355" s="97" t="str">
        <f>IF('Order Form'!$B$11="Address 2","",IF(ISNUMBER($H355),IF('Order Form'!$K$14="Yes",'Order Form'!$B$11,""),""))</f>
        <v/>
      </c>
      <c r="S355" s="105" t="str">
        <f>IF('Order Form'!$B$12="Address 3","",IF(ISNUMBER($H355),IF('Order Form'!$K$14="Yes",'Order Form'!$B$12,""),""))</f>
        <v/>
      </c>
      <c r="T355" s="97" t="str">
        <f>IF('Order Form'!$B$13="Town","",IF(ISNUMBER($H355),IF('Order Form'!$K$14="Yes",'Order Form'!$B$13,""),""))</f>
        <v/>
      </c>
      <c r="U355" s="43"/>
      <c r="V355" s="112" t="str">
        <f>IF('Order Form'!$B$14="Post Code","",IF(ISNUMBER($H355),IF('Order Form'!$K$14="Yes",'Order Form'!$B$14,""),""))</f>
        <v/>
      </c>
      <c r="W355" s="107" t="str">
        <f>IF('Order Form'!$B$15="Country","",IF(ISNUMBER($H355),IF('Order Form'!$K$14="Yes",VLOOKUP('Order Form'!$B$15,Lists!N:O,2,0),""),""))</f>
        <v/>
      </c>
      <c r="X355" s="109"/>
      <c r="Y355" s="108" t="str">
        <f>IF('Order Form'!$F$8="Phone","",IF(ISNUMBER($H355),IF('Order Form'!$K$14="Yes",'Order Form'!$F$8,""),""))</f>
        <v/>
      </c>
      <c r="Z355" s="106" t="str">
        <f>IF('Order Form'!$F$9="Email","",IF(ISNUMBER($H355),IF('Order Form'!$K$14="Yes",'Order Form'!$F$9,""),""))</f>
        <v/>
      </c>
      <c r="AA355" s="47"/>
      <c r="AC355" s="95" t="str">
        <f>IF(ISNUMBER(($H355)),LEFT('Order Form'!$K$10,2),"")</f>
        <v/>
      </c>
      <c r="AD355" s="43"/>
      <c r="AE355" s="95" t="str">
        <f>IF(AC355="GR",LEFT('Order Form'!$K$11,2),"")</f>
        <v/>
      </c>
      <c r="AF355" s="43"/>
      <c r="AG355" s="47"/>
      <c r="AH355" s="47"/>
      <c r="AI355" s="95" t="str">
        <f>IF(ISNUMBER(($H355)),IF('Order Form'!$K$16="Yes","P",""),"")</f>
        <v/>
      </c>
      <c r="AJ355" s="43"/>
      <c r="AK355" s="115"/>
      <c r="AL355" s="115"/>
      <c r="AM355" s="43"/>
      <c r="AN355" s="43"/>
      <c r="AO355" s="47"/>
      <c r="AP355" s="43"/>
      <c r="AQ355" s="47"/>
      <c r="AR355" s="47"/>
      <c r="AS355" s="47"/>
      <c r="AZ355" s="95" t="str">
        <f>IF(ISNUMBER(($H355)),IF('Order Form'!$K$15="Yes","Y",""),"")</f>
        <v/>
      </c>
      <c r="BD355" s="96" t="e">
        <f>IF('Order Form'!#REF!&gt;0,"OF"," ")</f>
        <v>#REF!</v>
      </c>
      <c r="BE355" s="95" t="e">
        <f>IF('Order Form'!#REF!&gt;0,"Y"," ")</f>
        <v>#REF!</v>
      </c>
      <c r="BF355" s="95" t="e">
        <f>IF('Order Form'!#REF!&gt;0,"STANDARD"," ")</f>
        <v>#REF!</v>
      </c>
    </row>
    <row r="356" spans="1:58">
      <c r="A356" s="43"/>
      <c r="B356" s="102" t="str">
        <f>IF(ISNUMBER(($H356)),'Order Form'!$D$5,"")</f>
        <v/>
      </c>
      <c r="C356" s="101" t="str">
        <f>IF(ISNUMBER(($H356)),'Order Form'!$G$5,"")</f>
        <v/>
      </c>
      <c r="D356" s="101" t="str">
        <f>IF('Order Form'!F414="","",IF(ISNUMBER(($H356)),'Order Form'!F414,""))</f>
        <v/>
      </c>
      <c r="E356" s="44"/>
      <c r="F356" s="100" t="str">
        <f>IF(ISNUMBER((H356)),SUBSTITUTE(SUBSTITUTE('Order Form'!#REF!,"-","")," ",""),"")</f>
        <v/>
      </c>
      <c r="G356" s="45"/>
      <c r="H356" s="99" t="str">
        <f>IF('Order Form'!H414&gt;0,'Order Form'!H414," ")</f>
        <v xml:space="preserve"> </v>
      </c>
      <c r="I356" s="98" t="str">
        <f>IF('Order Form'!$K$13="Yes",(IF('Order Form'!#REF!&gt;0,"",IF('Order Form'!$K$10&lt;&gt;"GR - Gratis",IF('Order Form'!#REF!=0,"",IF(ISNUMBER($H356),'Order Form'!#REF!,"")),""))),"")</f>
        <v/>
      </c>
      <c r="J356" s="98" t="str">
        <f>IF('Order Form'!$K$13="Yes",(IF('Order Form'!#REF!=0,"",IF('Order Form'!$K$10&lt;&gt;"GR - Gratis",IF(ISNUMBER($H356),'Order Form'!#REF!,""),""))),"")</f>
        <v/>
      </c>
      <c r="K356" s="46"/>
      <c r="L356" s="98" t="str">
        <f>IF('Order Form'!J414&gt;0,"",IF('Order Form'!G414=0,"",IF('Order Form'!$K$10&lt;&gt;"GR - Gratis",IF('Order Form'!$K$12="Yes",IF(ISNUMBER($H356),'Order Form'!G414*100,""),""),"")))</f>
        <v/>
      </c>
      <c r="M356" s="98" t="str">
        <f>IF('Order Form'!J414&gt;0,"",IF('Order Form'!$K$17=0,"",IF('Order Form'!$K$17=0,"",IF('Order Form'!$K$10&lt;&gt;"GR - Gratis",IF('Order Form'!$K$12="Yes",IF(ISNUMBER($H356),'Order Form'!$K$17*100,""),""),""))))</f>
        <v/>
      </c>
      <c r="N356" s="47"/>
      <c r="O356" s="97" t="str">
        <f>IF('Order Form'!$B$8="Name / Attent Of","",IF(ISNUMBER($H356),IF('Order Form'!$K$14="Yes",'Order Form'!$B$8,""),""))</f>
        <v/>
      </c>
      <c r="P356" s="105" t="str">
        <f>IF('Order Form'!$B$9="Company / Department","",IF(ISNUMBER($H356),IF('Order Form'!$K$14="Yes",'Order Form'!$B$9,""),""))</f>
        <v/>
      </c>
      <c r="Q356" s="97" t="str">
        <f>IF('Order Form'!$B$10="Address 1","",IF(ISNUMBER($H356),IF('Order Form'!$K$14="Yes",'Order Form'!$B$10,""),""))</f>
        <v/>
      </c>
      <c r="R356" s="97" t="str">
        <f>IF('Order Form'!$B$11="Address 2","",IF(ISNUMBER($H356),IF('Order Form'!$K$14="Yes",'Order Form'!$B$11,""),""))</f>
        <v/>
      </c>
      <c r="S356" s="105" t="str">
        <f>IF('Order Form'!$B$12="Address 3","",IF(ISNUMBER($H356),IF('Order Form'!$K$14="Yes",'Order Form'!$B$12,""),""))</f>
        <v/>
      </c>
      <c r="T356" s="97" t="str">
        <f>IF('Order Form'!$B$13="Town","",IF(ISNUMBER($H356),IF('Order Form'!$K$14="Yes",'Order Form'!$B$13,""),""))</f>
        <v/>
      </c>
      <c r="U356" s="43"/>
      <c r="V356" s="112" t="str">
        <f>IF('Order Form'!$B$14="Post Code","",IF(ISNUMBER($H356),IF('Order Form'!$K$14="Yes",'Order Form'!$B$14,""),""))</f>
        <v/>
      </c>
      <c r="W356" s="107" t="str">
        <f>IF('Order Form'!$B$15="Country","",IF(ISNUMBER($H356),IF('Order Form'!$K$14="Yes",VLOOKUP('Order Form'!$B$15,Lists!N:O,2,0),""),""))</f>
        <v/>
      </c>
      <c r="X356" s="109"/>
      <c r="Y356" s="108" t="str">
        <f>IF('Order Form'!$F$8="Phone","",IF(ISNUMBER($H356),IF('Order Form'!$K$14="Yes",'Order Form'!$F$8,""),""))</f>
        <v/>
      </c>
      <c r="Z356" s="106" t="str">
        <f>IF('Order Form'!$F$9="Email","",IF(ISNUMBER($H356),IF('Order Form'!$K$14="Yes",'Order Form'!$F$9,""),""))</f>
        <v/>
      </c>
      <c r="AA356" s="47"/>
      <c r="AC356" s="95" t="str">
        <f>IF(ISNUMBER(($H356)),LEFT('Order Form'!$K$10,2),"")</f>
        <v/>
      </c>
      <c r="AD356" s="43"/>
      <c r="AE356" s="95" t="str">
        <f>IF(AC356="GR",LEFT('Order Form'!$K$11,2),"")</f>
        <v/>
      </c>
      <c r="AF356" s="43"/>
      <c r="AG356" s="47"/>
      <c r="AH356" s="47"/>
      <c r="AI356" s="95" t="str">
        <f>IF(ISNUMBER(($H356)),IF('Order Form'!$K$16="Yes","P",""),"")</f>
        <v/>
      </c>
      <c r="AJ356" s="43"/>
      <c r="AK356" s="115"/>
      <c r="AL356" s="115"/>
      <c r="AM356" s="43"/>
      <c r="AN356" s="43"/>
      <c r="AO356" s="47"/>
      <c r="AP356" s="43"/>
      <c r="AQ356" s="47"/>
      <c r="AR356" s="47"/>
      <c r="AS356" s="47"/>
      <c r="AZ356" s="95" t="str">
        <f>IF(ISNUMBER(($H356)),IF('Order Form'!$K$15="Yes","Y",""),"")</f>
        <v/>
      </c>
      <c r="BD356" s="96" t="e">
        <f>IF('Order Form'!#REF!&gt;0,"OF"," ")</f>
        <v>#REF!</v>
      </c>
      <c r="BE356" s="95" t="e">
        <f>IF('Order Form'!#REF!&gt;0,"Y"," ")</f>
        <v>#REF!</v>
      </c>
      <c r="BF356" s="95" t="e">
        <f>IF('Order Form'!#REF!&gt;0,"STANDARD"," ")</f>
        <v>#REF!</v>
      </c>
    </row>
    <row r="357" spans="1:58">
      <c r="A357" s="43"/>
      <c r="B357" s="102" t="str">
        <f>IF(ISNUMBER(($H357)),'Order Form'!$D$5,"")</f>
        <v/>
      </c>
      <c r="C357" s="101" t="str">
        <f>IF(ISNUMBER(($H357)),'Order Form'!$G$5,"")</f>
        <v/>
      </c>
      <c r="D357" s="101" t="str">
        <f>IF('Order Form'!F415="","",IF(ISNUMBER(($H357)),'Order Form'!F415,""))</f>
        <v/>
      </c>
      <c r="E357" s="44"/>
      <c r="F357" s="100" t="str">
        <f>IF(ISNUMBER((H357)),SUBSTITUTE(SUBSTITUTE('Order Form'!#REF!,"-","")," ",""),"")</f>
        <v/>
      </c>
      <c r="G357" s="45"/>
      <c r="H357" s="99" t="str">
        <f>IF('Order Form'!H415&gt;0,'Order Form'!H415," ")</f>
        <v xml:space="preserve"> </v>
      </c>
      <c r="I357" s="98" t="str">
        <f>IF('Order Form'!$K$13="Yes",(IF('Order Form'!#REF!&gt;0,"",IF('Order Form'!$K$10&lt;&gt;"GR - Gratis",IF('Order Form'!#REF!=0,"",IF(ISNUMBER($H357),'Order Form'!#REF!,"")),""))),"")</f>
        <v/>
      </c>
      <c r="J357" s="98" t="str">
        <f>IF('Order Form'!$K$13="Yes",(IF('Order Form'!#REF!=0,"",IF('Order Form'!$K$10&lt;&gt;"GR - Gratis",IF(ISNUMBER($H357),'Order Form'!#REF!,""),""))),"")</f>
        <v/>
      </c>
      <c r="K357" s="46"/>
      <c r="L357" s="98" t="str">
        <f>IF('Order Form'!J415&gt;0,"",IF('Order Form'!G415=0,"",IF('Order Form'!$K$10&lt;&gt;"GR - Gratis",IF('Order Form'!$K$12="Yes",IF(ISNUMBER($H357),'Order Form'!G415*100,""),""),"")))</f>
        <v/>
      </c>
      <c r="M357" s="98" t="str">
        <f>IF('Order Form'!J415&gt;0,"",IF('Order Form'!$K$17=0,"",IF('Order Form'!$K$17=0,"",IF('Order Form'!$K$10&lt;&gt;"GR - Gratis",IF('Order Form'!$K$12="Yes",IF(ISNUMBER($H357),'Order Form'!$K$17*100,""),""),""))))</f>
        <v/>
      </c>
      <c r="N357" s="47"/>
      <c r="O357" s="97" t="str">
        <f>IF('Order Form'!$B$8="Name / Attent Of","",IF(ISNUMBER($H357),IF('Order Form'!$K$14="Yes",'Order Form'!$B$8,""),""))</f>
        <v/>
      </c>
      <c r="P357" s="105" t="str">
        <f>IF('Order Form'!$B$9="Company / Department","",IF(ISNUMBER($H357),IF('Order Form'!$K$14="Yes",'Order Form'!$B$9,""),""))</f>
        <v/>
      </c>
      <c r="Q357" s="97" t="str">
        <f>IF('Order Form'!$B$10="Address 1","",IF(ISNUMBER($H357),IF('Order Form'!$K$14="Yes",'Order Form'!$B$10,""),""))</f>
        <v/>
      </c>
      <c r="R357" s="97" t="str">
        <f>IF('Order Form'!$B$11="Address 2","",IF(ISNUMBER($H357),IF('Order Form'!$K$14="Yes",'Order Form'!$B$11,""),""))</f>
        <v/>
      </c>
      <c r="S357" s="105" t="str">
        <f>IF('Order Form'!$B$12="Address 3","",IF(ISNUMBER($H357),IF('Order Form'!$K$14="Yes",'Order Form'!$B$12,""),""))</f>
        <v/>
      </c>
      <c r="T357" s="97" t="str">
        <f>IF('Order Form'!$B$13="Town","",IF(ISNUMBER($H357),IF('Order Form'!$K$14="Yes",'Order Form'!$B$13,""),""))</f>
        <v/>
      </c>
      <c r="U357" s="43"/>
      <c r="V357" s="112" t="str">
        <f>IF('Order Form'!$B$14="Post Code","",IF(ISNUMBER($H357),IF('Order Form'!$K$14="Yes",'Order Form'!$B$14,""),""))</f>
        <v/>
      </c>
      <c r="W357" s="107" t="str">
        <f>IF('Order Form'!$B$15="Country","",IF(ISNUMBER($H357),IF('Order Form'!$K$14="Yes",VLOOKUP('Order Form'!$B$15,Lists!N:O,2,0),""),""))</f>
        <v/>
      </c>
      <c r="X357" s="109"/>
      <c r="Y357" s="108" t="str">
        <f>IF('Order Form'!$F$8="Phone","",IF(ISNUMBER($H357),IF('Order Form'!$K$14="Yes",'Order Form'!$F$8,""),""))</f>
        <v/>
      </c>
      <c r="Z357" s="106" t="str">
        <f>IF('Order Form'!$F$9="Email","",IF(ISNUMBER($H357),IF('Order Form'!$K$14="Yes",'Order Form'!$F$9,""),""))</f>
        <v/>
      </c>
      <c r="AA357" s="47"/>
      <c r="AC357" s="95" t="str">
        <f>IF(ISNUMBER(($H357)),LEFT('Order Form'!$K$10,2),"")</f>
        <v/>
      </c>
      <c r="AD357" s="43"/>
      <c r="AE357" s="95" t="str">
        <f>IF(AC357="GR",LEFT('Order Form'!$K$11,2),"")</f>
        <v/>
      </c>
      <c r="AF357" s="43"/>
      <c r="AG357" s="47"/>
      <c r="AH357" s="47"/>
      <c r="AI357" s="95" t="str">
        <f>IF(ISNUMBER(($H357)),IF('Order Form'!$K$16="Yes","P",""),"")</f>
        <v/>
      </c>
      <c r="AJ357" s="43"/>
      <c r="AK357" s="115"/>
      <c r="AL357" s="115"/>
      <c r="AM357" s="43"/>
      <c r="AN357" s="43"/>
      <c r="AO357" s="47"/>
      <c r="AP357" s="43"/>
      <c r="AQ357" s="47"/>
      <c r="AR357" s="47"/>
      <c r="AS357" s="47"/>
      <c r="AZ357" s="95" t="str">
        <f>IF(ISNUMBER(($H357)),IF('Order Form'!$K$15="Yes","Y",""),"")</f>
        <v/>
      </c>
      <c r="BD357" s="96" t="e">
        <f>IF('Order Form'!#REF!&gt;0,"OF"," ")</f>
        <v>#REF!</v>
      </c>
      <c r="BE357" s="95" t="e">
        <f>IF('Order Form'!#REF!&gt;0,"Y"," ")</f>
        <v>#REF!</v>
      </c>
      <c r="BF357" s="95" t="e">
        <f>IF('Order Form'!#REF!&gt;0,"STANDARD"," ")</f>
        <v>#REF!</v>
      </c>
    </row>
    <row r="358" spans="1:58">
      <c r="A358" s="43"/>
      <c r="B358" s="102" t="str">
        <f>IF(ISNUMBER(($H358)),'Order Form'!$D$5,"")</f>
        <v/>
      </c>
      <c r="C358" s="101" t="str">
        <f>IF(ISNUMBER(($H358)),'Order Form'!$G$5,"")</f>
        <v/>
      </c>
      <c r="D358" s="101" t="str">
        <f>IF('Order Form'!F416="","",IF(ISNUMBER(($H358)),'Order Form'!F416,""))</f>
        <v/>
      </c>
      <c r="E358" s="44"/>
      <c r="F358" s="100" t="str">
        <f>IF(ISNUMBER((H358)),SUBSTITUTE(SUBSTITUTE('Order Form'!#REF!,"-","")," ",""),"")</f>
        <v/>
      </c>
      <c r="G358" s="45"/>
      <c r="H358" s="99" t="str">
        <f>IF('Order Form'!H416&gt;0,'Order Form'!H416," ")</f>
        <v xml:space="preserve"> </v>
      </c>
      <c r="I358" s="98" t="str">
        <f>IF('Order Form'!$K$13="Yes",(IF('Order Form'!#REF!&gt;0,"",IF('Order Form'!$K$10&lt;&gt;"GR - Gratis",IF('Order Form'!#REF!=0,"",IF(ISNUMBER($H358),'Order Form'!#REF!,"")),""))),"")</f>
        <v/>
      </c>
      <c r="J358" s="98" t="str">
        <f>IF('Order Form'!$K$13="Yes",(IF('Order Form'!#REF!=0,"",IF('Order Form'!$K$10&lt;&gt;"GR - Gratis",IF(ISNUMBER($H358),'Order Form'!#REF!,""),""))),"")</f>
        <v/>
      </c>
      <c r="K358" s="46"/>
      <c r="L358" s="98" t="str">
        <f>IF('Order Form'!J416&gt;0,"",IF('Order Form'!G416=0,"",IF('Order Form'!$K$10&lt;&gt;"GR - Gratis",IF('Order Form'!$K$12="Yes",IF(ISNUMBER($H358),'Order Form'!G416*100,""),""),"")))</f>
        <v/>
      </c>
      <c r="M358" s="98" t="str">
        <f>IF('Order Form'!J416&gt;0,"",IF('Order Form'!$K$17=0,"",IF('Order Form'!$K$17=0,"",IF('Order Form'!$K$10&lt;&gt;"GR - Gratis",IF('Order Form'!$K$12="Yes",IF(ISNUMBER($H358),'Order Form'!$K$17*100,""),""),""))))</f>
        <v/>
      </c>
      <c r="N358" s="47"/>
      <c r="O358" s="97" t="str">
        <f>IF('Order Form'!$B$8="Name / Attent Of","",IF(ISNUMBER($H358),IF('Order Form'!$K$14="Yes",'Order Form'!$B$8,""),""))</f>
        <v/>
      </c>
      <c r="P358" s="105" t="str">
        <f>IF('Order Form'!$B$9="Company / Department","",IF(ISNUMBER($H358),IF('Order Form'!$K$14="Yes",'Order Form'!$B$9,""),""))</f>
        <v/>
      </c>
      <c r="Q358" s="97" t="str">
        <f>IF('Order Form'!$B$10="Address 1","",IF(ISNUMBER($H358),IF('Order Form'!$K$14="Yes",'Order Form'!$B$10,""),""))</f>
        <v/>
      </c>
      <c r="R358" s="97" t="str">
        <f>IF('Order Form'!$B$11="Address 2","",IF(ISNUMBER($H358),IF('Order Form'!$K$14="Yes",'Order Form'!$B$11,""),""))</f>
        <v/>
      </c>
      <c r="S358" s="105" t="str">
        <f>IF('Order Form'!$B$12="Address 3","",IF(ISNUMBER($H358),IF('Order Form'!$K$14="Yes",'Order Form'!$B$12,""),""))</f>
        <v/>
      </c>
      <c r="T358" s="97" t="str">
        <f>IF('Order Form'!$B$13="Town","",IF(ISNUMBER($H358),IF('Order Form'!$K$14="Yes",'Order Form'!$B$13,""),""))</f>
        <v/>
      </c>
      <c r="U358" s="43"/>
      <c r="V358" s="112" t="str">
        <f>IF('Order Form'!$B$14="Post Code","",IF(ISNUMBER($H358),IF('Order Form'!$K$14="Yes",'Order Form'!$B$14,""),""))</f>
        <v/>
      </c>
      <c r="W358" s="107" t="str">
        <f>IF('Order Form'!$B$15="Country","",IF(ISNUMBER($H358),IF('Order Form'!$K$14="Yes",VLOOKUP('Order Form'!$B$15,Lists!N:O,2,0),""),""))</f>
        <v/>
      </c>
      <c r="X358" s="109"/>
      <c r="Y358" s="108" t="str">
        <f>IF('Order Form'!$F$8="Phone","",IF(ISNUMBER($H358),IF('Order Form'!$K$14="Yes",'Order Form'!$F$8,""),""))</f>
        <v/>
      </c>
      <c r="Z358" s="106" t="str">
        <f>IF('Order Form'!$F$9="Email","",IF(ISNUMBER($H358),IF('Order Form'!$K$14="Yes",'Order Form'!$F$9,""),""))</f>
        <v/>
      </c>
      <c r="AA358" s="47"/>
      <c r="AC358" s="95" t="str">
        <f>IF(ISNUMBER(($H358)),LEFT('Order Form'!$K$10,2),"")</f>
        <v/>
      </c>
      <c r="AD358" s="43"/>
      <c r="AE358" s="95" t="str">
        <f>IF(AC358="GR",LEFT('Order Form'!$K$11,2),"")</f>
        <v/>
      </c>
      <c r="AF358" s="43"/>
      <c r="AG358" s="47"/>
      <c r="AH358" s="47"/>
      <c r="AI358" s="95" t="str">
        <f>IF(ISNUMBER(($H358)),IF('Order Form'!$K$16="Yes","P",""),"")</f>
        <v/>
      </c>
      <c r="AJ358" s="43"/>
      <c r="AK358" s="115"/>
      <c r="AL358" s="115"/>
      <c r="AM358" s="43"/>
      <c r="AN358" s="43"/>
      <c r="AO358" s="47"/>
      <c r="AP358" s="43"/>
      <c r="AQ358" s="47"/>
      <c r="AR358" s="47"/>
      <c r="AS358" s="47"/>
      <c r="AZ358" s="95" t="str">
        <f>IF(ISNUMBER(($H358)),IF('Order Form'!$K$15="Yes","Y",""),"")</f>
        <v/>
      </c>
      <c r="BD358" s="96" t="e">
        <f>IF('Order Form'!#REF!&gt;0,"OF"," ")</f>
        <v>#REF!</v>
      </c>
      <c r="BE358" s="95" t="e">
        <f>IF('Order Form'!#REF!&gt;0,"Y"," ")</f>
        <v>#REF!</v>
      </c>
      <c r="BF358" s="95" t="e">
        <f>IF('Order Form'!#REF!&gt;0,"STANDARD"," ")</f>
        <v>#REF!</v>
      </c>
    </row>
    <row r="359" spans="1:58">
      <c r="A359" s="43"/>
      <c r="B359" s="102" t="str">
        <f>IF(ISNUMBER(($H359)),'Order Form'!$D$5,"")</f>
        <v/>
      </c>
      <c r="C359" s="101" t="str">
        <f>IF(ISNUMBER(($H359)),'Order Form'!$G$5,"")</f>
        <v/>
      </c>
      <c r="D359" s="101" t="str">
        <f>IF('Order Form'!F417="","",IF(ISNUMBER(($H359)),'Order Form'!F417,""))</f>
        <v/>
      </c>
      <c r="E359" s="44"/>
      <c r="F359" s="100" t="str">
        <f>IF(ISNUMBER((H359)),SUBSTITUTE(SUBSTITUTE('Order Form'!#REF!,"-","")," ",""),"")</f>
        <v/>
      </c>
      <c r="G359" s="45"/>
      <c r="H359" s="99" t="str">
        <f>IF('Order Form'!H417&gt;0,'Order Form'!H417," ")</f>
        <v xml:space="preserve"> </v>
      </c>
      <c r="I359" s="98" t="str">
        <f>IF('Order Form'!$K$13="Yes",(IF('Order Form'!#REF!&gt;0,"",IF('Order Form'!$K$10&lt;&gt;"GR - Gratis",IF('Order Form'!#REF!=0,"",IF(ISNUMBER($H359),'Order Form'!#REF!,"")),""))),"")</f>
        <v/>
      </c>
      <c r="J359" s="98" t="str">
        <f>IF('Order Form'!$K$13="Yes",(IF('Order Form'!#REF!=0,"",IF('Order Form'!$K$10&lt;&gt;"GR - Gratis",IF(ISNUMBER($H359),'Order Form'!#REF!,""),""))),"")</f>
        <v/>
      </c>
      <c r="K359" s="46"/>
      <c r="L359" s="98" t="str">
        <f>IF('Order Form'!J417&gt;0,"",IF('Order Form'!G417=0,"",IF('Order Form'!$K$10&lt;&gt;"GR - Gratis",IF('Order Form'!$K$12="Yes",IF(ISNUMBER($H359),'Order Form'!G417*100,""),""),"")))</f>
        <v/>
      </c>
      <c r="M359" s="98" t="str">
        <f>IF('Order Form'!J417&gt;0,"",IF('Order Form'!$K$17=0,"",IF('Order Form'!$K$17=0,"",IF('Order Form'!$K$10&lt;&gt;"GR - Gratis",IF('Order Form'!$K$12="Yes",IF(ISNUMBER($H359),'Order Form'!$K$17*100,""),""),""))))</f>
        <v/>
      </c>
      <c r="N359" s="47"/>
      <c r="O359" s="97" t="str">
        <f>IF('Order Form'!$B$8="Name / Attent Of","",IF(ISNUMBER($H359),IF('Order Form'!$K$14="Yes",'Order Form'!$B$8,""),""))</f>
        <v/>
      </c>
      <c r="P359" s="105" t="str">
        <f>IF('Order Form'!$B$9="Company / Department","",IF(ISNUMBER($H359),IF('Order Form'!$K$14="Yes",'Order Form'!$B$9,""),""))</f>
        <v/>
      </c>
      <c r="Q359" s="97" t="str">
        <f>IF('Order Form'!$B$10="Address 1","",IF(ISNUMBER($H359),IF('Order Form'!$K$14="Yes",'Order Form'!$B$10,""),""))</f>
        <v/>
      </c>
      <c r="R359" s="97" t="str">
        <f>IF('Order Form'!$B$11="Address 2","",IF(ISNUMBER($H359),IF('Order Form'!$K$14="Yes",'Order Form'!$B$11,""),""))</f>
        <v/>
      </c>
      <c r="S359" s="105" t="str">
        <f>IF('Order Form'!$B$12="Address 3","",IF(ISNUMBER($H359),IF('Order Form'!$K$14="Yes",'Order Form'!$B$12,""),""))</f>
        <v/>
      </c>
      <c r="T359" s="97" t="str">
        <f>IF('Order Form'!$B$13="Town","",IF(ISNUMBER($H359),IF('Order Form'!$K$14="Yes",'Order Form'!$B$13,""),""))</f>
        <v/>
      </c>
      <c r="U359" s="43"/>
      <c r="V359" s="112" t="str">
        <f>IF('Order Form'!$B$14="Post Code","",IF(ISNUMBER($H359),IF('Order Form'!$K$14="Yes",'Order Form'!$B$14,""),""))</f>
        <v/>
      </c>
      <c r="W359" s="107" t="str">
        <f>IF('Order Form'!$B$15="Country","",IF(ISNUMBER($H359),IF('Order Form'!$K$14="Yes",VLOOKUP('Order Form'!$B$15,Lists!N:O,2,0),""),""))</f>
        <v/>
      </c>
      <c r="X359" s="109"/>
      <c r="Y359" s="108" t="str">
        <f>IF('Order Form'!$F$8="Phone","",IF(ISNUMBER($H359),IF('Order Form'!$K$14="Yes",'Order Form'!$F$8,""),""))</f>
        <v/>
      </c>
      <c r="Z359" s="106" t="str">
        <f>IF('Order Form'!$F$9="Email","",IF(ISNUMBER($H359),IF('Order Form'!$K$14="Yes",'Order Form'!$F$9,""),""))</f>
        <v/>
      </c>
      <c r="AA359" s="47"/>
      <c r="AC359" s="95" t="str">
        <f>IF(ISNUMBER(($H359)),LEFT('Order Form'!$K$10,2),"")</f>
        <v/>
      </c>
      <c r="AD359" s="43"/>
      <c r="AE359" s="95" t="str">
        <f>IF(AC359="GR",LEFT('Order Form'!$K$11,2),"")</f>
        <v/>
      </c>
      <c r="AF359" s="43"/>
      <c r="AG359" s="47"/>
      <c r="AH359" s="47"/>
      <c r="AI359" s="95" t="str">
        <f>IF(ISNUMBER(($H359)),IF('Order Form'!$K$16="Yes","P",""),"")</f>
        <v/>
      </c>
      <c r="AJ359" s="43"/>
      <c r="AK359" s="115"/>
      <c r="AL359" s="115"/>
      <c r="AM359" s="43"/>
      <c r="AN359" s="43"/>
      <c r="AO359" s="47"/>
      <c r="AP359" s="43"/>
      <c r="AQ359" s="47"/>
      <c r="AR359" s="47"/>
      <c r="AS359" s="47"/>
      <c r="AZ359" s="95" t="str">
        <f>IF(ISNUMBER(($H359)),IF('Order Form'!$K$15="Yes","Y",""),"")</f>
        <v/>
      </c>
      <c r="BD359" s="96" t="e">
        <f>IF('Order Form'!#REF!&gt;0,"OF"," ")</f>
        <v>#REF!</v>
      </c>
      <c r="BE359" s="95" t="e">
        <f>IF('Order Form'!#REF!&gt;0,"Y"," ")</f>
        <v>#REF!</v>
      </c>
      <c r="BF359" s="95" t="e">
        <f>IF('Order Form'!#REF!&gt;0,"STANDARD"," ")</f>
        <v>#REF!</v>
      </c>
    </row>
    <row r="360" spans="1:58">
      <c r="A360" s="43"/>
      <c r="B360" s="102" t="str">
        <f>IF(ISNUMBER(($H360)),'Order Form'!$D$5,"")</f>
        <v/>
      </c>
      <c r="C360" s="101" t="str">
        <f>IF(ISNUMBER(($H360)),'Order Form'!$G$5,"")</f>
        <v/>
      </c>
      <c r="D360" s="101" t="str">
        <f>IF('Order Form'!F418="","",IF(ISNUMBER(($H360)),'Order Form'!F418,""))</f>
        <v/>
      </c>
      <c r="E360" s="44"/>
      <c r="F360" s="100" t="str">
        <f>IF(ISNUMBER((H360)),SUBSTITUTE(SUBSTITUTE('Order Form'!#REF!,"-","")," ",""),"")</f>
        <v/>
      </c>
      <c r="G360" s="45"/>
      <c r="H360" s="99" t="str">
        <f>IF('Order Form'!H418&gt;0,'Order Form'!H418," ")</f>
        <v xml:space="preserve"> </v>
      </c>
      <c r="I360" s="98" t="str">
        <f>IF('Order Form'!$K$13="Yes",(IF('Order Form'!#REF!&gt;0,"",IF('Order Form'!$K$10&lt;&gt;"GR - Gratis",IF('Order Form'!#REF!=0,"",IF(ISNUMBER($H360),'Order Form'!#REF!,"")),""))),"")</f>
        <v/>
      </c>
      <c r="J360" s="98" t="str">
        <f>IF('Order Form'!$K$13="Yes",(IF('Order Form'!#REF!=0,"",IF('Order Form'!$K$10&lt;&gt;"GR - Gratis",IF(ISNUMBER($H360),'Order Form'!#REF!,""),""))),"")</f>
        <v/>
      </c>
      <c r="K360" s="46"/>
      <c r="L360" s="98" t="str">
        <f>IF('Order Form'!J418&gt;0,"",IF('Order Form'!G418=0,"",IF('Order Form'!$K$10&lt;&gt;"GR - Gratis",IF('Order Form'!$K$12="Yes",IF(ISNUMBER($H360),'Order Form'!G418*100,""),""),"")))</f>
        <v/>
      </c>
      <c r="M360" s="98" t="str">
        <f>IF('Order Form'!J418&gt;0,"",IF('Order Form'!$K$17=0,"",IF('Order Form'!$K$17=0,"",IF('Order Form'!$K$10&lt;&gt;"GR - Gratis",IF('Order Form'!$K$12="Yes",IF(ISNUMBER($H360),'Order Form'!$K$17*100,""),""),""))))</f>
        <v/>
      </c>
      <c r="N360" s="47"/>
      <c r="O360" s="97" t="str">
        <f>IF('Order Form'!$B$8="Name / Attent Of","",IF(ISNUMBER($H360),IF('Order Form'!$K$14="Yes",'Order Form'!$B$8,""),""))</f>
        <v/>
      </c>
      <c r="P360" s="105" t="str">
        <f>IF('Order Form'!$B$9="Company / Department","",IF(ISNUMBER($H360),IF('Order Form'!$K$14="Yes",'Order Form'!$B$9,""),""))</f>
        <v/>
      </c>
      <c r="Q360" s="97" t="str">
        <f>IF('Order Form'!$B$10="Address 1","",IF(ISNUMBER($H360),IF('Order Form'!$K$14="Yes",'Order Form'!$B$10,""),""))</f>
        <v/>
      </c>
      <c r="R360" s="97" t="str">
        <f>IF('Order Form'!$B$11="Address 2","",IF(ISNUMBER($H360),IF('Order Form'!$K$14="Yes",'Order Form'!$B$11,""),""))</f>
        <v/>
      </c>
      <c r="S360" s="105" t="str">
        <f>IF('Order Form'!$B$12="Address 3","",IF(ISNUMBER($H360),IF('Order Form'!$K$14="Yes",'Order Form'!$B$12,""),""))</f>
        <v/>
      </c>
      <c r="T360" s="97" t="str">
        <f>IF('Order Form'!$B$13="Town","",IF(ISNUMBER($H360),IF('Order Form'!$K$14="Yes",'Order Form'!$B$13,""),""))</f>
        <v/>
      </c>
      <c r="U360" s="43"/>
      <c r="V360" s="112" t="str">
        <f>IF('Order Form'!$B$14="Post Code","",IF(ISNUMBER($H360),IF('Order Form'!$K$14="Yes",'Order Form'!$B$14,""),""))</f>
        <v/>
      </c>
      <c r="W360" s="107" t="str">
        <f>IF('Order Form'!$B$15="Country","",IF(ISNUMBER($H360),IF('Order Form'!$K$14="Yes",VLOOKUP('Order Form'!$B$15,Lists!N:O,2,0),""),""))</f>
        <v/>
      </c>
      <c r="X360" s="109"/>
      <c r="Y360" s="108" t="str">
        <f>IF('Order Form'!$F$8="Phone","",IF(ISNUMBER($H360),IF('Order Form'!$K$14="Yes",'Order Form'!$F$8,""),""))</f>
        <v/>
      </c>
      <c r="Z360" s="106" t="str">
        <f>IF('Order Form'!$F$9="Email","",IF(ISNUMBER($H360),IF('Order Form'!$K$14="Yes",'Order Form'!$F$9,""),""))</f>
        <v/>
      </c>
      <c r="AA360" s="47"/>
      <c r="AC360" s="95" t="str">
        <f>IF(ISNUMBER(($H360)),LEFT('Order Form'!$K$10,2),"")</f>
        <v/>
      </c>
      <c r="AD360" s="43"/>
      <c r="AE360" s="95" t="str">
        <f>IF(AC360="GR",LEFT('Order Form'!$K$11,2),"")</f>
        <v/>
      </c>
      <c r="AF360" s="43"/>
      <c r="AG360" s="47"/>
      <c r="AH360" s="47"/>
      <c r="AI360" s="95" t="str">
        <f>IF(ISNUMBER(($H360)),IF('Order Form'!$K$16="Yes","P",""),"")</f>
        <v/>
      </c>
      <c r="AJ360" s="43"/>
      <c r="AK360" s="115"/>
      <c r="AL360" s="115"/>
      <c r="AM360" s="43"/>
      <c r="AN360" s="43"/>
      <c r="AO360" s="47"/>
      <c r="AP360" s="43"/>
      <c r="AQ360" s="47"/>
      <c r="AR360" s="47"/>
      <c r="AS360" s="47"/>
      <c r="AZ360" s="95" t="str">
        <f>IF(ISNUMBER(($H360)),IF('Order Form'!$K$15="Yes","Y",""),"")</f>
        <v/>
      </c>
      <c r="BD360" s="96" t="e">
        <f>IF('Order Form'!#REF!&gt;0,"OF"," ")</f>
        <v>#REF!</v>
      </c>
      <c r="BE360" s="95" t="e">
        <f>IF('Order Form'!#REF!&gt;0,"Y"," ")</f>
        <v>#REF!</v>
      </c>
      <c r="BF360" s="95" t="e">
        <f>IF('Order Form'!#REF!&gt;0,"STANDARD"," ")</f>
        <v>#REF!</v>
      </c>
    </row>
    <row r="361" spans="1:58">
      <c r="A361" s="43"/>
      <c r="B361" s="102" t="str">
        <f>IF(ISNUMBER(($H361)),'Order Form'!$D$5,"")</f>
        <v/>
      </c>
      <c r="C361" s="101" t="str">
        <f>IF(ISNUMBER(($H361)),'Order Form'!$G$5,"")</f>
        <v/>
      </c>
      <c r="D361" s="101" t="str">
        <f>IF('Order Form'!F419="","",IF(ISNUMBER(($H361)),'Order Form'!F419,""))</f>
        <v/>
      </c>
      <c r="E361" s="44"/>
      <c r="F361" s="100" t="str">
        <f>IF(ISNUMBER((H361)),SUBSTITUTE(SUBSTITUTE('Order Form'!#REF!,"-","")," ",""),"")</f>
        <v/>
      </c>
      <c r="G361" s="45"/>
      <c r="H361" s="99" t="str">
        <f>IF('Order Form'!H419&gt;0,'Order Form'!H419," ")</f>
        <v xml:space="preserve"> </v>
      </c>
      <c r="I361" s="98" t="str">
        <f>IF('Order Form'!$K$13="Yes",(IF('Order Form'!#REF!&gt;0,"",IF('Order Form'!$K$10&lt;&gt;"GR - Gratis",IF('Order Form'!#REF!=0,"",IF(ISNUMBER($H361),'Order Form'!#REF!,"")),""))),"")</f>
        <v/>
      </c>
      <c r="J361" s="98" t="str">
        <f>IF('Order Form'!$K$13="Yes",(IF('Order Form'!#REF!=0,"",IF('Order Form'!$K$10&lt;&gt;"GR - Gratis",IF(ISNUMBER($H361),'Order Form'!#REF!,""),""))),"")</f>
        <v/>
      </c>
      <c r="K361" s="46"/>
      <c r="L361" s="98" t="str">
        <f>IF('Order Form'!J419&gt;0,"",IF('Order Form'!G419=0,"",IF('Order Form'!$K$10&lt;&gt;"GR - Gratis",IF('Order Form'!$K$12="Yes",IF(ISNUMBER($H361),'Order Form'!G419*100,""),""),"")))</f>
        <v/>
      </c>
      <c r="M361" s="98" t="str">
        <f>IF('Order Form'!J419&gt;0,"",IF('Order Form'!$K$17=0,"",IF('Order Form'!$K$17=0,"",IF('Order Form'!$K$10&lt;&gt;"GR - Gratis",IF('Order Form'!$K$12="Yes",IF(ISNUMBER($H361),'Order Form'!$K$17*100,""),""),""))))</f>
        <v/>
      </c>
      <c r="N361" s="47"/>
      <c r="O361" s="97" t="str">
        <f>IF('Order Form'!$B$8="Name / Attent Of","",IF(ISNUMBER($H361),IF('Order Form'!$K$14="Yes",'Order Form'!$B$8,""),""))</f>
        <v/>
      </c>
      <c r="P361" s="105" t="str">
        <f>IF('Order Form'!$B$9="Company / Department","",IF(ISNUMBER($H361),IF('Order Form'!$K$14="Yes",'Order Form'!$B$9,""),""))</f>
        <v/>
      </c>
      <c r="Q361" s="97" t="str">
        <f>IF('Order Form'!$B$10="Address 1","",IF(ISNUMBER($H361),IF('Order Form'!$K$14="Yes",'Order Form'!$B$10,""),""))</f>
        <v/>
      </c>
      <c r="R361" s="97" t="str">
        <f>IF('Order Form'!$B$11="Address 2","",IF(ISNUMBER($H361),IF('Order Form'!$K$14="Yes",'Order Form'!$B$11,""),""))</f>
        <v/>
      </c>
      <c r="S361" s="105" t="str">
        <f>IF('Order Form'!$B$12="Address 3","",IF(ISNUMBER($H361),IF('Order Form'!$K$14="Yes",'Order Form'!$B$12,""),""))</f>
        <v/>
      </c>
      <c r="T361" s="97" t="str">
        <f>IF('Order Form'!$B$13="Town","",IF(ISNUMBER($H361),IF('Order Form'!$K$14="Yes",'Order Form'!$B$13,""),""))</f>
        <v/>
      </c>
      <c r="U361" s="43"/>
      <c r="V361" s="112" t="str">
        <f>IF('Order Form'!$B$14="Post Code","",IF(ISNUMBER($H361),IF('Order Form'!$K$14="Yes",'Order Form'!$B$14,""),""))</f>
        <v/>
      </c>
      <c r="W361" s="107" t="str">
        <f>IF('Order Form'!$B$15="Country","",IF(ISNUMBER($H361),IF('Order Form'!$K$14="Yes",VLOOKUP('Order Form'!$B$15,Lists!N:O,2,0),""),""))</f>
        <v/>
      </c>
      <c r="X361" s="109"/>
      <c r="Y361" s="108" t="str">
        <f>IF('Order Form'!$F$8="Phone","",IF(ISNUMBER($H361),IF('Order Form'!$K$14="Yes",'Order Form'!$F$8,""),""))</f>
        <v/>
      </c>
      <c r="Z361" s="106" t="str">
        <f>IF('Order Form'!$F$9="Email","",IF(ISNUMBER($H361),IF('Order Form'!$K$14="Yes",'Order Form'!$F$9,""),""))</f>
        <v/>
      </c>
      <c r="AA361" s="47"/>
      <c r="AC361" s="95" t="str">
        <f>IF(ISNUMBER(($H361)),LEFT('Order Form'!$K$10,2),"")</f>
        <v/>
      </c>
      <c r="AD361" s="43"/>
      <c r="AE361" s="95" t="str">
        <f>IF(AC361="GR",LEFT('Order Form'!$K$11,2),"")</f>
        <v/>
      </c>
      <c r="AF361" s="43"/>
      <c r="AG361" s="47"/>
      <c r="AH361" s="47"/>
      <c r="AI361" s="95" t="str">
        <f>IF(ISNUMBER(($H361)),IF('Order Form'!$K$16="Yes","P",""),"")</f>
        <v/>
      </c>
      <c r="AJ361" s="43"/>
      <c r="AK361" s="115"/>
      <c r="AL361" s="115"/>
      <c r="AM361" s="43"/>
      <c r="AN361" s="43"/>
      <c r="AO361" s="47"/>
      <c r="AP361" s="43"/>
      <c r="AQ361" s="47"/>
      <c r="AR361" s="47"/>
      <c r="AS361" s="47"/>
      <c r="AZ361" s="95" t="str">
        <f>IF(ISNUMBER(($H361)),IF('Order Form'!$K$15="Yes","Y",""),"")</f>
        <v/>
      </c>
      <c r="BD361" s="96" t="e">
        <f>IF('Order Form'!#REF!&gt;0,"OF"," ")</f>
        <v>#REF!</v>
      </c>
      <c r="BE361" s="95" t="e">
        <f>IF('Order Form'!#REF!&gt;0,"Y"," ")</f>
        <v>#REF!</v>
      </c>
      <c r="BF361" s="95" t="e">
        <f>IF('Order Form'!#REF!&gt;0,"STANDARD"," ")</f>
        <v>#REF!</v>
      </c>
    </row>
    <row r="362" spans="1:58">
      <c r="A362" s="43"/>
      <c r="B362" s="102" t="str">
        <f>IF(ISNUMBER(($H362)),'Order Form'!$D$5,"")</f>
        <v/>
      </c>
      <c r="C362" s="101" t="str">
        <f>IF(ISNUMBER(($H362)),'Order Form'!$G$5,"")</f>
        <v/>
      </c>
      <c r="D362" s="101" t="str">
        <f>IF('Order Form'!F420="","",IF(ISNUMBER(($H362)),'Order Form'!F420,""))</f>
        <v/>
      </c>
      <c r="E362" s="44"/>
      <c r="F362" s="100" t="str">
        <f>IF(ISNUMBER((H362)),SUBSTITUTE(SUBSTITUTE('Order Form'!#REF!,"-","")," ",""),"")</f>
        <v/>
      </c>
      <c r="G362" s="45"/>
      <c r="H362" s="99" t="str">
        <f>IF('Order Form'!H420&gt;0,'Order Form'!H420," ")</f>
        <v xml:space="preserve"> </v>
      </c>
      <c r="I362" s="98" t="str">
        <f>IF('Order Form'!$K$13="Yes",(IF('Order Form'!#REF!&gt;0,"",IF('Order Form'!$K$10&lt;&gt;"GR - Gratis",IF('Order Form'!#REF!=0,"",IF(ISNUMBER($H362),'Order Form'!#REF!,"")),""))),"")</f>
        <v/>
      </c>
      <c r="J362" s="98" t="str">
        <f>IF('Order Form'!$K$13="Yes",(IF('Order Form'!#REF!=0,"",IF('Order Form'!$K$10&lt;&gt;"GR - Gratis",IF(ISNUMBER($H362),'Order Form'!#REF!,""),""))),"")</f>
        <v/>
      </c>
      <c r="K362" s="46"/>
      <c r="L362" s="98" t="str">
        <f>IF('Order Form'!J420&gt;0,"",IF('Order Form'!G420=0,"",IF('Order Form'!$K$10&lt;&gt;"GR - Gratis",IF('Order Form'!$K$12="Yes",IF(ISNUMBER($H362),'Order Form'!G420*100,""),""),"")))</f>
        <v/>
      </c>
      <c r="M362" s="98" t="str">
        <f>IF('Order Form'!J420&gt;0,"",IF('Order Form'!$K$17=0,"",IF('Order Form'!$K$17=0,"",IF('Order Form'!$K$10&lt;&gt;"GR - Gratis",IF('Order Form'!$K$12="Yes",IF(ISNUMBER($H362),'Order Form'!$K$17*100,""),""),""))))</f>
        <v/>
      </c>
      <c r="N362" s="47"/>
      <c r="O362" s="97" t="str">
        <f>IF('Order Form'!$B$8="Name / Attent Of","",IF(ISNUMBER($H362),IF('Order Form'!$K$14="Yes",'Order Form'!$B$8,""),""))</f>
        <v/>
      </c>
      <c r="P362" s="105" t="str">
        <f>IF('Order Form'!$B$9="Company / Department","",IF(ISNUMBER($H362),IF('Order Form'!$K$14="Yes",'Order Form'!$B$9,""),""))</f>
        <v/>
      </c>
      <c r="Q362" s="97" t="str">
        <f>IF('Order Form'!$B$10="Address 1","",IF(ISNUMBER($H362),IF('Order Form'!$K$14="Yes",'Order Form'!$B$10,""),""))</f>
        <v/>
      </c>
      <c r="R362" s="97" t="str">
        <f>IF('Order Form'!$B$11="Address 2","",IF(ISNUMBER($H362),IF('Order Form'!$K$14="Yes",'Order Form'!$B$11,""),""))</f>
        <v/>
      </c>
      <c r="S362" s="105" t="str">
        <f>IF('Order Form'!$B$12="Address 3","",IF(ISNUMBER($H362),IF('Order Form'!$K$14="Yes",'Order Form'!$B$12,""),""))</f>
        <v/>
      </c>
      <c r="T362" s="97" t="str">
        <f>IF('Order Form'!$B$13="Town","",IF(ISNUMBER($H362),IF('Order Form'!$K$14="Yes",'Order Form'!$B$13,""),""))</f>
        <v/>
      </c>
      <c r="U362" s="43"/>
      <c r="V362" s="112" t="str">
        <f>IF('Order Form'!$B$14="Post Code","",IF(ISNUMBER($H362),IF('Order Form'!$K$14="Yes",'Order Form'!$B$14,""),""))</f>
        <v/>
      </c>
      <c r="W362" s="107" t="str">
        <f>IF('Order Form'!$B$15="Country","",IF(ISNUMBER($H362),IF('Order Form'!$K$14="Yes",VLOOKUP('Order Form'!$B$15,Lists!N:O,2,0),""),""))</f>
        <v/>
      </c>
      <c r="X362" s="109"/>
      <c r="Y362" s="108" t="str">
        <f>IF('Order Form'!$F$8="Phone","",IF(ISNUMBER($H362),IF('Order Form'!$K$14="Yes",'Order Form'!$F$8,""),""))</f>
        <v/>
      </c>
      <c r="Z362" s="106" t="str">
        <f>IF('Order Form'!$F$9="Email","",IF(ISNUMBER($H362),IF('Order Form'!$K$14="Yes",'Order Form'!$F$9,""),""))</f>
        <v/>
      </c>
      <c r="AA362" s="47"/>
      <c r="AC362" s="95" t="str">
        <f>IF(ISNUMBER(($H362)),LEFT('Order Form'!$K$10,2),"")</f>
        <v/>
      </c>
      <c r="AD362" s="43"/>
      <c r="AE362" s="95" t="str">
        <f>IF(AC362="GR",LEFT('Order Form'!$K$11,2),"")</f>
        <v/>
      </c>
      <c r="AF362" s="43"/>
      <c r="AG362" s="47"/>
      <c r="AH362" s="47"/>
      <c r="AI362" s="95" t="str">
        <f>IF(ISNUMBER(($H362)),IF('Order Form'!$K$16="Yes","P",""),"")</f>
        <v/>
      </c>
      <c r="AJ362" s="43"/>
      <c r="AK362" s="115"/>
      <c r="AL362" s="115"/>
      <c r="AM362" s="43"/>
      <c r="AN362" s="43"/>
      <c r="AO362" s="47"/>
      <c r="AP362" s="43"/>
      <c r="AQ362" s="47"/>
      <c r="AR362" s="47"/>
      <c r="AS362" s="47"/>
      <c r="AZ362" s="95" t="str">
        <f>IF(ISNUMBER(($H362)),IF('Order Form'!$K$15="Yes","Y",""),"")</f>
        <v/>
      </c>
      <c r="BD362" s="96" t="e">
        <f>IF('Order Form'!#REF!&gt;0,"OF"," ")</f>
        <v>#REF!</v>
      </c>
      <c r="BE362" s="95" t="e">
        <f>IF('Order Form'!#REF!&gt;0,"Y"," ")</f>
        <v>#REF!</v>
      </c>
      <c r="BF362" s="95" t="e">
        <f>IF('Order Form'!#REF!&gt;0,"STANDARD"," ")</f>
        <v>#REF!</v>
      </c>
    </row>
    <row r="363" spans="1:58">
      <c r="A363" s="43"/>
      <c r="B363" s="102" t="str">
        <f>IF(ISNUMBER(($H363)),'Order Form'!$D$5,"")</f>
        <v/>
      </c>
      <c r="C363" s="101" t="str">
        <f>IF(ISNUMBER(($H363)),'Order Form'!$G$5,"")</f>
        <v/>
      </c>
      <c r="D363" s="101" t="str">
        <f>IF('Order Form'!F421="","",IF(ISNUMBER(($H363)),'Order Form'!F421,""))</f>
        <v/>
      </c>
      <c r="E363" s="44"/>
      <c r="F363" s="100" t="str">
        <f>IF(ISNUMBER((H363)),SUBSTITUTE(SUBSTITUTE('Order Form'!#REF!,"-","")," ",""),"")</f>
        <v/>
      </c>
      <c r="G363" s="45"/>
      <c r="H363" s="99" t="str">
        <f>IF('Order Form'!H421&gt;0,'Order Form'!H421," ")</f>
        <v xml:space="preserve"> </v>
      </c>
      <c r="I363" s="98" t="str">
        <f>IF('Order Form'!$K$13="Yes",(IF('Order Form'!#REF!&gt;0,"",IF('Order Form'!$K$10&lt;&gt;"GR - Gratis",IF('Order Form'!#REF!=0,"",IF(ISNUMBER($H363),'Order Form'!#REF!,"")),""))),"")</f>
        <v/>
      </c>
      <c r="J363" s="98" t="str">
        <f>IF('Order Form'!$K$13="Yes",(IF('Order Form'!#REF!=0,"",IF('Order Form'!$K$10&lt;&gt;"GR - Gratis",IF(ISNUMBER($H363),'Order Form'!#REF!,""),""))),"")</f>
        <v/>
      </c>
      <c r="K363" s="46"/>
      <c r="L363" s="98" t="str">
        <f>IF('Order Form'!J421&gt;0,"",IF('Order Form'!G421=0,"",IF('Order Form'!$K$10&lt;&gt;"GR - Gratis",IF('Order Form'!$K$12="Yes",IF(ISNUMBER($H363),'Order Form'!G421*100,""),""),"")))</f>
        <v/>
      </c>
      <c r="M363" s="98" t="str">
        <f>IF('Order Form'!J421&gt;0,"",IF('Order Form'!$K$17=0,"",IF('Order Form'!$K$17=0,"",IF('Order Form'!$K$10&lt;&gt;"GR - Gratis",IF('Order Form'!$K$12="Yes",IF(ISNUMBER($H363),'Order Form'!$K$17*100,""),""),""))))</f>
        <v/>
      </c>
      <c r="N363" s="47"/>
      <c r="O363" s="97" t="str">
        <f>IF('Order Form'!$B$8="Name / Attent Of","",IF(ISNUMBER($H363),IF('Order Form'!$K$14="Yes",'Order Form'!$B$8,""),""))</f>
        <v/>
      </c>
      <c r="P363" s="105" t="str">
        <f>IF('Order Form'!$B$9="Company / Department","",IF(ISNUMBER($H363),IF('Order Form'!$K$14="Yes",'Order Form'!$B$9,""),""))</f>
        <v/>
      </c>
      <c r="Q363" s="97" t="str">
        <f>IF('Order Form'!$B$10="Address 1","",IF(ISNUMBER($H363),IF('Order Form'!$K$14="Yes",'Order Form'!$B$10,""),""))</f>
        <v/>
      </c>
      <c r="R363" s="97" t="str">
        <f>IF('Order Form'!$B$11="Address 2","",IF(ISNUMBER($H363),IF('Order Form'!$K$14="Yes",'Order Form'!$B$11,""),""))</f>
        <v/>
      </c>
      <c r="S363" s="105" t="str">
        <f>IF('Order Form'!$B$12="Address 3","",IF(ISNUMBER($H363),IF('Order Form'!$K$14="Yes",'Order Form'!$B$12,""),""))</f>
        <v/>
      </c>
      <c r="T363" s="97" t="str">
        <f>IF('Order Form'!$B$13="Town","",IF(ISNUMBER($H363),IF('Order Form'!$K$14="Yes",'Order Form'!$B$13,""),""))</f>
        <v/>
      </c>
      <c r="U363" s="43"/>
      <c r="V363" s="112" t="str">
        <f>IF('Order Form'!$B$14="Post Code","",IF(ISNUMBER($H363),IF('Order Form'!$K$14="Yes",'Order Form'!$B$14,""),""))</f>
        <v/>
      </c>
      <c r="W363" s="107" t="str">
        <f>IF('Order Form'!$B$15="Country","",IF(ISNUMBER($H363),IF('Order Form'!$K$14="Yes",VLOOKUP('Order Form'!$B$15,Lists!N:O,2,0),""),""))</f>
        <v/>
      </c>
      <c r="X363" s="109"/>
      <c r="Y363" s="108" t="str">
        <f>IF('Order Form'!$F$8="Phone","",IF(ISNUMBER($H363),IF('Order Form'!$K$14="Yes",'Order Form'!$F$8,""),""))</f>
        <v/>
      </c>
      <c r="Z363" s="106" t="str">
        <f>IF('Order Form'!$F$9="Email","",IF(ISNUMBER($H363),IF('Order Form'!$K$14="Yes",'Order Form'!$F$9,""),""))</f>
        <v/>
      </c>
      <c r="AA363" s="47"/>
      <c r="AC363" s="95" t="str">
        <f>IF(ISNUMBER(($H363)),LEFT('Order Form'!$K$10,2),"")</f>
        <v/>
      </c>
      <c r="AD363" s="43"/>
      <c r="AE363" s="95" t="str">
        <f>IF(AC363="GR",LEFT('Order Form'!$K$11,2),"")</f>
        <v/>
      </c>
      <c r="AF363" s="43"/>
      <c r="AG363" s="47"/>
      <c r="AH363" s="47"/>
      <c r="AI363" s="95" t="str">
        <f>IF(ISNUMBER(($H363)),IF('Order Form'!$K$16="Yes","P",""),"")</f>
        <v/>
      </c>
      <c r="AJ363" s="43"/>
      <c r="AK363" s="115"/>
      <c r="AL363" s="115"/>
      <c r="AM363" s="43"/>
      <c r="AN363" s="43"/>
      <c r="AO363" s="47"/>
      <c r="AP363" s="43"/>
      <c r="AQ363" s="47"/>
      <c r="AR363" s="47"/>
      <c r="AS363" s="47"/>
      <c r="AZ363" s="95" t="str">
        <f>IF(ISNUMBER(($H363)),IF('Order Form'!$K$15="Yes","Y",""),"")</f>
        <v/>
      </c>
      <c r="BD363" s="96" t="e">
        <f>IF('Order Form'!#REF!&gt;0,"OF"," ")</f>
        <v>#REF!</v>
      </c>
      <c r="BE363" s="95" t="e">
        <f>IF('Order Form'!#REF!&gt;0,"Y"," ")</f>
        <v>#REF!</v>
      </c>
      <c r="BF363" s="95" t="e">
        <f>IF('Order Form'!#REF!&gt;0,"STANDARD"," ")</f>
        <v>#REF!</v>
      </c>
    </row>
    <row r="364" spans="1:58">
      <c r="A364" s="43"/>
      <c r="B364" s="102" t="str">
        <f>IF(ISNUMBER(($H364)),'Order Form'!$D$5,"")</f>
        <v/>
      </c>
      <c r="C364" s="101" t="str">
        <f>IF(ISNUMBER(($H364)),'Order Form'!$G$5,"")</f>
        <v/>
      </c>
      <c r="D364" s="101" t="str">
        <f>IF('Order Form'!F422="","",IF(ISNUMBER(($H364)),'Order Form'!F422,""))</f>
        <v/>
      </c>
      <c r="E364" s="44"/>
      <c r="F364" s="100" t="str">
        <f>IF(ISNUMBER((H364)),SUBSTITUTE(SUBSTITUTE('Order Form'!#REF!,"-","")," ",""),"")</f>
        <v/>
      </c>
      <c r="G364" s="45"/>
      <c r="H364" s="99" t="str">
        <f>IF('Order Form'!H422&gt;0,'Order Form'!H422," ")</f>
        <v xml:space="preserve"> </v>
      </c>
      <c r="I364" s="98" t="str">
        <f>IF('Order Form'!$K$13="Yes",(IF('Order Form'!#REF!&gt;0,"",IF('Order Form'!$K$10&lt;&gt;"GR - Gratis",IF('Order Form'!#REF!=0,"",IF(ISNUMBER($H364),'Order Form'!#REF!,"")),""))),"")</f>
        <v/>
      </c>
      <c r="J364" s="98" t="str">
        <f>IF('Order Form'!$K$13="Yes",(IF('Order Form'!#REF!=0,"",IF('Order Form'!$K$10&lt;&gt;"GR - Gratis",IF(ISNUMBER($H364),'Order Form'!#REF!,""),""))),"")</f>
        <v/>
      </c>
      <c r="K364" s="46"/>
      <c r="L364" s="98" t="str">
        <f>IF('Order Form'!J422&gt;0,"",IF('Order Form'!G422=0,"",IF('Order Form'!$K$10&lt;&gt;"GR - Gratis",IF('Order Form'!$K$12="Yes",IF(ISNUMBER($H364),'Order Form'!G422*100,""),""),"")))</f>
        <v/>
      </c>
      <c r="M364" s="98" t="str">
        <f>IF('Order Form'!J422&gt;0,"",IF('Order Form'!$K$17=0,"",IF('Order Form'!$K$17=0,"",IF('Order Form'!$K$10&lt;&gt;"GR - Gratis",IF('Order Form'!$K$12="Yes",IF(ISNUMBER($H364),'Order Form'!$K$17*100,""),""),""))))</f>
        <v/>
      </c>
      <c r="N364" s="47"/>
      <c r="O364" s="97" t="str">
        <f>IF('Order Form'!$B$8="Name / Attent Of","",IF(ISNUMBER($H364),IF('Order Form'!$K$14="Yes",'Order Form'!$B$8,""),""))</f>
        <v/>
      </c>
      <c r="P364" s="105" t="str">
        <f>IF('Order Form'!$B$9="Company / Department","",IF(ISNUMBER($H364),IF('Order Form'!$K$14="Yes",'Order Form'!$B$9,""),""))</f>
        <v/>
      </c>
      <c r="Q364" s="97" t="str">
        <f>IF('Order Form'!$B$10="Address 1","",IF(ISNUMBER($H364),IF('Order Form'!$K$14="Yes",'Order Form'!$B$10,""),""))</f>
        <v/>
      </c>
      <c r="R364" s="97" t="str">
        <f>IF('Order Form'!$B$11="Address 2","",IF(ISNUMBER($H364),IF('Order Form'!$K$14="Yes",'Order Form'!$B$11,""),""))</f>
        <v/>
      </c>
      <c r="S364" s="105" t="str">
        <f>IF('Order Form'!$B$12="Address 3","",IF(ISNUMBER($H364),IF('Order Form'!$K$14="Yes",'Order Form'!$B$12,""),""))</f>
        <v/>
      </c>
      <c r="T364" s="97" t="str">
        <f>IF('Order Form'!$B$13="Town","",IF(ISNUMBER($H364),IF('Order Form'!$K$14="Yes",'Order Form'!$B$13,""),""))</f>
        <v/>
      </c>
      <c r="U364" s="43"/>
      <c r="V364" s="112" t="str">
        <f>IF('Order Form'!$B$14="Post Code","",IF(ISNUMBER($H364),IF('Order Form'!$K$14="Yes",'Order Form'!$B$14,""),""))</f>
        <v/>
      </c>
      <c r="W364" s="107" t="str">
        <f>IF('Order Form'!$B$15="Country","",IF(ISNUMBER($H364),IF('Order Form'!$K$14="Yes",VLOOKUP('Order Form'!$B$15,Lists!N:O,2,0),""),""))</f>
        <v/>
      </c>
      <c r="X364" s="109"/>
      <c r="Y364" s="108" t="str">
        <f>IF('Order Form'!$F$8="Phone","",IF(ISNUMBER($H364),IF('Order Form'!$K$14="Yes",'Order Form'!$F$8,""),""))</f>
        <v/>
      </c>
      <c r="Z364" s="106" t="str">
        <f>IF('Order Form'!$F$9="Email","",IF(ISNUMBER($H364),IF('Order Form'!$K$14="Yes",'Order Form'!$F$9,""),""))</f>
        <v/>
      </c>
      <c r="AA364" s="47"/>
      <c r="AC364" s="95" t="str">
        <f>IF(ISNUMBER(($H364)),LEFT('Order Form'!$K$10,2),"")</f>
        <v/>
      </c>
      <c r="AD364" s="43"/>
      <c r="AE364" s="95" t="str">
        <f>IF(AC364="GR",LEFT('Order Form'!$K$11,2),"")</f>
        <v/>
      </c>
      <c r="AF364" s="43"/>
      <c r="AG364" s="47"/>
      <c r="AH364" s="47"/>
      <c r="AI364" s="95" t="str">
        <f>IF(ISNUMBER(($H364)),IF('Order Form'!$K$16="Yes","P",""),"")</f>
        <v/>
      </c>
      <c r="AJ364" s="43"/>
      <c r="AK364" s="115"/>
      <c r="AL364" s="115"/>
      <c r="AM364" s="43"/>
      <c r="AN364" s="43"/>
      <c r="AO364" s="47"/>
      <c r="AP364" s="43"/>
      <c r="AQ364" s="47"/>
      <c r="AR364" s="47"/>
      <c r="AS364" s="47"/>
      <c r="AZ364" s="95" t="str">
        <f>IF(ISNUMBER(($H364)),IF('Order Form'!$K$15="Yes","Y",""),"")</f>
        <v/>
      </c>
      <c r="BD364" s="96" t="e">
        <f>IF('Order Form'!#REF!&gt;0,"OF"," ")</f>
        <v>#REF!</v>
      </c>
      <c r="BE364" s="95" t="e">
        <f>IF('Order Form'!#REF!&gt;0,"Y"," ")</f>
        <v>#REF!</v>
      </c>
      <c r="BF364" s="95" t="e">
        <f>IF('Order Form'!#REF!&gt;0,"STANDARD"," ")</f>
        <v>#REF!</v>
      </c>
    </row>
    <row r="365" spans="1:58">
      <c r="A365" s="43"/>
      <c r="B365" s="102" t="str">
        <f>IF(ISNUMBER(($H365)),'Order Form'!$D$5,"")</f>
        <v/>
      </c>
      <c r="C365" s="101" t="str">
        <f>IF(ISNUMBER(($H365)),'Order Form'!$G$5,"")</f>
        <v/>
      </c>
      <c r="D365" s="101" t="str">
        <f>IF('Order Form'!F423="","",IF(ISNUMBER(($H365)),'Order Form'!F423,""))</f>
        <v/>
      </c>
      <c r="E365" s="44"/>
      <c r="F365" s="100" t="str">
        <f>IF(ISNUMBER((H365)),SUBSTITUTE(SUBSTITUTE('Order Form'!#REF!,"-","")," ",""),"")</f>
        <v/>
      </c>
      <c r="G365" s="45"/>
      <c r="H365" s="99" t="str">
        <f>IF('Order Form'!H423&gt;0,'Order Form'!H423," ")</f>
        <v xml:space="preserve"> </v>
      </c>
      <c r="I365" s="98" t="str">
        <f>IF('Order Form'!$K$13="Yes",(IF('Order Form'!#REF!&gt;0,"",IF('Order Form'!$K$10&lt;&gt;"GR - Gratis",IF('Order Form'!#REF!=0,"",IF(ISNUMBER($H365),'Order Form'!#REF!,"")),""))),"")</f>
        <v/>
      </c>
      <c r="J365" s="98" t="str">
        <f>IF('Order Form'!$K$13="Yes",(IF('Order Form'!#REF!=0,"",IF('Order Form'!$K$10&lt;&gt;"GR - Gratis",IF(ISNUMBER($H365),'Order Form'!#REF!,""),""))),"")</f>
        <v/>
      </c>
      <c r="K365" s="46"/>
      <c r="L365" s="98" t="str">
        <f>IF('Order Form'!J423&gt;0,"",IF('Order Form'!G423=0,"",IF('Order Form'!$K$10&lt;&gt;"GR - Gratis",IF('Order Form'!$K$12="Yes",IF(ISNUMBER($H365),'Order Form'!G423*100,""),""),"")))</f>
        <v/>
      </c>
      <c r="M365" s="98" t="str">
        <f>IF('Order Form'!J423&gt;0,"",IF('Order Form'!$K$17=0,"",IF('Order Form'!$K$17=0,"",IF('Order Form'!$K$10&lt;&gt;"GR - Gratis",IF('Order Form'!$K$12="Yes",IF(ISNUMBER($H365),'Order Form'!$K$17*100,""),""),""))))</f>
        <v/>
      </c>
      <c r="N365" s="47"/>
      <c r="O365" s="97" t="str">
        <f>IF('Order Form'!$B$8="Name / Attent Of","",IF(ISNUMBER($H365),IF('Order Form'!$K$14="Yes",'Order Form'!$B$8,""),""))</f>
        <v/>
      </c>
      <c r="P365" s="105" t="str">
        <f>IF('Order Form'!$B$9="Company / Department","",IF(ISNUMBER($H365),IF('Order Form'!$K$14="Yes",'Order Form'!$B$9,""),""))</f>
        <v/>
      </c>
      <c r="Q365" s="97" t="str">
        <f>IF('Order Form'!$B$10="Address 1","",IF(ISNUMBER($H365),IF('Order Form'!$K$14="Yes",'Order Form'!$B$10,""),""))</f>
        <v/>
      </c>
      <c r="R365" s="97" t="str">
        <f>IF('Order Form'!$B$11="Address 2","",IF(ISNUMBER($H365),IF('Order Form'!$K$14="Yes",'Order Form'!$B$11,""),""))</f>
        <v/>
      </c>
      <c r="S365" s="105" t="str">
        <f>IF('Order Form'!$B$12="Address 3","",IF(ISNUMBER($H365),IF('Order Form'!$K$14="Yes",'Order Form'!$B$12,""),""))</f>
        <v/>
      </c>
      <c r="T365" s="97" t="str">
        <f>IF('Order Form'!$B$13="Town","",IF(ISNUMBER($H365),IF('Order Form'!$K$14="Yes",'Order Form'!$B$13,""),""))</f>
        <v/>
      </c>
      <c r="U365" s="43"/>
      <c r="V365" s="112" t="str">
        <f>IF('Order Form'!$B$14="Post Code","",IF(ISNUMBER($H365),IF('Order Form'!$K$14="Yes",'Order Form'!$B$14,""),""))</f>
        <v/>
      </c>
      <c r="W365" s="107" t="str">
        <f>IF('Order Form'!$B$15="Country","",IF(ISNUMBER($H365),IF('Order Form'!$K$14="Yes",VLOOKUP('Order Form'!$B$15,Lists!N:O,2,0),""),""))</f>
        <v/>
      </c>
      <c r="X365" s="109"/>
      <c r="Y365" s="108" t="str">
        <f>IF('Order Form'!$F$8="Phone","",IF(ISNUMBER($H365),IF('Order Form'!$K$14="Yes",'Order Form'!$F$8,""),""))</f>
        <v/>
      </c>
      <c r="Z365" s="106" t="str">
        <f>IF('Order Form'!$F$9="Email","",IF(ISNUMBER($H365),IF('Order Form'!$K$14="Yes",'Order Form'!$F$9,""),""))</f>
        <v/>
      </c>
      <c r="AA365" s="47"/>
      <c r="AC365" s="95" t="str">
        <f>IF(ISNUMBER(($H365)),LEFT('Order Form'!$K$10,2),"")</f>
        <v/>
      </c>
      <c r="AD365" s="43"/>
      <c r="AE365" s="95" t="str">
        <f>IF(AC365="GR",LEFT('Order Form'!$K$11,2),"")</f>
        <v/>
      </c>
      <c r="AF365" s="43"/>
      <c r="AG365" s="47"/>
      <c r="AH365" s="47"/>
      <c r="AI365" s="95" t="str">
        <f>IF(ISNUMBER(($H365)),IF('Order Form'!$K$16="Yes","P",""),"")</f>
        <v/>
      </c>
      <c r="AJ365" s="43"/>
      <c r="AK365" s="115"/>
      <c r="AL365" s="115"/>
      <c r="AM365" s="43"/>
      <c r="AN365" s="43"/>
      <c r="AO365" s="47"/>
      <c r="AP365" s="43"/>
      <c r="AQ365" s="47"/>
      <c r="AR365" s="47"/>
      <c r="AS365" s="47"/>
      <c r="AZ365" s="95" t="str">
        <f>IF(ISNUMBER(($H365)),IF('Order Form'!$K$15="Yes","Y",""),"")</f>
        <v/>
      </c>
      <c r="BD365" s="96" t="e">
        <f>IF('Order Form'!#REF!&gt;0,"OF"," ")</f>
        <v>#REF!</v>
      </c>
      <c r="BE365" s="95" t="e">
        <f>IF('Order Form'!#REF!&gt;0,"Y"," ")</f>
        <v>#REF!</v>
      </c>
      <c r="BF365" s="95" t="e">
        <f>IF('Order Form'!#REF!&gt;0,"STANDARD"," ")</f>
        <v>#REF!</v>
      </c>
    </row>
    <row r="366" spans="1:58">
      <c r="A366" s="43"/>
      <c r="B366" s="102" t="str">
        <f>IF(ISNUMBER(($H366)),'Order Form'!$D$5,"")</f>
        <v/>
      </c>
      <c r="C366" s="101" t="str">
        <f>IF(ISNUMBER(($H366)),'Order Form'!$G$5,"")</f>
        <v/>
      </c>
      <c r="D366" s="101" t="str">
        <f>IF('Order Form'!F424="","",IF(ISNUMBER(($H366)),'Order Form'!F424,""))</f>
        <v/>
      </c>
      <c r="E366" s="44"/>
      <c r="F366" s="100" t="str">
        <f>IF(ISNUMBER((H366)),SUBSTITUTE(SUBSTITUTE('Order Form'!#REF!,"-","")," ",""),"")</f>
        <v/>
      </c>
      <c r="G366" s="45"/>
      <c r="H366" s="99" t="str">
        <f>IF('Order Form'!H424&gt;0,'Order Form'!H424," ")</f>
        <v xml:space="preserve"> </v>
      </c>
      <c r="I366" s="98" t="str">
        <f>IF('Order Form'!$K$13="Yes",(IF('Order Form'!#REF!&gt;0,"",IF('Order Form'!$K$10&lt;&gt;"GR - Gratis",IF('Order Form'!#REF!=0,"",IF(ISNUMBER($H366),'Order Form'!#REF!,"")),""))),"")</f>
        <v/>
      </c>
      <c r="J366" s="98" t="str">
        <f>IF('Order Form'!$K$13="Yes",(IF('Order Form'!#REF!=0,"",IF('Order Form'!$K$10&lt;&gt;"GR - Gratis",IF(ISNUMBER($H366),'Order Form'!#REF!,""),""))),"")</f>
        <v/>
      </c>
      <c r="K366" s="46"/>
      <c r="L366" s="98" t="str">
        <f>IF('Order Form'!J424&gt;0,"",IF('Order Form'!G424=0,"",IF('Order Form'!$K$10&lt;&gt;"GR - Gratis",IF('Order Form'!$K$12="Yes",IF(ISNUMBER($H366),'Order Form'!G424*100,""),""),"")))</f>
        <v/>
      </c>
      <c r="M366" s="98" t="str">
        <f>IF('Order Form'!J424&gt;0,"",IF('Order Form'!$K$17=0,"",IF('Order Form'!$K$17=0,"",IF('Order Form'!$K$10&lt;&gt;"GR - Gratis",IF('Order Form'!$K$12="Yes",IF(ISNUMBER($H366),'Order Form'!$K$17*100,""),""),""))))</f>
        <v/>
      </c>
      <c r="N366" s="47"/>
      <c r="O366" s="97" t="str">
        <f>IF('Order Form'!$B$8="Name / Attent Of","",IF(ISNUMBER($H366),IF('Order Form'!$K$14="Yes",'Order Form'!$B$8,""),""))</f>
        <v/>
      </c>
      <c r="P366" s="105" t="str">
        <f>IF('Order Form'!$B$9="Company / Department","",IF(ISNUMBER($H366),IF('Order Form'!$K$14="Yes",'Order Form'!$B$9,""),""))</f>
        <v/>
      </c>
      <c r="Q366" s="97" t="str">
        <f>IF('Order Form'!$B$10="Address 1","",IF(ISNUMBER($H366),IF('Order Form'!$K$14="Yes",'Order Form'!$B$10,""),""))</f>
        <v/>
      </c>
      <c r="R366" s="97" t="str">
        <f>IF('Order Form'!$B$11="Address 2","",IF(ISNUMBER($H366),IF('Order Form'!$K$14="Yes",'Order Form'!$B$11,""),""))</f>
        <v/>
      </c>
      <c r="S366" s="105" t="str">
        <f>IF('Order Form'!$B$12="Address 3","",IF(ISNUMBER($H366),IF('Order Form'!$K$14="Yes",'Order Form'!$B$12,""),""))</f>
        <v/>
      </c>
      <c r="T366" s="97" t="str">
        <f>IF('Order Form'!$B$13="Town","",IF(ISNUMBER($H366),IF('Order Form'!$K$14="Yes",'Order Form'!$B$13,""),""))</f>
        <v/>
      </c>
      <c r="U366" s="43"/>
      <c r="V366" s="112" t="str">
        <f>IF('Order Form'!$B$14="Post Code","",IF(ISNUMBER($H366),IF('Order Form'!$K$14="Yes",'Order Form'!$B$14,""),""))</f>
        <v/>
      </c>
      <c r="W366" s="107" t="str">
        <f>IF('Order Form'!$B$15="Country","",IF(ISNUMBER($H366),IF('Order Form'!$K$14="Yes",VLOOKUP('Order Form'!$B$15,Lists!N:O,2,0),""),""))</f>
        <v/>
      </c>
      <c r="X366" s="109"/>
      <c r="Y366" s="108" t="str">
        <f>IF('Order Form'!$F$8="Phone","",IF(ISNUMBER($H366),IF('Order Form'!$K$14="Yes",'Order Form'!$F$8,""),""))</f>
        <v/>
      </c>
      <c r="Z366" s="106" t="str">
        <f>IF('Order Form'!$F$9="Email","",IF(ISNUMBER($H366),IF('Order Form'!$K$14="Yes",'Order Form'!$F$9,""),""))</f>
        <v/>
      </c>
      <c r="AA366" s="47"/>
      <c r="AC366" s="95" t="str">
        <f>IF(ISNUMBER(($H366)),LEFT('Order Form'!$K$10,2),"")</f>
        <v/>
      </c>
      <c r="AD366" s="43"/>
      <c r="AE366" s="95" t="str">
        <f>IF(AC366="GR",LEFT('Order Form'!$K$11,2),"")</f>
        <v/>
      </c>
      <c r="AF366" s="43"/>
      <c r="AG366" s="47"/>
      <c r="AH366" s="47"/>
      <c r="AI366" s="95" t="str">
        <f>IF(ISNUMBER(($H366)),IF('Order Form'!$K$16="Yes","P",""),"")</f>
        <v/>
      </c>
      <c r="AJ366" s="43"/>
      <c r="AK366" s="115"/>
      <c r="AL366" s="115"/>
      <c r="AM366" s="43"/>
      <c r="AN366" s="43"/>
      <c r="AO366" s="47"/>
      <c r="AP366" s="43"/>
      <c r="AQ366" s="47"/>
      <c r="AR366" s="47"/>
      <c r="AS366" s="47"/>
      <c r="AZ366" s="95" t="str">
        <f>IF(ISNUMBER(($H366)),IF('Order Form'!$K$15="Yes","Y",""),"")</f>
        <v/>
      </c>
      <c r="BD366" s="96" t="e">
        <f>IF('Order Form'!#REF!&gt;0,"OF"," ")</f>
        <v>#REF!</v>
      </c>
      <c r="BE366" s="95" t="e">
        <f>IF('Order Form'!#REF!&gt;0,"Y"," ")</f>
        <v>#REF!</v>
      </c>
      <c r="BF366" s="95" t="e">
        <f>IF('Order Form'!#REF!&gt;0,"STANDARD"," ")</f>
        <v>#REF!</v>
      </c>
    </row>
    <row r="367" spans="1:58">
      <c r="A367" s="43"/>
      <c r="B367" s="102" t="str">
        <f>IF(ISNUMBER(($H367)),'Order Form'!$D$5,"")</f>
        <v/>
      </c>
      <c r="C367" s="101" t="str">
        <f>IF(ISNUMBER(($H367)),'Order Form'!$G$5,"")</f>
        <v/>
      </c>
      <c r="D367" s="101" t="str">
        <f>IF('Order Form'!F425="","",IF(ISNUMBER(($H367)),'Order Form'!F425,""))</f>
        <v/>
      </c>
      <c r="E367" s="44"/>
      <c r="F367" s="100" t="str">
        <f>IF(ISNUMBER((H367)),SUBSTITUTE(SUBSTITUTE('Order Form'!#REF!,"-","")," ",""),"")</f>
        <v/>
      </c>
      <c r="G367" s="45"/>
      <c r="H367" s="99" t="str">
        <f>IF('Order Form'!H425&gt;0,'Order Form'!H425," ")</f>
        <v xml:space="preserve"> </v>
      </c>
      <c r="I367" s="98" t="str">
        <f>IF('Order Form'!$K$13="Yes",(IF('Order Form'!#REF!&gt;0,"",IF('Order Form'!$K$10&lt;&gt;"GR - Gratis",IF('Order Form'!#REF!=0,"",IF(ISNUMBER($H367),'Order Form'!#REF!,"")),""))),"")</f>
        <v/>
      </c>
      <c r="J367" s="98" t="str">
        <f>IF('Order Form'!$K$13="Yes",(IF('Order Form'!#REF!=0,"",IF('Order Form'!$K$10&lt;&gt;"GR - Gratis",IF(ISNUMBER($H367),'Order Form'!#REF!,""),""))),"")</f>
        <v/>
      </c>
      <c r="K367" s="46"/>
      <c r="L367" s="98" t="str">
        <f>IF('Order Form'!J425&gt;0,"",IF('Order Form'!G425=0,"",IF('Order Form'!$K$10&lt;&gt;"GR - Gratis",IF('Order Form'!$K$12="Yes",IF(ISNUMBER($H367),'Order Form'!G425*100,""),""),"")))</f>
        <v/>
      </c>
      <c r="M367" s="98" t="str">
        <f>IF('Order Form'!J425&gt;0,"",IF('Order Form'!$K$17=0,"",IF('Order Form'!$K$17=0,"",IF('Order Form'!$K$10&lt;&gt;"GR - Gratis",IF('Order Form'!$K$12="Yes",IF(ISNUMBER($H367),'Order Form'!$K$17*100,""),""),""))))</f>
        <v/>
      </c>
      <c r="N367" s="47"/>
      <c r="O367" s="97" t="str">
        <f>IF('Order Form'!$B$8="Name / Attent Of","",IF(ISNUMBER($H367),IF('Order Form'!$K$14="Yes",'Order Form'!$B$8,""),""))</f>
        <v/>
      </c>
      <c r="P367" s="105" t="str">
        <f>IF('Order Form'!$B$9="Company / Department","",IF(ISNUMBER($H367),IF('Order Form'!$K$14="Yes",'Order Form'!$B$9,""),""))</f>
        <v/>
      </c>
      <c r="Q367" s="97" t="str">
        <f>IF('Order Form'!$B$10="Address 1","",IF(ISNUMBER($H367),IF('Order Form'!$K$14="Yes",'Order Form'!$B$10,""),""))</f>
        <v/>
      </c>
      <c r="R367" s="97" t="str">
        <f>IF('Order Form'!$B$11="Address 2","",IF(ISNUMBER($H367),IF('Order Form'!$K$14="Yes",'Order Form'!$B$11,""),""))</f>
        <v/>
      </c>
      <c r="S367" s="105" t="str">
        <f>IF('Order Form'!$B$12="Address 3","",IF(ISNUMBER($H367),IF('Order Form'!$K$14="Yes",'Order Form'!$B$12,""),""))</f>
        <v/>
      </c>
      <c r="T367" s="97" t="str">
        <f>IF('Order Form'!$B$13="Town","",IF(ISNUMBER($H367),IF('Order Form'!$K$14="Yes",'Order Form'!$B$13,""),""))</f>
        <v/>
      </c>
      <c r="U367" s="43"/>
      <c r="V367" s="112" t="str">
        <f>IF('Order Form'!$B$14="Post Code","",IF(ISNUMBER($H367),IF('Order Form'!$K$14="Yes",'Order Form'!$B$14,""),""))</f>
        <v/>
      </c>
      <c r="W367" s="107" t="str">
        <f>IF('Order Form'!$B$15="Country","",IF(ISNUMBER($H367),IF('Order Form'!$K$14="Yes",VLOOKUP('Order Form'!$B$15,Lists!N:O,2,0),""),""))</f>
        <v/>
      </c>
      <c r="X367" s="109"/>
      <c r="Y367" s="108" t="str">
        <f>IF('Order Form'!$F$8="Phone","",IF(ISNUMBER($H367),IF('Order Form'!$K$14="Yes",'Order Form'!$F$8,""),""))</f>
        <v/>
      </c>
      <c r="Z367" s="106" t="str">
        <f>IF('Order Form'!$F$9="Email","",IF(ISNUMBER($H367),IF('Order Form'!$K$14="Yes",'Order Form'!$F$9,""),""))</f>
        <v/>
      </c>
      <c r="AA367" s="47"/>
      <c r="AC367" s="95" t="str">
        <f>IF(ISNUMBER(($H367)),LEFT('Order Form'!$K$10,2),"")</f>
        <v/>
      </c>
      <c r="AD367" s="43"/>
      <c r="AE367" s="95" t="str">
        <f>IF(AC367="GR",LEFT('Order Form'!$K$11,2),"")</f>
        <v/>
      </c>
      <c r="AF367" s="43"/>
      <c r="AG367" s="47"/>
      <c r="AH367" s="47"/>
      <c r="AI367" s="95" t="str">
        <f>IF(ISNUMBER(($H367)),IF('Order Form'!$K$16="Yes","P",""),"")</f>
        <v/>
      </c>
      <c r="AJ367" s="43"/>
      <c r="AK367" s="115"/>
      <c r="AL367" s="115"/>
      <c r="AM367" s="43"/>
      <c r="AN367" s="43"/>
      <c r="AO367" s="47"/>
      <c r="AP367" s="43"/>
      <c r="AQ367" s="47"/>
      <c r="AR367" s="47"/>
      <c r="AS367" s="47"/>
      <c r="AZ367" s="95" t="str">
        <f>IF(ISNUMBER(($H367)),IF('Order Form'!$K$15="Yes","Y",""),"")</f>
        <v/>
      </c>
      <c r="BD367" s="96" t="e">
        <f>IF('Order Form'!#REF!&gt;0,"OF"," ")</f>
        <v>#REF!</v>
      </c>
      <c r="BE367" s="95" t="e">
        <f>IF('Order Form'!#REF!&gt;0,"Y"," ")</f>
        <v>#REF!</v>
      </c>
      <c r="BF367" s="95" t="e">
        <f>IF('Order Form'!#REF!&gt;0,"STANDARD"," ")</f>
        <v>#REF!</v>
      </c>
    </row>
    <row r="368" spans="1:58">
      <c r="A368" s="43"/>
      <c r="B368" s="102" t="str">
        <f>IF(ISNUMBER(($H368)),'Order Form'!$D$5,"")</f>
        <v/>
      </c>
      <c r="C368" s="101" t="str">
        <f>IF(ISNUMBER(($H368)),'Order Form'!$G$5,"")</f>
        <v/>
      </c>
      <c r="D368" s="101" t="str">
        <f>IF('Order Form'!F426="","",IF(ISNUMBER(($H368)),'Order Form'!F426,""))</f>
        <v/>
      </c>
      <c r="E368" s="44"/>
      <c r="F368" s="100" t="str">
        <f>IF(ISNUMBER((H368)),SUBSTITUTE(SUBSTITUTE('Order Form'!#REF!,"-","")," ",""),"")</f>
        <v/>
      </c>
      <c r="G368" s="45"/>
      <c r="H368" s="99" t="str">
        <f>IF('Order Form'!H426&gt;0,'Order Form'!H426," ")</f>
        <v xml:space="preserve"> </v>
      </c>
      <c r="I368" s="98" t="str">
        <f>IF('Order Form'!$K$13="Yes",(IF('Order Form'!#REF!&gt;0,"",IF('Order Form'!$K$10&lt;&gt;"GR - Gratis",IF('Order Form'!#REF!=0,"",IF(ISNUMBER($H368),'Order Form'!#REF!,"")),""))),"")</f>
        <v/>
      </c>
      <c r="J368" s="98" t="str">
        <f>IF('Order Form'!$K$13="Yes",(IF('Order Form'!#REF!=0,"",IF('Order Form'!$K$10&lt;&gt;"GR - Gratis",IF(ISNUMBER($H368),'Order Form'!#REF!,""),""))),"")</f>
        <v/>
      </c>
      <c r="K368" s="46"/>
      <c r="L368" s="98" t="str">
        <f>IF('Order Form'!J426&gt;0,"",IF('Order Form'!G426=0,"",IF('Order Form'!$K$10&lt;&gt;"GR - Gratis",IF('Order Form'!$K$12="Yes",IF(ISNUMBER($H368),'Order Form'!G426*100,""),""),"")))</f>
        <v/>
      </c>
      <c r="M368" s="98" t="str">
        <f>IF('Order Form'!J426&gt;0,"",IF('Order Form'!$K$17=0,"",IF('Order Form'!$K$17=0,"",IF('Order Form'!$K$10&lt;&gt;"GR - Gratis",IF('Order Form'!$K$12="Yes",IF(ISNUMBER($H368),'Order Form'!$K$17*100,""),""),""))))</f>
        <v/>
      </c>
      <c r="N368" s="47"/>
      <c r="O368" s="97" t="str">
        <f>IF('Order Form'!$B$8="Name / Attent Of","",IF(ISNUMBER($H368),IF('Order Form'!$K$14="Yes",'Order Form'!$B$8,""),""))</f>
        <v/>
      </c>
      <c r="P368" s="105" t="str">
        <f>IF('Order Form'!$B$9="Company / Department","",IF(ISNUMBER($H368),IF('Order Form'!$K$14="Yes",'Order Form'!$B$9,""),""))</f>
        <v/>
      </c>
      <c r="Q368" s="97" t="str">
        <f>IF('Order Form'!$B$10="Address 1","",IF(ISNUMBER($H368),IF('Order Form'!$K$14="Yes",'Order Form'!$B$10,""),""))</f>
        <v/>
      </c>
      <c r="R368" s="97" t="str">
        <f>IF('Order Form'!$B$11="Address 2","",IF(ISNUMBER($H368),IF('Order Form'!$K$14="Yes",'Order Form'!$B$11,""),""))</f>
        <v/>
      </c>
      <c r="S368" s="105" t="str">
        <f>IF('Order Form'!$B$12="Address 3","",IF(ISNUMBER($H368),IF('Order Form'!$K$14="Yes",'Order Form'!$B$12,""),""))</f>
        <v/>
      </c>
      <c r="T368" s="97" t="str">
        <f>IF('Order Form'!$B$13="Town","",IF(ISNUMBER($H368),IF('Order Form'!$K$14="Yes",'Order Form'!$B$13,""),""))</f>
        <v/>
      </c>
      <c r="U368" s="43"/>
      <c r="V368" s="112" t="str">
        <f>IF('Order Form'!$B$14="Post Code","",IF(ISNUMBER($H368),IF('Order Form'!$K$14="Yes",'Order Form'!$B$14,""),""))</f>
        <v/>
      </c>
      <c r="W368" s="107" t="str">
        <f>IF('Order Form'!$B$15="Country","",IF(ISNUMBER($H368),IF('Order Form'!$K$14="Yes",VLOOKUP('Order Form'!$B$15,Lists!N:O,2,0),""),""))</f>
        <v/>
      </c>
      <c r="X368" s="109"/>
      <c r="Y368" s="108" t="str">
        <f>IF('Order Form'!$F$8="Phone","",IF(ISNUMBER($H368),IF('Order Form'!$K$14="Yes",'Order Form'!$F$8,""),""))</f>
        <v/>
      </c>
      <c r="Z368" s="106" t="str">
        <f>IF('Order Form'!$F$9="Email","",IF(ISNUMBER($H368),IF('Order Form'!$K$14="Yes",'Order Form'!$F$9,""),""))</f>
        <v/>
      </c>
      <c r="AA368" s="47"/>
      <c r="AC368" s="95" t="str">
        <f>IF(ISNUMBER(($H368)),LEFT('Order Form'!$K$10,2),"")</f>
        <v/>
      </c>
      <c r="AD368" s="43"/>
      <c r="AE368" s="95" t="str">
        <f>IF(AC368="GR",LEFT('Order Form'!$K$11,2),"")</f>
        <v/>
      </c>
      <c r="AF368" s="43"/>
      <c r="AG368" s="47"/>
      <c r="AH368" s="47"/>
      <c r="AI368" s="95" t="str">
        <f>IF(ISNUMBER(($H368)),IF('Order Form'!$K$16="Yes","P",""),"")</f>
        <v/>
      </c>
      <c r="AJ368" s="43"/>
      <c r="AK368" s="115"/>
      <c r="AL368" s="115"/>
      <c r="AM368" s="43"/>
      <c r="AN368" s="43"/>
      <c r="AO368" s="47"/>
      <c r="AP368" s="43"/>
      <c r="AQ368" s="47"/>
      <c r="AR368" s="47"/>
      <c r="AS368" s="47"/>
      <c r="AZ368" s="95" t="str">
        <f>IF(ISNUMBER(($H368)),IF('Order Form'!$K$15="Yes","Y",""),"")</f>
        <v/>
      </c>
      <c r="BD368" s="96" t="e">
        <f>IF('Order Form'!#REF!&gt;0,"OF"," ")</f>
        <v>#REF!</v>
      </c>
      <c r="BE368" s="95" t="e">
        <f>IF('Order Form'!#REF!&gt;0,"Y"," ")</f>
        <v>#REF!</v>
      </c>
      <c r="BF368" s="95" t="e">
        <f>IF('Order Form'!#REF!&gt;0,"STANDARD"," ")</f>
        <v>#REF!</v>
      </c>
    </row>
    <row r="369" spans="1:58">
      <c r="A369" s="43"/>
      <c r="B369" s="102" t="str">
        <f>IF(ISNUMBER(($H369)),'Order Form'!$D$5,"")</f>
        <v/>
      </c>
      <c r="C369" s="101" t="str">
        <f>IF(ISNUMBER(($H369)),'Order Form'!$G$5,"")</f>
        <v/>
      </c>
      <c r="D369" s="101" t="str">
        <f>IF('Order Form'!F427="","",IF(ISNUMBER(($H369)),'Order Form'!F427,""))</f>
        <v/>
      </c>
      <c r="E369" s="44"/>
      <c r="F369" s="100" t="str">
        <f>IF(ISNUMBER((H369)),SUBSTITUTE(SUBSTITUTE('Order Form'!#REF!,"-","")," ",""),"")</f>
        <v/>
      </c>
      <c r="G369" s="45"/>
      <c r="H369" s="99" t="str">
        <f>IF('Order Form'!H427&gt;0,'Order Form'!H427," ")</f>
        <v xml:space="preserve"> </v>
      </c>
      <c r="I369" s="98" t="str">
        <f>IF('Order Form'!$K$13="Yes",(IF('Order Form'!#REF!&gt;0,"",IF('Order Form'!$K$10&lt;&gt;"GR - Gratis",IF('Order Form'!#REF!=0,"",IF(ISNUMBER($H369),'Order Form'!#REF!,"")),""))),"")</f>
        <v/>
      </c>
      <c r="J369" s="98" t="str">
        <f>IF('Order Form'!$K$13="Yes",(IF('Order Form'!#REF!=0,"",IF('Order Form'!$K$10&lt;&gt;"GR - Gratis",IF(ISNUMBER($H369),'Order Form'!#REF!,""),""))),"")</f>
        <v/>
      </c>
      <c r="K369" s="46"/>
      <c r="L369" s="98" t="str">
        <f>IF('Order Form'!J427&gt;0,"",IF('Order Form'!G427=0,"",IF('Order Form'!$K$10&lt;&gt;"GR - Gratis",IF('Order Form'!$K$12="Yes",IF(ISNUMBER($H369),'Order Form'!G427*100,""),""),"")))</f>
        <v/>
      </c>
      <c r="M369" s="98" t="str">
        <f>IF('Order Form'!J427&gt;0,"",IF('Order Form'!$K$17=0,"",IF('Order Form'!$K$17=0,"",IF('Order Form'!$K$10&lt;&gt;"GR - Gratis",IF('Order Form'!$K$12="Yes",IF(ISNUMBER($H369),'Order Form'!$K$17*100,""),""),""))))</f>
        <v/>
      </c>
      <c r="N369" s="47"/>
      <c r="O369" s="97" t="str">
        <f>IF('Order Form'!$B$8="Name / Attent Of","",IF(ISNUMBER($H369),IF('Order Form'!$K$14="Yes",'Order Form'!$B$8,""),""))</f>
        <v/>
      </c>
      <c r="P369" s="105" t="str">
        <f>IF('Order Form'!$B$9="Company / Department","",IF(ISNUMBER($H369),IF('Order Form'!$K$14="Yes",'Order Form'!$B$9,""),""))</f>
        <v/>
      </c>
      <c r="Q369" s="97" t="str">
        <f>IF('Order Form'!$B$10="Address 1","",IF(ISNUMBER($H369),IF('Order Form'!$K$14="Yes",'Order Form'!$B$10,""),""))</f>
        <v/>
      </c>
      <c r="R369" s="97" t="str">
        <f>IF('Order Form'!$B$11="Address 2","",IF(ISNUMBER($H369),IF('Order Form'!$K$14="Yes",'Order Form'!$B$11,""),""))</f>
        <v/>
      </c>
      <c r="S369" s="105" t="str">
        <f>IF('Order Form'!$B$12="Address 3","",IF(ISNUMBER($H369),IF('Order Form'!$K$14="Yes",'Order Form'!$B$12,""),""))</f>
        <v/>
      </c>
      <c r="T369" s="97" t="str">
        <f>IF('Order Form'!$B$13="Town","",IF(ISNUMBER($H369),IF('Order Form'!$K$14="Yes",'Order Form'!$B$13,""),""))</f>
        <v/>
      </c>
      <c r="U369" s="43"/>
      <c r="V369" s="112" t="str">
        <f>IF('Order Form'!$B$14="Post Code","",IF(ISNUMBER($H369),IF('Order Form'!$K$14="Yes",'Order Form'!$B$14,""),""))</f>
        <v/>
      </c>
      <c r="W369" s="107" t="str">
        <f>IF('Order Form'!$B$15="Country","",IF(ISNUMBER($H369),IF('Order Form'!$K$14="Yes",VLOOKUP('Order Form'!$B$15,Lists!N:O,2,0),""),""))</f>
        <v/>
      </c>
      <c r="X369" s="109"/>
      <c r="Y369" s="108" t="str">
        <f>IF('Order Form'!$F$8="Phone","",IF(ISNUMBER($H369),IF('Order Form'!$K$14="Yes",'Order Form'!$F$8,""),""))</f>
        <v/>
      </c>
      <c r="Z369" s="106" t="str">
        <f>IF('Order Form'!$F$9="Email","",IF(ISNUMBER($H369),IF('Order Form'!$K$14="Yes",'Order Form'!$F$9,""),""))</f>
        <v/>
      </c>
      <c r="AA369" s="47"/>
      <c r="AC369" s="95" t="str">
        <f>IF(ISNUMBER(($H369)),LEFT('Order Form'!$K$10,2),"")</f>
        <v/>
      </c>
      <c r="AD369" s="43"/>
      <c r="AE369" s="95" t="str">
        <f>IF(AC369="GR",LEFT('Order Form'!$K$11,2),"")</f>
        <v/>
      </c>
      <c r="AF369" s="43"/>
      <c r="AG369" s="47"/>
      <c r="AH369" s="47"/>
      <c r="AI369" s="95" t="str">
        <f>IF(ISNUMBER(($H369)),IF('Order Form'!$K$16="Yes","P",""),"")</f>
        <v/>
      </c>
      <c r="AJ369" s="43"/>
      <c r="AK369" s="115"/>
      <c r="AL369" s="115"/>
      <c r="AM369" s="43"/>
      <c r="AN369" s="43"/>
      <c r="AO369" s="47"/>
      <c r="AP369" s="43"/>
      <c r="AQ369" s="47"/>
      <c r="AR369" s="47"/>
      <c r="AS369" s="47"/>
      <c r="AZ369" s="95" t="str">
        <f>IF(ISNUMBER(($H369)),IF('Order Form'!$K$15="Yes","Y",""),"")</f>
        <v/>
      </c>
      <c r="BD369" s="96" t="e">
        <f>IF('Order Form'!#REF!&gt;0,"OF"," ")</f>
        <v>#REF!</v>
      </c>
      <c r="BE369" s="95" t="e">
        <f>IF('Order Form'!#REF!&gt;0,"Y"," ")</f>
        <v>#REF!</v>
      </c>
      <c r="BF369" s="95" t="e">
        <f>IF('Order Form'!#REF!&gt;0,"STANDARD"," ")</f>
        <v>#REF!</v>
      </c>
    </row>
    <row r="370" spans="1:58">
      <c r="A370" s="43"/>
      <c r="B370" s="102" t="str">
        <f>IF(ISNUMBER(($H370)),'Order Form'!$D$5,"")</f>
        <v/>
      </c>
      <c r="C370" s="101" t="str">
        <f>IF(ISNUMBER(($H370)),'Order Form'!$G$5,"")</f>
        <v/>
      </c>
      <c r="D370" s="101" t="str">
        <f>IF('Order Form'!F428="","",IF(ISNUMBER(($H370)),'Order Form'!F428,""))</f>
        <v/>
      </c>
      <c r="E370" s="44"/>
      <c r="F370" s="100" t="str">
        <f>IF(ISNUMBER((H370)),SUBSTITUTE(SUBSTITUTE('Order Form'!#REF!,"-","")," ",""),"")</f>
        <v/>
      </c>
      <c r="G370" s="45"/>
      <c r="H370" s="99" t="str">
        <f>IF('Order Form'!H428&gt;0,'Order Form'!H428," ")</f>
        <v xml:space="preserve"> </v>
      </c>
      <c r="I370" s="98" t="str">
        <f>IF('Order Form'!$K$13="Yes",(IF('Order Form'!#REF!&gt;0,"",IF('Order Form'!$K$10&lt;&gt;"GR - Gratis",IF('Order Form'!#REF!=0,"",IF(ISNUMBER($H370),'Order Form'!#REF!,"")),""))),"")</f>
        <v/>
      </c>
      <c r="J370" s="98" t="str">
        <f>IF('Order Form'!$K$13="Yes",(IF('Order Form'!#REF!=0,"",IF('Order Form'!$K$10&lt;&gt;"GR - Gratis",IF(ISNUMBER($H370),'Order Form'!#REF!,""),""))),"")</f>
        <v/>
      </c>
      <c r="K370" s="46"/>
      <c r="L370" s="98" t="str">
        <f>IF('Order Form'!J428&gt;0,"",IF('Order Form'!G428=0,"",IF('Order Form'!$K$10&lt;&gt;"GR - Gratis",IF('Order Form'!$K$12="Yes",IF(ISNUMBER($H370),'Order Form'!G428*100,""),""),"")))</f>
        <v/>
      </c>
      <c r="M370" s="98" t="str">
        <f>IF('Order Form'!J428&gt;0,"",IF('Order Form'!$K$17=0,"",IF('Order Form'!$K$17=0,"",IF('Order Form'!$K$10&lt;&gt;"GR - Gratis",IF('Order Form'!$K$12="Yes",IF(ISNUMBER($H370),'Order Form'!$K$17*100,""),""),""))))</f>
        <v/>
      </c>
      <c r="N370" s="47"/>
      <c r="O370" s="97" t="str">
        <f>IF('Order Form'!$B$8="Name / Attent Of","",IF(ISNUMBER($H370),IF('Order Form'!$K$14="Yes",'Order Form'!$B$8,""),""))</f>
        <v/>
      </c>
      <c r="P370" s="105" t="str">
        <f>IF('Order Form'!$B$9="Company / Department","",IF(ISNUMBER($H370),IF('Order Form'!$K$14="Yes",'Order Form'!$B$9,""),""))</f>
        <v/>
      </c>
      <c r="Q370" s="97" t="str">
        <f>IF('Order Form'!$B$10="Address 1","",IF(ISNUMBER($H370),IF('Order Form'!$K$14="Yes",'Order Form'!$B$10,""),""))</f>
        <v/>
      </c>
      <c r="R370" s="97" t="str">
        <f>IF('Order Form'!$B$11="Address 2","",IF(ISNUMBER($H370),IF('Order Form'!$K$14="Yes",'Order Form'!$B$11,""),""))</f>
        <v/>
      </c>
      <c r="S370" s="105" t="str">
        <f>IF('Order Form'!$B$12="Address 3","",IF(ISNUMBER($H370),IF('Order Form'!$K$14="Yes",'Order Form'!$B$12,""),""))</f>
        <v/>
      </c>
      <c r="T370" s="97" t="str">
        <f>IF('Order Form'!$B$13="Town","",IF(ISNUMBER($H370),IF('Order Form'!$K$14="Yes",'Order Form'!$B$13,""),""))</f>
        <v/>
      </c>
      <c r="U370" s="43"/>
      <c r="V370" s="112" t="str">
        <f>IF('Order Form'!$B$14="Post Code","",IF(ISNUMBER($H370),IF('Order Form'!$K$14="Yes",'Order Form'!$B$14,""),""))</f>
        <v/>
      </c>
      <c r="W370" s="107" t="str">
        <f>IF('Order Form'!$B$15="Country","",IF(ISNUMBER($H370),IF('Order Form'!$K$14="Yes",VLOOKUP('Order Form'!$B$15,Lists!N:O,2,0),""),""))</f>
        <v/>
      </c>
      <c r="X370" s="109"/>
      <c r="Y370" s="108" t="str">
        <f>IF('Order Form'!$F$8="Phone","",IF(ISNUMBER($H370),IF('Order Form'!$K$14="Yes",'Order Form'!$F$8,""),""))</f>
        <v/>
      </c>
      <c r="Z370" s="106" t="str">
        <f>IF('Order Form'!$F$9="Email","",IF(ISNUMBER($H370),IF('Order Form'!$K$14="Yes",'Order Form'!$F$9,""),""))</f>
        <v/>
      </c>
      <c r="AA370" s="47"/>
      <c r="AC370" s="95" t="str">
        <f>IF(ISNUMBER(($H370)),LEFT('Order Form'!$K$10,2),"")</f>
        <v/>
      </c>
      <c r="AD370" s="43"/>
      <c r="AE370" s="95" t="str">
        <f>IF(AC370="GR",LEFT('Order Form'!$K$11,2),"")</f>
        <v/>
      </c>
      <c r="AF370" s="43"/>
      <c r="AG370" s="47"/>
      <c r="AH370" s="47"/>
      <c r="AI370" s="95" t="str">
        <f>IF(ISNUMBER(($H370)),IF('Order Form'!$K$16="Yes","P",""),"")</f>
        <v/>
      </c>
      <c r="AJ370" s="43"/>
      <c r="AK370" s="115"/>
      <c r="AL370" s="115"/>
      <c r="AM370" s="43"/>
      <c r="AN370" s="43"/>
      <c r="AO370" s="47"/>
      <c r="AP370" s="43"/>
      <c r="AQ370" s="47"/>
      <c r="AR370" s="47"/>
      <c r="AS370" s="47"/>
      <c r="AZ370" s="95" t="str">
        <f>IF(ISNUMBER(($H370)),IF('Order Form'!$K$15="Yes","Y",""),"")</f>
        <v/>
      </c>
      <c r="BD370" s="96" t="e">
        <f>IF('Order Form'!#REF!&gt;0,"OF"," ")</f>
        <v>#REF!</v>
      </c>
      <c r="BE370" s="95" t="e">
        <f>IF('Order Form'!#REF!&gt;0,"Y"," ")</f>
        <v>#REF!</v>
      </c>
      <c r="BF370" s="95" t="e">
        <f>IF('Order Form'!#REF!&gt;0,"STANDARD"," ")</f>
        <v>#REF!</v>
      </c>
    </row>
    <row r="371" spans="1:58">
      <c r="A371" s="43"/>
      <c r="B371" s="102" t="str">
        <f>IF(ISNUMBER(($H371)),'Order Form'!$D$5,"")</f>
        <v/>
      </c>
      <c r="C371" s="101" t="str">
        <f>IF(ISNUMBER(($H371)),'Order Form'!$G$5,"")</f>
        <v/>
      </c>
      <c r="D371" s="101" t="str">
        <f>IF('Order Form'!F429="","",IF(ISNUMBER(($H371)),'Order Form'!F429,""))</f>
        <v/>
      </c>
      <c r="E371" s="44"/>
      <c r="F371" s="100" t="str">
        <f>IF(ISNUMBER((H371)),SUBSTITUTE(SUBSTITUTE('Order Form'!#REF!,"-","")," ",""),"")</f>
        <v/>
      </c>
      <c r="G371" s="45"/>
      <c r="H371" s="99" t="str">
        <f>IF('Order Form'!H429&gt;0,'Order Form'!H429," ")</f>
        <v xml:space="preserve"> </v>
      </c>
      <c r="I371" s="98" t="str">
        <f>IF('Order Form'!$K$13="Yes",(IF('Order Form'!#REF!&gt;0,"",IF('Order Form'!$K$10&lt;&gt;"GR - Gratis",IF('Order Form'!#REF!=0,"",IF(ISNUMBER($H371),'Order Form'!#REF!,"")),""))),"")</f>
        <v/>
      </c>
      <c r="J371" s="98" t="str">
        <f>IF('Order Form'!$K$13="Yes",(IF('Order Form'!#REF!=0,"",IF('Order Form'!$K$10&lt;&gt;"GR - Gratis",IF(ISNUMBER($H371),'Order Form'!#REF!,""),""))),"")</f>
        <v/>
      </c>
      <c r="K371" s="46"/>
      <c r="L371" s="98" t="str">
        <f>IF('Order Form'!J429&gt;0,"",IF('Order Form'!G429=0,"",IF('Order Form'!$K$10&lt;&gt;"GR - Gratis",IF('Order Form'!$K$12="Yes",IF(ISNUMBER($H371),'Order Form'!G429*100,""),""),"")))</f>
        <v/>
      </c>
      <c r="M371" s="98" t="str">
        <f>IF('Order Form'!J429&gt;0,"",IF('Order Form'!$K$17=0,"",IF('Order Form'!$K$17=0,"",IF('Order Form'!$K$10&lt;&gt;"GR - Gratis",IF('Order Form'!$K$12="Yes",IF(ISNUMBER($H371),'Order Form'!$K$17*100,""),""),""))))</f>
        <v/>
      </c>
      <c r="N371" s="47"/>
      <c r="O371" s="97" t="str">
        <f>IF('Order Form'!$B$8="Name / Attent Of","",IF(ISNUMBER($H371),IF('Order Form'!$K$14="Yes",'Order Form'!$B$8,""),""))</f>
        <v/>
      </c>
      <c r="P371" s="105" t="str">
        <f>IF('Order Form'!$B$9="Company / Department","",IF(ISNUMBER($H371),IF('Order Form'!$K$14="Yes",'Order Form'!$B$9,""),""))</f>
        <v/>
      </c>
      <c r="Q371" s="97" t="str">
        <f>IF('Order Form'!$B$10="Address 1","",IF(ISNUMBER($H371),IF('Order Form'!$K$14="Yes",'Order Form'!$B$10,""),""))</f>
        <v/>
      </c>
      <c r="R371" s="97" t="str">
        <f>IF('Order Form'!$B$11="Address 2","",IF(ISNUMBER($H371),IF('Order Form'!$K$14="Yes",'Order Form'!$B$11,""),""))</f>
        <v/>
      </c>
      <c r="S371" s="105" t="str">
        <f>IF('Order Form'!$B$12="Address 3","",IF(ISNUMBER($H371),IF('Order Form'!$K$14="Yes",'Order Form'!$B$12,""),""))</f>
        <v/>
      </c>
      <c r="T371" s="97" t="str">
        <f>IF('Order Form'!$B$13="Town","",IF(ISNUMBER($H371),IF('Order Form'!$K$14="Yes",'Order Form'!$B$13,""),""))</f>
        <v/>
      </c>
      <c r="U371" s="43"/>
      <c r="V371" s="112" t="str">
        <f>IF('Order Form'!$B$14="Post Code","",IF(ISNUMBER($H371),IF('Order Form'!$K$14="Yes",'Order Form'!$B$14,""),""))</f>
        <v/>
      </c>
      <c r="W371" s="107" t="str">
        <f>IF('Order Form'!$B$15="Country","",IF(ISNUMBER($H371),IF('Order Form'!$K$14="Yes",VLOOKUP('Order Form'!$B$15,Lists!N:O,2,0),""),""))</f>
        <v/>
      </c>
      <c r="X371" s="109"/>
      <c r="Y371" s="108" t="str">
        <f>IF('Order Form'!$F$8="Phone","",IF(ISNUMBER($H371),IF('Order Form'!$K$14="Yes",'Order Form'!$F$8,""),""))</f>
        <v/>
      </c>
      <c r="Z371" s="106" t="str">
        <f>IF('Order Form'!$F$9="Email","",IF(ISNUMBER($H371),IF('Order Form'!$K$14="Yes",'Order Form'!$F$9,""),""))</f>
        <v/>
      </c>
      <c r="AA371" s="47"/>
      <c r="AC371" s="95" t="str">
        <f>IF(ISNUMBER(($H371)),LEFT('Order Form'!$K$10,2),"")</f>
        <v/>
      </c>
      <c r="AD371" s="43"/>
      <c r="AE371" s="95" t="str">
        <f>IF(AC371="GR",LEFT('Order Form'!$K$11,2),"")</f>
        <v/>
      </c>
      <c r="AF371" s="43"/>
      <c r="AG371" s="47"/>
      <c r="AH371" s="47"/>
      <c r="AI371" s="95" t="str">
        <f>IF(ISNUMBER(($H371)),IF('Order Form'!$K$16="Yes","P",""),"")</f>
        <v/>
      </c>
      <c r="AJ371" s="43"/>
      <c r="AK371" s="115"/>
      <c r="AL371" s="115"/>
      <c r="AM371" s="43"/>
      <c r="AN371" s="43"/>
      <c r="AO371" s="47"/>
      <c r="AP371" s="43"/>
      <c r="AQ371" s="47"/>
      <c r="AR371" s="47"/>
      <c r="AS371" s="47"/>
      <c r="AZ371" s="95" t="str">
        <f>IF(ISNUMBER(($H371)),IF('Order Form'!$K$15="Yes","Y",""),"")</f>
        <v/>
      </c>
      <c r="BD371" s="96" t="e">
        <f>IF('Order Form'!#REF!&gt;0,"OF"," ")</f>
        <v>#REF!</v>
      </c>
      <c r="BE371" s="95" t="e">
        <f>IF('Order Form'!#REF!&gt;0,"Y"," ")</f>
        <v>#REF!</v>
      </c>
      <c r="BF371" s="95" t="e">
        <f>IF('Order Form'!#REF!&gt;0,"STANDARD"," ")</f>
        <v>#REF!</v>
      </c>
    </row>
    <row r="372" spans="1:58">
      <c r="A372" s="43"/>
      <c r="B372" s="102" t="str">
        <f>IF(ISNUMBER(($H372)),'Order Form'!$D$5,"")</f>
        <v/>
      </c>
      <c r="C372" s="101" t="str">
        <f>IF(ISNUMBER(($H372)),'Order Form'!$G$5,"")</f>
        <v/>
      </c>
      <c r="D372" s="101" t="str">
        <f>IF('Order Form'!F430="","",IF(ISNUMBER(($H372)),'Order Form'!F430,""))</f>
        <v/>
      </c>
      <c r="E372" s="44"/>
      <c r="F372" s="100" t="str">
        <f>IF(ISNUMBER((H372)),SUBSTITUTE(SUBSTITUTE('Order Form'!#REF!,"-","")," ",""),"")</f>
        <v/>
      </c>
      <c r="G372" s="45"/>
      <c r="H372" s="99" t="str">
        <f>IF('Order Form'!H430&gt;0,'Order Form'!H430," ")</f>
        <v xml:space="preserve"> </v>
      </c>
      <c r="I372" s="98" t="str">
        <f>IF('Order Form'!$K$13="Yes",(IF('Order Form'!#REF!&gt;0,"",IF('Order Form'!$K$10&lt;&gt;"GR - Gratis",IF('Order Form'!#REF!=0,"",IF(ISNUMBER($H372),'Order Form'!#REF!,"")),""))),"")</f>
        <v/>
      </c>
      <c r="J372" s="98" t="str">
        <f>IF('Order Form'!$K$13="Yes",(IF('Order Form'!#REF!=0,"",IF('Order Form'!$K$10&lt;&gt;"GR - Gratis",IF(ISNUMBER($H372),'Order Form'!#REF!,""),""))),"")</f>
        <v/>
      </c>
      <c r="K372" s="46"/>
      <c r="L372" s="98" t="str">
        <f>IF('Order Form'!J430&gt;0,"",IF('Order Form'!G430=0,"",IF('Order Form'!$K$10&lt;&gt;"GR - Gratis",IF('Order Form'!$K$12="Yes",IF(ISNUMBER($H372),'Order Form'!G430*100,""),""),"")))</f>
        <v/>
      </c>
      <c r="M372" s="98" t="str">
        <f>IF('Order Form'!J430&gt;0,"",IF('Order Form'!$K$17=0,"",IF('Order Form'!$K$17=0,"",IF('Order Form'!$K$10&lt;&gt;"GR - Gratis",IF('Order Form'!$K$12="Yes",IF(ISNUMBER($H372),'Order Form'!$K$17*100,""),""),""))))</f>
        <v/>
      </c>
      <c r="N372" s="47"/>
      <c r="O372" s="97" t="str">
        <f>IF('Order Form'!$B$8="Name / Attent Of","",IF(ISNUMBER($H372),IF('Order Form'!$K$14="Yes",'Order Form'!$B$8,""),""))</f>
        <v/>
      </c>
      <c r="P372" s="105" t="str">
        <f>IF('Order Form'!$B$9="Company / Department","",IF(ISNUMBER($H372),IF('Order Form'!$K$14="Yes",'Order Form'!$B$9,""),""))</f>
        <v/>
      </c>
      <c r="Q372" s="97" t="str">
        <f>IF('Order Form'!$B$10="Address 1","",IF(ISNUMBER($H372),IF('Order Form'!$K$14="Yes",'Order Form'!$B$10,""),""))</f>
        <v/>
      </c>
      <c r="R372" s="97" t="str">
        <f>IF('Order Form'!$B$11="Address 2","",IF(ISNUMBER($H372),IF('Order Form'!$K$14="Yes",'Order Form'!$B$11,""),""))</f>
        <v/>
      </c>
      <c r="S372" s="105" t="str">
        <f>IF('Order Form'!$B$12="Address 3","",IF(ISNUMBER($H372),IF('Order Form'!$K$14="Yes",'Order Form'!$B$12,""),""))</f>
        <v/>
      </c>
      <c r="T372" s="97" t="str">
        <f>IF('Order Form'!$B$13="Town","",IF(ISNUMBER($H372),IF('Order Form'!$K$14="Yes",'Order Form'!$B$13,""),""))</f>
        <v/>
      </c>
      <c r="U372" s="43"/>
      <c r="V372" s="112" t="str">
        <f>IF('Order Form'!$B$14="Post Code","",IF(ISNUMBER($H372),IF('Order Form'!$K$14="Yes",'Order Form'!$B$14,""),""))</f>
        <v/>
      </c>
      <c r="W372" s="107" t="str">
        <f>IF('Order Form'!$B$15="Country","",IF(ISNUMBER($H372),IF('Order Form'!$K$14="Yes",VLOOKUP('Order Form'!$B$15,Lists!N:O,2,0),""),""))</f>
        <v/>
      </c>
      <c r="X372" s="109"/>
      <c r="Y372" s="108" t="str">
        <f>IF('Order Form'!$F$8="Phone","",IF(ISNUMBER($H372),IF('Order Form'!$K$14="Yes",'Order Form'!$F$8,""),""))</f>
        <v/>
      </c>
      <c r="Z372" s="106" t="str">
        <f>IF('Order Form'!$F$9="Email","",IF(ISNUMBER($H372),IF('Order Form'!$K$14="Yes",'Order Form'!$F$9,""),""))</f>
        <v/>
      </c>
      <c r="AA372" s="47"/>
      <c r="AC372" s="95" t="str">
        <f>IF(ISNUMBER(($H372)),LEFT('Order Form'!$K$10,2),"")</f>
        <v/>
      </c>
      <c r="AD372" s="43"/>
      <c r="AE372" s="95" t="str">
        <f>IF(AC372="GR",LEFT('Order Form'!$K$11,2),"")</f>
        <v/>
      </c>
      <c r="AF372" s="43"/>
      <c r="AG372" s="47"/>
      <c r="AH372" s="47"/>
      <c r="AI372" s="95" t="str">
        <f>IF(ISNUMBER(($H372)),IF('Order Form'!$K$16="Yes","P",""),"")</f>
        <v/>
      </c>
      <c r="AJ372" s="43"/>
      <c r="AK372" s="115"/>
      <c r="AL372" s="115"/>
      <c r="AM372" s="43"/>
      <c r="AN372" s="43"/>
      <c r="AO372" s="47"/>
      <c r="AP372" s="43"/>
      <c r="AQ372" s="47"/>
      <c r="AR372" s="47"/>
      <c r="AS372" s="47"/>
      <c r="AZ372" s="95" t="str">
        <f>IF(ISNUMBER(($H372)),IF('Order Form'!$K$15="Yes","Y",""),"")</f>
        <v/>
      </c>
      <c r="BD372" s="96" t="e">
        <f>IF('Order Form'!#REF!&gt;0,"OF"," ")</f>
        <v>#REF!</v>
      </c>
      <c r="BE372" s="95" t="e">
        <f>IF('Order Form'!#REF!&gt;0,"Y"," ")</f>
        <v>#REF!</v>
      </c>
      <c r="BF372" s="95" t="e">
        <f>IF('Order Form'!#REF!&gt;0,"STANDARD"," ")</f>
        <v>#REF!</v>
      </c>
    </row>
    <row r="373" spans="1:58">
      <c r="A373" s="43"/>
      <c r="B373" s="102" t="str">
        <f>IF(ISNUMBER(($H373)),'Order Form'!$D$5,"")</f>
        <v/>
      </c>
      <c r="C373" s="101" t="str">
        <f>IF(ISNUMBER(($H373)),'Order Form'!$G$5,"")</f>
        <v/>
      </c>
      <c r="D373" s="101" t="str">
        <f>IF('Order Form'!F431="","",IF(ISNUMBER(($H373)),'Order Form'!F431,""))</f>
        <v/>
      </c>
      <c r="E373" s="44"/>
      <c r="F373" s="100" t="str">
        <f>IF(ISNUMBER((H373)),SUBSTITUTE(SUBSTITUTE('Order Form'!#REF!,"-","")," ",""),"")</f>
        <v/>
      </c>
      <c r="G373" s="45"/>
      <c r="H373" s="99" t="str">
        <f>IF('Order Form'!H431&gt;0,'Order Form'!H431," ")</f>
        <v xml:space="preserve"> </v>
      </c>
      <c r="I373" s="98" t="str">
        <f>IF('Order Form'!$K$13="Yes",(IF('Order Form'!#REF!&gt;0,"",IF('Order Form'!$K$10&lt;&gt;"GR - Gratis",IF('Order Form'!#REF!=0,"",IF(ISNUMBER($H373),'Order Form'!#REF!,"")),""))),"")</f>
        <v/>
      </c>
      <c r="J373" s="98" t="str">
        <f>IF('Order Form'!$K$13="Yes",(IF('Order Form'!#REF!=0,"",IF('Order Form'!$K$10&lt;&gt;"GR - Gratis",IF(ISNUMBER($H373),'Order Form'!#REF!,""),""))),"")</f>
        <v/>
      </c>
      <c r="K373" s="46"/>
      <c r="L373" s="98" t="str">
        <f>IF('Order Form'!J431&gt;0,"",IF('Order Form'!G431=0,"",IF('Order Form'!$K$10&lt;&gt;"GR - Gratis",IF('Order Form'!$K$12="Yes",IF(ISNUMBER($H373),'Order Form'!G431*100,""),""),"")))</f>
        <v/>
      </c>
      <c r="M373" s="98" t="str">
        <f>IF('Order Form'!J431&gt;0,"",IF('Order Form'!$K$17=0,"",IF('Order Form'!$K$17=0,"",IF('Order Form'!$K$10&lt;&gt;"GR - Gratis",IF('Order Form'!$K$12="Yes",IF(ISNUMBER($H373),'Order Form'!$K$17*100,""),""),""))))</f>
        <v/>
      </c>
      <c r="N373" s="47"/>
      <c r="O373" s="97" t="str">
        <f>IF('Order Form'!$B$8="Name / Attent Of","",IF(ISNUMBER($H373),IF('Order Form'!$K$14="Yes",'Order Form'!$B$8,""),""))</f>
        <v/>
      </c>
      <c r="P373" s="105" t="str">
        <f>IF('Order Form'!$B$9="Company / Department","",IF(ISNUMBER($H373),IF('Order Form'!$K$14="Yes",'Order Form'!$B$9,""),""))</f>
        <v/>
      </c>
      <c r="Q373" s="97" t="str">
        <f>IF('Order Form'!$B$10="Address 1","",IF(ISNUMBER($H373),IF('Order Form'!$K$14="Yes",'Order Form'!$B$10,""),""))</f>
        <v/>
      </c>
      <c r="R373" s="97" t="str">
        <f>IF('Order Form'!$B$11="Address 2","",IF(ISNUMBER($H373),IF('Order Form'!$K$14="Yes",'Order Form'!$B$11,""),""))</f>
        <v/>
      </c>
      <c r="S373" s="105" t="str">
        <f>IF('Order Form'!$B$12="Address 3","",IF(ISNUMBER($H373),IF('Order Form'!$K$14="Yes",'Order Form'!$B$12,""),""))</f>
        <v/>
      </c>
      <c r="T373" s="97" t="str">
        <f>IF('Order Form'!$B$13="Town","",IF(ISNUMBER($H373),IF('Order Form'!$K$14="Yes",'Order Form'!$B$13,""),""))</f>
        <v/>
      </c>
      <c r="U373" s="43"/>
      <c r="V373" s="112" t="str">
        <f>IF('Order Form'!$B$14="Post Code","",IF(ISNUMBER($H373),IF('Order Form'!$K$14="Yes",'Order Form'!$B$14,""),""))</f>
        <v/>
      </c>
      <c r="W373" s="107" t="str">
        <f>IF('Order Form'!$B$15="Country","",IF(ISNUMBER($H373),IF('Order Form'!$K$14="Yes",VLOOKUP('Order Form'!$B$15,Lists!N:O,2,0),""),""))</f>
        <v/>
      </c>
      <c r="X373" s="109"/>
      <c r="Y373" s="108" t="str">
        <f>IF('Order Form'!$F$8="Phone","",IF(ISNUMBER($H373),IF('Order Form'!$K$14="Yes",'Order Form'!$F$8,""),""))</f>
        <v/>
      </c>
      <c r="Z373" s="106" t="str">
        <f>IF('Order Form'!$F$9="Email","",IF(ISNUMBER($H373),IF('Order Form'!$K$14="Yes",'Order Form'!$F$9,""),""))</f>
        <v/>
      </c>
      <c r="AA373" s="47"/>
      <c r="AC373" s="95" t="str">
        <f>IF(ISNUMBER(($H373)),LEFT('Order Form'!$K$10,2),"")</f>
        <v/>
      </c>
      <c r="AD373" s="43"/>
      <c r="AE373" s="95" t="str">
        <f>IF(AC373="GR",LEFT('Order Form'!$K$11,2),"")</f>
        <v/>
      </c>
      <c r="AF373" s="43"/>
      <c r="AG373" s="47"/>
      <c r="AH373" s="47"/>
      <c r="AI373" s="95" t="str">
        <f>IF(ISNUMBER(($H373)),IF('Order Form'!$K$16="Yes","P",""),"")</f>
        <v/>
      </c>
      <c r="AJ373" s="43"/>
      <c r="AK373" s="115"/>
      <c r="AL373" s="115"/>
      <c r="AM373" s="43"/>
      <c r="AN373" s="43"/>
      <c r="AO373" s="47"/>
      <c r="AP373" s="43"/>
      <c r="AQ373" s="47"/>
      <c r="AR373" s="47"/>
      <c r="AS373" s="47"/>
      <c r="AZ373" s="95" t="str">
        <f>IF(ISNUMBER(($H373)),IF('Order Form'!$K$15="Yes","Y",""),"")</f>
        <v/>
      </c>
      <c r="BD373" s="96" t="e">
        <f>IF('Order Form'!#REF!&gt;0,"OF"," ")</f>
        <v>#REF!</v>
      </c>
      <c r="BE373" s="95" t="e">
        <f>IF('Order Form'!#REF!&gt;0,"Y"," ")</f>
        <v>#REF!</v>
      </c>
      <c r="BF373" s="95" t="e">
        <f>IF('Order Form'!#REF!&gt;0,"STANDARD"," ")</f>
        <v>#REF!</v>
      </c>
    </row>
    <row r="374" spans="1:58">
      <c r="A374" s="43"/>
      <c r="B374" s="102" t="str">
        <f>IF(ISNUMBER(($H374)),'Order Form'!$D$5,"")</f>
        <v/>
      </c>
      <c r="C374" s="101" t="str">
        <f>IF(ISNUMBER(($H374)),'Order Form'!$G$5,"")</f>
        <v/>
      </c>
      <c r="D374" s="101" t="str">
        <f>IF('Order Form'!F432="","",IF(ISNUMBER(($H374)),'Order Form'!F432,""))</f>
        <v/>
      </c>
      <c r="E374" s="44"/>
      <c r="F374" s="100" t="str">
        <f>IF(ISNUMBER((H374)),SUBSTITUTE(SUBSTITUTE('Order Form'!#REF!,"-","")," ",""),"")</f>
        <v/>
      </c>
      <c r="G374" s="45"/>
      <c r="H374" s="99" t="str">
        <f>IF('Order Form'!H432&gt;0,'Order Form'!H432," ")</f>
        <v xml:space="preserve"> </v>
      </c>
      <c r="I374" s="98" t="str">
        <f>IF('Order Form'!$K$13="Yes",(IF('Order Form'!#REF!&gt;0,"",IF('Order Form'!$K$10&lt;&gt;"GR - Gratis",IF('Order Form'!#REF!=0,"",IF(ISNUMBER($H374),'Order Form'!#REF!,"")),""))),"")</f>
        <v/>
      </c>
      <c r="J374" s="98" t="str">
        <f>IF('Order Form'!$K$13="Yes",(IF('Order Form'!#REF!=0,"",IF('Order Form'!$K$10&lt;&gt;"GR - Gratis",IF(ISNUMBER($H374),'Order Form'!#REF!,""),""))),"")</f>
        <v/>
      </c>
      <c r="K374" s="46"/>
      <c r="L374" s="98" t="str">
        <f>IF('Order Form'!J432&gt;0,"",IF('Order Form'!G432=0,"",IF('Order Form'!$K$10&lt;&gt;"GR - Gratis",IF('Order Form'!$K$12="Yes",IF(ISNUMBER($H374),'Order Form'!G432*100,""),""),"")))</f>
        <v/>
      </c>
      <c r="M374" s="98" t="str">
        <f>IF('Order Form'!J432&gt;0,"",IF('Order Form'!$K$17=0,"",IF('Order Form'!$K$17=0,"",IF('Order Form'!$K$10&lt;&gt;"GR - Gratis",IF('Order Form'!$K$12="Yes",IF(ISNUMBER($H374),'Order Form'!$K$17*100,""),""),""))))</f>
        <v/>
      </c>
      <c r="N374" s="47"/>
      <c r="O374" s="97" t="str">
        <f>IF('Order Form'!$B$8="Name / Attent Of","",IF(ISNUMBER($H374),IF('Order Form'!$K$14="Yes",'Order Form'!$B$8,""),""))</f>
        <v/>
      </c>
      <c r="P374" s="105" t="str">
        <f>IF('Order Form'!$B$9="Company / Department","",IF(ISNUMBER($H374),IF('Order Form'!$K$14="Yes",'Order Form'!$B$9,""),""))</f>
        <v/>
      </c>
      <c r="Q374" s="97" t="str">
        <f>IF('Order Form'!$B$10="Address 1","",IF(ISNUMBER($H374),IF('Order Form'!$K$14="Yes",'Order Form'!$B$10,""),""))</f>
        <v/>
      </c>
      <c r="R374" s="97" t="str">
        <f>IF('Order Form'!$B$11="Address 2","",IF(ISNUMBER($H374),IF('Order Form'!$K$14="Yes",'Order Form'!$B$11,""),""))</f>
        <v/>
      </c>
      <c r="S374" s="105" t="str">
        <f>IF('Order Form'!$B$12="Address 3","",IF(ISNUMBER($H374),IF('Order Form'!$K$14="Yes",'Order Form'!$B$12,""),""))</f>
        <v/>
      </c>
      <c r="T374" s="97" t="str">
        <f>IF('Order Form'!$B$13="Town","",IF(ISNUMBER($H374),IF('Order Form'!$K$14="Yes",'Order Form'!$B$13,""),""))</f>
        <v/>
      </c>
      <c r="U374" s="43"/>
      <c r="V374" s="112" t="str">
        <f>IF('Order Form'!$B$14="Post Code","",IF(ISNUMBER($H374),IF('Order Form'!$K$14="Yes",'Order Form'!$B$14,""),""))</f>
        <v/>
      </c>
      <c r="W374" s="107" t="str">
        <f>IF('Order Form'!$B$15="Country","",IF(ISNUMBER($H374),IF('Order Form'!$K$14="Yes",VLOOKUP('Order Form'!$B$15,Lists!N:O,2,0),""),""))</f>
        <v/>
      </c>
      <c r="X374" s="109"/>
      <c r="Y374" s="108" t="str">
        <f>IF('Order Form'!$F$8="Phone","",IF(ISNUMBER($H374),IF('Order Form'!$K$14="Yes",'Order Form'!$F$8,""),""))</f>
        <v/>
      </c>
      <c r="Z374" s="106" t="str">
        <f>IF('Order Form'!$F$9="Email","",IF(ISNUMBER($H374),IF('Order Form'!$K$14="Yes",'Order Form'!$F$9,""),""))</f>
        <v/>
      </c>
      <c r="AA374" s="47"/>
      <c r="AC374" s="95" t="str">
        <f>IF(ISNUMBER(($H374)),LEFT('Order Form'!$K$10,2),"")</f>
        <v/>
      </c>
      <c r="AD374" s="43"/>
      <c r="AE374" s="95" t="str">
        <f>IF(AC374="GR",LEFT('Order Form'!$K$11,2),"")</f>
        <v/>
      </c>
      <c r="AF374" s="43"/>
      <c r="AG374" s="47"/>
      <c r="AH374" s="47"/>
      <c r="AI374" s="95" t="str">
        <f>IF(ISNUMBER(($H374)),IF('Order Form'!$K$16="Yes","P",""),"")</f>
        <v/>
      </c>
      <c r="AJ374" s="43"/>
      <c r="AK374" s="115"/>
      <c r="AL374" s="115"/>
      <c r="AM374" s="43"/>
      <c r="AN374" s="43"/>
      <c r="AO374" s="47"/>
      <c r="AP374" s="43"/>
      <c r="AQ374" s="47"/>
      <c r="AR374" s="47"/>
      <c r="AS374" s="47"/>
      <c r="AZ374" s="95" t="str">
        <f>IF(ISNUMBER(($H374)),IF('Order Form'!$K$15="Yes","Y",""),"")</f>
        <v/>
      </c>
      <c r="BD374" s="96" t="e">
        <f>IF('Order Form'!#REF!&gt;0,"OF"," ")</f>
        <v>#REF!</v>
      </c>
      <c r="BE374" s="95" t="e">
        <f>IF('Order Form'!#REF!&gt;0,"Y"," ")</f>
        <v>#REF!</v>
      </c>
      <c r="BF374" s="95" t="e">
        <f>IF('Order Form'!#REF!&gt;0,"STANDARD"," ")</f>
        <v>#REF!</v>
      </c>
    </row>
    <row r="375" spans="1:58">
      <c r="A375" s="43"/>
      <c r="B375" s="102" t="str">
        <f>IF(ISNUMBER(($H375)),'Order Form'!$D$5,"")</f>
        <v/>
      </c>
      <c r="C375" s="101" t="str">
        <f>IF(ISNUMBER(($H375)),'Order Form'!$G$5,"")</f>
        <v/>
      </c>
      <c r="D375" s="101" t="str">
        <f>IF('Order Form'!F433="","",IF(ISNUMBER(($H375)),'Order Form'!F433,""))</f>
        <v/>
      </c>
      <c r="E375" s="44"/>
      <c r="F375" s="100" t="str">
        <f>IF(ISNUMBER((H375)),SUBSTITUTE(SUBSTITUTE('Order Form'!#REF!,"-","")," ",""),"")</f>
        <v/>
      </c>
      <c r="G375" s="45"/>
      <c r="H375" s="99" t="str">
        <f>IF('Order Form'!H433&gt;0,'Order Form'!H433," ")</f>
        <v xml:space="preserve"> </v>
      </c>
      <c r="I375" s="98" t="str">
        <f>IF('Order Form'!$K$13="Yes",(IF('Order Form'!#REF!&gt;0,"",IF('Order Form'!$K$10&lt;&gt;"GR - Gratis",IF('Order Form'!#REF!=0,"",IF(ISNUMBER($H375),'Order Form'!#REF!,"")),""))),"")</f>
        <v/>
      </c>
      <c r="J375" s="98" t="str">
        <f>IF('Order Form'!$K$13="Yes",(IF('Order Form'!#REF!=0,"",IF('Order Form'!$K$10&lt;&gt;"GR - Gratis",IF(ISNUMBER($H375),'Order Form'!#REF!,""),""))),"")</f>
        <v/>
      </c>
      <c r="K375" s="46"/>
      <c r="L375" s="98" t="str">
        <f>IF('Order Form'!J433&gt;0,"",IF('Order Form'!G433=0,"",IF('Order Form'!$K$10&lt;&gt;"GR - Gratis",IF('Order Form'!$K$12="Yes",IF(ISNUMBER($H375),'Order Form'!G433*100,""),""),"")))</f>
        <v/>
      </c>
      <c r="M375" s="98" t="str">
        <f>IF('Order Form'!J433&gt;0,"",IF('Order Form'!$K$17=0,"",IF('Order Form'!$K$17=0,"",IF('Order Form'!$K$10&lt;&gt;"GR - Gratis",IF('Order Form'!$K$12="Yes",IF(ISNUMBER($H375),'Order Form'!$K$17*100,""),""),""))))</f>
        <v/>
      </c>
      <c r="N375" s="47"/>
      <c r="O375" s="97" t="str">
        <f>IF('Order Form'!$B$8="Name / Attent Of","",IF(ISNUMBER($H375),IF('Order Form'!$K$14="Yes",'Order Form'!$B$8,""),""))</f>
        <v/>
      </c>
      <c r="P375" s="105" t="str">
        <f>IF('Order Form'!$B$9="Company / Department","",IF(ISNUMBER($H375),IF('Order Form'!$K$14="Yes",'Order Form'!$B$9,""),""))</f>
        <v/>
      </c>
      <c r="Q375" s="97" t="str">
        <f>IF('Order Form'!$B$10="Address 1","",IF(ISNUMBER($H375),IF('Order Form'!$K$14="Yes",'Order Form'!$B$10,""),""))</f>
        <v/>
      </c>
      <c r="R375" s="97" t="str">
        <f>IF('Order Form'!$B$11="Address 2","",IF(ISNUMBER($H375),IF('Order Form'!$K$14="Yes",'Order Form'!$B$11,""),""))</f>
        <v/>
      </c>
      <c r="S375" s="105" t="str">
        <f>IF('Order Form'!$B$12="Address 3","",IF(ISNUMBER($H375),IF('Order Form'!$K$14="Yes",'Order Form'!$B$12,""),""))</f>
        <v/>
      </c>
      <c r="T375" s="97" t="str">
        <f>IF('Order Form'!$B$13="Town","",IF(ISNUMBER($H375),IF('Order Form'!$K$14="Yes",'Order Form'!$B$13,""),""))</f>
        <v/>
      </c>
      <c r="U375" s="43"/>
      <c r="V375" s="112" t="str">
        <f>IF('Order Form'!$B$14="Post Code","",IF(ISNUMBER($H375),IF('Order Form'!$K$14="Yes",'Order Form'!$B$14,""),""))</f>
        <v/>
      </c>
      <c r="W375" s="107" t="str">
        <f>IF('Order Form'!$B$15="Country","",IF(ISNUMBER($H375),IF('Order Form'!$K$14="Yes",VLOOKUP('Order Form'!$B$15,Lists!N:O,2,0),""),""))</f>
        <v/>
      </c>
      <c r="X375" s="109"/>
      <c r="Y375" s="108" t="str">
        <f>IF('Order Form'!$F$8="Phone","",IF(ISNUMBER($H375),IF('Order Form'!$K$14="Yes",'Order Form'!$F$8,""),""))</f>
        <v/>
      </c>
      <c r="Z375" s="106" t="str">
        <f>IF('Order Form'!$F$9="Email","",IF(ISNUMBER($H375),IF('Order Form'!$K$14="Yes",'Order Form'!$F$9,""),""))</f>
        <v/>
      </c>
      <c r="AA375" s="47"/>
      <c r="AC375" s="95" t="str">
        <f>IF(ISNUMBER(($H375)),LEFT('Order Form'!$K$10,2),"")</f>
        <v/>
      </c>
      <c r="AD375" s="43"/>
      <c r="AE375" s="95" t="str">
        <f>IF(AC375="GR",LEFT('Order Form'!$K$11,2),"")</f>
        <v/>
      </c>
      <c r="AF375" s="43"/>
      <c r="AG375" s="47"/>
      <c r="AH375" s="47"/>
      <c r="AI375" s="95" t="str">
        <f>IF(ISNUMBER(($H375)),IF('Order Form'!$K$16="Yes","P",""),"")</f>
        <v/>
      </c>
      <c r="AJ375" s="43"/>
      <c r="AK375" s="115"/>
      <c r="AL375" s="115"/>
      <c r="AM375" s="43"/>
      <c r="AN375" s="43"/>
      <c r="AO375" s="47"/>
      <c r="AP375" s="43"/>
      <c r="AQ375" s="47"/>
      <c r="AR375" s="47"/>
      <c r="AS375" s="47"/>
      <c r="AZ375" s="95" t="str">
        <f>IF(ISNUMBER(($H375)),IF('Order Form'!$K$15="Yes","Y",""),"")</f>
        <v/>
      </c>
      <c r="BD375" s="96" t="e">
        <f>IF('Order Form'!#REF!&gt;0,"OF"," ")</f>
        <v>#REF!</v>
      </c>
      <c r="BE375" s="95" t="e">
        <f>IF('Order Form'!#REF!&gt;0,"Y"," ")</f>
        <v>#REF!</v>
      </c>
      <c r="BF375" s="95" t="e">
        <f>IF('Order Form'!#REF!&gt;0,"STANDARD"," ")</f>
        <v>#REF!</v>
      </c>
    </row>
    <row r="376" spans="1:58">
      <c r="A376" s="43"/>
      <c r="B376" s="102" t="str">
        <f>IF(ISNUMBER(($H376)),'Order Form'!$D$5,"")</f>
        <v/>
      </c>
      <c r="C376" s="101" t="str">
        <f>IF(ISNUMBER(($H376)),'Order Form'!$G$5,"")</f>
        <v/>
      </c>
      <c r="D376" s="101" t="str">
        <f>IF('Order Form'!F434="","",IF(ISNUMBER(($H376)),'Order Form'!F434,""))</f>
        <v/>
      </c>
      <c r="E376" s="44"/>
      <c r="F376" s="100" t="str">
        <f>IF(ISNUMBER((H376)),SUBSTITUTE(SUBSTITUTE('Order Form'!#REF!,"-","")," ",""),"")</f>
        <v/>
      </c>
      <c r="G376" s="45"/>
      <c r="H376" s="99" t="str">
        <f>IF('Order Form'!H434&gt;0,'Order Form'!H434," ")</f>
        <v xml:space="preserve"> </v>
      </c>
      <c r="I376" s="98" t="str">
        <f>IF('Order Form'!$K$13="Yes",(IF('Order Form'!#REF!&gt;0,"",IF('Order Form'!$K$10&lt;&gt;"GR - Gratis",IF('Order Form'!#REF!=0,"",IF(ISNUMBER($H376),'Order Form'!#REF!,"")),""))),"")</f>
        <v/>
      </c>
      <c r="J376" s="98" t="str">
        <f>IF('Order Form'!$K$13="Yes",(IF('Order Form'!#REF!=0,"",IF('Order Form'!$K$10&lt;&gt;"GR - Gratis",IF(ISNUMBER($H376),'Order Form'!#REF!,""),""))),"")</f>
        <v/>
      </c>
      <c r="K376" s="46"/>
      <c r="L376" s="98" t="str">
        <f>IF('Order Form'!J434&gt;0,"",IF('Order Form'!G434=0,"",IF('Order Form'!$K$10&lt;&gt;"GR - Gratis",IF('Order Form'!$K$12="Yes",IF(ISNUMBER($H376),'Order Form'!G434*100,""),""),"")))</f>
        <v/>
      </c>
      <c r="M376" s="98" t="str">
        <f>IF('Order Form'!J434&gt;0,"",IF('Order Form'!$K$17=0,"",IF('Order Form'!$K$17=0,"",IF('Order Form'!$K$10&lt;&gt;"GR - Gratis",IF('Order Form'!$K$12="Yes",IF(ISNUMBER($H376),'Order Form'!$K$17*100,""),""),""))))</f>
        <v/>
      </c>
      <c r="N376" s="47"/>
      <c r="O376" s="97" t="str">
        <f>IF('Order Form'!$B$8="Name / Attent Of","",IF(ISNUMBER($H376),IF('Order Form'!$K$14="Yes",'Order Form'!$B$8,""),""))</f>
        <v/>
      </c>
      <c r="P376" s="105" t="str">
        <f>IF('Order Form'!$B$9="Company / Department","",IF(ISNUMBER($H376),IF('Order Form'!$K$14="Yes",'Order Form'!$B$9,""),""))</f>
        <v/>
      </c>
      <c r="Q376" s="97" t="str">
        <f>IF('Order Form'!$B$10="Address 1","",IF(ISNUMBER($H376),IF('Order Form'!$K$14="Yes",'Order Form'!$B$10,""),""))</f>
        <v/>
      </c>
      <c r="R376" s="97" t="str">
        <f>IF('Order Form'!$B$11="Address 2","",IF(ISNUMBER($H376),IF('Order Form'!$K$14="Yes",'Order Form'!$B$11,""),""))</f>
        <v/>
      </c>
      <c r="S376" s="105" t="str">
        <f>IF('Order Form'!$B$12="Address 3","",IF(ISNUMBER($H376),IF('Order Form'!$K$14="Yes",'Order Form'!$B$12,""),""))</f>
        <v/>
      </c>
      <c r="T376" s="97" t="str">
        <f>IF('Order Form'!$B$13="Town","",IF(ISNUMBER($H376),IF('Order Form'!$K$14="Yes",'Order Form'!$B$13,""),""))</f>
        <v/>
      </c>
      <c r="U376" s="43"/>
      <c r="V376" s="112" t="str">
        <f>IF('Order Form'!$B$14="Post Code","",IF(ISNUMBER($H376),IF('Order Form'!$K$14="Yes",'Order Form'!$B$14,""),""))</f>
        <v/>
      </c>
      <c r="W376" s="107" t="str">
        <f>IF('Order Form'!$B$15="Country","",IF(ISNUMBER($H376),IF('Order Form'!$K$14="Yes",VLOOKUP('Order Form'!$B$15,Lists!N:O,2,0),""),""))</f>
        <v/>
      </c>
      <c r="X376" s="109"/>
      <c r="Y376" s="108" t="str">
        <f>IF('Order Form'!$F$8="Phone","",IF(ISNUMBER($H376),IF('Order Form'!$K$14="Yes",'Order Form'!$F$8,""),""))</f>
        <v/>
      </c>
      <c r="Z376" s="106" t="str">
        <f>IF('Order Form'!$F$9="Email","",IF(ISNUMBER($H376),IF('Order Form'!$K$14="Yes",'Order Form'!$F$9,""),""))</f>
        <v/>
      </c>
      <c r="AA376" s="47"/>
      <c r="AC376" s="95" t="str">
        <f>IF(ISNUMBER(($H376)),LEFT('Order Form'!$K$10,2),"")</f>
        <v/>
      </c>
      <c r="AD376" s="43"/>
      <c r="AE376" s="95" t="str">
        <f>IF(AC376="GR",LEFT('Order Form'!$K$11,2),"")</f>
        <v/>
      </c>
      <c r="AF376" s="43"/>
      <c r="AG376" s="47"/>
      <c r="AH376" s="47"/>
      <c r="AI376" s="95" t="str">
        <f>IF(ISNUMBER(($H376)),IF('Order Form'!$K$16="Yes","P",""),"")</f>
        <v/>
      </c>
      <c r="AJ376" s="43"/>
      <c r="AK376" s="115"/>
      <c r="AL376" s="115"/>
      <c r="AM376" s="43"/>
      <c r="AN376" s="43"/>
      <c r="AO376" s="47"/>
      <c r="AP376" s="43"/>
      <c r="AQ376" s="47"/>
      <c r="AR376" s="47"/>
      <c r="AS376" s="47"/>
      <c r="AZ376" s="95" t="str">
        <f>IF(ISNUMBER(($H376)),IF('Order Form'!$K$15="Yes","Y",""),"")</f>
        <v/>
      </c>
      <c r="BD376" s="96" t="e">
        <f>IF('Order Form'!#REF!&gt;0,"OF"," ")</f>
        <v>#REF!</v>
      </c>
      <c r="BE376" s="95" t="e">
        <f>IF('Order Form'!#REF!&gt;0,"Y"," ")</f>
        <v>#REF!</v>
      </c>
      <c r="BF376" s="95" t="e">
        <f>IF('Order Form'!#REF!&gt;0,"STANDARD"," ")</f>
        <v>#REF!</v>
      </c>
    </row>
    <row r="377" spans="1:58">
      <c r="A377" s="43"/>
      <c r="B377" s="102" t="str">
        <f>IF(ISNUMBER(($H377)),'Order Form'!$D$5,"")</f>
        <v/>
      </c>
      <c r="C377" s="101" t="str">
        <f>IF(ISNUMBER(($H377)),'Order Form'!$G$5,"")</f>
        <v/>
      </c>
      <c r="D377" s="101" t="str">
        <f>IF('Order Form'!F435="","",IF(ISNUMBER(($H377)),'Order Form'!F435,""))</f>
        <v/>
      </c>
      <c r="E377" s="44"/>
      <c r="F377" s="100" t="str">
        <f>IF(ISNUMBER((H377)),SUBSTITUTE(SUBSTITUTE('Order Form'!#REF!,"-","")," ",""),"")</f>
        <v/>
      </c>
      <c r="G377" s="45"/>
      <c r="H377" s="99" t="str">
        <f>IF('Order Form'!H435&gt;0,'Order Form'!H435," ")</f>
        <v xml:space="preserve"> </v>
      </c>
      <c r="I377" s="98" t="str">
        <f>IF('Order Form'!$K$13="Yes",(IF('Order Form'!#REF!&gt;0,"",IF('Order Form'!$K$10&lt;&gt;"GR - Gratis",IF('Order Form'!#REF!=0,"",IF(ISNUMBER($H377),'Order Form'!#REF!,"")),""))),"")</f>
        <v/>
      </c>
      <c r="J377" s="98" t="str">
        <f>IF('Order Form'!$K$13="Yes",(IF('Order Form'!#REF!=0,"",IF('Order Form'!$K$10&lt;&gt;"GR - Gratis",IF(ISNUMBER($H377),'Order Form'!#REF!,""),""))),"")</f>
        <v/>
      </c>
      <c r="K377" s="46"/>
      <c r="L377" s="98" t="str">
        <f>IF('Order Form'!J435&gt;0,"",IF('Order Form'!G435=0,"",IF('Order Form'!$K$10&lt;&gt;"GR - Gratis",IF('Order Form'!$K$12="Yes",IF(ISNUMBER($H377),'Order Form'!G435*100,""),""),"")))</f>
        <v/>
      </c>
      <c r="M377" s="98" t="str">
        <f>IF('Order Form'!J435&gt;0,"",IF('Order Form'!$K$17=0,"",IF('Order Form'!$K$17=0,"",IF('Order Form'!$K$10&lt;&gt;"GR - Gratis",IF('Order Form'!$K$12="Yes",IF(ISNUMBER($H377),'Order Form'!$K$17*100,""),""),""))))</f>
        <v/>
      </c>
      <c r="N377" s="47"/>
      <c r="O377" s="97" t="str">
        <f>IF('Order Form'!$B$8="Name / Attent Of","",IF(ISNUMBER($H377),IF('Order Form'!$K$14="Yes",'Order Form'!$B$8,""),""))</f>
        <v/>
      </c>
      <c r="P377" s="105" t="str">
        <f>IF('Order Form'!$B$9="Company / Department","",IF(ISNUMBER($H377),IF('Order Form'!$K$14="Yes",'Order Form'!$B$9,""),""))</f>
        <v/>
      </c>
      <c r="Q377" s="97" t="str">
        <f>IF('Order Form'!$B$10="Address 1","",IF(ISNUMBER($H377),IF('Order Form'!$K$14="Yes",'Order Form'!$B$10,""),""))</f>
        <v/>
      </c>
      <c r="R377" s="97" t="str">
        <f>IF('Order Form'!$B$11="Address 2","",IF(ISNUMBER($H377),IF('Order Form'!$K$14="Yes",'Order Form'!$B$11,""),""))</f>
        <v/>
      </c>
      <c r="S377" s="105" t="str">
        <f>IF('Order Form'!$B$12="Address 3","",IF(ISNUMBER($H377),IF('Order Form'!$K$14="Yes",'Order Form'!$B$12,""),""))</f>
        <v/>
      </c>
      <c r="T377" s="97" t="str">
        <f>IF('Order Form'!$B$13="Town","",IF(ISNUMBER($H377),IF('Order Form'!$K$14="Yes",'Order Form'!$B$13,""),""))</f>
        <v/>
      </c>
      <c r="U377" s="43"/>
      <c r="V377" s="112" t="str">
        <f>IF('Order Form'!$B$14="Post Code","",IF(ISNUMBER($H377),IF('Order Form'!$K$14="Yes",'Order Form'!$B$14,""),""))</f>
        <v/>
      </c>
      <c r="W377" s="107" t="str">
        <f>IF('Order Form'!$B$15="Country","",IF(ISNUMBER($H377),IF('Order Form'!$K$14="Yes",VLOOKUP('Order Form'!$B$15,Lists!N:O,2,0),""),""))</f>
        <v/>
      </c>
      <c r="X377" s="109"/>
      <c r="Y377" s="108" t="str">
        <f>IF('Order Form'!$F$8="Phone","",IF(ISNUMBER($H377),IF('Order Form'!$K$14="Yes",'Order Form'!$F$8,""),""))</f>
        <v/>
      </c>
      <c r="Z377" s="106" t="str">
        <f>IF('Order Form'!$F$9="Email","",IF(ISNUMBER($H377),IF('Order Form'!$K$14="Yes",'Order Form'!$F$9,""),""))</f>
        <v/>
      </c>
      <c r="AA377" s="47"/>
      <c r="AC377" s="95" t="str">
        <f>IF(ISNUMBER(($H377)),LEFT('Order Form'!$K$10,2),"")</f>
        <v/>
      </c>
      <c r="AD377" s="43"/>
      <c r="AE377" s="95" t="str">
        <f>IF(AC377="GR",LEFT('Order Form'!$K$11,2),"")</f>
        <v/>
      </c>
      <c r="AF377" s="43"/>
      <c r="AG377" s="47"/>
      <c r="AH377" s="47"/>
      <c r="AI377" s="95" t="str">
        <f>IF(ISNUMBER(($H377)),IF('Order Form'!$K$16="Yes","P",""),"")</f>
        <v/>
      </c>
      <c r="AJ377" s="43"/>
      <c r="AK377" s="115"/>
      <c r="AL377" s="115"/>
      <c r="AM377" s="43"/>
      <c r="AN377" s="43"/>
      <c r="AO377" s="47"/>
      <c r="AP377" s="43"/>
      <c r="AQ377" s="47"/>
      <c r="AR377" s="47"/>
      <c r="AS377" s="47"/>
      <c r="AZ377" s="95" t="str">
        <f>IF(ISNUMBER(($H377)),IF('Order Form'!$K$15="Yes","Y",""),"")</f>
        <v/>
      </c>
      <c r="BD377" s="96" t="e">
        <f>IF('Order Form'!#REF!&gt;0,"OF"," ")</f>
        <v>#REF!</v>
      </c>
      <c r="BE377" s="95" t="e">
        <f>IF('Order Form'!#REF!&gt;0,"Y"," ")</f>
        <v>#REF!</v>
      </c>
      <c r="BF377" s="95" t="e">
        <f>IF('Order Form'!#REF!&gt;0,"STANDARD"," ")</f>
        <v>#REF!</v>
      </c>
    </row>
    <row r="378" spans="1:58">
      <c r="A378" s="43"/>
      <c r="B378" s="102" t="str">
        <f>IF(ISNUMBER(($H378)),'Order Form'!$D$5,"")</f>
        <v/>
      </c>
      <c r="C378" s="101" t="str">
        <f>IF(ISNUMBER(($H378)),'Order Form'!$G$5,"")</f>
        <v/>
      </c>
      <c r="D378" s="101" t="str">
        <f>IF('Order Form'!F436="","",IF(ISNUMBER(($H378)),'Order Form'!F436,""))</f>
        <v/>
      </c>
      <c r="E378" s="44"/>
      <c r="F378" s="100" t="str">
        <f>IF(ISNUMBER((H378)),SUBSTITUTE(SUBSTITUTE('Order Form'!#REF!,"-","")," ",""),"")</f>
        <v/>
      </c>
      <c r="G378" s="45"/>
      <c r="H378" s="99" t="str">
        <f>IF('Order Form'!H436&gt;0,'Order Form'!H436," ")</f>
        <v xml:space="preserve"> </v>
      </c>
      <c r="I378" s="98" t="str">
        <f>IF('Order Form'!$K$13="Yes",(IF('Order Form'!#REF!&gt;0,"",IF('Order Form'!$K$10&lt;&gt;"GR - Gratis",IF('Order Form'!#REF!=0,"",IF(ISNUMBER($H378),'Order Form'!#REF!,"")),""))),"")</f>
        <v/>
      </c>
      <c r="J378" s="98" t="str">
        <f>IF('Order Form'!$K$13="Yes",(IF('Order Form'!#REF!=0,"",IF('Order Form'!$K$10&lt;&gt;"GR - Gratis",IF(ISNUMBER($H378),'Order Form'!#REF!,""),""))),"")</f>
        <v/>
      </c>
      <c r="K378" s="46"/>
      <c r="L378" s="98" t="str">
        <f>IF('Order Form'!J436&gt;0,"",IF('Order Form'!G436=0,"",IF('Order Form'!$K$10&lt;&gt;"GR - Gratis",IF('Order Form'!$K$12="Yes",IF(ISNUMBER($H378),'Order Form'!G436*100,""),""),"")))</f>
        <v/>
      </c>
      <c r="M378" s="98" t="str">
        <f>IF('Order Form'!J436&gt;0,"",IF('Order Form'!$K$17=0,"",IF('Order Form'!$K$17=0,"",IF('Order Form'!$K$10&lt;&gt;"GR - Gratis",IF('Order Form'!$K$12="Yes",IF(ISNUMBER($H378),'Order Form'!$K$17*100,""),""),""))))</f>
        <v/>
      </c>
      <c r="N378" s="47"/>
      <c r="O378" s="97" t="str">
        <f>IF('Order Form'!$B$8="Name / Attent Of","",IF(ISNUMBER($H378),IF('Order Form'!$K$14="Yes",'Order Form'!$B$8,""),""))</f>
        <v/>
      </c>
      <c r="P378" s="105" t="str">
        <f>IF('Order Form'!$B$9="Company / Department","",IF(ISNUMBER($H378),IF('Order Form'!$K$14="Yes",'Order Form'!$B$9,""),""))</f>
        <v/>
      </c>
      <c r="Q378" s="97" t="str">
        <f>IF('Order Form'!$B$10="Address 1","",IF(ISNUMBER($H378),IF('Order Form'!$K$14="Yes",'Order Form'!$B$10,""),""))</f>
        <v/>
      </c>
      <c r="R378" s="97" t="str">
        <f>IF('Order Form'!$B$11="Address 2","",IF(ISNUMBER($H378),IF('Order Form'!$K$14="Yes",'Order Form'!$B$11,""),""))</f>
        <v/>
      </c>
      <c r="S378" s="105" t="str">
        <f>IF('Order Form'!$B$12="Address 3","",IF(ISNUMBER($H378),IF('Order Form'!$K$14="Yes",'Order Form'!$B$12,""),""))</f>
        <v/>
      </c>
      <c r="T378" s="97" t="str">
        <f>IF('Order Form'!$B$13="Town","",IF(ISNUMBER($H378),IF('Order Form'!$K$14="Yes",'Order Form'!$B$13,""),""))</f>
        <v/>
      </c>
      <c r="U378" s="43"/>
      <c r="V378" s="112" t="str">
        <f>IF('Order Form'!$B$14="Post Code","",IF(ISNUMBER($H378),IF('Order Form'!$K$14="Yes",'Order Form'!$B$14,""),""))</f>
        <v/>
      </c>
      <c r="W378" s="107" t="str">
        <f>IF('Order Form'!$B$15="Country","",IF(ISNUMBER($H378),IF('Order Form'!$K$14="Yes",VLOOKUP('Order Form'!$B$15,Lists!N:O,2,0),""),""))</f>
        <v/>
      </c>
      <c r="X378" s="109"/>
      <c r="Y378" s="108" t="str">
        <f>IF('Order Form'!$F$8="Phone","",IF(ISNUMBER($H378),IF('Order Form'!$K$14="Yes",'Order Form'!$F$8,""),""))</f>
        <v/>
      </c>
      <c r="Z378" s="106" t="str">
        <f>IF('Order Form'!$F$9="Email","",IF(ISNUMBER($H378),IF('Order Form'!$K$14="Yes",'Order Form'!$F$9,""),""))</f>
        <v/>
      </c>
      <c r="AA378" s="47"/>
      <c r="AC378" s="95" t="str">
        <f>IF(ISNUMBER(($H378)),LEFT('Order Form'!$K$10,2),"")</f>
        <v/>
      </c>
      <c r="AD378" s="43"/>
      <c r="AE378" s="95" t="str">
        <f>IF(AC378="GR",LEFT('Order Form'!$K$11,2),"")</f>
        <v/>
      </c>
      <c r="AF378" s="43"/>
      <c r="AG378" s="47"/>
      <c r="AH378" s="47"/>
      <c r="AI378" s="95" t="str">
        <f>IF(ISNUMBER(($H378)),IF('Order Form'!$K$16="Yes","P",""),"")</f>
        <v/>
      </c>
      <c r="AJ378" s="43"/>
      <c r="AK378" s="115"/>
      <c r="AL378" s="115"/>
      <c r="AM378" s="43"/>
      <c r="AN378" s="43"/>
      <c r="AO378" s="47"/>
      <c r="AP378" s="43"/>
      <c r="AQ378" s="47"/>
      <c r="AR378" s="47"/>
      <c r="AS378" s="47"/>
      <c r="AZ378" s="95" t="str">
        <f>IF(ISNUMBER(($H378)),IF('Order Form'!$K$15="Yes","Y",""),"")</f>
        <v/>
      </c>
      <c r="BD378" s="96" t="e">
        <f>IF('Order Form'!#REF!&gt;0,"OF"," ")</f>
        <v>#REF!</v>
      </c>
      <c r="BE378" s="95" t="e">
        <f>IF('Order Form'!#REF!&gt;0,"Y"," ")</f>
        <v>#REF!</v>
      </c>
      <c r="BF378" s="95" t="e">
        <f>IF('Order Form'!#REF!&gt;0,"STANDARD"," ")</f>
        <v>#REF!</v>
      </c>
    </row>
    <row r="379" spans="1:58">
      <c r="A379" s="43"/>
      <c r="B379" s="102" t="str">
        <f>IF(ISNUMBER(($H379)),'Order Form'!$D$5,"")</f>
        <v/>
      </c>
      <c r="C379" s="101" t="str">
        <f>IF(ISNUMBER(($H379)),'Order Form'!$G$5,"")</f>
        <v/>
      </c>
      <c r="D379" s="101" t="str">
        <f>IF('Order Form'!F437="","",IF(ISNUMBER(($H379)),'Order Form'!F437,""))</f>
        <v/>
      </c>
      <c r="E379" s="44"/>
      <c r="F379" s="100" t="str">
        <f>IF(ISNUMBER((H379)),SUBSTITUTE(SUBSTITUTE('Order Form'!#REF!,"-","")," ",""),"")</f>
        <v/>
      </c>
      <c r="G379" s="45"/>
      <c r="H379" s="99" t="str">
        <f>IF('Order Form'!H437&gt;0,'Order Form'!H437," ")</f>
        <v xml:space="preserve"> </v>
      </c>
      <c r="I379" s="98" t="str">
        <f>IF('Order Form'!$K$13="Yes",(IF('Order Form'!#REF!&gt;0,"",IF('Order Form'!$K$10&lt;&gt;"GR - Gratis",IF('Order Form'!#REF!=0,"",IF(ISNUMBER($H379),'Order Form'!#REF!,"")),""))),"")</f>
        <v/>
      </c>
      <c r="J379" s="98" t="str">
        <f>IF('Order Form'!$K$13="Yes",(IF('Order Form'!#REF!=0,"",IF('Order Form'!$K$10&lt;&gt;"GR - Gratis",IF(ISNUMBER($H379),'Order Form'!#REF!,""),""))),"")</f>
        <v/>
      </c>
      <c r="K379" s="46"/>
      <c r="L379" s="98" t="str">
        <f>IF('Order Form'!J437&gt;0,"",IF('Order Form'!G437=0,"",IF('Order Form'!$K$10&lt;&gt;"GR - Gratis",IF('Order Form'!$K$12="Yes",IF(ISNUMBER($H379),'Order Form'!G437*100,""),""),"")))</f>
        <v/>
      </c>
      <c r="M379" s="98" t="str">
        <f>IF('Order Form'!J437&gt;0,"",IF('Order Form'!$K$17=0,"",IF('Order Form'!$K$17=0,"",IF('Order Form'!$K$10&lt;&gt;"GR - Gratis",IF('Order Form'!$K$12="Yes",IF(ISNUMBER($H379),'Order Form'!$K$17*100,""),""),""))))</f>
        <v/>
      </c>
      <c r="N379" s="47"/>
      <c r="O379" s="97" t="str">
        <f>IF('Order Form'!$B$8="Name / Attent Of","",IF(ISNUMBER($H379),IF('Order Form'!$K$14="Yes",'Order Form'!$B$8,""),""))</f>
        <v/>
      </c>
      <c r="P379" s="105" t="str">
        <f>IF('Order Form'!$B$9="Company / Department","",IF(ISNUMBER($H379),IF('Order Form'!$K$14="Yes",'Order Form'!$B$9,""),""))</f>
        <v/>
      </c>
      <c r="Q379" s="97" t="str">
        <f>IF('Order Form'!$B$10="Address 1","",IF(ISNUMBER($H379),IF('Order Form'!$K$14="Yes",'Order Form'!$B$10,""),""))</f>
        <v/>
      </c>
      <c r="R379" s="97" t="str">
        <f>IF('Order Form'!$B$11="Address 2","",IF(ISNUMBER($H379),IF('Order Form'!$K$14="Yes",'Order Form'!$B$11,""),""))</f>
        <v/>
      </c>
      <c r="S379" s="105" t="str">
        <f>IF('Order Form'!$B$12="Address 3","",IF(ISNUMBER($H379),IF('Order Form'!$K$14="Yes",'Order Form'!$B$12,""),""))</f>
        <v/>
      </c>
      <c r="T379" s="97" t="str">
        <f>IF('Order Form'!$B$13="Town","",IF(ISNUMBER($H379),IF('Order Form'!$K$14="Yes",'Order Form'!$B$13,""),""))</f>
        <v/>
      </c>
      <c r="U379" s="43"/>
      <c r="V379" s="112" t="str">
        <f>IF('Order Form'!$B$14="Post Code","",IF(ISNUMBER($H379),IF('Order Form'!$K$14="Yes",'Order Form'!$B$14,""),""))</f>
        <v/>
      </c>
      <c r="W379" s="107" t="str">
        <f>IF('Order Form'!$B$15="Country","",IF(ISNUMBER($H379),IF('Order Form'!$K$14="Yes",VLOOKUP('Order Form'!$B$15,Lists!N:O,2,0),""),""))</f>
        <v/>
      </c>
      <c r="X379" s="109"/>
      <c r="Y379" s="108" t="str">
        <f>IF('Order Form'!$F$8="Phone","",IF(ISNUMBER($H379),IF('Order Form'!$K$14="Yes",'Order Form'!$F$8,""),""))</f>
        <v/>
      </c>
      <c r="Z379" s="106" t="str">
        <f>IF('Order Form'!$F$9="Email","",IF(ISNUMBER($H379),IF('Order Form'!$K$14="Yes",'Order Form'!$F$9,""),""))</f>
        <v/>
      </c>
      <c r="AA379" s="47"/>
      <c r="AC379" s="95" t="str">
        <f>IF(ISNUMBER(($H379)),LEFT('Order Form'!$K$10,2),"")</f>
        <v/>
      </c>
      <c r="AD379" s="43"/>
      <c r="AE379" s="95" t="str">
        <f>IF(AC379="GR",LEFT('Order Form'!$K$11,2),"")</f>
        <v/>
      </c>
      <c r="AF379" s="43"/>
      <c r="AG379" s="47"/>
      <c r="AH379" s="47"/>
      <c r="AI379" s="95" t="str">
        <f>IF(ISNUMBER(($H379)),IF('Order Form'!$K$16="Yes","P",""),"")</f>
        <v/>
      </c>
      <c r="AJ379" s="43"/>
      <c r="AK379" s="115"/>
      <c r="AL379" s="115"/>
      <c r="AM379" s="43"/>
      <c r="AN379" s="43"/>
      <c r="AO379" s="47"/>
      <c r="AP379" s="43"/>
      <c r="AQ379" s="47"/>
      <c r="AR379" s="47"/>
      <c r="AS379" s="47"/>
      <c r="AZ379" s="95" t="str">
        <f>IF(ISNUMBER(($H379)),IF('Order Form'!$K$15="Yes","Y",""),"")</f>
        <v/>
      </c>
      <c r="BD379" s="96" t="e">
        <f>IF('Order Form'!#REF!&gt;0,"OF"," ")</f>
        <v>#REF!</v>
      </c>
      <c r="BE379" s="95" t="e">
        <f>IF('Order Form'!#REF!&gt;0,"Y"," ")</f>
        <v>#REF!</v>
      </c>
      <c r="BF379" s="95" t="e">
        <f>IF('Order Form'!#REF!&gt;0,"STANDARD"," ")</f>
        <v>#REF!</v>
      </c>
    </row>
    <row r="380" spans="1:58">
      <c r="A380" s="43"/>
      <c r="B380" s="102" t="str">
        <f>IF(ISNUMBER(($H380)),'Order Form'!$D$5,"")</f>
        <v/>
      </c>
      <c r="C380" s="101" t="str">
        <f>IF(ISNUMBER(($H380)),'Order Form'!$G$5,"")</f>
        <v/>
      </c>
      <c r="D380" s="101" t="str">
        <f>IF('Order Form'!F438="","",IF(ISNUMBER(($H380)),'Order Form'!F438,""))</f>
        <v/>
      </c>
      <c r="E380" s="44"/>
      <c r="F380" s="100" t="str">
        <f>IF(ISNUMBER((H380)),SUBSTITUTE(SUBSTITUTE('Order Form'!#REF!,"-","")," ",""),"")</f>
        <v/>
      </c>
      <c r="G380" s="45"/>
      <c r="H380" s="99" t="str">
        <f>IF('Order Form'!H438&gt;0,'Order Form'!H438," ")</f>
        <v xml:space="preserve"> </v>
      </c>
      <c r="I380" s="98" t="str">
        <f>IF('Order Form'!$K$13="Yes",(IF('Order Form'!#REF!&gt;0,"",IF('Order Form'!$K$10&lt;&gt;"GR - Gratis",IF('Order Form'!#REF!=0,"",IF(ISNUMBER($H380),'Order Form'!#REF!,"")),""))),"")</f>
        <v/>
      </c>
      <c r="J380" s="98" t="str">
        <f>IF('Order Form'!$K$13="Yes",(IF('Order Form'!#REF!=0,"",IF('Order Form'!$K$10&lt;&gt;"GR - Gratis",IF(ISNUMBER($H380),'Order Form'!#REF!,""),""))),"")</f>
        <v/>
      </c>
      <c r="K380" s="46"/>
      <c r="L380" s="98" t="str">
        <f>IF('Order Form'!J438&gt;0,"",IF('Order Form'!G438=0,"",IF('Order Form'!$K$10&lt;&gt;"GR - Gratis",IF('Order Form'!$K$12="Yes",IF(ISNUMBER($H380),'Order Form'!G438*100,""),""),"")))</f>
        <v/>
      </c>
      <c r="M380" s="98" t="str">
        <f>IF('Order Form'!J438&gt;0,"",IF('Order Form'!$K$17=0,"",IF('Order Form'!$K$17=0,"",IF('Order Form'!$K$10&lt;&gt;"GR - Gratis",IF('Order Form'!$K$12="Yes",IF(ISNUMBER($H380),'Order Form'!$K$17*100,""),""),""))))</f>
        <v/>
      </c>
      <c r="N380" s="47"/>
      <c r="O380" s="97" t="str">
        <f>IF('Order Form'!$B$8="Name / Attent Of","",IF(ISNUMBER($H380),IF('Order Form'!$K$14="Yes",'Order Form'!$B$8,""),""))</f>
        <v/>
      </c>
      <c r="P380" s="105" t="str">
        <f>IF('Order Form'!$B$9="Company / Department","",IF(ISNUMBER($H380),IF('Order Form'!$K$14="Yes",'Order Form'!$B$9,""),""))</f>
        <v/>
      </c>
      <c r="Q380" s="97" t="str">
        <f>IF('Order Form'!$B$10="Address 1","",IF(ISNUMBER($H380),IF('Order Form'!$K$14="Yes",'Order Form'!$B$10,""),""))</f>
        <v/>
      </c>
      <c r="R380" s="97" t="str">
        <f>IF('Order Form'!$B$11="Address 2","",IF(ISNUMBER($H380),IF('Order Form'!$K$14="Yes",'Order Form'!$B$11,""),""))</f>
        <v/>
      </c>
      <c r="S380" s="105" t="str">
        <f>IF('Order Form'!$B$12="Address 3","",IF(ISNUMBER($H380),IF('Order Form'!$K$14="Yes",'Order Form'!$B$12,""),""))</f>
        <v/>
      </c>
      <c r="T380" s="97" t="str">
        <f>IF('Order Form'!$B$13="Town","",IF(ISNUMBER($H380),IF('Order Form'!$K$14="Yes",'Order Form'!$B$13,""),""))</f>
        <v/>
      </c>
      <c r="U380" s="43"/>
      <c r="V380" s="112" t="str">
        <f>IF('Order Form'!$B$14="Post Code","",IF(ISNUMBER($H380),IF('Order Form'!$K$14="Yes",'Order Form'!$B$14,""),""))</f>
        <v/>
      </c>
      <c r="W380" s="107" t="str">
        <f>IF('Order Form'!$B$15="Country","",IF(ISNUMBER($H380),IF('Order Form'!$K$14="Yes",VLOOKUP('Order Form'!$B$15,Lists!N:O,2,0),""),""))</f>
        <v/>
      </c>
      <c r="X380" s="109"/>
      <c r="Y380" s="108" t="str">
        <f>IF('Order Form'!$F$8="Phone","",IF(ISNUMBER($H380),IF('Order Form'!$K$14="Yes",'Order Form'!$F$8,""),""))</f>
        <v/>
      </c>
      <c r="Z380" s="106" t="str">
        <f>IF('Order Form'!$F$9="Email","",IF(ISNUMBER($H380),IF('Order Form'!$K$14="Yes",'Order Form'!$F$9,""),""))</f>
        <v/>
      </c>
      <c r="AA380" s="47"/>
      <c r="AC380" s="95" t="str">
        <f>IF(ISNUMBER(($H380)),LEFT('Order Form'!$K$10,2),"")</f>
        <v/>
      </c>
      <c r="AD380" s="43"/>
      <c r="AE380" s="95" t="str">
        <f>IF(AC380="GR",LEFT('Order Form'!$K$11,2),"")</f>
        <v/>
      </c>
      <c r="AF380" s="43"/>
      <c r="AG380" s="47"/>
      <c r="AH380" s="47"/>
      <c r="AI380" s="95" t="str">
        <f>IF(ISNUMBER(($H380)),IF('Order Form'!$K$16="Yes","P",""),"")</f>
        <v/>
      </c>
      <c r="AJ380" s="43"/>
      <c r="AK380" s="115"/>
      <c r="AL380" s="115"/>
      <c r="AM380" s="43"/>
      <c r="AN380" s="43"/>
      <c r="AO380" s="47"/>
      <c r="AP380" s="43"/>
      <c r="AQ380" s="47"/>
      <c r="AR380" s="47"/>
      <c r="AS380" s="47"/>
      <c r="AZ380" s="95" t="str">
        <f>IF(ISNUMBER(($H380)),IF('Order Form'!$K$15="Yes","Y",""),"")</f>
        <v/>
      </c>
      <c r="BD380" s="96" t="e">
        <f>IF('Order Form'!#REF!&gt;0,"OF"," ")</f>
        <v>#REF!</v>
      </c>
      <c r="BE380" s="95" t="e">
        <f>IF('Order Form'!#REF!&gt;0,"Y"," ")</f>
        <v>#REF!</v>
      </c>
      <c r="BF380" s="95" t="e">
        <f>IF('Order Form'!#REF!&gt;0,"STANDARD"," ")</f>
        <v>#REF!</v>
      </c>
    </row>
    <row r="381" spans="1:58">
      <c r="A381" s="43"/>
      <c r="B381" s="102" t="str">
        <f>IF(ISNUMBER(($H381)),'Order Form'!$D$5,"")</f>
        <v/>
      </c>
      <c r="C381" s="101" t="str">
        <f>IF(ISNUMBER(($H381)),'Order Form'!$G$5,"")</f>
        <v/>
      </c>
      <c r="D381" s="101" t="str">
        <f>IF('Order Form'!F439="","",IF(ISNUMBER(($H381)),'Order Form'!F439,""))</f>
        <v/>
      </c>
      <c r="E381" s="44"/>
      <c r="F381" s="100" t="str">
        <f>IF(ISNUMBER((H381)),SUBSTITUTE(SUBSTITUTE('Order Form'!#REF!,"-","")," ",""),"")</f>
        <v/>
      </c>
      <c r="G381" s="45"/>
      <c r="H381" s="99" t="str">
        <f>IF('Order Form'!H439&gt;0,'Order Form'!H439," ")</f>
        <v xml:space="preserve"> </v>
      </c>
      <c r="I381" s="98" t="str">
        <f>IF('Order Form'!$K$13="Yes",(IF('Order Form'!#REF!&gt;0,"",IF('Order Form'!$K$10&lt;&gt;"GR - Gratis",IF('Order Form'!#REF!=0,"",IF(ISNUMBER($H381),'Order Form'!#REF!,"")),""))),"")</f>
        <v/>
      </c>
      <c r="J381" s="98" t="str">
        <f>IF('Order Form'!$K$13="Yes",(IF('Order Form'!#REF!=0,"",IF('Order Form'!$K$10&lt;&gt;"GR - Gratis",IF(ISNUMBER($H381),'Order Form'!#REF!,""),""))),"")</f>
        <v/>
      </c>
      <c r="K381" s="46"/>
      <c r="L381" s="98" t="str">
        <f>IF('Order Form'!J439&gt;0,"",IF('Order Form'!G439=0,"",IF('Order Form'!$K$10&lt;&gt;"GR - Gratis",IF('Order Form'!$K$12="Yes",IF(ISNUMBER($H381),'Order Form'!G439*100,""),""),"")))</f>
        <v/>
      </c>
      <c r="M381" s="98" t="str">
        <f>IF('Order Form'!J439&gt;0,"",IF('Order Form'!$K$17=0,"",IF('Order Form'!$K$17=0,"",IF('Order Form'!$K$10&lt;&gt;"GR - Gratis",IF('Order Form'!$K$12="Yes",IF(ISNUMBER($H381),'Order Form'!$K$17*100,""),""),""))))</f>
        <v/>
      </c>
      <c r="N381" s="47"/>
      <c r="O381" s="97" t="str">
        <f>IF('Order Form'!$B$8="Name / Attent Of","",IF(ISNUMBER($H381),IF('Order Form'!$K$14="Yes",'Order Form'!$B$8,""),""))</f>
        <v/>
      </c>
      <c r="P381" s="105" t="str">
        <f>IF('Order Form'!$B$9="Company / Department","",IF(ISNUMBER($H381),IF('Order Form'!$K$14="Yes",'Order Form'!$B$9,""),""))</f>
        <v/>
      </c>
      <c r="Q381" s="97" t="str">
        <f>IF('Order Form'!$B$10="Address 1","",IF(ISNUMBER($H381),IF('Order Form'!$K$14="Yes",'Order Form'!$B$10,""),""))</f>
        <v/>
      </c>
      <c r="R381" s="97" t="str">
        <f>IF('Order Form'!$B$11="Address 2","",IF(ISNUMBER($H381),IF('Order Form'!$K$14="Yes",'Order Form'!$B$11,""),""))</f>
        <v/>
      </c>
      <c r="S381" s="105" t="str">
        <f>IF('Order Form'!$B$12="Address 3","",IF(ISNUMBER($H381),IF('Order Form'!$K$14="Yes",'Order Form'!$B$12,""),""))</f>
        <v/>
      </c>
      <c r="T381" s="97" t="str">
        <f>IF('Order Form'!$B$13="Town","",IF(ISNUMBER($H381),IF('Order Form'!$K$14="Yes",'Order Form'!$B$13,""),""))</f>
        <v/>
      </c>
      <c r="U381" s="43"/>
      <c r="V381" s="112" t="str">
        <f>IF('Order Form'!$B$14="Post Code","",IF(ISNUMBER($H381),IF('Order Form'!$K$14="Yes",'Order Form'!$B$14,""),""))</f>
        <v/>
      </c>
      <c r="W381" s="107" t="str">
        <f>IF('Order Form'!$B$15="Country","",IF(ISNUMBER($H381),IF('Order Form'!$K$14="Yes",VLOOKUP('Order Form'!$B$15,Lists!N:O,2,0),""),""))</f>
        <v/>
      </c>
      <c r="X381" s="109"/>
      <c r="Y381" s="108" t="str">
        <f>IF('Order Form'!$F$8="Phone","",IF(ISNUMBER($H381),IF('Order Form'!$K$14="Yes",'Order Form'!$F$8,""),""))</f>
        <v/>
      </c>
      <c r="Z381" s="106" t="str">
        <f>IF('Order Form'!$F$9="Email","",IF(ISNUMBER($H381),IF('Order Form'!$K$14="Yes",'Order Form'!$F$9,""),""))</f>
        <v/>
      </c>
      <c r="AA381" s="47"/>
      <c r="AC381" s="95" t="str">
        <f>IF(ISNUMBER(($H381)),LEFT('Order Form'!$K$10,2),"")</f>
        <v/>
      </c>
      <c r="AD381" s="43"/>
      <c r="AE381" s="95" t="str">
        <f>IF(AC381="GR",LEFT('Order Form'!$K$11,2),"")</f>
        <v/>
      </c>
      <c r="AF381" s="43"/>
      <c r="AG381" s="47"/>
      <c r="AH381" s="47"/>
      <c r="AI381" s="95" t="str">
        <f>IF(ISNUMBER(($H381)),IF('Order Form'!$K$16="Yes","P",""),"")</f>
        <v/>
      </c>
      <c r="AJ381" s="43"/>
      <c r="AK381" s="115"/>
      <c r="AL381" s="115"/>
      <c r="AM381" s="43"/>
      <c r="AN381" s="43"/>
      <c r="AO381" s="47"/>
      <c r="AP381" s="43"/>
      <c r="AQ381" s="47"/>
      <c r="AR381" s="47"/>
      <c r="AS381" s="47"/>
      <c r="AZ381" s="95" t="str">
        <f>IF(ISNUMBER(($H381)),IF('Order Form'!$K$15="Yes","Y",""),"")</f>
        <v/>
      </c>
      <c r="BD381" s="96" t="e">
        <f>IF('Order Form'!#REF!&gt;0,"OF"," ")</f>
        <v>#REF!</v>
      </c>
      <c r="BE381" s="95" t="e">
        <f>IF('Order Form'!#REF!&gt;0,"Y"," ")</f>
        <v>#REF!</v>
      </c>
      <c r="BF381" s="95" t="e">
        <f>IF('Order Form'!#REF!&gt;0,"STANDARD"," ")</f>
        <v>#REF!</v>
      </c>
    </row>
    <row r="382" spans="1:58">
      <c r="A382" s="43"/>
      <c r="B382" s="102" t="str">
        <f>IF(ISNUMBER(($H382)),'Order Form'!$D$5,"")</f>
        <v/>
      </c>
      <c r="C382" s="101" t="str">
        <f>IF(ISNUMBER(($H382)),'Order Form'!$G$5,"")</f>
        <v/>
      </c>
      <c r="D382" s="101" t="str">
        <f>IF('Order Form'!F440="","",IF(ISNUMBER(($H382)),'Order Form'!F440,""))</f>
        <v/>
      </c>
      <c r="E382" s="44"/>
      <c r="F382" s="100" t="str">
        <f>IF(ISNUMBER((H382)),SUBSTITUTE(SUBSTITUTE('Order Form'!#REF!,"-","")," ",""),"")</f>
        <v/>
      </c>
      <c r="G382" s="45"/>
      <c r="H382" s="99" t="str">
        <f>IF('Order Form'!H440&gt;0,'Order Form'!H440," ")</f>
        <v xml:space="preserve"> </v>
      </c>
      <c r="I382" s="98" t="str">
        <f>IF('Order Form'!$K$13="Yes",(IF('Order Form'!#REF!&gt;0,"",IF('Order Form'!$K$10&lt;&gt;"GR - Gratis",IF('Order Form'!#REF!=0,"",IF(ISNUMBER($H382),'Order Form'!#REF!,"")),""))),"")</f>
        <v/>
      </c>
      <c r="J382" s="98" t="str">
        <f>IF('Order Form'!$K$13="Yes",(IF('Order Form'!#REF!=0,"",IF('Order Form'!$K$10&lt;&gt;"GR - Gratis",IF(ISNUMBER($H382),'Order Form'!#REF!,""),""))),"")</f>
        <v/>
      </c>
      <c r="K382" s="46"/>
      <c r="L382" s="98" t="str">
        <f>IF('Order Form'!J440&gt;0,"",IF('Order Form'!G440=0,"",IF('Order Form'!$K$10&lt;&gt;"GR - Gratis",IF('Order Form'!$K$12="Yes",IF(ISNUMBER($H382),'Order Form'!G440*100,""),""),"")))</f>
        <v/>
      </c>
      <c r="M382" s="98" t="str">
        <f>IF('Order Form'!J440&gt;0,"",IF('Order Form'!$K$17=0,"",IF('Order Form'!$K$17=0,"",IF('Order Form'!$K$10&lt;&gt;"GR - Gratis",IF('Order Form'!$K$12="Yes",IF(ISNUMBER($H382),'Order Form'!$K$17*100,""),""),""))))</f>
        <v/>
      </c>
      <c r="N382" s="47"/>
      <c r="O382" s="97" t="str">
        <f>IF('Order Form'!$B$8="Name / Attent Of","",IF(ISNUMBER($H382),IF('Order Form'!$K$14="Yes",'Order Form'!$B$8,""),""))</f>
        <v/>
      </c>
      <c r="P382" s="105" t="str">
        <f>IF('Order Form'!$B$9="Company / Department","",IF(ISNUMBER($H382),IF('Order Form'!$K$14="Yes",'Order Form'!$B$9,""),""))</f>
        <v/>
      </c>
      <c r="Q382" s="97" t="str">
        <f>IF('Order Form'!$B$10="Address 1","",IF(ISNUMBER($H382),IF('Order Form'!$K$14="Yes",'Order Form'!$B$10,""),""))</f>
        <v/>
      </c>
      <c r="R382" s="97" t="str">
        <f>IF('Order Form'!$B$11="Address 2","",IF(ISNUMBER($H382),IF('Order Form'!$K$14="Yes",'Order Form'!$B$11,""),""))</f>
        <v/>
      </c>
      <c r="S382" s="105" t="str">
        <f>IF('Order Form'!$B$12="Address 3","",IF(ISNUMBER($H382),IF('Order Form'!$K$14="Yes",'Order Form'!$B$12,""),""))</f>
        <v/>
      </c>
      <c r="T382" s="97" t="str">
        <f>IF('Order Form'!$B$13="Town","",IF(ISNUMBER($H382),IF('Order Form'!$K$14="Yes",'Order Form'!$B$13,""),""))</f>
        <v/>
      </c>
      <c r="U382" s="43"/>
      <c r="V382" s="112" t="str">
        <f>IF('Order Form'!$B$14="Post Code","",IF(ISNUMBER($H382),IF('Order Form'!$K$14="Yes",'Order Form'!$B$14,""),""))</f>
        <v/>
      </c>
      <c r="W382" s="107" t="str">
        <f>IF('Order Form'!$B$15="Country","",IF(ISNUMBER($H382),IF('Order Form'!$K$14="Yes",VLOOKUP('Order Form'!$B$15,Lists!N:O,2,0),""),""))</f>
        <v/>
      </c>
      <c r="X382" s="109"/>
      <c r="Y382" s="108" t="str">
        <f>IF('Order Form'!$F$8="Phone","",IF(ISNUMBER($H382),IF('Order Form'!$K$14="Yes",'Order Form'!$F$8,""),""))</f>
        <v/>
      </c>
      <c r="Z382" s="106" t="str">
        <f>IF('Order Form'!$F$9="Email","",IF(ISNUMBER($H382),IF('Order Form'!$K$14="Yes",'Order Form'!$F$9,""),""))</f>
        <v/>
      </c>
      <c r="AA382" s="47"/>
      <c r="AC382" s="95" t="str">
        <f>IF(ISNUMBER(($H382)),LEFT('Order Form'!$K$10,2),"")</f>
        <v/>
      </c>
      <c r="AD382" s="43"/>
      <c r="AE382" s="95" t="str">
        <f>IF(AC382="GR",LEFT('Order Form'!$K$11,2),"")</f>
        <v/>
      </c>
      <c r="AF382" s="43"/>
      <c r="AG382" s="47"/>
      <c r="AH382" s="47"/>
      <c r="AI382" s="95" t="str">
        <f>IF(ISNUMBER(($H382)),IF('Order Form'!$K$16="Yes","P",""),"")</f>
        <v/>
      </c>
      <c r="AJ382" s="43"/>
      <c r="AK382" s="115"/>
      <c r="AL382" s="115"/>
      <c r="AM382" s="43"/>
      <c r="AN382" s="43"/>
      <c r="AO382" s="47"/>
      <c r="AP382" s="43"/>
      <c r="AQ382" s="47"/>
      <c r="AR382" s="47"/>
      <c r="AS382" s="47"/>
      <c r="AZ382" s="95" t="str">
        <f>IF(ISNUMBER(($H382)),IF('Order Form'!$K$15="Yes","Y",""),"")</f>
        <v/>
      </c>
      <c r="BD382" s="96" t="e">
        <f>IF('Order Form'!#REF!&gt;0,"OF"," ")</f>
        <v>#REF!</v>
      </c>
      <c r="BE382" s="95" t="e">
        <f>IF('Order Form'!#REF!&gt;0,"Y"," ")</f>
        <v>#REF!</v>
      </c>
      <c r="BF382" s="95" t="e">
        <f>IF('Order Form'!#REF!&gt;0,"STANDARD"," ")</f>
        <v>#REF!</v>
      </c>
    </row>
    <row r="383" spans="1:58">
      <c r="A383" s="43"/>
      <c r="B383" s="102" t="str">
        <f>IF(ISNUMBER(($H383)),'Order Form'!$D$5,"")</f>
        <v/>
      </c>
      <c r="C383" s="101" t="str">
        <f>IF(ISNUMBER(($H383)),'Order Form'!$G$5,"")</f>
        <v/>
      </c>
      <c r="D383" s="101" t="str">
        <f>IF('Order Form'!F441="","",IF(ISNUMBER(($H383)),'Order Form'!F441,""))</f>
        <v/>
      </c>
      <c r="E383" s="44"/>
      <c r="F383" s="100" t="str">
        <f>IF(ISNUMBER((H383)),SUBSTITUTE(SUBSTITUTE('Order Form'!#REF!,"-","")," ",""),"")</f>
        <v/>
      </c>
      <c r="G383" s="45"/>
      <c r="H383" s="99" t="str">
        <f>IF('Order Form'!H441&gt;0,'Order Form'!H441," ")</f>
        <v xml:space="preserve"> </v>
      </c>
      <c r="I383" s="98" t="str">
        <f>IF('Order Form'!$K$13="Yes",(IF('Order Form'!#REF!&gt;0,"",IF('Order Form'!$K$10&lt;&gt;"GR - Gratis",IF('Order Form'!#REF!=0,"",IF(ISNUMBER($H383),'Order Form'!#REF!,"")),""))),"")</f>
        <v/>
      </c>
      <c r="J383" s="98" t="str">
        <f>IF('Order Form'!$K$13="Yes",(IF('Order Form'!#REF!=0,"",IF('Order Form'!$K$10&lt;&gt;"GR - Gratis",IF(ISNUMBER($H383),'Order Form'!#REF!,""),""))),"")</f>
        <v/>
      </c>
      <c r="K383" s="46"/>
      <c r="L383" s="98" t="str">
        <f>IF('Order Form'!J441&gt;0,"",IF('Order Form'!G441=0,"",IF('Order Form'!$K$10&lt;&gt;"GR - Gratis",IF('Order Form'!$K$12="Yes",IF(ISNUMBER($H383),'Order Form'!G441*100,""),""),"")))</f>
        <v/>
      </c>
      <c r="M383" s="98" t="str">
        <f>IF('Order Form'!J441&gt;0,"",IF('Order Form'!$K$17=0,"",IF('Order Form'!$K$17=0,"",IF('Order Form'!$K$10&lt;&gt;"GR - Gratis",IF('Order Form'!$K$12="Yes",IF(ISNUMBER($H383),'Order Form'!$K$17*100,""),""),""))))</f>
        <v/>
      </c>
      <c r="N383" s="47"/>
      <c r="O383" s="97" t="str">
        <f>IF('Order Form'!$B$8="Name / Attent Of","",IF(ISNUMBER($H383),IF('Order Form'!$K$14="Yes",'Order Form'!$B$8,""),""))</f>
        <v/>
      </c>
      <c r="P383" s="105" t="str">
        <f>IF('Order Form'!$B$9="Company / Department","",IF(ISNUMBER($H383),IF('Order Form'!$K$14="Yes",'Order Form'!$B$9,""),""))</f>
        <v/>
      </c>
      <c r="Q383" s="97" t="str">
        <f>IF('Order Form'!$B$10="Address 1","",IF(ISNUMBER($H383),IF('Order Form'!$K$14="Yes",'Order Form'!$B$10,""),""))</f>
        <v/>
      </c>
      <c r="R383" s="97" t="str">
        <f>IF('Order Form'!$B$11="Address 2","",IF(ISNUMBER($H383),IF('Order Form'!$K$14="Yes",'Order Form'!$B$11,""),""))</f>
        <v/>
      </c>
      <c r="S383" s="105" t="str">
        <f>IF('Order Form'!$B$12="Address 3","",IF(ISNUMBER($H383),IF('Order Form'!$K$14="Yes",'Order Form'!$B$12,""),""))</f>
        <v/>
      </c>
      <c r="T383" s="97" t="str">
        <f>IF('Order Form'!$B$13="Town","",IF(ISNUMBER($H383),IF('Order Form'!$K$14="Yes",'Order Form'!$B$13,""),""))</f>
        <v/>
      </c>
      <c r="U383" s="43"/>
      <c r="V383" s="112" t="str">
        <f>IF('Order Form'!$B$14="Post Code","",IF(ISNUMBER($H383),IF('Order Form'!$K$14="Yes",'Order Form'!$B$14,""),""))</f>
        <v/>
      </c>
      <c r="W383" s="107" t="str">
        <f>IF('Order Form'!$B$15="Country","",IF(ISNUMBER($H383),IF('Order Form'!$K$14="Yes",VLOOKUP('Order Form'!$B$15,Lists!N:O,2,0),""),""))</f>
        <v/>
      </c>
      <c r="X383" s="109"/>
      <c r="Y383" s="108" t="str">
        <f>IF('Order Form'!$F$8="Phone","",IF(ISNUMBER($H383),IF('Order Form'!$K$14="Yes",'Order Form'!$F$8,""),""))</f>
        <v/>
      </c>
      <c r="Z383" s="106" t="str">
        <f>IF('Order Form'!$F$9="Email","",IF(ISNUMBER($H383),IF('Order Form'!$K$14="Yes",'Order Form'!$F$9,""),""))</f>
        <v/>
      </c>
      <c r="AA383" s="47"/>
      <c r="AC383" s="95" t="str">
        <f>IF(ISNUMBER(($H383)),LEFT('Order Form'!$K$10,2),"")</f>
        <v/>
      </c>
      <c r="AD383" s="43"/>
      <c r="AE383" s="95" t="str">
        <f>IF(AC383="GR",LEFT('Order Form'!$K$11,2),"")</f>
        <v/>
      </c>
      <c r="AF383" s="43"/>
      <c r="AG383" s="47"/>
      <c r="AH383" s="47"/>
      <c r="AI383" s="95" t="str">
        <f>IF(ISNUMBER(($H383)),IF('Order Form'!$K$16="Yes","P",""),"")</f>
        <v/>
      </c>
      <c r="AJ383" s="43"/>
      <c r="AK383" s="115"/>
      <c r="AL383" s="115"/>
      <c r="AM383" s="43"/>
      <c r="AN383" s="43"/>
      <c r="AO383" s="47"/>
      <c r="AP383" s="43"/>
      <c r="AQ383" s="47"/>
      <c r="AR383" s="47"/>
      <c r="AS383" s="47"/>
      <c r="AZ383" s="95" t="str">
        <f>IF(ISNUMBER(($H383)),IF('Order Form'!$K$15="Yes","Y",""),"")</f>
        <v/>
      </c>
      <c r="BD383" s="96" t="e">
        <f>IF('Order Form'!#REF!&gt;0,"OF"," ")</f>
        <v>#REF!</v>
      </c>
      <c r="BE383" s="95" t="e">
        <f>IF('Order Form'!#REF!&gt;0,"Y"," ")</f>
        <v>#REF!</v>
      </c>
      <c r="BF383" s="95" t="e">
        <f>IF('Order Form'!#REF!&gt;0,"STANDARD"," ")</f>
        <v>#REF!</v>
      </c>
    </row>
    <row r="384" spans="1:58">
      <c r="A384" s="43"/>
      <c r="B384" s="102" t="str">
        <f>IF(ISNUMBER(($H384)),'Order Form'!$D$5,"")</f>
        <v/>
      </c>
      <c r="C384" s="101" t="str">
        <f>IF(ISNUMBER(($H384)),'Order Form'!$G$5,"")</f>
        <v/>
      </c>
      <c r="D384" s="101" t="str">
        <f>IF('Order Form'!F442="","",IF(ISNUMBER(($H384)),'Order Form'!F442,""))</f>
        <v/>
      </c>
      <c r="E384" s="44"/>
      <c r="F384" s="100" t="str">
        <f>IF(ISNUMBER((H384)),SUBSTITUTE(SUBSTITUTE('Order Form'!#REF!,"-","")," ",""),"")</f>
        <v/>
      </c>
      <c r="G384" s="45"/>
      <c r="H384" s="99" t="str">
        <f>IF('Order Form'!H442&gt;0,'Order Form'!H442," ")</f>
        <v xml:space="preserve"> </v>
      </c>
      <c r="I384" s="98" t="str">
        <f>IF('Order Form'!$K$13="Yes",(IF('Order Form'!#REF!&gt;0,"",IF('Order Form'!$K$10&lt;&gt;"GR - Gratis",IF('Order Form'!#REF!=0,"",IF(ISNUMBER($H384),'Order Form'!#REF!,"")),""))),"")</f>
        <v/>
      </c>
      <c r="J384" s="98" t="str">
        <f>IF('Order Form'!$K$13="Yes",(IF('Order Form'!#REF!=0,"",IF('Order Form'!$K$10&lt;&gt;"GR - Gratis",IF(ISNUMBER($H384),'Order Form'!#REF!,""),""))),"")</f>
        <v/>
      </c>
      <c r="K384" s="46"/>
      <c r="L384" s="98" t="str">
        <f>IF('Order Form'!J442&gt;0,"",IF('Order Form'!G442=0,"",IF('Order Form'!$K$10&lt;&gt;"GR - Gratis",IF('Order Form'!$K$12="Yes",IF(ISNUMBER($H384),'Order Form'!G442*100,""),""),"")))</f>
        <v/>
      </c>
      <c r="M384" s="98" t="str">
        <f>IF('Order Form'!J442&gt;0,"",IF('Order Form'!$K$17=0,"",IF('Order Form'!$K$17=0,"",IF('Order Form'!$K$10&lt;&gt;"GR - Gratis",IF('Order Form'!$K$12="Yes",IF(ISNUMBER($H384),'Order Form'!$K$17*100,""),""),""))))</f>
        <v/>
      </c>
      <c r="N384" s="47"/>
      <c r="O384" s="97" t="str">
        <f>IF('Order Form'!$B$8="Name / Attent Of","",IF(ISNUMBER($H384),IF('Order Form'!$K$14="Yes",'Order Form'!$B$8,""),""))</f>
        <v/>
      </c>
      <c r="P384" s="105" t="str">
        <f>IF('Order Form'!$B$9="Company / Department","",IF(ISNUMBER($H384),IF('Order Form'!$K$14="Yes",'Order Form'!$B$9,""),""))</f>
        <v/>
      </c>
      <c r="Q384" s="97" t="str">
        <f>IF('Order Form'!$B$10="Address 1","",IF(ISNUMBER($H384),IF('Order Form'!$K$14="Yes",'Order Form'!$B$10,""),""))</f>
        <v/>
      </c>
      <c r="R384" s="97" t="str">
        <f>IF('Order Form'!$B$11="Address 2","",IF(ISNUMBER($H384),IF('Order Form'!$K$14="Yes",'Order Form'!$B$11,""),""))</f>
        <v/>
      </c>
      <c r="S384" s="105" t="str">
        <f>IF('Order Form'!$B$12="Address 3","",IF(ISNUMBER($H384),IF('Order Form'!$K$14="Yes",'Order Form'!$B$12,""),""))</f>
        <v/>
      </c>
      <c r="T384" s="97" t="str">
        <f>IF('Order Form'!$B$13="Town","",IF(ISNUMBER($H384),IF('Order Form'!$K$14="Yes",'Order Form'!$B$13,""),""))</f>
        <v/>
      </c>
      <c r="U384" s="43"/>
      <c r="V384" s="112" t="str">
        <f>IF('Order Form'!$B$14="Post Code","",IF(ISNUMBER($H384),IF('Order Form'!$K$14="Yes",'Order Form'!$B$14,""),""))</f>
        <v/>
      </c>
      <c r="W384" s="107" t="str">
        <f>IF('Order Form'!$B$15="Country","",IF(ISNUMBER($H384),IF('Order Form'!$K$14="Yes",VLOOKUP('Order Form'!$B$15,Lists!N:O,2,0),""),""))</f>
        <v/>
      </c>
      <c r="X384" s="109"/>
      <c r="Y384" s="108" t="str">
        <f>IF('Order Form'!$F$8="Phone","",IF(ISNUMBER($H384),IF('Order Form'!$K$14="Yes",'Order Form'!$F$8,""),""))</f>
        <v/>
      </c>
      <c r="Z384" s="106" t="str">
        <f>IF('Order Form'!$F$9="Email","",IF(ISNUMBER($H384),IF('Order Form'!$K$14="Yes",'Order Form'!$F$9,""),""))</f>
        <v/>
      </c>
      <c r="AA384" s="47"/>
      <c r="AC384" s="95" t="str">
        <f>IF(ISNUMBER(($H384)),LEFT('Order Form'!$K$10,2),"")</f>
        <v/>
      </c>
      <c r="AD384" s="43"/>
      <c r="AE384" s="95" t="str">
        <f>IF(AC384="GR",LEFT('Order Form'!$K$11,2),"")</f>
        <v/>
      </c>
      <c r="AF384" s="43"/>
      <c r="AG384" s="47"/>
      <c r="AH384" s="47"/>
      <c r="AI384" s="95" t="str">
        <f>IF(ISNUMBER(($H384)),IF('Order Form'!$K$16="Yes","P",""),"")</f>
        <v/>
      </c>
      <c r="AJ384" s="43"/>
      <c r="AK384" s="115"/>
      <c r="AL384" s="115"/>
      <c r="AM384" s="43"/>
      <c r="AN384" s="43"/>
      <c r="AO384" s="47"/>
      <c r="AP384" s="43"/>
      <c r="AQ384" s="47"/>
      <c r="AR384" s="47"/>
      <c r="AS384" s="47"/>
      <c r="AZ384" s="95" t="str">
        <f>IF(ISNUMBER(($H384)),IF('Order Form'!$K$15="Yes","Y",""),"")</f>
        <v/>
      </c>
      <c r="BD384" s="96" t="e">
        <f>IF('Order Form'!#REF!&gt;0,"OF"," ")</f>
        <v>#REF!</v>
      </c>
      <c r="BE384" s="95" t="e">
        <f>IF('Order Form'!#REF!&gt;0,"Y"," ")</f>
        <v>#REF!</v>
      </c>
      <c r="BF384" s="95" t="e">
        <f>IF('Order Form'!#REF!&gt;0,"STANDARD"," ")</f>
        <v>#REF!</v>
      </c>
    </row>
    <row r="385" spans="1:58">
      <c r="A385" s="43"/>
      <c r="B385" s="102" t="str">
        <f>IF(ISNUMBER(($H385)),'Order Form'!$D$5,"")</f>
        <v/>
      </c>
      <c r="C385" s="101" t="str">
        <f>IF(ISNUMBER(($H385)),'Order Form'!$G$5,"")</f>
        <v/>
      </c>
      <c r="D385" s="101" t="str">
        <f>IF('Order Form'!F443="","",IF(ISNUMBER(($H385)),'Order Form'!F443,""))</f>
        <v/>
      </c>
      <c r="E385" s="44"/>
      <c r="F385" s="100" t="str">
        <f>IF(ISNUMBER((H385)),SUBSTITUTE(SUBSTITUTE('Order Form'!#REF!,"-","")," ",""),"")</f>
        <v/>
      </c>
      <c r="G385" s="45"/>
      <c r="H385" s="99" t="str">
        <f>IF('Order Form'!H443&gt;0,'Order Form'!H443," ")</f>
        <v xml:space="preserve"> </v>
      </c>
      <c r="I385" s="98" t="str">
        <f>IF('Order Form'!$K$13="Yes",(IF('Order Form'!#REF!&gt;0,"",IF('Order Form'!$K$10&lt;&gt;"GR - Gratis",IF('Order Form'!#REF!=0,"",IF(ISNUMBER($H385),'Order Form'!#REF!,"")),""))),"")</f>
        <v/>
      </c>
      <c r="J385" s="98" t="str">
        <f>IF('Order Form'!$K$13="Yes",(IF('Order Form'!#REF!=0,"",IF('Order Form'!$K$10&lt;&gt;"GR - Gratis",IF(ISNUMBER($H385),'Order Form'!#REF!,""),""))),"")</f>
        <v/>
      </c>
      <c r="K385" s="46"/>
      <c r="L385" s="98" t="str">
        <f>IF('Order Form'!J443&gt;0,"",IF('Order Form'!G443=0,"",IF('Order Form'!$K$10&lt;&gt;"GR - Gratis",IF('Order Form'!$K$12="Yes",IF(ISNUMBER($H385),'Order Form'!G443*100,""),""),"")))</f>
        <v/>
      </c>
      <c r="M385" s="98" t="str">
        <f>IF('Order Form'!J443&gt;0,"",IF('Order Form'!$K$17=0,"",IF('Order Form'!$K$17=0,"",IF('Order Form'!$K$10&lt;&gt;"GR - Gratis",IF('Order Form'!$K$12="Yes",IF(ISNUMBER($H385),'Order Form'!$K$17*100,""),""),""))))</f>
        <v/>
      </c>
      <c r="N385" s="47"/>
      <c r="O385" s="97" t="str">
        <f>IF('Order Form'!$B$8="Name / Attent Of","",IF(ISNUMBER($H385),IF('Order Form'!$K$14="Yes",'Order Form'!$B$8,""),""))</f>
        <v/>
      </c>
      <c r="P385" s="105" t="str">
        <f>IF('Order Form'!$B$9="Company / Department","",IF(ISNUMBER($H385),IF('Order Form'!$K$14="Yes",'Order Form'!$B$9,""),""))</f>
        <v/>
      </c>
      <c r="Q385" s="97" t="str">
        <f>IF('Order Form'!$B$10="Address 1","",IF(ISNUMBER($H385),IF('Order Form'!$K$14="Yes",'Order Form'!$B$10,""),""))</f>
        <v/>
      </c>
      <c r="R385" s="97" t="str">
        <f>IF('Order Form'!$B$11="Address 2","",IF(ISNUMBER($H385),IF('Order Form'!$K$14="Yes",'Order Form'!$B$11,""),""))</f>
        <v/>
      </c>
      <c r="S385" s="105" t="str">
        <f>IF('Order Form'!$B$12="Address 3","",IF(ISNUMBER($H385),IF('Order Form'!$K$14="Yes",'Order Form'!$B$12,""),""))</f>
        <v/>
      </c>
      <c r="T385" s="97" t="str">
        <f>IF('Order Form'!$B$13="Town","",IF(ISNUMBER($H385),IF('Order Form'!$K$14="Yes",'Order Form'!$B$13,""),""))</f>
        <v/>
      </c>
      <c r="U385" s="43"/>
      <c r="V385" s="112" t="str">
        <f>IF('Order Form'!$B$14="Post Code","",IF(ISNUMBER($H385),IF('Order Form'!$K$14="Yes",'Order Form'!$B$14,""),""))</f>
        <v/>
      </c>
      <c r="W385" s="107" t="str">
        <f>IF('Order Form'!$B$15="Country","",IF(ISNUMBER($H385),IF('Order Form'!$K$14="Yes",VLOOKUP('Order Form'!$B$15,Lists!N:O,2,0),""),""))</f>
        <v/>
      </c>
      <c r="X385" s="109"/>
      <c r="Y385" s="108" t="str">
        <f>IF('Order Form'!$F$8="Phone","",IF(ISNUMBER($H385),IF('Order Form'!$K$14="Yes",'Order Form'!$F$8,""),""))</f>
        <v/>
      </c>
      <c r="Z385" s="106" t="str">
        <f>IF('Order Form'!$F$9="Email","",IF(ISNUMBER($H385),IF('Order Form'!$K$14="Yes",'Order Form'!$F$9,""),""))</f>
        <v/>
      </c>
      <c r="AA385" s="47"/>
      <c r="AC385" s="95" t="str">
        <f>IF(ISNUMBER(($H385)),LEFT('Order Form'!$K$10,2),"")</f>
        <v/>
      </c>
      <c r="AD385" s="43"/>
      <c r="AE385" s="95" t="str">
        <f>IF(AC385="GR",LEFT('Order Form'!$K$11,2),"")</f>
        <v/>
      </c>
      <c r="AF385" s="43"/>
      <c r="AG385" s="47"/>
      <c r="AH385" s="47"/>
      <c r="AI385" s="95" t="str">
        <f>IF(ISNUMBER(($H385)),IF('Order Form'!$K$16="Yes","P",""),"")</f>
        <v/>
      </c>
      <c r="AJ385" s="43"/>
      <c r="AK385" s="115"/>
      <c r="AL385" s="115"/>
      <c r="AM385" s="43"/>
      <c r="AN385" s="43"/>
      <c r="AO385" s="47"/>
      <c r="AP385" s="43"/>
      <c r="AQ385" s="47"/>
      <c r="AR385" s="47"/>
      <c r="AS385" s="47"/>
      <c r="AZ385" s="95" t="str">
        <f>IF(ISNUMBER(($H385)),IF('Order Form'!$K$15="Yes","Y",""),"")</f>
        <v/>
      </c>
      <c r="BD385" s="96" t="e">
        <f>IF('Order Form'!#REF!&gt;0,"OF"," ")</f>
        <v>#REF!</v>
      </c>
      <c r="BE385" s="95" t="e">
        <f>IF('Order Form'!#REF!&gt;0,"Y"," ")</f>
        <v>#REF!</v>
      </c>
      <c r="BF385" s="95" t="e">
        <f>IF('Order Form'!#REF!&gt;0,"STANDARD"," ")</f>
        <v>#REF!</v>
      </c>
    </row>
    <row r="386" spans="1:58">
      <c r="A386" s="43"/>
      <c r="B386" s="102" t="str">
        <f>IF(ISNUMBER(($H386)),'Order Form'!$D$5,"")</f>
        <v/>
      </c>
      <c r="C386" s="101" t="str">
        <f>IF(ISNUMBER(($H386)),'Order Form'!$G$5,"")</f>
        <v/>
      </c>
      <c r="D386" s="101" t="str">
        <f>IF('Order Form'!F444="","",IF(ISNUMBER(($H386)),'Order Form'!F444,""))</f>
        <v/>
      </c>
      <c r="E386" s="44"/>
      <c r="F386" s="100" t="str">
        <f>IF(ISNUMBER((H386)),SUBSTITUTE(SUBSTITUTE('Order Form'!#REF!,"-","")," ",""),"")</f>
        <v/>
      </c>
      <c r="G386" s="45"/>
      <c r="H386" s="99" t="str">
        <f>IF('Order Form'!H444&gt;0,'Order Form'!H444," ")</f>
        <v xml:space="preserve"> </v>
      </c>
      <c r="I386" s="98" t="str">
        <f>IF('Order Form'!$K$13="Yes",(IF('Order Form'!#REF!&gt;0,"",IF('Order Form'!$K$10&lt;&gt;"GR - Gratis",IF('Order Form'!#REF!=0,"",IF(ISNUMBER($H386),'Order Form'!#REF!,"")),""))),"")</f>
        <v/>
      </c>
      <c r="J386" s="98" t="str">
        <f>IF('Order Form'!$K$13="Yes",(IF('Order Form'!#REF!=0,"",IF('Order Form'!$K$10&lt;&gt;"GR - Gratis",IF(ISNUMBER($H386),'Order Form'!#REF!,""),""))),"")</f>
        <v/>
      </c>
      <c r="K386" s="46"/>
      <c r="L386" s="98" t="str">
        <f>IF('Order Form'!J444&gt;0,"",IF('Order Form'!G444=0,"",IF('Order Form'!$K$10&lt;&gt;"GR - Gratis",IF('Order Form'!$K$12="Yes",IF(ISNUMBER($H386),'Order Form'!G444*100,""),""),"")))</f>
        <v/>
      </c>
      <c r="M386" s="98" t="str">
        <f>IF('Order Form'!J444&gt;0,"",IF('Order Form'!$K$17=0,"",IF('Order Form'!$K$17=0,"",IF('Order Form'!$K$10&lt;&gt;"GR - Gratis",IF('Order Form'!$K$12="Yes",IF(ISNUMBER($H386),'Order Form'!$K$17*100,""),""),""))))</f>
        <v/>
      </c>
      <c r="N386" s="47"/>
      <c r="O386" s="97" t="str">
        <f>IF('Order Form'!$B$8="Name / Attent Of","",IF(ISNUMBER($H386),IF('Order Form'!$K$14="Yes",'Order Form'!$B$8,""),""))</f>
        <v/>
      </c>
      <c r="P386" s="105" t="str">
        <f>IF('Order Form'!$B$9="Company / Department","",IF(ISNUMBER($H386),IF('Order Form'!$K$14="Yes",'Order Form'!$B$9,""),""))</f>
        <v/>
      </c>
      <c r="Q386" s="97" t="str">
        <f>IF('Order Form'!$B$10="Address 1","",IF(ISNUMBER($H386),IF('Order Form'!$K$14="Yes",'Order Form'!$B$10,""),""))</f>
        <v/>
      </c>
      <c r="R386" s="97" t="str">
        <f>IF('Order Form'!$B$11="Address 2","",IF(ISNUMBER($H386),IF('Order Form'!$K$14="Yes",'Order Form'!$B$11,""),""))</f>
        <v/>
      </c>
      <c r="S386" s="105" t="str">
        <f>IF('Order Form'!$B$12="Address 3","",IF(ISNUMBER($H386),IF('Order Form'!$K$14="Yes",'Order Form'!$B$12,""),""))</f>
        <v/>
      </c>
      <c r="T386" s="97" t="str">
        <f>IF('Order Form'!$B$13="Town","",IF(ISNUMBER($H386),IF('Order Form'!$K$14="Yes",'Order Form'!$B$13,""),""))</f>
        <v/>
      </c>
      <c r="U386" s="43"/>
      <c r="V386" s="112" t="str">
        <f>IF('Order Form'!$B$14="Post Code","",IF(ISNUMBER($H386),IF('Order Form'!$K$14="Yes",'Order Form'!$B$14,""),""))</f>
        <v/>
      </c>
      <c r="W386" s="107" t="str">
        <f>IF('Order Form'!$B$15="Country","",IF(ISNUMBER($H386),IF('Order Form'!$K$14="Yes",VLOOKUP('Order Form'!$B$15,Lists!N:O,2,0),""),""))</f>
        <v/>
      </c>
      <c r="X386" s="109"/>
      <c r="Y386" s="108" t="str">
        <f>IF('Order Form'!$F$8="Phone","",IF(ISNUMBER($H386),IF('Order Form'!$K$14="Yes",'Order Form'!$F$8,""),""))</f>
        <v/>
      </c>
      <c r="Z386" s="106" t="str">
        <f>IF('Order Form'!$F$9="Email","",IF(ISNUMBER($H386),IF('Order Form'!$K$14="Yes",'Order Form'!$F$9,""),""))</f>
        <v/>
      </c>
      <c r="AA386" s="47"/>
      <c r="AC386" s="95" t="str">
        <f>IF(ISNUMBER(($H386)),LEFT('Order Form'!$K$10,2),"")</f>
        <v/>
      </c>
      <c r="AD386" s="43"/>
      <c r="AE386" s="95" t="str">
        <f>IF(AC386="GR",LEFT('Order Form'!$K$11,2),"")</f>
        <v/>
      </c>
      <c r="AF386" s="43"/>
      <c r="AG386" s="47"/>
      <c r="AH386" s="47"/>
      <c r="AI386" s="95" t="str">
        <f>IF(ISNUMBER(($H386)),IF('Order Form'!$K$16="Yes","P",""),"")</f>
        <v/>
      </c>
      <c r="AJ386" s="43"/>
      <c r="AK386" s="115"/>
      <c r="AL386" s="115"/>
      <c r="AM386" s="43"/>
      <c r="AN386" s="43"/>
      <c r="AO386" s="47"/>
      <c r="AP386" s="43"/>
      <c r="AQ386" s="47"/>
      <c r="AR386" s="47"/>
      <c r="AS386" s="47"/>
      <c r="AZ386" s="95" t="str">
        <f>IF(ISNUMBER(($H386)),IF('Order Form'!$K$15="Yes","Y",""),"")</f>
        <v/>
      </c>
      <c r="BD386" s="96" t="e">
        <f>IF('Order Form'!#REF!&gt;0,"OF"," ")</f>
        <v>#REF!</v>
      </c>
      <c r="BE386" s="95" t="e">
        <f>IF('Order Form'!#REF!&gt;0,"Y"," ")</f>
        <v>#REF!</v>
      </c>
      <c r="BF386" s="95" t="e">
        <f>IF('Order Form'!#REF!&gt;0,"STANDARD"," ")</f>
        <v>#REF!</v>
      </c>
    </row>
    <row r="387" spans="1:58">
      <c r="A387" s="43"/>
      <c r="B387" s="102" t="str">
        <f>IF(ISNUMBER(($H387)),'Order Form'!$D$5,"")</f>
        <v/>
      </c>
      <c r="C387" s="101" t="str">
        <f>IF(ISNUMBER(($H387)),'Order Form'!$G$5,"")</f>
        <v/>
      </c>
      <c r="D387" s="101" t="str">
        <f>IF('Order Form'!F445="","",IF(ISNUMBER(($H387)),'Order Form'!F445,""))</f>
        <v/>
      </c>
      <c r="E387" s="44"/>
      <c r="F387" s="100" t="str">
        <f>IF(ISNUMBER((H387)),SUBSTITUTE(SUBSTITUTE('Order Form'!B91,"-","")," ",""),"")</f>
        <v/>
      </c>
      <c r="G387" s="45"/>
      <c r="H387" s="99" t="str">
        <f>IF('Order Form'!H445&gt;0,'Order Form'!H445," ")</f>
        <v xml:space="preserve"> </v>
      </c>
      <c r="I387" s="98" t="str">
        <f>IF('Order Form'!$K$13="Yes",(IF('Order Form'!J91&gt;0,"",IF('Order Form'!$K$10&lt;&gt;"GR - Gratis",IF('Order Form'!I91=0,"",IF(ISNUMBER($H387),'Order Form'!I91,"")),""))),"")</f>
        <v/>
      </c>
      <c r="J387" s="98" t="str">
        <f>IF('Order Form'!$K$13="Yes",(IF('Order Form'!J91=0,"",IF('Order Form'!$K$10&lt;&gt;"GR - Gratis",IF(ISNUMBER($H387),'Order Form'!J91,""),""))),"")</f>
        <v/>
      </c>
      <c r="K387" s="46"/>
      <c r="L387" s="98" t="str">
        <f>IF('Order Form'!J445&gt;0,"",IF('Order Form'!G445=0,"",IF('Order Form'!$K$10&lt;&gt;"GR - Gratis",IF('Order Form'!$K$12="Yes",IF(ISNUMBER($H387),'Order Form'!G445*100,""),""),"")))</f>
        <v/>
      </c>
      <c r="M387" s="98" t="str">
        <f>IF('Order Form'!J445&gt;0,"",IF('Order Form'!$K$17=0,"",IF('Order Form'!$K$17=0,"",IF('Order Form'!$K$10&lt;&gt;"GR - Gratis",IF('Order Form'!$K$12="Yes",IF(ISNUMBER($H387),'Order Form'!$K$17*100,""),""),""))))</f>
        <v/>
      </c>
      <c r="N387" s="47"/>
      <c r="O387" s="97" t="str">
        <f>IF('Order Form'!$B$8="Name / Attent Of","",IF(ISNUMBER($H387),IF('Order Form'!$K$14="Yes",'Order Form'!$B$8,""),""))</f>
        <v/>
      </c>
      <c r="P387" s="105" t="str">
        <f>IF('Order Form'!$B$9="Company / Department","",IF(ISNUMBER($H387),IF('Order Form'!$K$14="Yes",'Order Form'!$B$9,""),""))</f>
        <v/>
      </c>
      <c r="Q387" s="97" t="str">
        <f>IF('Order Form'!$B$10="Address 1","",IF(ISNUMBER($H387),IF('Order Form'!$K$14="Yes",'Order Form'!$B$10,""),""))</f>
        <v/>
      </c>
      <c r="R387" s="97" t="str">
        <f>IF('Order Form'!$B$11="Address 2","",IF(ISNUMBER($H387),IF('Order Form'!$K$14="Yes",'Order Form'!$B$11,""),""))</f>
        <v/>
      </c>
      <c r="S387" s="105" t="str">
        <f>IF('Order Form'!$B$12="Address 3","",IF(ISNUMBER($H387),IF('Order Form'!$K$14="Yes",'Order Form'!$B$12,""),""))</f>
        <v/>
      </c>
      <c r="T387" s="97" t="str">
        <f>IF('Order Form'!$B$13="Town","",IF(ISNUMBER($H387),IF('Order Form'!$K$14="Yes",'Order Form'!$B$13,""),""))</f>
        <v/>
      </c>
      <c r="U387" s="43"/>
      <c r="V387" s="112" t="str">
        <f>IF('Order Form'!$B$14="Post Code","",IF(ISNUMBER($H387),IF('Order Form'!$K$14="Yes",'Order Form'!$B$14,""),""))</f>
        <v/>
      </c>
      <c r="W387" s="107" t="str">
        <f>IF('Order Form'!$B$15="Country","",IF(ISNUMBER($H387),IF('Order Form'!$K$14="Yes",VLOOKUP('Order Form'!$B$15,Lists!N:O,2,0),""),""))</f>
        <v/>
      </c>
      <c r="X387" s="109"/>
      <c r="Y387" s="108" t="str">
        <f>IF('Order Form'!$F$8="Phone","",IF(ISNUMBER($H387),IF('Order Form'!$K$14="Yes",'Order Form'!$F$8,""),""))</f>
        <v/>
      </c>
      <c r="Z387" s="106" t="str">
        <f>IF('Order Form'!$F$9="Email","",IF(ISNUMBER($H387),IF('Order Form'!$K$14="Yes",'Order Form'!$F$9,""),""))</f>
        <v/>
      </c>
      <c r="AA387" s="47"/>
      <c r="AC387" s="95" t="str">
        <f>IF(ISNUMBER(($H387)),LEFT('Order Form'!$K$10,2),"")</f>
        <v/>
      </c>
      <c r="AD387" s="43"/>
      <c r="AE387" s="95" t="str">
        <f>IF(AC387="GR",LEFT('Order Form'!$K$11,2),"")</f>
        <v/>
      </c>
      <c r="AF387" s="43"/>
      <c r="AG387" s="47"/>
      <c r="AH387" s="47"/>
      <c r="AI387" s="95" t="str">
        <f>IF(ISNUMBER(($H387)),IF('Order Form'!$K$16="Yes","P",""),"")</f>
        <v/>
      </c>
      <c r="AJ387" s="43"/>
      <c r="AK387" s="115"/>
      <c r="AL387" s="115"/>
      <c r="AM387" s="43"/>
      <c r="AN387" s="43"/>
      <c r="AO387" s="47"/>
      <c r="AP387" s="43"/>
      <c r="AQ387" s="47"/>
      <c r="AR387" s="47"/>
      <c r="AS387" s="47"/>
      <c r="AZ387" s="95" t="str">
        <f>IF(ISNUMBER(($H387)),IF('Order Form'!$K$15="Yes","Y",""),"")</f>
        <v/>
      </c>
      <c r="BD387" s="96" t="str">
        <f>IF('Order Form'!$H91&gt;0,"OF"," ")</f>
        <v xml:space="preserve"> </v>
      </c>
      <c r="BE387" s="95" t="str">
        <f>IF('Order Form'!$H91&gt;0,"Y"," ")</f>
        <v xml:space="preserve"> </v>
      </c>
      <c r="BF387" s="95" t="str">
        <f>IF('Order Form'!$H91&gt;0,"STANDARD"," ")</f>
        <v xml:space="preserve"> </v>
      </c>
    </row>
    <row r="388" spans="1:58">
      <c r="A388" s="43"/>
      <c r="B388" s="102" t="str">
        <f>IF(ISNUMBER(($H388)),'Order Form'!$D$5,"")</f>
        <v/>
      </c>
      <c r="C388" s="101" t="str">
        <f>IF(ISNUMBER(($H388)),'Order Form'!$G$5,"")</f>
        <v/>
      </c>
      <c r="D388" s="101" t="str">
        <f>IF('Order Form'!F446="","",IF(ISNUMBER(($H388)),'Order Form'!F446,""))</f>
        <v/>
      </c>
      <c r="E388" s="44"/>
      <c r="F388" s="100" t="str">
        <f>IF(ISNUMBER((H388)),SUBSTITUTE(SUBSTITUTE('Order Form'!B92,"-","")," ",""),"")</f>
        <v/>
      </c>
      <c r="G388" s="45"/>
      <c r="H388" s="99" t="str">
        <f>IF('Order Form'!H446&gt;0,'Order Form'!H446," ")</f>
        <v xml:space="preserve"> </v>
      </c>
      <c r="I388" s="98" t="str">
        <f>IF('Order Form'!$K$13="Yes",(IF('Order Form'!J92&gt;0,"",IF('Order Form'!$K$10&lt;&gt;"GR - Gratis",IF('Order Form'!I92=0,"",IF(ISNUMBER($H388),'Order Form'!I92,"")),""))),"")</f>
        <v/>
      </c>
      <c r="J388" s="98" t="str">
        <f>IF('Order Form'!$K$13="Yes",(IF('Order Form'!J92=0,"",IF('Order Form'!$K$10&lt;&gt;"GR - Gratis",IF(ISNUMBER($H388),'Order Form'!J92,""),""))),"")</f>
        <v/>
      </c>
      <c r="K388" s="46"/>
      <c r="L388" s="98" t="str">
        <f>IF('Order Form'!J446&gt;0,"",IF('Order Form'!G446=0,"",IF('Order Form'!$K$10&lt;&gt;"GR - Gratis",IF('Order Form'!$K$12="Yes",IF(ISNUMBER($H388),'Order Form'!G446*100,""),""),"")))</f>
        <v/>
      </c>
      <c r="M388" s="98" t="str">
        <f>IF('Order Form'!J446&gt;0,"",IF('Order Form'!$K$17=0,"",IF('Order Form'!$K$17=0,"",IF('Order Form'!$K$10&lt;&gt;"GR - Gratis",IF('Order Form'!$K$12="Yes",IF(ISNUMBER($H388),'Order Form'!$K$17*100,""),""),""))))</f>
        <v/>
      </c>
      <c r="N388" s="47"/>
      <c r="O388" s="97" t="str">
        <f>IF('Order Form'!$B$8="Name / Attent Of","",IF(ISNUMBER($H388),IF('Order Form'!$K$14="Yes",'Order Form'!$B$8,""),""))</f>
        <v/>
      </c>
      <c r="P388" s="105" t="str">
        <f>IF('Order Form'!$B$9="Company / Department","",IF(ISNUMBER($H388),IF('Order Form'!$K$14="Yes",'Order Form'!$B$9,""),""))</f>
        <v/>
      </c>
      <c r="Q388" s="97" t="str">
        <f>IF('Order Form'!$B$10="Address 1","",IF(ISNUMBER($H388),IF('Order Form'!$K$14="Yes",'Order Form'!$B$10,""),""))</f>
        <v/>
      </c>
      <c r="R388" s="97" t="str">
        <f>IF('Order Form'!$B$11="Address 2","",IF(ISNUMBER($H388),IF('Order Form'!$K$14="Yes",'Order Form'!$B$11,""),""))</f>
        <v/>
      </c>
      <c r="S388" s="105" t="str">
        <f>IF('Order Form'!$B$12="Address 3","",IF(ISNUMBER($H388),IF('Order Form'!$K$14="Yes",'Order Form'!$B$12,""),""))</f>
        <v/>
      </c>
      <c r="T388" s="97" t="str">
        <f>IF('Order Form'!$B$13="Town","",IF(ISNUMBER($H388),IF('Order Form'!$K$14="Yes",'Order Form'!$B$13,""),""))</f>
        <v/>
      </c>
      <c r="U388" s="43"/>
      <c r="V388" s="112" t="str">
        <f>IF('Order Form'!$B$14="Post Code","",IF(ISNUMBER($H388),IF('Order Form'!$K$14="Yes",'Order Form'!$B$14,""),""))</f>
        <v/>
      </c>
      <c r="W388" s="107" t="str">
        <f>IF('Order Form'!$B$15="Country","",IF(ISNUMBER($H388),IF('Order Form'!$K$14="Yes",VLOOKUP('Order Form'!$B$15,Lists!N:O,2,0),""),""))</f>
        <v/>
      </c>
      <c r="X388" s="109"/>
      <c r="Y388" s="108" t="str">
        <f>IF('Order Form'!$F$8="Phone","",IF(ISNUMBER($H388),IF('Order Form'!$K$14="Yes",'Order Form'!$F$8,""),""))</f>
        <v/>
      </c>
      <c r="Z388" s="106" t="str">
        <f>IF('Order Form'!$F$9="Email","",IF(ISNUMBER($H388),IF('Order Form'!$K$14="Yes",'Order Form'!$F$9,""),""))</f>
        <v/>
      </c>
      <c r="AA388" s="47"/>
      <c r="AC388" s="95" t="str">
        <f>IF(ISNUMBER(($H388)),LEFT('Order Form'!$K$10,2),"")</f>
        <v/>
      </c>
      <c r="AD388" s="43"/>
      <c r="AE388" s="95" t="str">
        <f>IF(AC388="GR",LEFT('Order Form'!$K$11,2),"")</f>
        <v/>
      </c>
      <c r="AF388" s="43"/>
      <c r="AG388" s="47"/>
      <c r="AH388" s="47"/>
      <c r="AI388" s="95" t="str">
        <f>IF(ISNUMBER(($H388)),IF('Order Form'!$K$16="Yes","P",""),"")</f>
        <v/>
      </c>
      <c r="AJ388" s="43"/>
      <c r="AK388" s="115"/>
      <c r="AL388" s="115"/>
      <c r="AM388" s="43"/>
      <c r="AN388" s="43"/>
      <c r="AO388" s="47"/>
      <c r="AP388" s="43"/>
      <c r="AQ388" s="47"/>
      <c r="AR388" s="47"/>
      <c r="AS388" s="47"/>
      <c r="AZ388" s="95" t="str">
        <f>IF(ISNUMBER(($H388)),IF('Order Form'!$K$15="Yes","Y",""),"")</f>
        <v/>
      </c>
      <c r="BD388" s="96" t="str">
        <f>IF('Order Form'!$H92&gt;0,"OF"," ")</f>
        <v xml:space="preserve"> </v>
      </c>
      <c r="BE388" s="95" t="str">
        <f>IF('Order Form'!$H92&gt;0,"Y"," ")</f>
        <v xml:space="preserve"> </v>
      </c>
      <c r="BF388" s="95" t="str">
        <f>IF('Order Form'!$H92&gt;0,"STANDARD"," ")</f>
        <v xml:space="preserve"> </v>
      </c>
    </row>
  </sheetData>
  <sheetProtection autoFilter="0"/>
  <mergeCells count="1">
    <mergeCell ref="D1:E1"/>
  </mergeCells>
  <phoneticPr fontId="0" type="noConversion"/>
  <pageMargins left="0.7" right="0.7" top="0.75" bottom="0.75" header="0.3" footer="0.3"/>
  <pageSetup paperSize="9" orientation="portrait" r:id="rId1"/>
  <ignoredErrors>
    <ignoredError sqref="AA4 N4 AR4:AS4 AD4 AJ4:AP4 AF4:AH4 U4 K4 E4:H4" calculatedColumn="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261"/>
  <sheetViews>
    <sheetView topLeftCell="A205" workbookViewId="0">
      <selection activeCell="N24" sqref="N24:N251"/>
    </sheetView>
  </sheetViews>
  <sheetFormatPr defaultRowHeight="13.2"/>
  <cols>
    <col min="1" max="1" width="25.33203125" customWidth="1"/>
    <col min="2" max="2" width="22.44140625" bestFit="1" customWidth="1"/>
    <col min="3" max="3" width="4.44140625" style="14" customWidth="1"/>
    <col min="4" max="4" width="25.5546875" bestFit="1" customWidth="1"/>
    <col min="5" max="5" width="25.33203125" bestFit="1" customWidth="1"/>
    <col min="6" max="6" width="39.33203125" bestFit="1" customWidth="1"/>
    <col min="7" max="7" width="3.6640625" style="14" customWidth="1"/>
    <col min="8" max="8" width="10.6640625" bestFit="1" customWidth="1"/>
    <col min="9" max="9" width="29.44140625" customWidth="1"/>
    <col min="10" max="10" width="3.6640625" style="14" customWidth="1"/>
    <col min="13" max="13" width="3.6640625" style="14" customWidth="1"/>
    <col min="14" max="14" width="33.33203125" customWidth="1"/>
    <col min="18" max="18" width="49.44140625" bestFit="1" customWidth="1"/>
  </cols>
  <sheetData>
    <row r="1" spans="1:18" s="15" customFormat="1">
      <c r="A1" s="15" t="s">
        <v>37</v>
      </c>
      <c r="C1" s="16"/>
      <c r="D1" s="15" t="s">
        <v>38</v>
      </c>
      <c r="G1" s="16"/>
      <c r="H1" s="15" t="s">
        <v>39</v>
      </c>
      <c r="J1" s="16"/>
      <c r="K1" s="15" t="s">
        <v>40</v>
      </c>
      <c r="M1" s="16"/>
      <c r="N1" s="30" t="s">
        <v>41</v>
      </c>
      <c r="O1" s="15" t="s">
        <v>42</v>
      </c>
    </row>
    <row r="2" spans="1:18">
      <c r="A2" s="7" t="s">
        <v>43</v>
      </c>
      <c r="B2" s="7" t="s">
        <v>23</v>
      </c>
      <c r="D2" s="7" t="s">
        <v>44</v>
      </c>
      <c r="E2" s="7" t="s">
        <v>23</v>
      </c>
      <c r="F2" s="7" t="s">
        <v>45</v>
      </c>
      <c r="H2" s="10" t="s">
        <v>35</v>
      </c>
      <c r="I2" s="10" t="s">
        <v>23</v>
      </c>
      <c r="K2" s="10" t="s">
        <v>46</v>
      </c>
      <c r="N2" s="30" t="s">
        <v>47</v>
      </c>
      <c r="O2" t="s">
        <v>48</v>
      </c>
    </row>
    <row r="3" spans="1:18">
      <c r="B3" t="s">
        <v>49</v>
      </c>
      <c r="E3" t="s">
        <v>49</v>
      </c>
      <c r="F3" t="s">
        <v>49</v>
      </c>
      <c r="I3" t="s">
        <v>49</v>
      </c>
      <c r="L3" t="s">
        <v>49</v>
      </c>
      <c r="N3" s="10" t="s">
        <v>150</v>
      </c>
      <c r="O3" s="10" t="s">
        <v>151</v>
      </c>
    </row>
    <row r="4" spans="1:18" ht="14.4">
      <c r="A4" s="12" t="s">
        <v>644</v>
      </c>
      <c r="B4" t="s">
        <v>645</v>
      </c>
      <c r="D4" s="8" t="s">
        <v>51</v>
      </c>
      <c r="H4" s="13" t="s">
        <v>52</v>
      </c>
      <c r="I4" s="10" t="s">
        <v>53</v>
      </c>
      <c r="K4" t="s">
        <v>14</v>
      </c>
      <c r="L4" t="s">
        <v>14</v>
      </c>
      <c r="N4" s="110" t="s">
        <v>180</v>
      </c>
      <c r="O4" t="s">
        <v>157</v>
      </c>
    </row>
    <row r="5" spans="1:18" ht="14.4">
      <c r="A5" s="12" t="s">
        <v>55</v>
      </c>
      <c r="B5" t="s">
        <v>50</v>
      </c>
      <c r="D5" s="8" t="s">
        <v>56</v>
      </c>
      <c r="H5" s="13" t="s">
        <v>57</v>
      </c>
      <c r="I5" s="10" t="s">
        <v>58</v>
      </c>
      <c r="K5" t="s">
        <v>59</v>
      </c>
      <c r="L5" t="s">
        <v>59</v>
      </c>
      <c r="N5" s="110" t="s">
        <v>193</v>
      </c>
      <c r="O5" s="110" t="s">
        <v>170</v>
      </c>
    </row>
    <row r="6" spans="1:18" ht="14.4">
      <c r="A6" s="11" t="s">
        <v>646</v>
      </c>
      <c r="B6" t="s">
        <v>647</v>
      </c>
      <c r="D6" s="8" t="s">
        <v>61</v>
      </c>
      <c r="N6" s="110" t="s">
        <v>183</v>
      </c>
      <c r="O6" s="110" t="s">
        <v>160</v>
      </c>
    </row>
    <row r="7" spans="1:18" ht="14.4">
      <c r="A7" s="13" t="s">
        <v>648</v>
      </c>
      <c r="D7" s="8" t="s">
        <v>62</v>
      </c>
      <c r="N7" s="110" t="s">
        <v>274</v>
      </c>
      <c r="O7" s="110" t="s">
        <v>273</v>
      </c>
    </row>
    <row r="8" spans="1:18" ht="14.4">
      <c r="A8" s="13" t="s">
        <v>649</v>
      </c>
      <c r="D8" s="8"/>
      <c r="N8" s="110" t="s">
        <v>189</v>
      </c>
      <c r="O8" s="110" t="s">
        <v>166</v>
      </c>
    </row>
    <row r="9" spans="1:18" ht="14.4">
      <c r="A9" s="13" t="s">
        <v>650</v>
      </c>
      <c r="D9" s="8"/>
      <c r="N9" t="s">
        <v>178</v>
      </c>
      <c r="O9" t="s">
        <v>155</v>
      </c>
      <c r="Q9" s="110"/>
      <c r="R9" s="110"/>
    </row>
    <row r="10" spans="1:18" ht="14.4">
      <c r="A10" s="13" t="s">
        <v>651</v>
      </c>
      <c r="D10" s="8"/>
      <c r="N10" s="110" t="s">
        <v>186</v>
      </c>
      <c r="O10" s="110" t="s">
        <v>163</v>
      </c>
      <c r="Q10" s="110"/>
    </row>
    <row r="11" spans="1:18" ht="14.4">
      <c r="A11" s="13" t="s">
        <v>652</v>
      </c>
      <c r="D11" s="8"/>
      <c r="N11" s="110" t="s">
        <v>182</v>
      </c>
      <c r="O11" s="110" t="s">
        <v>159</v>
      </c>
      <c r="Q11" s="110"/>
    </row>
    <row r="12" spans="1:18" ht="14.4">
      <c r="A12" s="13" t="s">
        <v>653</v>
      </c>
      <c r="N12" s="110" t="s">
        <v>187</v>
      </c>
      <c r="O12" s="110" t="s">
        <v>164</v>
      </c>
      <c r="Q12" s="110"/>
    </row>
    <row r="13" spans="1:18" ht="14.4">
      <c r="A13" s="13" t="s">
        <v>654</v>
      </c>
      <c r="N13" s="110" t="s">
        <v>181</v>
      </c>
      <c r="O13" t="s">
        <v>158</v>
      </c>
    </row>
    <row r="14" spans="1:18" ht="14.4">
      <c r="N14" s="110" t="s">
        <v>188</v>
      </c>
      <c r="O14" s="110" t="s">
        <v>165</v>
      </c>
    </row>
    <row r="15" spans="1:18" ht="14.4">
      <c r="N15" s="110" t="s">
        <v>184</v>
      </c>
      <c r="O15" s="110" t="s">
        <v>161</v>
      </c>
    </row>
    <row r="16" spans="1:18" ht="14.4">
      <c r="N16" s="110" t="s">
        <v>192</v>
      </c>
      <c r="O16" s="110" t="s">
        <v>169</v>
      </c>
    </row>
    <row r="17" spans="14:15" ht="14.4">
      <c r="N17" s="110" t="s">
        <v>191</v>
      </c>
      <c r="O17" s="110" t="s">
        <v>168</v>
      </c>
    </row>
    <row r="18" spans="14:15" ht="14.4">
      <c r="N18" s="110" t="s">
        <v>190</v>
      </c>
      <c r="O18" s="110" t="s">
        <v>167</v>
      </c>
    </row>
    <row r="19" spans="14:15" ht="14.4">
      <c r="N19" s="110" t="s">
        <v>195</v>
      </c>
      <c r="O19" s="110" t="s">
        <v>194</v>
      </c>
    </row>
    <row r="20" spans="14:15" ht="14.4">
      <c r="N20" s="110" t="s">
        <v>218</v>
      </c>
      <c r="O20" s="110" t="s">
        <v>217</v>
      </c>
    </row>
    <row r="21" spans="14:15" ht="14.4">
      <c r="N21" s="110" t="s">
        <v>202</v>
      </c>
      <c r="O21" s="110" t="s">
        <v>177</v>
      </c>
    </row>
    <row r="22" spans="14:15" ht="14.4">
      <c r="N22" s="110" t="s">
        <v>198</v>
      </c>
      <c r="O22" s="110" t="s">
        <v>173</v>
      </c>
    </row>
    <row r="23" spans="14:15" ht="14.4">
      <c r="N23" s="110" t="s">
        <v>197</v>
      </c>
      <c r="O23" s="110" t="s">
        <v>172</v>
      </c>
    </row>
    <row r="24" spans="14:15" ht="14.4">
      <c r="N24" s="110" t="s">
        <v>199</v>
      </c>
      <c r="O24" s="110" t="s">
        <v>174</v>
      </c>
    </row>
    <row r="25" spans="14:15" ht="14.4">
      <c r="N25" s="110" t="s">
        <v>226</v>
      </c>
      <c r="O25" s="110" t="s">
        <v>225</v>
      </c>
    </row>
    <row r="26" spans="14:15" ht="14.4">
      <c r="N26" s="110" t="s">
        <v>206</v>
      </c>
      <c r="O26" s="110" t="s">
        <v>205</v>
      </c>
    </row>
    <row r="27" spans="14:15" ht="14.4">
      <c r="N27" s="110" t="s">
        <v>210</v>
      </c>
      <c r="O27" s="110" t="s">
        <v>209</v>
      </c>
    </row>
    <row r="28" spans="14:15" ht="14.4">
      <c r="N28" s="110" t="s">
        <v>220</v>
      </c>
      <c r="O28" s="110" t="s">
        <v>219</v>
      </c>
    </row>
    <row r="29" spans="14:15" ht="14.4">
      <c r="N29" s="110" t="s">
        <v>214</v>
      </c>
      <c r="O29" s="110" t="s">
        <v>213</v>
      </c>
    </row>
    <row r="30" spans="14:15" ht="14.4">
      <c r="N30" s="110" t="s">
        <v>196</v>
      </c>
      <c r="O30" s="110" t="s">
        <v>171</v>
      </c>
    </row>
    <row r="31" spans="14:15" ht="14.4">
      <c r="N31" s="110" t="s">
        <v>224</v>
      </c>
      <c r="O31" s="110" t="s">
        <v>223</v>
      </c>
    </row>
    <row r="32" spans="14:15" ht="14.4">
      <c r="N32" s="110" t="s">
        <v>222</v>
      </c>
      <c r="O32" s="110" t="s">
        <v>221</v>
      </c>
    </row>
    <row r="33" spans="14:15" ht="14.4">
      <c r="N33" s="110" t="s">
        <v>216</v>
      </c>
      <c r="O33" s="110" t="s">
        <v>215</v>
      </c>
    </row>
    <row r="34" spans="14:15" ht="14.4">
      <c r="N34" s="110" t="s">
        <v>359</v>
      </c>
      <c r="O34" s="110" t="s">
        <v>358</v>
      </c>
    </row>
    <row r="35" spans="14:15" ht="14.4">
      <c r="N35" s="110" t="s">
        <v>212</v>
      </c>
      <c r="O35" s="110" t="s">
        <v>211</v>
      </c>
    </row>
    <row r="36" spans="14:15" ht="14.4">
      <c r="N36" s="110" t="s">
        <v>201</v>
      </c>
      <c r="O36" s="110" t="s">
        <v>176</v>
      </c>
    </row>
    <row r="37" spans="14:15" ht="14.4">
      <c r="N37" s="110" t="s">
        <v>200</v>
      </c>
      <c r="O37" s="110" t="s">
        <v>175</v>
      </c>
    </row>
    <row r="38" spans="14:15" ht="14.4">
      <c r="N38" s="110" t="s">
        <v>434</v>
      </c>
      <c r="O38" s="110" t="s">
        <v>433</v>
      </c>
    </row>
    <row r="39" spans="14:15" ht="14.4">
      <c r="N39" s="110" t="s">
        <v>204</v>
      </c>
      <c r="O39" s="110" t="s">
        <v>203</v>
      </c>
    </row>
    <row r="40" spans="14:15" ht="14.4">
      <c r="N40" s="110" t="s">
        <v>378</v>
      </c>
      <c r="O40" s="110" t="s">
        <v>377</v>
      </c>
    </row>
    <row r="41" spans="14:15" ht="14.4">
      <c r="N41" s="110" t="s">
        <v>246</v>
      </c>
      <c r="O41" s="110" t="s">
        <v>245</v>
      </c>
    </row>
    <row r="42" spans="14:15" ht="14.4">
      <c r="N42" s="110" t="s">
        <v>228</v>
      </c>
      <c r="O42" s="110" t="s">
        <v>227</v>
      </c>
    </row>
    <row r="43" spans="14:15" ht="14.4">
      <c r="N43" s="110" t="s">
        <v>254</v>
      </c>
      <c r="O43" s="110" t="s">
        <v>253</v>
      </c>
    </row>
    <row r="44" spans="14:15" ht="14.4">
      <c r="N44" s="110" t="s">
        <v>256</v>
      </c>
      <c r="O44" s="110" t="s">
        <v>255</v>
      </c>
    </row>
    <row r="45" spans="14:15" ht="14.4">
      <c r="N45" s="110" t="s">
        <v>390</v>
      </c>
      <c r="O45" s="110" t="s">
        <v>389</v>
      </c>
    </row>
    <row r="46" spans="14:15" ht="14.4">
      <c r="N46" s="110" t="s">
        <v>234</v>
      </c>
      <c r="O46" s="110" t="s">
        <v>233</v>
      </c>
    </row>
    <row r="47" spans="14:15" ht="14.4">
      <c r="N47" s="110" t="s">
        <v>565</v>
      </c>
      <c r="O47" s="110" t="s">
        <v>564</v>
      </c>
    </row>
    <row r="48" spans="14:15" ht="14.4">
      <c r="N48" s="110" t="s">
        <v>244</v>
      </c>
      <c r="O48" s="110" t="s">
        <v>243</v>
      </c>
    </row>
    <row r="49" spans="14:18" ht="14.4">
      <c r="N49" s="110" t="s">
        <v>248</v>
      </c>
      <c r="O49" s="110" t="s">
        <v>247</v>
      </c>
    </row>
    <row r="50" spans="14:18" ht="14.4">
      <c r="N50" s="110" t="s">
        <v>258</v>
      </c>
      <c r="O50" s="110" t="s">
        <v>257</v>
      </c>
    </row>
    <row r="51" spans="14:18" ht="14.4">
      <c r="N51" s="110" t="s">
        <v>230</v>
      </c>
      <c r="O51" s="110" t="s">
        <v>229</v>
      </c>
    </row>
    <row r="52" spans="14:18" ht="14.4">
      <c r="N52" s="110" t="s">
        <v>250</v>
      </c>
      <c r="O52" s="110" t="s">
        <v>249</v>
      </c>
    </row>
    <row r="53" spans="14:18" ht="14.4">
      <c r="N53" s="110" t="s">
        <v>382</v>
      </c>
      <c r="O53" s="110" t="s">
        <v>381</v>
      </c>
    </row>
    <row r="54" spans="14:18" ht="14.4">
      <c r="N54" s="110" t="s">
        <v>236</v>
      </c>
      <c r="O54" s="110" t="s">
        <v>235</v>
      </c>
    </row>
    <row r="55" spans="14:18" ht="14.4">
      <c r="N55" s="110" t="s">
        <v>232</v>
      </c>
      <c r="O55" s="110" t="s">
        <v>231</v>
      </c>
    </row>
    <row r="56" spans="14:18" ht="14.4">
      <c r="N56" s="110" t="s">
        <v>242</v>
      </c>
      <c r="O56" s="110" t="s">
        <v>241</v>
      </c>
    </row>
    <row r="57" spans="14:18" ht="14.4">
      <c r="N57" s="110" t="s">
        <v>252</v>
      </c>
      <c r="O57" s="110" t="s">
        <v>251</v>
      </c>
    </row>
    <row r="58" spans="14:18" ht="14.4">
      <c r="N58" s="110" t="s">
        <v>240</v>
      </c>
      <c r="O58" s="110" t="s">
        <v>239</v>
      </c>
    </row>
    <row r="59" spans="14:18" ht="14.4">
      <c r="N59" s="110" t="s">
        <v>344</v>
      </c>
      <c r="O59" s="110" t="s">
        <v>343</v>
      </c>
      <c r="Q59" s="110"/>
      <c r="R59" s="110"/>
    </row>
    <row r="60" spans="14:18" ht="14.4">
      <c r="N60" s="110" t="s">
        <v>260</v>
      </c>
      <c r="O60" s="110" t="s">
        <v>259</v>
      </c>
    </row>
    <row r="61" spans="14:18" ht="14.4">
      <c r="N61" s="110" t="s">
        <v>262</v>
      </c>
      <c r="O61" s="110" t="s">
        <v>261</v>
      </c>
    </row>
    <row r="62" spans="14:18" ht="14.4">
      <c r="N62" s="110" t="s">
        <v>268</v>
      </c>
      <c r="O62" s="110" t="s">
        <v>267</v>
      </c>
    </row>
    <row r="63" spans="14:18" ht="14.4">
      <c r="N63" s="110" t="s">
        <v>266</v>
      </c>
      <c r="O63" s="110" t="s">
        <v>265</v>
      </c>
    </row>
    <row r="64" spans="14:18" ht="14.4">
      <c r="N64" s="110" t="s">
        <v>270</v>
      </c>
      <c r="O64" s="110" t="s">
        <v>269</v>
      </c>
    </row>
    <row r="65" spans="14:18" ht="14.4">
      <c r="N65" s="110" t="s">
        <v>272</v>
      </c>
      <c r="O65" s="110" t="s">
        <v>271</v>
      </c>
    </row>
    <row r="66" spans="14:18" ht="14.4">
      <c r="N66" s="110" t="s">
        <v>276</v>
      </c>
      <c r="O66" s="110" t="s">
        <v>275</v>
      </c>
      <c r="Q66" s="110"/>
      <c r="R66" s="110"/>
    </row>
    <row r="67" spans="14:18" ht="14.4">
      <c r="N67" s="110" t="s">
        <v>280</v>
      </c>
      <c r="O67" s="110" t="s">
        <v>279</v>
      </c>
    </row>
    <row r="68" spans="14:18" ht="14.4">
      <c r="N68" s="110" t="s">
        <v>559</v>
      </c>
      <c r="O68" s="110" t="s">
        <v>558</v>
      </c>
    </row>
    <row r="69" spans="14:18" ht="14.4">
      <c r="N69" s="110" t="s">
        <v>324</v>
      </c>
      <c r="O69" s="110" t="s">
        <v>323</v>
      </c>
    </row>
    <row r="70" spans="14:18" ht="14.4">
      <c r="N70" s="110" t="s">
        <v>284</v>
      </c>
      <c r="O70" s="110" t="s">
        <v>283</v>
      </c>
    </row>
    <row r="71" spans="14:18" ht="14.4">
      <c r="N71" s="110" t="s">
        <v>278</v>
      </c>
      <c r="O71" s="110" t="s">
        <v>277</v>
      </c>
    </row>
    <row r="72" spans="14:18" ht="14.4">
      <c r="N72" s="110" t="s">
        <v>288</v>
      </c>
      <c r="O72" s="110" t="s">
        <v>287</v>
      </c>
    </row>
    <row r="73" spans="14:18" ht="14.4">
      <c r="N73" s="110" t="s">
        <v>294</v>
      </c>
      <c r="O73" s="110" t="s">
        <v>293</v>
      </c>
    </row>
    <row r="74" spans="14:18" ht="14.4">
      <c r="N74" s="110" t="s">
        <v>298</v>
      </c>
      <c r="O74" s="110" t="s">
        <v>297</v>
      </c>
    </row>
    <row r="75" spans="14:18" ht="14.4">
      <c r="N75" s="110" t="s">
        <v>292</v>
      </c>
      <c r="O75" s="110" t="s">
        <v>291</v>
      </c>
      <c r="Q75" s="110"/>
      <c r="R75" s="110"/>
    </row>
    <row r="76" spans="14:18" ht="14.4">
      <c r="N76" s="110" t="s">
        <v>290</v>
      </c>
      <c r="O76" s="110" t="s">
        <v>289</v>
      </c>
    </row>
    <row r="77" spans="14:18" ht="14.4">
      <c r="N77" s="110" t="s">
        <v>299</v>
      </c>
      <c r="O77" s="110" t="s">
        <v>152</v>
      </c>
    </row>
    <row r="78" spans="14:18" ht="14.4">
      <c r="N78" s="110" t="s">
        <v>308</v>
      </c>
      <c r="O78" s="110" t="s">
        <v>307</v>
      </c>
    </row>
    <row r="79" spans="14:18" ht="14.4">
      <c r="N79" s="110" t="s">
        <v>492</v>
      </c>
      <c r="O79" s="110" t="s">
        <v>491</v>
      </c>
    </row>
    <row r="80" spans="14:18" ht="14.4">
      <c r="N80" s="110" t="s">
        <v>567</v>
      </c>
      <c r="O80" s="110" t="s">
        <v>566</v>
      </c>
    </row>
    <row r="81" spans="14:15" ht="14.4">
      <c r="N81" s="110" t="s">
        <v>301</v>
      </c>
      <c r="O81" s="110" t="s">
        <v>300</v>
      </c>
    </row>
    <row r="82" spans="14:15" ht="14.4">
      <c r="N82" s="110" t="s">
        <v>318</v>
      </c>
      <c r="O82" s="110" t="s">
        <v>317</v>
      </c>
    </row>
    <row r="83" spans="14:15" ht="14.4">
      <c r="N83" s="110" t="s">
        <v>306</v>
      </c>
      <c r="O83" s="110" t="s">
        <v>305</v>
      </c>
    </row>
    <row r="84" spans="14:15" ht="14.4">
      <c r="N84" s="110" t="s">
        <v>264</v>
      </c>
      <c r="O84" s="110" t="s">
        <v>263</v>
      </c>
    </row>
    <row r="85" spans="14:15" ht="14.4">
      <c r="N85" s="110" t="s">
        <v>312</v>
      </c>
      <c r="O85" s="110" t="s">
        <v>311</v>
      </c>
    </row>
    <row r="86" spans="14:15" ht="14.4">
      <c r="N86" s="110" t="s">
        <v>314</v>
      </c>
      <c r="O86" s="110" t="s">
        <v>313</v>
      </c>
    </row>
    <row r="87" spans="14:15" ht="14.4">
      <c r="N87" s="110" t="s">
        <v>326</v>
      </c>
      <c r="O87" s="110" t="s">
        <v>325</v>
      </c>
    </row>
    <row r="88" spans="14:15" ht="14.4">
      <c r="N88" s="110" t="s">
        <v>316</v>
      </c>
      <c r="O88" s="110" t="s">
        <v>315</v>
      </c>
    </row>
    <row r="89" spans="14:15" ht="14.4">
      <c r="N89" s="110" t="s">
        <v>304</v>
      </c>
      <c r="O89" s="110" t="s">
        <v>303</v>
      </c>
    </row>
    <row r="90" spans="14:15" ht="14.4">
      <c r="N90" s="110" t="s">
        <v>322</v>
      </c>
      <c r="O90" s="110" t="s">
        <v>321</v>
      </c>
    </row>
    <row r="91" spans="14:15" ht="14.4">
      <c r="N91" s="110" t="s">
        <v>332</v>
      </c>
      <c r="O91" s="110" t="s">
        <v>331</v>
      </c>
    </row>
    <row r="92" spans="14:15" ht="14.4">
      <c r="N92" s="110" t="s">
        <v>330</v>
      </c>
      <c r="O92" s="110" t="s">
        <v>329</v>
      </c>
    </row>
    <row r="93" spans="14:15" ht="14.4">
      <c r="N93" s="110" t="s">
        <v>310</v>
      </c>
      <c r="O93" s="110" t="s">
        <v>309</v>
      </c>
    </row>
    <row r="94" spans="14:15" ht="14.4">
      <c r="N94" s="110" t="s">
        <v>320</v>
      </c>
      <c r="O94" s="110" t="s">
        <v>319</v>
      </c>
    </row>
    <row r="95" spans="14:15" ht="14.4">
      <c r="N95" s="110" t="s">
        <v>334</v>
      </c>
      <c r="O95" s="110" t="s">
        <v>333</v>
      </c>
    </row>
    <row r="96" spans="14:15" ht="14.4">
      <c r="N96" s="110" t="s">
        <v>336</v>
      </c>
      <c r="O96" s="110" t="s">
        <v>335</v>
      </c>
    </row>
    <row r="97" spans="14:15" ht="14.4">
      <c r="N97" s="110" t="s">
        <v>346</v>
      </c>
      <c r="O97" s="110" t="s">
        <v>345</v>
      </c>
    </row>
    <row r="98" spans="14:15" ht="14.4">
      <c r="N98" s="110" t="s">
        <v>340</v>
      </c>
      <c r="O98" s="110" t="s">
        <v>339</v>
      </c>
    </row>
    <row r="99" spans="14:15" ht="14.4">
      <c r="N99" s="110" t="s">
        <v>342</v>
      </c>
      <c r="O99" s="110" t="s">
        <v>341</v>
      </c>
    </row>
    <row r="100" spans="14:15" ht="14.4">
      <c r="N100" s="110" t="s">
        <v>338</v>
      </c>
      <c r="O100" s="110" t="s">
        <v>337</v>
      </c>
    </row>
    <row r="101" spans="14:15" ht="14.4">
      <c r="N101" s="110" t="s">
        <v>348</v>
      </c>
      <c r="O101" s="110" t="s">
        <v>347</v>
      </c>
    </row>
    <row r="102" spans="14:15" ht="14.4">
      <c r="N102" s="110" t="s">
        <v>363</v>
      </c>
      <c r="O102" s="110" t="s">
        <v>362</v>
      </c>
    </row>
    <row r="103" spans="14:15" ht="14.4">
      <c r="N103" s="110" t="s">
        <v>357</v>
      </c>
      <c r="O103" s="110" t="s">
        <v>356</v>
      </c>
    </row>
    <row r="104" spans="14:15" ht="14.4">
      <c r="N104" s="110" t="s">
        <v>350</v>
      </c>
      <c r="O104" s="110" t="s">
        <v>349</v>
      </c>
    </row>
    <row r="105" spans="14:15" ht="14.4">
      <c r="N105" s="110" t="s">
        <v>361</v>
      </c>
      <c r="O105" s="110" t="s">
        <v>360</v>
      </c>
    </row>
    <row r="106" spans="14:15" ht="14.4">
      <c r="N106" s="110" t="s">
        <v>351</v>
      </c>
      <c r="O106" s="110" t="s">
        <v>60</v>
      </c>
    </row>
    <row r="107" spans="14:15" ht="14.4">
      <c r="N107" s="110" t="s">
        <v>355</v>
      </c>
      <c r="O107" s="110" t="s">
        <v>354</v>
      </c>
    </row>
    <row r="108" spans="14:15" ht="14.4">
      <c r="N108" s="110" t="s">
        <v>353</v>
      </c>
      <c r="O108" s="110" t="s">
        <v>352</v>
      </c>
    </row>
    <row r="109" spans="14:15" ht="14.4">
      <c r="N109" s="110" t="s">
        <v>364</v>
      </c>
      <c r="O109" s="110" t="s">
        <v>153</v>
      </c>
    </row>
    <row r="110" spans="14:15" ht="14.4">
      <c r="N110" s="110" t="s">
        <v>368</v>
      </c>
      <c r="O110" s="110" t="s">
        <v>367</v>
      </c>
    </row>
    <row r="111" spans="14:15" ht="14.4">
      <c r="N111" s="110" t="s">
        <v>372</v>
      </c>
      <c r="O111" s="110" t="s">
        <v>371</v>
      </c>
    </row>
    <row r="112" spans="14:15" ht="14.4">
      <c r="N112" s="110" t="s">
        <v>366</v>
      </c>
      <c r="O112" s="110" t="s">
        <v>365</v>
      </c>
    </row>
    <row r="113" spans="14:15" ht="14.4">
      <c r="N113" s="110" t="s">
        <v>370</v>
      </c>
      <c r="O113" s="110" t="s">
        <v>369</v>
      </c>
    </row>
    <row r="114" spans="14:15" ht="14.4">
      <c r="N114" s="110" t="s">
        <v>392</v>
      </c>
      <c r="O114" s="110" t="s">
        <v>391</v>
      </c>
    </row>
    <row r="115" spans="14:15" ht="14.4">
      <c r="N115" s="110" t="s">
        <v>374</v>
      </c>
      <c r="O115" s="110" t="s">
        <v>373</v>
      </c>
    </row>
    <row r="116" spans="14:15" ht="14.4">
      <c r="N116" s="110" t="s">
        <v>380</v>
      </c>
      <c r="O116" s="110" t="s">
        <v>379</v>
      </c>
    </row>
    <row r="117" spans="14:15" ht="14.4">
      <c r="N117" s="110" t="s">
        <v>386</v>
      </c>
      <c r="O117" s="110" t="s">
        <v>385</v>
      </c>
    </row>
    <row r="118" spans="14:15" ht="14.4">
      <c r="N118" s="110" t="s">
        <v>625</v>
      </c>
      <c r="O118" s="110" t="s">
        <v>624</v>
      </c>
    </row>
    <row r="119" spans="14:15" ht="14.4">
      <c r="N119" s="110" t="s">
        <v>388</v>
      </c>
      <c r="O119" s="110" t="s">
        <v>387</v>
      </c>
    </row>
    <row r="120" spans="14:15" ht="14.4">
      <c r="N120" s="110" t="s">
        <v>376</v>
      </c>
      <c r="O120" s="110" t="s">
        <v>375</v>
      </c>
    </row>
    <row r="121" spans="14:15" ht="14.4">
      <c r="N121" s="110" t="s">
        <v>394</v>
      </c>
      <c r="O121" s="110" t="s">
        <v>393</v>
      </c>
    </row>
    <row r="122" spans="14:15" ht="14.4">
      <c r="N122" s="110" t="s">
        <v>412</v>
      </c>
      <c r="O122" s="110" t="s">
        <v>411</v>
      </c>
    </row>
    <row r="123" spans="14:15" ht="14.4">
      <c r="N123" s="110" t="s">
        <v>396</v>
      </c>
      <c r="O123" s="110" t="s">
        <v>395</v>
      </c>
    </row>
    <row r="124" spans="14:15" ht="14.4">
      <c r="N124" s="110" t="s">
        <v>406</v>
      </c>
      <c r="O124" s="110" t="s">
        <v>405</v>
      </c>
    </row>
    <row r="125" spans="14:15" ht="14.4">
      <c r="N125" s="110" t="s">
        <v>404</v>
      </c>
      <c r="O125" s="110" t="s">
        <v>403</v>
      </c>
    </row>
    <row r="126" spans="14:15" ht="14.4">
      <c r="N126" s="110" t="s">
        <v>414</v>
      </c>
      <c r="O126" s="110" t="s">
        <v>413</v>
      </c>
    </row>
    <row r="127" spans="14:15" ht="14.4">
      <c r="N127" s="110" t="s">
        <v>400</v>
      </c>
      <c r="O127" s="110" t="s">
        <v>399</v>
      </c>
    </row>
    <row r="128" spans="14:15" ht="14.4">
      <c r="N128" s="110" t="s">
        <v>408</v>
      </c>
      <c r="O128" s="110" t="s">
        <v>407</v>
      </c>
    </row>
    <row r="129" spans="14:15" ht="14.4">
      <c r="N129" s="110" t="s">
        <v>410</v>
      </c>
      <c r="O129" s="110" t="s">
        <v>409</v>
      </c>
    </row>
    <row r="130" spans="14:15" ht="14.4">
      <c r="N130" s="110" t="s">
        <v>438</v>
      </c>
      <c r="O130" s="110" t="s">
        <v>437</v>
      </c>
    </row>
    <row r="131" spans="14:15" ht="14.4">
      <c r="N131" s="110" t="s">
        <v>430</v>
      </c>
      <c r="O131" s="110" t="s">
        <v>429</v>
      </c>
    </row>
    <row r="132" spans="14:15" ht="14.4">
      <c r="N132" s="110" t="s">
        <v>426</v>
      </c>
      <c r="O132" s="110" t="s">
        <v>425</v>
      </c>
    </row>
    <row r="133" spans="14:15" ht="14.4">
      <c r="N133" s="110" t="s">
        <v>454</v>
      </c>
      <c r="O133" s="110" t="s">
        <v>453</v>
      </c>
    </row>
    <row r="134" spans="14:15" ht="14.4">
      <c r="N134" s="110" t="s">
        <v>458</v>
      </c>
      <c r="O134" s="110" t="s">
        <v>457</v>
      </c>
    </row>
    <row r="135" spans="14:15" ht="14.4">
      <c r="N135" s="110" t="s">
        <v>452</v>
      </c>
      <c r="O135" s="110" t="s">
        <v>451</v>
      </c>
    </row>
    <row r="136" spans="14:15" ht="14.4">
      <c r="N136" s="110" t="s">
        <v>432</v>
      </c>
      <c r="O136" s="110" t="s">
        <v>431</v>
      </c>
    </row>
    <row r="137" spans="14:15" ht="14.4">
      <c r="N137" s="110" t="s">
        <v>448</v>
      </c>
      <c r="O137" s="110" t="s">
        <v>447</v>
      </c>
    </row>
    <row r="138" spans="14:15" ht="14.4">
      <c r="N138" s="110" t="s">
        <v>428</v>
      </c>
      <c r="O138" s="110" t="s">
        <v>427</v>
      </c>
    </row>
    <row r="139" spans="14:15" ht="14.4">
      <c r="N139" s="110" t="s">
        <v>442</v>
      </c>
      <c r="O139" s="110" t="s">
        <v>441</v>
      </c>
    </row>
    <row r="140" spans="14:15" ht="14.4">
      <c r="N140" s="110" t="s">
        <v>444</v>
      </c>
      <c r="O140" s="110" t="s">
        <v>443</v>
      </c>
    </row>
    <row r="141" spans="14:15" ht="14.4">
      <c r="N141" s="110" t="s">
        <v>450</v>
      </c>
      <c r="O141" s="110" t="s">
        <v>449</v>
      </c>
    </row>
    <row r="142" spans="14:15" ht="14.4">
      <c r="N142" s="110" t="s">
        <v>629</v>
      </c>
      <c r="O142" s="110" t="s">
        <v>628</v>
      </c>
    </row>
    <row r="143" spans="14:15" ht="14.4">
      <c r="N143" s="110" t="s">
        <v>456</v>
      </c>
      <c r="O143" s="110" t="s">
        <v>455</v>
      </c>
    </row>
    <row r="144" spans="14:15" ht="14.4">
      <c r="N144" s="110" t="s">
        <v>296</v>
      </c>
      <c r="O144" s="110" t="s">
        <v>295</v>
      </c>
    </row>
    <row r="145" spans="14:15" ht="14.4">
      <c r="N145" s="110" t="s">
        <v>420</v>
      </c>
      <c r="O145" s="110" t="s">
        <v>419</v>
      </c>
    </row>
    <row r="146" spans="14:15" ht="14.4">
      <c r="N146" s="110" t="s">
        <v>418</v>
      </c>
      <c r="O146" s="110" t="s">
        <v>417</v>
      </c>
    </row>
    <row r="147" spans="14:15" ht="14.4">
      <c r="N147" s="110" t="s">
        <v>436</v>
      </c>
      <c r="O147" s="110" t="s">
        <v>435</v>
      </c>
    </row>
    <row r="148" spans="14:15" ht="14.4">
      <c r="N148" s="110" t="s">
        <v>422</v>
      </c>
      <c r="O148" s="110" t="s">
        <v>421</v>
      </c>
    </row>
    <row r="149" spans="14:15" ht="14.4">
      <c r="N149" s="110" t="s">
        <v>446</v>
      </c>
      <c r="O149" s="110" t="s">
        <v>445</v>
      </c>
    </row>
    <row r="150" spans="14:15" ht="14.4">
      <c r="N150" s="110" t="s">
        <v>416</v>
      </c>
      <c r="O150" s="110" t="s">
        <v>415</v>
      </c>
    </row>
    <row r="151" spans="14:15" ht="14.4">
      <c r="N151" s="110" t="s">
        <v>460</v>
      </c>
      <c r="O151" s="110" t="s">
        <v>459</v>
      </c>
    </row>
    <row r="152" spans="14:15" ht="14.4">
      <c r="N152" s="110" t="s">
        <v>462</v>
      </c>
      <c r="O152" s="110" t="s">
        <v>461</v>
      </c>
    </row>
    <row r="153" spans="14:15" ht="14.4">
      <c r="N153" s="110" t="s">
        <v>480</v>
      </c>
      <c r="O153" s="110" t="s">
        <v>479</v>
      </c>
    </row>
    <row r="154" spans="14:15" ht="14.4">
      <c r="N154" s="110" t="s">
        <v>478</v>
      </c>
      <c r="O154" s="110" t="s">
        <v>477</v>
      </c>
    </row>
    <row r="155" spans="14:15" ht="14.4">
      <c r="N155" s="110" t="s">
        <v>474</v>
      </c>
      <c r="O155" s="110" t="s">
        <v>473</v>
      </c>
    </row>
    <row r="156" spans="14:15" ht="14.4">
      <c r="N156" s="110" t="s">
        <v>185</v>
      </c>
      <c r="O156" s="110" t="s">
        <v>162</v>
      </c>
    </row>
    <row r="157" spans="14:15" ht="14.4">
      <c r="N157" s="110" t="s">
        <v>464</v>
      </c>
      <c r="O157" s="110" t="s">
        <v>463</v>
      </c>
    </row>
    <row r="158" spans="14:15" ht="14.4">
      <c r="N158" s="110" t="s">
        <v>484</v>
      </c>
      <c r="O158" s="110" t="s">
        <v>483</v>
      </c>
    </row>
    <row r="159" spans="14:15" ht="14.4">
      <c r="N159" s="110" t="s">
        <v>472</v>
      </c>
      <c r="O159" s="110" t="s">
        <v>471</v>
      </c>
    </row>
    <row r="160" spans="14:15" ht="14.4">
      <c r="N160" s="110" t="s">
        <v>466</v>
      </c>
      <c r="O160" s="110" t="s">
        <v>465</v>
      </c>
    </row>
    <row r="161" spans="14:15" ht="14.4">
      <c r="N161" s="110" t="s">
        <v>470</v>
      </c>
      <c r="O161" s="110" t="s">
        <v>469</v>
      </c>
    </row>
    <row r="162" spans="14:15" ht="14.4">
      <c r="N162" s="110" t="s">
        <v>482</v>
      </c>
      <c r="O162" s="110" t="s">
        <v>481</v>
      </c>
    </row>
    <row r="163" spans="14:15" ht="14.4">
      <c r="N163" s="110" t="s">
        <v>468</v>
      </c>
      <c r="O163" s="110" t="s">
        <v>467</v>
      </c>
    </row>
    <row r="164" spans="14:15" ht="14.4">
      <c r="N164" s="110" t="s">
        <v>440</v>
      </c>
      <c r="O164" s="110" t="s">
        <v>439</v>
      </c>
    </row>
    <row r="165" spans="14:15" ht="14.4">
      <c r="N165" s="110" t="s">
        <v>476</v>
      </c>
      <c r="O165" s="110" t="s">
        <v>475</v>
      </c>
    </row>
    <row r="166" spans="14:15" ht="14.4">
      <c r="N166" s="110" t="s">
        <v>486</v>
      </c>
      <c r="O166" s="110" t="s">
        <v>485</v>
      </c>
    </row>
    <row r="167" spans="14:15" ht="14.4">
      <c r="N167" s="110" t="s">
        <v>498</v>
      </c>
      <c r="O167" s="110" t="s">
        <v>497</v>
      </c>
    </row>
    <row r="168" spans="14:15" ht="14.4">
      <c r="N168" s="110" t="s">
        <v>512</v>
      </c>
      <c r="O168" s="110" t="s">
        <v>511</v>
      </c>
    </row>
    <row r="169" spans="14:15" ht="14.4">
      <c r="N169" s="110" t="s">
        <v>508</v>
      </c>
      <c r="O169" s="110" t="s">
        <v>507</v>
      </c>
    </row>
    <row r="170" spans="14:15" ht="14.4">
      <c r="N170" s="110" t="s">
        <v>488</v>
      </c>
      <c r="O170" s="110" t="s">
        <v>487</v>
      </c>
    </row>
    <row r="171" spans="14:15" ht="14.4">
      <c r="N171" s="110" t="s">
        <v>494</v>
      </c>
      <c r="O171" s="110" t="s">
        <v>493</v>
      </c>
    </row>
    <row r="172" spans="14:15" ht="14.4">
      <c r="N172" s="110" t="s">
        <v>514</v>
      </c>
      <c r="O172" s="110" t="s">
        <v>513</v>
      </c>
    </row>
    <row r="173" spans="14:15" ht="14.4">
      <c r="N173" s="110" t="s">
        <v>490</v>
      </c>
      <c r="O173" s="110" t="s">
        <v>489</v>
      </c>
    </row>
    <row r="174" spans="14:15" ht="14.4">
      <c r="N174" s="110" t="s">
        <v>496</v>
      </c>
      <c r="O174" s="110" t="s">
        <v>495</v>
      </c>
    </row>
    <row r="175" spans="14:15" ht="14.4">
      <c r="N175" s="110" t="s">
        <v>504</v>
      </c>
      <c r="O175" s="110" t="s">
        <v>503</v>
      </c>
    </row>
    <row r="176" spans="14:15" ht="14.4">
      <c r="N176" s="110" t="s">
        <v>500</v>
      </c>
      <c r="O176" s="110" t="s">
        <v>499</v>
      </c>
    </row>
    <row r="177" spans="14:15" ht="14.4">
      <c r="N177" s="110" t="s">
        <v>510</v>
      </c>
      <c r="O177" s="110" t="s">
        <v>509</v>
      </c>
    </row>
    <row r="178" spans="14:15" ht="14.4">
      <c r="N178" s="110" t="s">
        <v>506</v>
      </c>
      <c r="O178" s="110" t="s">
        <v>505</v>
      </c>
    </row>
    <row r="179" spans="14:15" ht="14.4">
      <c r="N179" s="110" t="s">
        <v>516</v>
      </c>
      <c r="O179" s="110" t="s">
        <v>515</v>
      </c>
    </row>
    <row r="180" spans="14:15">
      <c r="N180" t="s">
        <v>636</v>
      </c>
      <c r="O180" t="s">
        <v>60</v>
      </c>
    </row>
    <row r="181" spans="14:15" ht="14.4">
      <c r="N181" s="110" t="s">
        <v>518</v>
      </c>
      <c r="O181" s="110" t="s">
        <v>517</v>
      </c>
    </row>
    <row r="182" spans="14:15" ht="14.4">
      <c r="N182" s="110" t="s">
        <v>520</v>
      </c>
      <c r="O182" s="110" t="s">
        <v>519</v>
      </c>
    </row>
    <row r="183" spans="14:15" ht="14.4">
      <c r="N183" s="110" t="s">
        <v>524</v>
      </c>
      <c r="O183" s="110" t="s">
        <v>523</v>
      </c>
    </row>
    <row r="184" spans="14:15" ht="14.4">
      <c r="N184" s="110" t="s">
        <v>526</v>
      </c>
      <c r="O184" s="110" t="s">
        <v>525</v>
      </c>
    </row>
    <row r="185" spans="14:15" ht="14.4">
      <c r="N185" s="110" t="s">
        <v>208</v>
      </c>
      <c r="O185" s="110" t="s">
        <v>207</v>
      </c>
    </row>
    <row r="186" spans="14:15" ht="14.4">
      <c r="N186" s="110" t="s">
        <v>638</v>
      </c>
      <c r="O186" s="110" t="s">
        <v>637</v>
      </c>
    </row>
    <row r="187" spans="14:15" ht="14.4">
      <c r="N187" s="110" t="s">
        <v>539</v>
      </c>
      <c r="O187" s="110" t="s">
        <v>538</v>
      </c>
    </row>
    <row r="188" spans="14:15" ht="14.4">
      <c r="N188" s="110" t="s">
        <v>384</v>
      </c>
      <c r="O188" s="110" t="s">
        <v>383</v>
      </c>
    </row>
    <row r="189" spans="14:15" ht="14.4">
      <c r="N189" s="110" t="s">
        <v>398</v>
      </c>
      <c r="O189" s="110" t="s">
        <v>397</v>
      </c>
    </row>
    <row r="190" spans="14:15" ht="14.4">
      <c r="N190" s="110" t="s">
        <v>424</v>
      </c>
      <c r="O190" s="110" t="s">
        <v>423</v>
      </c>
    </row>
    <row r="191" spans="14:15" ht="14.4">
      <c r="N191" s="110" t="s">
        <v>502</v>
      </c>
      <c r="O191" s="110" t="s">
        <v>501</v>
      </c>
    </row>
    <row r="192" spans="14:15" ht="14.4">
      <c r="N192" s="110" t="s">
        <v>609</v>
      </c>
      <c r="O192" s="110" t="s">
        <v>608</v>
      </c>
    </row>
    <row r="193" spans="14:15" ht="14.4">
      <c r="N193" s="110" t="s">
        <v>623</v>
      </c>
      <c r="O193" s="110" t="s">
        <v>622</v>
      </c>
    </row>
    <row r="194" spans="14:15" ht="14.4">
      <c r="N194" s="110" t="s">
        <v>549</v>
      </c>
      <c r="O194" s="110" t="s">
        <v>548</v>
      </c>
    </row>
    <row r="195" spans="14:15" ht="14.4">
      <c r="N195" s="110" t="s">
        <v>557</v>
      </c>
      <c r="O195" s="110" t="s">
        <v>556</v>
      </c>
    </row>
    <row r="196" spans="14:15" ht="14.4">
      <c r="N196" s="110" t="s">
        <v>528</v>
      </c>
      <c r="O196" s="110" t="s">
        <v>527</v>
      </c>
    </row>
    <row r="197" spans="14:15" ht="14.4">
      <c r="N197" s="110" t="s">
        <v>551</v>
      </c>
      <c r="O197" s="110" t="s">
        <v>550</v>
      </c>
    </row>
    <row r="198" spans="14:15" ht="14.4">
      <c r="N198" s="110" t="s">
        <v>522</v>
      </c>
      <c r="O198" s="110" t="s">
        <v>521</v>
      </c>
    </row>
    <row r="199" spans="14:15" ht="14.4">
      <c r="N199" s="110" t="s">
        <v>532</v>
      </c>
      <c r="O199" s="110" t="s">
        <v>531</v>
      </c>
    </row>
    <row r="200" spans="14:15" ht="14.4">
      <c r="N200" s="110" t="s">
        <v>547</v>
      </c>
      <c r="O200" s="110" t="s">
        <v>546</v>
      </c>
    </row>
    <row r="201" spans="14:15" ht="14.4">
      <c r="N201" s="110" t="s">
        <v>537</v>
      </c>
      <c r="O201" s="110" t="s">
        <v>536</v>
      </c>
    </row>
    <row r="202" spans="14:15" ht="14.4">
      <c r="N202" s="110" t="s">
        <v>642</v>
      </c>
      <c r="O202" s="110" t="s">
        <v>641</v>
      </c>
    </row>
    <row r="203" spans="14:15" ht="14.4">
      <c r="N203" s="110" t="s">
        <v>545</v>
      </c>
      <c r="O203" s="110" t="s">
        <v>544</v>
      </c>
    </row>
    <row r="204" spans="14:15" ht="14.4">
      <c r="N204" s="110" t="s">
        <v>541</v>
      </c>
      <c r="O204" s="110" t="s">
        <v>540</v>
      </c>
    </row>
    <row r="205" spans="14:15" ht="14.4">
      <c r="N205" s="110" t="s">
        <v>530</v>
      </c>
      <c r="O205" s="110" t="s">
        <v>529</v>
      </c>
    </row>
    <row r="206" spans="14:15" ht="14.4">
      <c r="N206" s="110" t="s">
        <v>553</v>
      </c>
      <c r="O206" s="110" t="s">
        <v>552</v>
      </c>
    </row>
    <row r="207" spans="14:15" ht="14.4">
      <c r="N207" s="110" t="s">
        <v>631</v>
      </c>
      <c r="O207" s="110" t="s">
        <v>630</v>
      </c>
    </row>
    <row r="208" spans="14:15" ht="14.4">
      <c r="N208" s="110" t="s">
        <v>328</v>
      </c>
      <c r="O208" s="110" t="s">
        <v>327</v>
      </c>
    </row>
    <row r="209" spans="14:15" ht="14.4">
      <c r="N209" s="110" t="s">
        <v>640</v>
      </c>
      <c r="O209" s="110" t="s">
        <v>639</v>
      </c>
    </row>
    <row r="210" spans="14:15" ht="14.4">
      <c r="N210" s="110" t="s">
        <v>286</v>
      </c>
      <c r="O210" s="110" t="s">
        <v>285</v>
      </c>
    </row>
    <row r="211" spans="14:15" ht="14.4">
      <c r="N211" s="110" t="s">
        <v>402</v>
      </c>
      <c r="O211" s="110" t="s">
        <v>401</v>
      </c>
    </row>
    <row r="212" spans="14:15" ht="14.4">
      <c r="N212" s="110" t="s">
        <v>534</v>
      </c>
      <c r="O212" s="110" t="s">
        <v>533</v>
      </c>
    </row>
    <row r="213" spans="14:15" ht="14.4">
      <c r="N213" s="110" t="s">
        <v>555</v>
      </c>
      <c r="O213" s="110" t="s">
        <v>554</v>
      </c>
    </row>
    <row r="214" spans="14:15" ht="14.4">
      <c r="N214" s="110" t="s">
        <v>543</v>
      </c>
      <c r="O214" s="110" t="s">
        <v>542</v>
      </c>
    </row>
    <row r="215" spans="14:15" ht="14.4">
      <c r="N215" s="110" t="s">
        <v>561</v>
      </c>
      <c r="O215" s="110" t="s">
        <v>560</v>
      </c>
    </row>
    <row r="216" spans="14:15" ht="14.4">
      <c r="N216" s="110" t="s">
        <v>535</v>
      </c>
      <c r="O216" s="110" t="s">
        <v>154</v>
      </c>
    </row>
    <row r="217" spans="14:15" ht="14.4">
      <c r="N217" s="110" t="s">
        <v>238</v>
      </c>
      <c r="O217" s="110" t="s">
        <v>237</v>
      </c>
    </row>
    <row r="218" spans="14:15" ht="14.4">
      <c r="N218" s="110" t="s">
        <v>591</v>
      </c>
      <c r="O218" s="110" t="s">
        <v>590</v>
      </c>
    </row>
    <row r="219" spans="14:15" ht="14.4">
      <c r="N219" s="110" t="s">
        <v>573</v>
      </c>
      <c r="O219" s="110" t="s">
        <v>572</v>
      </c>
    </row>
    <row r="220" spans="14:15" ht="14.4">
      <c r="N220" s="110" t="s">
        <v>593</v>
      </c>
      <c r="O220" s="110" t="s">
        <v>592</v>
      </c>
    </row>
    <row r="221" spans="14:15" ht="14.4">
      <c r="N221" s="110" t="s">
        <v>571</v>
      </c>
      <c r="O221" s="110" t="s">
        <v>570</v>
      </c>
    </row>
    <row r="222" spans="14:15" ht="14.4">
      <c r="N222" s="110" t="s">
        <v>577</v>
      </c>
      <c r="O222" s="110" t="s">
        <v>576</v>
      </c>
    </row>
    <row r="223" spans="14:15" ht="14.4">
      <c r="N223" s="110" t="s">
        <v>569</v>
      </c>
      <c r="O223" s="110" t="s">
        <v>568</v>
      </c>
    </row>
    <row r="224" spans="14:15" ht="14.4">
      <c r="N224" s="110" t="s">
        <v>575</v>
      </c>
      <c r="O224" s="110" t="s">
        <v>574</v>
      </c>
    </row>
    <row r="225" spans="14:15" ht="14.4">
      <c r="N225" s="110" t="s">
        <v>583</v>
      </c>
      <c r="O225" s="110" t="s">
        <v>582</v>
      </c>
    </row>
    <row r="226" spans="14:15" ht="14.4">
      <c r="N226" s="110" t="s">
        <v>587</v>
      </c>
      <c r="O226" s="110" t="s">
        <v>586</v>
      </c>
    </row>
    <row r="227" spans="14:15" ht="14.4">
      <c r="N227" s="110" t="s">
        <v>581</v>
      </c>
      <c r="O227" s="110" t="s">
        <v>580</v>
      </c>
    </row>
    <row r="228" spans="14:15" ht="14.4">
      <c r="N228" s="110" t="s">
        <v>585</v>
      </c>
      <c r="O228" s="110" t="s">
        <v>584</v>
      </c>
    </row>
    <row r="229" spans="14:15" ht="14.4">
      <c r="N229" s="110" t="s">
        <v>579</v>
      </c>
      <c r="O229" s="110" t="s">
        <v>578</v>
      </c>
    </row>
    <row r="230" spans="14:15" ht="14.4">
      <c r="N230" s="110" t="s">
        <v>563</v>
      </c>
      <c r="O230" s="110" t="s">
        <v>562</v>
      </c>
    </row>
    <row r="231" spans="14:15" ht="14.4">
      <c r="N231" s="110" t="s">
        <v>589</v>
      </c>
      <c r="O231" s="110" t="s">
        <v>588</v>
      </c>
    </row>
    <row r="232" spans="14:15" ht="14.4">
      <c r="N232" s="110" t="s">
        <v>597</v>
      </c>
      <c r="O232" s="110" t="s">
        <v>596</v>
      </c>
    </row>
    <row r="233" spans="14:15" ht="14.4">
      <c r="N233" s="110" t="s">
        <v>595</v>
      </c>
      <c r="O233" s="110" t="s">
        <v>594</v>
      </c>
    </row>
    <row r="234" spans="14:15" ht="14.4">
      <c r="N234" s="110" t="s">
        <v>179</v>
      </c>
      <c r="O234" t="s">
        <v>156</v>
      </c>
    </row>
    <row r="235" spans="14:15">
      <c r="N235" t="s">
        <v>302</v>
      </c>
      <c r="O235" t="s">
        <v>54</v>
      </c>
    </row>
    <row r="236" spans="14:15" ht="14.4">
      <c r="N236" s="110" t="s">
        <v>302</v>
      </c>
      <c r="O236" s="110" t="s">
        <v>54</v>
      </c>
    </row>
    <row r="237" spans="14:15" ht="14.4">
      <c r="N237" s="110" t="s">
        <v>601</v>
      </c>
      <c r="O237" s="110" t="s">
        <v>600</v>
      </c>
    </row>
    <row r="238" spans="14:15" ht="14.4">
      <c r="N238" s="110" t="s">
        <v>599</v>
      </c>
      <c r="O238" s="110" t="s">
        <v>598</v>
      </c>
    </row>
    <row r="239" spans="14:15" ht="14.4">
      <c r="N239" s="110" t="s">
        <v>603</v>
      </c>
      <c r="O239" s="110" t="s">
        <v>602</v>
      </c>
    </row>
    <row r="240" spans="14:15" ht="14.4">
      <c r="N240" s="110" t="s">
        <v>605</v>
      </c>
      <c r="O240" s="110" t="s">
        <v>604</v>
      </c>
    </row>
    <row r="241" spans="14:15" ht="14.4">
      <c r="N241" s="110" t="s">
        <v>619</v>
      </c>
      <c r="O241" s="110" t="s">
        <v>618</v>
      </c>
    </row>
    <row r="242" spans="14:15" ht="14.4">
      <c r="N242" s="110" t="s">
        <v>607</v>
      </c>
      <c r="O242" s="110" t="s">
        <v>606</v>
      </c>
    </row>
    <row r="243" spans="14:15" ht="14.4">
      <c r="N243" s="110" t="s">
        <v>611</v>
      </c>
      <c r="O243" s="110" t="s">
        <v>610</v>
      </c>
    </row>
    <row r="244" spans="14:15" ht="14.4">
      <c r="N244" s="110" t="s">
        <v>617</v>
      </c>
      <c r="O244" s="110" t="s">
        <v>616</v>
      </c>
    </row>
    <row r="245" spans="14:15" ht="14.4">
      <c r="N245" s="110" t="s">
        <v>613</v>
      </c>
      <c r="O245" s="110" t="s">
        <v>612</v>
      </c>
    </row>
    <row r="246" spans="14:15" ht="14.4">
      <c r="N246" s="110" t="s">
        <v>615</v>
      </c>
      <c r="O246" s="110" t="s">
        <v>614</v>
      </c>
    </row>
    <row r="247" spans="14:15" ht="14.4">
      <c r="N247" s="110" t="s">
        <v>621</v>
      </c>
      <c r="O247" s="110" t="s">
        <v>620</v>
      </c>
    </row>
    <row r="248" spans="14:15" ht="14.4">
      <c r="N248" s="110" t="s">
        <v>282</v>
      </c>
      <c r="O248" s="110" t="s">
        <v>281</v>
      </c>
    </row>
    <row r="249" spans="14:15" ht="14.4">
      <c r="N249" s="110" t="s">
        <v>627</v>
      </c>
      <c r="O249" s="110" t="s">
        <v>626</v>
      </c>
    </row>
    <row r="250" spans="14:15" ht="14.4">
      <c r="N250" s="110" t="s">
        <v>633</v>
      </c>
      <c r="O250" s="110" t="s">
        <v>632</v>
      </c>
    </row>
    <row r="251" spans="14:15" ht="14.4">
      <c r="N251" s="110" t="s">
        <v>635</v>
      </c>
      <c r="O251" s="110" t="s">
        <v>634</v>
      </c>
    </row>
    <row r="261" spans="14:15" ht="14.4">
      <c r="N261" s="110"/>
      <c r="O261" s="110"/>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I26"/>
  <sheetViews>
    <sheetView workbookViewId="0">
      <selection activeCell="E19" sqref="E19:F19"/>
    </sheetView>
  </sheetViews>
  <sheetFormatPr defaultColWidth="0" defaultRowHeight="13.2" zeroHeight="1"/>
  <cols>
    <col min="1" max="6" width="9.33203125" customWidth="1"/>
    <col min="7" max="7" width="20.6640625" bestFit="1" customWidth="1"/>
    <col min="8" max="8" width="10.6640625" bestFit="1" customWidth="1"/>
    <col min="9" max="9" width="9.33203125" customWidth="1"/>
    <col min="10" max="16384" width="9.33203125" hidden="1"/>
  </cols>
  <sheetData>
    <row r="1" spans="1:9">
      <c r="A1" s="48"/>
      <c r="B1" s="48"/>
      <c r="C1" s="48"/>
      <c r="D1" s="48"/>
      <c r="E1" s="48"/>
      <c r="F1" s="48"/>
      <c r="G1" s="48"/>
      <c r="H1" s="48"/>
      <c r="I1" s="48"/>
    </row>
    <row r="2" spans="1:9">
      <c r="A2" s="48"/>
      <c r="B2" s="200" t="s">
        <v>63</v>
      </c>
      <c r="C2" s="201"/>
      <c r="D2" s="201"/>
      <c r="E2" s="201"/>
      <c r="F2" s="202"/>
      <c r="G2" s="48"/>
      <c r="H2" s="48"/>
      <c r="I2" s="48"/>
    </row>
    <row r="3" spans="1:9">
      <c r="A3" s="48"/>
      <c r="B3" s="203"/>
      <c r="C3" s="204"/>
      <c r="D3" s="204"/>
      <c r="E3" s="204"/>
      <c r="F3" s="205"/>
      <c r="G3" s="49" t="s">
        <v>64</v>
      </c>
      <c r="H3" s="50" t="s">
        <v>65</v>
      </c>
      <c r="I3" s="48"/>
    </row>
    <row r="4" spans="1:9">
      <c r="A4" s="48"/>
      <c r="B4" s="48"/>
      <c r="C4" s="48"/>
      <c r="D4" s="48"/>
      <c r="E4" s="48"/>
      <c r="F4" s="48"/>
      <c r="G4" s="48"/>
      <c r="H4" s="48"/>
      <c r="I4" s="48"/>
    </row>
    <row r="5" spans="1:9">
      <c r="A5" s="48"/>
      <c r="B5" s="51" t="s">
        <v>66</v>
      </c>
      <c r="C5" s="52"/>
      <c r="D5" s="52"/>
      <c r="E5" s="199" t="str">
        <f>IF('Order Form'!D5&gt;0,"Yes","No")</f>
        <v>No</v>
      </c>
      <c r="F5" s="199"/>
      <c r="G5" s="53"/>
      <c r="H5" s="54" t="s">
        <v>14</v>
      </c>
      <c r="I5" s="48"/>
    </row>
    <row r="6" spans="1:9">
      <c r="A6" s="48"/>
      <c r="B6" s="50"/>
      <c r="C6" s="48"/>
      <c r="D6" s="48"/>
      <c r="E6" s="48"/>
      <c r="F6" s="48"/>
      <c r="G6" s="55"/>
      <c r="H6" s="49"/>
      <c r="I6" s="48"/>
    </row>
    <row r="7" spans="1:9">
      <c r="A7" s="48"/>
      <c r="B7" s="51" t="s">
        <v>67</v>
      </c>
      <c r="C7" s="52"/>
      <c r="D7" s="52"/>
      <c r="E7" s="199" t="str">
        <f>IF(ISTEXT('Order Form'!G5)=TRUE,"Yes",IF(ISNUMBER('Order Form'!G5)=TRUE,"Yes","No"))</f>
        <v>No</v>
      </c>
      <c r="F7" s="199"/>
      <c r="G7" s="53"/>
      <c r="H7" s="54" t="s">
        <v>14</v>
      </c>
      <c r="I7" s="48"/>
    </row>
    <row r="8" spans="1:9">
      <c r="A8" s="48"/>
      <c r="B8" s="50"/>
      <c r="C8" s="48"/>
      <c r="D8" s="48"/>
      <c r="E8" s="48"/>
      <c r="F8" s="48"/>
      <c r="G8" s="55"/>
      <c r="H8" s="49"/>
      <c r="I8" s="48"/>
    </row>
    <row r="9" spans="1:9">
      <c r="A9" s="48"/>
      <c r="B9" s="51" t="s">
        <v>68</v>
      </c>
      <c r="C9" s="52"/>
      <c r="D9" s="56" t="str">
        <f>COUNTA('Order Form'!B20:B91)&amp;" Entries"</f>
        <v>69 Entries</v>
      </c>
      <c r="E9" s="199" t="str">
        <f>IF(COUNTA('Order Form'!B20:B91)&gt;0,"Yes","No")</f>
        <v>Yes</v>
      </c>
      <c r="F9" s="199"/>
      <c r="G9" s="53"/>
      <c r="H9" s="54" t="s">
        <v>14</v>
      </c>
      <c r="I9" s="48"/>
    </row>
    <row r="10" spans="1:9">
      <c r="A10" s="48"/>
      <c r="B10" s="50"/>
      <c r="C10" s="48"/>
      <c r="D10" s="48"/>
      <c r="E10" s="48"/>
      <c r="F10" s="48"/>
      <c r="G10" s="55"/>
      <c r="H10" s="49"/>
      <c r="I10" s="48"/>
    </row>
    <row r="11" spans="1:9">
      <c r="A11" s="48"/>
      <c r="B11" s="51" t="s">
        <v>69</v>
      </c>
      <c r="C11" s="52"/>
      <c r="D11" s="56" t="str">
        <f>COUNTIF('Order Form'!H20:H91,"&gt;0")&amp;" Entries"</f>
        <v>0 Entries</v>
      </c>
      <c r="E11" s="199" t="str">
        <f>IF(SUM('Order Form'!H20:H91)&gt;0,"Yes","No")</f>
        <v>No</v>
      </c>
      <c r="F11" s="199"/>
      <c r="G11" s="53"/>
      <c r="H11" s="54" t="s">
        <v>14</v>
      </c>
      <c r="I11" s="48"/>
    </row>
    <row r="12" spans="1:9">
      <c r="A12" s="48"/>
      <c r="B12" s="48"/>
      <c r="C12" s="48"/>
      <c r="D12" s="48"/>
      <c r="E12" s="48"/>
      <c r="F12" s="48"/>
      <c r="G12" s="55"/>
      <c r="H12" s="49"/>
      <c r="I12" s="48"/>
    </row>
    <row r="13" spans="1:9">
      <c r="A13" s="48"/>
      <c r="B13" s="51" t="s">
        <v>70</v>
      </c>
      <c r="C13" s="52"/>
      <c r="D13" s="52"/>
      <c r="E13" s="199" t="str">
        <f>IF('Order Form'!K10="","None",'Order Form'!K10)</f>
        <v>None</v>
      </c>
      <c r="F13" s="199"/>
      <c r="G13" s="53" t="str">
        <f>IF(E13="GRATIS",IF('Order Form'!K11="","NO REASON CODE",""),"")</f>
        <v/>
      </c>
      <c r="H13" s="54" t="s">
        <v>14</v>
      </c>
      <c r="I13" s="48"/>
    </row>
    <row r="14" spans="1:9">
      <c r="A14" s="48"/>
      <c r="B14" s="50"/>
      <c r="C14" s="48"/>
      <c r="D14" s="48"/>
      <c r="E14" s="48"/>
      <c r="F14" s="48"/>
      <c r="G14" s="55"/>
      <c r="H14" s="49"/>
      <c r="I14" s="48"/>
    </row>
    <row r="15" spans="1:9">
      <c r="A15" s="48"/>
      <c r="B15" s="51" t="s">
        <v>71</v>
      </c>
      <c r="C15" s="52"/>
      <c r="D15" s="52"/>
      <c r="E15" s="199" t="str">
        <f>IF(SUM('Order Form'!J20:J91)&gt;1,"Yes","No")</f>
        <v>No</v>
      </c>
      <c r="F15" s="199"/>
      <c r="G15" s="70" t="str">
        <f>IF('Order Form'!$K$13="Yes","PRICE OVERRIDE",IF(E15="Yes","NO OVERRIDE",""))</f>
        <v/>
      </c>
      <c r="H15" s="54"/>
      <c r="I15" s="48"/>
    </row>
    <row r="16" spans="1:9">
      <c r="A16" s="48"/>
      <c r="B16" s="50"/>
      <c r="C16" s="48"/>
      <c r="D16" s="48"/>
      <c r="E16" s="48"/>
      <c r="F16" s="48"/>
      <c r="G16" s="55"/>
      <c r="H16" s="49"/>
      <c r="I16" s="48"/>
    </row>
    <row r="17" spans="1:9">
      <c r="A17" s="48"/>
      <c r="B17" s="51" t="s">
        <v>72</v>
      </c>
      <c r="C17" s="52"/>
      <c r="D17" s="52"/>
      <c r="E17" s="199" t="str">
        <f>IF(SUM('Order Form'!I20:I91)&gt;1,"Yes","No")</f>
        <v>Yes</v>
      </c>
      <c r="F17" s="199"/>
      <c r="G17" s="70" t="str">
        <f>IF('Order Form'!$K$13="Yes","PRICE OVERRIDE",IF(E17="Yes","NO OVERRIDE",""))</f>
        <v>NO OVERRIDE</v>
      </c>
      <c r="H17" s="54"/>
      <c r="I17" s="48"/>
    </row>
    <row r="18" spans="1:9">
      <c r="A18" s="48"/>
      <c r="B18" s="50"/>
      <c r="C18" s="48"/>
      <c r="D18" s="48"/>
      <c r="E18" s="48"/>
      <c r="F18" s="48"/>
      <c r="G18" s="55"/>
      <c r="H18" s="49"/>
      <c r="I18" s="48"/>
    </row>
    <row r="19" spans="1:9">
      <c r="A19" s="48"/>
      <c r="B19" s="51" t="s">
        <v>73</v>
      </c>
      <c r="C19" s="52"/>
      <c r="D19" s="52"/>
      <c r="E19" s="199" t="str">
        <f>IF(SUM('Order Form'!G20:G91)&gt;0,"Yes","No")</f>
        <v>No</v>
      </c>
      <c r="F19" s="199"/>
      <c r="G19" s="70" t="str">
        <f>IF('Order Form'!$K$12="Yes","DISCOUNT OVERRIDE",IF(E19="Yes","NO OVERRIDE",""))</f>
        <v/>
      </c>
      <c r="H19" s="54"/>
      <c r="I19" s="48"/>
    </row>
    <row r="20" spans="1:9">
      <c r="A20" s="48"/>
      <c r="B20" s="50"/>
      <c r="C20" s="48"/>
      <c r="D20" s="48"/>
      <c r="E20" s="48"/>
      <c r="F20" s="48"/>
      <c r="G20" s="55"/>
      <c r="H20" s="49"/>
      <c r="I20" s="48"/>
    </row>
    <row r="21" spans="1:9">
      <c r="A21" s="48"/>
      <c r="B21" s="51" t="s">
        <v>74</v>
      </c>
      <c r="C21" s="52"/>
      <c r="D21" s="52"/>
      <c r="E21" s="199" t="str">
        <f>IF('Order Form'!$K$17&gt;0,"Yes","No")</f>
        <v>No</v>
      </c>
      <c r="F21" s="199"/>
      <c r="G21" s="70" t="str">
        <f>IF('Order Form'!$K$12="Yes","DISCOUNT OVERRIDE",IF(E21="Yes","NO OVERRIDE",""))</f>
        <v/>
      </c>
      <c r="H21" s="54"/>
      <c r="I21" s="48"/>
    </row>
    <row r="22" spans="1:9">
      <c r="A22" s="48"/>
      <c r="B22" s="50"/>
      <c r="C22" s="48"/>
      <c r="D22" s="48"/>
      <c r="E22" s="48"/>
      <c r="F22" s="48"/>
      <c r="G22" s="55"/>
      <c r="H22" s="49"/>
      <c r="I22" s="48"/>
    </row>
    <row r="23" spans="1:9">
      <c r="A23" s="48"/>
      <c r="B23" s="51" t="s">
        <v>75</v>
      </c>
      <c r="C23" s="52"/>
      <c r="D23" s="52"/>
      <c r="E23" s="199" t="str">
        <f>IF('Order Form'!$K$15="Yes","Overridden","No")</f>
        <v>No</v>
      </c>
      <c r="F23" s="199"/>
      <c r="G23" s="53"/>
      <c r="H23" s="54"/>
      <c r="I23" s="48"/>
    </row>
    <row r="24" spans="1:9">
      <c r="A24" s="48"/>
      <c r="B24" s="50"/>
      <c r="C24" s="48"/>
      <c r="D24" s="48"/>
      <c r="E24" s="48"/>
      <c r="F24" s="48"/>
      <c r="G24" s="55"/>
      <c r="H24" s="49"/>
      <c r="I24" s="48"/>
    </row>
    <row r="25" spans="1:9">
      <c r="A25" s="48"/>
      <c r="B25" s="51" t="s">
        <v>76</v>
      </c>
      <c r="C25" s="52"/>
      <c r="D25" s="52"/>
      <c r="E25" s="199" t="str">
        <f>IF('Order Form'!$K$16="Yes","Overridden","No")</f>
        <v>No</v>
      </c>
      <c r="F25" s="199"/>
      <c r="G25" s="53"/>
      <c r="H25" s="54"/>
      <c r="I25" s="48"/>
    </row>
    <row r="26" spans="1:9">
      <c r="A26" s="48"/>
      <c r="B26" s="48"/>
      <c r="C26" s="48"/>
      <c r="D26" s="48"/>
      <c r="E26" s="48"/>
      <c r="F26" s="48"/>
      <c r="G26" s="48"/>
      <c r="H26" s="48"/>
      <c r="I26" s="48"/>
    </row>
  </sheetData>
  <sheetProtection algorithmName="SHA-512" hashValue="cXFW4NJl8YdBx9IUcMvEIqJfqYkU6P7Xq7aSBlv9RHvw4vuc7JW+2oHVTX6Kd51qkccKJYVNZ8SWn4gYhgTmgg==" saltValue="Kgwjq7RAY524+QSELH+9Iw==" spinCount="100000" sheet="1" selectLockedCells="1"/>
  <mergeCells count="12">
    <mergeCell ref="E25:F25"/>
    <mergeCell ref="E15:F15"/>
    <mergeCell ref="B2:F3"/>
    <mergeCell ref="E5:F5"/>
    <mergeCell ref="E7:F7"/>
    <mergeCell ref="E9:F9"/>
    <mergeCell ref="E11:F11"/>
    <mergeCell ref="E13:F13"/>
    <mergeCell ref="E21:F21"/>
    <mergeCell ref="E17:F17"/>
    <mergeCell ref="E19:F19"/>
    <mergeCell ref="E23:F23"/>
  </mergeCells>
  <conditionalFormatting sqref="E5:F25">
    <cfRule type="containsText" dxfId="14" priority="22" operator="containsText" text="No">
      <formula>NOT(ISERROR(SEARCH("No",E5)))</formula>
    </cfRule>
    <cfRule type="containsText" dxfId="13" priority="23" operator="containsText" text="Yes">
      <formula>NOT(ISERROR(SEARCH("Yes",E5)))</formula>
    </cfRule>
  </conditionalFormatting>
  <conditionalFormatting sqref="E13:F13">
    <cfRule type="containsText" dxfId="12" priority="19" operator="containsText" text="GR">
      <formula>NOT(ISERROR(SEARCH("GR",E13)))</formula>
    </cfRule>
    <cfRule type="containsText" dxfId="11" priority="20" operator="containsText" text="None">
      <formula>NOT(ISERROR(SEARCH("None",E13)))</formula>
    </cfRule>
    <cfRule type="containsText" dxfId="10" priority="21" operator="containsText" text="SA">
      <formula>NOT(ISERROR(SEARCH("SA",E13)))</formula>
    </cfRule>
  </conditionalFormatting>
  <conditionalFormatting sqref="G13:H13">
    <cfRule type="containsText" dxfId="9" priority="18" operator="containsText" text="NO REASON CODE">
      <formula>NOT(ISERROR(SEARCH("NO REASON CODE",G13)))</formula>
    </cfRule>
  </conditionalFormatting>
  <conditionalFormatting sqref="G19 G23 G25 G21">
    <cfRule type="containsText" dxfId="8" priority="17" operator="containsText" text="DISCOUNT OVERRIDE">
      <formula>NOT(ISERROR(SEARCH("DISCOUNT OVERRIDE",G19)))</formula>
    </cfRule>
  </conditionalFormatting>
  <conditionalFormatting sqref="H13 H5 H7 H9 H11">
    <cfRule type="containsText" dxfId="7" priority="16" operator="containsText" text="Yes">
      <formula>NOT(ISERROR(SEARCH("Yes",H5)))</formula>
    </cfRule>
  </conditionalFormatting>
  <conditionalFormatting sqref="E5:F25">
    <cfRule type="containsText" dxfId="6" priority="8" operator="containsText" text="Overridden">
      <formula>NOT(ISERROR(SEARCH("Overridden",E5)))</formula>
    </cfRule>
  </conditionalFormatting>
  <conditionalFormatting sqref="G19">
    <cfRule type="containsText" dxfId="5" priority="6" operator="containsText" text="NO OVERRIDE">
      <formula>NOT(ISERROR(SEARCH("NO OVERRIDE",G19)))</formula>
    </cfRule>
  </conditionalFormatting>
  <conditionalFormatting sqref="G21">
    <cfRule type="containsText" dxfId="4" priority="5" operator="containsText" text="NO OVERRIDE">
      <formula>NOT(ISERROR(SEARCH("NO OVERRIDE",G21)))</formula>
    </cfRule>
  </conditionalFormatting>
  <conditionalFormatting sqref="G15">
    <cfRule type="containsText" dxfId="3" priority="4" operator="containsText" text="DISCOUNT OVERRIDE">
      <formula>NOT(ISERROR(SEARCH("DISCOUNT OVERRIDE",G15)))</formula>
    </cfRule>
  </conditionalFormatting>
  <conditionalFormatting sqref="G15">
    <cfRule type="containsText" dxfId="2" priority="3" operator="containsText" text="NO OVERRIDE">
      <formula>NOT(ISERROR(SEARCH("NO OVERRIDE",G15)))</formula>
    </cfRule>
  </conditionalFormatting>
  <conditionalFormatting sqref="G17">
    <cfRule type="containsText" dxfId="1" priority="2" operator="containsText" text="DISCOUNT OVERRIDE">
      <formula>NOT(ISERROR(SEARCH("DISCOUNT OVERRIDE",G17)))</formula>
    </cfRule>
  </conditionalFormatting>
  <conditionalFormatting sqref="G17">
    <cfRule type="containsText" dxfId="0" priority="1" operator="containsText" text="NO OVERRIDE">
      <formula>NOT(ISERROR(SEARCH("NO OVERRIDE",G17)))</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8"/>
  <sheetViews>
    <sheetView topLeftCell="A2" workbookViewId="0">
      <selection activeCell="E23" sqref="E23"/>
    </sheetView>
  </sheetViews>
  <sheetFormatPr defaultColWidth="0" defaultRowHeight="12.75" customHeight="1" zeroHeight="1"/>
  <cols>
    <col min="1" max="1" width="9.33203125" style="71" customWidth="1"/>
    <col min="2" max="2" width="3.33203125" style="71" customWidth="1"/>
    <col min="3" max="8" width="9.33203125" style="71" customWidth="1"/>
    <col min="9" max="9" width="3.33203125" style="71" customWidth="1"/>
    <col min="10" max="10" width="9.33203125" style="71" customWidth="1"/>
    <col min="11" max="16384" width="9.33203125" style="71" hidden="1"/>
  </cols>
  <sheetData>
    <row r="1" spans="2:9" ht="13.2"/>
    <row r="2" spans="2:9" ht="13.8" thickBot="1"/>
    <row r="3" spans="2:9" ht="13.2">
      <c r="B3" s="209"/>
      <c r="C3" s="210"/>
      <c r="D3" s="210"/>
      <c r="E3" s="210"/>
      <c r="F3" s="210"/>
      <c r="G3" s="210"/>
      <c r="H3" s="210"/>
      <c r="I3" s="211"/>
    </row>
    <row r="4" spans="2:9" ht="12.75" customHeight="1">
      <c r="B4" s="212"/>
      <c r="C4" s="213" t="s">
        <v>77</v>
      </c>
      <c r="D4" s="213"/>
      <c r="E4" s="213"/>
      <c r="F4" s="213"/>
      <c r="G4" s="213"/>
      <c r="H4" s="213"/>
      <c r="I4" s="214"/>
    </row>
    <row r="5" spans="2:9" ht="13.2">
      <c r="B5" s="212"/>
      <c r="C5" s="213"/>
      <c r="D5" s="213"/>
      <c r="E5" s="213"/>
      <c r="F5" s="213"/>
      <c r="G5" s="213"/>
      <c r="H5" s="213"/>
      <c r="I5" s="214"/>
    </row>
    <row r="6" spans="2:9" ht="13.2">
      <c r="B6" s="212"/>
      <c r="C6" s="213"/>
      <c r="D6" s="213"/>
      <c r="E6" s="213"/>
      <c r="F6" s="213"/>
      <c r="G6" s="213"/>
      <c r="H6" s="213"/>
      <c r="I6" s="214"/>
    </row>
    <row r="7" spans="2:9" ht="13.2">
      <c r="B7" s="212"/>
      <c r="C7" s="213"/>
      <c r="D7" s="213"/>
      <c r="E7" s="213"/>
      <c r="F7" s="213"/>
      <c r="G7" s="213"/>
      <c r="H7" s="213"/>
      <c r="I7" s="214"/>
    </row>
    <row r="8" spans="2:9" ht="13.2">
      <c r="B8" s="212"/>
      <c r="C8" s="213"/>
      <c r="D8" s="213"/>
      <c r="E8" s="213"/>
      <c r="F8" s="213"/>
      <c r="G8" s="213"/>
      <c r="H8" s="213"/>
      <c r="I8" s="214"/>
    </row>
    <row r="9" spans="2:9" ht="13.2">
      <c r="B9" s="212"/>
      <c r="C9" s="213"/>
      <c r="D9" s="213"/>
      <c r="E9" s="213"/>
      <c r="F9" s="213"/>
      <c r="G9" s="213"/>
      <c r="H9" s="213"/>
      <c r="I9" s="214"/>
    </row>
    <row r="10" spans="2:9" ht="13.2">
      <c r="B10" s="212"/>
      <c r="C10" s="213"/>
      <c r="D10" s="213"/>
      <c r="E10" s="213"/>
      <c r="F10" s="213"/>
      <c r="G10" s="213"/>
      <c r="H10" s="213"/>
      <c r="I10" s="214"/>
    </row>
    <row r="11" spans="2:9" ht="13.2">
      <c r="B11" s="212"/>
      <c r="C11" s="215" t="s">
        <v>78</v>
      </c>
      <c r="D11" s="215"/>
      <c r="E11" s="215"/>
      <c r="F11" s="215"/>
      <c r="G11" s="215"/>
      <c r="H11" s="215"/>
      <c r="I11" s="214"/>
    </row>
    <row r="12" spans="2:9" ht="13.8" thickBot="1">
      <c r="B12" s="206"/>
      <c r="C12" s="207"/>
      <c r="D12" s="207"/>
      <c r="E12" s="207"/>
      <c r="F12" s="207"/>
      <c r="G12" s="207"/>
      <c r="H12" s="207"/>
      <c r="I12" s="208"/>
    </row>
    <row r="13" spans="2:9" ht="13.2"/>
    <row r="14" spans="2:9" ht="12.75" customHeight="1"/>
    <row r="15" spans="2:9" ht="12.75" customHeight="1"/>
    <row r="16" spans="2: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sheetData>
  <sheetProtection algorithmName="SHA-512" hashValue="+aH7sNu2rKbIJ/zCVIUYE/ij6SLqUi03LOX5sSmv4kEeZ/wh0RwLvbQCerrIz/PiY1msTtvawbSAC2V+O3Hbaw==" saltValue="ZLRsJkFXFsOUJ4+9o/7KlQ==" spinCount="100000" sheet="1" objects="1" scenarios="1"/>
  <mergeCells count="6">
    <mergeCell ref="B12:I12"/>
    <mergeCell ref="B3:I3"/>
    <mergeCell ref="B4:B11"/>
    <mergeCell ref="C4:H10"/>
    <mergeCell ref="I4:I11"/>
    <mergeCell ref="C11:H11"/>
  </mergeCells>
  <hyperlinks>
    <hyperlink ref="C11" r:id="rId1" display="http://www.harpercollins.co.uk/terms" xr:uid="{00000000-0004-0000-0400-000000000000}"/>
    <hyperlink ref="C11:H11" r:id="rId2" display="Terms &amp; Conditions" xr:uid="{00000000-0004-0000-0400-000001000000}"/>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5C1FD21B68064387811FB7443D8C8C" ma:contentTypeVersion="19" ma:contentTypeDescription="Create a new document." ma:contentTypeScope="" ma:versionID="27defa7bb1fb56c4813220074452f055">
  <xsd:schema xmlns:xsd="http://www.w3.org/2001/XMLSchema" xmlns:xs="http://www.w3.org/2001/XMLSchema" xmlns:p="http://schemas.microsoft.com/office/2006/metadata/properties" xmlns:ns2="0a8ad485-56bc-4c60-9467-5128fc3c79eb" xmlns:ns3="d2e9282a-3269-4333-8dee-fb2f950d89e4" targetNamespace="http://schemas.microsoft.com/office/2006/metadata/properties" ma:root="true" ma:fieldsID="3eb66e4c4babf5b7dd16cd55cf434f3c" ns2:_="" ns3:_="">
    <xsd:import namespace="0a8ad485-56bc-4c60-9467-5128fc3c79eb"/>
    <xsd:import namespace="d2e9282a-3269-4333-8dee-fb2f950d89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ad485-56bc-4c60-9467-5128fc3c79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e9df4-fcdb-457d-b221-c5e02a68fa89}" ma:internalName="TaxCatchAll" ma:showField="CatchAllData" ma:web="0a8ad485-56bc-4c60-9467-5128fc3c79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e9282a-3269-4333-8dee-fb2f950d89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ca31816-50ca-4847-9eb0-63bb83a7e3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e9282a-3269-4333-8dee-fb2f950d89e4">
      <Terms xmlns="http://schemas.microsoft.com/office/infopath/2007/PartnerControls"/>
    </lcf76f155ced4ddcb4097134ff3c332f>
    <TaxCatchAll xmlns="0a8ad485-56bc-4c60-9467-5128fc3c79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77ADFA-4B79-479D-AF40-E4899CBFE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ad485-56bc-4c60-9467-5128fc3c79eb"/>
    <ds:schemaRef ds:uri="d2e9282a-3269-4333-8dee-fb2f950d89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DED5A4-A606-41E3-BD86-610A3C953DCF}">
  <ds:schemaRefs>
    <ds:schemaRef ds:uri="http://schemas.microsoft.com/office/infopath/2007/PartnerControls"/>
    <ds:schemaRef ds:uri="http://purl.org/dc/elements/1.1/"/>
    <ds:schemaRef ds:uri="http://purl.org/dc/terms/"/>
    <ds:schemaRef ds:uri="d2e9282a-3269-4333-8dee-fb2f950d89e4"/>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0a8ad485-56bc-4c60-9467-5128fc3c79eb"/>
    <ds:schemaRef ds:uri="http://purl.org/dc/dcmitype/"/>
  </ds:schemaRefs>
</ds:datastoreItem>
</file>

<file path=customXml/itemProps3.xml><?xml version="1.0" encoding="utf-8"?>
<ds:datastoreItem xmlns:ds="http://schemas.openxmlformats.org/officeDocument/2006/customXml" ds:itemID="{F9D571EC-66EE-4F90-891A-6EF12FF358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Order Form</vt:lpstr>
      <vt:lpstr>CDS Upload</vt:lpstr>
      <vt:lpstr>Lists</vt:lpstr>
      <vt:lpstr>Check</vt:lpstr>
      <vt:lpstr>Disclaimer</vt:lpstr>
      <vt:lpstr>CountryList</vt:lpstr>
      <vt:lpstr>DocList</vt:lpstr>
      <vt:lpstr>GraList</vt:lpstr>
      <vt:lpstr>'Order Form'!Print_Area</vt:lpstr>
      <vt:lpstr>'Order Form'!Print_Titles</vt:lpstr>
      <vt:lpstr>YNList</vt:lpstr>
    </vt:vector>
  </TitlesOfParts>
  <Manager/>
  <Company>HarperCollins Publishers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 Burns</dc:creator>
  <cp:keywords/>
  <dc:description/>
  <cp:lastModifiedBy>Benedetta Giordani</cp:lastModifiedBy>
  <cp:revision/>
  <dcterms:created xsi:type="dcterms:W3CDTF">2004-06-11T12:15:26Z</dcterms:created>
  <dcterms:modified xsi:type="dcterms:W3CDTF">2026-05-29T10:57:54Z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0x0101003E5C1FD21B68064387811FB7443D8C8C</vt:lpwstr>
  </property>
  <property fmtid="{D5CDD505-2E9C-101B-9397-08002B2CF9AE}" pid="5" name="MediaServiceImageTags">
    <vt:lpwstr/>
  </property>
</Properties>
</file>