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24226"/>
  <mc:AlternateContent xmlns:mc="http://schemas.openxmlformats.org/markup-compatibility/2006">
    <mc:Choice Requires="x15">
      <x15ac:absPath xmlns:x15ac="http://schemas.microsoft.com/office/spreadsheetml/2010/11/ac" url="C:\Users\BenedettaGiordani\Downloads\"/>
    </mc:Choice>
  </mc:AlternateContent>
  <xr:revisionPtr revIDLastSave="0" documentId="8_{390F1B4D-EB20-48C9-9B31-9D669A84CB14}" xr6:coauthVersionLast="47" xr6:coauthVersionMax="47" xr10:uidLastSave="{00000000-0000-0000-0000-000000000000}"/>
  <bookViews>
    <workbookView xWindow="-108" yWindow="-108" windowWidth="23256" windowHeight="13896" xr2:uid="{7CDE1547-327B-4279-8B15-4BADFC0F5256}"/>
  </bookViews>
  <sheets>
    <sheet name="Order Form" sheetId="9" r:id="rId1"/>
    <sheet name="CDS Upload" sheetId="7" r:id="rId2"/>
    <sheet name="Lists" sheetId="8" state="hidden" r:id="rId3"/>
    <sheet name="Check" sheetId="10" state="hidden" r:id="rId4"/>
    <sheet name="Disclaimer" sheetId="11" state="hidden" r:id="rId5"/>
  </sheets>
  <externalReferences>
    <externalReference r:id="rId6"/>
  </externalReferences>
  <definedNames>
    <definedName name="_xlnm._FilterDatabase" localSheetId="0" hidden="1">'Order Form'!$F$19:$K$141</definedName>
    <definedName name="CountryList" localSheetId="4">[1]Lists!$N$3:$N$5</definedName>
    <definedName name="CountryList">Lists!$N$3:$N$251</definedName>
    <definedName name="DocList">Lists!$A$3:$A$13</definedName>
    <definedName name="GraList">Lists!$D$3:$D$11</definedName>
    <definedName name="_xlnm.Print_Area" localSheetId="0">'Order Form'!$B$1:$K$142</definedName>
    <definedName name="_xlnm.Print_Titles" localSheetId="0">'Order Form'!$19:$19</definedName>
    <definedName name="YNList">Lists!$K$3:$K$5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9" l="1"/>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2" i="9"/>
  <c r="K101"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20" i="9"/>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M356" i="7"/>
  <c r="M357" i="7"/>
  <c r="M358" i="7"/>
  <c r="M359" i="7"/>
  <c r="M360" i="7"/>
  <c r="M361" i="7"/>
  <c r="M362" i="7"/>
  <c r="M363" i="7"/>
  <c r="M364" i="7"/>
  <c r="M365" i="7"/>
  <c r="M366" i="7"/>
  <c r="M367" i="7"/>
  <c r="M368" i="7"/>
  <c r="M369" i="7"/>
  <c r="M370" i="7"/>
  <c r="M371" i="7"/>
  <c r="M372" i="7"/>
  <c r="M373" i="7"/>
  <c r="M374" i="7"/>
  <c r="M375" i="7"/>
  <c r="M376" i="7"/>
  <c r="M377" i="7"/>
  <c r="M378" i="7"/>
  <c r="M379" i="7"/>
  <c r="M380" i="7"/>
  <c r="M381" i="7"/>
  <c r="M382" i="7"/>
  <c r="M383" i="7"/>
  <c r="M384" i="7"/>
  <c r="M385" i="7"/>
  <c r="M386" i="7"/>
  <c r="M387" i="7"/>
  <c r="M388" i="7"/>
  <c r="M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81" i="7"/>
  <c r="L82" i="7"/>
  <c r="L83" i="7"/>
  <c r="L84" i="7"/>
  <c r="L85" i="7"/>
  <c r="L86" i="7"/>
  <c r="L87" i="7"/>
  <c r="L88" i="7"/>
  <c r="L89" i="7"/>
  <c r="L90" i="7"/>
  <c r="L91" i="7"/>
  <c r="L92" i="7"/>
  <c r="L93" i="7"/>
  <c r="L94" i="7"/>
  <c r="L95" i="7"/>
  <c r="L96" i="7"/>
  <c r="L97" i="7"/>
  <c r="L98" i="7"/>
  <c r="L99" i="7"/>
  <c r="L100" i="7"/>
  <c r="L101" i="7"/>
  <c r="L102" i="7"/>
  <c r="L103" i="7"/>
  <c r="L104" i="7"/>
  <c r="L105" i="7"/>
  <c r="L106" i="7"/>
  <c r="L107" i="7"/>
  <c r="L108" i="7"/>
  <c r="L109" i="7"/>
  <c r="L110" i="7"/>
  <c r="L111" i="7"/>
  <c r="L112" i="7"/>
  <c r="L113" i="7"/>
  <c r="L114" i="7"/>
  <c r="L115" i="7"/>
  <c r="L116" i="7"/>
  <c r="L117" i="7"/>
  <c r="L118" i="7"/>
  <c r="L119" i="7"/>
  <c r="L120" i="7"/>
  <c r="L121" i="7"/>
  <c r="L122" i="7"/>
  <c r="L123" i="7"/>
  <c r="L124" i="7"/>
  <c r="L125" i="7"/>
  <c r="L126" i="7"/>
  <c r="L127" i="7"/>
  <c r="L128" i="7"/>
  <c r="L129" i="7"/>
  <c r="L130" i="7"/>
  <c r="L131" i="7"/>
  <c r="L132" i="7"/>
  <c r="L133" i="7"/>
  <c r="L134" i="7"/>
  <c r="L135" i="7"/>
  <c r="L136" i="7"/>
  <c r="L137" i="7"/>
  <c r="L138" i="7"/>
  <c r="L139" i="7"/>
  <c r="L140" i="7"/>
  <c r="L141" i="7"/>
  <c r="L142" i="7"/>
  <c r="L143" i="7"/>
  <c r="L144" i="7"/>
  <c r="L145" i="7"/>
  <c r="L146" i="7"/>
  <c r="L147" i="7"/>
  <c r="L148" i="7"/>
  <c r="L149" i="7"/>
  <c r="L150" i="7"/>
  <c r="L151" i="7"/>
  <c r="L152" i="7"/>
  <c r="L153" i="7"/>
  <c r="L154" i="7"/>
  <c r="L155" i="7"/>
  <c r="L156" i="7"/>
  <c r="L157" i="7"/>
  <c r="L158" i="7"/>
  <c r="L159" i="7"/>
  <c r="L160" i="7"/>
  <c r="L161" i="7"/>
  <c r="L162" i="7"/>
  <c r="L163" i="7"/>
  <c r="L164" i="7"/>
  <c r="L165" i="7"/>
  <c r="L166" i="7"/>
  <c r="L167" i="7"/>
  <c r="L168" i="7"/>
  <c r="L169" i="7"/>
  <c r="L170" i="7"/>
  <c r="L171" i="7"/>
  <c r="L172" i="7"/>
  <c r="L173" i="7"/>
  <c r="L174" i="7"/>
  <c r="L175" i="7"/>
  <c r="L176" i="7"/>
  <c r="L177" i="7"/>
  <c r="L178" i="7"/>
  <c r="L179" i="7"/>
  <c r="L180" i="7"/>
  <c r="L181" i="7"/>
  <c r="L182" i="7"/>
  <c r="L183" i="7"/>
  <c r="L184" i="7"/>
  <c r="L185" i="7"/>
  <c r="L186" i="7"/>
  <c r="L187" i="7"/>
  <c r="L188" i="7"/>
  <c r="L189" i="7"/>
  <c r="L190" i="7"/>
  <c r="L191" i="7"/>
  <c r="L192" i="7"/>
  <c r="L193" i="7"/>
  <c r="L194" i="7"/>
  <c r="L195" i="7"/>
  <c r="L196" i="7"/>
  <c r="L197" i="7"/>
  <c r="L198" i="7"/>
  <c r="L199" i="7"/>
  <c r="L200" i="7"/>
  <c r="L201" i="7"/>
  <c r="L202" i="7"/>
  <c r="L203" i="7"/>
  <c r="L204" i="7"/>
  <c r="L205" i="7"/>
  <c r="L206" i="7"/>
  <c r="L207" i="7"/>
  <c r="L208" i="7"/>
  <c r="L209" i="7"/>
  <c r="L210" i="7"/>
  <c r="L211" i="7"/>
  <c r="L212" i="7"/>
  <c r="L213" i="7"/>
  <c r="L214" i="7"/>
  <c r="L215" i="7"/>
  <c r="L216" i="7"/>
  <c r="L217" i="7"/>
  <c r="L218" i="7"/>
  <c r="L219" i="7"/>
  <c r="L220" i="7"/>
  <c r="L221" i="7"/>
  <c r="L222" i="7"/>
  <c r="L223" i="7"/>
  <c r="L224" i="7"/>
  <c r="L225" i="7"/>
  <c r="L226" i="7"/>
  <c r="L227" i="7"/>
  <c r="L228" i="7"/>
  <c r="L229" i="7"/>
  <c r="L230" i="7"/>
  <c r="L231" i="7"/>
  <c r="L232" i="7"/>
  <c r="L233" i="7"/>
  <c r="L234" i="7"/>
  <c r="L235" i="7"/>
  <c r="L236" i="7"/>
  <c r="L237" i="7"/>
  <c r="L238" i="7"/>
  <c r="L239" i="7"/>
  <c r="L240" i="7"/>
  <c r="L241" i="7"/>
  <c r="L242" i="7"/>
  <c r="L243" i="7"/>
  <c r="L244" i="7"/>
  <c r="L245" i="7"/>
  <c r="L246" i="7"/>
  <c r="L247" i="7"/>
  <c r="L248" i="7"/>
  <c r="L249" i="7"/>
  <c r="L250" i="7"/>
  <c r="L251" i="7"/>
  <c r="L252" i="7"/>
  <c r="L253" i="7"/>
  <c r="L254" i="7"/>
  <c r="L255" i="7"/>
  <c r="L256" i="7"/>
  <c r="L257" i="7"/>
  <c r="L258" i="7"/>
  <c r="L259" i="7"/>
  <c r="L260" i="7"/>
  <c r="L261" i="7"/>
  <c r="L262" i="7"/>
  <c r="L263" i="7"/>
  <c r="L264" i="7"/>
  <c r="L265" i="7"/>
  <c r="L266" i="7"/>
  <c r="L267" i="7"/>
  <c r="L268" i="7"/>
  <c r="L269" i="7"/>
  <c r="L270" i="7"/>
  <c r="L271" i="7"/>
  <c r="L272" i="7"/>
  <c r="L273" i="7"/>
  <c r="L274" i="7"/>
  <c r="L275" i="7"/>
  <c r="L276" i="7"/>
  <c r="L277" i="7"/>
  <c r="L278" i="7"/>
  <c r="L279" i="7"/>
  <c r="L280" i="7"/>
  <c r="L281" i="7"/>
  <c r="L282" i="7"/>
  <c r="L283" i="7"/>
  <c r="L284" i="7"/>
  <c r="L285" i="7"/>
  <c r="L286" i="7"/>
  <c r="L287" i="7"/>
  <c r="L288" i="7"/>
  <c r="L289" i="7"/>
  <c r="L290" i="7"/>
  <c r="L291" i="7"/>
  <c r="L292" i="7"/>
  <c r="L293" i="7"/>
  <c r="L294" i="7"/>
  <c r="L295" i="7"/>
  <c r="L296" i="7"/>
  <c r="L297" i="7"/>
  <c r="L298" i="7"/>
  <c r="L299" i="7"/>
  <c r="L300" i="7"/>
  <c r="L301" i="7"/>
  <c r="L302" i="7"/>
  <c r="L303" i="7"/>
  <c r="L304" i="7"/>
  <c r="L305" i="7"/>
  <c r="L306" i="7"/>
  <c r="L307" i="7"/>
  <c r="L308" i="7"/>
  <c r="L309" i="7"/>
  <c r="L310" i="7"/>
  <c r="L311" i="7"/>
  <c r="L312" i="7"/>
  <c r="L313" i="7"/>
  <c r="L314" i="7"/>
  <c r="L315" i="7"/>
  <c r="L316" i="7"/>
  <c r="L317" i="7"/>
  <c r="L318" i="7"/>
  <c r="L319" i="7"/>
  <c r="L320" i="7"/>
  <c r="L321" i="7"/>
  <c r="L322" i="7"/>
  <c r="L323" i="7"/>
  <c r="L324" i="7"/>
  <c r="L325" i="7"/>
  <c r="L326" i="7"/>
  <c r="L327" i="7"/>
  <c r="L328" i="7"/>
  <c r="L329" i="7"/>
  <c r="L330" i="7"/>
  <c r="L331" i="7"/>
  <c r="L332" i="7"/>
  <c r="L333" i="7"/>
  <c r="L334" i="7"/>
  <c r="L335" i="7"/>
  <c r="L336" i="7"/>
  <c r="L337" i="7"/>
  <c r="L338" i="7"/>
  <c r="L339" i="7"/>
  <c r="L340" i="7"/>
  <c r="L341" i="7"/>
  <c r="L342" i="7"/>
  <c r="L343" i="7"/>
  <c r="L344" i="7"/>
  <c r="L345" i="7"/>
  <c r="L346" i="7"/>
  <c r="L347" i="7"/>
  <c r="L348" i="7"/>
  <c r="L349" i="7"/>
  <c r="L350" i="7"/>
  <c r="L351" i="7"/>
  <c r="L352" i="7"/>
  <c r="L353" i="7"/>
  <c r="L354" i="7"/>
  <c r="L355" i="7"/>
  <c r="L356" i="7"/>
  <c r="L357" i="7"/>
  <c r="L358" i="7"/>
  <c r="L359" i="7"/>
  <c r="L360" i="7"/>
  <c r="L361" i="7"/>
  <c r="L362" i="7"/>
  <c r="L363" i="7"/>
  <c r="L364" i="7"/>
  <c r="L365" i="7"/>
  <c r="L366" i="7"/>
  <c r="L367" i="7"/>
  <c r="L368" i="7"/>
  <c r="L369" i="7"/>
  <c r="L370" i="7"/>
  <c r="L371" i="7"/>
  <c r="L372" i="7"/>
  <c r="L373" i="7"/>
  <c r="L374" i="7"/>
  <c r="L375" i="7"/>
  <c r="L376" i="7"/>
  <c r="L377" i="7"/>
  <c r="L378" i="7"/>
  <c r="L379" i="7"/>
  <c r="L380" i="7"/>
  <c r="L381" i="7"/>
  <c r="L382" i="7"/>
  <c r="L383" i="7"/>
  <c r="L384" i="7"/>
  <c r="L385" i="7"/>
  <c r="L386" i="7"/>
  <c r="L387" i="7"/>
  <c r="L388" i="7"/>
  <c r="L4" i="7"/>
  <c r="J5" i="7"/>
  <c r="J6" i="7"/>
  <c r="J7" i="7"/>
  <c r="J8" i="7"/>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I300" i="7"/>
  <c r="I301" i="7"/>
  <c r="I302" i="7"/>
  <c r="I303" i="7"/>
  <c r="I304" i="7"/>
  <c r="I305" i="7"/>
  <c r="I306" i="7"/>
  <c r="I307" i="7"/>
  <c r="I308" i="7"/>
  <c r="I309" i="7"/>
  <c r="I310" i="7"/>
  <c r="I311" i="7"/>
  <c r="I312" i="7"/>
  <c r="I313" i="7"/>
  <c r="I314" i="7"/>
  <c r="I315" i="7"/>
  <c r="I316" i="7"/>
  <c r="I317" i="7"/>
  <c r="I318" i="7"/>
  <c r="I319" i="7"/>
  <c r="I320" i="7"/>
  <c r="I321" i="7"/>
  <c r="I322" i="7"/>
  <c r="I323" i="7"/>
  <c r="I324" i="7"/>
  <c r="I325" i="7"/>
  <c r="I326" i="7"/>
  <c r="I327" i="7"/>
  <c r="I328" i="7"/>
  <c r="I329" i="7"/>
  <c r="I330" i="7"/>
  <c r="I331" i="7"/>
  <c r="I332" i="7"/>
  <c r="I333" i="7"/>
  <c r="I334" i="7"/>
  <c r="I335" i="7"/>
  <c r="I336" i="7"/>
  <c r="I337" i="7"/>
  <c r="I338" i="7"/>
  <c r="I339" i="7"/>
  <c r="I340" i="7"/>
  <c r="I341" i="7"/>
  <c r="I342" i="7"/>
  <c r="I343" i="7"/>
  <c r="I344" i="7"/>
  <c r="I345" i="7"/>
  <c r="I346" i="7"/>
  <c r="I347" i="7"/>
  <c r="I348" i="7"/>
  <c r="I349" i="7"/>
  <c r="I350" i="7"/>
  <c r="I351" i="7"/>
  <c r="I352" i="7"/>
  <c r="I353" i="7"/>
  <c r="I354" i="7"/>
  <c r="I355" i="7"/>
  <c r="I356" i="7"/>
  <c r="I357" i="7"/>
  <c r="I358" i="7"/>
  <c r="I359" i="7"/>
  <c r="I360" i="7"/>
  <c r="I361" i="7"/>
  <c r="I362" i="7"/>
  <c r="I363" i="7"/>
  <c r="I364" i="7"/>
  <c r="I365" i="7"/>
  <c r="I366" i="7"/>
  <c r="I367" i="7"/>
  <c r="I368" i="7"/>
  <c r="I369" i="7"/>
  <c r="I370" i="7"/>
  <c r="I371" i="7"/>
  <c r="I372" i="7"/>
  <c r="I373" i="7"/>
  <c r="I374" i="7"/>
  <c r="I375" i="7"/>
  <c r="I376" i="7"/>
  <c r="I377" i="7"/>
  <c r="I378" i="7"/>
  <c r="I379" i="7"/>
  <c r="I380" i="7"/>
  <c r="I381" i="7"/>
  <c r="I382" i="7"/>
  <c r="I383" i="7"/>
  <c r="I384" i="7"/>
  <c r="I385" i="7"/>
  <c r="I386" i="7"/>
  <c r="I387" i="7"/>
  <c r="I388" i="7"/>
  <c r="I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8"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4" i="7"/>
  <c r="B323" i="7" l="1"/>
  <c r="F323" i="7"/>
  <c r="B143" i="7"/>
  <c r="F143" i="7"/>
  <c r="B47" i="7"/>
  <c r="F47" i="7"/>
  <c r="F346" i="7"/>
  <c r="B346" i="7"/>
  <c r="F286" i="7"/>
  <c r="B286" i="7"/>
  <c r="B202" i="7"/>
  <c r="F202" i="7"/>
  <c r="B106" i="7"/>
  <c r="F106" i="7"/>
  <c r="F10" i="7"/>
  <c r="B10" i="7"/>
  <c r="B333" i="7"/>
  <c r="F333" i="7"/>
  <c r="F261" i="7"/>
  <c r="B261" i="7"/>
  <c r="F177" i="7"/>
  <c r="B177" i="7"/>
  <c r="F69" i="7"/>
  <c r="B69" i="7"/>
  <c r="F356" i="7"/>
  <c r="B356" i="7"/>
  <c r="F284" i="7"/>
  <c r="B284" i="7"/>
  <c r="F236" i="7"/>
  <c r="B236" i="7"/>
  <c r="F176" i="7"/>
  <c r="B176" i="7"/>
  <c r="F92" i="7"/>
  <c r="B92" i="7"/>
  <c r="B387" i="7"/>
  <c r="F387" i="7"/>
  <c r="F375" i="7"/>
  <c r="B375" i="7"/>
  <c r="F363" i="7"/>
  <c r="B363" i="7"/>
  <c r="B351" i="7"/>
  <c r="F351" i="7"/>
  <c r="F339" i="7"/>
  <c r="B339" i="7"/>
  <c r="F327" i="7"/>
  <c r="B327" i="7"/>
  <c r="B315" i="7"/>
  <c r="F315" i="7"/>
  <c r="F303" i="7"/>
  <c r="B303" i="7"/>
  <c r="F291" i="7"/>
  <c r="B291" i="7"/>
  <c r="B279" i="7"/>
  <c r="F279" i="7"/>
  <c r="F267" i="7"/>
  <c r="B267" i="7"/>
  <c r="F255" i="7"/>
  <c r="B255" i="7"/>
  <c r="B243" i="7"/>
  <c r="F243" i="7"/>
  <c r="F231" i="7"/>
  <c r="B231" i="7"/>
  <c r="F219" i="7"/>
  <c r="B219" i="7"/>
  <c r="F207" i="7"/>
  <c r="B207" i="7"/>
  <c r="F195" i="7"/>
  <c r="B195" i="7"/>
  <c r="F183" i="7"/>
  <c r="B183" i="7"/>
  <c r="B171" i="7"/>
  <c r="F171" i="7"/>
  <c r="F159" i="7"/>
  <c r="B159" i="7"/>
  <c r="F147" i="7"/>
  <c r="B147" i="7"/>
  <c r="B135" i="7"/>
  <c r="F135" i="7"/>
  <c r="B123" i="7"/>
  <c r="F123" i="7"/>
  <c r="B111" i="7"/>
  <c r="F111" i="7"/>
  <c r="B99" i="7"/>
  <c r="F99" i="7"/>
  <c r="F87" i="7"/>
  <c r="B87" i="7"/>
  <c r="F75" i="7"/>
  <c r="B75" i="7"/>
  <c r="F63" i="7"/>
  <c r="B63" i="7"/>
  <c r="F51" i="7"/>
  <c r="B51" i="7"/>
  <c r="F39" i="7"/>
  <c r="B39" i="7"/>
  <c r="F27" i="7"/>
  <c r="B27" i="7"/>
  <c r="F15" i="7"/>
  <c r="B15" i="7"/>
  <c r="B71" i="7"/>
  <c r="F71" i="7"/>
  <c r="F262" i="7"/>
  <c r="B262" i="7"/>
  <c r="B166" i="7"/>
  <c r="F166" i="7"/>
  <c r="F46" i="7"/>
  <c r="B46" i="7"/>
  <c r="B381" i="7"/>
  <c r="F381" i="7"/>
  <c r="F273" i="7"/>
  <c r="B273" i="7"/>
  <c r="F153" i="7"/>
  <c r="B153" i="7"/>
  <c r="F57" i="7"/>
  <c r="B57" i="7"/>
  <c r="F320" i="7"/>
  <c r="B320" i="7"/>
  <c r="F200" i="7"/>
  <c r="B200" i="7"/>
  <c r="F20" i="7"/>
  <c r="B20" i="7"/>
  <c r="B386" i="7"/>
  <c r="F386" i="7"/>
  <c r="B374" i="7"/>
  <c r="F374" i="7"/>
  <c r="B362" i="7"/>
  <c r="F362" i="7"/>
  <c r="B350" i="7"/>
  <c r="F350" i="7"/>
  <c r="B338" i="7"/>
  <c r="F338" i="7"/>
  <c r="B326" i="7"/>
  <c r="F326" i="7"/>
  <c r="B314" i="7"/>
  <c r="F314" i="7"/>
  <c r="B302" i="7"/>
  <c r="F302" i="7"/>
  <c r="B290" i="7"/>
  <c r="F290" i="7"/>
  <c r="B278" i="7"/>
  <c r="F278" i="7"/>
  <c r="B266" i="7"/>
  <c r="F266" i="7"/>
  <c r="B254" i="7"/>
  <c r="F254" i="7"/>
  <c r="B242" i="7"/>
  <c r="F242" i="7"/>
  <c r="B230" i="7"/>
  <c r="F230" i="7"/>
  <c r="B218" i="7"/>
  <c r="F218" i="7"/>
  <c r="B206" i="7"/>
  <c r="F206" i="7"/>
  <c r="B194" i="7"/>
  <c r="F194" i="7"/>
  <c r="B182" i="7"/>
  <c r="F182" i="7"/>
  <c r="B170" i="7"/>
  <c r="F170" i="7"/>
  <c r="B158" i="7"/>
  <c r="F158" i="7"/>
  <c r="B146" i="7"/>
  <c r="F146" i="7"/>
  <c r="B134" i="7"/>
  <c r="F134" i="7"/>
  <c r="B122" i="7"/>
  <c r="F122" i="7"/>
  <c r="B110" i="7"/>
  <c r="F110" i="7"/>
  <c r="B98" i="7"/>
  <c r="F98" i="7"/>
  <c r="B86" i="7"/>
  <c r="F86" i="7"/>
  <c r="B74" i="7"/>
  <c r="F74" i="7"/>
  <c r="B62" i="7"/>
  <c r="F62" i="7"/>
  <c r="B50" i="7"/>
  <c r="F50" i="7"/>
  <c r="B38" i="7"/>
  <c r="F38" i="7"/>
  <c r="B26" i="7"/>
  <c r="F26" i="7"/>
  <c r="B14" i="7"/>
  <c r="F14" i="7"/>
  <c r="B383" i="7"/>
  <c r="F383" i="7"/>
  <c r="B299" i="7"/>
  <c r="F299" i="7"/>
  <c r="B227" i="7"/>
  <c r="F227" i="7"/>
  <c r="B155" i="7"/>
  <c r="F155" i="7"/>
  <c r="B35" i="7"/>
  <c r="F35" i="7"/>
  <c r="F298" i="7"/>
  <c r="B298" i="7"/>
  <c r="B178" i="7"/>
  <c r="F178" i="7"/>
  <c r="F118" i="7"/>
  <c r="B118" i="7"/>
  <c r="B22" i="7"/>
  <c r="F22" i="7"/>
  <c r="B345" i="7"/>
  <c r="F345" i="7"/>
  <c r="F237" i="7"/>
  <c r="B237" i="7"/>
  <c r="F141" i="7"/>
  <c r="B141" i="7"/>
  <c r="B21" i="7"/>
  <c r="F21" i="7"/>
  <c r="B373" i="7"/>
  <c r="F373" i="7"/>
  <c r="B337" i="7"/>
  <c r="F337" i="7"/>
  <c r="B301" i="7"/>
  <c r="F301" i="7"/>
  <c r="B277" i="7"/>
  <c r="F277" i="7"/>
  <c r="B253" i="7"/>
  <c r="F253" i="7"/>
  <c r="B229" i="7"/>
  <c r="F229" i="7"/>
  <c r="B217" i="7"/>
  <c r="F217" i="7"/>
  <c r="B193" i="7"/>
  <c r="F193" i="7"/>
  <c r="B181" i="7"/>
  <c r="F181" i="7"/>
  <c r="B169" i="7"/>
  <c r="F169" i="7"/>
  <c r="B157" i="7"/>
  <c r="F157" i="7"/>
  <c r="B145" i="7"/>
  <c r="F145" i="7"/>
  <c r="B133" i="7"/>
  <c r="F133" i="7"/>
  <c r="B121" i="7"/>
  <c r="F121" i="7"/>
  <c r="B109" i="7"/>
  <c r="F109" i="7"/>
  <c r="B97" i="7"/>
  <c r="F97" i="7"/>
  <c r="B85" i="7"/>
  <c r="F85" i="7"/>
  <c r="B73" i="7"/>
  <c r="F73" i="7"/>
  <c r="B61" i="7"/>
  <c r="F61" i="7"/>
  <c r="B49" i="7"/>
  <c r="F49" i="7"/>
  <c r="B37" i="7"/>
  <c r="F37" i="7"/>
  <c r="B25" i="7"/>
  <c r="F25" i="7"/>
  <c r="B13" i="7"/>
  <c r="F13" i="7"/>
  <c r="B311" i="7"/>
  <c r="F311" i="7"/>
  <c r="B167" i="7"/>
  <c r="F167" i="7"/>
  <c r="B59" i="7"/>
  <c r="F59" i="7"/>
  <c r="B370" i="7"/>
  <c r="F370" i="7"/>
  <c r="F310" i="7"/>
  <c r="B310" i="7"/>
  <c r="F214" i="7"/>
  <c r="B214" i="7"/>
  <c r="F70" i="7"/>
  <c r="B70" i="7"/>
  <c r="F297" i="7"/>
  <c r="B297" i="7"/>
  <c r="F213" i="7"/>
  <c r="B213" i="7"/>
  <c r="F93" i="7"/>
  <c r="B93" i="7"/>
  <c r="B385" i="7"/>
  <c r="F385" i="7"/>
  <c r="B361" i="7"/>
  <c r="F361" i="7"/>
  <c r="B349" i="7"/>
  <c r="F349" i="7"/>
  <c r="B325" i="7"/>
  <c r="F325" i="7"/>
  <c r="B313" i="7"/>
  <c r="F313" i="7"/>
  <c r="B289" i="7"/>
  <c r="F289" i="7"/>
  <c r="B265" i="7"/>
  <c r="F265" i="7"/>
  <c r="B241" i="7"/>
  <c r="F241" i="7"/>
  <c r="B205" i="7"/>
  <c r="F205" i="7"/>
  <c r="B384" i="7"/>
  <c r="F384" i="7"/>
  <c r="B372" i="7"/>
  <c r="F372" i="7"/>
  <c r="B360" i="7"/>
  <c r="F360" i="7"/>
  <c r="B348" i="7"/>
  <c r="F348" i="7"/>
  <c r="B336" i="7"/>
  <c r="F336" i="7"/>
  <c r="B324" i="7"/>
  <c r="F324" i="7"/>
  <c r="B312" i="7"/>
  <c r="F312" i="7"/>
  <c r="B300" i="7"/>
  <c r="F300" i="7"/>
  <c r="B288" i="7"/>
  <c r="F288" i="7"/>
  <c r="B276" i="7"/>
  <c r="F276" i="7"/>
  <c r="B264" i="7"/>
  <c r="F264" i="7"/>
  <c r="B252" i="7"/>
  <c r="F252" i="7"/>
  <c r="B240" i="7"/>
  <c r="F240" i="7"/>
  <c r="B228" i="7"/>
  <c r="F228" i="7"/>
  <c r="B216" i="7"/>
  <c r="F216" i="7"/>
  <c r="B204" i="7"/>
  <c r="F204" i="7"/>
  <c r="B192" i="7"/>
  <c r="F192" i="7"/>
  <c r="B180" i="7"/>
  <c r="F180" i="7"/>
  <c r="B168" i="7"/>
  <c r="F168" i="7"/>
  <c r="B156" i="7"/>
  <c r="F156" i="7"/>
  <c r="B144" i="7"/>
  <c r="F144" i="7"/>
  <c r="B132" i="7"/>
  <c r="F132" i="7"/>
  <c r="B120" i="7"/>
  <c r="F120" i="7"/>
  <c r="B108" i="7"/>
  <c r="F108" i="7"/>
  <c r="B96" i="7"/>
  <c r="F96" i="7"/>
  <c r="B84" i="7"/>
  <c r="F84" i="7"/>
  <c r="B72" i="7"/>
  <c r="F72" i="7"/>
  <c r="B60" i="7"/>
  <c r="F60" i="7"/>
  <c r="B48" i="7"/>
  <c r="F48" i="7"/>
  <c r="B36" i="7"/>
  <c r="F36" i="7"/>
  <c r="B24" i="7"/>
  <c r="F24" i="7"/>
  <c r="B12" i="7"/>
  <c r="F12" i="7"/>
  <c r="B347" i="7"/>
  <c r="F347" i="7"/>
  <c r="B275" i="7"/>
  <c r="F275" i="7"/>
  <c r="B251" i="7"/>
  <c r="F251" i="7"/>
  <c r="B215" i="7"/>
  <c r="F215" i="7"/>
  <c r="B179" i="7"/>
  <c r="F179" i="7"/>
  <c r="B131" i="7"/>
  <c r="F131" i="7"/>
  <c r="B95" i="7"/>
  <c r="F95" i="7"/>
  <c r="B23" i="7"/>
  <c r="F23" i="7"/>
  <c r="B358" i="7"/>
  <c r="F358" i="7"/>
  <c r="F322" i="7"/>
  <c r="B322" i="7"/>
  <c r="F274" i="7"/>
  <c r="B274" i="7"/>
  <c r="B250" i="7"/>
  <c r="F250" i="7"/>
  <c r="F190" i="7"/>
  <c r="B190" i="7"/>
  <c r="B94" i="7"/>
  <c r="F94" i="7"/>
  <c r="B357" i="7"/>
  <c r="F357" i="7"/>
  <c r="F285" i="7"/>
  <c r="B285" i="7"/>
  <c r="F189" i="7"/>
  <c r="B189" i="7"/>
  <c r="F105" i="7"/>
  <c r="B105" i="7"/>
  <c r="F45" i="7"/>
  <c r="B45" i="7"/>
  <c r="F296" i="7"/>
  <c r="B296" i="7"/>
  <c r="F272" i="7"/>
  <c r="B272" i="7"/>
  <c r="F212" i="7"/>
  <c r="B212" i="7"/>
  <c r="F164" i="7"/>
  <c r="B164" i="7"/>
  <c r="F128" i="7"/>
  <c r="B128" i="7"/>
  <c r="F80" i="7"/>
  <c r="B80" i="7"/>
  <c r="F32" i="7"/>
  <c r="B32" i="7"/>
  <c r="F379" i="7"/>
  <c r="B379" i="7"/>
  <c r="F367" i="7"/>
  <c r="B367" i="7"/>
  <c r="F355" i="7"/>
  <c r="B355" i="7"/>
  <c r="F343" i="7"/>
  <c r="B343" i="7"/>
  <c r="F331" i="7"/>
  <c r="B331" i="7"/>
  <c r="F319" i="7"/>
  <c r="B319" i="7"/>
  <c r="F307" i="7"/>
  <c r="B307" i="7"/>
  <c r="F295" i="7"/>
  <c r="B295" i="7"/>
  <c r="F283" i="7"/>
  <c r="B283" i="7"/>
  <c r="F271" i="7"/>
  <c r="B271" i="7"/>
  <c r="F259" i="7"/>
  <c r="B259" i="7"/>
  <c r="F247" i="7"/>
  <c r="B247" i="7"/>
  <c r="F235" i="7"/>
  <c r="B235" i="7"/>
  <c r="F223" i="7"/>
  <c r="B223" i="7"/>
  <c r="F211" i="7"/>
  <c r="B211" i="7"/>
  <c r="F199" i="7"/>
  <c r="B199" i="7"/>
  <c r="F187" i="7"/>
  <c r="B187" i="7"/>
  <c r="F175" i="7"/>
  <c r="B175" i="7"/>
  <c r="F163" i="7"/>
  <c r="B163" i="7"/>
  <c r="F151" i="7"/>
  <c r="B151" i="7"/>
  <c r="F139" i="7"/>
  <c r="B139" i="7"/>
  <c r="F127" i="7"/>
  <c r="B127" i="7"/>
  <c r="F115" i="7"/>
  <c r="B115" i="7"/>
  <c r="F103" i="7"/>
  <c r="B103" i="7"/>
  <c r="F91" i="7"/>
  <c r="B91" i="7"/>
  <c r="F79" i="7"/>
  <c r="B79" i="7"/>
  <c r="F67" i="7"/>
  <c r="B67" i="7"/>
  <c r="F55" i="7"/>
  <c r="B55" i="7"/>
  <c r="F43" i="7"/>
  <c r="B43" i="7"/>
  <c r="F31" i="7"/>
  <c r="B31" i="7"/>
  <c r="F19" i="7"/>
  <c r="B19" i="7"/>
  <c r="F7" i="7"/>
  <c r="B7" i="7"/>
  <c r="B371" i="7"/>
  <c r="F371" i="7"/>
  <c r="B287" i="7"/>
  <c r="F287" i="7"/>
  <c r="B191" i="7"/>
  <c r="F191" i="7"/>
  <c r="B107" i="7"/>
  <c r="F107" i="7"/>
  <c r="F382" i="7"/>
  <c r="B382" i="7"/>
  <c r="F226" i="7"/>
  <c r="B226" i="7"/>
  <c r="F130" i="7"/>
  <c r="B130" i="7"/>
  <c r="F82" i="7"/>
  <c r="B82" i="7"/>
  <c r="F321" i="7"/>
  <c r="B321" i="7"/>
  <c r="F201" i="7"/>
  <c r="B201" i="7"/>
  <c r="F117" i="7"/>
  <c r="B117" i="7"/>
  <c r="B33" i="7"/>
  <c r="F33" i="7"/>
  <c r="F368" i="7"/>
  <c r="B368" i="7"/>
  <c r="F308" i="7"/>
  <c r="B308" i="7"/>
  <c r="F224" i="7"/>
  <c r="B224" i="7"/>
  <c r="F140" i="7"/>
  <c r="B140" i="7"/>
  <c r="F104" i="7"/>
  <c r="B104" i="7"/>
  <c r="F56" i="7"/>
  <c r="B56" i="7"/>
  <c r="F366" i="7"/>
  <c r="B366" i="7"/>
  <c r="F354" i="7"/>
  <c r="B354" i="7"/>
  <c r="F342" i="7"/>
  <c r="B342" i="7"/>
  <c r="F330" i="7"/>
  <c r="B330" i="7"/>
  <c r="F318" i="7"/>
  <c r="B318" i="7"/>
  <c r="F306" i="7"/>
  <c r="B306" i="7"/>
  <c r="F294" i="7"/>
  <c r="B294" i="7"/>
  <c r="F282" i="7"/>
  <c r="B282" i="7"/>
  <c r="F270" i="7"/>
  <c r="B270" i="7"/>
  <c r="F258" i="7"/>
  <c r="B258" i="7"/>
  <c r="F246" i="7"/>
  <c r="B246" i="7"/>
  <c r="F234" i="7"/>
  <c r="B234" i="7"/>
  <c r="F222" i="7"/>
  <c r="B222" i="7"/>
  <c r="F210" i="7"/>
  <c r="B210" i="7"/>
  <c r="F198" i="7"/>
  <c r="B198" i="7"/>
  <c r="F186" i="7"/>
  <c r="B186" i="7"/>
  <c r="F174" i="7"/>
  <c r="B174" i="7"/>
  <c r="F162" i="7"/>
  <c r="B162" i="7"/>
  <c r="F150" i="7"/>
  <c r="B150" i="7"/>
  <c r="F138" i="7"/>
  <c r="B138" i="7"/>
  <c r="F126" i="7"/>
  <c r="B126" i="7"/>
  <c r="F114" i="7"/>
  <c r="B114" i="7"/>
  <c r="F102" i="7"/>
  <c r="B102" i="7"/>
  <c r="F90" i="7"/>
  <c r="B90" i="7"/>
  <c r="F78" i="7"/>
  <c r="B78" i="7"/>
  <c r="F54" i="7"/>
  <c r="B54" i="7"/>
  <c r="F42" i="7"/>
  <c r="B42" i="7"/>
  <c r="F30" i="7"/>
  <c r="B30" i="7"/>
  <c r="F18" i="7"/>
  <c r="B18" i="7"/>
  <c r="F6" i="7"/>
  <c r="B6" i="7"/>
  <c r="B335" i="7"/>
  <c r="F335" i="7"/>
  <c r="B263" i="7"/>
  <c r="F263" i="7"/>
  <c r="B203" i="7"/>
  <c r="F203" i="7"/>
  <c r="B119" i="7"/>
  <c r="F119" i="7"/>
  <c r="B11" i="7"/>
  <c r="F11" i="7"/>
  <c r="F142" i="7"/>
  <c r="B142" i="7"/>
  <c r="B58" i="7"/>
  <c r="F58" i="7"/>
  <c r="B369" i="7"/>
  <c r="F369" i="7"/>
  <c r="F249" i="7"/>
  <c r="B249" i="7"/>
  <c r="F165" i="7"/>
  <c r="B165" i="7"/>
  <c r="F81" i="7"/>
  <c r="B81" i="7"/>
  <c r="F380" i="7"/>
  <c r="B380" i="7"/>
  <c r="F332" i="7"/>
  <c r="B332" i="7"/>
  <c r="F248" i="7"/>
  <c r="B248" i="7"/>
  <c r="F188" i="7"/>
  <c r="B188" i="7"/>
  <c r="F116" i="7"/>
  <c r="B116" i="7"/>
  <c r="F68" i="7"/>
  <c r="B68" i="7"/>
  <c r="F8" i="7"/>
  <c r="B8" i="7"/>
  <c r="F378" i="7"/>
  <c r="B378" i="7"/>
  <c r="F66" i="7"/>
  <c r="B66" i="7"/>
  <c r="F377" i="7"/>
  <c r="B377" i="7"/>
  <c r="F365" i="7"/>
  <c r="B365" i="7"/>
  <c r="F353" i="7"/>
  <c r="B353" i="7"/>
  <c r="F341" i="7"/>
  <c r="B341" i="7"/>
  <c r="F329" i="7"/>
  <c r="B329" i="7"/>
  <c r="F317" i="7"/>
  <c r="B317" i="7"/>
  <c r="F305" i="7"/>
  <c r="B305" i="7"/>
  <c r="F293" i="7"/>
  <c r="B293" i="7"/>
  <c r="F281" i="7"/>
  <c r="B281" i="7"/>
  <c r="F269" i="7"/>
  <c r="B269" i="7"/>
  <c r="F257" i="7"/>
  <c r="B257" i="7"/>
  <c r="F245" i="7"/>
  <c r="B245" i="7"/>
  <c r="F233" i="7"/>
  <c r="B233" i="7"/>
  <c r="F221" i="7"/>
  <c r="B221" i="7"/>
  <c r="F209" i="7"/>
  <c r="B209" i="7"/>
  <c r="F197" i="7"/>
  <c r="B197" i="7"/>
  <c r="F185" i="7"/>
  <c r="B185" i="7"/>
  <c r="F173" i="7"/>
  <c r="B173" i="7"/>
  <c r="F161" i="7"/>
  <c r="B161" i="7"/>
  <c r="F149" i="7"/>
  <c r="B149" i="7"/>
  <c r="F137" i="7"/>
  <c r="B137" i="7"/>
  <c r="F125" i="7"/>
  <c r="B125" i="7"/>
  <c r="F113" i="7"/>
  <c r="B113" i="7"/>
  <c r="F101" i="7"/>
  <c r="B101" i="7"/>
  <c r="F89" i="7"/>
  <c r="B89" i="7"/>
  <c r="F77" i="7"/>
  <c r="B77" i="7"/>
  <c r="F65" i="7"/>
  <c r="B65" i="7"/>
  <c r="F53" i="7"/>
  <c r="B53" i="7"/>
  <c r="F41" i="7"/>
  <c r="B41" i="7"/>
  <c r="F29" i="7"/>
  <c r="B29" i="7"/>
  <c r="F17" i="7"/>
  <c r="B17" i="7"/>
  <c r="F5" i="7"/>
  <c r="B5" i="7"/>
  <c r="B359" i="7"/>
  <c r="F359" i="7"/>
  <c r="B239" i="7"/>
  <c r="F239" i="7"/>
  <c r="B83" i="7"/>
  <c r="F83" i="7"/>
  <c r="B334" i="7"/>
  <c r="F334" i="7"/>
  <c r="B238" i="7"/>
  <c r="F238" i="7"/>
  <c r="F154" i="7"/>
  <c r="B154" i="7"/>
  <c r="B34" i="7"/>
  <c r="F34" i="7"/>
  <c r="B309" i="7"/>
  <c r="F309" i="7"/>
  <c r="F225" i="7"/>
  <c r="B225" i="7"/>
  <c r="F129" i="7"/>
  <c r="B129" i="7"/>
  <c r="F9" i="7"/>
  <c r="B9" i="7"/>
  <c r="F344" i="7"/>
  <c r="B344" i="7"/>
  <c r="F260" i="7"/>
  <c r="B260" i="7"/>
  <c r="F152" i="7"/>
  <c r="B152" i="7"/>
  <c r="F44" i="7"/>
  <c r="B44" i="7"/>
  <c r="F388" i="7"/>
  <c r="B388" i="7"/>
  <c r="F376" i="7"/>
  <c r="B376" i="7"/>
  <c r="F364" i="7"/>
  <c r="B364" i="7"/>
  <c r="F352" i="7"/>
  <c r="B352" i="7"/>
  <c r="B340" i="7"/>
  <c r="F340" i="7"/>
  <c r="F328" i="7"/>
  <c r="B328" i="7"/>
  <c r="B316" i="7"/>
  <c r="F316" i="7"/>
  <c r="F304" i="7"/>
  <c r="B304" i="7"/>
  <c r="F292" i="7"/>
  <c r="B292" i="7"/>
  <c r="F280" i="7"/>
  <c r="B280" i="7"/>
  <c r="F268" i="7"/>
  <c r="B268" i="7"/>
  <c r="F256" i="7"/>
  <c r="B256" i="7"/>
  <c r="F244" i="7"/>
  <c r="B244" i="7"/>
  <c r="B232" i="7"/>
  <c r="F232" i="7"/>
  <c r="F220" i="7"/>
  <c r="B220" i="7"/>
  <c r="F208" i="7"/>
  <c r="B208" i="7"/>
  <c r="F196" i="7"/>
  <c r="B196" i="7"/>
  <c r="F184" i="7"/>
  <c r="B184" i="7"/>
  <c r="F172" i="7"/>
  <c r="B172" i="7"/>
  <c r="F160" i="7"/>
  <c r="B160" i="7"/>
  <c r="F148" i="7"/>
  <c r="B148" i="7"/>
  <c r="F136" i="7"/>
  <c r="B136" i="7"/>
  <c r="F124" i="7"/>
  <c r="B124" i="7"/>
  <c r="F112" i="7"/>
  <c r="B112" i="7"/>
  <c r="B100" i="7"/>
  <c r="F100" i="7"/>
  <c r="F88" i="7"/>
  <c r="B88" i="7"/>
  <c r="F76" i="7"/>
  <c r="B76" i="7"/>
  <c r="F64" i="7"/>
  <c r="B64" i="7"/>
  <c r="F52" i="7"/>
  <c r="B52" i="7"/>
  <c r="B40" i="7"/>
  <c r="F40" i="7"/>
  <c r="F28" i="7"/>
  <c r="B28" i="7"/>
  <c r="F16" i="7"/>
  <c r="B16" i="7"/>
  <c r="AZ11" i="7"/>
  <c r="AZ12" i="7"/>
  <c r="Z16" i="7"/>
  <c r="AZ19" i="7"/>
  <c r="AZ23" i="7"/>
  <c r="V24" i="7"/>
  <c r="S28" i="7"/>
  <c r="AZ31" i="7"/>
  <c r="Z32" i="7"/>
  <c r="AZ35" i="7"/>
  <c r="AZ39" i="7"/>
  <c r="V40" i="7"/>
  <c r="AZ43" i="7"/>
  <c r="AZ47" i="7"/>
  <c r="Z48" i="7"/>
  <c r="AZ51" i="7"/>
  <c r="AZ55" i="7"/>
  <c r="AZ59" i="7"/>
  <c r="W61" i="7"/>
  <c r="R64" i="7"/>
  <c r="R67" i="7"/>
  <c r="V71" i="7"/>
  <c r="S75" i="7"/>
  <c r="V76" i="7"/>
  <c r="R77" i="7"/>
  <c r="Z78" i="7"/>
  <c r="O79" i="7"/>
  <c r="R80" i="7"/>
  <c r="S81" i="7"/>
  <c r="Y83" i="7"/>
  <c r="S84" i="7"/>
  <c r="AZ85" i="7"/>
  <c r="R86" i="7"/>
  <c r="Y87" i="7"/>
  <c r="AC89" i="7"/>
  <c r="AE89" i="7" s="1"/>
  <c r="C90" i="7"/>
  <c r="Q91" i="7"/>
  <c r="C93" i="7"/>
  <c r="C94" i="7"/>
  <c r="C97" i="7"/>
  <c r="C98" i="7"/>
  <c r="Q99" i="7"/>
  <c r="S103" i="7"/>
  <c r="C107" i="7"/>
  <c r="Y108" i="7"/>
  <c r="C109" i="7"/>
  <c r="W114" i="7"/>
  <c r="V116" i="7"/>
  <c r="Z117" i="7"/>
  <c r="Z118" i="7"/>
  <c r="V119" i="7"/>
  <c r="Y120" i="7"/>
  <c r="R121" i="7"/>
  <c r="Z122" i="7"/>
  <c r="R123" i="7"/>
  <c r="S124" i="7"/>
  <c r="S125" i="7"/>
  <c r="R126" i="7"/>
  <c r="C128" i="7"/>
  <c r="R129" i="7"/>
  <c r="Z130" i="7"/>
  <c r="Y131" i="7"/>
  <c r="AZ134" i="7"/>
  <c r="O135" i="7"/>
  <c r="V136" i="7"/>
  <c r="AI137" i="7"/>
  <c r="Z138" i="7"/>
  <c r="S139" i="7"/>
  <c r="R140" i="7"/>
  <c r="S142" i="7"/>
  <c r="Q144" i="7"/>
  <c r="R145" i="7"/>
  <c r="R146" i="7"/>
  <c r="AZ149" i="7"/>
  <c r="R151" i="7"/>
  <c r="R152" i="7"/>
  <c r="W153" i="7"/>
  <c r="Z154" i="7"/>
  <c r="S156" i="7"/>
  <c r="AZ157" i="7"/>
  <c r="R158" i="7"/>
  <c r="Y159" i="7"/>
  <c r="Q161" i="7"/>
  <c r="AZ162" i="7"/>
  <c r="R164" i="7"/>
  <c r="S165" i="7"/>
  <c r="V166" i="7"/>
  <c r="C167" i="7"/>
  <c r="R168" i="7"/>
  <c r="AZ169" i="7"/>
  <c r="Y171" i="7"/>
  <c r="R172" i="7"/>
  <c r="W173" i="7"/>
  <c r="W174" i="7"/>
  <c r="AI176" i="7"/>
  <c r="W177" i="7"/>
  <c r="S180" i="7"/>
  <c r="AZ181" i="7"/>
  <c r="V187" i="7"/>
  <c r="V188" i="7"/>
  <c r="AZ189" i="7"/>
  <c r="R192" i="7"/>
  <c r="Z194" i="7"/>
  <c r="R195" i="7"/>
  <c r="O196" i="7"/>
  <c r="V197" i="7"/>
  <c r="Y199" i="7"/>
  <c r="AI200" i="7"/>
  <c r="AI201" i="7"/>
  <c r="AI202" i="7"/>
  <c r="V203" i="7"/>
  <c r="V204" i="7"/>
  <c r="V205" i="7"/>
  <c r="V206" i="7"/>
  <c r="C207" i="7"/>
  <c r="Y208" i="7"/>
  <c r="AZ209" i="7"/>
  <c r="W210" i="7"/>
  <c r="Z211" i="7"/>
  <c r="AZ212" i="7"/>
  <c r="W213" i="7"/>
  <c r="Q214" i="7"/>
  <c r="R215" i="7"/>
  <c r="AZ216" i="7"/>
  <c r="R218" i="7"/>
  <c r="AZ220" i="7"/>
  <c r="O222" i="7"/>
  <c r="AI223" i="7"/>
  <c r="Z224" i="7"/>
  <c r="Y225" i="7"/>
  <c r="S226" i="7"/>
  <c r="C227" i="7"/>
  <c r="R228" i="7"/>
  <c r="AI229" i="7"/>
  <c r="S230" i="7"/>
  <c r="AC231" i="7"/>
  <c r="AE231" i="7" s="1"/>
  <c r="Z232" i="7"/>
  <c r="V233" i="7"/>
  <c r="V234" i="7"/>
  <c r="Z236" i="7"/>
  <c r="V237" i="7"/>
  <c r="V238" i="7"/>
  <c r="R240" i="7"/>
  <c r="Y241" i="7"/>
  <c r="Z242" i="7"/>
  <c r="W243" i="7"/>
  <c r="Z244" i="7"/>
  <c r="Y245" i="7"/>
  <c r="S248" i="7"/>
  <c r="Q249" i="7"/>
  <c r="S251" i="7"/>
  <c r="AZ252" i="7"/>
  <c r="C253" i="7"/>
  <c r="R254" i="7"/>
  <c r="Z255" i="7"/>
  <c r="Z259" i="7"/>
  <c r="Z260" i="7"/>
  <c r="Q261" i="7"/>
  <c r="W262" i="7"/>
  <c r="AI263" i="7"/>
  <c r="Z264" i="7"/>
  <c r="C265" i="7"/>
  <c r="AI267" i="7"/>
  <c r="R268" i="7"/>
  <c r="V269" i="7"/>
  <c r="S270" i="7"/>
  <c r="V271" i="7"/>
  <c r="AI273" i="7"/>
  <c r="R277" i="7"/>
  <c r="R281" i="7"/>
  <c r="V283" i="7"/>
  <c r="R284" i="7"/>
  <c r="AI285" i="7"/>
  <c r="Y287" i="7"/>
  <c r="V288" i="7"/>
  <c r="Y290" i="7"/>
  <c r="W291" i="7"/>
  <c r="R292" i="7"/>
  <c r="AC293" i="7"/>
  <c r="AE293" i="7" s="1"/>
  <c r="V294" i="7"/>
  <c r="R296" i="7"/>
  <c r="AZ297" i="7"/>
  <c r="AI300" i="7"/>
  <c r="V301" i="7"/>
  <c r="W303" i="7"/>
  <c r="R304" i="7"/>
  <c r="AI305" i="7"/>
  <c r="S306" i="7"/>
  <c r="V307" i="7"/>
  <c r="V308" i="7"/>
  <c r="R309" i="7"/>
  <c r="W311" i="7"/>
  <c r="Q312" i="7"/>
  <c r="V314" i="7"/>
  <c r="Z315" i="7"/>
  <c r="Q316" i="7"/>
  <c r="V317" i="7"/>
  <c r="V318" i="7"/>
  <c r="C319" i="7"/>
  <c r="Q321" i="7"/>
  <c r="R322" i="7"/>
  <c r="AZ323" i="7"/>
  <c r="AC324" i="7"/>
  <c r="AE324" i="7" s="1"/>
  <c r="V325" i="7"/>
  <c r="R326" i="7"/>
  <c r="AI327" i="7"/>
  <c r="V328" i="7"/>
  <c r="C330" i="7"/>
  <c r="Q331" i="7"/>
  <c r="S332" i="7"/>
  <c r="Y333" i="7"/>
  <c r="Q334" i="7"/>
  <c r="O335" i="7"/>
  <c r="AI337" i="7"/>
  <c r="AI338" i="7"/>
  <c r="R339" i="7"/>
  <c r="R340" i="7"/>
  <c r="C341" i="7"/>
  <c r="R342" i="7"/>
  <c r="V343" i="7"/>
  <c r="Y344" i="7"/>
  <c r="Y345" i="7"/>
  <c r="O347" i="7"/>
  <c r="AC348" i="7"/>
  <c r="AE348" i="7" s="1"/>
  <c r="AC349" i="7"/>
  <c r="AE349" i="7" s="1"/>
  <c r="C350" i="7"/>
  <c r="V351" i="7"/>
  <c r="O355" i="7"/>
  <c r="W356" i="7"/>
  <c r="V357" i="7"/>
  <c r="S358" i="7"/>
  <c r="V359" i="7"/>
  <c r="AC361" i="7"/>
  <c r="AE361" i="7" s="1"/>
  <c r="V362" i="7"/>
  <c r="S363" i="7"/>
  <c r="V365" i="7"/>
  <c r="V367" i="7"/>
  <c r="S369" i="7"/>
  <c r="V371" i="7"/>
  <c r="Y372" i="7"/>
  <c r="W373" i="7"/>
  <c r="V375" i="7"/>
  <c r="R376" i="7"/>
  <c r="W377" i="7"/>
  <c r="AC378" i="7"/>
  <c r="AE378" i="7" s="1"/>
  <c r="Q379" i="7"/>
  <c r="W380" i="7"/>
  <c r="C381" i="7"/>
  <c r="V383" i="7"/>
  <c r="Z384" i="7"/>
  <c r="C385" i="7"/>
  <c r="V386" i="7"/>
  <c r="V387" i="7"/>
  <c r="W388" i="7"/>
  <c r="P5" i="7"/>
  <c r="T5" i="7"/>
  <c r="BD5" i="7"/>
  <c r="BE5" i="7"/>
  <c r="BF5" i="7"/>
  <c r="P6" i="7"/>
  <c r="T6" i="7"/>
  <c r="BD6" i="7"/>
  <c r="BE6" i="7"/>
  <c r="BF6" i="7"/>
  <c r="P7" i="7"/>
  <c r="T7" i="7"/>
  <c r="BD7" i="7"/>
  <c r="BE7" i="7"/>
  <c r="BF7" i="7"/>
  <c r="P8" i="7"/>
  <c r="T8" i="7"/>
  <c r="BD8" i="7"/>
  <c r="BE8" i="7"/>
  <c r="BF8" i="7"/>
  <c r="P9" i="7"/>
  <c r="T9" i="7"/>
  <c r="BD9" i="7"/>
  <c r="BE9" i="7"/>
  <c r="BF9" i="7"/>
  <c r="P10" i="7"/>
  <c r="T10" i="7"/>
  <c r="BD10" i="7"/>
  <c r="BE10" i="7"/>
  <c r="BF10" i="7"/>
  <c r="P11" i="7"/>
  <c r="T11" i="7"/>
  <c r="BD11" i="7"/>
  <c r="BE11" i="7"/>
  <c r="BF11" i="7"/>
  <c r="P12" i="7"/>
  <c r="T12" i="7"/>
  <c r="BD12" i="7"/>
  <c r="BE12" i="7"/>
  <c r="BF12" i="7"/>
  <c r="P13" i="7"/>
  <c r="T13" i="7"/>
  <c r="BD13" i="7"/>
  <c r="BE13" i="7"/>
  <c r="BF13" i="7"/>
  <c r="P14" i="7"/>
  <c r="T14" i="7"/>
  <c r="BD14" i="7"/>
  <c r="BE14" i="7"/>
  <c r="BF14" i="7"/>
  <c r="P15" i="7"/>
  <c r="T15" i="7"/>
  <c r="BD15" i="7"/>
  <c r="BE15" i="7"/>
  <c r="BF15" i="7"/>
  <c r="P16" i="7"/>
  <c r="T16" i="7"/>
  <c r="BD16" i="7"/>
  <c r="BE16" i="7"/>
  <c r="BF16" i="7"/>
  <c r="P17" i="7"/>
  <c r="T17" i="7"/>
  <c r="BD17" i="7"/>
  <c r="BE17" i="7"/>
  <c r="BF17" i="7"/>
  <c r="P18" i="7"/>
  <c r="T18" i="7"/>
  <c r="BD18" i="7"/>
  <c r="BE18" i="7"/>
  <c r="BF18" i="7"/>
  <c r="P19" i="7"/>
  <c r="T19" i="7"/>
  <c r="BD19" i="7"/>
  <c r="BE19" i="7"/>
  <c r="BF19" i="7"/>
  <c r="P20" i="7"/>
  <c r="T20" i="7"/>
  <c r="BD20" i="7"/>
  <c r="BE20" i="7"/>
  <c r="BF20" i="7"/>
  <c r="P21" i="7"/>
  <c r="T21" i="7"/>
  <c r="BD21" i="7"/>
  <c r="BE21" i="7"/>
  <c r="BF21" i="7"/>
  <c r="P22" i="7"/>
  <c r="T22" i="7"/>
  <c r="BD22" i="7"/>
  <c r="BE22" i="7"/>
  <c r="BF22" i="7"/>
  <c r="P23" i="7"/>
  <c r="T23" i="7"/>
  <c r="BD23" i="7"/>
  <c r="BE23" i="7"/>
  <c r="BF23" i="7"/>
  <c r="P24" i="7"/>
  <c r="T24" i="7"/>
  <c r="BD24" i="7"/>
  <c r="BE24" i="7"/>
  <c r="BF24" i="7"/>
  <c r="P25" i="7"/>
  <c r="T25" i="7"/>
  <c r="BD25" i="7"/>
  <c r="BE25" i="7"/>
  <c r="BF25" i="7"/>
  <c r="P26" i="7"/>
  <c r="T26" i="7"/>
  <c r="BD26" i="7"/>
  <c r="BE26" i="7"/>
  <c r="BF26" i="7"/>
  <c r="P27" i="7"/>
  <c r="T27" i="7"/>
  <c r="BD27" i="7"/>
  <c r="BE27" i="7"/>
  <c r="BF27" i="7"/>
  <c r="P28" i="7"/>
  <c r="T28" i="7"/>
  <c r="BD28" i="7"/>
  <c r="BE28" i="7"/>
  <c r="BF28" i="7"/>
  <c r="P29" i="7"/>
  <c r="T29" i="7"/>
  <c r="BD29" i="7"/>
  <c r="BE29" i="7"/>
  <c r="BF29" i="7"/>
  <c r="P30" i="7"/>
  <c r="T30" i="7"/>
  <c r="BD30" i="7"/>
  <c r="BE30" i="7"/>
  <c r="BF30" i="7"/>
  <c r="P31" i="7"/>
  <c r="T31" i="7"/>
  <c r="BD31" i="7"/>
  <c r="BE31" i="7"/>
  <c r="BF31" i="7"/>
  <c r="P32" i="7"/>
  <c r="T32" i="7"/>
  <c r="BD32" i="7"/>
  <c r="BE32" i="7"/>
  <c r="BF32" i="7"/>
  <c r="P33" i="7"/>
  <c r="T33" i="7"/>
  <c r="BD33" i="7"/>
  <c r="BE33" i="7"/>
  <c r="BF33" i="7"/>
  <c r="P34" i="7"/>
  <c r="T34" i="7"/>
  <c r="BD34" i="7"/>
  <c r="BE34" i="7"/>
  <c r="BF34" i="7"/>
  <c r="P35" i="7"/>
  <c r="T35" i="7"/>
  <c r="BD35" i="7"/>
  <c r="BE35" i="7"/>
  <c r="BF35" i="7"/>
  <c r="P36" i="7"/>
  <c r="T36" i="7"/>
  <c r="BD36" i="7"/>
  <c r="BE36" i="7"/>
  <c r="BF36" i="7"/>
  <c r="P37" i="7"/>
  <c r="T37" i="7"/>
  <c r="BD37" i="7"/>
  <c r="BE37" i="7"/>
  <c r="BF37" i="7"/>
  <c r="P38" i="7"/>
  <c r="T38" i="7"/>
  <c r="BD38" i="7"/>
  <c r="BE38" i="7"/>
  <c r="BF38" i="7"/>
  <c r="P39" i="7"/>
  <c r="T39" i="7"/>
  <c r="BD39" i="7"/>
  <c r="BE39" i="7"/>
  <c r="BF39" i="7"/>
  <c r="P40" i="7"/>
  <c r="T40" i="7"/>
  <c r="BD40" i="7"/>
  <c r="BE40" i="7"/>
  <c r="BF40" i="7"/>
  <c r="P41" i="7"/>
  <c r="T41" i="7"/>
  <c r="BD41" i="7"/>
  <c r="BE41" i="7"/>
  <c r="BF41" i="7"/>
  <c r="P42" i="7"/>
  <c r="T42" i="7"/>
  <c r="BD42" i="7"/>
  <c r="BE42" i="7"/>
  <c r="BF42" i="7"/>
  <c r="P43" i="7"/>
  <c r="T43" i="7"/>
  <c r="BD43" i="7"/>
  <c r="BE43" i="7"/>
  <c r="BF43" i="7"/>
  <c r="P44" i="7"/>
  <c r="T44" i="7"/>
  <c r="BD44" i="7"/>
  <c r="BE44" i="7"/>
  <c r="BF44" i="7"/>
  <c r="P45" i="7"/>
  <c r="T45" i="7"/>
  <c r="BD45" i="7"/>
  <c r="BE45" i="7"/>
  <c r="BF45" i="7"/>
  <c r="P46" i="7"/>
  <c r="T46" i="7"/>
  <c r="BD46" i="7"/>
  <c r="BE46" i="7"/>
  <c r="BF46" i="7"/>
  <c r="P47" i="7"/>
  <c r="T47" i="7"/>
  <c r="BD47" i="7"/>
  <c r="BE47" i="7"/>
  <c r="BF47" i="7"/>
  <c r="P48" i="7"/>
  <c r="T48" i="7"/>
  <c r="BD48" i="7"/>
  <c r="BE48" i="7"/>
  <c r="BF48" i="7"/>
  <c r="P49" i="7"/>
  <c r="T49" i="7"/>
  <c r="BD49" i="7"/>
  <c r="BE49" i="7"/>
  <c r="BF49" i="7"/>
  <c r="P50" i="7"/>
  <c r="T50" i="7"/>
  <c r="BD50" i="7"/>
  <c r="BE50" i="7"/>
  <c r="BF50" i="7"/>
  <c r="P51" i="7"/>
  <c r="T51" i="7"/>
  <c r="BD51" i="7"/>
  <c r="BE51" i="7"/>
  <c r="BF51" i="7"/>
  <c r="P52" i="7"/>
  <c r="T52" i="7"/>
  <c r="BD52" i="7"/>
  <c r="BE52" i="7"/>
  <c r="BF52" i="7"/>
  <c r="P53" i="7"/>
  <c r="T53" i="7"/>
  <c r="BD53" i="7"/>
  <c r="BE53" i="7"/>
  <c r="BF53" i="7"/>
  <c r="P54" i="7"/>
  <c r="T54" i="7"/>
  <c r="BD54" i="7"/>
  <c r="BE54" i="7"/>
  <c r="BF54" i="7"/>
  <c r="P55" i="7"/>
  <c r="T55" i="7"/>
  <c r="BD55" i="7"/>
  <c r="BE55" i="7"/>
  <c r="BF55" i="7"/>
  <c r="P56" i="7"/>
  <c r="T56" i="7"/>
  <c r="BD56" i="7"/>
  <c r="BE56" i="7"/>
  <c r="BF56" i="7"/>
  <c r="P57" i="7"/>
  <c r="T57" i="7"/>
  <c r="BD57" i="7"/>
  <c r="BE57" i="7"/>
  <c r="BF57" i="7"/>
  <c r="P58" i="7"/>
  <c r="T58" i="7"/>
  <c r="BD58" i="7"/>
  <c r="BE58" i="7"/>
  <c r="BF58" i="7"/>
  <c r="P59" i="7"/>
  <c r="T59" i="7"/>
  <c r="BD59" i="7"/>
  <c r="BE59" i="7"/>
  <c r="BF59" i="7"/>
  <c r="P60" i="7"/>
  <c r="T60" i="7"/>
  <c r="BD60" i="7"/>
  <c r="BE60" i="7"/>
  <c r="BF60" i="7"/>
  <c r="P61" i="7"/>
  <c r="T61" i="7"/>
  <c r="BD61" i="7"/>
  <c r="BE61" i="7"/>
  <c r="BF61" i="7"/>
  <c r="P62" i="7"/>
  <c r="T62" i="7"/>
  <c r="BD62" i="7"/>
  <c r="BE62" i="7"/>
  <c r="BF62" i="7"/>
  <c r="P63" i="7"/>
  <c r="T63" i="7"/>
  <c r="BD63" i="7"/>
  <c r="BE63" i="7"/>
  <c r="BF63" i="7"/>
  <c r="P64" i="7"/>
  <c r="T64" i="7"/>
  <c r="BD64" i="7"/>
  <c r="BE64" i="7"/>
  <c r="BF64" i="7"/>
  <c r="P65" i="7"/>
  <c r="T65" i="7"/>
  <c r="BD65" i="7"/>
  <c r="BE65" i="7"/>
  <c r="BF65" i="7"/>
  <c r="P66" i="7"/>
  <c r="T66" i="7"/>
  <c r="BD66" i="7"/>
  <c r="BE66" i="7"/>
  <c r="BF66" i="7"/>
  <c r="P67" i="7"/>
  <c r="T67" i="7"/>
  <c r="BD67" i="7"/>
  <c r="BE67" i="7"/>
  <c r="BF67" i="7"/>
  <c r="P68" i="7"/>
  <c r="T68" i="7"/>
  <c r="BD68" i="7"/>
  <c r="BE68" i="7"/>
  <c r="BF68" i="7"/>
  <c r="P69" i="7"/>
  <c r="T69" i="7"/>
  <c r="BD69" i="7"/>
  <c r="BE69" i="7"/>
  <c r="BF69" i="7"/>
  <c r="P70" i="7"/>
  <c r="T70" i="7"/>
  <c r="BD70" i="7"/>
  <c r="BE70" i="7"/>
  <c r="BF70" i="7"/>
  <c r="P71" i="7"/>
  <c r="T71" i="7"/>
  <c r="BD71" i="7"/>
  <c r="BE71" i="7"/>
  <c r="BF71" i="7"/>
  <c r="P72" i="7"/>
  <c r="T72" i="7"/>
  <c r="BD72" i="7"/>
  <c r="BE72" i="7"/>
  <c r="BF72" i="7"/>
  <c r="P73" i="7"/>
  <c r="T73" i="7"/>
  <c r="BD73" i="7"/>
  <c r="BE73" i="7"/>
  <c r="BF73" i="7"/>
  <c r="P74" i="7"/>
  <c r="T74" i="7"/>
  <c r="BD74" i="7"/>
  <c r="BE74" i="7"/>
  <c r="BF74" i="7"/>
  <c r="P75" i="7"/>
  <c r="T75" i="7"/>
  <c r="BD75" i="7"/>
  <c r="BE75" i="7"/>
  <c r="BF75" i="7"/>
  <c r="P76" i="7"/>
  <c r="T76" i="7"/>
  <c r="BD76" i="7"/>
  <c r="BE76" i="7"/>
  <c r="BF76" i="7"/>
  <c r="P77" i="7"/>
  <c r="T77" i="7"/>
  <c r="BD77" i="7"/>
  <c r="BE77" i="7"/>
  <c r="BF77" i="7"/>
  <c r="P78" i="7"/>
  <c r="T78" i="7"/>
  <c r="BD78" i="7"/>
  <c r="BE78" i="7"/>
  <c r="BF78" i="7"/>
  <c r="P79" i="7"/>
  <c r="T79" i="7"/>
  <c r="BD79" i="7"/>
  <c r="BE79" i="7"/>
  <c r="BF79" i="7"/>
  <c r="P80" i="7"/>
  <c r="T80" i="7"/>
  <c r="BD80" i="7"/>
  <c r="BE80" i="7"/>
  <c r="BF80" i="7"/>
  <c r="P81" i="7"/>
  <c r="T81" i="7"/>
  <c r="BD81" i="7"/>
  <c r="BE81" i="7"/>
  <c r="BF81" i="7"/>
  <c r="P82" i="7"/>
  <c r="T82" i="7"/>
  <c r="BD82" i="7"/>
  <c r="BE82" i="7"/>
  <c r="BF82" i="7"/>
  <c r="P83" i="7"/>
  <c r="T83" i="7"/>
  <c r="BD83" i="7"/>
  <c r="BE83" i="7"/>
  <c r="BF83" i="7"/>
  <c r="P84" i="7"/>
  <c r="T84" i="7"/>
  <c r="BD84" i="7"/>
  <c r="BE84" i="7"/>
  <c r="BF84" i="7"/>
  <c r="P85" i="7"/>
  <c r="T85" i="7"/>
  <c r="BD85" i="7"/>
  <c r="BE85" i="7"/>
  <c r="BF85" i="7"/>
  <c r="P86" i="7"/>
  <c r="T86" i="7"/>
  <c r="BD86" i="7"/>
  <c r="BE86" i="7"/>
  <c r="BF86" i="7"/>
  <c r="P87" i="7"/>
  <c r="T87" i="7"/>
  <c r="BD87" i="7"/>
  <c r="BE87" i="7"/>
  <c r="BF87" i="7"/>
  <c r="P88" i="7"/>
  <c r="T88" i="7"/>
  <c r="BD88" i="7"/>
  <c r="BE88" i="7"/>
  <c r="BF88" i="7"/>
  <c r="P89" i="7"/>
  <c r="T89" i="7"/>
  <c r="BD89" i="7"/>
  <c r="BE89" i="7"/>
  <c r="BF89" i="7"/>
  <c r="P90" i="7"/>
  <c r="T90" i="7"/>
  <c r="BD90" i="7"/>
  <c r="BE90" i="7"/>
  <c r="BF90" i="7"/>
  <c r="P91" i="7"/>
  <c r="T91" i="7"/>
  <c r="BD91" i="7"/>
  <c r="BE91" i="7"/>
  <c r="BF91" i="7"/>
  <c r="P92" i="7"/>
  <c r="T92" i="7"/>
  <c r="BD92" i="7"/>
  <c r="BE92" i="7"/>
  <c r="BF92" i="7"/>
  <c r="P93" i="7"/>
  <c r="T93" i="7"/>
  <c r="BD93" i="7"/>
  <c r="BE93" i="7"/>
  <c r="BF93" i="7"/>
  <c r="P94" i="7"/>
  <c r="T94" i="7"/>
  <c r="BD94" i="7"/>
  <c r="BE94" i="7"/>
  <c r="BF94" i="7"/>
  <c r="P95" i="7"/>
  <c r="T95" i="7"/>
  <c r="BD95" i="7"/>
  <c r="BE95" i="7"/>
  <c r="BF95" i="7"/>
  <c r="P96" i="7"/>
  <c r="T96" i="7"/>
  <c r="BD96" i="7"/>
  <c r="BE96" i="7"/>
  <c r="BF96" i="7"/>
  <c r="P97" i="7"/>
  <c r="T97" i="7"/>
  <c r="BD97" i="7"/>
  <c r="BE97" i="7"/>
  <c r="BF97" i="7"/>
  <c r="P98" i="7"/>
  <c r="T98" i="7"/>
  <c r="BD98" i="7"/>
  <c r="BE98" i="7"/>
  <c r="BF98" i="7"/>
  <c r="P99" i="7"/>
  <c r="T99" i="7"/>
  <c r="BD99" i="7"/>
  <c r="BE99" i="7"/>
  <c r="BF99" i="7"/>
  <c r="P100" i="7"/>
  <c r="T100" i="7"/>
  <c r="BD100" i="7"/>
  <c r="BE100" i="7"/>
  <c r="BF100" i="7"/>
  <c r="P101" i="7"/>
  <c r="T101" i="7"/>
  <c r="BD101" i="7"/>
  <c r="BE101" i="7"/>
  <c r="BF101" i="7"/>
  <c r="P102" i="7"/>
  <c r="T102" i="7"/>
  <c r="BD102" i="7"/>
  <c r="BE102" i="7"/>
  <c r="BF102" i="7"/>
  <c r="P103" i="7"/>
  <c r="T103" i="7"/>
  <c r="BD103" i="7"/>
  <c r="BE103" i="7"/>
  <c r="BF103" i="7"/>
  <c r="P104" i="7"/>
  <c r="T104" i="7"/>
  <c r="BD104" i="7"/>
  <c r="BE104" i="7"/>
  <c r="BF104" i="7"/>
  <c r="P105" i="7"/>
  <c r="T105" i="7"/>
  <c r="BD105" i="7"/>
  <c r="BE105" i="7"/>
  <c r="BF105" i="7"/>
  <c r="P106" i="7"/>
  <c r="T106" i="7"/>
  <c r="BD106" i="7"/>
  <c r="BE106" i="7"/>
  <c r="BF106" i="7"/>
  <c r="P107" i="7"/>
  <c r="T107" i="7"/>
  <c r="BD107" i="7"/>
  <c r="BE107" i="7"/>
  <c r="BF107" i="7"/>
  <c r="P108" i="7"/>
  <c r="T108" i="7"/>
  <c r="BD108" i="7"/>
  <c r="BE108" i="7"/>
  <c r="BF108" i="7"/>
  <c r="P109" i="7"/>
  <c r="T109" i="7"/>
  <c r="BD109" i="7"/>
  <c r="BE109" i="7"/>
  <c r="BF109" i="7"/>
  <c r="P110" i="7"/>
  <c r="T110" i="7"/>
  <c r="BD110" i="7"/>
  <c r="BE110" i="7"/>
  <c r="BF110" i="7"/>
  <c r="P111" i="7"/>
  <c r="T111" i="7"/>
  <c r="BD111" i="7"/>
  <c r="BE111" i="7"/>
  <c r="BF111" i="7"/>
  <c r="P112" i="7"/>
  <c r="T112" i="7"/>
  <c r="BD112" i="7"/>
  <c r="BE112" i="7"/>
  <c r="BF112" i="7"/>
  <c r="P113" i="7"/>
  <c r="T113" i="7"/>
  <c r="BD113" i="7"/>
  <c r="BE113" i="7"/>
  <c r="BF113" i="7"/>
  <c r="P114" i="7"/>
  <c r="T114" i="7"/>
  <c r="BD114" i="7"/>
  <c r="BE114" i="7"/>
  <c r="BF114" i="7"/>
  <c r="P115" i="7"/>
  <c r="T115" i="7"/>
  <c r="BD115" i="7"/>
  <c r="BE115" i="7"/>
  <c r="BF115" i="7"/>
  <c r="P116" i="7"/>
  <c r="T116" i="7"/>
  <c r="BD116" i="7"/>
  <c r="BE116" i="7"/>
  <c r="BF116" i="7"/>
  <c r="P117" i="7"/>
  <c r="T117" i="7"/>
  <c r="BD117" i="7"/>
  <c r="BE117" i="7"/>
  <c r="BF117" i="7"/>
  <c r="P118" i="7"/>
  <c r="T118" i="7"/>
  <c r="BD118" i="7"/>
  <c r="BE118" i="7"/>
  <c r="BF118" i="7"/>
  <c r="P119" i="7"/>
  <c r="T119" i="7"/>
  <c r="BD119" i="7"/>
  <c r="BE119" i="7"/>
  <c r="BF119" i="7"/>
  <c r="P120" i="7"/>
  <c r="T120" i="7"/>
  <c r="BD120" i="7"/>
  <c r="BE120" i="7"/>
  <c r="BF120" i="7"/>
  <c r="P121" i="7"/>
  <c r="T121" i="7"/>
  <c r="BD121" i="7"/>
  <c r="BE121" i="7"/>
  <c r="BF121" i="7"/>
  <c r="P122" i="7"/>
  <c r="T122" i="7"/>
  <c r="BD122" i="7"/>
  <c r="BE122" i="7"/>
  <c r="BF122" i="7"/>
  <c r="P123" i="7"/>
  <c r="T123" i="7"/>
  <c r="BD123" i="7"/>
  <c r="BE123" i="7"/>
  <c r="BF123" i="7"/>
  <c r="P124" i="7"/>
  <c r="T124" i="7"/>
  <c r="BD124" i="7"/>
  <c r="BE124" i="7"/>
  <c r="BF124" i="7"/>
  <c r="P125" i="7"/>
  <c r="T125" i="7"/>
  <c r="BD125" i="7"/>
  <c r="BE125" i="7"/>
  <c r="BF125" i="7"/>
  <c r="P126" i="7"/>
  <c r="T126" i="7"/>
  <c r="BD126" i="7"/>
  <c r="BE126" i="7"/>
  <c r="BF126" i="7"/>
  <c r="P127" i="7"/>
  <c r="T127" i="7"/>
  <c r="BD127" i="7"/>
  <c r="BE127" i="7"/>
  <c r="BF127" i="7"/>
  <c r="P128" i="7"/>
  <c r="T128" i="7"/>
  <c r="BD128" i="7"/>
  <c r="BE128" i="7"/>
  <c r="BF128" i="7"/>
  <c r="P129" i="7"/>
  <c r="T129" i="7"/>
  <c r="BD129" i="7"/>
  <c r="BE129" i="7"/>
  <c r="BF129" i="7"/>
  <c r="P130" i="7"/>
  <c r="T130" i="7"/>
  <c r="BD130" i="7"/>
  <c r="BE130" i="7"/>
  <c r="BF130" i="7"/>
  <c r="P131" i="7"/>
  <c r="T131" i="7"/>
  <c r="BD131" i="7"/>
  <c r="BE131" i="7"/>
  <c r="BF131" i="7"/>
  <c r="P132" i="7"/>
  <c r="T132" i="7"/>
  <c r="BD132" i="7"/>
  <c r="BE132" i="7"/>
  <c r="BF132" i="7"/>
  <c r="P133" i="7"/>
  <c r="T133" i="7"/>
  <c r="BD133" i="7"/>
  <c r="BE133" i="7"/>
  <c r="BF133" i="7"/>
  <c r="P134" i="7"/>
  <c r="T134" i="7"/>
  <c r="BD134" i="7"/>
  <c r="BE134" i="7"/>
  <c r="BF134" i="7"/>
  <c r="P135" i="7"/>
  <c r="T135" i="7"/>
  <c r="BD135" i="7"/>
  <c r="BE135" i="7"/>
  <c r="BF135" i="7"/>
  <c r="P136" i="7"/>
  <c r="T136" i="7"/>
  <c r="BD136" i="7"/>
  <c r="BE136" i="7"/>
  <c r="BF136" i="7"/>
  <c r="P137" i="7"/>
  <c r="T137" i="7"/>
  <c r="BD137" i="7"/>
  <c r="BE137" i="7"/>
  <c r="BF137" i="7"/>
  <c r="P138" i="7"/>
  <c r="T138" i="7"/>
  <c r="BD138" i="7"/>
  <c r="BE138" i="7"/>
  <c r="BF138" i="7"/>
  <c r="P139" i="7"/>
  <c r="T139" i="7"/>
  <c r="BD139" i="7"/>
  <c r="BE139" i="7"/>
  <c r="BF139" i="7"/>
  <c r="P140" i="7"/>
  <c r="T140" i="7"/>
  <c r="BD140" i="7"/>
  <c r="BE140" i="7"/>
  <c r="BF140" i="7"/>
  <c r="P141" i="7"/>
  <c r="T141" i="7"/>
  <c r="BD141" i="7"/>
  <c r="BE141" i="7"/>
  <c r="BF141" i="7"/>
  <c r="P142" i="7"/>
  <c r="T142" i="7"/>
  <c r="BD142" i="7"/>
  <c r="BE142" i="7"/>
  <c r="BF142" i="7"/>
  <c r="P143" i="7"/>
  <c r="T143" i="7"/>
  <c r="BD143" i="7"/>
  <c r="BE143" i="7"/>
  <c r="BF143" i="7"/>
  <c r="P144" i="7"/>
  <c r="T144" i="7"/>
  <c r="BD144" i="7"/>
  <c r="BE144" i="7"/>
  <c r="BF144" i="7"/>
  <c r="P145" i="7"/>
  <c r="T145" i="7"/>
  <c r="BD145" i="7"/>
  <c r="BE145" i="7"/>
  <c r="BF145" i="7"/>
  <c r="P146" i="7"/>
  <c r="T146" i="7"/>
  <c r="BD146" i="7"/>
  <c r="BE146" i="7"/>
  <c r="BF146" i="7"/>
  <c r="P147" i="7"/>
  <c r="T147" i="7"/>
  <c r="BD147" i="7"/>
  <c r="BE147" i="7"/>
  <c r="BF147" i="7"/>
  <c r="P148" i="7"/>
  <c r="T148" i="7"/>
  <c r="BD148" i="7"/>
  <c r="BE148" i="7"/>
  <c r="BF148" i="7"/>
  <c r="P149" i="7"/>
  <c r="T149" i="7"/>
  <c r="BD149" i="7"/>
  <c r="BE149" i="7"/>
  <c r="BF149" i="7"/>
  <c r="P150" i="7"/>
  <c r="T150" i="7"/>
  <c r="BD150" i="7"/>
  <c r="BE150" i="7"/>
  <c r="BF150" i="7"/>
  <c r="P151" i="7"/>
  <c r="T151" i="7"/>
  <c r="BD151" i="7"/>
  <c r="BE151" i="7"/>
  <c r="BF151" i="7"/>
  <c r="P152" i="7"/>
  <c r="T152" i="7"/>
  <c r="BD152" i="7"/>
  <c r="BE152" i="7"/>
  <c r="BF152" i="7"/>
  <c r="P153" i="7"/>
  <c r="T153" i="7"/>
  <c r="BD153" i="7"/>
  <c r="BE153" i="7"/>
  <c r="BF153" i="7"/>
  <c r="P154" i="7"/>
  <c r="T154" i="7"/>
  <c r="BD154" i="7"/>
  <c r="BE154" i="7"/>
  <c r="BF154" i="7"/>
  <c r="P155" i="7"/>
  <c r="T155" i="7"/>
  <c r="BD155" i="7"/>
  <c r="BE155" i="7"/>
  <c r="BF155" i="7"/>
  <c r="P156" i="7"/>
  <c r="T156" i="7"/>
  <c r="BD156" i="7"/>
  <c r="BE156" i="7"/>
  <c r="BF156" i="7"/>
  <c r="P157" i="7"/>
  <c r="T157" i="7"/>
  <c r="BD157" i="7"/>
  <c r="BE157" i="7"/>
  <c r="BF157" i="7"/>
  <c r="P158" i="7"/>
  <c r="T158" i="7"/>
  <c r="BD158" i="7"/>
  <c r="BE158" i="7"/>
  <c r="BF158" i="7"/>
  <c r="P159" i="7"/>
  <c r="T159" i="7"/>
  <c r="BD159" i="7"/>
  <c r="BE159" i="7"/>
  <c r="BF159" i="7"/>
  <c r="P160" i="7"/>
  <c r="T160" i="7"/>
  <c r="BD160" i="7"/>
  <c r="BE160" i="7"/>
  <c r="BF160" i="7"/>
  <c r="P161" i="7"/>
  <c r="T161" i="7"/>
  <c r="BD161" i="7"/>
  <c r="BE161" i="7"/>
  <c r="BF161" i="7"/>
  <c r="P162" i="7"/>
  <c r="T162" i="7"/>
  <c r="BD162" i="7"/>
  <c r="BE162" i="7"/>
  <c r="BF162" i="7"/>
  <c r="P163" i="7"/>
  <c r="T163" i="7"/>
  <c r="BD163" i="7"/>
  <c r="BE163" i="7"/>
  <c r="BF163" i="7"/>
  <c r="P164" i="7"/>
  <c r="T164" i="7"/>
  <c r="BD164" i="7"/>
  <c r="BE164" i="7"/>
  <c r="BF164" i="7"/>
  <c r="P165" i="7"/>
  <c r="T165" i="7"/>
  <c r="BD165" i="7"/>
  <c r="BE165" i="7"/>
  <c r="BF165" i="7"/>
  <c r="P166" i="7"/>
  <c r="T166" i="7"/>
  <c r="BD166" i="7"/>
  <c r="BE166" i="7"/>
  <c r="BF166" i="7"/>
  <c r="P167" i="7"/>
  <c r="T167" i="7"/>
  <c r="BD167" i="7"/>
  <c r="BE167" i="7"/>
  <c r="BF167" i="7"/>
  <c r="P168" i="7"/>
  <c r="T168" i="7"/>
  <c r="BD168" i="7"/>
  <c r="BE168" i="7"/>
  <c r="BF168" i="7"/>
  <c r="P169" i="7"/>
  <c r="T169" i="7"/>
  <c r="BD169" i="7"/>
  <c r="BE169" i="7"/>
  <c r="BF169" i="7"/>
  <c r="P170" i="7"/>
  <c r="T170" i="7"/>
  <c r="BD170" i="7"/>
  <c r="BE170" i="7"/>
  <c r="BF170" i="7"/>
  <c r="P171" i="7"/>
  <c r="T171" i="7"/>
  <c r="BD171" i="7"/>
  <c r="BE171" i="7"/>
  <c r="BF171" i="7"/>
  <c r="P172" i="7"/>
  <c r="T172" i="7"/>
  <c r="BD172" i="7"/>
  <c r="BE172" i="7"/>
  <c r="BF172" i="7"/>
  <c r="P173" i="7"/>
  <c r="T173" i="7"/>
  <c r="BD173" i="7"/>
  <c r="BE173" i="7"/>
  <c r="BF173" i="7"/>
  <c r="P174" i="7"/>
  <c r="T174" i="7"/>
  <c r="BD174" i="7"/>
  <c r="BE174" i="7"/>
  <c r="BF174" i="7"/>
  <c r="P175" i="7"/>
  <c r="T175" i="7"/>
  <c r="BD175" i="7"/>
  <c r="BE175" i="7"/>
  <c r="BF175" i="7"/>
  <c r="P176" i="7"/>
  <c r="T176" i="7"/>
  <c r="BD176" i="7"/>
  <c r="BE176" i="7"/>
  <c r="BF176" i="7"/>
  <c r="P177" i="7"/>
  <c r="T177" i="7"/>
  <c r="BD177" i="7"/>
  <c r="BE177" i="7"/>
  <c r="BF177" i="7"/>
  <c r="P178" i="7"/>
  <c r="T178" i="7"/>
  <c r="BD178" i="7"/>
  <c r="BE178" i="7"/>
  <c r="BF178" i="7"/>
  <c r="P179" i="7"/>
  <c r="T179" i="7"/>
  <c r="BD179" i="7"/>
  <c r="BE179" i="7"/>
  <c r="BF179" i="7"/>
  <c r="P180" i="7"/>
  <c r="T180" i="7"/>
  <c r="BD180" i="7"/>
  <c r="BE180" i="7"/>
  <c r="BF180" i="7"/>
  <c r="P181" i="7"/>
  <c r="T181" i="7"/>
  <c r="BD181" i="7"/>
  <c r="BE181" i="7"/>
  <c r="BF181" i="7"/>
  <c r="P182" i="7"/>
  <c r="T182" i="7"/>
  <c r="BD182" i="7"/>
  <c r="BE182" i="7"/>
  <c r="BF182" i="7"/>
  <c r="P183" i="7"/>
  <c r="T183" i="7"/>
  <c r="BD183" i="7"/>
  <c r="BE183" i="7"/>
  <c r="BF183" i="7"/>
  <c r="P184" i="7"/>
  <c r="T184" i="7"/>
  <c r="BD184" i="7"/>
  <c r="BE184" i="7"/>
  <c r="BF184" i="7"/>
  <c r="P185" i="7"/>
  <c r="T185" i="7"/>
  <c r="BD185" i="7"/>
  <c r="BE185" i="7"/>
  <c r="BF185" i="7"/>
  <c r="P186" i="7"/>
  <c r="T186" i="7"/>
  <c r="BD186" i="7"/>
  <c r="BE186" i="7"/>
  <c r="BF186" i="7"/>
  <c r="P187" i="7"/>
  <c r="T187" i="7"/>
  <c r="BD187" i="7"/>
  <c r="BE187" i="7"/>
  <c r="BF187" i="7"/>
  <c r="P188" i="7"/>
  <c r="T188" i="7"/>
  <c r="BD188" i="7"/>
  <c r="BE188" i="7"/>
  <c r="BF188" i="7"/>
  <c r="P189" i="7"/>
  <c r="T189" i="7"/>
  <c r="BD189" i="7"/>
  <c r="BE189" i="7"/>
  <c r="BF189" i="7"/>
  <c r="P190" i="7"/>
  <c r="T190" i="7"/>
  <c r="BD190" i="7"/>
  <c r="BE190" i="7"/>
  <c r="BF190" i="7"/>
  <c r="P191" i="7"/>
  <c r="T191" i="7"/>
  <c r="BD191" i="7"/>
  <c r="BE191" i="7"/>
  <c r="BF191" i="7"/>
  <c r="P192" i="7"/>
  <c r="T192" i="7"/>
  <c r="BD192" i="7"/>
  <c r="BE192" i="7"/>
  <c r="BF192" i="7"/>
  <c r="P193" i="7"/>
  <c r="T193" i="7"/>
  <c r="BD193" i="7"/>
  <c r="BE193" i="7"/>
  <c r="BF193" i="7"/>
  <c r="P194" i="7"/>
  <c r="T194" i="7"/>
  <c r="BD194" i="7"/>
  <c r="BE194" i="7"/>
  <c r="BF194" i="7"/>
  <c r="P195" i="7"/>
  <c r="T195" i="7"/>
  <c r="BD195" i="7"/>
  <c r="BE195" i="7"/>
  <c r="BF195" i="7"/>
  <c r="P196" i="7"/>
  <c r="T196" i="7"/>
  <c r="BD196" i="7"/>
  <c r="BE196" i="7"/>
  <c r="BF196" i="7"/>
  <c r="P197" i="7"/>
  <c r="T197" i="7"/>
  <c r="BD197" i="7"/>
  <c r="BE197" i="7"/>
  <c r="BF197" i="7"/>
  <c r="P198" i="7"/>
  <c r="T198" i="7"/>
  <c r="BD198" i="7"/>
  <c r="BE198" i="7"/>
  <c r="BF198" i="7"/>
  <c r="P199" i="7"/>
  <c r="T199" i="7"/>
  <c r="BD199" i="7"/>
  <c r="BE199" i="7"/>
  <c r="BF199" i="7"/>
  <c r="P200" i="7"/>
  <c r="T200" i="7"/>
  <c r="BD200" i="7"/>
  <c r="BE200" i="7"/>
  <c r="BF200" i="7"/>
  <c r="P201" i="7"/>
  <c r="T201" i="7"/>
  <c r="BD201" i="7"/>
  <c r="BE201" i="7"/>
  <c r="BF201" i="7"/>
  <c r="P202" i="7"/>
  <c r="T202" i="7"/>
  <c r="BD202" i="7"/>
  <c r="BE202" i="7"/>
  <c r="BF202" i="7"/>
  <c r="P203" i="7"/>
  <c r="T203" i="7"/>
  <c r="BD203" i="7"/>
  <c r="BE203" i="7"/>
  <c r="BF203" i="7"/>
  <c r="P204" i="7"/>
  <c r="T204" i="7"/>
  <c r="BD204" i="7"/>
  <c r="BE204" i="7"/>
  <c r="BF204" i="7"/>
  <c r="P205" i="7"/>
  <c r="T205" i="7"/>
  <c r="BD205" i="7"/>
  <c r="BE205" i="7"/>
  <c r="BF205" i="7"/>
  <c r="P206" i="7"/>
  <c r="T206" i="7"/>
  <c r="BD206" i="7"/>
  <c r="BE206" i="7"/>
  <c r="BF206" i="7"/>
  <c r="P207" i="7"/>
  <c r="T207" i="7"/>
  <c r="BD207" i="7"/>
  <c r="BE207" i="7"/>
  <c r="BF207" i="7"/>
  <c r="P208" i="7"/>
  <c r="T208" i="7"/>
  <c r="BD208" i="7"/>
  <c r="BE208" i="7"/>
  <c r="BF208" i="7"/>
  <c r="P209" i="7"/>
  <c r="T209" i="7"/>
  <c r="BD209" i="7"/>
  <c r="BE209" i="7"/>
  <c r="BF209" i="7"/>
  <c r="P210" i="7"/>
  <c r="T210" i="7"/>
  <c r="BD210" i="7"/>
  <c r="BE210" i="7"/>
  <c r="BF210" i="7"/>
  <c r="P211" i="7"/>
  <c r="T211" i="7"/>
  <c r="BD211" i="7"/>
  <c r="BE211" i="7"/>
  <c r="BF211" i="7"/>
  <c r="P212" i="7"/>
  <c r="T212" i="7"/>
  <c r="BD212" i="7"/>
  <c r="BE212" i="7"/>
  <c r="BF212" i="7"/>
  <c r="P213" i="7"/>
  <c r="T213" i="7"/>
  <c r="BD213" i="7"/>
  <c r="BE213" i="7"/>
  <c r="BF213" i="7"/>
  <c r="P214" i="7"/>
  <c r="T214" i="7"/>
  <c r="BD214" i="7"/>
  <c r="BE214" i="7"/>
  <c r="BF214" i="7"/>
  <c r="P215" i="7"/>
  <c r="T215" i="7"/>
  <c r="BD215" i="7"/>
  <c r="BE215" i="7"/>
  <c r="BF215" i="7"/>
  <c r="P216" i="7"/>
  <c r="T216" i="7"/>
  <c r="BD216" i="7"/>
  <c r="BE216" i="7"/>
  <c r="BF216" i="7"/>
  <c r="P217" i="7"/>
  <c r="T217" i="7"/>
  <c r="BD217" i="7"/>
  <c r="BE217" i="7"/>
  <c r="BF217" i="7"/>
  <c r="P218" i="7"/>
  <c r="T218" i="7"/>
  <c r="BD218" i="7"/>
  <c r="BE218" i="7"/>
  <c r="BF218" i="7"/>
  <c r="P219" i="7"/>
  <c r="T219" i="7"/>
  <c r="BD219" i="7"/>
  <c r="BE219" i="7"/>
  <c r="BF219" i="7"/>
  <c r="P220" i="7"/>
  <c r="T220" i="7"/>
  <c r="BD220" i="7"/>
  <c r="BE220" i="7"/>
  <c r="BF220" i="7"/>
  <c r="P221" i="7"/>
  <c r="T221" i="7"/>
  <c r="BD221" i="7"/>
  <c r="BE221" i="7"/>
  <c r="BF221" i="7"/>
  <c r="P222" i="7"/>
  <c r="T222" i="7"/>
  <c r="BD222" i="7"/>
  <c r="BE222" i="7"/>
  <c r="BF222" i="7"/>
  <c r="P223" i="7"/>
  <c r="T223" i="7"/>
  <c r="BD223" i="7"/>
  <c r="BE223" i="7"/>
  <c r="BF223" i="7"/>
  <c r="P224" i="7"/>
  <c r="T224" i="7"/>
  <c r="BD224" i="7"/>
  <c r="BE224" i="7"/>
  <c r="BF224" i="7"/>
  <c r="P225" i="7"/>
  <c r="T225" i="7"/>
  <c r="BD225" i="7"/>
  <c r="BE225" i="7"/>
  <c r="BF225" i="7"/>
  <c r="P226" i="7"/>
  <c r="T226" i="7"/>
  <c r="BD226" i="7"/>
  <c r="BE226" i="7"/>
  <c r="BF226" i="7"/>
  <c r="P227" i="7"/>
  <c r="T227" i="7"/>
  <c r="BD227" i="7"/>
  <c r="BE227" i="7"/>
  <c r="BF227" i="7"/>
  <c r="P228" i="7"/>
  <c r="T228" i="7"/>
  <c r="BD228" i="7"/>
  <c r="BE228" i="7"/>
  <c r="BF228" i="7"/>
  <c r="P229" i="7"/>
  <c r="T229" i="7"/>
  <c r="BD229" i="7"/>
  <c r="BE229" i="7"/>
  <c r="BF229" i="7"/>
  <c r="P230" i="7"/>
  <c r="T230" i="7"/>
  <c r="BD230" i="7"/>
  <c r="BE230" i="7"/>
  <c r="BF230" i="7"/>
  <c r="P231" i="7"/>
  <c r="T231" i="7"/>
  <c r="BD231" i="7"/>
  <c r="BE231" i="7"/>
  <c r="BF231" i="7"/>
  <c r="P232" i="7"/>
  <c r="T232" i="7"/>
  <c r="BD232" i="7"/>
  <c r="BE232" i="7"/>
  <c r="BF232" i="7"/>
  <c r="P233" i="7"/>
  <c r="T233" i="7"/>
  <c r="BD233" i="7"/>
  <c r="BE233" i="7"/>
  <c r="BF233" i="7"/>
  <c r="P234" i="7"/>
  <c r="T234" i="7"/>
  <c r="BD234" i="7"/>
  <c r="BE234" i="7"/>
  <c r="BF234" i="7"/>
  <c r="P235" i="7"/>
  <c r="T235" i="7"/>
  <c r="BD235" i="7"/>
  <c r="BE235" i="7"/>
  <c r="BF235" i="7"/>
  <c r="P236" i="7"/>
  <c r="T236" i="7"/>
  <c r="BD236" i="7"/>
  <c r="BE236" i="7"/>
  <c r="BF236" i="7"/>
  <c r="P237" i="7"/>
  <c r="T237" i="7"/>
  <c r="BD237" i="7"/>
  <c r="BE237" i="7"/>
  <c r="BF237" i="7"/>
  <c r="P238" i="7"/>
  <c r="T238" i="7"/>
  <c r="BD238" i="7"/>
  <c r="BE238" i="7"/>
  <c r="BF238" i="7"/>
  <c r="P239" i="7"/>
  <c r="T239" i="7"/>
  <c r="BD239" i="7"/>
  <c r="BE239" i="7"/>
  <c r="BF239" i="7"/>
  <c r="P240" i="7"/>
  <c r="T240" i="7"/>
  <c r="BD240" i="7"/>
  <c r="BE240" i="7"/>
  <c r="BF240" i="7"/>
  <c r="P241" i="7"/>
  <c r="T241" i="7"/>
  <c r="BD241" i="7"/>
  <c r="BE241" i="7"/>
  <c r="BF241" i="7"/>
  <c r="P242" i="7"/>
  <c r="T242" i="7"/>
  <c r="BD242" i="7"/>
  <c r="BE242" i="7"/>
  <c r="BF242" i="7"/>
  <c r="P243" i="7"/>
  <c r="T243" i="7"/>
  <c r="BD243" i="7"/>
  <c r="BE243" i="7"/>
  <c r="BF243" i="7"/>
  <c r="P244" i="7"/>
  <c r="T244" i="7"/>
  <c r="BD244" i="7"/>
  <c r="BE244" i="7"/>
  <c r="BF244" i="7"/>
  <c r="P245" i="7"/>
  <c r="T245" i="7"/>
  <c r="BD245" i="7"/>
  <c r="BE245" i="7"/>
  <c r="BF245" i="7"/>
  <c r="P246" i="7"/>
  <c r="T246" i="7"/>
  <c r="BD246" i="7"/>
  <c r="BE246" i="7"/>
  <c r="BF246" i="7"/>
  <c r="P247" i="7"/>
  <c r="T247" i="7"/>
  <c r="BD247" i="7"/>
  <c r="BE247" i="7"/>
  <c r="BF247" i="7"/>
  <c r="P248" i="7"/>
  <c r="T248" i="7"/>
  <c r="BD248" i="7"/>
  <c r="BE248" i="7"/>
  <c r="BF248" i="7"/>
  <c r="P249" i="7"/>
  <c r="T249" i="7"/>
  <c r="BD249" i="7"/>
  <c r="BE249" i="7"/>
  <c r="BF249" i="7"/>
  <c r="P250" i="7"/>
  <c r="T250" i="7"/>
  <c r="BD250" i="7"/>
  <c r="BE250" i="7"/>
  <c r="BF250" i="7"/>
  <c r="P251" i="7"/>
  <c r="T251" i="7"/>
  <c r="BD251" i="7"/>
  <c r="BE251" i="7"/>
  <c r="BF251" i="7"/>
  <c r="P252" i="7"/>
  <c r="T252" i="7"/>
  <c r="BD252" i="7"/>
  <c r="BE252" i="7"/>
  <c r="BF252" i="7"/>
  <c r="P253" i="7"/>
  <c r="T253" i="7"/>
  <c r="BD253" i="7"/>
  <c r="BE253" i="7"/>
  <c r="BF253" i="7"/>
  <c r="P254" i="7"/>
  <c r="T254" i="7"/>
  <c r="BD254" i="7"/>
  <c r="BE254" i="7"/>
  <c r="BF254" i="7"/>
  <c r="P255" i="7"/>
  <c r="T255" i="7"/>
  <c r="BD255" i="7"/>
  <c r="BE255" i="7"/>
  <c r="BF255" i="7"/>
  <c r="P256" i="7"/>
  <c r="T256" i="7"/>
  <c r="BD256" i="7"/>
  <c r="BE256" i="7"/>
  <c r="BF256" i="7"/>
  <c r="P257" i="7"/>
  <c r="T257" i="7"/>
  <c r="BD257" i="7"/>
  <c r="BE257" i="7"/>
  <c r="BF257" i="7"/>
  <c r="P258" i="7"/>
  <c r="T258" i="7"/>
  <c r="BD258" i="7"/>
  <c r="BE258" i="7"/>
  <c r="BF258" i="7"/>
  <c r="P259" i="7"/>
  <c r="T259" i="7"/>
  <c r="BD259" i="7"/>
  <c r="BE259" i="7"/>
  <c r="BF259" i="7"/>
  <c r="P260" i="7"/>
  <c r="T260" i="7"/>
  <c r="BD260" i="7"/>
  <c r="BE260" i="7"/>
  <c r="BF260" i="7"/>
  <c r="P261" i="7"/>
  <c r="T261" i="7"/>
  <c r="BD261" i="7"/>
  <c r="BE261" i="7"/>
  <c r="BF261" i="7"/>
  <c r="P262" i="7"/>
  <c r="T262" i="7"/>
  <c r="BD262" i="7"/>
  <c r="BE262" i="7"/>
  <c r="BF262" i="7"/>
  <c r="P263" i="7"/>
  <c r="T263" i="7"/>
  <c r="BD263" i="7"/>
  <c r="BE263" i="7"/>
  <c r="BF263" i="7"/>
  <c r="P264" i="7"/>
  <c r="T264" i="7"/>
  <c r="BD264" i="7"/>
  <c r="BE264" i="7"/>
  <c r="BF264" i="7"/>
  <c r="P265" i="7"/>
  <c r="T265" i="7"/>
  <c r="BD265" i="7"/>
  <c r="BE265" i="7"/>
  <c r="BF265" i="7"/>
  <c r="P266" i="7"/>
  <c r="T266" i="7"/>
  <c r="BD266" i="7"/>
  <c r="BE266" i="7"/>
  <c r="BF266" i="7"/>
  <c r="P267" i="7"/>
  <c r="T267" i="7"/>
  <c r="BD267" i="7"/>
  <c r="BE267" i="7"/>
  <c r="BF267" i="7"/>
  <c r="P268" i="7"/>
  <c r="T268" i="7"/>
  <c r="BD268" i="7"/>
  <c r="BE268" i="7"/>
  <c r="BF268" i="7"/>
  <c r="P269" i="7"/>
  <c r="T269" i="7"/>
  <c r="BD269" i="7"/>
  <c r="BE269" i="7"/>
  <c r="BF269" i="7"/>
  <c r="P270" i="7"/>
  <c r="T270" i="7"/>
  <c r="BD270" i="7"/>
  <c r="BE270" i="7"/>
  <c r="BF270" i="7"/>
  <c r="P271" i="7"/>
  <c r="T271" i="7"/>
  <c r="BD271" i="7"/>
  <c r="BE271" i="7"/>
  <c r="BF271" i="7"/>
  <c r="P272" i="7"/>
  <c r="T272" i="7"/>
  <c r="BD272" i="7"/>
  <c r="BE272" i="7"/>
  <c r="BF272" i="7"/>
  <c r="P273" i="7"/>
  <c r="T273" i="7"/>
  <c r="BD273" i="7"/>
  <c r="BE273" i="7"/>
  <c r="BF273" i="7"/>
  <c r="P274" i="7"/>
  <c r="T274" i="7"/>
  <c r="BD274" i="7"/>
  <c r="BE274" i="7"/>
  <c r="BF274" i="7"/>
  <c r="P275" i="7"/>
  <c r="T275" i="7"/>
  <c r="BD275" i="7"/>
  <c r="BE275" i="7"/>
  <c r="BF275" i="7"/>
  <c r="P276" i="7"/>
  <c r="T276" i="7"/>
  <c r="BD276" i="7"/>
  <c r="BE276" i="7"/>
  <c r="BF276" i="7"/>
  <c r="P277" i="7"/>
  <c r="T277" i="7"/>
  <c r="BD277" i="7"/>
  <c r="BE277" i="7"/>
  <c r="BF277" i="7"/>
  <c r="P278" i="7"/>
  <c r="T278" i="7"/>
  <c r="BD278" i="7"/>
  <c r="BE278" i="7"/>
  <c r="BF278" i="7"/>
  <c r="P279" i="7"/>
  <c r="T279" i="7"/>
  <c r="BD279" i="7"/>
  <c r="BE279" i="7"/>
  <c r="BF279" i="7"/>
  <c r="P280" i="7"/>
  <c r="T280" i="7"/>
  <c r="BD280" i="7"/>
  <c r="BE280" i="7"/>
  <c r="BF280" i="7"/>
  <c r="P281" i="7"/>
  <c r="T281" i="7"/>
  <c r="BD281" i="7"/>
  <c r="BE281" i="7"/>
  <c r="BF281" i="7"/>
  <c r="P282" i="7"/>
  <c r="T282" i="7"/>
  <c r="BD282" i="7"/>
  <c r="BE282" i="7"/>
  <c r="BF282" i="7"/>
  <c r="P283" i="7"/>
  <c r="T283" i="7"/>
  <c r="BD283" i="7"/>
  <c r="BE283" i="7"/>
  <c r="BF283" i="7"/>
  <c r="P284" i="7"/>
  <c r="T284" i="7"/>
  <c r="BD284" i="7"/>
  <c r="BE284" i="7"/>
  <c r="BF284" i="7"/>
  <c r="P285" i="7"/>
  <c r="T285" i="7"/>
  <c r="BD285" i="7"/>
  <c r="BE285" i="7"/>
  <c r="BF285" i="7"/>
  <c r="P286" i="7"/>
  <c r="T286" i="7"/>
  <c r="BD286" i="7"/>
  <c r="BE286" i="7"/>
  <c r="BF286" i="7"/>
  <c r="P287" i="7"/>
  <c r="T287" i="7"/>
  <c r="BD287" i="7"/>
  <c r="BE287" i="7"/>
  <c r="BF287" i="7"/>
  <c r="P288" i="7"/>
  <c r="T288" i="7"/>
  <c r="BD288" i="7"/>
  <c r="BE288" i="7"/>
  <c r="BF288" i="7"/>
  <c r="P289" i="7"/>
  <c r="T289" i="7"/>
  <c r="BD289" i="7"/>
  <c r="BE289" i="7"/>
  <c r="BF289" i="7"/>
  <c r="P290" i="7"/>
  <c r="T290" i="7"/>
  <c r="BD290" i="7"/>
  <c r="BE290" i="7"/>
  <c r="BF290" i="7"/>
  <c r="P291" i="7"/>
  <c r="T291" i="7"/>
  <c r="BD291" i="7"/>
  <c r="BE291" i="7"/>
  <c r="BF291" i="7"/>
  <c r="P292" i="7"/>
  <c r="T292" i="7"/>
  <c r="BD292" i="7"/>
  <c r="BE292" i="7"/>
  <c r="BF292" i="7"/>
  <c r="P293" i="7"/>
  <c r="T293" i="7"/>
  <c r="BD293" i="7"/>
  <c r="BE293" i="7"/>
  <c r="BF293" i="7"/>
  <c r="P294" i="7"/>
  <c r="T294" i="7"/>
  <c r="BD294" i="7"/>
  <c r="BE294" i="7"/>
  <c r="BF294" i="7"/>
  <c r="P295" i="7"/>
  <c r="T295" i="7"/>
  <c r="BD295" i="7"/>
  <c r="BE295" i="7"/>
  <c r="BF295" i="7"/>
  <c r="P296" i="7"/>
  <c r="T296" i="7"/>
  <c r="BD296" i="7"/>
  <c r="BE296" i="7"/>
  <c r="BF296" i="7"/>
  <c r="P297" i="7"/>
  <c r="T297" i="7"/>
  <c r="BD297" i="7"/>
  <c r="BE297" i="7"/>
  <c r="BF297" i="7"/>
  <c r="P298" i="7"/>
  <c r="T298" i="7"/>
  <c r="BD298" i="7"/>
  <c r="BE298" i="7"/>
  <c r="BF298" i="7"/>
  <c r="P299" i="7"/>
  <c r="T299" i="7"/>
  <c r="BD299" i="7"/>
  <c r="BE299" i="7"/>
  <c r="BF299" i="7"/>
  <c r="P300" i="7"/>
  <c r="T300" i="7"/>
  <c r="BD300" i="7"/>
  <c r="BE300" i="7"/>
  <c r="BF300" i="7"/>
  <c r="P301" i="7"/>
  <c r="T301" i="7"/>
  <c r="BD301" i="7"/>
  <c r="BE301" i="7"/>
  <c r="BF301" i="7"/>
  <c r="P302" i="7"/>
  <c r="T302" i="7"/>
  <c r="BD302" i="7"/>
  <c r="BE302" i="7"/>
  <c r="BF302" i="7"/>
  <c r="P303" i="7"/>
  <c r="T303" i="7"/>
  <c r="BD303" i="7"/>
  <c r="BE303" i="7"/>
  <c r="BF303" i="7"/>
  <c r="P304" i="7"/>
  <c r="T304" i="7"/>
  <c r="BD304" i="7"/>
  <c r="BE304" i="7"/>
  <c r="BF304" i="7"/>
  <c r="P305" i="7"/>
  <c r="T305" i="7"/>
  <c r="BD305" i="7"/>
  <c r="BE305" i="7"/>
  <c r="BF305" i="7"/>
  <c r="P306" i="7"/>
  <c r="T306" i="7"/>
  <c r="BD306" i="7"/>
  <c r="BE306" i="7"/>
  <c r="BF306" i="7"/>
  <c r="P307" i="7"/>
  <c r="T307" i="7"/>
  <c r="BD307" i="7"/>
  <c r="BE307" i="7"/>
  <c r="BF307" i="7"/>
  <c r="P308" i="7"/>
  <c r="T308" i="7"/>
  <c r="BD308" i="7"/>
  <c r="BE308" i="7"/>
  <c r="BF308" i="7"/>
  <c r="P309" i="7"/>
  <c r="T309" i="7"/>
  <c r="BD309" i="7"/>
  <c r="BE309" i="7"/>
  <c r="BF309" i="7"/>
  <c r="P310" i="7"/>
  <c r="T310" i="7"/>
  <c r="BD310" i="7"/>
  <c r="BE310" i="7"/>
  <c r="BF310" i="7"/>
  <c r="P311" i="7"/>
  <c r="T311" i="7"/>
  <c r="BD311" i="7"/>
  <c r="BE311" i="7"/>
  <c r="BF311" i="7"/>
  <c r="P312" i="7"/>
  <c r="T312" i="7"/>
  <c r="BD312" i="7"/>
  <c r="BE312" i="7"/>
  <c r="BF312" i="7"/>
  <c r="P313" i="7"/>
  <c r="T313" i="7"/>
  <c r="BD313" i="7"/>
  <c r="BE313" i="7"/>
  <c r="BF313" i="7"/>
  <c r="P314" i="7"/>
  <c r="T314" i="7"/>
  <c r="BD314" i="7"/>
  <c r="BE314" i="7"/>
  <c r="BF314" i="7"/>
  <c r="P315" i="7"/>
  <c r="T315" i="7"/>
  <c r="BD315" i="7"/>
  <c r="BE315" i="7"/>
  <c r="BF315" i="7"/>
  <c r="P316" i="7"/>
  <c r="T316" i="7"/>
  <c r="BD316" i="7"/>
  <c r="BE316" i="7"/>
  <c r="BF316" i="7"/>
  <c r="P317" i="7"/>
  <c r="T317" i="7"/>
  <c r="BD317" i="7"/>
  <c r="BE317" i="7"/>
  <c r="BF317" i="7"/>
  <c r="P318" i="7"/>
  <c r="T318" i="7"/>
  <c r="BD318" i="7"/>
  <c r="BE318" i="7"/>
  <c r="BF318" i="7"/>
  <c r="P319" i="7"/>
  <c r="T319" i="7"/>
  <c r="BD319" i="7"/>
  <c r="BE319" i="7"/>
  <c r="BF319" i="7"/>
  <c r="P320" i="7"/>
  <c r="T320" i="7"/>
  <c r="BD320" i="7"/>
  <c r="BE320" i="7"/>
  <c r="BF320" i="7"/>
  <c r="P321" i="7"/>
  <c r="T321" i="7"/>
  <c r="BD321" i="7"/>
  <c r="BE321" i="7"/>
  <c r="BF321" i="7"/>
  <c r="P322" i="7"/>
  <c r="T322" i="7"/>
  <c r="BD322" i="7"/>
  <c r="BE322" i="7"/>
  <c r="BF322" i="7"/>
  <c r="P323" i="7"/>
  <c r="T323" i="7"/>
  <c r="BD323" i="7"/>
  <c r="BE323" i="7"/>
  <c r="BF323" i="7"/>
  <c r="P324" i="7"/>
  <c r="T324" i="7"/>
  <c r="BD324" i="7"/>
  <c r="BE324" i="7"/>
  <c r="BF324" i="7"/>
  <c r="P325" i="7"/>
  <c r="T325" i="7"/>
  <c r="BD325" i="7"/>
  <c r="BE325" i="7"/>
  <c r="BF325" i="7"/>
  <c r="P326" i="7"/>
  <c r="T326" i="7"/>
  <c r="BD326" i="7"/>
  <c r="BE326" i="7"/>
  <c r="BF326" i="7"/>
  <c r="P327" i="7"/>
  <c r="T327" i="7"/>
  <c r="BD327" i="7"/>
  <c r="BE327" i="7"/>
  <c r="BF327" i="7"/>
  <c r="P328" i="7"/>
  <c r="T328" i="7"/>
  <c r="BD328" i="7"/>
  <c r="BE328" i="7"/>
  <c r="BF328" i="7"/>
  <c r="P329" i="7"/>
  <c r="T329" i="7"/>
  <c r="BD329" i="7"/>
  <c r="BE329" i="7"/>
  <c r="BF329" i="7"/>
  <c r="P330" i="7"/>
  <c r="T330" i="7"/>
  <c r="BD330" i="7"/>
  <c r="BE330" i="7"/>
  <c r="BF330" i="7"/>
  <c r="P331" i="7"/>
  <c r="T331" i="7"/>
  <c r="BD331" i="7"/>
  <c r="BE331" i="7"/>
  <c r="BF331" i="7"/>
  <c r="P332" i="7"/>
  <c r="T332" i="7"/>
  <c r="BD332" i="7"/>
  <c r="BE332" i="7"/>
  <c r="BF332" i="7"/>
  <c r="P333" i="7"/>
  <c r="T333" i="7"/>
  <c r="BD333" i="7"/>
  <c r="BE333" i="7"/>
  <c r="BF333" i="7"/>
  <c r="P334" i="7"/>
  <c r="T334" i="7"/>
  <c r="BD334" i="7"/>
  <c r="BE334" i="7"/>
  <c r="BF334" i="7"/>
  <c r="P335" i="7"/>
  <c r="T335" i="7"/>
  <c r="BD335" i="7"/>
  <c r="BE335" i="7"/>
  <c r="BF335" i="7"/>
  <c r="P336" i="7"/>
  <c r="T336" i="7"/>
  <c r="BD336" i="7"/>
  <c r="BE336" i="7"/>
  <c r="BF336" i="7"/>
  <c r="P337" i="7"/>
  <c r="T337" i="7"/>
  <c r="BD337" i="7"/>
  <c r="BE337" i="7"/>
  <c r="BF337" i="7"/>
  <c r="P338" i="7"/>
  <c r="T338" i="7"/>
  <c r="BD338" i="7"/>
  <c r="BE338" i="7"/>
  <c r="BF338" i="7"/>
  <c r="P339" i="7"/>
  <c r="T339" i="7"/>
  <c r="BD339" i="7"/>
  <c r="BE339" i="7"/>
  <c r="BF339" i="7"/>
  <c r="P340" i="7"/>
  <c r="T340" i="7"/>
  <c r="BD340" i="7"/>
  <c r="BE340" i="7"/>
  <c r="BF340" i="7"/>
  <c r="P341" i="7"/>
  <c r="T341" i="7"/>
  <c r="BD341" i="7"/>
  <c r="BE341" i="7"/>
  <c r="BF341" i="7"/>
  <c r="P342" i="7"/>
  <c r="T342" i="7"/>
  <c r="BD342" i="7"/>
  <c r="BE342" i="7"/>
  <c r="BF342" i="7"/>
  <c r="P343" i="7"/>
  <c r="T343" i="7"/>
  <c r="BD343" i="7"/>
  <c r="BE343" i="7"/>
  <c r="BF343" i="7"/>
  <c r="P344" i="7"/>
  <c r="T344" i="7"/>
  <c r="BD344" i="7"/>
  <c r="BE344" i="7"/>
  <c r="BF344" i="7"/>
  <c r="P345" i="7"/>
  <c r="T345" i="7"/>
  <c r="BD345" i="7"/>
  <c r="BE345" i="7"/>
  <c r="BF345" i="7"/>
  <c r="P346" i="7"/>
  <c r="T346" i="7"/>
  <c r="BD346" i="7"/>
  <c r="BE346" i="7"/>
  <c r="BF346" i="7"/>
  <c r="P347" i="7"/>
  <c r="T347" i="7"/>
  <c r="BD347" i="7"/>
  <c r="BE347" i="7"/>
  <c r="BF347" i="7"/>
  <c r="P348" i="7"/>
  <c r="T348" i="7"/>
  <c r="BD348" i="7"/>
  <c r="BE348" i="7"/>
  <c r="BF348" i="7"/>
  <c r="P349" i="7"/>
  <c r="T349" i="7"/>
  <c r="BD349" i="7"/>
  <c r="BE349" i="7"/>
  <c r="BF349" i="7"/>
  <c r="P350" i="7"/>
  <c r="T350" i="7"/>
  <c r="BD350" i="7"/>
  <c r="BE350" i="7"/>
  <c r="BF350" i="7"/>
  <c r="P351" i="7"/>
  <c r="T351" i="7"/>
  <c r="BD351" i="7"/>
  <c r="BE351" i="7"/>
  <c r="BF351" i="7"/>
  <c r="P352" i="7"/>
  <c r="T352" i="7"/>
  <c r="BD352" i="7"/>
  <c r="BE352" i="7"/>
  <c r="BF352" i="7"/>
  <c r="P353" i="7"/>
  <c r="T353" i="7"/>
  <c r="BD353" i="7"/>
  <c r="BE353" i="7"/>
  <c r="BF353" i="7"/>
  <c r="P354" i="7"/>
  <c r="T354" i="7"/>
  <c r="BD354" i="7"/>
  <c r="BE354" i="7"/>
  <c r="BF354" i="7"/>
  <c r="P355" i="7"/>
  <c r="T355" i="7"/>
  <c r="BD355" i="7"/>
  <c r="BE355" i="7"/>
  <c r="BF355" i="7"/>
  <c r="P356" i="7"/>
  <c r="T356" i="7"/>
  <c r="BD356" i="7"/>
  <c r="BE356" i="7"/>
  <c r="BF356" i="7"/>
  <c r="P357" i="7"/>
  <c r="T357" i="7"/>
  <c r="BD357" i="7"/>
  <c r="BE357" i="7"/>
  <c r="BF357" i="7"/>
  <c r="P358" i="7"/>
  <c r="T358" i="7"/>
  <c r="BD358" i="7"/>
  <c r="BE358" i="7"/>
  <c r="BF358" i="7"/>
  <c r="P359" i="7"/>
  <c r="T359" i="7"/>
  <c r="BD359" i="7"/>
  <c r="BE359" i="7"/>
  <c r="BF359" i="7"/>
  <c r="P360" i="7"/>
  <c r="T360" i="7"/>
  <c r="BD360" i="7"/>
  <c r="BE360" i="7"/>
  <c r="BF360" i="7"/>
  <c r="P361" i="7"/>
  <c r="T361" i="7"/>
  <c r="BD361" i="7"/>
  <c r="BE361" i="7"/>
  <c r="BF361" i="7"/>
  <c r="P362" i="7"/>
  <c r="T362" i="7"/>
  <c r="BD362" i="7"/>
  <c r="BE362" i="7"/>
  <c r="BF362" i="7"/>
  <c r="P363" i="7"/>
  <c r="T363" i="7"/>
  <c r="BD363" i="7"/>
  <c r="BE363" i="7"/>
  <c r="BF363" i="7"/>
  <c r="P364" i="7"/>
  <c r="T364" i="7"/>
  <c r="BD364" i="7"/>
  <c r="BE364" i="7"/>
  <c r="BF364" i="7"/>
  <c r="P365" i="7"/>
  <c r="T365" i="7"/>
  <c r="BD365" i="7"/>
  <c r="BE365" i="7"/>
  <c r="BF365" i="7"/>
  <c r="P366" i="7"/>
  <c r="T366" i="7"/>
  <c r="BD366" i="7"/>
  <c r="BE366" i="7"/>
  <c r="BF366" i="7"/>
  <c r="P367" i="7"/>
  <c r="T367" i="7"/>
  <c r="BD367" i="7"/>
  <c r="BE367" i="7"/>
  <c r="BF367" i="7"/>
  <c r="P368" i="7"/>
  <c r="T368" i="7"/>
  <c r="BD368" i="7"/>
  <c r="BE368" i="7"/>
  <c r="BF368" i="7"/>
  <c r="P369" i="7"/>
  <c r="T369" i="7"/>
  <c r="BD369" i="7"/>
  <c r="BE369" i="7"/>
  <c r="BF369" i="7"/>
  <c r="P370" i="7"/>
  <c r="T370" i="7"/>
  <c r="BD370" i="7"/>
  <c r="BE370" i="7"/>
  <c r="BF370" i="7"/>
  <c r="P371" i="7"/>
  <c r="T371" i="7"/>
  <c r="BD371" i="7"/>
  <c r="BE371" i="7"/>
  <c r="BF371" i="7"/>
  <c r="P372" i="7"/>
  <c r="T372" i="7"/>
  <c r="BD372" i="7"/>
  <c r="BE372" i="7"/>
  <c r="BF372" i="7"/>
  <c r="P373" i="7"/>
  <c r="T373" i="7"/>
  <c r="BD373" i="7"/>
  <c r="BE373" i="7"/>
  <c r="BF373" i="7"/>
  <c r="P374" i="7"/>
  <c r="T374" i="7"/>
  <c r="BD374" i="7"/>
  <c r="BE374" i="7"/>
  <c r="BF374" i="7"/>
  <c r="P375" i="7"/>
  <c r="T375" i="7"/>
  <c r="BD375" i="7"/>
  <c r="BE375" i="7"/>
  <c r="BF375" i="7"/>
  <c r="P376" i="7"/>
  <c r="T376" i="7"/>
  <c r="BD376" i="7"/>
  <c r="BE376" i="7"/>
  <c r="BF376" i="7"/>
  <c r="P377" i="7"/>
  <c r="T377" i="7"/>
  <c r="BD377" i="7"/>
  <c r="BE377" i="7"/>
  <c r="BF377" i="7"/>
  <c r="P378" i="7"/>
  <c r="T378" i="7"/>
  <c r="BD378" i="7"/>
  <c r="BE378" i="7"/>
  <c r="BF378" i="7"/>
  <c r="P379" i="7"/>
  <c r="T379" i="7"/>
  <c r="BD379" i="7"/>
  <c r="BE379" i="7"/>
  <c r="BF379" i="7"/>
  <c r="P380" i="7"/>
  <c r="T380" i="7"/>
  <c r="BD380" i="7"/>
  <c r="BE380" i="7"/>
  <c r="BF380" i="7"/>
  <c r="P381" i="7"/>
  <c r="T381" i="7"/>
  <c r="BD381" i="7"/>
  <c r="BE381" i="7"/>
  <c r="BF381" i="7"/>
  <c r="P382" i="7"/>
  <c r="T382" i="7"/>
  <c r="BD382" i="7"/>
  <c r="BE382" i="7"/>
  <c r="BF382" i="7"/>
  <c r="P383" i="7"/>
  <c r="T383" i="7"/>
  <c r="BD383" i="7"/>
  <c r="BE383" i="7"/>
  <c r="BF383" i="7"/>
  <c r="P384" i="7"/>
  <c r="T384" i="7"/>
  <c r="BD384" i="7"/>
  <c r="BE384" i="7"/>
  <c r="BF384" i="7"/>
  <c r="P385" i="7"/>
  <c r="T385" i="7"/>
  <c r="BD385" i="7"/>
  <c r="BE385" i="7"/>
  <c r="BF385" i="7"/>
  <c r="P386" i="7"/>
  <c r="T386" i="7"/>
  <c r="BD386" i="7"/>
  <c r="BE386" i="7"/>
  <c r="BF386" i="7"/>
  <c r="P387" i="7"/>
  <c r="T387" i="7"/>
  <c r="BD387" i="7"/>
  <c r="BE387" i="7"/>
  <c r="BF387" i="7"/>
  <c r="P388" i="7"/>
  <c r="T388" i="7"/>
  <c r="BD388" i="7"/>
  <c r="BE388" i="7"/>
  <c r="BF388" i="7"/>
  <c r="S6" i="7" l="1"/>
  <c r="AC65" i="7"/>
  <c r="AE65" i="7" s="1"/>
  <c r="AC70" i="7"/>
  <c r="AE70" i="7" s="1"/>
  <c r="S157" i="7"/>
  <c r="O65" i="7"/>
  <c r="Z94" i="7"/>
  <c r="AI146" i="7"/>
  <c r="AI346" i="7"/>
  <c r="AI213" i="7"/>
  <c r="AC6" i="7"/>
  <c r="AE6" i="7" s="1"/>
  <c r="V350" i="7"/>
  <c r="V6" i="7"/>
  <c r="AI62" i="7"/>
  <c r="R6" i="7"/>
  <c r="AI147" i="7"/>
  <c r="Q236" i="7"/>
  <c r="AC333" i="7"/>
  <c r="AE333" i="7" s="1"/>
  <c r="AZ229" i="7"/>
  <c r="R273" i="7"/>
  <c r="R222" i="7"/>
  <c r="S104" i="7"/>
  <c r="S68" i="7"/>
  <c r="Q273" i="7"/>
  <c r="Q222" i="7"/>
  <c r="Z354" i="7"/>
  <c r="Y339" i="7"/>
  <c r="V284" i="7"/>
  <c r="AI279" i="7"/>
  <c r="S236" i="7"/>
  <c r="Q88" i="7"/>
  <c r="AC273" i="7"/>
  <c r="AE273" i="7" s="1"/>
  <c r="V333" i="7"/>
  <c r="Z273" i="7"/>
  <c r="V322" i="7"/>
  <c r="R236" i="7"/>
  <c r="AC229" i="7"/>
  <c r="AE229" i="7" s="1"/>
  <c r="V75" i="7"/>
  <c r="V385" i="7"/>
  <c r="W364" i="7"/>
  <c r="Q157" i="7"/>
  <c r="S147" i="7"/>
  <c r="Y142" i="7"/>
  <c r="Z137" i="7"/>
  <c r="V72" i="7"/>
  <c r="AZ236" i="7"/>
  <c r="AI331" i="7"/>
  <c r="W236" i="7"/>
  <c r="V236" i="7"/>
  <c r="S353" i="7"/>
  <c r="S341" i="7"/>
  <c r="Y253" i="7"/>
  <c r="AC236" i="7"/>
  <c r="AE236" i="7" s="1"/>
  <c r="Q193" i="7"/>
  <c r="S188" i="7"/>
  <c r="R166" i="7"/>
  <c r="V108" i="7"/>
  <c r="AI98" i="7"/>
  <c r="S74" i="7"/>
  <c r="AI65" i="7"/>
  <c r="V253" i="7"/>
  <c r="V366" i="7"/>
  <c r="V364" i="7"/>
  <c r="S350" i="7"/>
  <c r="AI299" i="7"/>
  <c r="W294" i="7"/>
  <c r="O273" i="7"/>
  <c r="R253" i="7"/>
  <c r="Y187" i="7"/>
  <c r="S185" i="7"/>
  <c r="S65" i="7"/>
  <c r="S354" i="7"/>
  <c r="Q253" i="7"/>
  <c r="R185" i="7"/>
  <c r="R175" i="7"/>
  <c r="Z125" i="7"/>
  <c r="AC97" i="7"/>
  <c r="AE97" i="7" s="1"/>
  <c r="R75" i="7"/>
  <c r="R73" i="7"/>
  <c r="W189" i="7"/>
  <c r="R345" i="7"/>
  <c r="AC343" i="7"/>
  <c r="AE343" i="7" s="1"/>
  <c r="R332" i="7"/>
  <c r="R330" i="7"/>
  <c r="R208" i="7"/>
  <c r="R196" i="7"/>
  <c r="R147" i="7"/>
  <c r="V120" i="7"/>
  <c r="S118" i="7"/>
  <c r="R97" i="7"/>
  <c r="V65" i="7"/>
  <c r="S360" i="7"/>
  <c r="Q345" i="7"/>
  <c r="S220" i="7"/>
  <c r="Q196" i="7"/>
  <c r="R189" i="7"/>
  <c r="R125" i="7"/>
  <c r="Q118" i="7"/>
  <c r="S92" i="7"/>
  <c r="AC357" i="7"/>
  <c r="AE357" i="7" s="1"/>
  <c r="W279" i="7"/>
  <c r="AZ268" i="7"/>
  <c r="V244" i="7"/>
  <c r="V144" i="7"/>
  <c r="V110" i="7"/>
  <c r="Z98" i="7"/>
  <c r="R65" i="7"/>
  <c r="AI381" i="7"/>
  <c r="S371" i="7"/>
  <c r="AC354" i="7"/>
  <c r="AE354" i="7" s="1"/>
  <c r="Z350" i="7"/>
  <c r="V316" i="7"/>
  <c r="V311" i="7"/>
  <c r="R246" i="7"/>
  <c r="R226" i="7"/>
  <c r="Y169" i="7"/>
  <c r="AZ147" i="7"/>
  <c r="V117" i="7"/>
  <c r="AI259" i="7"/>
  <c r="V196" i="7"/>
  <c r="AZ125" i="7"/>
  <c r="AC78" i="7"/>
  <c r="AE78" i="7" s="1"/>
  <c r="AI155" i="7"/>
  <c r="AI364" i="7"/>
  <c r="W360" i="7"/>
  <c r="AI353" i="7"/>
  <c r="W348" i="7"/>
  <c r="R334" i="7"/>
  <c r="Z323" i="7"/>
  <c r="R301" i="7"/>
  <c r="Y299" i="7"/>
  <c r="R298" i="7"/>
  <c r="O296" i="7"/>
  <c r="R285" i="7"/>
  <c r="V279" i="7"/>
  <c r="Y275" i="7"/>
  <c r="R259" i="7"/>
  <c r="Y251" i="7"/>
  <c r="R249" i="7"/>
  <c r="C249" i="7"/>
  <c r="O246" i="7"/>
  <c r="Y233" i="7"/>
  <c r="S229" i="7"/>
  <c r="S227" i="7"/>
  <c r="W201" i="7"/>
  <c r="R199" i="7"/>
  <c r="Q175" i="7"/>
  <c r="AI142" i="7"/>
  <c r="R131" i="7"/>
  <c r="AI109" i="7"/>
  <c r="AC94" i="7"/>
  <c r="AE94" i="7" s="1"/>
  <c r="AZ78" i="7"/>
  <c r="Y66" i="7"/>
  <c r="S334" i="7"/>
  <c r="R286" i="7"/>
  <c r="C286" i="7"/>
  <c r="R227" i="7"/>
  <c r="R223" i="7"/>
  <c r="R207" i="7"/>
  <c r="R155" i="7"/>
  <c r="Q124" i="7"/>
  <c r="R103" i="7"/>
  <c r="S61" i="7"/>
  <c r="Z286" i="7"/>
  <c r="Z358" i="7"/>
  <c r="S299" i="7"/>
  <c r="O285" i="7"/>
  <c r="R279" i="7"/>
  <c r="R275" i="7"/>
  <c r="R265" i="7"/>
  <c r="Y246" i="7"/>
  <c r="O199" i="7"/>
  <c r="Z146" i="7"/>
  <c r="S109" i="7"/>
  <c r="V94" i="7"/>
  <c r="V87" i="7"/>
  <c r="S381" i="7"/>
  <c r="R360" i="7"/>
  <c r="R353" i="7"/>
  <c r="O350" i="7"/>
  <c r="AC345" i="7"/>
  <c r="AE345" i="7" s="1"/>
  <c r="R299" i="7"/>
  <c r="Q279" i="7"/>
  <c r="C279" i="7"/>
  <c r="Q275" i="7"/>
  <c r="Q265" i="7"/>
  <c r="AZ253" i="7"/>
  <c r="O253" i="7"/>
  <c r="W246" i="7"/>
  <c r="AZ237" i="7"/>
  <c r="W202" i="7"/>
  <c r="R176" i="7"/>
  <c r="W169" i="7"/>
  <c r="AI157" i="7"/>
  <c r="V147" i="7"/>
  <c r="R142" i="7"/>
  <c r="S135" i="7"/>
  <c r="S110" i="7"/>
  <c r="R109" i="7"/>
  <c r="R78" i="7"/>
  <c r="R70" i="7"/>
  <c r="W223" i="7"/>
  <c r="S364" i="7"/>
  <c r="Q360" i="7"/>
  <c r="Q353" i="7"/>
  <c r="O305" i="7"/>
  <c r="AZ279" i="7"/>
  <c r="O260" i="7"/>
  <c r="Z253" i="7"/>
  <c r="R156" i="7"/>
  <c r="R137" i="7"/>
  <c r="R117" i="7"/>
  <c r="R110" i="7"/>
  <c r="AC62" i="7"/>
  <c r="AE62" i="7" s="1"/>
  <c r="AZ285" i="7"/>
  <c r="AZ299" i="7"/>
  <c r="AC285" i="7"/>
  <c r="AE285" i="7" s="1"/>
  <c r="Z279" i="7"/>
  <c r="Q246" i="7"/>
  <c r="AC227" i="7"/>
  <c r="AE227" i="7" s="1"/>
  <c r="V217" i="7"/>
  <c r="R157" i="7"/>
  <c r="R118" i="7"/>
  <c r="V342" i="7"/>
  <c r="V323" i="7"/>
  <c r="V297" i="7"/>
  <c r="Y234" i="7"/>
  <c r="R181" i="7"/>
  <c r="V112" i="7"/>
  <c r="R104" i="7"/>
  <c r="Y354" i="7"/>
  <c r="W353" i="7"/>
  <c r="R347" i="7"/>
  <c r="R311" i="7"/>
  <c r="O299" i="7"/>
  <c r="S293" i="7"/>
  <c r="Z285" i="7"/>
  <c r="V273" i="7"/>
  <c r="AC261" i="7"/>
  <c r="AE261" i="7" s="1"/>
  <c r="V246" i="7"/>
  <c r="AC245" i="7"/>
  <c r="AE245" i="7" s="1"/>
  <c r="R238" i="7"/>
  <c r="AI236" i="7"/>
  <c r="S228" i="7"/>
  <c r="Z215" i="7"/>
  <c r="S209" i="7"/>
  <c r="Q181" i="7"/>
  <c r="S179" i="7"/>
  <c r="AI172" i="7"/>
  <c r="Y147" i="7"/>
  <c r="AI129" i="7"/>
  <c r="R119" i="7"/>
  <c r="S114" i="7"/>
  <c r="Q104" i="7"/>
  <c r="S102" i="7"/>
  <c r="W94" i="7"/>
  <c r="S93" i="7"/>
  <c r="R91" i="7"/>
  <c r="R69" i="7"/>
  <c r="R61" i="7"/>
  <c r="S59" i="7"/>
  <c r="S57" i="7"/>
  <c r="V26" i="7"/>
  <c r="Y149" i="7"/>
  <c r="V96" i="7"/>
  <c r="R83" i="7"/>
  <c r="AI34" i="7"/>
  <c r="R386" i="7"/>
  <c r="V354" i="7"/>
  <c r="S340" i="7"/>
  <c r="R327" i="7"/>
  <c r="S297" i="7"/>
  <c r="V285" i="7"/>
  <c r="S279" i="7"/>
  <c r="R234" i="7"/>
  <c r="S219" i="7"/>
  <c r="R217" i="7"/>
  <c r="R209" i="7"/>
  <c r="C209" i="7"/>
  <c r="AZ207" i="7"/>
  <c r="S131" i="7"/>
  <c r="Q119" i="7"/>
  <c r="Q114" i="7"/>
  <c r="R102" i="7"/>
  <c r="R87" i="7"/>
  <c r="O83" i="7"/>
  <c r="Q62" i="7"/>
  <c r="R49" i="7"/>
  <c r="V57" i="7"/>
  <c r="V138" i="7"/>
  <c r="AI332" i="7"/>
  <c r="AC305" i="7"/>
  <c r="AE305" i="7" s="1"/>
  <c r="S273" i="7"/>
  <c r="S246" i="7"/>
  <c r="Y207" i="7"/>
  <c r="AZ158" i="7"/>
  <c r="Q125" i="7"/>
  <c r="AC117" i="7"/>
  <c r="AE117" i="7" s="1"/>
  <c r="Q110" i="7"/>
  <c r="Q109" i="7"/>
  <c r="O61" i="7"/>
  <c r="Q49" i="7"/>
  <c r="AI356" i="7"/>
  <c r="S347" i="7"/>
  <c r="Y195" i="7"/>
  <c r="W149" i="7"/>
  <c r="V332" i="7"/>
  <c r="Z305" i="7"/>
  <c r="S285" i="7"/>
  <c r="Y189" i="7"/>
  <c r="AI181" i="7"/>
  <c r="Y117" i="7"/>
  <c r="Y104" i="7"/>
  <c r="S94" i="7"/>
  <c r="Z90" i="7"/>
  <c r="C78" i="7"/>
  <c r="AC181" i="7"/>
  <c r="AE181" i="7" s="1"/>
  <c r="V104" i="7"/>
  <c r="AI61" i="7"/>
  <c r="V291" i="7"/>
  <c r="W221" i="7"/>
  <c r="Z277" i="7"/>
  <c r="V370" i="7"/>
  <c r="S368" i="7"/>
  <c r="S366" i="7"/>
  <c r="O354" i="7"/>
  <c r="V347" i="7"/>
  <c r="S346" i="7"/>
  <c r="R341" i="7"/>
  <c r="R337" i="7"/>
  <c r="R328" i="7"/>
  <c r="R305" i="7"/>
  <c r="S287" i="7"/>
  <c r="Q285" i="7"/>
  <c r="Y279" i="7"/>
  <c r="O279" i="7"/>
  <c r="V277" i="7"/>
  <c r="AZ273" i="7"/>
  <c r="V266" i="7"/>
  <c r="R262" i="7"/>
  <c r="R251" i="7"/>
  <c r="Q220" i="7"/>
  <c r="R216" i="7"/>
  <c r="R214" i="7"/>
  <c r="Y212" i="7"/>
  <c r="Q207" i="7"/>
  <c r="W197" i="7"/>
  <c r="W181" i="7"/>
  <c r="Q147" i="7"/>
  <c r="Z145" i="7"/>
  <c r="V61" i="7"/>
  <c r="Q386" i="7"/>
  <c r="R382" i="7"/>
  <c r="R381" i="7"/>
  <c r="V377" i="7"/>
  <c r="S374" i="7"/>
  <c r="R368" i="7"/>
  <c r="O345" i="7"/>
  <c r="Q327" i="7"/>
  <c r="R321" i="7"/>
  <c r="R315" i="7"/>
  <c r="AC309" i="7"/>
  <c r="AE309" i="7" s="1"/>
  <c r="R300" i="7"/>
  <c r="Q298" i="7"/>
  <c r="C298" i="7"/>
  <c r="R287" i="7"/>
  <c r="R258" i="7"/>
  <c r="S254" i="7"/>
  <c r="R248" i="7"/>
  <c r="C248" i="7"/>
  <c r="S243" i="7"/>
  <c r="V231" i="7"/>
  <c r="Q226" i="7"/>
  <c r="S224" i="7"/>
  <c r="R202" i="7"/>
  <c r="Q188" i="7"/>
  <c r="AZ186" i="7"/>
  <c r="R179" i="7"/>
  <c r="Q166" i="7"/>
  <c r="Y155" i="7"/>
  <c r="W154" i="7"/>
  <c r="W150" i="7"/>
  <c r="Y135" i="7"/>
  <c r="S130" i="7"/>
  <c r="R122" i="7"/>
  <c r="AZ110" i="7"/>
  <c r="Q103" i="7"/>
  <c r="Y99" i="7"/>
  <c r="AZ93" i="7"/>
  <c r="S78" i="7"/>
  <c r="Z70" i="7"/>
  <c r="R68" i="7"/>
  <c r="S60" i="7"/>
  <c r="S258" i="7"/>
  <c r="AZ386" i="7"/>
  <c r="C386" i="7"/>
  <c r="AZ360" i="7"/>
  <c r="S356" i="7"/>
  <c r="S319" i="7"/>
  <c r="Z309" i="7"/>
  <c r="O293" i="7"/>
  <c r="S291" i="7"/>
  <c r="Q287" i="7"/>
  <c r="O275" i="7"/>
  <c r="R266" i="7"/>
  <c r="AZ264" i="7"/>
  <c r="S262" i="7"/>
  <c r="Q258" i="7"/>
  <c r="C258" i="7"/>
  <c r="S244" i="7"/>
  <c r="R243" i="7"/>
  <c r="Q235" i="7"/>
  <c r="R224" i="7"/>
  <c r="Q197" i="7"/>
  <c r="AI186" i="7"/>
  <c r="AZ166" i="7"/>
  <c r="S152" i="7"/>
  <c r="S144" i="7"/>
  <c r="S138" i="7"/>
  <c r="Z136" i="7"/>
  <c r="V135" i="7"/>
  <c r="R130" i="7"/>
  <c r="O125" i="7"/>
  <c r="C125" i="7"/>
  <c r="O119" i="7"/>
  <c r="AI110" i="7"/>
  <c r="AC93" i="7"/>
  <c r="AE93" i="7" s="1"/>
  <c r="V70" i="7"/>
  <c r="Q68" i="7"/>
  <c r="Q60" i="7"/>
  <c r="R59" i="7"/>
  <c r="R53" i="7"/>
  <c r="S26" i="7"/>
  <c r="AI386" i="7"/>
  <c r="O386" i="7"/>
  <c r="AZ378" i="7"/>
  <c r="O374" i="7"/>
  <c r="AC360" i="7"/>
  <c r="AE360" i="7" s="1"/>
  <c r="AI345" i="7"/>
  <c r="O315" i="7"/>
  <c r="V309" i="7"/>
  <c r="O300" i="7"/>
  <c r="AI275" i="7"/>
  <c r="AI258" i="7"/>
  <c r="AZ227" i="7"/>
  <c r="O226" i="7"/>
  <c r="AC186" i="7"/>
  <c r="AE186" i="7" s="1"/>
  <c r="O179" i="7"/>
  <c r="AI166" i="7"/>
  <c r="O166" i="7"/>
  <c r="C166" i="7"/>
  <c r="S155" i="7"/>
  <c r="Y136" i="7"/>
  <c r="S123" i="7"/>
  <c r="O122" i="7"/>
  <c r="R120" i="7"/>
  <c r="S112" i="7"/>
  <c r="AC110" i="7"/>
  <c r="AE110" i="7" s="1"/>
  <c r="R107" i="7"/>
  <c r="O103" i="7"/>
  <c r="R88" i="7"/>
  <c r="AI78" i="7"/>
  <c r="Q78" i="7"/>
  <c r="Q73" i="7"/>
  <c r="S69" i="7"/>
  <c r="V66" i="7"/>
  <c r="V63" i="7"/>
  <c r="Q59" i="7"/>
  <c r="AZ179" i="7"/>
  <c r="AC166" i="7"/>
  <c r="AE166" i="7" s="1"/>
  <c r="Z258" i="7"/>
  <c r="Z386" i="7"/>
  <c r="W381" i="7"/>
  <c r="S378" i="7"/>
  <c r="V376" i="7"/>
  <c r="Z374" i="7"/>
  <c r="R367" i="7"/>
  <c r="C364" i="7"/>
  <c r="AC355" i="7"/>
  <c r="AE355" i="7" s="1"/>
  <c r="R312" i="7"/>
  <c r="S309" i="7"/>
  <c r="V303" i="7"/>
  <c r="Z297" i="7"/>
  <c r="W275" i="7"/>
  <c r="W258" i="7"/>
  <c r="AZ243" i="7"/>
  <c r="V227" i="7"/>
  <c r="V226" i="7"/>
  <c r="R211" i="7"/>
  <c r="V199" i="7"/>
  <c r="S186" i="7"/>
  <c r="Y179" i="7"/>
  <c r="Y166" i="7"/>
  <c r="Q155" i="7"/>
  <c r="S136" i="7"/>
  <c r="R135" i="7"/>
  <c r="O107" i="7"/>
  <c r="Z104" i="7"/>
  <c r="AI100" i="7"/>
  <c r="R94" i="7"/>
  <c r="R93" i="7"/>
  <c r="Y78" i="7"/>
  <c r="O78" i="7"/>
  <c r="C74" i="7"/>
  <c r="Q70" i="7"/>
  <c r="S63" i="7"/>
  <c r="AI59" i="7"/>
  <c r="AZ52" i="7"/>
  <c r="Y32" i="7"/>
  <c r="Y386" i="7"/>
  <c r="V381" i="7"/>
  <c r="R378" i="7"/>
  <c r="Y374" i="7"/>
  <c r="AZ368" i="7"/>
  <c r="Q367" i="7"/>
  <c r="Z293" i="7"/>
  <c r="R280" i="7"/>
  <c r="V258" i="7"/>
  <c r="AI244" i="7"/>
  <c r="AC243" i="7"/>
  <c r="AE243" i="7" s="1"/>
  <c r="R220" i="7"/>
  <c r="AI197" i="7"/>
  <c r="Q187" i="7"/>
  <c r="Q186" i="7"/>
  <c r="V179" i="7"/>
  <c r="Q151" i="7"/>
  <c r="R136" i="7"/>
  <c r="Q135" i="7"/>
  <c r="AC122" i="7"/>
  <c r="AE122" i="7" s="1"/>
  <c r="R108" i="7"/>
  <c r="C108" i="7"/>
  <c r="V103" i="7"/>
  <c r="AZ94" i="7"/>
  <c r="Q93" i="7"/>
  <c r="R79" i="7"/>
  <c r="C79" i="7"/>
  <c r="W78" i="7"/>
  <c r="AZ70" i="7"/>
  <c r="R63" i="7"/>
  <c r="W59" i="7"/>
  <c r="V235" i="7"/>
  <c r="AC386" i="7"/>
  <c r="AE386" i="7" s="1"/>
  <c r="AC374" i="7"/>
  <c r="AE374" i="7" s="1"/>
  <c r="V374" i="7"/>
  <c r="Y315" i="7"/>
  <c r="O309" i="7"/>
  <c r="O290" i="7"/>
  <c r="AC244" i="7"/>
  <c r="AE244" i="7" s="1"/>
  <c r="V243" i="7"/>
  <c r="O211" i="7"/>
  <c r="Y197" i="7"/>
  <c r="S166" i="7"/>
  <c r="O155" i="7"/>
  <c r="W122" i="7"/>
  <c r="V78" i="7"/>
  <c r="AI70" i="7"/>
  <c r="O70" i="7"/>
  <c r="AI60" i="7"/>
  <c r="V59" i="7"/>
  <c r="Z58" i="7"/>
  <c r="R184" i="7"/>
  <c r="S184" i="7"/>
  <c r="V106" i="7"/>
  <c r="W106" i="7"/>
  <c r="Y106" i="7"/>
  <c r="C106" i="7"/>
  <c r="O106" i="7"/>
  <c r="Z106" i="7"/>
  <c r="AC106" i="7"/>
  <c r="AE106" i="7" s="1"/>
  <c r="Q106" i="7"/>
  <c r="AI106" i="7"/>
  <c r="S384" i="7"/>
  <c r="AI382" i="7"/>
  <c r="Q382" i="7"/>
  <c r="S380" i="7"/>
  <c r="C380" i="7"/>
  <c r="V373" i="7"/>
  <c r="R372" i="7"/>
  <c r="R371" i="7"/>
  <c r="S370" i="7"/>
  <c r="AI368" i="7"/>
  <c r="C368" i="7"/>
  <c r="AC359" i="7"/>
  <c r="AE359" i="7" s="1"/>
  <c r="O336" i="7"/>
  <c r="S336" i="7"/>
  <c r="R319" i="7"/>
  <c r="Q308" i="7"/>
  <c r="O308" i="7"/>
  <c r="R278" i="7"/>
  <c r="S278" i="7"/>
  <c r="S250" i="7"/>
  <c r="R250" i="7"/>
  <c r="R161" i="7"/>
  <c r="S106" i="7"/>
  <c r="AZ382" i="7"/>
  <c r="S372" i="7"/>
  <c r="C352" i="7"/>
  <c r="S352" i="7"/>
  <c r="R384" i="7"/>
  <c r="AC382" i="7"/>
  <c r="AE382" i="7" s="1"/>
  <c r="C372" i="7"/>
  <c r="Z368" i="7"/>
  <c r="O368" i="7"/>
  <c r="O367" i="7"/>
  <c r="S362" i="7"/>
  <c r="Q357" i="7"/>
  <c r="AI357" i="7"/>
  <c r="S357" i="7"/>
  <c r="S338" i="7"/>
  <c r="V320" i="7"/>
  <c r="W320" i="7"/>
  <c r="O320" i="7"/>
  <c r="Q320" i="7"/>
  <c r="AI281" i="7"/>
  <c r="V281" i="7"/>
  <c r="AC281" i="7"/>
  <c r="AE281" i="7" s="1"/>
  <c r="O281" i="7"/>
  <c r="R239" i="7"/>
  <c r="O239" i="7"/>
  <c r="S239" i="7"/>
  <c r="Z228" i="7"/>
  <c r="V228" i="7"/>
  <c r="Y228" i="7"/>
  <c r="C228" i="7"/>
  <c r="O228" i="7"/>
  <c r="AC228" i="7"/>
  <c r="AE228" i="7" s="1"/>
  <c r="AI228" i="7"/>
  <c r="Q228" i="7"/>
  <c r="AZ228" i="7"/>
  <c r="C206" i="7"/>
  <c r="W206" i="7"/>
  <c r="Z206" i="7"/>
  <c r="AC206" i="7"/>
  <c r="AE206" i="7" s="1"/>
  <c r="AI206" i="7"/>
  <c r="Q206" i="7"/>
  <c r="R206" i="7"/>
  <c r="V162" i="7"/>
  <c r="W162" i="7"/>
  <c r="Y162" i="7"/>
  <c r="C162" i="7"/>
  <c r="O162" i="7"/>
  <c r="Z162" i="7"/>
  <c r="AC162" i="7"/>
  <c r="AE162" i="7" s="1"/>
  <c r="Q162" i="7"/>
  <c r="AI162" i="7"/>
  <c r="Z153" i="7"/>
  <c r="R153" i="7"/>
  <c r="R106" i="7"/>
  <c r="C81" i="7"/>
  <c r="V81" i="7"/>
  <c r="AI81" i="7"/>
  <c r="Q81" i="7"/>
  <c r="AZ15" i="7"/>
  <c r="R15" i="7"/>
  <c r="V302" i="7"/>
  <c r="AZ161" i="7"/>
  <c r="S161" i="7"/>
  <c r="W161" i="7"/>
  <c r="Y161" i="7"/>
  <c r="C161" i="7"/>
  <c r="O161" i="7"/>
  <c r="Z161" i="7"/>
  <c r="AC161" i="7"/>
  <c r="AE161" i="7" s="1"/>
  <c r="S13" i="7"/>
  <c r="S387" i="7"/>
  <c r="Z382" i="7"/>
  <c r="O382" i="7"/>
  <c r="C382" i="7"/>
  <c r="Q377" i="7"/>
  <c r="O372" i="7"/>
  <c r="Y368" i="7"/>
  <c r="R338" i="7"/>
  <c r="S320" i="7"/>
  <c r="R308" i="7"/>
  <c r="V254" i="7"/>
  <c r="Y254" i="7"/>
  <c r="AI254" i="7"/>
  <c r="O254" i="7"/>
  <c r="Q254" i="7"/>
  <c r="R171" i="7"/>
  <c r="S162" i="7"/>
  <c r="C54" i="7"/>
  <c r="R54" i="7"/>
  <c r="AZ27" i="7"/>
  <c r="AC27" i="7"/>
  <c r="AE27" i="7" s="1"/>
  <c r="S27" i="7"/>
  <c r="Y382" i="7"/>
  <c r="AZ370" i="7"/>
  <c r="V369" i="7"/>
  <c r="W368" i="7"/>
  <c r="V363" i="7"/>
  <c r="AI342" i="7"/>
  <c r="AZ342" i="7"/>
  <c r="Q342" i="7"/>
  <c r="AZ339" i="7"/>
  <c r="O339" i="7"/>
  <c r="Q339" i="7"/>
  <c r="AC321" i="7"/>
  <c r="AE321" i="7" s="1"/>
  <c r="V321" i="7"/>
  <c r="O321" i="7"/>
  <c r="R320" i="7"/>
  <c r="S312" i="7"/>
  <c r="V312" i="7"/>
  <c r="O312" i="7"/>
  <c r="S310" i="7"/>
  <c r="Y310" i="7"/>
  <c r="AI292" i="7"/>
  <c r="O292" i="7"/>
  <c r="Q281" i="7"/>
  <c r="AI272" i="7"/>
  <c r="O272" i="7"/>
  <c r="R272" i="7"/>
  <c r="AI210" i="7"/>
  <c r="R210" i="7"/>
  <c r="V171" i="7"/>
  <c r="AZ165" i="7"/>
  <c r="W165" i="7"/>
  <c r="AI165" i="7"/>
  <c r="Q165" i="7"/>
  <c r="R162" i="7"/>
  <c r="S115" i="7"/>
  <c r="Q115" i="7"/>
  <c r="S113" i="7"/>
  <c r="V113" i="7"/>
  <c r="W54" i="7"/>
  <c r="V27" i="7"/>
  <c r="Z362" i="7"/>
  <c r="V382" i="7"/>
  <c r="C378" i="7"/>
  <c r="R374" i="7"/>
  <c r="AZ372" i="7"/>
  <c r="AC370" i="7"/>
  <c r="AE370" i="7" s="1"/>
  <c r="V368" i="7"/>
  <c r="V358" i="7"/>
  <c r="AZ358" i="7"/>
  <c r="O358" i="7"/>
  <c r="R358" i="7"/>
  <c r="Q348" i="7"/>
  <c r="Y282" i="7"/>
  <c r="R282" i="7"/>
  <c r="V160" i="7"/>
  <c r="Q160" i="7"/>
  <c r="C101" i="7"/>
  <c r="V101" i="7"/>
  <c r="Z101" i="7"/>
  <c r="AZ101" i="7"/>
  <c r="O101" i="7"/>
  <c r="Z76" i="7"/>
  <c r="S76" i="7"/>
  <c r="R379" i="7"/>
  <c r="O378" i="7"/>
  <c r="AZ374" i="7"/>
  <c r="AI372" i="7"/>
  <c r="Y370" i="7"/>
  <c r="V349" i="7"/>
  <c r="R349" i="7"/>
  <c r="S349" i="7"/>
  <c r="Y269" i="7"/>
  <c r="AI269" i="7"/>
  <c r="AZ269" i="7"/>
  <c r="S269" i="7"/>
  <c r="O255" i="7"/>
  <c r="V247" i="7"/>
  <c r="R247" i="7"/>
  <c r="Q203" i="7"/>
  <c r="R203" i="7"/>
  <c r="R165" i="7"/>
  <c r="R115" i="7"/>
  <c r="S101" i="7"/>
  <c r="V84" i="7"/>
  <c r="O84" i="7"/>
  <c r="W82" i="7"/>
  <c r="AZ384" i="7"/>
  <c r="S382" i="7"/>
  <c r="O343" i="7"/>
  <c r="S343" i="7"/>
  <c r="AZ340" i="7"/>
  <c r="V340" i="7"/>
  <c r="W340" i="7"/>
  <c r="O340" i="7"/>
  <c r="Z340" i="7"/>
  <c r="AI340" i="7"/>
  <c r="Q340" i="7"/>
  <c r="W319" i="7"/>
  <c r="Z319" i="7"/>
  <c r="V240" i="7"/>
  <c r="W240" i="7"/>
  <c r="Y240" i="7"/>
  <c r="C240" i="7"/>
  <c r="O240" i="7"/>
  <c r="AI240" i="7"/>
  <c r="AZ240" i="7"/>
  <c r="Q240" i="7"/>
  <c r="R213" i="7"/>
  <c r="AI161" i="7"/>
  <c r="R160" i="7"/>
  <c r="O152" i="7"/>
  <c r="V152" i="7"/>
  <c r="Q152" i="7"/>
  <c r="Q148" i="7"/>
  <c r="R148" i="7"/>
  <c r="Z134" i="7"/>
  <c r="W134" i="7"/>
  <c r="AZ106" i="7"/>
  <c r="R101" i="7"/>
  <c r="R71" i="7"/>
  <c r="S71" i="7"/>
  <c r="O298" i="7"/>
  <c r="Z290" i="7"/>
  <c r="V275" i="7"/>
  <c r="O265" i="7"/>
  <c r="AI260" i="7"/>
  <c r="O249" i="7"/>
  <c r="V229" i="7"/>
  <c r="AC211" i="7"/>
  <c r="AE211" i="7" s="1"/>
  <c r="O208" i="7"/>
  <c r="AI193" i="7"/>
  <c r="Z186" i="7"/>
  <c r="O175" i="7"/>
  <c r="V163" i="7"/>
  <c r="AI158" i="7"/>
  <c r="AC157" i="7"/>
  <c r="AE157" i="7" s="1"/>
  <c r="Y150" i="7"/>
  <c r="V149" i="7"/>
  <c r="O131" i="7"/>
  <c r="AI125" i="7"/>
  <c r="Y119" i="7"/>
  <c r="AZ118" i="7"/>
  <c r="Z110" i="7"/>
  <c r="Y96" i="7"/>
  <c r="O88" i="7"/>
  <c r="O74" i="7"/>
  <c r="W72" i="7"/>
  <c r="Y70" i="7"/>
  <c r="O69" i="7"/>
  <c r="AZ60" i="7"/>
  <c r="V355" i="7"/>
  <c r="Y346" i="7"/>
  <c r="AI344" i="7"/>
  <c r="AI304" i="7"/>
  <c r="Z298" i="7"/>
  <c r="V296" i="7"/>
  <c r="R293" i="7"/>
  <c r="V290" i="7"/>
  <c r="Y260" i="7"/>
  <c r="Y237" i="7"/>
  <c r="AZ232" i="7"/>
  <c r="AC193" i="7"/>
  <c r="AE193" i="7" s="1"/>
  <c r="V186" i="7"/>
  <c r="Z157" i="7"/>
  <c r="AI118" i="7"/>
  <c r="Z88" i="7"/>
  <c r="AZ74" i="7"/>
  <c r="R43" i="7"/>
  <c r="Y298" i="7"/>
  <c r="AZ265" i="7"/>
  <c r="AI262" i="7"/>
  <c r="V260" i="7"/>
  <c r="AI220" i="7"/>
  <c r="V193" i="7"/>
  <c r="AZ175" i="7"/>
  <c r="S169" i="7"/>
  <c r="R167" i="7"/>
  <c r="R163" i="7"/>
  <c r="S158" i="7"/>
  <c r="W157" i="7"/>
  <c r="S149" i="7"/>
  <c r="C147" i="7"/>
  <c r="R144" i="7"/>
  <c r="Z142" i="7"/>
  <c r="AC131" i="7"/>
  <c r="AE131" i="7" s="1"/>
  <c r="Y125" i="7"/>
  <c r="Q123" i="7"/>
  <c r="C123" i="7"/>
  <c r="C122" i="7"/>
  <c r="AI120" i="7"/>
  <c r="S119" i="7"/>
  <c r="AC118" i="7"/>
  <c r="AE118" i="7" s="1"/>
  <c r="Q117" i="7"/>
  <c r="S116" i="7"/>
  <c r="V109" i="7"/>
  <c r="AI108" i="7"/>
  <c r="AI104" i="7"/>
  <c r="C104" i="7"/>
  <c r="R99" i="7"/>
  <c r="AZ97" i="7"/>
  <c r="AI94" i="7"/>
  <c r="Q94" i="7"/>
  <c r="R92" i="7"/>
  <c r="Y88" i="7"/>
  <c r="AI74" i="7"/>
  <c r="AI69" i="7"/>
  <c r="AZ68" i="7"/>
  <c r="S66" i="7"/>
  <c r="AC60" i="7"/>
  <c r="AE60" i="7" s="1"/>
  <c r="AC59" i="7"/>
  <c r="AE59" i="7" s="1"/>
  <c r="W298" i="7"/>
  <c r="S296" i="7"/>
  <c r="S290" i="7"/>
  <c r="Z265" i="7"/>
  <c r="Z262" i="7"/>
  <c r="S232" i="7"/>
  <c r="R229" i="7"/>
  <c r="AZ224" i="7"/>
  <c r="V220" i="7"/>
  <c r="AI217" i="7"/>
  <c r="Q211" i="7"/>
  <c r="AC208" i="7"/>
  <c r="AE208" i="7" s="1"/>
  <c r="C163" i="7"/>
  <c r="V157" i="7"/>
  <c r="R154" i="7"/>
  <c r="S150" i="7"/>
  <c r="R149" i="7"/>
  <c r="C149" i="7"/>
  <c r="AI138" i="7"/>
  <c r="V131" i="7"/>
  <c r="W118" i="7"/>
  <c r="R116" i="7"/>
  <c r="O104" i="7"/>
  <c r="R96" i="7"/>
  <c r="V88" i="7"/>
  <c r="Y75" i="7"/>
  <c r="Y74" i="7"/>
  <c r="R72" i="7"/>
  <c r="S70" i="7"/>
  <c r="V69" i="7"/>
  <c r="AC68" i="7"/>
  <c r="AE68" i="7" s="1"/>
  <c r="Q65" i="7"/>
  <c r="R62" i="7"/>
  <c r="V60" i="7"/>
  <c r="Y59" i="7"/>
  <c r="O59" i="7"/>
  <c r="C59" i="7"/>
  <c r="Y57" i="7"/>
  <c r="R52" i="7"/>
  <c r="O43" i="7"/>
  <c r="W40" i="7"/>
  <c r="Q346" i="7"/>
  <c r="S335" i="7"/>
  <c r="R318" i="7"/>
  <c r="S316" i="7"/>
  <c r="R307" i="7"/>
  <c r="Q299" i="7"/>
  <c r="R288" i="7"/>
  <c r="S283" i="7"/>
  <c r="AZ275" i="7"/>
  <c r="W266" i="7"/>
  <c r="R264" i="7"/>
  <c r="V262" i="7"/>
  <c r="R261" i="7"/>
  <c r="C261" i="7"/>
  <c r="R260" i="7"/>
  <c r="AC249" i="7"/>
  <c r="AE249" i="7" s="1"/>
  <c r="Q232" i="7"/>
  <c r="Q229" i="7"/>
  <c r="V224" i="7"/>
  <c r="Z217" i="7"/>
  <c r="Z208" i="7"/>
  <c r="S193" i="7"/>
  <c r="R188" i="7"/>
  <c r="R186" i="7"/>
  <c r="S175" i="7"/>
  <c r="O163" i="7"/>
  <c r="O144" i="7"/>
  <c r="W138" i="7"/>
  <c r="AI117" i="7"/>
  <c r="O117" i="7"/>
  <c r="C117" i="7"/>
  <c r="AI112" i="7"/>
  <c r="V74" i="7"/>
  <c r="R14" i="7"/>
  <c r="S385" i="7"/>
  <c r="AI384" i="7"/>
  <c r="S383" i="7"/>
  <c r="R387" i="7"/>
  <c r="AI380" i="7"/>
  <c r="R370" i="7"/>
  <c r="R366" i="7"/>
  <c r="Q365" i="7"/>
  <c r="R355" i="7"/>
  <c r="O385" i="7"/>
  <c r="Y384" i="7"/>
  <c r="O384" i="7"/>
  <c r="C384" i="7"/>
  <c r="O383" i="7"/>
  <c r="Q381" i="7"/>
  <c r="Z380" i="7"/>
  <c r="Y378" i="7"/>
  <c r="C376" i="7"/>
  <c r="O375" i="7"/>
  <c r="S373" i="7"/>
  <c r="W372" i="7"/>
  <c r="AI370" i="7"/>
  <c r="Q370" i="7"/>
  <c r="AZ366" i="7"/>
  <c r="C366" i="7"/>
  <c r="R364" i="7"/>
  <c r="R363" i="7"/>
  <c r="V361" i="7"/>
  <c r="O352" i="7"/>
  <c r="S348" i="7"/>
  <c r="Q347" i="7"/>
  <c r="R346" i="7"/>
  <c r="Z344" i="7"/>
  <c r="Y341" i="7"/>
  <c r="O341" i="7"/>
  <c r="AI339" i="7"/>
  <c r="AZ332" i="7"/>
  <c r="Q332" i="7"/>
  <c r="W327" i="7"/>
  <c r="Y327" i="7"/>
  <c r="O327" i="7"/>
  <c r="AZ327" i="7"/>
  <c r="AZ319" i="7"/>
  <c r="S267" i="7"/>
  <c r="AZ267" i="7"/>
  <c r="V267" i="7"/>
  <c r="W267" i="7"/>
  <c r="C267" i="7"/>
  <c r="O267" i="7"/>
  <c r="Y267" i="7"/>
  <c r="Z267" i="7"/>
  <c r="Q267" i="7"/>
  <c r="AC267" i="7"/>
  <c r="AE267" i="7" s="1"/>
  <c r="Q257" i="7"/>
  <c r="R257" i="7"/>
  <c r="Z252" i="7"/>
  <c r="R252" i="7"/>
  <c r="O380" i="7"/>
  <c r="O387" i="7"/>
  <c r="AI377" i="7"/>
  <c r="AZ376" i="7"/>
  <c r="V372" i="7"/>
  <c r="O366" i="7"/>
  <c r="AZ352" i="7"/>
  <c r="W341" i="7"/>
  <c r="Y338" i="7"/>
  <c r="AZ333" i="7"/>
  <c r="R333" i="7"/>
  <c r="R385" i="7"/>
  <c r="S376" i="7"/>
  <c r="AC385" i="7"/>
  <c r="AE385" i="7" s="1"/>
  <c r="W384" i="7"/>
  <c r="Y380" i="7"/>
  <c r="V378" i="7"/>
  <c r="O376" i="7"/>
  <c r="Q373" i="7"/>
  <c r="AC366" i="7"/>
  <c r="AE366" i="7" s="1"/>
  <c r="W385" i="7"/>
  <c r="V384" i="7"/>
  <c r="Y381" i="7"/>
  <c r="O381" i="7"/>
  <c r="V380" i="7"/>
  <c r="AC377" i="7"/>
  <c r="AE377" i="7" s="1"/>
  <c r="AI376" i="7"/>
  <c r="C374" i="7"/>
  <c r="Z370" i="7"/>
  <c r="O370" i="7"/>
  <c r="C370" i="7"/>
  <c r="S367" i="7"/>
  <c r="Z366" i="7"/>
  <c r="AZ364" i="7"/>
  <c r="O364" i="7"/>
  <c r="S361" i="7"/>
  <c r="R357" i="7"/>
  <c r="R354" i="7"/>
  <c r="Y352" i="7"/>
  <c r="R350" i="7"/>
  <c r="R344" i="7"/>
  <c r="V341" i="7"/>
  <c r="V338" i="7"/>
  <c r="AZ337" i="7"/>
  <c r="AI336" i="7"/>
  <c r="V335" i="7"/>
  <c r="V334" i="7"/>
  <c r="O334" i="7"/>
  <c r="S322" i="7"/>
  <c r="O322" i="7"/>
  <c r="R267" i="7"/>
  <c r="W376" i="7"/>
  <c r="Y366" i="7"/>
  <c r="Q361" i="7"/>
  <c r="AZ354" i="7"/>
  <c r="C354" i="7"/>
  <c r="V352" i="7"/>
  <c r="Q344" i="7"/>
  <c r="V337" i="7"/>
  <c r="V336" i="7"/>
  <c r="S333" i="7"/>
  <c r="Q319" i="7"/>
  <c r="AI319" i="7"/>
  <c r="V319" i="7"/>
  <c r="O319" i="7"/>
  <c r="Y319" i="7"/>
  <c r="C271" i="7"/>
  <c r="W271" i="7"/>
  <c r="AI271" i="7"/>
  <c r="R271" i="7"/>
  <c r="Z268" i="7"/>
  <c r="S268" i="7"/>
  <c r="V268" i="7"/>
  <c r="W268" i="7"/>
  <c r="O268" i="7"/>
  <c r="Y268" i="7"/>
  <c r="C268" i="7"/>
  <c r="AC268" i="7"/>
  <c r="AE268" i="7" s="1"/>
  <c r="Q268" i="7"/>
  <c r="AI268" i="7"/>
  <c r="Z256" i="7"/>
  <c r="Y256" i="7"/>
  <c r="AC256" i="7"/>
  <c r="AE256" i="7" s="1"/>
  <c r="AZ256" i="7"/>
  <c r="O256" i="7"/>
  <c r="C256" i="7"/>
  <c r="R256" i="7"/>
  <c r="AI365" i="7"/>
  <c r="R335" i="7"/>
  <c r="S323" i="7"/>
  <c r="V313" i="7"/>
  <c r="R313" i="7"/>
  <c r="V295" i="7"/>
  <c r="R295" i="7"/>
  <c r="Q384" i="7"/>
  <c r="R375" i="7"/>
  <c r="S365" i="7"/>
  <c r="R352" i="7"/>
  <c r="AI341" i="7"/>
  <c r="Q341" i="7"/>
  <c r="Q337" i="7"/>
  <c r="R336" i="7"/>
  <c r="Q335" i="7"/>
  <c r="AZ331" i="7"/>
  <c r="O331" i="7"/>
  <c r="AZ329" i="7"/>
  <c r="O329" i="7"/>
  <c r="R329" i="7"/>
  <c r="V326" i="7"/>
  <c r="S324" i="7"/>
  <c r="O324" i="7"/>
  <c r="R324" i="7"/>
  <c r="W310" i="7"/>
  <c r="Q310" i="7"/>
  <c r="R310" i="7"/>
  <c r="V289" i="7"/>
  <c r="S289" i="7"/>
  <c r="R274" i="7"/>
  <c r="AC384" i="7"/>
  <c r="AE384" i="7" s="1"/>
  <c r="AC341" i="7"/>
  <c r="AE341" i="7" s="1"/>
  <c r="O338" i="7"/>
  <c r="Q336" i="7"/>
  <c r="R331" i="7"/>
  <c r="V329" i="7"/>
  <c r="S326" i="7"/>
  <c r="V324" i="7"/>
  <c r="R323" i="7"/>
  <c r="Z302" i="7"/>
  <c r="S302" i="7"/>
  <c r="Y302" i="7"/>
  <c r="O302" i="7"/>
  <c r="O276" i="7"/>
  <c r="R276" i="7"/>
  <c r="AZ270" i="7"/>
  <c r="AI270" i="7"/>
  <c r="O270" i="7"/>
  <c r="R270" i="7"/>
  <c r="R263" i="7"/>
  <c r="AZ205" i="7"/>
  <c r="W205" i="7"/>
  <c r="AC205" i="7"/>
  <c r="AE205" i="7" s="1"/>
  <c r="Q205" i="7"/>
  <c r="S182" i="7"/>
  <c r="V182" i="7"/>
  <c r="W182" i="7"/>
  <c r="Y182" i="7"/>
  <c r="C182" i="7"/>
  <c r="O182" i="7"/>
  <c r="Z182" i="7"/>
  <c r="AC182" i="7"/>
  <c r="AE182" i="7" s="1"/>
  <c r="AZ141" i="7"/>
  <c r="V141" i="7"/>
  <c r="Y141" i="7"/>
  <c r="Z141" i="7"/>
  <c r="C141" i="7"/>
  <c r="O141" i="7"/>
  <c r="AC141" i="7"/>
  <c r="AE141" i="7" s="1"/>
  <c r="AI141" i="7"/>
  <c r="Q141" i="7"/>
  <c r="V133" i="7"/>
  <c r="S133" i="7"/>
  <c r="W133" i="7"/>
  <c r="Y133" i="7"/>
  <c r="C133" i="7"/>
  <c r="O133" i="7"/>
  <c r="AC133" i="7"/>
  <c r="AE133" i="7" s="1"/>
  <c r="AI133" i="7"/>
  <c r="R317" i="7"/>
  <c r="AI315" i="7"/>
  <c r="R306" i="7"/>
  <c r="S305" i="7"/>
  <c r="V304" i="7"/>
  <c r="S303" i="7"/>
  <c r="S300" i="7"/>
  <c r="Z299" i="7"/>
  <c r="C299" i="7"/>
  <c r="V298" i="7"/>
  <c r="S292" i="7"/>
  <c r="W290" i="7"/>
  <c r="W287" i="7"/>
  <c r="Y286" i="7"/>
  <c r="O286" i="7"/>
  <c r="AI284" i="7"/>
  <c r="R283" i="7"/>
  <c r="Z281" i="7"/>
  <c r="O280" i="7"/>
  <c r="Y265" i="7"/>
  <c r="Z261" i="7"/>
  <c r="O261" i="7"/>
  <c r="AC259" i="7"/>
  <c r="AE259" i="7" s="1"/>
  <c r="O259" i="7"/>
  <c r="C259" i="7"/>
  <c r="Y255" i="7"/>
  <c r="Z254" i="7"/>
  <c r="C254" i="7"/>
  <c r="R245" i="7"/>
  <c r="AI243" i="7"/>
  <c r="Q243" i="7"/>
  <c r="R242" i="7"/>
  <c r="O241" i="7"/>
  <c r="AI239" i="7"/>
  <c r="R237" i="7"/>
  <c r="AZ233" i="7"/>
  <c r="AI232" i="7"/>
  <c r="V230" i="7"/>
  <c r="Y229" i="7"/>
  <c r="AI227" i="7"/>
  <c r="Q227" i="7"/>
  <c r="Q224" i="7"/>
  <c r="AI221" i="7"/>
  <c r="W220" i="7"/>
  <c r="R219" i="7"/>
  <c r="AI216" i="7"/>
  <c r="Q216" i="7"/>
  <c r="V212" i="7"/>
  <c r="W211" i="7"/>
  <c r="O209" i="7"/>
  <c r="S208" i="7"/>
  <c r="AI207" i="7"/>
  <c r="AZ185" i="7"/>
  <c r="V185" i="7"/>
  <c r="Z185" i="7"/>
  <c r="AC185" i="7"/>
  <c r="AE185" i="7" s="1"/>
  <c r="AI185" i="7"/>
  <c r="Q185" i="7"/>
  <c r="R182" i="7"/>
  <c r="C158" i="7"/>
  <c r="V158" i="7"/>
  <c r="W158" i="7"/>
  <c r="Y158" i="7"/>
  <c r="Z158" i="7"/>
  <c r="Q158" i="7"/>
  <c r="AC158" i="7"/>
  <c r="AE158" i="7" s="1"/>
  <c r="V139" i="7"/>
  <c r="Y139" i="7"/>
  <c r="AI139" i="7"/>
  <c r="O139" i="7"/>
  <c r="R133" i="7"/>
  <c r="Z126" i="7"/>
  <c r="S126" i="7"/>
  <c r="W126" i="7"/>
  <c r="Y126" i="7"/>
  <c r="C126" i="7"/>
  <c r="O126" i="7"/>
  <c r="AI126" i="7"/>
  <c r="AZ126" i="7"/>
  <c r="Q126" i="7"/>
  <c r="W286" i="7"/>
  <c r="AI280" i="7"/>
  <c r="Z278" i="7"/>
  <c r="V265" i="7"/>
  <c r="Y261" i="7"/>
  <c r="Y259" i="7"/>
  <c r="AZ248" i="7"/>
  <c r="Q242" i="7"/>
  <c r="C242" i="7"/>
  <c r="Y239" i="7"/>
  <c r="AI235" i="7"/>
  <c r="AC232" i="7"/>
  <c r="AE232" i="7" s="1"/>
  <c r="Q219" i="7"/>
  <c r="AC216" i="7"/>
  <c r="AE216" i="7" s="1"/>
  <c r="V211" i="7"/>
  <c r="Z209" i="7"/>
  <c r="R205" i="7"/>
  <c r="Y191" i="7"/>
  <c r="V191" i="7"/>
  <c r="AZ191" i="7"/>
  <c r="O191" i="7"/>
  <c r="C191" i="7"/>
  <c r="Q191" i="7"/>
  <c r="Q182" i="7"/>
  <c r="Z170" i="7"/>
  <c r="V170" i="7"/>
  <c r="W170" i="7"/>
  <c r="Y170" i="7"/>
  <c r="O170" i="7"/>
  <c r="AI170" i="7"/>
  <c r="C170" i="7"/>
  <c r="AZ170" i="7"/>
  <c r="R141" i="7"/>
  <c r="Q133" i="7"/>
  <c r="R325" i="7"/>
  <c r="AZ321" i="7"/>
  <c r="V315" i="7"/>
  <c r="R314" i="7"/>
  <c r="Q305" i="7"/>
  <c r="S304" i="7"/>
  <c r="Q300" i="7"/>
  <c r="W299" i="7"/>
  <c r="S298" i="7"/>
  <c r="Q292" i="7"/>
  <c r="R291" i="7"/>
  <c r="V286" i="7"/>
  <c r="V280" i="7"/>
  <c r="V278" i="7"/>
  <c r="R269" i="7"/>
  <c r="Q262" i="7"/>
  <c r="C262" i="7"/>
  <c r="V261" i="7"/>
  <c r="Q260" i="7"/>
  <c r="W259" i="7"/>
  <c r="R255" i="7"/>
  <c r="W254" i="7"/>
  <c r="AI250" i="7"/>
  <c r="Z249" i="7"/>
  <c r="Y248" i="7"/>
  <c r="AI246" i="7"/>
  <c r="R244" i="7"/>
  <c r="Z243" i="7"/>
  <c r="W239" i="7"/>
  <c r="AC235" i="7"/>
  <c r="AE235" i="7" s="1"/>
  <c r="W232" i="7"/>
  <c r="R230" i="7"/>
  <c r="Z227" i="7"/>
  <c r="AI224" i="7"/>
  <c r="V222" i="7"/>
  <c r="AZ219" i="7"/>
  <c r="Y216" i="7"/>
  <c r="O216" i="7"/>
  <c r="C216" i="7"/>
  <c r="R212" i="7"/>
  <c r="V209" i="7"/>
  <c r="Q208" i="7"/>
  <c r="V207" i="7"/>
  <c r="S191" i="7"/>
  <c r="AI178" i="7"/>
  <c r="R178" i="7"/>
  <c r="S170" i="7"/>
  <c r="V156" i="7"/>
  <c r="O156" i="7"/>
  <c r="Q156" i="7"/>
  <c r="S151" i="7"/>
  <c r="V151" i="7"/>
  <c r="Y151" i="7"/>
  <c r="O151" i="7"/>
  <c r="AI151" i="7"/>
  <c r="C151" i="7"/>
  <c r="AZ151" i="7"/>
  <c r="R139" i="7"/>
  <c r="V67" i="7"/>
  <c r="AC67" i="7"/>
  <c r="AE67" i="7" s="1"/>
  <c r="AI67" i="7"/>
  <c r="O67" i="7"/>
  <c r="Q67" i="7"/>
  <c r="Z321" i="7"/>
  <c r="AZ305" i="7"/>
  <c r="V299" i="7"/>
  <c r="R294" i="7"/>
  <c r="Q291" i="7"/>
  <c r="C291" i="7"/>
  <c r="Q269" i="7"/>
  <c r="C269" i="7"/>
  <c r="S265" i="7"/>
  <c r="AZ260" i="7"/>
  <c r="V259" i="7"/>
  <c r="C255" i="7"/>
  <c r="W250" i="7"/>
  <c r="W248" i="7"/>
  <c r="AZ247" i="7"/>
  <c r="AZ244" i="7"/>
  <c r="Q244" i="7"/>
  <c r="C244" i="7"/>
  <c r="W235" i="7"/>
  <c r="R233" i="7"/>
  <c r="V232" i="7"/>
  <c r="Q230" i="7"/>
  <c r="W227" i="7"/>
  <c r="W224" i="7"/>
  <c r="R221" i="7"/>
  <c r="AI219" i="7"/>
  <c r="W216" i="7"/>
  <c r="Q212" i="7"/>
  <c r="S211" i="7"/>
  <c r="AI208" i="7"/>
  <c r="C208" i="7"/>
  <c r="R191" i="7"/>
  <c r="W178" i="7"/>
  <c r="R170" i="7"/>
  <c r="V121" i="7"/>
  <c r="Y121" i="7"/>
  <c r="Z121" i="7"/>
  <c r="C121" i="7"/>
  <c r="O121" i="7"/>
  <c r="AC121" i="7"/>
  <c r="AE121" i="7" s="1"/>
  <c r="AI121" i="7"/>
  <c r="Q121" i="7"/>
  <c r="C89" i="7"/>
  <c r="AZ89" i="7"/>
  <c r="R89" i="7"/>
  <c r="S286" i="7"/>
  <c r="S280" i="7"/>
  <c r="S261" i="7"/>
  <c r="AI251" i="7"/>
  <c r="V248" i="7"/>
  <c r="Y247" i="7"/>
  <c r="Y219" i="7"/>
  <c r="V216" i="7"/>
  <c r="AC204" i="7"/>
  <c r="AE204" i="7" s="1"/>
  <c r="R204" i="7"/>
  <c r="R201" i="7"/>
  <c r="S192" i="7"/>
  <c r="V192" i="7"/>
  <c r="O192" i="7"/>
  <c r="AZ143" i="7"/>
  <c r="C143" i="7"/>
  <c r="R143" i="7"/>
  <c r="C105" i="7"/>
  <c r="S105" i="7"/>
  <c r="W105" i="7"/>
  <c r="Z105" i="7"/>
  <c r="O105" i="7"/>
  <c r="AC105" i="7"/>
  <c r="AE105" i="7" s="1"/>
  <c r="AI105" i="7"/>
  <c r="Q105" i="7"/>
  <c r="AZ105" i="7"/>
  <c r="S44" i="7"/>
  <c r="Y44" i="7"/>
  <c r="AI242" i="7"/>
  <c r="V219" i="7"/>
  <c r="AI205" i="7"/>
  <c r="W190" i="7"/>
  <c r="AC190" i="7"/>
  <c r="AE190" i="7" s="1"/>
  <c r="R190" i="7"/>
  <c r="AI180" i="7"/>
  <c r="V180" i="7"/>
  <c r="Q180" i="7"/>
  <c r="R180" i="7"/>
  <c r="Y143" i="7"/>
  <c r="V305" i="7"/>
  <c r="V292" i="7"/>
  <c r="AZ291" i="7"/>
  <c r="Q286" i="7"/>
  <c r="Q280" i="7"/>
  <c r="Q278" i="7"/>
  <c r="C278" i="7"/>
  <c r="AC269" i="7"/>
  <c r="AE269" i="7" s="1"/>
  <c r="AC265" i="7"/>
  <c r="AE265" i="7" s="1"/>
  <c r="AZ261" i="7"/>
  <c r="W260" i="7"/>
  <c r="Q259" i="7"/>
  <c r="AI255" i="7"/>
  <c r="Q250" i="7"/>
  <c r="S247" i="7"/>
  <c r="W244" i="7"/>
  <c r="V242" i="7"/>
  <c r="S241" i="7"/>
  <c r="R235" i="7"/>
  <c r="R232" i="7"/>
  <c r="S216" i="7"/>
  <c r="AI212" i="7"/>
  <c r="AI211" i="7"/>
  <c r="Q209" i="7"/>
  <c r="V208" i="7"/>
  <c r="Z205" i="7"/>
  <c r="Q192" i="7"/>
  <c r="V190" i="7"/>
  <c r="V184" i="7"/>
  <c r="O184" i="7"/>
  <c r="Q184" i="7"/>
  <c r="AI182" i="7"/>
  <c r="AZ133" i="7"/>
  <c r="V111" i="7"/>
  <c r="O111" i="7"/>
  <c r="S111" i="7"/>
  <c r="R105" i="7"/>
  <c r="AI86" i="7"/>
  <c r="V64" i="7"/>
  <c r="W64" i="7"/>
  <c r="Y64" i="7"/>
  <c r="C64" i="7"/>
  <c r="O64" i="7"/>
  <c r="AC64" i="7"/>
  <c r="AE64" i="7" s="1"/>
  <c r="AI64" i="7"/>
  <c r="Q64" i="7"/>
  <c r="AZ7" i="7"/>
  <c r="S7" i="7"/>
  <c r="Z193" i="7"/>
  <c r="V189" i="7"/>
  <c r="Z181" i="7"/>
  <c r="O181" i="7"/>
  <c r="C181" i="7"/>
  <c r="V176" i="7"/>
  <c r="Y175" i="7"/>
  <c r="V169" i="7"/>
  <c r="AC165" i="7"/>
  <c r="AE165" i="7" s="1"/>
  <c r="O165" i="7"/>
  <c r="C165" i="7"/>
  <c r="AZ163" i="7"/>
  <c r="V161" i="7"/>
  <c r="O160" i="7"/>
  <c r="Y157" i="7"/>
  <c r="O157" i="7"/>
  <c r="V150" i="7"/>
  <c r="AI149" i="7"/>
  <c r="O149" i="7"/>
  <c r="AI145" i="7"/>
  <c r="V142" i="7"/>
  <c r="AC134" i="7"/>
  <c r="AE134" i="7" s="1"/>
  <c r="AZ130" i="7"/>
  <c r="Q130" i="7"/>
  <c r="S122" i="7"/>
  <c r="Y118" i="7"/>
  <c r="O118" i="7"/>
  <c r="C118" i="7"/>
  <c r="W117" i="7"/>
  <c r="AZ109" i="7"/>
  <c r="C102" i="7"/>
  <c r="R100" i="7"/>
  <c r="C100" i="7"/>
  <c r="AI93" i="7"/>
  <c r="Q92" i="7"/>
  <c r="C92" i="7"/>
  <c r="AI90" i="7"/>
  <c r="S87" i="7"/>
  <c r="Z84" i="7"/>
  <c r="V83" i="7"/>
  <c r="AI82" i="7"/>
  <c r="AC81" i="7"/>
  <c r="AE81" i="7" s="1"/>
  <c r="AI68" i="7"/>
  <c r="Z62" i="7"/>
  <c r="Z60" i="7"/>
  <c r="AI58" i="7"/>
  <c r="AI48" i="7"/>
  <c r="AI199" i="7"/>
  <c r="Y198" i="7"/>
  <c r="R197" i="7"/>
  <c r="W193" i="7"/>
  <c r="Y181" i="7"/>
  <c r="S171" i="7"/>
  <c r="Y165" i="7"/>
  <c r="AI163" i="7"/>
  <c r="AI130" i="7"/>
  <c r="AC123" i="7"/>
  <c r="AE123" i="7" s="1"/>
  <c r="O116" i="7"/>
  <c r="O115" i="7"/>
  <c r="AZ102" i="7"/>
  <c r="O102" i="7"/>
  <c r="AI73" i="7"/>
  <c r="O73" i="7"/>
  <c r="Y62" i="7"/>
  <c r="O62" i="7"/>
  <c r="C62" i="7"/>
  <c r="R19" i="7"/>
  <c r="R138" i="7"/>
  <c r="AC130" i="7"/>
  <c r="AE130" i="7" s="1"/>
  <c r="AI128" i="7"/>
  <c r="V123" i="7"/>
  <c r="AZ122" i="7"/>
  <c r="Q122" i="7"/>
  <c r="V118" i="7"/>
  <c r="R112" i="7"/>
  <c r="AC109" i="7"/>
  <c r="AE109" i="7" s="1"/>
  <c r="AI102" i="7"/>
  <c r="Q96" i="7"/>
  <c r="W93" i="7"/>
  <c r="Q87" i="7"/>
  <c r="S83" i="7"/>
  <c r="R76" i="7"/>
  <c r="Q75" i="7"/>
  <c r="AC73" i="7"/>
  <c r="AE73" i="7" s="1"/>
  <c r="Q72" i="7"/>
  <c r="Z68" i="7"/>
  <c r="R66" i="7"/>
  <c r="Q63" i="7"/>
  <c r="W62" i="7"/>
  <c r="R57" i="7"/>
  <c r="S48" i="7"/>
  <c r="R42" i="7"/>
  <c r="S40" i="7"/>
  <c r="AZ26" i="7"/>
  <c r="R26" i="7"/>
  <c r="AI12" i="7"/>
  <c r="AI189" i="7"/>
  <c r="Q189" i="7"/>
  <c r="V181" i="7"/>
  <c r="Q176" i="7"/>
  <c r="Q171" i="7"/>
  <c r="R169" i="7"/>
  <c r="R150" i="7"/>
  <c r="Q142" i="7"/>
  <c r="AZ138" i="7"/>
  <c r="Q138" i="7"/>
  <c r="Q136" i="7"/>
  <c r="R134" i="7"/>
  <c r="W130" i="7"/>
  <c r="V124" i="7"/>
  <c r="AI122" i="7"/>
  <c r="O120" i="7"/>
  <c r="Z116" i="7"/>
  <c r="Y115" i="7"/>
  <c r="AZ114" i="7"/>
  <c r="Q112" i="7"/>
  <c r="C112" i="7"/>
  <c r="Y102" i="7"/>
  <c r="V93" i="7"/>
  <c r="AI92" i="7"/>
  <c r="R90" i="7"/>
  <c r="C87" i="7"/>
  <c r="R82" i="7"/>
  <c r="V73" i="7"/>
  <c r="AI72" i="7"/>
  <c r="C70" i="7"/>
  <c r="V68" i="7"/>
  <c r="C66" i="7"/>
  <c r="V62" i="7"/>
  <c r="R58" i="7"/>
  <c r="Q57" i="7"/>
  <c r="C57" i="7"/>
  <c r="R48" i="7"/>
  <c r="C48" i="7"/>
  <c r="AI26" i="7"/>
  <c r="O19" i="7"/>
  <c r="AC189" i="7"/>
  <c r="AE189" i="7" s="1"/>
  <c r="C171" i="7"/>
  <c r="C169" i="7"/>
  <c r="S160" i="7"/>
  <c r="AZ150" i="7"/>
  <c r="C150" i="7"/>
  <c r="V130" i="7"/>
  <c r="V115" i="7"/>
  <c r="V102" i="7"/>
  <c r="R98" i="7"/>
  <c r="O96" i="7"/>
  <c r="V92" i="7"/>
  <c r="O87" i="7"/>
  <c r="R84" i="7"/>
  <c r="Q83" i="7"/>
  <c r="R81" i="7"/>
  <c r="O76" i="7"/>
  <c r="O75" i="7"/>
  <c r="R74" i="7"/>
  <c r="AC72" i="7"/>
  <c r="AE72" i="7" s="1"/>
  <c r="O72" i="7"/>
  <c r="C72" i="7"/>
  <c r="Q71" i="7"/>
  <c r="W70" i="7"/>
  <c r="AZ66" i="7"/>
  <c r="O66" i="7"/>
  <c r="R60" i="7"/>
  <c r="S53" i="7"/>
  <c r="AC26" i="7"/>
  <c r="AE26" i="7" s="1"/>
  <c r="Q199" i="7"/>
  <c r="R193" i="7"/>
  <c r="Z189" i="7"/>
  <c r="O189" i="7"/>
  <c r="C189" i="7"/>
  <c r="O176" i="7"/>
  <c r="AZ171" i="7"/>
  <c r="O171" i="7"/>
  <c r="AI169" i="7"/>
  <c r="O169" i="7"/>
  <c r="Q163" i="7"/>
  <c r="AI150" i="7"/>
  <c r="O150" i="7"/>
  <c r="AC142" i="7"/>
  <c r="AE142" i="7" s="1"/>
  <c r="O142" i="7"/>
  <c r="C142" i="7"/>
  <c r="AC138" i="7"/>
  <c r="AE138" i="7" s="1"/>
  <c r="AI136" i="7"/>
  <c r="O136" i="7"/>
  <c r="R124" i="7"/>
  <c r="Y122" i="7"/>
  <c r="Z96" i="7"/>
  <c r="S73" i="7"/>
  <c r="Y72" i="7"/>
  <c r="AI66" i="7"/>
  <c r="AZ62" i="7"/>
  <c r="S62" i="7"/>
  <c r="Y29" i="7"/>
  <c r="Z26" i="7"/>
  <c r="Z18" i="7"/>
  <c r="Y26" i="7"/>
  <c r="AI388" i="7"/>
  <c r="C388" i="7"/>
  <c r="AC375" i="7"/>
  <c r="AE375" i="7" s="1"/>
  <c r="Z369" i="7"/>
  <c r="AC369" i="7"/>
  <c r="AE369" i="7" s="1"/>
  <c r="Q369" i="7"/>
  <c r="AI369" i="7"/>
  <c r="Z388" i="7"/>
  <c r="O388" i="7"/>
  <c r="Q387" i="7"/>
  <c r="Z385" i="7"/>
  <c r="Q385" i="7"/>
  <c r="AI385" i="7"/>
  <c r="O379" i="7"/>
  <c r="Q378" i="7"/>
  <c r="AI378" i="7"/>
  <c r="Z376" i="7"/>
  <c r="Q376" i="7"/>
  <c r="AC376" i="7"/>
  <c r="AE376" i="7" s="1"/>
  <c r="R373" i="7"/>
  <c r="R369" i="7"/>
  <c r="W365" i="7"/>
  <c r="Z364" i="7"/>
  <c r="Q364" i="7"/>
  <c r="AC364" i="7"/>
  <c r="AE364" i="7" s="1"/>
  <c r="Y362" i="7"/>
  <c r="V360" i="7"/>
  <c r="C360" i="7"/>
  <c r="O360" i="7"/>
  <c r="Y360" i="7"/>
  <c r="Z360" i="7"/>
  <c r="R356" i="7"/>
  <c r="Q355" i="7"/>
  <c r="S355" i="7"/>
  <c r="W352" i="7"/>
  <c r="Z352" i="7"/>
  <c r="Q352" i="7"/>
  <c r="AC352" i="7"/>
  <c r="AE352" i="7" s="1"/>
  <c r="R351" i="7"/>
  <c r="Y350" i="7"/>
  <c r="AC350" i="7"/>
  <c r="AE350" i="7" s="1"/>
  <c r="Q350" i="7"/>
  <c r="AI350" i="7"/>
  <c r="AZ348" i="7"/>
  <c r="V346" i="7"/>
  <c r="C346" i="7"/>
  <c r="O346" i="7"/>
  <c r="Z346" i="7"/>
  <c r="AC346" i="7"/>
  <c r="AE346" i="7" s="1"/>
  <c r="S375" i="7"/>
  <c r="O371" i="7"/>
  <c r="C369" i="7"/>
  <c r="AI361" i="7"/>
  <c r="Q359" i="7"/>
  <c r="S359" i="7"/>
  <c r="Q356" i="7"/>
  <c r="AI348" i="7"/>
  <c r="O344" i="7"/>
  <c r="C344" i="7"/>
  <c r="O369" i="7"/>
  <c r="Q363" i="7"/>
  <c r="R359" i="7"/>
  <c r="Y358" i="7"/>
  <c r="AC358" i="7"/>
  <c r="AE358" i="7" s="1"/>
  <c r="Q358" i="7"/>
  <c r="AI358" i="7"/>
  <c r="AZ356" i="7"/>
  <c r="O351" i="7"/>
  <c r="Z349" i="7"/>
  <c r="W349" i="7"/>
  <c r="C349" i="7"/>
  <c r="O349" i="7"/>
  <c r="Y349" i="7"/>
  <c r="C345" i="7"/>
  <c r="S345" i="7"/>
  <c r="V345" i="7"/>
  <c r="W345" i="7"/>
  <c r="AC344" i="7"/>
  <c r="AE344" i="7" s="1"/>
  <c r="Q388" i="7"/>
  <c r="AC388" i="7"/>
  <c r="AE388" i="7" s="1"/>
  <c r="Y388" i="7"/>
  <c r="R383" i="7"/>
  <c r="V379" i="7"/>
  <c r="V388" i="7"/>
  <c r="Q383" i="7"/>
  <c r="Z377" i="7"/>
  <c r="C377" i="7"/>
  <c r="O377" i="7"/>
  <c r="Y377" i="7"/>
  <c r="AI373" i="7"/>
  <c r="Y369" i="7"/>
  <c r="Z365" i="7"/>
  <c r="C365" i="7"/>
  <c r="O365" i="7"/>
  <c r="Y365" i="7"/>
  <c r="AC365" i="7"/>
  <c r="AE365" i="7" s="1"/>
  <c r="Q380" i="7"/>
  <c r="AC380" i="7"/>
  <c r="AE380" i="7" s="1"/>
  <c r="S377" i="7"/>
  <c r="Q375" i="7"/>
  <c r="AC371" i="7"/>
  <c r="AE371" i="7" s="1"/>
  <c r="AC362" i="7"/>
  <c r="AE362" i="7" s="1"/>
  <c r="Q362" i="7"/>
  <c r="AI362" i="7"/>
  <c r="AC387" i="7"/>
  <c r="AE387" i="7" s="1"/>
  <c r="S386" i="7"/>
  <c r="Y385" i="7"/>
  <c r="Z381" i="7"/>
  <c r="AC381" i="7"/>
  <c r="AE381" i="7" s="1"/>
  <c r="AZ380" i="7"/>
  <c r="R380" i="7"/>
  <c r="S379" i="7"/>
  <c r="Z378" i="7"/>
  <c r="R377" i="7"/>
  <c r="Y376" i="7"/>
  <c r="Z372" i="7"/>
  <c r="Q372" i="7"/>
  <c r="AC372" i="7"/>
  <c r="AE372" i="7" s="1"/>
  <c r="W369" i="7"/>
  <c r="R365" i="7"/>
  <c r="Y364" i="7"/>
  <c r="O363" i="7"/>
  <c r="R362" i="7"/>
  <c r="AI360" i="7"/>
  <c r="O359" i="7"/>
  <c r="C358" i="7"/>
  <c r="Z357" i="7"/>
  <c r="W357" i="7"/>
  <c r="C357" i="7"/>
  <c r="O357" i="7"/>
  <c r="Y357" i="7"/>
  <c r="AC356" i="7"/>
  <c r="AE356" i="7" s="1"/>
  <c r="Z353" i="7"/>
  <c r="V353" i="7"/>
  <c r="C353" i="7"/>
  <c r="O353" i="7"/>
  <c r="Y353" i="7"/>
  <c r="AC353" i="7"/>
  <c r="AE353" i="7" s="1"/>
  <c r="AI352" i="7"/>
  <c r="AZ350" i="7"/>
  <c r="Q349" i="7"/>
  <c r="AZ346" i="7"/>
  <c r="C362" i="7"/>
  <c r="Z361" i="7"/>
  <c r="W361" i="7"/>
  <c r="C361" i="7"/>
  <c r="O361" i="7"/>
  <c r="Y361" i="7"/>
  <c r="V348" i="7"/>
  <c r="C348" i="7"/>
  <c r="O348" i="7"/>
  <c r="Y348" i="7"/>
  <c r="Z348" i="7"/>
  <c r="AZ388" i="7"/>
  <c r="AZ362" i="7"/>
  <c r="O362" i="7"/>
  <c r="R361" i="7"/>
  <c r="AI349" i="7"/>
  <c r="R348" i="7"/>
  <c r="S344" i="7"/>
  <c r="AZ344" i="7"/>
  <c r="V344" i="7"/>
  <c r="W344" i="7"/>
  <c r="S388" i="7"/>
  <c r="R388" i="7"/>
  <c r="Z373" i="7"/>
  <c r="C373" i="7"/>
  <c r="O373" i="7"/>
  <c r="Y373" i="7"/>
  <c r="AC373" i="7"/>
  <c r="AE373" i="7" s="1"/>
  <c r="Q371" i="7"/>
  <c r="V356" i="7"/>
  <c r="C356" i="7"/>
  <c r="O356" i="7"/>
  <c r="Y356" i="7"/>
  <c r="Z356" i="7"/>
  <c r="AC351" i="7"/>
  <c r="AE351" i="7" s="1"/>
  <c r="Q351" i="7"/>
  <c r="S351" i="7"/>
  <c r="R343" i="7"/>
  <c r="AI374" i="7"/>
  <c r="Q374" i="7"/>
  <c r="AC368" i="7"/>
  <c r="AE368" i="7" s="1"/>
  <c r="Q368" i="7"/>
  <c r="AI366" i="7"/>
  <c r="Q366" i="7"/>
  <c r="AI354" i="7"/>
  <c r="Q354" i="7"/>
  <c r="Q343" i="7"/>
  <c r="Z342" i="7"/>
  <c r="O342" i="7"/>
  <c r="C342" i="7"/>
  <c r="W339" i="7"/>
  <c r="Q338" i="7"/>
  <c r="Z337" i="7"/>
  <c r="O337" i="7"/>
  <c r="Z333" i="7"/>
  <c r="O333" i="7"/>
  <c r="C333" i="7"/>
  <c r="S331" i="7"/>
  <c r="Y330" i="7"/>
  <c r="Q329" i="7"/>
  <c r="S327" i="7"/>
  <c r="Z326" i="7"/>
  <c r="O326" i="7"/>
  <c r="Q324" i="7"/>
  <c r="Y323" i="7"/>
  <c r="O323" i="7"/>
  <c r="Q322" i="7"/>
  <c r="S321" i="7"/>
  <c r="AC317" i="7"/>
  <c r="AE317" i="7" s="1"/>
  <c r="Q315" i="7"/>
  <c r="Y311" i="7"/>
  <c r="AI309" i="7"/>
  <c r="Q309" i="7"/>
  <c r="Y306" i="7"/>
  <c r="Y303" i="7"/>
  <c r="R302" i="7"/>
  <c r="R297" i="7"/>
  <c r="O294" i="7"/>
  <c r="Q293" i="7"/>
  <c r="Z291" i="7"/>
  <c r="R290" i="7"/>
  <c r="AI287" i="7"/>
  <c r="AZ283" i="7"/>
  <c r="Y342" i="7"/>
  <c r="V339" i="7"/>
  <c r="C338" i="7"/>
  <c r="W337" i="7"/>
  <c r="V330" i="7"/>
  <c r="S328" i="7"/>
  <c r="W326" i="7"/>
  <c r="S325" i="7"/>
  <c r="AZ324" i="7"/>
  <c r="W323" i="7"/>
  <c r="S318" i="7"/>
  <c r="Z317" i="7"/>
  <c r="AZ315" i="7"/>
  <c r="C315" i="7"/>
  <c r="O310" i="7"/>
  <c r="W306" i="7"/>
  <c r="O304" i="7"/>
  <c r="C302" i="7"/>
  <c r="Q297" i="7"/>
  <c r="Y294" i="7"/>
  <c r="C290" i="7"/>
  <c r="Y283" i="7"/>
  <c r="C314" i="7"/>
  <c r="Z314" i="7"/>
  <c r="S314" i="7"/>
  <c r="S313" i="7"/>
  <c r="Z313" i="7"/>
  <c r="C307" i="7"/>
  <c r="Z307" i="7"/>
  <c r="S307" i="7"/>
  <c r="AI301" i="7"/>
  <c r="S301" i="7"/>
  <c r="Z301" i="7"/>
  <c r="S295" i="7"/>
  <c r="W295" i="7"/>
  <c r="AI289" i="7"/>
  <c r="Z289" i="7"/>
  <c r="Q289" i="7"/>
  <c r="S288" i="7"/>
  <c r="Z282" i="7"/>
  <c r="S339" i="7"/>
  <c r="W338" i="7"/>
  <c r="O332" i="7"/>
  <c r="S330" i="7"/>
  <c r="AI329" i="7"/>
  <c r="Q328" i="7"/>
  <c r="Z327" i="7"/>
  <c r="C327" i="7"/>
  <c r="AZ325" i="7"/>
  <c r="Q325" i="7"/>
  <c r="W324" i="7"/>
  <c r="Q318" i="7"/>
  <c r="S317" i="7"/>
  <c r="Q314" i="7"/>
  <c r="Q313" i="7"/>
  <c r="Q307" i="7"/>
  <c r="Q304" i="7"/>
  <c r="Q301" i="7"/>
  <c r="V300" i="7"/>
  <c r="Q295" i="7"/>
  <c r="R289" i="7"/>
  <c r="Q288" i="7"/>
  <c r="O284" i="7"/>
  <c r="Q284" i="7"/>
  <c r="S284" i="7"/>
  <c r="S342" i="7"/>
  <c r="S337" i="7"/>
  <c r="AZ328" i="7"/>
  <c r="AC325" i="7"/>
  <c r="AE325" i="7" s="1"/>
  <c r="C311" i="7"/>
  <c r="Z311" i="7"/>
  <c r="S311" i="7"/>
  <c r="AZ307" i="7"/>
  <c r="V306" i="7"/>
  <c r="C306" i="7"/>
  <c r="Z306" i="7"/>
  <c r="Q303" i="7"/>
  <c r="AI303" i="7"/>
  <c r="AZ295" i="7"/>
  <c r="C295" i="7"/>
  <c r="O291" i="7"/>
  <c r="Y291" i="7"/>
  <c r="V287" i="7"/>
  <c r="O287" i="7"/>
  <c r="C287" i="7"/>
  <c r="Z287" i="7"/>
  <c r="W283" i="7"/>
  <c r="C283" i="7"/>
  <c r="Z283" i="7"/>
  <c r="Q283" i="7"/>
  <c r="AI283" i="7"/>
  <c r="Q282" i="7"/>
  <c r="S282" i="7"/>
  <c r="V282" i="7"/>
  <c r="W282" i="7"/>
  <c r="Q330" i="7"/>
  <c r="AI328" i="7"/>
  <c r="O328" i="7"/>
  <c r="Z325" i="7"/>
  <c r="O325" i="7"/>
  <c r="C325" i="7"/>
  <c r="O318" i="7"/>
  <c r="Q317" i="7"/>
  <c r="R316" i="7"/>
  <c r="O314" i="7"/>
  <c r="O313" i="7"/>
  <c r="Q311" i="7"/>
  <c r="AI307" i="7"/>
  <c r="O307" i="7"/>
  <c r="Q306" i="7"/>
  <c r="R303" i="7"/>
  <c r="O301" i="7"/>
  <c r="AI295" i="7"/>
  <c r="O295" i="7"/>
  <c r="C294" i="7"/>
  <c r="Z294" i="7"/>
  <c r="S294" i="7"/>
  <c r="O289" i="7"/>
  <c r="O288" i="7"/>
  <c r="AI333" i="7"/>
  <c r="Q333" i="7"/>
  <c r="V331" i="7"/>
  <c r="AC330" i="7"/>
  <c r="AE330" i="7" s="1"/>
  <c r="S329" i="7"/>
  <c r="AC328" i="7"/>
  <c r="AE328" i="7" s="1"/>
  <c r="V327" i="7"/>
  <c r="Q326" i="7"/>
  <c r="Y325" i="7"/>
  <c r="AI323" i="7"/>
  <c r="Q323" i="7"/>
  <c r="Y314" i="7"/>
  <c r="AZ311" i="7"/>
  <c r="V310" i="7"/>
  <c r="C310" i="7"/>
  <c r="Z310" i="7"/>
  <c r="Y307" i="7"/>
  <c r="AZ303" i="7"/>
  <c r="C303" i="7"/>
  <c r="AZ301" i="7"/>
  <c r="Z295" i="7"/>
  <c r="Q294" i="7"/>
  <c r="AZ289" i="7"/>
  <c r="C282" i="7"/>
  <c r="AC342" i="7"/>
  <c r="AE342" i="7" s="1"/>
  <c r="AC337" i="7"/>
  <c r="AE337" i="7" s="1"/>
  <c r="Z330" i="7"/>
  <c r="O330" i="7"/>
  <c r="C326" i="7"/>
  <c r="C323" i="7"/>
  <c r="AZ317" i="7"/>
  <c r="O317" i="7"/>
  <c r="O316" i="7"/>
  <c r="S315" i="7"/>
  <c r="W315" i="7"/>
  <c r="W314" i="7"/>
  <c r="AI311" i="7"/>
  <c r="O311" i="7"/>
  <c r="S308" i="7"/>
  <c r="AI308" i="7"/>
  <c r="W307" i="7"/>
  <c r="O306" i="7"/>
  <c r="Z303" i="7"/>
  <c r="O303" i="7"/>
  <c r="W302" i="7"/>
  <c r="Q302" i="7"/>
  <c r="AC301" i="7"/>
  <c r="AE301" i="7" s="1"/>
  <c r="AI297" i="7"/>
  <c r="O297" i="7"/>
  <c r="AC297" i="7"/>
  <c r="AE297" i="7" s="1"/>
  <c r="AI296" i="7"/>
  <c r="Q296" i="7"/>
  <c r="Y295" i="7"/>
  <c r="AI293" i="7"/>
  <c r="V293" i="7"/>
  <c r="AZ293" i="7"/>
  <c r="AI291" i="7"/>
  <c r="Q290" i="7"/>
  <c r="AC289" i="7"/>
  <c r="AE289" i="7" s="1"/>
  <c r="AI288" i="7"/>
  <c r="AZ287" i="7"/>
  <c r="O283" i="7"/>
  <c r="O282" i="7"/>
  <c r="AI277" i="7"/>
  <c r="O277" i="7"/>
  <c r="AC277" i="7"/>
  <c r="AE277" i="7" s="1"/>
  <c r="AZ277" i="7"/>
  <c r="Q277" i="7"/>
  <c r="S277" i="7"/>
  <c r="S281" i="7"/>
  <c r="Y278" i="7"/>
  <c r="O278" i="7"/>
  <c r="AI276" i="7"/>
  <c r="S275" i="7"/>
  <c r="Z274" i="7"/>
  <c r="C274" i="7"/>
  <c r="Q270" i="7"/>
  <c r="Z269" i="7"/>
  <c r="O269" i="7"/>
  <c r="AC264" i="7"/>
  <c r="AE264" i="7" s="1"/>
  <c r="C264" i="7"/>
  <c r="Z263" i="7"/>
  <c r="Y262" i="7"/>
  <c r="O262" i="7"/>
  <c r="S260" i="7"/>
  <c r="AZ259" i="7"/>
  <c r="S259" i="7"/>
  <c r="AC257" i="7"/>
  <c r="AE257" i="7" s="1"/>
  <c r="C257" i="7"/>
  <c r="W256" i="7"/>
  <c r="W255" i="7"/>
  <c r="S253" i="7"/>
  <c r="AI252" i="7"/>
  <c r="Q252" i="7"/>
  <c r="AC251" i="7"/>
  <c r="AE251" i="7" s="1"/>
  <c r="Q251" i="7"/>
  <c r="Z250" i="7"/>
  <c r="C250" i="7"/>
  <c r="Y249" i="7"/>
  <c r="Z248" i="7"/>
  <c r="Q248" i="7"/>
  <c r="AI248" i="7"/>
  <c r="AI247" i="7"/>
  <c r="C247" i="7"/>
  <c r="Q245" i="7"/>
  <c r="Y244" i="7"/>
  <c r="O244" i="7"/>
  <c r="R241" i="7"/>
  <c r="C235" i="7"/>
  <c r="O235" i="7"/>
  <c r="Y235" i="7"/>
  <c r="Z235" i="7"/>
  <c r="S235" i="7"/>
  <c r="AZ235" i="7"/>
  <c r="R231" i="7"/>
  <c r="S221" i="7"/>
  <c r="AZ221" i="7"/>
  <c r="V221" i="7"/>
  <c r="C221" i="7"/>
  <c r="O221" i="7"/>
  <c r="Y221" i="7"/>
  <c r="Z221" i="7"/>
  <c r="Q221" i="7"/>
  <c r="AC221" i="7"/>
  <c r="AE221" i="7" s="1"/>
  <c r="C213" i="7"/>
  <c r="O213" i="7"/>
  <c r="Y213" i="7"/>
  <c r="Z213" i="7"/>
  <c r="Q213" i="7"/>
  <c r="AC213" i="7"/>
  <c r="AE213" i="7" s="1"/>
  <c r="S213" i="7"/>
  <c r="AZ213" i="7"/>
  <c r="V213" i="7"/>
  <c r="R198" i="7"/>
  <c r="W278" i="7"/>
  <c r="V276" i="7"/>
  <c r="Y274" i="7"/>
  <c r="O274" i="7"/>
  <c r="V272" i="7"/>
  <c r="AZ271" i="7"/>
  <c r="S271" i="7"/>
  <c r="C270" i="7"/>
  <c r="S266" i="7"/>
  <c r="Y264" i="7"/>
  <c r="O264" i="7"/>
  <c r="Y263" i="7"/>
  <c r="O263" i="7"/>
  <c r="C263" i="7"/>
  <c r="Z257" i="7"/>
  <c r="O257" i="7"/>
  <c r="V256" i="7"/>
  <c r="V255" i="7"/>
  <c r="AC252" i="7"/>
  <c r="AE252" i="7" s="1"/>
  <c r="C252" i="7"/>
  <c r="Z251" i="7"/>
  <c r="Y250" i="7"/>
  <c r="O250" i="7"/>
  <c r="V249" i="7"/>
  <c r="Z247" i="7"/>
  <c r="O247" i="7"/>
  <c r="AZ245" i="7"/>
  <c r="C245" i="7"/>
  <c r="C241" i="7"/>
  <c r="Q239" i="7"/>
  <c r="AC239" i="7"/>
  <c r="AE239" i="7" s="1"/>
  <c r="V239" i="7"/>
  <c r="S238" i="7"/>
  <c r="O238" i="7"/>
  <c r="AI237" i="7"/>
  <c r="C237" i="7"/>
  <c r="O237" i="7"/>
  <c r="Z237" i="7"/>
  <c r="AC237" i="7"/>
  <c r="AE237" i="7" s="1"/>
  <c r="S237" i="7"/>
  <c r="C234" i="7"/>
  <c r="S234" i="7"/>
  <c r="O234" i="7"/>
  <c r="AI233" i="7"/>
  <c r="C233" i="7"/>
  <c r="O233" i="7"/>
  <c r="Z233" i="7"/>
  <c r="AC233" i="7"/>
  <c r="AE233" i="7" s="1"/>
  <c r="S233" i="7"/>
  <c r="Q231" i="7"/>
  <c r="S200" i="7"/>
  <c r="V200" i="7"/>
  <c r="O200" i="7"/>
  <c r="Q200" i="7"/>
  <c r="C194" i="7"/>
  <c r="O194" i="7"/>
  <c r="Y194" i="7"/>
  <c r="V194" i="7"/>
  <c r="W194" i="7"/>
  <c r="AC194" i="7"/>
  <c r="AE194" i="7" s="1"/>
  <c r="Q194" i="7"/>
  <c r="AI194" i="7"/>
  <c r="R194" i="7"/>
  <c r="AZ194" i="7"/>
  <c r="W274" i="7"/>
  <c r="W264" i="7"/>
  <c r="W263" i="7"/>
  <c r="Y257" i="7"/>
  <c r="Y252" i="7"/>
  <c r="O252" i="7"/>
  <c r="O251" i="7"/>
  <c r="C251" i="7"/>
  <c r="O245" i="7"/>
  <c r="Z225" i="7"/>
  <c r="S225" i="7"/>
  <c r="V225" i="7"/>
  <c r="C225" i="7"/>
  <c r="O225" i="7"/>
  <c r="AC225" i="7"/>
  <c r="AE225" i="7" s="1"/>
  <c r="AZ225" i="7"/>
  <c r="Q225" i="7"/>
  <c r="S183" i="7"/>
  <c r="O183" i="7"/>
  <c r="AZ183" i="7"/>
  <c r="C183" i="7"/>
  <c r="Q183" i="7"/>
  <c r="R183" i="7"/>
  <c r="V183" i="7"/>
  <c r="Y183" i="7"/>
  <c r="AZ281" i="7"/>
  <c r="S276" i="7"/>
  <c r="Z275" i="7"/>
  <c r="C275" i="7"/>
  <c r="V274" i="7"/>
  <c r="S272" i="7"/>
  <c r="AC271" i="7"/>
  <c r="AE271" i="7" s="1"/>
  <c r="Q271" i="7"/>
  <c r="Y270" i="7"/>
  <c r="AI266" i="7"/>
  <c r="Q266" i="7"/>
  <c r="V264" i="7"/>
  <c r="V263" i="7"/>
  <c r="AC260" i="7"/>
  <c r="AE260" i="7" s="1"/>
  <c r="C260" i="7"/>
  <c r="Y258" i="7"/>
  <c r="O258" i="7"/>
  <c r="V257" i="7"/>
  <c r="S256" i="7"/>
  <c r="AZ255" i="7"/>
  <c r="S255" i="7"/>
  <c r="AC253" i="7"/>
  <c r="AE253" i="7" s="1"/>
  <c r="W252" i="7"/>
  <c r="W251" i="7"/>
  <c r="V250" i="7"/>
  <c r="S249" i="7"/>
  <c r="AC248" i="7"/>
  <c r="AE248" i="7" s="1"/>
  <c r="O248" i="7"/>
  <c r="W247" i="7"/>
  <c r="C246" i="7"/>
  <c r="Z246" i="7"/>
  <c r="Z245" i="7"/>
  <c r="C243" i="7"/>
  <c r="O243" i="7"/>
  <c r="Y243" i="7"/>
  <c r="AC241" i="7"/>
  <c r="AE241" i="7" s="1"/>
  <c r="Z240" i="7"/>
  <c r="AC240" i="7"/>
  <c r="AE240" i="7" s="1"/>
  <c r="S240" i="7"/>
  <c r="AZ239" i="7"/>
  <c r="C239" i="7"/>
  <c r="Q238" i="7"/>
  <c r="Q237" i="7"/>
  <c r="Q234" i="7"/>
  <c r="Q233" i="7"/>
  <c r="S218" i="7"/>
  <c r="V218" i="7"/>
  <c r="O218" i="7"/>
  <c r="Q218" i="7"/>
  <c r="C210" i="7"/>
  <c r="O210" i="7"/>
  <c r="Y210" i="7"/>
  <c r="Z210" i="7"/>
  <c r="Q210" i="7"/>
  <c r="AC210" i="7"/>
  <c r="AE210" i="7" s="1"/>
  <c r="S210" i="7"/>
  <c r="AZ210" i="7"/>
  <c r="V210" i="7"/>
  <c r="AZ201" i="7"/>
  <c r="C201" i="7"/>
  <c r="O201" i="7"/>
  <c r="Y201" i="7"/>
  <c r="Z201" i="7"/>
  <c r="Q201" i="7"/>
  <c r="AC201" i="7"/>
  <c r="AE201" i="7" s="1"/>
  <c r="S201" i="7"/>
  <c r="V201" i="7"/>
  <c r="R200" i="7"/>
  <c r="S194" i="7"/>
  <c r="Z271" i="7"/>
  <c r="V270" i="7"/>
  <c r="Z266" i="7"/>
  <c r="C266" i="7"/>
  <c r="V252" i="7"/>
  <c r="V251" i="7"/>
  <c r="V245" i="7"/>
  <c r="Z241" i="7"/>
  <c r="AI231" i="7"/>
  <c r="R225" i="7"/>
  <c r="C223" i="7"/>
  <c r="S223" i="7"/>
  <c r="AZ223" i="7"/>
  <c r="V223" i="7"/>
  <c r="O223" i="7"/>
  <c r="Y223" i="7"/>
  <c r="Z223" i="7"/>
  <c r="Q223" i="7"/>
  <c r="AC223" i="7"/>
  <c r="AE223" i="7" s="1"/>
  <c r="C202" i="7"/>
  <c r="O202" i="7"/>
  <c r="Y202" i="7"/>
  <c r="Z202" i="7"/>
  <c r="Q202" i="7"/>
  <c r="AC202" i="7"/>
  <c r="AE202" i="7" s="1"/>
  <c r="S202" i="7"/>
  <c r="AZ202" i="7"/>
  <c r="V202" i="7"/>
  <c r="C195" i="7"/>
  <c r="O195" i="7"/>
  <c r="AZ195" i="7"/>
  <c r="Q195" i="7"/>
  <c r="S195" i="7"/>
  <c r="V195" i="7"/>
  <c r="Q276" i="7"/>
  <c r="S274" i="7"/>
  <c r="Q272" i="7"/>
  <c r="Y271" i="7"/>
  <c r="O271" i="7"/>
  <c r="Y266" i="7"/>
  <c r="O266" i="7"/>
  <c r="S264" i="7"/>
  <c r="AZ263" i="7"/>
  <c r="S263" i="7"/>
  <c r="S257" i="7"/>
  <c r="AI256" i="7"/>
  <c r="Q256" i="7"/>
  <c r="AC255" i="7"/>
  <c r="AE255" i="7" s="1"/>
  <c r="Q255" i="7"/>
  <c r="AZ249" i="7"/>
  <c r="S242" i="7"/>
  <c r="W242" i="7"/>
  <c r="O242" i="7"/>
  <c r="Y242" i="7"/>
  <c r="Z239" i="7"/>
  <c r="S252" i="7"/>
  <c r="AZ251" i="7"/>
  <c r="Q247" i="7"/>
  <c r="AC247" i="7"/>
  <c r="AE247" i="7" s="1"/>
  <c r="S245" i="7"/>
  <c r="O215" i="7"/>
  <c r="AC215" i="7"/>
  <c r="AE215" i="7" s="1"/>
  <c r="AI215" i="7"/>
  <c r="Q215" i="7"/>
  <c r="AZ215" i="7"/>
  <c r="S215" i="7"/>
  <c r="V215" i="7"/>
  <c r="S198" i="7"/>
  <c r="AZ198" i="7"/>
  <c r="V198" i="7"/>
  <c r="W198" i="7"/>
  <c r="C198" i="7"/>
  <c r="O198" i="7"/>
  <c r="Z198" i="7"/>
  <c r="AC198" i="7"/>
  <c r="AE198" i="7" s="1"/>
  <c r="Q198" i="7"/>
  <c r="AI198" i="7"/>
  <c r="Q274" i="7"/>
  <c r="AI264" i="7"/>
  <c r="Q264" i="7"/>
  <c r="AC263" i="7"/>
  <c r="AE263" i="7" s="1"/>
  <c r="Q263" i="7"/>
  <c r="AZ257" i="7"/>
  <c r="Q241" i="7"/>
  <c r="AZ241" i="7"/>
  <c r="V241" i="7"/>
  <c r="W231" i="7"/>
  <c r="C231" i="7"/>
  <c r="O231" i="7"/>
  <c r="Y231" i="7"/>
  <c r="Z231" i="7"/>
  <c r="S231" i="7"/>
  <c r="AZ231" i="7"/>
  <c r="AZ177" i="7"/>
  <c r="V177" i="7"/>
  <c r="C177" i="7"/>
  <c r="O177" i="7"/>
  <c r="Y177" i="7"/>
  <c r="Z177" i="7"/>
  <c r="Q177" i="7"/>
  <c r="AC177" i="7"/>
  <c r="AE177" i="7" s="1"/>
  <c r="S177" i="7"/>
  <c r="Q174" i="7"/>
  <c r="AC174" i="7"/>
  <c r="AE174" i="7" s="1"/>
  <c r="S174" i="7"/>
  <c r="AZ174" i="7"/>
  <c r="V174" i="7"/>
  <c r="C174" i="7"/>
  <c r="O174" i="7"/>
  <c r="Y174" i="7"/>
  <c r="AZ173" i="7"/>
  <c r="Q173" i="7"/>
  <c r="AC173" i="7"/>
  <c r="AE173" i="7" s="1"/>
  <c r="S173" i="7"/>
  <c r="V173" i="7"/>
  <c r="C173" i="7"/>
  <c r="O173" i="7"/>
  <c r="Y173" i="7"/>
  <c r="V159" i="7"/>
  <c r="O159" i="7"/>
  <c r="AI159" i="7"/>
  <c r="C159" i="7"/>
  <c r="AZ159" i="7"/>
  <c r="Q159" i="7"/>
  <c r="S159" i="7"/>
  <c r="V132" i="7"/>
  <c r="O132" i="7"/>
  <c r="Q132" i="7"/>
  <c r="S132" i="7"/>
  <c r="O230" i="7"/>
  <c r="AC224" i="7"/>
  <c r="AE224" i="7" s="1"/>
  <c r="S222" i="7"/>
  <c r="AC220" i="7"/>
  <c r="AE220" i="7" s="1"/>
  <c r="AC219" i="7"/>
  <c r="AE219" i="7" s="1"/>
  <c r="Y217" i="7"/>
  <c r="O217" i="7"/>
  <c r="C217" i="7"/>
  <c r="O214" i="7"/>
  <c r="S212" i="7"/>
  <c r="S207" i="7"/>
  <c r="AZ206" i="7"/>
  <c r="S206" i="7"/>
  <c r="S205" i="7"/>
  <c r="O204" i="7"/>
  <c r="O203" i="7"/>
  <c r="AC197" i="7"/>
  <c r="AE197" i="7" s="1"/>
  <c r="S196" i="7"/>
  <c r="Z190" i="7"/>
  <c r="O190" i="7"/>
  <c r="C190" i="7"/>
  <c r="V178" i="7"/>
  <c r="C178" i="7"/>
  <c r="O178" i="7"/>
  <c r="Y178" i="7"/>
  <c r="Z178" i="7"/>
  <c r="Q178" i="7"/>
  <c r="AC178" i="7"/>
  <c r="AE178" i="7" s="1"/>
  <c r="S178" i="7"/>
  <c r="AZ178" i="7"/>
  <c r="V164" i="7"/>
  <c r="O164" i="7"/>
  <c r="Q164" i="7"/>
  <c r="S164" i="7"/>
  <c r="S140" i="7"/>
  <c r="V140" i="7"/>
  <c r="O140" i="7"/>
  <c r="Q140" i="7"/>
  <c r="R128" i="7"/>
  <c r="Y224" i="7"/>
  <c r="O224" i="7"/>
  <c r="C224" i="7"/>
  <c r="Y220" i="7"/>
  <c r="O220" i="7"/>
  <c r="C220" i="7"/>
  <c r="Z219" i="7"/>
  <c r="O219" i="7"/>
  <c r="W217" i="7"/>
  <c r="AI214" i="7"/>
  <c r="Z204" i="7"/>
  <c r="S199" i="7"/>
  <c r="Z197" i="7"/>
  <c r="O197" i="7"/>
  <c r="C197" i="7"/>
  <c r="Y190" i="7"/>
  <c r="O188" i="7"/>
  <c r="R177" i="7"/>
  <c r="R174" i="7"/>
  <c r="R173" i="7"/>
  <c r="S167" i="7"/>
  <c r="V167" i="7"/>
  <c r="Y167" i="7"/>
  <c r="O167" i="7"/>
  <c r="AZ167" i="7"/>
  <c r="Q167" i="7"/>
  <c r="R159" i="7"/>
  <c r="R132" i="7"/>
  <c r="V129" i="7"/>
  <c r="W129" i="7"/>
  <c r="C129" i="7"/>
  <c r="O129" i="7"/>
  <c r="Y129" i="7"/>
  <c r="Z129" i="7"/>
  <c r="Q129" i="7"/>
  <c r="AC129" i="7"/>
  <c r="AE129" i="7" s="1"/>
  <c r="S129" i="7"/>
  <c r="AZ129" i="7"/>
  <c r="V214" i="7"/>
  <c r="AI154" i="7"/>
  <c r="AI153" i="7"/>
  <c r="S137" i="7"/>
  <c r="AZ137" i="7"/>
  <c r="V137" i="7"/>
  <c r="W137" i="7"/>
  <c r="C137" i="7"/>
  <c r="O137" i="7"/>
  <c r="Y137" i="7"/>
  <c r="Q137" i="7"/>
  <c r="AC137" i="7"/>
  <c r="AE137" i="7" s="1"/>
  <c r="V127" i="7"/>
  <c r="Y127" i="7"/>
  <c r="O127" i="7"/>
  <c r="Q127" i="7"/>
  <c r="S127" i="7"/>
  <c r="Y236" i="7"/>
  <c r="O236" i="7"/>
  <c r="C236" i="7"/>
  <c r="Y232" i="7"/>
  <c r="O232" i="7"/>
  <c r="C232" i="7"/>
  <c r="Z229" i="7"/>
  <c r="O229" i="7"/>
  <c r="C229" i="7"/>
  <c r="W228" i="7"/>
  <c r="Y227" i="7"/>
  <c r="O227" i="7"/>
  <c r="AZ217" i="7"/>
  <c r="S217" i="7"/>
  <c r="S214" i="7"/>
  <c r="AC212" i="7"/>
  <c r="AE212" i="7" s="1"/>
  <c r="O212" i="7"/>
  <c r="Y209" i="7"/>
  <c r="AC207" i="7"/>
  <c r="AE207" i="7" s="1"/>
  <c r="O207" i="7"/>
  <c r="Y206" i="7"/>
  <c r="O206" i="7"/>
  <c r="Y205" i="7"/>
  <c r="O205" i="7"/>
  <c r="C205" i="7"/>
  <c r="S204" i="7"/>
  <c r="S203" i="7"/>
  <c r="C199" i="7"/>
  <c r="AZ193" i="7"/>
  <c r="C193" i="7"/>
  <c r="O193" i="7"/>
  <c r="Y193" i="7"/>
  <c r="AZ145" i="7"/>
  <c r="S145" i="7"/>
  <c r="V145" i="7"/>
  <c r="W145" i="7"/>
  <c r="C145" i="7"/>
  <c r="O145" i="7"/>
  <c r="Y145" i="7"/>
  <c r="Q145" i="7"/>
  <c r="AC145" i="7"/>
  <c r="AE145" i="7" s="1"/>
  <c r="S190" i="7"/>
  <c r="AZ190" i="7"/>
  <c r="O187" i="7"/>
  <c r="AZ187" i="7"/>
  <c r="C187" i="7"/>
  <c r="S187" i="7"/>
  <c r="AI174" i="7"/>
  <c r="AI173" i="7"/>
  <c r="V172" i="7"/>
  <c r="O172" i="7"/>
  <c r="Q172" i="7"/>
  <c r="S172" i="7"/>
  <c r="Q168" i="7"/>
  <c r="S168" i="7"/>
  <c r="V168" i="7"/>
  <c r="O168" i="7"/>
  <c r="Q154" i="7"/>
  <c r="AC154" i="7"/>
  <c r="AE154" i="7" s="1"/>
  <c r="S154" i="7"/>
  <c r="AZ154" i="7"/>
  <c r="V154" i="7"/>
  <c r="C154" i="7"/>
  <c r="O154" i="7"/>
  <c r="Y154" i="7"/>
  <c r="AZ153" i="7"/>
  <c r="Q153" i="7"/>
  <c r="AC153" i="7"/>
  <c r="AE153" i="7" s="1"/>
  <c r="S153" i="7"/>
  <c r="V153" i="7"/>
  <c r="C153" i="7"/>
  <c r="O153" i="7"/>
  <c r="Y153" i="7"/>
  <c r="R127" i="7"/>
  <c r="AC217" i="7"/>
  <c r="AE217" i="7" s="1"/>
  <c r="Q217" i="7"/>
  <c r="Q204" i="7"/>
  <c r="AZ197" i="7"/>
  <c r="S197" i="7"/>
  <c r="AI190" i="7"/>
  <c r="Q190" i="7"/>
  <c r="R187" i="7"/>
  <c r="AI177" i="7"/>
  <c r="Z174" i="7"/>
  <c r="Z173" i="7"/>
  <c r="S146" i="7"/>
  <c r="AZ146" i="7"/>
  <c r="V146" i="7"/>
  <c r="W146" i="7"/>
  <c r="C146" i="7"/>
  <c r="O146" i="7"/>
  <c r="Y146" i="7"/>
  <c r="Q146" i="7"/>
  <c r="AC146" i="7"/>
  <c r="AE146" i="7" s="1"/>
  <c r="S128" i="7"/>
  <c r="V128" i="7"/>
  <c r="Y128" i="7"/>
  <c r="O128" i="7"/>
  <c r="Z128" i="7"/>
  <c r="Q128" i="7"/>
  <c r="C175" i="7"/>
  <c r="Z166" i="7"/>
  <c r="Z165" i="7"/>
  <c r="Y163" i="7"/>
  <c r="AZ155" i="7"/>
  <c r="C155" i="7"/>
  <c r="O148" i="7"/>
  <c r="AI143" i="7"/>
  <c r="O143" i="7"/>
  <c r="W142" i="7"/>
  <c r="W141" i="7"/>
  <c r="AC136" i="7"/>
  <c r="AE136" i="7" s="1"/>
  <c r="C136" i="7"/>
  <c r="Y134" i="7"/>
  <c r="O134" i="7"/>
  <c r="C134" i="7"/>
  <c r="Z133" i="7"/>
  <c r="AC126" i="7"/>
  <c r="AE126" i="7" s="1"/>
  <c r="AC125" i="7"/>
  <c r="AE125" i="7" s="1"/>
  <c r="Y123" i="7"/>
  <c r="O123" i="7"/>
  <c r="O108" i="7"/>
  <c r="Z108" i="7"/>
  <c r="Q108" i="7"/>
  <c r="S108" i="7"/>
  <c r="C77" i="7"/>
  <c r="V77" i="7"/>
  <c r="W77" i="7"/>
  <c r="O77" i="7"/>
  <c r="Z77" i="7"/>
  <c r="AC77" i="7"/>
  <c r="AE77" i="7" s="1"/>
  <c r="Q77" i="7"/>
  <c r="AI77" i="7"/>
  <c r="S77" i="7"/>
  <c r="W113" i="7"/>
  <c r="Z113" i="7"/>
  <c r="Q113" i="7"/>
  <c r="AC113" i="7"/>
  <c r="AE113" i="7" s="1"/>
  <c r="V95" i="7"/>
  <c r="O95" i="7"/>
  <c r="Q95" i="7"/>
  <c r="S95" i="7"/>
  <c r="C85" i="7"/>
  <c r="V85" i="7"/>
  <c r="W85" i="7"/>
  <c r="O85" i="7"/>
  <c r="Z85" i="7"/>
  <c r="AC85" i="7"/>
  <c r="AE85" i="7" s="1"/>
  <c r="Q85" i="7"/>
  <c r="AI85" i="7"/>
  <c r="S85" i="7"/>
  <c r="W166" i="7"/>
  <c r="V148" i="7"/>
  <c r="V143" i="7"/>
  <c r="V134" i="7"/>
  <c r="AI114" i="7"/>
  <c r="R113" i="7"/>
  <c r="Y111" i="7"/>
  <c r="Q111" i="7"/>
  <c r="S189" i="7"/>
  <c r="Y186" i="7"/>
  <c r="O186" i="7"/>
  <c r="C186" i="7"/>
  <c r="Y185" i="7"/>
  <c r="O185" i="7"/>
  <c r="C185" i="7"/>
  <c r="AZ182" i="7"/>
  <c r="S181" i="7"/>
  <c r="O180" i="7"/>
  <c r="Q179" i="7"/>
  <c r="S176" i="7"/>
  <c r="V175" i="7"/>
  <c r="AC170" i="7"/>
  <c r="AE170" i="7" s="1"/>
  <c r="Q170" i="7"/>
  <c r="AC169" i="7"/>
  <c r="AE169" i="7" s="1"/>
  <c r="Q169" i="7"/>
  <c r="V165" i="7"/>
  <c r="S163" i="7"/>
  <c r="O158" i="7"/>
  <c r="C157" i="7"/>
  <c r="V155" i="7"/>
  <c r="AC150" i="7"/>
  <c r="AE150" i="7" s="1"/>
  <c r="Q150" i="7"/>
  <c r="AC149" i="7"/>
  <c r="AE149" i="7" s="1"/>
  <c r="Q149" i="7"/>
  <c r="O147" i="7"/>
  <c r="AZ142" i="7"/>
  <c r="S141" i="7"/>
  <c r="Q139" i="7"/>
  <c r="Y138" i="7"/>
  <c r="O138" i="7"/>
  <c r="Q131" i="7"/>
  <c r="Y130" i="7"/>
  <c r="O130" i="7"/>
  <c r="C130" i="7"/>
  <c r="V126" i="7"/>
  <c r="W125" i="7"/>
  <c r="O124" i="7"/>
  <c r="S121" i="7"/>
  <c r="AZ121" i="7"/>
  <c r="W121" i="7"/>
  <c r="Z120" i="7"/>
  <c r="C113" i="7"/>
  <c r="R111" i="7"/>
  <c r="R95" i="7"/>
  <c r="R85" i="7"/>
  <c r="W186" i="7"/>
  <c r="W185" i="7"/>
  <c r="C179" i="7"/>
  <c r="Z169" i="7"/>
  <c r="Z150" i="7"/>
  <c r="Z149" i="7"/>
  <c r="S148" i="7"/>
  <c r="S143" i="7"/>
  <c r="AZ139" i="7"/>
  <c r="C139" i="7"/>
  <c r="S134" i="7"/>
  <c r="C131" i="7"/>
  <c r="V125" i="7"/>
  <c r="Y116" i="7"/>
  <c r="C116" i="7"/>
  <c r="AI116" i="7"/>
  <c r="Q116" i="7"/>
  <c r="AZ113" i="7"/>
  <c r="O113" i="7"/>
  <c r="V86" i="7"/>
  <c r="W86" i="7"/>
  <c r="C86" i="7"/>
  <c r="O86" i="7"/>
  <c r="Y86" i="7"/>
  <c r="Z86" i="7"/>
  <c r="Q86" i="7"/>
  <c r="AC86" i="7"/>
  <c r="AE86" i="7" s="1"/>
  <c r="S86" i="7"/>
  <c r="AZ86" i="7"/>
  <c r="Z56" i="7"/>
  <c r="AI56" i="7"/>
  <c r="Q56" i="7"/>
  <c r="R56" i="7"/>
  <c r="V56" i="7"/>
  <c r="Y56" i="7"/>
  <c r="Z114" i="7"/>
  <c r="V114" i="7"/>
  <c r="C114" i="7"/>
  <c r="O114" i="7"/>
  <c r="Y114" i="7"/>
  <c r="AC114" i="7"/>
  <c r="AE114" i="7" s="1"/>
  <c r="AI113" i="7"/>
  <c r="Q143" i="7"/>
  <c r="AI134" i="7"/>
  <c r="Q134" i="7"/>
  <c r="Q120" i="7"/>
  <c r="S120" i="7"/>
  <c r="R114" i="7"/>
  <c r="Y113" i="7"/>
  <c r="Q107" i="7"/>
  <c r="S107" i="7"/>
  <c r="V107" i="7"/>
  <c r="Y107" i="7"/>
  <c r="V80" i="7"/>
  <c r="Y80" i="7"/>
  <c r="O80" i="7"/>
  <c r="Z80" i="7"/>
  <c r="C80" i="7"/>
  <c r="AI80" i="7"/>
  <c r="Q80" i="7"/>
  <c r="S80" i="7"/>
  <c r="V122" i="7"/>
  <c r="AZ117" i="7"/>
  <c r="S117" i="7"/>
  <c r="Z112" i="7"/>
  <c r="O112" i="7"/>
  <c r="Y110" i="7"/>
  <c r="O110" i="7"/>
  <c r="C110" i="7"/>
  <c r="Z109" i="7"/>
  <c r="O109" i="7"/>
  <c r="V105" i="7"/>
  <c r="AC102" i="7"/>
  <c r="AE102" i="7" s="1"/>
  <c r="Q102" i="7"/>
  <c r="AI101" i="7"/>
  <c r="Q101" i="7"/>
  <c r="Y100" i="7"/>
  <c r="W98" i="7"/>
  <c r="W97" i="7"/>
  <c r="S96" i="7"/>
  <c r="Z92" i="7"/>
  <c r="O92" i="7"/>
  <c r="W90" i="7"/>
  <c r="W89" i="7"/>
  <c r="S88" i="7"/>
  <c r="Q84" i="7"/>
  <c r="Z82" i="7"/>
  <c r="Z81" i="7"/>
  <c r="O81" i="7"/>
  <c r="Y79" i="7"/>
  <c r="Q76" i="7"/>
  <c r="AC74" i="7"/>
  <c r="AE74" i="7" s="1"/>
  <c r="Q74" i="7"/>
  <c r="AZ72" i="7"/>
  <c r="S72" i="7"/>
  <c r="AI71" i="7"/>
  <c r="O71" i="7"/>
  <c r="Q69" i="7"/>
  <c r="Y68" i="7"/>
  <c r="O68" i="7"/>
  <c r="C68" i="7"/>
  <c r="S67" i="7"/>
  <c r="AC66" i="7"/>
  <c r="AE66" i="7" s="1"/>
  <c r="Q66" i="7"/>
  <c r="AZ64" i="7"/>
  <c r="S64" i="7"/>
  <c r="AI63" i="7"/>
  <c r="O63" i="7"/>
  <c r="Q61" i="7"/>
  <c r="Y60" i="7"/>
  <c r="O60" i="7"/>
  <c r="C60" i="7"/>
  <c r="W58" i="7"/>
  <c r="O54" i="7"/>
  <c r="O49" i="7"/>
  <c r="O48" i="7"/>
  <c r="Y43" i="7"/>
  <c r="AI42" i="7"/>
  <c r="R18" i="7"/>
  <c r="O12" i="7"/>
  <c r="R9" i="7"/>
  <c r="Y112" i="7"/>
  <c r="W110" i="7"/>
  <c r="W109" i="7"/>
  <c r="Z102" i="7"/>
  <c r="AC101" i="7"/>
  <c r="AE101" i="7" s="1"/>
  <c r="V100" i="7"/>
  <c r="O99" i="7"/>
  <c r="V98" i="7"/>
  <c r="V97" i="7"/>
  <c r="Y92" i="7"/>
  <c r="O91" i="7"/>
  <c r="V90" i="7"/>
  <c r="V89" i="7"/>
  <c r="AI84" i="7"/>
  <c r="C84" i="7"/>
  <c r="Y82" i="7"/>
  <c r="O82" i="7"/>
  <c r="C82" i="7"/>
  <c r="W81" i="7"/>
  <c r="V79" i="7"/>
  <c r="AI76" i="7"/>
  <c r="C76" i="7"/>
  <c r="Z74" i="7"/>
  <c r="AC71" i="7"/>
  <c r="AE71" i="7" s="1"/>
  <c r="W68" i="7"/>
  <c r="Z66" i="7"/>
  <c r="AC63" i="7"/>
  <c r="AE63" i="7" s="1"/>
  <c r="W60" i="7"/>
  <c r="V58" i="7"/>
  <c r="Z42" i="7"/>
  <c r="AZ6" i="7"/>
  <c r="W102" i="7"/>
  <c r="W101" i="7"/>
  <c r="S100" i="7"/>
  <c r="V99" i="7"/>
  <c r="AZ98" i="7"/>
  <c r="S98" i="7"/>
  <c r="S97" i="7"/>
  <c r="AI96" i="7"/>
  <c r="C96" i="7"/>
  <c r="Y94" i="7"/>
  <c r="O94" i="7"/>
  <c r="Z93" i="7"/>
  <c r="O93" i="7"/>
  <c r="V91" i="7"/>
  <c r="AZ90" i="7"/>
  <c r="S90" i="7"/>
  <c r="S89" i="7"/>
  <c r="AI88" i="7"/>
  <c r="C88" i="7"/>
  <c r="Y84" i="7"/>
  <c r="V82" i="7"/>
  <c r="S79" i="7"/>
  <c r="Y76" i="7"/>
  <c r="W74" i="7"/>
  <c r="Z72" i="7"/>
  <c r="AC69" i="7"/>
  <c r="AE69" i="7" s="1"/>
  <c r="W66" i="7"/>
  <c r="Z64" i="7"/>
  <c r="AC61" i="7"/>
  <c r="AE61" i="7" s="1"/>
  <c r="AZ58" i="7"/>
  <c r="S58" i="7"/>
  <c r="AI57" i="7"/>
  <c r="O57" i="7"/>
  <c r="AC54" i="7"/>
  <c r="AE54" i="7" s="1"/>
  <c r="AI49" i="7"/>
  <c r="Y48" i="7"/>
  <c r="C43" i="7"/>
  <c r="S42" i="7"/>
  <c r="R34" i="7"/>
  <c r="S32" i="7"/>
  <c r="AI27" i="7"/>
  <c r="R13" i="7"/>
  <c r="R8" i="7"/>
  <c r="Z6" i="7"/>
  <c r="Q100" i="7"/>
  <c r="S99" i="7"/>
  <c r="AC98" i="7"/>
  <c r="AE98" i="7" s="1"/>
  <c r="Q98" i="7"/>
  <c r="AI97" i="7"/>
  <c r="Q97" i="7"/>
  <c r="S91" i="7"/>
  <c r="AC90" i="7"/>
  <c r="AE90" i="7" s="1"/>
  <c r="Q90" i="7"/>
  <c r="AI89" i="7"/>
  <c r="Q89" i="7"/>
  <c r="AZ82" i="7"/>
  <c r="S82" i="7"/>
  <c r="Q79" i="7"/>
  <c r="AC58" i="7"/>
  <c r="AE58" i="7" s="1"/>
  <c r="Q58" i="7"/>
  <c r="Q42" i="7"/>
  <c r="AC18" i="7"/>
  <c r="AE18" i="7" s="1"/>
  <c r="Z100" i="7"/>
  <c r="O100" i="7"/>
  <c r="Y98" i="7"/>
  <c r="O98" i="7"/>
  <c r="Z97" i="7"/>
  <c r="O97" i="7"/>
  <c r="Y90" i="7"/>
  <c r="O90" i="7"/>
  <c r="Z89" i="7"/>
  <c r="O89" i="7"/>
  <c r="AC82" i="7"/>
  <c r="AE82" i="7" s="1"/>
  <c r="Q82" i="7"/>
  <c r="Y58" i="7"/>
  <c r="O58" i="7"/>
  <c r="C58" i="7"/>
  <c r="AZ42" i="7"/>
  <c r="O42" i="7"/>
  <c r="AZ54" i="7"/>
  <c r="Q54" i="7"/>
  <c r="AI44" i="7"/>
  <c r="Q43" i="7"/>
  <c r="C38" i="7"/>
  <c r="AC56" i="7"/>
  <c r="AE56" i="7" s="1"/>
  <c r="O56" i="7"/>
  <c r="C56" i="7"/>
  <c r="AI54" i="7"/>
  <c r="AC44" i="7"/>
  <c r="AE44" i="7" s="1"/>
  <c r="O38" i="7"/>
  <c r="Q26" i="7"/>
  <c r="AZ24" i="7"/>
  <c r="Z54" i="7"/>
  <c r="W44" i="7"/>
  <c r="AI43" i="7"/>
  <c r="Q41" i="7"/>
  <c r="C41" i="7"/>
  <c r="S33" i="7"/>
  <c r="Z22" i="7"/>
  <c r="AC12" i="7"/>
  <c r="AE12" i="7" s="1"/>
  <c r="Y10" i="7"/>
  <c r="R50" i="7"/>
  <c r="R33" i="7"/>
  <c r="R24" i="7"/>
  <c r="C24" i="7"/>
  <c r="R44" i="7"/>
  <c r="R12" i="7"/>
  <c r="AC24" i="7"/>
  <c r="AE24" i="7" s="1"/>
  <c r="S54" i="7"/>
  <c r="Q44" i="7"/>
  <c r="S43" i="7"/>
  <c r="C42" i="7"/>
  <c r="R25" i="7"/>
  <c r="R55" i="7"/>
  <c r="C55" i="7"/>
  <c r="Y54" i="7"/>
  <c r="R51" i="7"/>
  <c r="AC43" i="7"/>
  <c r="AE43" i="7" s="1"/>
  <c r="AC42" i="7"/>
  <c r="AE42" i="7" s="1"/>
  <c r="W27" i="7"/>
  <c r="O24" i="7"/>
  <c r="Y22" i="7"/>
  <c r="C19" i="7"/>
  <c r="AI17" i="7"/>
  <c r="C14" i="7"/>
  <c r="R11" i="7"/>
  <c r="Q51" i="7"/>
  <c r="R39" i="7"/>
  <c r="C39" i="7"/>
  <c r="O14" i="7"/>
  <c r="Y49" i="7"/>
  <c r="W43" i="7"/>
  <c r="Y42" i="7"/>
  <c r="R40" i="7"/>
  <c r="Q34" i="7"/>
  <c r="R32" i="7"/>
  <c r="R22" i="7"/>
  <c r="AI20" i="7"/>
  <c r="Q18" i="7"/>
  <c r="R17" i="7"/>
  <c r="S47" i="7"/>
  <c r="V43" i="7"/>
  <c r="V42" i="7"/>
  <c r="AZ40" i="7"/>
  <c r="C40" i="7"/>
  <c r="S37" i="7"/>
  <c r="R35" i="7"/>
  <c r="C32" i="7"/>
  <c r="R30" i="7"/>
  <c r="R28" i="7"/>
  <c r="C22" i="7"/>
  <c r="C17" i="7"/>
  <c r="AC40" i="7"/>
  <c r="AE40" i="7" s="1"/>
  <c r="O40" i="7"/>
  <c r="O34" i="7"/>
  <c r="C34" i="7"/>
  <c r="O32" i="7"/>
  <c r="R27" i="7"/>
  <c r="Z24" i="7"/>
  <c r="O22" i="7"/>
  <c r="AZ18" i="7"/>
  <c r="O18" i="7"/>
  <c r="C18" i="7"/>
  <c r="O17" i="7"/>
  <c r="AC51" i="7"/>
  <c r="AE51" i="7" s="1"/>
  <c r="Z40" i="7"/>
  <c r="AZ32" i="7"/>
  <c r="Q27" i="7"/>
  <c r="AI18" i="7"/>
  <c r="Y51" i="7"/>
  <c r="R41" i="7"/>
  <c r="Y40" i="7"/>
  <c r="AI36" i="7"/>
  <c r="AZ34" i="7"/>
  <c r="AI32" i="7"/>
  <c r="AZ22" i="7"/>
  <c r="Z50" i="7"/>
  <c r="AI45" i="7"/>
  <c r="AC35" i="7"/>
  <c r="AE35" i="7" s="1"/>
  <c r="V33" i="7"/>
  <c r="V28" i="7"/>
  <c r="AI25" i="7"/>
  <c r="Y23" i="7"/>
  <c r="Y16" i="7"/>
  <c r="AI7" i="7"/>
  <c r="O55" i="7"/>
  <c r="O53" i="7"/>
  <c r="AI51" i="7"/>
  <c r="O51" i="7"/>
  <c r="C51" i="7"/>
  <c r="V50" i="7"/>
  <c r="C49" i="7"/>
  <c r="R47" i="7"/>
  <c r="Y45" i="7"/>
  <c r="Z44" i="7"/>
  <c r="O44" i="7"/>
  <c r="C44" i="7"/>
  <c r="O41" i="7"/>
  <c r="O39" i="7"/>
  <c r="R38" i="7"/>
  <c r="Y35" i="7"/>
  <c r="S30" i="7"/>
  <c r="O29" i="7"/>
  <c r="AI24" i="7"/>
  <c r="Q24" i="7"/>
  <c r="W23" i="7"/>
  <c r="R20" i="7"/>
  <c r="Q19" i="7"/>
  <c r="Q17" i="7"/>
  <c r="S15" i="7"/>
  <c r="Q14" i="7"/>
  <c r="Q12" i="7"/>
  <c r="Z10" i="7"/>
  <c r="S9" i="7"/>
  <c r="S8" i="7"/>
  <c r="AC7" i="7"/>
  <c r="AE7" i="7" s="1"/>
  <c r="R45" i="7"/>
  <c r="AI28" i="7"/>
  <c r="Q28" i="7"/>
  <c r="Q25" i="7"/>
  <c r="R23" i="7"/>
  <c r="S21" i="7"/>
  <c r="R16" i="7"/>
  <c r="Q8" i="7"/>
  <c r="Y55" i="7"/>
  <c r="AI53" i="7"/>
  <c r="V51" i="7"/>
  <c r="Q50" i="7"/>
  <c r="V49" i="7"/>
  <c r="V44" i="7"/>
  <c r="AI41" i="7"/>
  <c r="Y39" i="7"/>
  <c r="R36" i="7"/>
  <c r="Q35" i="7"/>
  <c r="AC34" i="7"/>
  <c r="AE34" i="7" s="1"/>
  <c r="Q33" i="7"/>
  <c r="S31" i="7"/>
  <c r="AC28" i="7"/>
  <c r="AE28" i="7" s="1"/>
  <c r="Y27" i="7"/>
  <c r="O27" i="7"/>
  <c r="C27" i="7"/>
  <c r="O26" i="7"/>
  <c r="C26" i="7"/>
  <c r="C25" i="7"/>
  <c r="Y24" i="7"/>
  <c r="C23" i="7"/>
  <c r="R21" i="7"/>
  <c r="AI19" i="7"/>
  <c r="Y17" i="7"/>
  <c r="C16" i="7"/>
  <c r="Z12" i="7"/>
  <c r="R10" i="7"/>
  <c r="AI8" i="7"/>
  <c r="R7" i="7"/>
  <c r="S16" i="7"/>
  <c r="W55" i="7"/>
  <c r="S52" i="7"/>
  <c r="AZ50" i="7"/>
  <c r="AZ48" i="7"/>
  <c r="S46" i="7"/>
  <c r="O45" i="7"/>
  <c r="AI40" i="7"/>
  <c r="Q40" i="7"/>
  <c r="W39" i="7"/>
  <c r="AZ38" i="7"/>
  <c r="Z34" i="7"/>
  <c r="C33" i="7"/>
  <c r="AI29" i="7"/>
  <c r="Z28" i="7"/>
  <c r="O28" i="7"/>
  <c r="C28" i="7"/>
  <c r="O25" i="7"/>
  <c r="W24" i="7"/>
  <c r="O23" i="7"/>
  <c r="AC19" i="7"/>
  <c r="AE19" i="7" s="1"/>
  <c r="V17" i="7"/>
  <c r="O16" i="7"/>
  <c r="AZ14" i="7"/>
  <c r="V12" i="7"/>
  <c r="AC8" i="7"/>
  <c r="AE8" i="7" s="1"/>
  <c r="O8" i="7"/>
  <c r="Q7" i="7"/>
  <c r="C7" i="7"/>
  <c r="AI50" i="7"/>
  <c r="O50" i="7"/>
  <c r="C50" i="7"/>
  <c r="S49" i="7"/>
  <c r="Z38" i="7"/>
  <c r="O35" i="7"/>
  <c r="C35" i="7"/>
  <c r="AI33" i="7"/>
  <c r="O33" i="7"/>
  <c r="Y28" i="7"/>
  <c r="Y19" i="7"/>
  <c r="AZ16" i="7"/>
  <c r="Z14" i="7"/>
  <c r="O10" i="7"/>
  <c r="W8" i="7"/>
  <c r="AC50" i="7"/>
  <c r="AE50" i="7" s="1"/>
  <c r="Y38" i="7"/>
  <c r="AI35" i="7"/>
  <c r="Y33" i="7"/>
  <c r="AZ30" i="7"/>
  <c r="W28" i="7"/>
  <c r="S24" i="7"/>
  <c r="S17" i="7"/>
  <c r="AI16" i="7"/>
  <c r="S12" i="7"/>
  <c r="V8" i="7"/>
  <c r="AC36" i="7"/>
  <c r="AE36" i="7" s="1"/>
  <c r="AC20" i="7"/>
  <c r="AE20" i="7" s="1"/>
  <c r="W47" i="7"/>
  <c r="Y37" i="7"/>
  <c r="Y30" i="7"/>
  <c r="V11" i="7"/>
  <c r="W9" i="7"/>
  <c r="AZ56" i="7"/>
  <c r="S56" i="7"/>
  <c r="AI55" i="7"/>
  <c r="Q55" i="7"/>
  <c r="Y53" i="7"/>
  <c r="V52" i="7"/>
  <c r="S51" i="7"/>
  <c r="S50" i="7"/>
  <c r="W48" i="7"/>
  <c r="V47" i="7"/>
  <c r="V46" i="7"/>
  <c r="Q45" i="7"/>
  <c r="S41" i="7"/>
  <c r="AI39" i="7"/>
  <c r="Q39" i="7"/>
  <c r="AI38" i="7"/>
  <c r="Q38" i="7"/>
  <c r="V37" i="7"/>
  <c r="S35" i="7"/>
  <c r="S34" i="7"/>
  <c r="W32" i="7"/>
  <c r="V31" i="7"/>
  <c r="V30" i="7"/>
  <c r="Q29" i="7"/>
  <c r="S25" i="7"/>
  <c r="AI23" i="7"/>
  <c r="Q23" i="7"/>
  <c r="AI22" i="7"/>
  <c r="Q22" i="7"/>
  <c r="V21" i="7"/>
  <c r="S19" i="7"/>
  <c r="S18" i="7"/>
  <c r="W16" i="7"/>
  <c r="V15" i="7"/>
  <c r="S14" i="7"/>
  <c r="V13" i="7"/>
  <c r="Q10" i="7"/>
  <c r="V9" i="7"/>
  <c r="O6" i="7"/>
  <c r="W52" i="7"/>
  <c r="Y46" i="7"/>
  <c r="V36" i="7"/>
  <c r="W31" i="7"/>
  <c r="R29" i="7"/>
  <c r="Y21" i="7"/>
  <c r="V20" i="7"/>
  <c r="W15" i="7"/>
  <c r="AI13" i="7"/>
  <c r="AC55" i="7"/>
  <c r="AE55" i="7" s="1"/>
  <c r="V53" i="7"/>
  <c r="V48" i="7"/>
  <c r="C45" i="7"/>
  <c r="AC39" i="7"/>
  <c r="AE39" i="7" s="1"/>
  <c r="AC38" i="7"/>
  <c r="AE38" i="7" s="1"/>
  <c r="AZ36" i="7"/>
  <c r="S36" i="7"/>
  <c r="V32" i="7"/>
  <c r="C29" i="7"/>
  <c r="AC23" i="7"/>
  <c r="AE23" i="7" s="1"/>
  <c r="AC22" i="7"/>
  <c r="AE22" i="7" s="1"/>
  <c r="AZ20" i="7"/>
  <c r="S20" i="7"/>
  <c r="V16" i="7"/>
  <c r="S11" i="7"/>
  <c r="AZ10" i="7"/>
  <c r="C10" i="7"/>
  <c r="Y6" i="7"/>
  <c r="O7" i="7"/>
  <c r="AI52" i="7"/>
  <c r="R46" i="7"/>
  <c r="R31" i="7"/>
  <c r="Q20" i="7"/>
  <c r="AI11" i="7"/>
  <c r="Q52" i="7"/>
  <c r="Q47" i="7"/>
  <c r="AI46" i="7"/>
  <c r="Q46" i="7"/>
  <c r="V39" i="7"/>
  <c r="V38" i="7"/>
  <c r="Q37" i="7"/>
  <c r="Z36" i="7"/>
  <c r="AI31" i="7"/>
  <c r="Q31" i="7"/>
  <c r="AI30" i="7"/>
  <c r="Q30" i="7"/>
  <c r="V29" i="7"/>
  <c r="V23" i="7"/>
  <c r="V22" i="7"/>
  <c r="Q21" i="7"/>
  <c r="Z20" i="7"/>
  <c r="AI15" i="7"/>
  <c r="Q15" i="7"/>
  <c r="Q13" i="7"/>
  <c r="AC11" i="7"/>
  <c r="AE11" i="7" s="1"/>
  <c r="C11" i="7"/>
  <c r="V10" i="7"/>
  <c r="Q9" i="7"/>
  <c r="W56" i="7"/>
  <c r="V54" i="7"/>
  <c r="Q53" i="7"/>
  <c r="Z52" i="7"/>
  <c r="W51" i="7"/>
  <c r="Y50" i="7"/>
  <c r="AC48" i="7"/>
  <c r="AE48" i="7" s="1"/>
  <c r="Q48" i="7"/>
  <c r="AC47" i="7"/>
  <c r="AE47" i="7" s="1"/>
  <c r="AC46" i="7"/>
  <c r="AE46" i="7" s="1"/>
  <c r="AZ44" i="7"/>
  <c r="Y41" i="7"/>
  <c r="C37" i="7"/>
  <c r="Y36" i="7"/>
  <c r="O36" i="7"/>
  <c r="C36" i="7"/>
  <c r="W35" i="7"/>
  <c r="Y34" i="7"/>
  <c r="AC32" i="7"/>
  <c r="AE32" i="7" s="1"/>
  <c r="Q32" i="7"/>
  <c r="AC31" i="7"/>
  <c r="AE31" i="7" s="1"/>
  <c r="AC30" i="7"/>
  <c r="AE30" i="7" s="1"/>
  <c r="AZ28" i="7"/>
  <c r="Y25" i="7"/>
  <c r="C21" i="7"/>
  <c r="Y20" i="7"/>
  <c r="O20" i="7"/>
  <c r="C20" i="7"/>
  <c r="W19" i="7"/>
  <c r="Y18" i="7"/>
  <c r="AC16" i="7"/>
  <c r="AE16" i="7" s="1"/>
  <c r="Q16" i="7"/>
  <c r="AC15" i="7"/>
  <c r="AE15" i="7" s="1"/>
  <c r="Y14" i="7"/>
  <c r="Y11" i="7"/>
  <c r="O11" i="7"/>
  <c r="AI9" i="7"/>
  <c r="V7" i="7"/>
  <c r="AZ46" i="7"/>
  <c r="R37" i="7"/>
  <c r="Q36" i="7"/>
  <c r="Q11" i="7"/>
  <c r="V55" i="7"/>
  <c r="AC52" i="7"/>
  <c r="AE52" i="7" s="1"/>
  <c r="AI47" i="7"/>
  <c r="V45" i="7"/>
  <c r="S55" i="7"/>
  <c r="C53" i="7"/>
  <c r="Y52" i="7"/>
  <c r="O52" i="7"/>
  <c r="C52" i="7"/>
  <c r="Y47" i="7"/>
  <c r="O47" i="7"/>
  <c r="C47" i="7"/>
  <c r="Z46" i="7"/>
  <c r="O46" i="7"/>
  <c r="C46" i="7"/>
  <c r="S45" i="7"/>
  <c r="V41" i="7"/>
  <c r="S39" i="7"/>
  <c r="S38" i="7"/>
  <c r="AI37" i="7"/>
  <c r="O37" i="7"/>
  <c r="W36" i="7"/>
  <c r="V35" i="7"/>
  <c r="V34" i="7"/>
  <c r="Y31" i="7"/>
  <c r="O31" i="7"/>
  <c r="C31" i="7"/>
  <c r="Z30" i="7"/>
  <c r="O30" i="7"/>
  <c r="C30" i="7"/>
  <c r="S29" i="7"/>
  <c r="V25" i="7"/>
  <c r="S23" i="7"/>
  <c r="S22" i="7"/>
  <c r="AI21" i="7"/>
  <c r="O21" i="7"/>
  <c r="W20" i="7"/>
  <c r="V19" i="7"/>
  <c r="V18" i="7"/>
  <c r="Y15" i="7"/>
  <c r="O15" i="7"/>
  <c r="C15" i="7"/>
  <c r="V14" i="7"/>
  <c r="O13" i="7"/>
  <c r="W11" i="7"/>
  <c r="S10" i="7"/>
  <c r="Y9" i="7"/>
  <c r="O9" i="7"/>
  <c r="Q6" i="7"/>
  <c r="V5" i="7"/>
  <c r="S5" i="7"/>
  <c r="R5" i="7"/>
  <c r="Q5" i="7"/>
  <c r="Y5" i="7"/>
  <c r="O5" i="7"/>
  <c r="C13" i="7"/>
  <c r="Y12" i="7"/>
  <c r="C12" i="7"/>
  <c r="Z8" i="7"/>
  <c r="Y7" i="7"/>
  <c r="W12" i="7"/>
  <c r="C9" i="7"/>
  <c r="Y8" i="7"/>
  <c r="C8" i="7"/>
  <c r="W7" i="7"/>
  <c r="AI5" i="7"/>
  <c r="Y13" i="7"/>
  <c r="W5" i="7"/>
  <c r="AI14" i="7"/>
  <c r="AI10" i="7"/>
  <c r="AI6" i="7"/>
  <c r="AC14" i="7"/>
  <c r="AE14" i="7" s="1"/>
  <c r="AC10" i="7"/>
  <c r="AE10" i="7" s="1"/>
  <c r="AZ8" i="7"/>
  <c r="AC318" i="7"/>
  <c r="AE318" i="7" s="1"/>
  <c r="AI318" i="7"/>
  <c r="AZ318" i="7"/>
  <c r="W318" i="7"/>
  <c r="Y318" i="7"/>
  <c r="C318" i="7"/>
  <c r="Z318" i="7"/>
  <c r="AI379" i="7"/>
  <c r="AZ379" i="7"/>
  <c r="W379" i="7"/>
  <c r="C379" i="7"/>
  <c r="Y379" i="7"/>
  <c r="Z379" i="7"/>
  <c r="AI363" i="7"/>
  <c r="AZ363" i="7"/>
  <c r="W363" i="7"/>
  <c r="C363" i="7"/>
  <c r="Y363" i="7"/>
  <c r="Z363" i="7"/>
  <c r="AI347" i="7"/>
  <c r="AZ347" i="7"/>
  <c r="W347" i="7"/>
  <c r="C347" i="7"/>
  <c r="Y347" i="7"/>
  <c r="Z347" i="7"/>
  <c r="AI334" i="7"/>
  <c r="AZ334" i="7"/>
  <c r="W334" i="7"/>
  <c r="C334" i="7"/>
  <c r="Y334" i="7"/>
  <c r="Z334" i="7"/>
  <c r="W312" i="7"/>
  <c r="C312" i="7"/>
  <c r="Y312" i="7"/>
  <c r="Z312" i="7"/>
  <c r="AC312" i="7"/>
  <c r="AE312" i="7" s="1"/>
  <c r="AI312" i="7"/>
  <c r="AZ312" i="7"/>
  <c r="AI383" i="7"/>
  <c r="AZ383" i="7"/>
  <c r="Y383" i="7"/>
  <c r="W383" i="7"/>
  <c r="C383" i="7"/>
  <c r="Z383" i="7"/>
  <c r="AC335" i="7"/>
  <c r="AE335" i="7" s="1"/>
  <c r="AZ335" i="7"/>
  <c r="W335" i="7"/>
  <c r="Y335" i="7"/>
  <c r="C335" i="7"/>
  <c r="Z335" i="7"/>
  <c r="AI343" i="7"/>
  <c r="AZ343" i="7"/>
  <c r="W343" i="7"/>
  <c r="C343" i="7"/>
  <c r="Y343" i="7"/>
  <c r="Z343" i="7"/>
  <c r="AI335" i="7"/>
  <c r="AI367" i="7"/>
  <c r="AZ367" i="7"/>
  <c r="W367" i="7"/>
  <c r="C367" i="7"/>
  <c r="Y367" i="7"/>
  <c r="Z367" i="7"/>
  <c r="AC383" i="7"/>
  <c r="AE383" i="7" s="1"/>
  <c r="AI375" i="7"/>
  <c r="AZ375" i="7"/>
  <c r="W375" i="7"/>
  <c r="C375" i="7"/>
  <c r="Y375" i="7"/>
  <c r="Z375" i="7"/>
  <c r="AC367" i="7"/>
  <c r="AE367" i="7" s="1"/>
  <c r="AI359" i="7"/>
  <c r="AZ359" i="7"/>
  <c r="W359" i="7"/>
  <c r="C359" i="7"/>
  <c r="Y359" i="7"/>
  <c r="Z359" i="7"/>
  <c r="C336" i="7"/>
  <c r="Y336" i="7"/>
  <c r="AZ336" i="7"/>
  <c r="W336" i="7"/>
  <c r="Z336" i="7"/>
  <c r="AC336" i="7"/>
  <c r="AE336" i="7" s="1"/>
  <c r="AI351" i="7"/>
  <c r="AZ351" i="7"/>
  <c r="W351" i="7"/>
  <c r="C351" i="7"/>
  <c r="Y351" i="7"/>
  <c r="Z351" i="7"/>
  <c r="AI387" i="7"/>
  <c r="AZ387" i="7"/>
  <c r="W387" i="7"/>
  <c r="C387" i="7"/>
  <c r="Y387" i="7"/>
  <c r="Z387" i="7"/>
  <c r="AC379" i="7"/>
  <c r="AE379" i="7" s="1"/>
  <c r="AI371" i="7"/>
  <c r="AZ371" i="7"/>
  <c r="W371" i="7"/>
  <c r="C371" i="7"/>
  <c r="Y371" i="7"/>
  <c r="Z371" i="7"/>
  <c r="AC363" i="7"/>
  <c r="AE363" i="7" s="1"/>
  <c r="AI355" i="7"/>
  <c r="AZ355" i="7"/>
  <c r="W355" i="7"/>
  <c r="C355" i="7"/>
  <c r="Y355" i="7"/>
  <c r="Z355" i="7"/>
  <c r="AC347" i="7"/>
  <c r="AE347" i="7" s="1"/>
  <c r="AC334" i="7"/>
  <c r="AE334" i="7" s="1"/>
  <c r="AZ385" i="7"/>
  <c r="AZ381" i="7"/>
  <c r="AZ377" i="7"/>
  <c r="AZ373" i="7"/>
  <c r="AZ369" i="7"/>
  <c r="AZ365" i="7"/>
  <c r="AZ361" i="7"/>
  <c r="AZ357" i="7"/>
  <c r="AZ353" i="7"/>
  <c r="AZ349" i="7"/>
  <c r="AZ345" i="7"/>
  <c r="AZ341" i="7"/>
  <c r="Y337" i="7"/>
  <c r="C337" i="7"/>
  <c r="AI330" i="7"/>
  <c r="AZ330" i="7"/>
  <c r="C328" i="7"/>
  <c r="Y328" i="7"/>
  <c r="Z328" i="7"/>
  <c r="Y326" i="7"/>
  <c r="AC322" i="7"/>
  <c r="AE322" i="7" s="1"/>
  <c r="AI322" i="7"/>
  <c r="AZ322" i="7"/>
  <c r="C332" i="7"/>
  <c r="Y332" i="7"/>
  <c r="AC331" i="7"/>
  <c r="AE331" i="7" s="1"/>
  <c r="W329" i="7"/>
  <c r="Z322" i="7"/>
  <c r="C322" i="7"/>
  <c r="C316" i="7"/>
  <c r="Y316" i="7"/>
  <c r="Z316" i="7"/>
  <c r="AC316" i="7"/>
  <c r="AE316" i="7" s="1"/>
  <c r="AZ338" i="7"/>
  <c r="Y322" i="7"/>
  <c r="C320" i="7"/>
  <c r="Y320" i="7"/>
  <c r="Z320" i="7"/>
  <c r="AC320" i="7"/>
  <c r="AE320" i="7" s="1"/>
  <c r="AZ316" i="7"/>
  <c r="AI313" i="7"/>
  <c r="AZ313" i="7"/>
  <c r="W313" i="7"/>
  <c r="C313" i="7"/>
  <c r="Y313" i="7"/>
  <c r="W226" i="7"/>
  <c r="C226" i="7"/>
  <c r="Y226" i="7"/>
  <c r="Z226" i="7"/>
  <c r="AC226" i="7"/>
  <c r="AE226" i="7" s="1"/>
  <c r="AZ226" i="7"/>
  <c r="AI226" i="7"/>
  <c r="C340" i="7"/>
  <c r="Y340" i="7"/>
  <c r="AC339" i="7"/>
  <c r="AE339" i="7" s="1"/>
  <c r="AC332" i="7"/>
  <c r="AE332" i="7" s="1"/>
  <c r="Z331" i="7"/>
  <c r="C331" i="7"/>
  <c r="AC329" i="7"/>
  <c r="AE329" i="7" s="1"/>
  <c r="C324" i="7"/>
  <c r="Y324" i="7"/>
  <c r="Z324" i="7"/>
  <c r="W322" i="7"/>
  <c r="AZ320" i="7"/>
  <c r="AI316" i="7"/>
  <c r="Z272" i="7"/>
  <c r="W272" i="7"/>
  <c r="C272" i="7"/>
  <c r="Y272" i="7"/>
  <c r="AC272" i="7"/>
  <c r="AE272" i="7" s="1"/>
  <c r="AZ272" i="7"/>
  <c r="W386" i="7"/>
  <c r="W382" i="7"/>
  <c r="W378" i="7"/>
  <c r="W374" i="7"/>
  <c r="W370" i="7"/>
  <c r="W366" i="7"/>
  <c r="W362" i="7"/>
  <c r="W358" i="7"/>
  <c r="W354" i="7"/>
  <c r="W350" i="7"/>
  <c r="W346" i="7"/>
  <c r="Z345" i="7"/>
  <c r="W342" i="7"/>
  <c r="Z341" i="7"/>
  <c r="AC338" i="7"/>
  <c r="AE338" i="7" s="1"/>
  <c r="W333" i="7"/>
  <c r="Z332" i="7"/>
  <c r="Y331" i="7"/>
  <c r="W330" i="7"/>
  <c r="Z329" i="7"/>
  <c r="C329" i="7"/>
  <c r="W328" i="7"/>
  <c r="AI325" i="7"/>
  <c r="W325" i="7"/>
  <c r="AI324" i="7"/>
  <c r="AI320" i="7"/>
  <c r="AI317" i="7"/>
  <c r="W317" i="7"/>
  <c r="C317" i="7"/>
  <c r="Y317" i="7"/>
  <c r="AC340" i="7"/>
  <c r="AE340" i="7" s="1"/>
  <c r="Z339" i="7"/>
  <c r="C339" i="7"/>
  <c r="Z338" i="7"/>
  <c r="W332" i="7"/>
  <c r="W331" i="7"/>
  <c r="Y329" i="7"/>
  <c r="AC326" i="7"/>
  <c r="AE326" i="7" s="1"/>
  <c r="AI326" i="7"/>
  <c r="AZ326" i="7"/>
  <c r="AI321" i="7"/>
  <c r="W321" i="7"/>
  <c r="C321" i="7"/>
  <c r="Y321" i="7"/>
  <c r="W316" i="7"/>
  <c r="AC313" i="7"/>
  <c r="AE313" i="7" s="1"/>
  <c r="AZ308" i="7"/>
  <c r="AZ304" i="7"/>
  <c r="AZ300" i="7"/>
  <c r="AZ296" i="7"/>
  <c r="AZ292" i="7"/>
  <c r="AZ288" i="7"/>
  <c r="AZ284" i="7"/>
  <c r="AZ280" i="7"/>
  <c r="AZ276" i="7"/>
  <c r="AI234" i="7"/>
  <c r="W230" i="7"/>
  <c r="C230" i="7"/>
  <c r="Y230" i="7"/>
  <c r="Z230" i="7"/>
  <c r="AC230" i="7"/>
  <c r="AE230" i="7" s="1"/>
  <c r="AZ230" i="7"/>
  <c r="W222" i="7"/>
  <c r="C222" i="7"/>
  <c r="Y222" i="7"/>
  <c r="Z222" i="7"/>
  <c r="AC222" i="7"/>
  <c r="AE222" i="7" s="1"/>
  <c r="AZ222" i="7"/>
  <c r="W218" i="7"/>
  <c r="C218" i="7"/>
  <c r="Y218" i="7"/>
  <c r="Z218" i="7"/>
  <c r="AC218" i="7"/>
  <c r="AE218" i="7" s="1"/>
  <c r="AZ218" i="7"/>
  <c r="AZ140" i="7"/>
  <c r="W140" i="7"/>
  <c r="C140" i="7"/>
  <c r="Y140" i="7"/>
  <c r="Z140" i="7"/>
  <c r="AC140" i="7"/>
  <c r="AE140" i="7" s="1"/>
  <c r="AI140" i="7"/>
  <c r="Y309" i="7"/>
  <c r="C309" i="7"/>
  <c r="AC308" i="7"/>
  <c r="AE308" i="7" s="1"/>
  <c r="Y305" i="7"/>
  <c r="C305" i="7"/>
  <c r="AC304" i="7"/>
  <c r="AE304" i="7" s="1"/>
  <c r="Y301" i="7"/>
  <c r="C301" i="7"/>
  <c r="AC300" i="7"/>
  <c r="AE300" i="7" s="1"/>
  <c r="Y297" i="7"/>
  <c r="C297" i="7"/>
  <c r="AC296" i="7"/>
  <c r="AE296" i="7" s="1"/>
  <c r="Y293" i="7"/>
  <c r="C293" i="7"/>
  <c r="AC292" i="7"/>
  <c r="AE292" i="7" s="1"/>
  <c r="Y289" i="7"/>
  <c r="C289" i="7"/>
  <c r="AC288" i="7"/>
  <c r="AE288" i="7" s="1"/>
  <c r="Y285" i="7"/>
  <c r="C285" i="7"/>
  <c r="AC284" i="7"/>
  <c r="AE284" i="7" s="1"/>
  <c r="Y281" i="7"/>
  <c r="C281" i="7"/>
  <c r="AC280" i="7"/>
  <c r="AE280" i="7" s="1"/>
  <c r="Y277" i="7"/>
  <c r="C277" i="7"/>
  <c r="AC276" i="7"/>
  <c r="AE276" i="7" s="1"/>
  <c r="Y273" i="7"/>
  <c r="C273" i="7"/>
  <c r="W238" i="7"/>
  <c r="Z238" i="7"/>
  <c r="AC238" i="7"/>
  <c r="AE238" i="7" s="1"/>
  <c r="AZ238" i="7"/>
  <c r="AI230" i="7"/>
  <c r="AI222" i="7"/>
  <c r="AI218" i="7"/>
  <c r="AZ192" i="7"/>
  <c r="W192" i="7"/>
  <c r="C192" i="7"/>
  <c r="Y192" i="7"/>
  <c r="AC192" i="7"/>
  <c r="AE192" i="7" s="1"/>
  <c r="Z192" i="7"/>
  <c r="AI192" i="7"/>
  <c r="AZ184" i="7"/>
  <c r="W184" i="7"/>
  <c r="C184" i="7"/>
  <c r="Y184" i="7"/>
  <c r="Z184" i="7"/>
  <c r="AC184" i="7"/>
  <c r="AE184" i="7" s="1"/>
  <c r="AI184" i="7"/>
  <c r="AZ314" i="7"/>
  <c r="AZ310" i="7"/>
  <c r="W309" i="7"/>
  <c r="Z308" i="7"/>
  <c r="AZ306" i="7"/>
  <c r="W305" i="7"/>
  <c r="Z304" i="7"/>
  <c r="AZ302" i="7"/>
  <c r="W301" i="7"/>
  <c r="Z300" i="7"/>
  <c r="AZ298" i="7"/>
  <c r="W297" i="7"/>
  <c r="Z296" i="7"/>
  <c r="AZ294" i="7"/>
  <c r="W293" i="7"/>
  <c r="Z292" i="7"/>
  <c r="AZ290" i="7"/>
  <c r="W289" i="7"/>
  <c r="Z288" i="7"/>
  <c r="AZ286" i="7"/>
  <c r="W285" i="7"/>
  <c r="Z284" i="7"/>
  <c r="AZ282" i="7"/>
  <c r="W281" i="7"/>
  <c r="Z280" i="7"/>
  <c r="AZ278" i="7"/>
  <c r="W277" i="7"/>
  <c r="Z276" i="7"/>
  <c r="AZ274" i="7"/>
  <c r="W273" i="7"/>
  <c r="AC270" i="7"/>
  <c r="AE270" i="7" s="1"/>
  <c r="W269" i="7"/>
  <c r="AI265" i="7"/>
  <c r="W265" i="7"/>
  <c r="AI261" i="7"/>
  <c r="W261" i="7"/>
  <c r="AI257" i="7"/>
  <c r="W257" i="7"/>
  <c r="AI253" i="7"/>
  <c r="W253" i="7"/>
  <c r="AI249" i="7"/>
  <c r="W249" i="7"/>
  <c r="AI245" i="7"/>
  <c r="W245" i="7"/>
  <c r="AI241" i="7"/>
  <c r="W241" i="7"/>
  <c r="AC327" i="7"/>
  <c r="AE327" i="7" s="1"/>
  <c r="AC323" i="7"/>
  <c r="AE323" i="7" s="1"/>
  <c r="AC319" i="7"/>
  <c r="AE319" i="7" s="1"/>
  <c r="AC315" i="7"/>
  <c r="AE315" i="7" s="1"/>
  <c r="AI314" i="7"/>
  <c r="AC311" i="7"/>
  <c r="AE311" i="7" s="1"/>
  <c r="AI310" i="7"/>
  <c r="Y308" i="7"/>
  <c r="C308" i="7"/>
  <c r="AC307" i="7"/>
  <c r="AE307" i="7" s="1"/>
  <c r="AI306" i="7"/>
  <c r="Y304" i="7"/>
  <c r="C304" i="7"/>
  <c r="AC303" i="7"/>
  <c r="AE303" i="7" s="1"/>
  <c r="AI302" i="7"/>
  <c r="Y300" i="7"/>
  <c r="C300" i="7"/>
  <c r="AC299" i="7"/>
  <c r="AE299" i="7" s="1"/>
  <c r="AI298" i="7"/>
  <c r="Y296" i="7"/>
  <c r="C296" i="7"/>
  <c r="AC295" i="7"/>
  <c r="AE295" i="7" s="1"/>
  <c r="AI294" i="7"/>
  <c r="Y292" i="7"/>
  <c r="C292" i="7"/>
  <c r="AC291" i="7"/>
  <c r="AE291" i="7" s="1"/>
  <c r="AI290" i="7"/>
  <c r="Y288" i="7"/>
  <c r="C288" i="7"/>
  <c r="AC287" i="7"/>
  <c r="AE287" i="7" s="1"/>
  <c r="AI286" i="7"/>
  <c r="Y284" i="7"/>
  <c r="C284" i="7"/>
  <c r="AC283" i="7"/>
  <c r="AE283" i="7" s="1"/>
  <c r="AI282" i="7"/>
  <c r="Y280" i="7"/>
  <c r="C280" i="7"/>
  <c r="AC279" i="7"/>
  <c r="AE279" i="7" s="1"/>
  <c r="AI278" i="7"/>
  <c r="Y276" i="7"/>
  <c r="C276" i="7"/>
  <c r="AC275" i="7"/>
  <c r="AE275" i="7" s="1"/>
  <c r="AI274" i="7"/>
  <c r="Z270" i="7"/>
  <c r="AC266" i="7"/>
  <c r="AE266" i="7" s="1"/>
  <c r="AZ266" i="7"/>
  <c r="AC262" i="7"/>
  <c r="AE262" i="7" s="1"/>
  <c r="AZ262" i="7"/>
  <c r="AC258" i="7"/>
  <c r="AE258" i="7" s="1"/>
  <c r="AZ258" i="7"/>
  <c r="AC254" i="7"/>
  <c r="AE254" i="7" s="1"/>
  <c r="AZ254" i="7"/>
  <c r="AC250" i="7"/>
  <c r="AE250" i="7" s="1"/>
  <c r="AZ250" i="7"/>
  <c r="AC246" i="7"/>
  <c r="AE246" i="7" s="1"/>
  <c r="AZ246" i="7"/>
  <c r="AC242" i="7"/>
  <c r="AE242" i="7" s="1"/>
  <c r="AZ242" i="7"/>
  <c r="AI238" i="7"/>
  <c r="C238" i="7"/>
  <c r="AZ156" i="7"/>
  <c r="W156" i="7"/>
  <c r="C156" i="7"/>
  <c r="Y156" i="7"/>
  <c r="Z156" i="7"/>
  <c r="AC156" i="7"/>
  <c r="AE156" i="7" s="1"/>
  <c r="AI156" i="7"/>
  <c r="AZ309" i="7"/>
  <c r="W308" i="7"/>
  <c r="W304" i="7"/>
  <c r="W300" i="7"/>
  <c r="W296" i="7"/>
  <c r="W292" i="7"/>
  <c r="W288" i="7"/>
  <c r="W284" i="7"/>
  <c r="W280" i="7"/>
  <c r="W276" i="7"/>
  <c r="W234" i="7"/>
  <c r="Z234" i="7"/>
  <c r="AC234" i="7"/>
  <c r="AE234" i="7" s="1"/>
  <c r="AZ234" i="7"/>
  <c r="AC314" i="7"/>
  <c r="AE314" i="7" s="1"/>
  <c r="AC310" i="7"/>
  <c r="AE310" i="7" s="1"/>
  <c r="AC306" i="7"/>
  <c r="AE306" i="7" s="1"/>
  <c r="AC302" i="7"/>
  <c r="AE302" i="7" s="1"/>
  <c r="AC298" i="7"/>
  <c r="AE298" i="7" s="1"/>
  <c r="AC294" i="7"/>
  <c r="AE294" i="7" s="1"/>
  <c r="AC290" i="7"/>
  <c r="AE290" i="7" s="1"/>
  <c r="AC286" i="7"/>
  <c r="AE286" i="7" s="1"/>
  <c r="AC282" i="7"/>
  <c r="AE282" i="7" s="1"/>
  <c r="AC278" i="7"/>
  <c r="AE278" i="7" s="1"/>
  <c r="AC274" i="7"/>
  <c r="AE274" i="7" s="1"/>
  <c r="W270" i="7"/>
  <c r="Y238" i="7"/>
  <c r="W214" i="7"/>
  <c r="C214" i="7"/>
  <c r="Y214" i="7"/>
  <c r="Z214" i="7"/>
  <c r="AC214" i="7"/>
  <c r="AE214" i="7" s="1"/>
  <c r="AZ214" i="7"/>
  <c r="W203" i="7"/>
  <c r="Z203" i="7"/>
  <c r="AC203" i="7"/>
  <c r="AE203" i="7" s="1"/>
  <c r="Y203" i="7"/>
  <c r="C203" i="7"/>
  <c r="AI203" i="7"/>
  <c r="AZ203" i="7"/>
  <c r="AZ196" i="7"/>
  <c r="W196" i="7"/>
  <c r="C196" i="7"/>
  <c r="Y196" i="7"/>
  <c r="AC196" i="7"/>
  <c r="AE196" i="7" s="1"/>
  <c r="Z196" i="7"/>
  <c r="AI196" i="7"/>
  <c r="AZ188" i="7"/>
  <c r="W188" i="7"/>
  <c r="C188" i="7"/>
  <c r="Y188" i="7"/>
  <c r="AC188" i="7"/>
  <c r="AE188" i="7" s="1"/>
  <c r="Z188" i="7"/>
  <c r="AI188" i="7"/>
  <c r="W237" i="7"/>
  <c r="W233" i="7"/>
  <c r="W229" i="7"/>
  <c r="W225" i="7"/>
  <c r="Z220" i="7"/>
  <c r="Z216" i="7"/>
  <c r="Z212" i="7"/>
  <c r="C212" i="7"/>
  <c r="Y211" i="7"/>
  <c r="C211" i="7"/>
  <c r="AC209" i="7"/>
  <c r="AE209" i="7" s="1"/>
  <c r="AZ200" i="7"/>
  <c r="W200" i="7"/>
  <c r="C200" i="7"/>
  <c r="Y200" i="7"/>
  <c r="AZ168" i="7"/>
  <c r="W168" i="7"/>
  <c r="C168" i="7"/>
  <c r="Y168" i="7"/>
  <c r="Z168" i="7"/>
  <c r="AC168" i="7"/>
  <c r="AE168" i="7" s="1"/>
  <c r="AI168" i="7"/>
  <c r="AI225" i="7"/>
  <c r="C219" i="7"/>
  <c r="Y215" i="7"/>
  <c r="C215" i="7"/>
  <c r="W209" i="7"/>
  <c r="AC200" i="7"/>
  <c r="AE200" i="7" s="1"/>
  <c r="AZ172" i="7"/>
  <c r="W172" i="7"/>
  <c r="C172" i="7"/>
  <c r="Y172" i="7"/>
  <c r="Z172" i="7"/>
  <c r="AC172" i="7"/>
  <c r="AE172" i="7" s="1"/>
  <c r="AZ160" i="7"/>
  <c r="W160" i="7"/>
  <c r="C160" i="7"/>
  <c r="Y160" i="7"/>
  <c r="Z160" i="7"/>
  <c r="AC160" i="7"/>
  <c r="AE160" i="7" s="1"/>
  <c r="AI160" i="7"/>
  <c r="AZ144" i="7"/>
  <c r="W144" i="7"/>
  <c r="C144" i="7"/>
  <c r="Y144" i="7"/>
  <c r="Z144" i="7"/>
  <c r="AC144" i="7"/>
  <c r="AE144" i="7" s="1"/>
  <c r="AI144" i="7"/>
  <c r="AC95" i="7"/>
  <c r="AE95" i="7" s="1"/>
  <c r="AI95" i="7"/>
  <c r="AZ95" i="7"/>
  <c r="W95" i="7"/>
  <c r="Z95" i="7"/>
  <c r="Y95" i="7"/>
  <c r="C95" i="7"/>
  <c r="W219" i="7"/>
  <c r="W215" i="7"/>
  <c r="AZ211" i="7"/>
  <c r="Z200" i="7"/>
  <c r="AC132" i="7"/>
  <c r="AE132" i="7" s="1"/>
  <c r="AZ132" i="7"/>
  <c r="W132" i="7"/>
  <c r="Y132" i="7"/>
  <c r="Z132" i="7"/>
  <c r="C132" i="7"/>
  <c r="AI132" i="7"/>
  <c r="W212" i="7"/>
  <c r="AZ204" i="7"/>
  <c r="W204" i="7"/>
  <c r="C204" i="7"/>
  <c r="Y204" i="7"/>
  <c r="W199" i="7"/>
  <c r="Z199" i="7"/>
  <c r="AC199" i="7"/>
  <c r="AE199" i="7" s="1"/>
  <c r="W195" i="7"/>
  <c r="Z195" i="7"/>
  <c r="AC195" i="7"/>
  <c r="AE195" i="7" s="1"/>
  <c r="AI195" i="7"/>
  <c r="W191" i="7"/>
  <c r="Z191" i="7"/>
  <c r="AC191" i="7"/>
  <c r="AE191" i="7" s="1"/>
  <c r="AI191" i="7"/>
  <c r="W187" i="7"/>
  <c r="Z187" i="7"/>
  <c r="AC187" i="7"/>
  <c r="AE187" i="7" s="1"/>
  <c r="AI187" i="7"/>
  <c r="AZ176" i="7"/>
  <c r="W176" i="7"/>
  <c r="C176" i="7"/>
  <c r="Y176" i="7"/>
  <c r="Z176" i="7"/>
  <c r="AC176" i="7"/>
  <c r="AE176" i="7" s="1"/>
  <c r="AZ164" i="7"/>
  <c r="W164" i="7"/>
  <c r="C164" i="7"/>
  <c r="Y164" i="7"/>
  <c r="Z164" i="7"/>
  <c r="AC164" i="7"/>
  <c r="AE164" i="7" s="1"/>
  <c r="AI164" i="7"/>
  <c r="AZ148" i="7"/>
  <c r="W148" i="7"/>
  <c r="C148" i="7"/>
  <c r="Y148" i="7"/>
  <c r="Z148" i="7"/>
  <c r="AC148" i="7"/>
  <c r="AE148" i="7" s="1"/>
  <c r="AI148" i="7"/>
  <c r="AC124" i="7"/>
  <c r="AE124" i="7" s="1"/>
  <c r="AZ124" i="7"/>
  <c r="W124" i="7"/>
  <c r="Y124" i="7"/>
  <c r="Z124" i="7"/>
  <c r="C124" i="7"/>
  <c r="AI124" i="7"/>
  <c r="AI209" i="7"/>
  <c r="W207" i="7"/>
  <c r="Z207" i="7"/>
  <c r="AI204" i="7"/>
  <c r="AZ199" i="7"/>
  <c r="AZ208" i="7"/>
  <c r="W208" i="7"/>
  <c r="AZ180" i="7"/>
  <c r="W180" i="7"/>
  <c r="C180" i="7"/>
  <c r="Y180" i="7"/>
  <c r="Z180" i="7"/>
  <c r="AC180" i="7"/>
  <c r="AE180" i="7" s="1"/>
  <c r="AZ152" i="7"/>
  <c r="W152" i="7"/>
  <c r="C152" i="7"/>
  <c r="Y152" i="7"/>
  <c r="Z152" i="7"/>
  <c r="AC152" i="7"/>
  <c r="AE152" i="7" s="1"/>
  <c r="AI152" i="7"/>
  <c r="AC91" i="7"/>
  <c r="AE91" i="7" s="1"/>
  <c r="AI91" i="7"/>
  <c r="AZ91" i="7"/>
  <c r="W91" i="7"/>
  <c r="Z91" i="7"/>
  <c r="C83" i="7"/>
  <c r="AI183" i="7"/>
  <c r="AI179" i="7"/>
  <c r="AI175" i="7"/>
  <c r="AI171" i="7"/>
  <c r="AI167" i="7"/>
  <c r="AI135" i="7"/>
  <c r="W135" i="7"/>
  <c r="Z135" i="7"/>
  <c r="AI127" i="7"/>
  <c r="W127" i="7"/>
  <c r="Z127" i="7"/>
  <c r="AI119" i="7"/>
  <c r="W119" i="7"/>
  <c r="Z119" i="7"/>
  <c r="AC99" i="7"/>
  <c r="AE99" i="7" s="1"/>
  <c r="AI99" i="7"/>
  <c r="AZ99" i="7"/>
  <c r="W99" i="7"/>
  <c r="Z99" i="7"/>
  <c r="C91" i="7"/>
  <c r="AC75" i="7"/>
  <c r="AE75" i="7" s="1"/>
  <c r="AI75" i="7"/>
  <c r="AZ75" i="7"/>
  <c r="W75" i="7"/>
  <c r="Z75" i="7"/>
  <c r="AZ135" i="7"/>
  <c r="AZ127" i="7"/>
  <c r="AZ119" i="7"/>
  <c r="AC103" i="7"/>
  <c r="AE103" i="7" s="1"/>
  <c r="AI103" i="7"/>
  <c r="AZ103" i="7"/>
  <c r="W103" i="7"/>
  <c r="Z103" i="7"/>
  <c r="AC183" i="7"/>
  <c r="AE183" i="7" s="1"/>
  <c r="AC179" i="7"/>
  <c r="AE179" i="7" s="1"/>
  <c r="AC175" i="7"/>
  <c r="AE175" i="7" s="1"/>
  <c r="AC171" i="7"/>
  <c r="AE171" i="7" s="1"/>
  <c r="AC167" i="7"/>
  <c r="AE167" i="7" s="1"/>
  <c r="AC163" i="7"/>
  <c r="AE163" i="7" s="1"/>
  <c r="AC159" i="7"/>
  <c r="AE159" i="7" s="1"/>
  <c r="AC155" i="7"/>
  <c r="AE155" i="7" s="1"/>
  <c r="AC151" i="7"/>
  <c r="AE151" i="7" s="1"/>
  <c r="AC147" i="7"/>
  <c r="AE147" i="7" s="1"/>
  <c r="AC143" i="7"/>
  <c r="AE143" i="7" s="1"/>
  <c r="AC139" i="7"/>
  <c r="AE139" i="7" s="1"/>
  <c r="AI115" i="7"/>
  <c r="AZ115" i="7"/>
  <c r="W115" i="7"/>
  <c r="Z115" i="7"/>
  <c r="AC107" i="7"/>
  <c r="AE107" i="7" s="1"/>
  <c r="AI107" i="7"/>
  <c r="AZ107" i="7"/>
  <c r="W107" i="7"/>
  <c r="Z107" i="7"/>
  <c r="C99" i="7"/>
  <c r="Y91" i="7"/>
  <c r="AC79" i="7"/>
  <c r="AE79" i="7" s="1"/>
  <c r="AI79" i="7"/>
  <c r="AZ79" i="7"/>
  <c r="W79" i="7"/>
  <c r="Z79" i="7"/>
  <c r="C75" i="7"/>
  <c r="Z183" i="7"/>
  <c r="Z179" i="7"/>
  <c r="Z175" i="7"/>
  <c r="Z171" i="7"/>
  <c r="Z167" i="7"/>
  <c r="Z163" i="7"/>
  <c r="Z159" i="7"/>
  <c r="Z155" i="7"/>
  <c r="Z151" i="7"/>
  <c r="Z147" i="7"/>
  <c r="Z143" i="7"/>
  <c r="Z139" i="7"/>
  <c r="AZ136" i="7"/>
  <c r="W136" i="7"/>
  <c r="AC135" i="7"/>
  <c r="AE135" i="7" s="1"/>
  <c r="C135" i="7"/>
  <c r="AC128" i="7"/>
  <c r="AE128" i="7" s="1"/>
  <c r="AZ128" i="7"/>
  <c r="W128" i="7"/>
  <c r="AC127" i="7"/>
  <c r="AE127" i="7" s="1"/>
  <c r="C127" i="7"/>
  <c r="AC120" i="7"/>
  <c r="AE120" i="7" s="1"/>
  <c r="AZ120" i="7"/>
  <c r="W120" i="7"/>
  <c r="AC119" i="7"/>
  <c r="AE119" i="7" s="1"/>
  <c r="C119" i="7"/>
  <c r="AC111" i="7"/>
  <c r="AE111" i="7" s="1"/>
  <c r="AI111" i="7"/>
  <c r="AZ111" i="7"/>
  <c r="W111" i="7"/>
  <c r="Z111" i="7"/>
  <c r="C103" i="7"/>
  <c r="AI131" i="7"/>
  <c r="W131" i="7"/>
  <c r="Z131" i="7"/>
  <c r="AI123" i="7"/>
  <c r="W123" i="7"/>
  <c r="Z123" i="7"/>
  <c r="AC83" i="7"/>
  <c r="AE83" i="7" s="1"/>
  <c r="AI83" i="7"/>
  <c r="AZ83" i="7"/>
  <c r="W83" i="7"/>
  <c r="Z83" i="7"/>
  <c r="W183" i="7"/>
  <c r="W179" i="7"/>
  <c r="W175" i="7"/>
  <c r="W171" i="7"/>
  <c r="W167" i="7"/>
  <c r="W163" i="7"/>
  <c r="W159" i="7"/>
  <c r="W155" i="7"/>
  <c r="W151" i="7"/>
  <c r="W147" i="7"/>
  <c r="W143" i="7"/>
  <c r="W139" i="7"/>
  <c r="C138" i="7"/>
  <c r="AZ131" i="7"/>
  <c r="AZ123" i="7"/>
  <c r="C120" i="7"/>
  <c r="AC115" i="7"/>
  <c r="AE115" i="7" s="1"/>
  <c r="C115" i="7"/>
  <c r="C111" i="7"/>
  <c r="Y103" i="7"/>
  <c r="AC87" i="7"/>
  <c r="AE87" i="7" s="1"/>
  <c r="AI87" i="7"/>
  <c r="AZ87" i="7"/>
  <c r="W87" i="7"/>
  <c r="Z87" i="7"/>
  <c r="W116" i="7"/>
  <c r="W112" i="7"/>
  <c r="W108" i="7"/>
  <c r="W104" i="7"/>
  <c r="W100" i="7"/>
  <c r="W96" i="7"/>
  <c r="W92" i="7"/>
  <c r="W88" i="7"/>
  <c r="W84" i="7"/>
  <c r="AZ81" i="7"/>
  <c r="W80" i="7"/>
  <c r="AZ77" i="7"/>
  <c r="W76" i="7"/>
  <c r="AZ116" i="7"/>
  <c r="AZ112" i="7"/>
  <c r="AZ108" i="7"/>
  <c r="AZ104" i="7"/>
  <c r="AZ100" i="7"/>
  <c r="AZ96" i="7"/>
  <c r="AZ92" i="7"/>
  <c r="AZ88" i="7"/>
  <c r="AZ84" i="7"/>
  <c r="AZ80" i="7"/>
  <c r="AZ76" i="7"/>
  <c r="Y73" i="7"/>
  <c r="C73" i="7"/>
  <c r="Y71" i="7"/>
  <c r="C71" i="7"/>
  <c r="Y69" i="7"/>
  <c r="C69" i="7"/>
  <c r="Y67" i="7"/>
  <c r="C67" i="7"/>
  <c r="Y65" i="7"/>
  <c r="C65" i="7"/>
  <c r="Y63" i="7"/>
  <c r="C63" i="7"/>
  <c r="Y61" i="7"/>
  <c r="C61" i="7"/>
  <c r="W73" i="7"/>
  <c r="W71" i="7"/>
  <c r="W69" i="7"/>
  <c r="W67" i="7"/>
  <c r="W65" i="7"/>
  <c r="W63" i="7"/>
  <c r="AC116" i="7"/>
  <c r="AE116" i="7" s="1"/>
  <c r="AC112" i="7"/>
  <c r="AE112" i="7" s="1"/>
  <c r="Y109" i="7"/>
  <c r="AC108" i="7"/>
  <c r="AE108" i="7" s="1"/>
  <c r="Y105" i="7"/>
  <c r="AC104" i="7"/>
  <c r="AE104" i="7" s="1"/>
  <c r="Y101" i="7"/>
  <c r="AC100" i="7"/>
  <c r="AE100" i="7" s="1"/>
  <c r="Y97" i="7"/>
  <c r="AC96" i="7"/>
  <c r="AE96" i="7" s="1"/>
  <c r="Y93" i="7"/>
  <c r="AC92" i="7"/>
  <c r="AE92" i="7" s="1"/>
  <c r="Y89" i="7"/>
  <c r="AC88" i="7"/>
  <c r="AE88" i="7" s="1"/>
  <c r="Y85" i="7"/>
  <c r="AC84" i="7"/>
  <c r="AE84" i="7" s="1"/>
  <c r="Y81" i="7"/>
  <c r="AC80" i="7"/>
  <c r="AE80" i="7" s="1"/>
  <c r="Y77" i="7"/>
  <c r="AC76" i="7"/>
  <c r="AE76" i="7" s="1"/>
  <c r="Z73" i="7"/>
  <c r="AZ73" i="7"/>
  <c r="AZ71" i="7"/>
  <c r="Z71" i="7"/>
  <c r="Z69" i="7"/>
  <c r="AZ69" i="7"/>
  <c r="AZ67" i="7"/>
  <c r="Z67" i="7"/>
  <c r="Z65" i="7"/>
  <c r="AZ65" i="7"/>
  <c r="AZ63" i="7"/>
  <c r="Z63" i="7"/>
  <c r="Z61" i="7"/>
  <c r="AZ61" i="7"/>
  <c r="Z59" i="7"/>
  <c r="AZ57" i="7"/>
  <c r="Z55" i="7"/>
  <c r="AZ53" i="7"/>
  <c r="Z51" i="7"/>
  <c r="AZ49" i="7"/>
  <c r="Z47" i="7"/>
  <c r="AZ45" i="7"/>
  <c r="Z43" i="7"/>
  <c r="AZ41" i="7"/>
  <c r="Z39" i="7"/>
  <c r="AZ37" i="7"/>
  <c r="Z35" i="7"/>
  <c r="AZ33" i="7"/>
  <c r="Z31" i="7"/>
  <c r="AZ29" i="7"/>
  <c r="Z27" i="7"/>
  <c r="AZ25" i="7"/>
  <c r="Z23" i="7"/>
  <c r="AZ21" i="7"/>
  <c r="Z19" i="7"/>
  <c r="AZ17" i="7"/>
  <c r="Z15" i="7"/>
  <c r="AZ13" i="7"/>
  <c r="Z11" i="7"/>
  <c r="AZ9" i="7"/>
  <c r="Z7" i="7"/>
  <c r="AZ5" i="7"/>
  <c r="AC57" i="7"/>
  <c r="AE57" i="7" s="1"/>
  <c r="AC53" i="7"/>
  <c r="AE53" i="7" s="1"/>
  <c r="AC49" i="7"/>
  <c r="AE49" i="7" s="1"/>
  <c r="AC45" i="7"/>
  <c r="AE45" i="7" s="1"/>
  <c r="AC41" i="7"/>
  <c r="AE41" i="7" s="1"/>
  <c r="AC37" i="7"/>
  <c r="AE37" i="7" s="1"/>
  <c r="AC33" i="7"/>
  <c r="AE33" i="7" s="1"/>
  <c r="AC29" i="7"/>
  <c r="AE29" i="7" s="1"/>
  <c r="AC25" i="7"/>
  <c r="AE25" i="7" s="1"/>
  <c r="AC21" i="7"/>
  <c r="AE21" i="7" s="1"/>
  <c r="AC17" i="7"/>
  <c r="AE17" i="7" s="1"/>
  <c r="AC13" i="7"/>
  <c r="AE13" i="7" s="1"/>
  <c r="AC9" i="7"/>
  <c r="AE9" i="7" s="1"/>
  <c r="C6" i="7"/>
  <c r="AC5" i="7"/>
  <c r="AE5" i="7" s="1"/>
  <c r="Z57" i="7"/>
  <c r="Z53" i="7"/>
  <c r="W50" i="7"/>
  <c r="Z49" i="7"/>
  <c r="W46" i="7"/>
  <c r="Z45" i="7"/>
  <c r="W42" i="7"/>
  <c r="Z41" i="7"/>
  <c r="W38" i="7"/>
  <c r="Z37" i="7"/>
  <c r="W34" i="7"/>
  <c r="Z33" i="7"/>
  <c r="W30" i="7"/>
  <c r="Z29" i="7"/>
  <c r="W26" i="7"/>
  <c r="Z25" i="7"/>
  <c r="W22" i="7"/>
  <c r="Z21" i="7"/>
  <c r="W18" i="7"/>
  <c r="Z17" i="7"/>
  <c r="W14" i="7"/>
  <c r="Z13" i="7"/>
  <c r="W10" i="7"/>
  <c r="Z9" i="7"/>
  <c r="W6" i="7"/>
  <c r="Z5" i="7"/>
  <c r="C5" i="7"/>
  <c r="W57" i="7"/>
  <c r="W53" i="7"/>
  <c r="W49" i="7"/>
  <c r="W45" i="7"/>
  <c r="W41" i="7"/>
  <c r="W37" i="7"/>
  <c r="W33" i="7"/>
  <c r="W29" i="7"/>
  <c r="W25" i="7"/>
  <c r="W21" i="7"/>
  <c r="W17" i="7"/>
  <c r="W13" i="7"/>
  <c r="BF4" i="7"/>
  <c r="BE4" i="7"/>
  <c r="BD4" i="7"/>
  <c r="E13" i="10"/>
  <c r="F4" i="7" l="1"/>
  <c r="B4" i="7"/>
  <c r="C4" i="7"/>
  <c r="P4" i="7"/>
  <c r="T4" i="7"/>
  <c r="S4" i="7"/>
  <c r="R4" i="7"/>
  <c r="Q4" i="7"/>
  <c r="O4" i="7"/>
  <c r="V4" i="7"/>
  <c r="AI4" i="7"/>
  <c r="Z4" i="7"/>
  <c r="Y4" i="7"/>
  <c r="W4" i="7"/>
  <c r="AZ4" i="7"/>
  <c r="AC4" i="7"/>
  <c r="AE4" i="7" s="1"/>
  <c r="E25" i="10"/>
  <c r="E23" i="10"/>
  <c r="G17" i="9"/>
  <c r="D17" i="9"/>
  <c r="D11" i="10"/>
  <c r="D9" i="10"/>
  <c r="E21" i="10"/>
  <c r="G21" i="10" s="1"/>
  <c r="E11" i="10"/>
  <c r="E9" i="10" l="1"/>
  <c r="E5" i="10" l="1"/>
  <c r="E19" i="10"/>
  <c r="G19" i="10" s="1"/>
  <c r="G13" i="10"/>
  <c r="E17" i="10"/>
  <c r="G17" i="10" s="1"/>
  <c r="E15" i="10"/>
  <c r="G15" i="10" s="1"/>
  <c r="E7" i="10"/>
</calcChain>
</file>

<file path=xl/sharedStrings.xml><?xml version="1.0" encoding="utf-8"?>
<sst xmlns="http://schemas.openxmlformats.org/spreadsheetml/2006/main" count="823" uniqueCount="785">
  <si>
    <t>HCP-OF-HOMN-006</t>
  </si>
  <si>
    <t>Order Form</t>
  </si>
  <si>
    <t>Customer Name:</t>
  </si>
  <si>
    <t>Account Number:</t>
  </si>
  <si>
    <t>Order Ref:</t>
  </si>
  <si>
    <t>Recipient's Address:</t>
  </si>
  <si>
    <t>(For use by Sales Rep.)</t>
  </si>
  <si>
    <t>Telephone:</t>
  </si>
  <si>
    <t>Order Doc Type:</t>
  </si>
  <si>
    <t>Email:</t>
  </si>
  <si>
    <t>Gratis Reason Code:</t>
  </si>
  <si>
    <t>Instructions:</t>
  </si>
  <si>
    <t>Override Discount?:</t>
  </si>
  <si>
    <t>Yes</t>
  </si>
  <si>
    <t>Override Price?</t>
  </si>
  <si>
    <t>Override Address?:</t>
  </si>
  <si>
    <t>Override Market?</t>
  </si>
  <si>
    <t>Override Status?</t>
  </si>
  <si>
    <t>Order Quantity:</t>
  </si>
  <si>
    <t>Order Total:</t>
  </si>
  <si>
    <t>Discount Plus?:</t>
  </si>
  <si>
    <t>ISBN</t>
  </si>
  <si>
    <t>Description</t>
  </si>
  <si>
    <t>Line Ref</t>
  </si>
  <si>
    <t>Discount</t>
  </si>
  <si>
    <t>Quantity</t>
  </si>
  <si>
    <t>R.R.P,</t>
  </si>
  <si>
    <t>Net Price</t>
  </si>
  <si>
    <t>Line Total</t>
  </si>
  <si>
    <t>mandatory</t>
  </si>
  <si>
    <t>optional</t>
  </si>
  <si>
    <t>new address</t>
  </si>
  <si>
    <t>not in use for order upload</t>
  </si>
  <si>
    <t>SAN</t>
  </si>
  <si>
    <t>Source Ext</t>
  </si>
  <si>
    <t>Sales type</t>
  </si>
  <si>
    <t>From CDS</t>
  </si>
  <si>
    <t>FROM Vista (same as CDS)</t>
  </si>
  <si>
    <t>FROM CDS (description adapted for Education)</t>
  </si>
  <si>
    <t>Packs</t>
  </si>
  <si>
    <t>Country</t>
  </si>
  <si>
    <t>A 2</t>
  </si>
  <si>
    <t>Order Type Code</t>
  </si>
  <si>
    <t>Gratis Code</t>
  </si>
  <si>
    <t>Legend</t>
  </si>
  <si>
    <t>Options</t>
  </si>
  <si>
    <t>------------------------------------------------</t>
  </si>
  <si>
    <t>--------</t>
  </si>
  <si>
    <t>Blank</t>
  </si>
  <si>
    <t>Gratis</t>
  </si>
  <si>
    <t>02 - Sample</t>
  </si>
  <si>
    <t>E</t>
  </si>
  <si>
    <t>Email</t>
  </si>
  <si>
    <t>GB</t>
  </si>
  <si>
    <t>GR - Gratis</t>
  </si>
  <si>
    <t>03 - Replacement</t>
  </si>
  <si>
    <t>P</t>
  </si>
  <si>
    <t>Phone</t>
  </si>
  <si>
    <t>No</t>
  </si>
  <si>
    <t>IE</t>
  </si>
  <si>
    <t>04 - Author Copy</t>
  </si>
  <si>
    <t>05 - Review Copy</t>
  </si>
  <si>
    <t>Prior to submission check</t>
  </si>
  <si>
    <t>Info</t>
  </si>
  <si>
    <t>Mandatory?</t>
  </si>
  <si>
    <t>Account Number?</t>
  </si>
  <si>
    <t>Order Ref?</t>
  </si>
  <si>
    <t>ISBNs?</t>
  </si>
  <si>
    <t>Quantities?</t>
  </si>
  <si>
    <t>Doc Type:</t>
  </si>
  <si>
    <t>Net Prices?</t>
  </si>
  <si>
    <t>Unit Prices?</t>
  </si>
  <si>
    <t>Discount?</t>
  </si>
  <si>
    <t>Discount Plus?</t>
  </si>
  <si>
    <t>Market Restriction?</t>
  </si>
  <si>
    <t>Title Status?</t>
  </si>
  <si>
    <t>HarperCollins assumes no responsibility for the contents of its order forms when they are submitted and neither the order itself nor its accuracy will be checked prior to processing. It is your responsibility to ensure that the ISBN and quantity numbers you insert are correct. Our full terms and conditions are available at the following link:</t>
  </si>
  <si>
    <t>Terms &amp; Conditions</t>
  </si>
  <si>
    <t>Customer 
Account</t>
  </si>
  <si>
    <t>Purchase order 
Reference</t>
  </si>
  <si>
    <t>Line Reference</t>
  </si>
  <si>
    <t>Not in Use</t>
  </si>
  <si>
    <t>Client Article
Reference</t>
  </si>
  <si>
    <t>Pub Price 
(RRP)</t>
  </si>
  <si>
    <t>Net Price 
(Unit Price)</t>
  </si>
  <si>
    <t>Net Value 
(Total Value)</t>
  </si>
  <si>
    <t>Additional 
Discount</t>
  </si>
  <si>
    <t>Ship To Name / 
Attn. Of</t>
  </si>
  <si>
    <t>Ship To Company /
Dep.</t>
  </si>
  <si>
    <t>Ship To Address 
Line 1</t>
  </si>
  <si>
    <t>Ship To Address 
Line 2</t>
  </si>
  <si>
    <t>Ship To Address 
Line 3</t>
  </si>
  <si>
    <t>Ship To  City</t>
  </si>
  <si>
    <t>Ship To Province/ State</t>
  </si>
  <si>
    <t>Ship To Postal/ 
Zip Code</t>
  </si>
  <si>
    <t>Ship To Country 
Code</t>
  </si>
  <si>
    <t>Ship To Phone
PFX</t>
  </si>
  <si>
    <t>Ship To Phone
Number</t>
  </si>
  <si>
    <t>Ship To Email
Address</t>
  </si>
  <si>
    <t>Ship To EORI 
Number</t>
  </si>
  <si>
    <t>Record Backorder
 (Y=Allow, N=Prevent)</t>
  </si>
  <si>
    <t>Order Type
(SA,GR,DD etc)</t>
  </si>
  <si>
    <t>Gratis Reason Code
(02-Sample, CD- Charity Donation)</t>
  </si>
  <si>
    <t>Order Pool 
(24H, PRF, SOS)</t>
  </si>
  <si>
    <t>Override Merge
(MERGE/
NOMERGE</t>
  </si>
  <si>
    <t>Override Title
Status 
(P= Override P to A)</t>
  </si>
  <si>
    <t xml:space="preserve">Backorder Restrictions
@ Line Level ( Y=Allow, N=Prevent
P= Override P to A)
</t>
  </si>
  <si>
    <t xml:space="preserve">Carrier Code
</t>
  </si>
  <si>
    <t xml:space="preserve">Route
</t>
  </si>
  <si>
    <t>Timed Delivery Service
(B,C,H,F,G)</t>
  </si>
  <si>
    <t>Change Shipping Way
(Y/N)</t>
  </si>
  <si>
    <t>LOT Number
(008= Signed, 002 Don’t Use)</t>
  </si>
  <si>
    <t>Override Surcharge
(Y/N)</t>
  </si>
  <si>
    <t>Override Market
Restriction at 
Header Level (Y/N)</t>
  </si>
  <si>
    <t>Market Restrictions 
Line Level (Y/N)</t>
  </si>
  <si>
    <t>Source Code</t>
  </si>
  <si>
    <t>Royalty
(Y/N)</t>
  </si>
  <si>
    <t xml:space="preserve">Vendor Code </t>
  </si>
  <si>
    <t>Ref_Purhead_No</t>
  </si>
  <si>
    <t>Ref_Purline_No</t>
  </si>
  <si>
    <t>Override Bill To 
Address (Y/N)</t>
  </si>
  <si>
    <t xml:space="preserve">Vat Number </t>
  </si>
  <si>
    <t>Cost Centre</t>
  </si>
  <si>
    <t>FF Acount Number</t>
  </si>
  <si>
    <t xml:space="preserve">Override List Price
(Y/N) </t>
  </si>
  <si>
    <t>Client Article Ref</t>
  </si>
  <si>
    <t>Bill To Name / 
Attn. Of</t>
  </si>
  <si>
    <t>Bill To Company /
Dep.</t>
  </si>
  <si>
    <t>Bill To Address 
Line 1</t>
  </si>
  <si>
    <t>Bill To Address 
Line 2</t>
  </si>
  <si>
    <t>Bill To Address 
Line 3</t>
  </si>
  <si>
    <t>Bill To City</t>
  </si>
  <si>
    <t>Bill To Province/ State</t>
  </si>
  <si>
    <t>Bill To Postal/ 
Zip Code</t>
  </si>
  <si>
    <t>Bill To Country 
Code</t>
  </si>
  <si>
    <t>Bill To Phone
PFX</t>
  </si>
  <si>
    <t>Bill To Phone
Number</t>
  </si>
  <si>
    <t>Bill To Email
Address</t>
  </si>
  <si>
    <t>Bill To EORI 
Number</t>
  </si>
  <si>
    <t>Ext System ID Header
(AR number,Case Number)</t>
  </si>
  <si>
    <t>Ext System ID Line 
(Auto populated from
Approval Request)</t>
  </si>
  <si>
    <t>Digital Country
Code</t>
  </si>
  <si>
    <t>Override Small
Order (Y/N)</t>
  </si>
  <si>
    <t>Delivery Date
(Automatically Fixed
DD/MM/YY)</t>
  </si>
  <si>
    <t>Returns Basis
(F/R)</t>
  </si>
  <si>
    <t>Order Notes Code
(BOOOKIN REF, INV
ORDER REMARK)</t>
  </si>
  <si>
    <t>Order Notes Text
(Free text field to
match Order Notres Code)</t>
  </si>
  <si>
    <t>Carrier Notification
(Y/N)</t>
  </si>
  <si>
    <t>v1.04</t>
  </si>
  <si>
    <t>Choose Country</t>
  </si>
  <si>
    <t xml:space="preserve"> </t>
  </si>
  <si>
    <t>FR</t>
  </si>
  <si>
    <t>IT</t>
  </si>
  <si>
    <t>SE</t>
  </si>
  <si>
    <t>AD</t>
  </si>
  <si>
    <t>AE</t>
  </si>
  <si>
    <t>AF</t>
  </si>
  <si>
    <t>AG</t>
  </si>
  <si>
    <t>AI</t>
  </si>
  <si>
    <t>AL</t>
  </si>
  <si>
    <t>AM</t>
  </si>
  <si>
    <t>AN</t>
  </si>
  <si>
    <t>AO</t>
  </si>
  <si>
    <t>AQ</t>
  </si>
  <si>
    <t>AR</t>
  </si>
  <si>
    <t>AS</t>
  </si>
  <si>
    <t>AT</t>
  </si>
  <si>
    <t>AU</t>
  </si>
  <si>
    <t>AW</t>
  </si>
  <si>
    <t>AX</t>
  </si>
  <si>
    <t>BA</t>
  </si>
  <si>
    <t>BB</t>
  </si>
  <si>
    <t>BD</t>
  </si>
  <si>
    <t>BE</t>
  </si>
  <si>
    <t>BF</t>
  </si>
  <si>
    <t>BG</t>
  </si>
  <si>
    <t>BH</t>
  </si>
  <si>
    <t>ANDORRA</t>
  </si>
  <si>
    <t>UNITED ARAB EMIRATES</t>
  </si>
  <si>
    <t>AFGHANISTAN</t>
  </si>
  <si>
    <t>ANTIGUA AND BARBUDA</t>
  </si>
  <si>
    <t>ANGUILLA</t>
  </si>
  <si>
    <t>ALBANIA</t>
  </si>
  <si>
    <t>ARMENIA</t>
  </si>
  <si>
    <t>NETHERLANDS ANTILLES</t>
  </si>
  <si>
    <t>ANGOLA</t>
  </si>
  <si>
    <t>ANTARCTICA</t>
  </si>
  <si>
    <t>ARGENTINA</t>
  </si>
  <si>
    <t>AMERICAN SAMOA</t>
  </si>
  <si>
    <t>AUSTRIA</t>
  </si>
  <si>
    <t>AUSTRALIA</t>
  </si>
  <si>
    <t>ARUBA</t>
  </si>
  <si>
    <t>ÅLAND ISLANDS</t>
  </si>
  <si>
    <t>AZ</t>
  </si>
  <si>
    <t>AZERBAIJAN</t>
  </si>
  <si>
    <t>BOSNIA AND HERZEGOVINA</t>
  </si>
  <si>
    <t>BARBADOS</t>
  </si>
  <si>
    <t>BANGLADESH</t>
  </si>
  <si>
    <t>BELGIUM</t>
  </si>
  <si>
    <t>BURKINA FASO</t>
  </si>
  <si>
    <t>BULGARIA</t>
  </si>
  <si>
    <t>BAHRAIN</t>
  </si>
  <si>
    <t>BI</t>
  </si>
  <si>
    <t>BURUNDI</t>
  </si>
  <si>
    <t>BJ</t>
  </si>
  <si>
    <t>BENIN</t>
  </si>
  <si>
    <t>BL</t>
  </si>
  <si>
    <t>SAINT BARTHÉLEMY</t>
  </si>
  <si>
    <t>BM</t>
  </si>
  <si>
    <t>BERMUDA</t>
  </si>
  <si>
    <t>BN</t>
  </si>
  <si>
    <t>BRUNEI DARUSSALAM</t>
  </si>
  <si>
    <t>BO</t>
  </si>
  <si>
    <t>BOLIVIA, PLURINATIONAL STATE OF</t>
  </si>
  <si>
    <t>BR</t>
  </si>
  <si>
    <t>BRAZIL</t>
  </si>
  <si>
    <t>BS</t>
  </si>
  <si>
    <t>BAHAMAS</t>
  </si>
  <si>
    <t>BT</t>
  </si>
  <si>
    <t>BHUTAN</t>
  </si>
  <si>
    <t>BV</t>
  </si>
  <si>
    <t>BOUVET ISLAND</t>
  </si>
  <si>
    <t>BW</t>
  </si>
  <si>
    <t>BOTSWANA</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</si>
  <si>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</si>
  <si>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</si>
  <si>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</si>
  <si>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</si>
  <si>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</si>
  <si>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</si>
  <si>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</si>
  <si>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</si>
  <si>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</si>
  <si>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</si>
  <si>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</si>
  <si>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</si>
  <si>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</si>
  <si>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</si>
  <si>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</si>
  <si>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</si>
  <si>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</si>
  <si>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</si>
  <si>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</si>
  <si>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</si>
  <si>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</si>
  <si>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</si>
  <si>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</si>
  <si>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</si>
  <si>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</si>
  <si>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</si>
  <si>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CR</t>
  </si>
  <si>
    <t>COSTA RICA</t>
  </si>
  <si>
    <t>CV</t>
  </si>
  <si>
    <t>CAPE VERDE</t>
  </si>
  <si>
    <t>CW</t>
  </si>
  <si>
    <t>CARIBBEAN ISLAND CURACAO</t>
  </si>
  <si>
    <t>CX</t>
  </si>
  <si>
    <t>CHRISTMAS ISLAND</t>
  </si>
  <si>
    <t>CY</t>
  </si>
  <si>
    <t>CYPRUS</t>
  </si>
  <si>
    <t>CZ</t>
  </si>
  <si>
    <t>CZECH REPUBLIC</t>
  </si>
  <si>
    <t>DE</t>
  </si>
  <si>
    <t>GERMANY</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</si>
  <si>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</si>
  <si>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</si>
  <si>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</si>
  <si>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</si>
  <si>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</si>
  <si>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</si>
  <si>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</si>
  <si>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</si>
  <si>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</si>
  <si>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</si>
  <si>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</si>
  <si>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</si>
  <si>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</si>
  <si>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</si>
  <si>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</si>
  <si>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</si>
  <si>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</si>
  <si>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</si>
  <si>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</si>
  <si>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</si>
  <si>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</si>
  <si>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</si>
  <si>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</si>
  <si>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</si>
  <si>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FI</t>
  </si>
  <si>
    <t>FINLAND</t>
  </si>
  <si>
    <t>FJ</t>
  </si>
  <si>
    <t>FIJI</t>
  </si>
  <si>
    <t>FK</t>
  </si>
  <si>
    <t>FALKLAND ISLANDS (MALVINAS)</t>
  </si>
  <si>
    <t>FM</t>
  </si>
  <si>
    <t>MICRONESIA, FEDERATED STATES OF</t>
  </si>
  <si>
    <t>FO</t>
  </si>
  <si>
    <t>FAROE ISLANDS</t>
  </si>
  <si>
    <t>FRANCE</t>
  </si>
  <si>
    <t>GA</t>
  </si>
  <si>
    <t>GABON</t>
  </si>
  <si>
    <t>UNITED KINGDOM</t>
  </si>
  <si>
    <t>GD</t>
  </si>
  <si>
    <t>GRENADA</t>
  </si>
  <si>
    <t>GE</t>
  </si>
  <si>
    <t>GEORGIA</t>
  </si>
  <si>
    <t>GF</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</si>
  <si>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</si>
  <si>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</si>
  <si>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</si>
  <si>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</si>
  <si>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</si>
  <si>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</si>
  <si>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</si>
  <si>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</si>
  <si>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</si>
  <si>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</si>
  <si>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</si>
  <si>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</si>
  <si>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</si>
  <si>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</si>
  <si>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</si>
  <si>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</si>
  <si>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</si>
  <si>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</si>
  <si>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</si>
  <si>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</si>
  <si>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</si>
  <si>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</si>
  <si>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</si>
  <si>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</si>
  <si>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</si>
  <si>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</si>
  <si>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</si>
  <si>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</si>
  <si>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</si>
  <si>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</si>
  <si>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</si>
  <si>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</si>
  <si>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</si>
  <si>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</si>
  <si>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</si>
  <si>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</si>
  <si>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</si>
  <si>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</si>
  <si>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</si>
  <si>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</si>
  <si>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</si>
  <si>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</si>
  <si>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</si>
  <si>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IRELAND</t>
  </si>
  <si>
    <t>IL</t>
  </si>
  <si>
    <t>ISRAEL</t>
  </si>
  <si>
    <t>IM</t>
  </si>
  <si>
    <t>ISLE OF MAN</t>
  </si>
  <si>
    <t>IN</t>
  </si>
  <si>
    <t>INDIA</t>
  </si>
  <si>
    <t>IO</t>
  </si>
  <si>
    <t>BRITISH INDIAN OCEAN TERRITORY</t>
  </si>
  <si>
    <t>IQ</t>
  </si>
  <si>
    <t>IRAQ</t>
  </si>
  <si>
    <t>IS</t>
  </si>
  <si>
    <t>ICELAND</t>
  </si>
  <si>
    <t>ITALY</t>
  </si>
  <si>
    <t>JE</t>
  </si>
  <si>
    <t>JERSEY</t>
  </si>
  <si>
    <t>JM</t>
  </si>
  <si>
    <t>JAMAICA</t>
  </si>
  <si>
    <t>JO</t>
  </si>
  <si>
    <t>JORDAN</t>
  </si>
  <si>
    <t>JP</t>
  </si>
  <si>
    <t>JAPAN</t>
  </si>
  <si>
    <t>KE</t>
  </si>
  <si>
    <t>KENYA</t>
  </si>
  <si>
    <t>KG</t>
  </si>
  <si>
    <t>KYRGYZSTAN</t>
  </si>
  <si>
    <t>KH</t>
  </si>
  <si>
    <t>CAMBODIA</t>
  </si>
  <si>
    <t>KI</t>
  </si>
  <si>
    <t>KIRIBATI</t>
  </si>
  <si>
    <t>KM</t>
  </si>
  <si>
    <t>COMOROS</t>
  </si>
  <si>
    <t>KN</t>
  </si>
  <si>
    <t>SAINT KITTS AND NEVIS</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</si>
  <si>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</si>
  <si>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</si>
  <si>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</si>
  <si>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</si>
  <si>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</si>
  <si>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</si>
  <si>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</si>
  <si>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</si>
  <si>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</si>
  <si>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</si>
  <si>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</si>
  <si>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</si>
  <si>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</si>
  <si>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</si>
  <si>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</si>
  <si>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</si>
  <si>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</si>
  <si>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</si>
  <si>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</si>
  <si>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</si>
  <si>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</si>
  <si>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</si>
  <si>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</si>
  <si>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</si>
  <si>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</si>
  <si>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</si>
  <si>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</si>
  <si>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</si>
  <si>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</si>
  <si>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</si>
  <si>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</si>
  <si>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</si>
  <si>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</si>
  <si>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</si>
  <si>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</si>
  <si>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</si>
  <si>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</si>
  <si>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</si>
  <si>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</si>
  <si>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</si>
  <si>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</si>
  <si>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</si>
  <si>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</si>
  <si>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</si>
  <si>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</si>
  <si>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</si>
  <si>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</si>
  <si>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</si>
  <si>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</si>
  <si>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BURMA (MYANMAR)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</si>
  <si>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</si>
  <si>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</si>
  <si>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</si>
  <si>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</si>
  <si>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</si>
  <si>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</si>
  <si>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</si>
  <si>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</si>
  <si>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</si>
  <si>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</si>
  <si>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</si>
  <si>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</si>
  <si>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</si>
  <si>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</si>
  <si>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</si>
  <si>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</si>
  <si>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</si>
  <si>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</si>
  <si>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</si>
  <si>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</si>
  <si>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</si>
  <si>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</si>
  <si>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</si>
  <si>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</si>
  <si>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</si>
  <si>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</si>
  <si>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</si>
  <si>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</si>
  <si>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</si>
  <si>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</si>
  <si>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</si>
  <si>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</si>
  <si>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</si>
  <si>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</si>
  <si>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</si>
  <si>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</si>
  <si>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</si>
  <si>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</si>
  <si>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</si>
  <si>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</si>
  <si>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</si>
  <si>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</si>
  <si>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</si>
  <si>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</si>
  <si>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</si>
  <si>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</si>
  <si>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</si>
  <si>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</si>
  <si>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</si>
  <si>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</si>
  <si>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</si>
  <si>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</si>
  <si>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</si>
  <si>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</si>
  <si>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</si>
  <si>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</si>
  <si>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</si>
  <si>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</si>
  <si>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</si>
  <si>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</si>
  <si>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</si>
  <si>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</si>
  <si>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</si>
  <si>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</si>
  <si>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</si>
  <si>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</si>
  <si>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</si>
  <si>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</si>
  <si>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</si>
  <si>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</si>
  <si>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</si>
  <si>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</si>
  <si>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</si>
  <si>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</si>
  <si>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</si>
  <si>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</si>
  <si>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</si>
  <si>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</si>
  <si>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</si>
  <si>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</si>
  <si>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</si>
  <si>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</si>
  <si>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</si>
  <si>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RÉUNION</t>
  </si>
  <si>
    <t>RO</t>
  </si>
  <si>
    <t>ROMANIA</t>
  </si>
  <si>
    <t>RS</t>
  </si>
  <si>
    <t>SERBIA</t>
  </si>
  <si>
    <t>RU</t>
  </si>
  <si>
    <t>RUSSIAN FEDERATION</t>
  </si>
  <si>
    <t>RW</t>
  </si>
  <si>
    <t>RWANDA</t>
  </si>
  <si>
    <t>SA</t>
  </si>
  <si>
    <t>SAUDI ARABIA</t>
  </si>
  <si>
    <t>SB</t>
  </si>
  <si>
    <t>SOLOMON ISLANDS</t>
  </si>
  <si>
    <t>SC</t>
  </si>
  <si>
    <t>SEYCHELLES</t>
  </si>
  <si>
    <t>SD</t>
  </si>
  <si>
    <t>SUDAN</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</si>
  <si>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</si>
  <si>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</si>
  <si>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</si>
  <si>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</si>
  <si>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</si>
  <si>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</si>
  <si>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</si>
  <si>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</si>
  <si>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</si>
  <si>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</si>
  <si>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</si>
  <si>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</si>
  <si>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</si>
  <si>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</si>
  <si>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</si>
  <si>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</si>
  <si>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</si>
  <si>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</si>
  <si>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</si>
  <si>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</si>
  <si>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</si>
  <si>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ST</t>
  </si>
  <si>
    <t>SAO TOME AND PRINCIPE</t>
  </si>
  <si>
    <t>SV</t>
  </si>
  <si>
    <t>EL SALVADOR</t>
  </si>
  <si>
    <t>SZ</t>
  </si>
  <si>
    <t>SWAZILAND</t>
  </si>
  <si>
    <t>TC</t>
  </si>
  <si>
    <t>TURKS AND CAICOS ISLANDS</t>
  </si>
  <si>
    <t>TD</t>
  </si>
  <si>
    <t>CHAD</t>
  </si>
  <si>
    <t>TF</t>
  </si>
  <si>
    <t>FRENCH SOUTHERN TERRITORIES</t>
  </si>
  <si>
    <t>TG</t>
  </si>
  <si>
    <t>TOGO</t>
  </si>
  <si>
    <t>TH</t>
  </si>
  <si>
    <t>THAILAND</t>
  </si>
  <si>
    <t>TJ</t>
  </si>
  <si>
    <t>TAJIKISTAN</t>
  </si>
  <si>
    <t>TK</t>
  </si>
  <si>
    <t>TOKELAU</t>
  </si>
  <si>
    <t>TL</t>
  </si>
  <si>
    <t>TIMOR-LESTE</t>
  </si>
  <si>
    <t>TM</t>
  </si>
  <si>
    <t>TURKMENISTAN</t>
  </si>
  <si>
    <t>TN</t>
  </si>
  <si>
    <t>TUNISIA</t>
  </si>
  <si>
    <t>TO</t>
  </si>
  <si>
    <t>TONGA</t>
  </si>
  <si>
    <t>TR</t>
  </si>
  <si>
    <t>TURKEY</t>
  </si>
  <si>
    <t>TT</t>
  </si>
  <si>
    <t>TRINIDAD AND TOBAGO</t>
  </si>
  <si>
    <t>TV</t>
  </si>
  <si>
    <t>TUVALU</t>
  </si>
  <si>
    <t>TW</t>
  </si>
  <si>
    <t>TAIWAN</t>
  </si>
  <si>
    <t>TZ</t>
  </si>
  <si>
    <t>TANZANIA, UNITED REPUBLIC OF</t>
  </si>
  <si>
    <t>UA</t>
  </si>
  <si>
    <t>UKRAINE</t>
  </si>
  <si>
    <t>UG</t>
  </si>
  <si>
    <t>UGANDA</t>
  </si>
  <si>
    <t>UM</t>
  </si>
  <si>
    <t>UNITED STATES MINOR OUTLYING ISLANDS</t>
  </si>
  <si>
    <t>US</t>
  </si>
  <si>
    <t>UNITED STATES</t>
  </si>
  <si>
    <t>UY</t>
  </si>
  <si>
    <t>URUGUAY</t>
  </si>
  <si>
    <t>UZ</t>
  </si>
  <si>
    <t>UZBEKISTAN</t>
  </si>
  <si>
    <t>VA</t>
  </si>
  <si>
    <t>VATICAN CITY STATE</t>
  </si>
  <si>
    <t>VC</t>
  </si>
  <si>
    <t>SAINT VINCENT AND THE GRENADINES</t>
  </si>
  <si>
    <t>VE</t>
  </si>
  <si>
    <t>VENEZUELA, BOLIVARIAN REPUBLIC OF</t>
  </si>
  <si>
    <t>VG</t>
  </si>
  <si>
    <t>VIRGIN ISLANDS, BRITISH</t>
  </si>
  <si>
    <t>VI</t>
  </si>
  <si>
    <t>VIRGIN ISLANDS, U.S.</t>
  </si>
  <si>
    <t>VN</t>
  </si>
  <si>
    <t>VIETNAM</t>
  </si>
  <si>
    <t>VU</t>
  </si>
  <si>
    <t>VANUATU</t>
  </si>
  <si>
    <t>WF</t>
  </si>
  <si>
    <t>WALLIS AND FUTUNA</t>
  </si>
  <si>
    <t>WS</t>
  </si>
  <si>
    <t>SAMOA</t>
  </si>
  <si>
    <t>XK</t>
  </si>
  <si>
    <t>KOSOVO</t>
  </si>
  <si>
    <t>YE</t>
  </si>
  <si>
    <t>YEMEN</t>
  </si>
  <si>
    <t>YT</t>
  </si>
  <si>
    <t>MAYOTTE</t>
  </si>
  <si>
    <t>ZA</t>
  </si>
  <si>
    <t>SOUTH AFRICA</t>
  </si>
  <si>
    <t>ZM</t>
  </si>
  <si>
    <t>ZAMBIA</t>
  </si>
  <si>
    <t>ZW</t>
  </si>
  <si>
    <t>ZIMBABWE</t>
  </si>
  <si>
    <t>REPUBLIC OF IRELAND</t>
  </si>
  <si>
    <t>BQ</t>
  </si>
  <si>
    <t>SAINT EUSTATIUS AND SABA</t>
  </si>
  <si>
    <t>SS</t>
  </si>
  <si>
    <t>SOUTH SUDAN</t>
  </si>
  <si>
    <t>SX</t>
  </si>
  <si>
    <t>SINT MAARTEN (DUTCH PART)</t>
  </si>
  <si>
    <t>Company / Department</t>
  </si>
  <si>
    <t>SA - Normal Sale</t>
  </si>
  <si>
    <t>Normal Sale</t>
  </si>
  <si>
    <t>QO - Quotation</t>
  </si>
  <si>
    <t>Quotation Invoice</t>
  </si>
  <si>
    <t>CB - Consignment Build</t>
  </si>
  <si>
    <t>CC - Consignment Consume</t>
  </si>
  <si>
    <t>CD - Consignment Direct</t>
  </si>
  <si>
    <t>DD - Direct Delivery</t>
  </si>
  <si>
    <t>DV - Direct Value</t>
  </si>
  <si>
    <t>RS - Remainder Sales</t>
  </si>
  <si>
    <t>VO - Value Only</t>
  </si>
  <si>
    <t>Sales Order Form</t>
  </si>
  <si>
    <t>Name</t>
  </si>
  <si>
    <t>Address Line 1</t>
  </si>
  <si>
    <t>Address LIne2</t>
  </si>
  <si>
    <t>Address Line 3</t>
  </si>
  <si>
    <t>Town</t>
  </si>
  <si>
    <t>PostCode</t>
  </si>
  <si>
    <t>Harper Collins Publishers, 1 Robroyston Gate, Robroyston, Glasgow, G33 1JN   Telephone: 0141 306 3100  Email: orders@harpercollins.co.uk</t>
  </si>
  <si>
    <t>Cleopatra's Amulet</t>
  </si>
  <si>
    <t>The Girl of Ink &amp; Stars (10th anniversary edition)</t>
  </si>
  <si>
    <t>The Last Bard (PB)</t>
  </si>
  <si>
    <t>My Little...: My Little Lion (Touch &amp; Feel CBB)</t>
  </si>
  <si>
    <t>Jonty Gentoo (CBB)</t>
  </si>
  <si>
    <t>Stick Man - The Pumpkin Hunt</t>
  </si>
  <si>
    <t>Forest Friends</t>
  </si>
  <si>
    <t>An Invitation to the Woods</t>
  </si>
  <si>
    <t>The Baddies Foiled Edition (PB)</t>
  </si>
  <si>
    <t>Betsy Buglove: Betsy Buglove and the Lucky Ladybirds (HB)</t>
  </si>
  <si>
    <t>Cutie Kitty (PB)</t>
  </si>
  <si>
    <t>The Hallo-Wiener (PB)</t>
  </si>
  <si>
    <t>The Home That Beaver Built (PB)</t>
  </si>
  <si>
    <t>The Home That Beaver Built (HB)</t>
  </si>
  <si>
    <t>A Little Bit Braver (HB)</t>
  </si>
  <si>
    <t>A Little Bit Braver (PB)</t>
  </si>
  <si>
    <t>No Way I'll Stay (HB)</t>
  </si>
  <si>
    <t>No Way, I'll Stay (PB)</t>
  </si>
  <si>
    <t>Robber Rabbit (HB)</t>
  </si>
  <si>
    <t>Robber Rabbit (PB)</t>
  </si>
  <si>
    <t>We're Going to Pick a Pumpkin (PB)</t>
  </si>
  <si>
    <t>The Leaf Thief Series: The Pumpkin Thief (HB)</t>
  </si>
  <si>
    <t>The Leaf Thief Series: The Pumpkin Thief (PB)</t>
  </si>
  <si>
    <t>Windrush Child (graphic novel)</t>
  </si>
  <si>
    <t>Goosebumps Graphix 2: Goosebumps Graphix: Monster Blood</t>
  </si>
  <si>
    <t>Five Nights at Freddy's: Tales From the Pizzaplex Graphic Novel Collection Vol 3</t>
  </si>
  <si>
    <t>Bubble Tea Café</t>
  </si>
  <si>
    <t>Story Pets: Hot Chocolate Mystery</t>
  </si>
  <si>
    <t>Capybara Kingdom: Mia the Crystal Sparkle Capybara</t>
  </si>
  <si>
    <t>Unicorns of Sparkle Valley: Fairy Fever</t>
  </si>
  <si>
    <t>Unicorns of Sparkle Valley: Lucky Wish</t>
  </si>
  <si>
    <t>Story Pets: Kitten Magic</t>
  </si>
  <si>
    <t>Flight: A Story of Seeking Refuge</t>
  </si>
  <si>
    <t>The Taylors: Fearless</t>
  </si>
  <si>
    <t>The Hunger Games: Sunrise on the Reaping Movie Tie-in</t>
  </si>
  <si>
    <t>The Hunger Games: Classic 5 Book Paperback Box Set</t>
  </si>
  <si>
    <t>Are You Still Watching</t>
  </si>
  <si>
    <t>Cherry Tree Ranch</t>
  </si>
  <si>
    <t>Comic Cuties: Comic Cuties #1</t>
  </si>
  <si>
    <t>The UnCuties Creepy Cosy Café Colouring Book</t>
  </si>
  <si>
    <t>Quiz Cuties</t>
  </si>
  <si>
    <t>Ultimate Football 2027</t>
  </si>
  <si>
    <t>Mark Rober: Behind the Scenes: Extreme Engineering with Mark Rober (Mark Rober)</t>
  </si>
  <si>
    <t>Mark Rober: Lava Vs. Lasers (Mark Rober)</t>
  </si>
  <si>
    <t>Skibidi: Skibidi Original YA Novel #2</t>
  </si>
  <si>
    <t>Skibidi: Skibidi Original YA Novel #1</t>
  </si>
  <si>
    <t>Klutz: Harry Potter Stained Glass Back to Hogwarts</t>
  </si>
  <si>
    <t>Klutz: Mini Clay World: Candy Shop</t>
  </si>
  <si>
    <t>Klutz: The Klutz Book of Cat's Cradle</t>
  </si>
  <si>
    <t>Klutz: Fake Out Fun</t>
  </si>
  <si>
    <t>Klutz: LEGO Mini-Golf</t>
  </si>
  <si>
    <t>Klutz: Paper Airplanes</t>
  </si>
  <si>
    <t>3 Minute Assessments: Years 2-3</t>
  </si>
  <si>
    <t>3 Minute Assessments: Years 4-6</t>
  </si>
  <si>
    <t>3 Minute Assessments: Years 7-8</t>
  </si>
  <si>
    <t>Pass Your 11+: Practice Papers for the GL Assessment Ages 09-10 Book Two</t>
  </si>
  <si>
    <t>What Feelings Do When No One's Looking</t>
  </si>
  <si>
    <t>Alice in Wonderland</t>
  </si>
  <si>
    <t>Lykewise</t>
  </si>
  <si>
    <t>Completely Normal (And Other Lies)</t>
  </si>
  <si>
    <t>September</t>
  </si>
  <si>
    <t>Dim Sum Palace</t>
  </si>
  <si>
    <t>Broken</t>
  </si>
  <si>
    <t>What Feelings Do at Night</t>
  </si>
  <si>
    <t>What Feelings Like Best</t>
  </si>
  <si>
    <t>Thirst</t>
  </si>
  <si>
    <t>Call of the Titanic</t>
  </si>
  <si>
    <t>Darwin's Dragons</t>
  </si>
  <si>
    <t>Who Let the Gods Out</t>
  </si>
  <si>
    <t>Simply the Quest</t>
  </si>
  <si>
    <t>The Leaf Thief</t>
  </si>
  <si>
    <t>The Snow Thief</t>
  </si>
  <si>
    <t>The Flower Thief</t>
  </si>
  <si>
    <t>The Sun Thief</t>
  </si>
  <si>
    <t>Horrible Histories: The Secret Diary of William The Conqueror</t>
  </si>
  <si>
    <t>The Hunger Games: Ballad of Songbirds and Snakes Movie Tie-in</t>
  </si>
  <si>
    <t>The Hunger Games</t>
  </si>
  <si>
    <t>The Hunger Games: Catching Fire</t>
  </si>
  <si>
    <t>The Hunger Games: Mockingjay</t>
  </si>
  <si>
    <t>The Hunger Games: Ballad of Songbirds and Snakes</t>
  </si>
  <si>
    <t>Sunrise on the Reaping</t>
  </si>
  <si>
    <t>The Hunger Games Illustrated Version</t>
  </si>
  <si>
    <t>The Hunger Games Special Edition</t>
  </si>
  <si>
    <t>The Hunger Games: Catching Fire Special Edition</t>
  </si>
  <si>
    <t>The Hunger Games: Mockingjay Special Edition</t>
  </si>
  <si>
    <t>Horrible Histories: Stormin' Normans</t>
  </si>
  <si>
    <t>Horrible Historis: Smashing Saxons</t>
  </si>
  <si>
    <t>Jonty Gentoo</t>
  </si>
  <si>
    <t>Stick Man (BB)</t>
  </si>
  <si>
    <t>The Baddies</t>
  </si>
  <si>
    <t>The Baddies (BB)</t>
  </si>
  <si>
    <t>The Baddies Early Reader</t>
  </si>
  <si>
    <t>The Baddies (BB with Felt Flaps)</t>
  </si>
  <si>
    <t>The Baddies Sticker Activity Book</t>
  </si>
  <si>
    <t>Betsy Buglove Saves the Bees</t>
  </si>
  <si>
    <t>Dog Man</t>
  </si>
  <si>
    <t>The Adventures of Captain Underpants</t>
  </si>
  <si>
    <t>The Little Worried Caterpillar</t>
  </si>
  <si>
    <t>Ready, Steady, Squirrel</t>
  </si>
  <si>
    <t>There's No Such Thing As Fairies</t>
  </si>
  <si>
    <t>Dog Man: 10th Birthday Edition</t>
  </si>
  <si>
    <t>Windrush Child</t>
  </si>
  <si>
    <t>Baby-Sitters on Board! A Graphic Novel (The Baby-Sitters Club Super Special)</t>
  </si>
  <si>
    <t>The Baby-Sitters Club: The Truth About Stacey</t>
  </si>
  <si>
    <t>Goosebumps Graphix: The Haunted Mask</t>
  </si>
  <si>
    <t>Five Nights at Freddy's: Tales From the Pizzaplex Graphic Novel Collection Vol 1</t>
  </si>
  <si>
    <t>Capybara Kingdom: Cara the Shimmer Wings Capybara</t>
  </si>
  <si>
    <t>Unicorns of Sparkle Valley: Frozen Spell</t>
  </si>
  <si>
    <t>How To Train Your Zombie</t>
  </si>
  <si>
    <t>The Bad Guys: Breaking in Crime After Crime</t>
  </si>
  <si>
    <t>The Bad Guys: Breaking in Best of the Worst</t>
  </si>
  <si>
    <t>Goal Squad: Win the Cup</t>
  </si>
  <si>
    <t>Goal Squad 2: Football Fever</t>
  </si>
  <si>
    <t>Two Degrees</t>
  </si>
  <si>
    <t>The Taylors</t>
  </si>
  <si>
    <t>The Taylors Version Love Stories</t>
  </si>
  <si>
    <t>The Taylors Version Cruel Summer</t>
  </si>
  <si>
    <t>Paris &amp; Pups: Glamazing Guidebook</t>
  </si>
  <si>
    <t>Heroes of Goo Jit Zu</t>
  </si>
  <si>
    <t>Cutie Colouring: Spooky Cuties</t>
  </si>
  <si>
    <t>We Are Definitely Human</t>
  </si>
  <si>
    <t>We Are Definitely Human Prints and Standee *** Contact Bounce rep for more info***</t>
  </si>
  <si>
    <t>Lykewise Bookmarks *** Contact Bounce rep for more info***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</si>
</sst>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164" formatCode="[$-409]mmmm\ d\,\ yyyy;@"/>
    <numFmt numFmtId="165" formatCode="_(&quot;£&quot;* #,##0.00_);_(&quot;£&quot;* \(#,##0.00\);_(&quot;£&quot;* &quot;-&quot;_);_(@_)"/>
    <numFmt numFmtId="166" formatCode="m/d/yy;@"/>
    <numFmt numFmtId="167" formatCode="00"/>
    <numFmt numFmtId="168" formatCode="000"/>
    <numFmt numFmtId="169" formatCode="000000"/>
  </numFmts>
  <fonts count="34">
    <font>
      <sz val="10"/>
      <name val="Arial"/>
    </font>
    <font>
      <sz val="11"/>
      <color theme="1"/>
      <name val="Calibri"/>
      <family val="2"/>
      <scheme val="minor"/>
    </font>
    <font>
      <sz val="8"/>
      <color theme="1"/>
      <name val="Calibri"/>
      <family val="2"/>
      <scheme val="minor"/>
    </font>
    <font>
      <sz val="9"/>
      <name val="Arial"/>
      <family val="2"/>
    </font>
    <font>
      <sz val="10"/>
      <name val="Arial"/>
      <family val="2"/>
    </font>
    <font>
      <sz val="10"/>
      <color indexed="8"/>
      <name val="Arial"/>
      <family val="2"/>
    </font>
    <font>
      <sz val="10"/>
      <color indexed="63"/>
      <name val="Tahoma"/>
      <family val="2"/>
    </font>
    <font>
      <sz val="10"/>
      <color indexed="55"/>
      <name val="Arial"/>
      <family val="2"/>
    </font>
    <font>
      <sz val="10"/>
      <name val="Century Gothic"/>
      <family val="2"/>
    </font>
    <font>
      <sz val="12"/>
      <name val="Century Gothic"/>
      <family val="2"/>
    </font>
    <font>
      <sz val="8"/>
      <name val="Century Gothic"/>
      <family val="2"/>
    </font>
    <font>
      <sz val="9"/>
      <color indexed="23"/>
      <name val="Century Gothic"/>
      <family val="2"/>
    </font>
    <font>
      <sz val="9"/>
      <name val="Century Gothic"/>
      <family val="2"/>
    </font>
    <font>
      <sz val="7.5"/>
      <name val="Century Gothic"/>
      <family val="2"/>
    </font>
    <font>
      <b/>
      <sz val="7.5"/>
      <name val="Century Gothic"/>
      <family val="2"/>
    </font>
    <font>
      <b/>
      <sz val="8"/>
      <name val="Century Gothic"/>
      <family val="2"/>
    </font>
    <font>
      <u/>
      <sz val="10"/>
      <color theme="10"/>
      <name val="Arial"/>
      <family val="2"/>
    </font>
    <font>
      <sz val="10"/>
      <color rgb="FF000000"/>
      <name val="Arial Unicode MS"/>
      <family val="2"/>
    </font>
    <font>
      <i/>
      <sz val="8"/>
      <color theme="0" tint="-0.34998626667073579"/>
      <name val="Century Gothic"/>
      <family val="2"/>
    </font>
    <font>
      <b/>
      <sz val="10"/>
      <name val="Arial"/>
      <family val="2"/>
    </font>
    <font>
      <i/>
      <sz val="10"/>
      <name val="Arial"/>
      <family val="2"/>
    </font>
    <font>
      <sz val="38"/>
      <color theme="4" tint="-0.499984740745262"/>
      <name val="Century Gothic"/>
      <family val="2"/>
    </font>
    <font>
      <sz val="10"/>
      <name val="Arial"/>
      <family val="2"/>
    </font>
    <font>
      <sz val="10"/>
      <name val="Arial"/>
      <family val="2"/>
    </font>
    <font>
      <sz val="10"/>
      <color theme="0" tint="-0.249977111117893"/>
      <name val="Century Gothic"/>
      <family val="2"/>
    </font>
    <font>
      <sz val="38"/>
      <color theme="0" tint="-0.14999847407452621"/>
      <name val="Century Gothic"/>
      <family val="2"/>
    </font>
    <font>
      <b/>
      <sz val="12"/>
      <color theme="4" tint="-0.499984740745262"/>
      <name val="Century Gothic"/>
      <family val="2"/>
    </font>
    <font>
      <b/>
      <sz val="10"/>
      <name val="Calibri"/>
      <family val="2"/>
      <scheme val="minor"/>
    </font>
    <font>
      <b/>
      <sz val="10"/>
      <color theme="1"/>
      <name val="Calibri"/>
      <family val="2"/>
      <scheme val="minor"/>
    </font>
    <font>
      <sz val="10"/>
      <color rgb="FFFF0000"/>
      <name val="Century Gothic"/>
      <family val="2"/>
    </font>
    <font>
      <b/>
      <u/>
      <sz val="12"/>
      <color theme="4" tint="-0.499984740745262"/>
      <name val="Century Gothic"/>
      <family val="2"/>
    </font>
    <font>
      <i/>
      <sz val="10"/>
      <name val="Century Gothic"/>
      <family val="2"/>
    </font>
    <font>
      <i/>
      <sz val="7.5"/>
      <name val="Century Gothic"/>
      <family val="2"/>
    </font>
    <font>
      <b/>
      <sz val="10"/>
      <name val="Century Gothic"/>
      <family val="2"/>
    </font>
  </fonts>
  <fills count="15">
    <fill>
      <patternFill patternType="none"/>
    </fill>
    <fill>
      <patternFill patternType="gray125"/>
    </fill>
    <fill>
      <patternFill patternType="solid">
        <fgColor indexed="13"/>
        <bgColor indexed="64"/>
      </patternFill>
    </fill>
    <fill>
      <patternFill patternType="solid">
        <fgColor indexed="17"/>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theme="0" tint="-0.14999847407452621"/>
      </top>
      <bottom style="thin">
        <color indexed="22"/>
      </bottom>
      <diagonal/>
    </border>
    <border>
      <left/>
      <right style="thin">
        <color theme="0" tint="-0.14999847407452621"/>
      </right>
      <top style="thin">
        <color theme="0" tint="-0.14999847407452621"/>
      </top>
      <bottom style="thin">
        <color indexed="22"/>
      </bottom>
      <diagonal/>
    </border>
    <border>
      <left style="thin">
        <color theme="0" tint="-0.14999847407452621"/>
      </left>
      <right style="thin">
        <color theme="0" tint="-0.14999847407452621"/>
      </right>
      <top style="thin">
        <color theme="0" tint="-0.14999847407452621"/>
      </top>
      <bottom style="thin">
        <color indexed="22"/>
      </bottom>
      <diagonal/>
    </border>
    <border>
      <left/>
      <right style="thin">
        <color indexed="22"/>
      </right>
      <top style="thin">
        <color indexed="22"/>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theme="0" tint="-0.14999847407452621"/>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22"/>
      </left>
      <right/>
      <top/>
      <bottom style="thin">
        <color indexed="22"/>
      </bottom>
      <diagonal/>
    </border>
  </borders>
  <cellStyleXfs count="9">
    <xf numFmtId="0" fontId="0" fillId="0" borderId="0"/>
    <xf numFmtId="0" fontId="4" fillId="0" borderId="0"/>
    <xf numFmtId="9" fontId="4" fillId="0" borderId="0" applyFont="0" applyFill="0" applyBorder="0" applyAlignment="0" applyProtection="0"/>
    <xf numFmtId="44" fontId="4" fillId="0" borderId="0" applyFont="0" applyFill="0" applyBorder="0" applyAlignment="0" applyProtection="0"/>
    <xf numFmtId="0" fontId="16" fillId="0" borderId="0" applyNumberFormat="0" applyFill="0" applyBorder="0" applyAlignment="0" applyProtection="0">
      <alignment vertical="top"/>
      <protection locked="0"/>
    </xf>
    <xf numFmtId="41" fontId="22" fillId="0" borderId="0" applyFont="0" applyFill="0" applyBorder="0" applyAlignment="0" applyProtection="0"/>
    <xf numFmtId="0" fontId="2" fillId="0" borderId="0"/>
    <xf numFmtId="44" fontId="23" fillId="0" borderId="0" applyFont="0" applyFill="0" applyBorder="0" applyAlignment="0" applyProtection="0"/>
    <xf numFmtId="0" fontId="1" fillId="0" borderId="0"/>
  </cellStyleXfs>
  <cellXfs count="208">
    <xf numFmtId="0" fontId="0" fillId="0" borderId="0" xfId="0"/>
    <xf numFmtId="49" fontId="4" fillId="3" borderId="1" xfId="0" applyNumberFormat="1" applyFont="1" applyFill="1" applyBorder="1" applyAlignment="1">
      <alignment horizontal="center"/>
    </xf>
    <xf numFmtId="49" fontId="4" fillId="5" borderId="1" xfId="0" applyNumberFormat="1" applyFont="1" applyFill="1" applyBorder="1" applyAlignment="1">
      <alignment horizontal="center"/>
    </xf>
    <xf numFmtId="1" fontId="0" fillId="0" borderId="0" xfId="0" applyNumberFormat="1"/>
    <xf numFmtId="49" fontId="0" fillId="0" borderId="0" xfId="0" applyNumberFormat="1"/>
    <xf numFmtId="2" fontId="0" fillId="0" borderId="0" xfId="0" applyNumberFormat="1"/>
    <xf numFmtId="1" fontId="4" fillId="2" borderId="1" xfId="0" applyNumberFormat="1" applyFont="1" applyFill="1" applyBorder="1" applyAlignment="1">
      <alignment horizontal="center"/>
    </xf>
    <xf numFmtId="0" fontId="0" fillId="0" borderId="2" xfId="0" applyBorder="1"/>
    <xf numFmtId="0" fontId="0" fillId="0" borderId="0" xfId="0" applyAlignment="1">
      <alignment horizontal="left"/>
    </xf>
    <xf numFmtId="0" fontId="0" fillId="0" borderId="0" xfId="0" applyAlignment="1">
      <alignment wrapText="1"/>
    </xf>
    <xf numFmtId="0" fontId="4"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center"/>
    </xf>
    <xf numFmtId="0" fontId="0" fillId="4" borderId="0" xfId="0" applyFill="1"/>
    <xf numFmtId="0" fontId="7" fillId="0" borderId="0" xfId="0" applyFont="1"/>
    <xf numFmtId="0" fontId="7" fillId="4" borderId="0" xfId="0" applyFont="1" applyFill="1"/>
    <xf numFmtId="1" fontId="0" fillId="0" borderId="0" xfId="0" applyNumberFormat="1" applyAlignment="1">
      <alignment horizontal="left"/>
    </xf>
    <xf numFmtId="0" fontId="8" fillId="7" borderId="0" xfId="1" applyFont="1" applyFill="1"/>
    <xf numFmtId="0" fontId="12" fillId="6" borderId="0" xfId="1" applyFont="1" applyFill="1" applyAlignment="1">
      <alignment horizontal="left" vertical="top"/>
    </xf>
    <xf numFmtId="0" fontId="10" fillId="7" borderId="0" xfId="1" applyFont="1" applyFill="1"/>
    <xf numFmtId="166" fontId="10" fillId="6" borderId="13" xfId="1" applyNumberFormat="1" applyFont="1" applyFill="1" applyBorder="1" applyAlignment="1">
      <alignment horizontal="left"/>
    </xf>
    <xf numFmtId="0" fontId="10" fillId="6" borderId="0" xfId="1" applyFont="1" applyFill="1"/>
    <xf numFmtId="0" fontId="10" fillId="6" borderId="13" xfId="1" applyFont="1" applyFill="1" applyBorder="1" applyAlignment="1">
      <alignment horizontal="left"/>
    </xf>
    <xf numFmtId="0" fontId="13" fillId="6" borderId="17" xfId="1" applyFont="1" applyFill="1" applyBorder="1" applyAlignment="1" applyProtection="1">
      <alignment horizontal="center" vertical="center" wrapText="1"/>
      <protection locked="0"/>
    </xf>
    <xf numFmtId="44" fontId="13" fillId="6" borderId="14" xfId="3" applyFont="1" applyFill="1" applyBorder="1" applyAlignment="1" applyProtection="1">
      <alignment vertical="center"/>
      <protection locked="0"/>
    </xf>
    <xf numFmtId="165" fontId="13" fillId="8" borderId="14" xfId="1" applyNumberFormat="1" applyFont="1" applyFill="1" applyBorder="1" applyAlignment="1">
      <alignment vertical="center"/>
    </xf>
    <xf numFmtId="0" fontId="8" fillId="9" borderId="0" xfId="1" applyFont="1" applyFill="1"/>
    <xf numFmtId="0" fontId="10" fillId="9" borderId="0" xfId="1" applyFont="1" applyFill="1" applyAlignment="1">
      <alignment horizontal="right"/>
    </xf>
    <xf numFmtId="0" fontId="17" fillId="0" borderId="0" xfId="0" applyFont="1" applyAlignment="1">
      <alignment horizontal="left"/>
    </xf>
    <xf numFmtId="0" fontId="10" fillId="9" borderId="0" xfId="1" applyFont="1" applyFill="1"/>
    <xf numFmtId="164" fontId="10" fillId="10" borderId="6" xfId="1" applyNumberFormat="1" applyFont="1" applyFill="1" applyBorder="1" applyAlignment="1" applyProtection="1">
      <alignment horizontal="left"/>
      <protection locked="0"/>
    </xf>
    <xf numFmtId="0" fontId="10" fillId="10" borderId="19" xfId="1" applyFont="1" applyFill="1" applyBorder="1" applyAlignment="1" applyProtection="1">
      <alignment horizontal="left"/>
      <protection locked="0"/>
    </xf>
    <xf numFmtId="0" fontId="13" fillId="6" borderId="22" xfId="1" applyFont="1" applyFill="1" applyBorder="1" applyAlignment="1" applyProtection="1">
      <alignment vertical="center"/>
      <protection locked="0"/>
    </xf>
    <xf numFmtId="0" fontId="13" fillId="6" borderId="23" xfId="1" applyFont="1" applyFill="1" applyBorder="1" applyAlignment="1" applyProtection="1">
      <alignment vertical="center"/>
      <protection locked="0"/>
    </xf>
    <xf numFmtId="164" fontId="10" fillId="10" borderId="19" xfId="1" applyNumberFormat="1" applyFont="1" applyFill="1" applyBorder="1" applyAlignment="1" applyProtection="1">
      <alignment horizontal="left"/>
      <protection locked="0"/>
    </xf>
    <xf numFmtId="49" fontId="13" fillId="6" borderId="16" xfId="1" applyNumberFormat="1" applyFont="1" applyFill="1" applyBorder="1" applyAlignment="1" applyProtection="1">
      <alignment vertical="center"/>
      <protection locked="0"/>
    </xf>
    <xf numFmtId="10" fontId="10" fillId="10" borderId="19" xfId="1" applyNumberFormat="1" applyFont="1" applyFill="1" applyBorder="1" applyAlignment="1" applyProtection="1">
      <alignment horizontal="left"/>
      <protection locked="0"/>
    </xf>
    <xf numFmtId="0" fontId="11" fillId="6" borderId="0" xfId="1" applyFont="1" applyFill="1" applyAlignment="1">
      <alignment horizontal="right" vertical="top"/>
    </xf>
    <xf numFmtId="0" fontId="11" fillId="6" borderId="0" xfId="1" applyFont="1" applyFill="1" applyAlignment="1">
      <alignment vertical="top"/>
    </xf>
    <xf numFmtId="2" fontId="0" fillId="0" borderId="0" xfId="0" applyNumberFormat="1" applyProtection="1">
      <protection locked="0" hidden="1"/>
    </xf>
    <xf numFmtId="1" fontId="3" fillId="0" borderId="0" xfId="0" applyNumberFormat="1" applyFont="1" applyAlignment="1" applyProtection="1">
      <alignment horizontal="left"/>
      <protection hidden="1"/>
    </xf>
    <xf numFmtId="2" fontId="5" fillId="0" borderId="0" xfId="0" applyNumberFormat="1" applyFont="1" applyProtection="1">
      <protection locked="0" hidden="1"/>
    </xf>
    <xf numFmtId="2" fontId="4" fillId="0" borderId="0" xfId="0" quotePrefix="1" applyNumberFormat="1" applyFont="1" applyProtection="1">
      <protection hidden="1"/>
    </xf>
    <xf numFmtId="2" fontId="0" fillId="0" borderId="0" xfId="0" applyNumberFormat="1" applyProtection="1">
      <protection hidden="1"/>
    </xf>
    <xf numFmtId="0" fontId="0" fillId="9" borderId="0" xfId="0" applyFill="1" applyProtection="1">
      <protection hidden="1"/>
    </xf>
    <xf numFmtId="0" fontId="19" fillId="9" borderId="0" xfId="0" applyFont="1" applyFill="1" applyAlignment="1" applyProtection="1">
      <alignment horizontal="center"/>
      <protection hidden="1"/>
    </xf>
    <xf numFmtId="0" fontId="19" fillId="9" borderId="0" xfId="0" applyFont="1" applyFill="1" applyProtection="1">
      <protection hidden="1"/>
    </xf>
    <xf numFmtId="0" fontId="19" fillId="9" borderId="28" xfId="0" applyFont="1" applyFill="1" applyBorder="1" applyProtection="1">
      <protection hidden="1"/>
    </xf>
    <xf numFmtId="0" fontId="0" fillId="9" borderId="28" xfId="0" applyFill="1" applyBorder="1" applyProtection="1">
      <protection hidden="1"/>
    </xf>
    <xf numFmtId="0" fontId="0" fillId="9" borderId="28" xfId="0" applyFill="1" applyBorder="1" applyAlignment="1" applyProtection="1">
      <alignment horizontal="center"/>
      <protection hidden="1"/>
    </xf>
    <xf numFmtId="0" fontId="19" fillId="9" borderId="28" xfId="0" applyFont="1" applyFill="1" applyBorder="1" applyAlignment="1" applyProtection="1">
      <alignment horizontal="center"/>
      <protection hidden="1"/>
    </xf>
    <xf numFmtId="0" fontId="0" fillId="9" borderId="0" xfId="0" applyFill="1" applyAlignment="1" applyProtection="1">
      <alignment horizontal="center"/>
      <protection hidden="1"/>
    </xf>
    <xf numFmtId="0" fontId="0" fillId="9" borderId="28" xfId="0" applyFill="1" applyBorder="1" applyAlignment="1" applyProtection="1">
      <alignment horizontal="right"/>
      <protection hidden="1"/>
    </xf>
    <xf numFmtId="0" fontId="21" fillId="6" borderId="0" xfId="1" applyFont="1" applyFill="1" applyAlignment="1">
      <alignment horizontal="right"/>
    </xf>
    <xf numFmtId="0" fontId="11" fillId="9" borderId="0" xfId="1" applyFont="1" applyFill="1" applyAlignment="1">
      <alignment vertical="top"/>
    </xf>
    <xf numFmtId="0" fontId="10" fillId="0" borderId="0" xfId="1" applyFont="1"/>
    <xf numFmtId="0" fontId="0" fillId="9" borderId="0" xfId="0" applyFill="1"/>
    <xf numFmtId="0" fontId="11" fillId="9" borderId="0" xfId="1" applyFont="1" applyFill="1" applyAlignment="1">
      <alignment horizontal="right" vertical="top"/>
    </xf>
    <xf numFmtId="49" fontId="10" fillId="9" borderId="0" xfId="1" applyNumberFormat="1" applyFont="1" applyFill="1" applyAlignment="1">
      <alignment horizontal="left"/>
    </xf>
    <xf numFmtId="0" fontId="8" fillId="9" borderId="0" xfId="1" applyFont="1" applyFill="1" applyAlignment="1">
      <alignment horizontal="center"/>
    </xf>
    <xf numFmtId="0" fontId="24" fillId="9" borderId="0" xfId="1" applyFont="1" applyFill="1"/>
    <xf numFmtId="0" fontId="21" fillId="6" borderId="0" xfId="1" applyFont="1" applyFill="1"/>
    <xf numFmtId="0" fontId="25" fillId="6" borderId="0" xfId="1" applyFont="1" applyFill="1" applyAlignment="1">
      <alignment vertical="center"/>
    </xf>
    <xf numFmtId="0" fontId="25" fillId="6" borderId="0" xfId="1" applyFont="1" applyFill="1" applyAlignment="1">
      <alignment horizontal="left" vertical="center"/>
    </xf>
    <xf numFmtId="0" fontId="26" fillId="6" borderId="0" xfId="1" applyFont="1" applyFill="1" applyAlignment="1">
      <alignment horizontal="right" vertical="center"/>
    </xf>
    <xf numFmtId="164" fontId="10" fillId="9" borderId="0" xfId="1" applyNumberFormat="1" applyFont="1" applyFill="1" applyAlignment="1">
      <alignment horizontal="left"/>
    </xf>
    <xf numFmtId="0" fontId="4" fillId="9" borderId="28" xfId="0" applyFont="1" applyFill="1" applyBorder="1" applyAlignment="1" applyProtection="1">
      <alignment horizontal="center"/>
      <protection hidden="1"/>
    </xf>
    <xf numFmtId="0" fontId="4" fillId="9" borderId="0" xfId="1" applyFill="1"/>
    <xf numFmtId="0" fontId="26" fillId="6" borderId="0" xfId="1" applyFont="1" applyFill="1" applyAlignment="1">
      <alignment vertical="center"/>
    </xf>
    <xf numFmtId="49" fontId="27" fillId="12" borderId="48" xfId="1" applyNumberFormat="1" applyFont="1" applyFill="1" applyBorder="1" applyAlignment="1">
      <alignment horizontal="left" vertical="center"/>
    </xf>
    <xf numFmtId="1" fontId="27" fillId="13" borderId="49" xfId="1" applyNumberFormat="1" applyFont="1" applyFill="1" applyBorder="1" applyAlignment="1">
      <alignment horizontal="left" vertical="center" wrapText="1"/>
    </xf>
    <xf numFmtId="49" fontId="27" fillId="13" borderId="49" xfId="1" applyNumberFormat="1" applyFont="1" applyFill="1" applyBorder="1" applyAlignment="1">
      <alignment horizontal="left" vertical="center" wrapText="1"/>
    </xf>
    <xf numFmtId="49" fontId="27" fillId="12" borderId="49" xfId="1" applyNumberFormat="1" applyFont="1" applyFill="1" applyBorder="1" applyAlignment="1">
      <alignment horizontal="left" vertical="center"/>
    </xf>
    <xf numFmtId="49" fontId="27" fillId="14" borderId="49" xfId="1" applyNumberFormat="1" applyFont="1" applyFill="1" applyBorder="1" applyAlignment="1">
      <alignment horizontal="left" vertical="center"/>
    </xf>
    <xf numFmtId="1" fontId="27" fillId="13" borderId="49" xfId="1" applyNumberFormat="1" applyFont="1" applyFill="1" applyBorder="1" applyAlignment="1">
      <alignment horizontal="left" vertical="center"/>
    </xf>
    <xf numFmtId="1" fontId="27" fillId="12" borderId="49" xfId="1" applyNumberFormat="1" applyFont="1" applyFill="1" applyBorder="1" applyAlignment="1">
      <alignment horizontal="left" vertical="center" wrapText="1"/>
    </xf>
    <xf numFmtId="2" fontId="27" fillId="12" borderId="49" xfId="1" applyNumberFormat="1" applyFont="1" applyFill="1" applyBorder="1" applyAlignment="1">
      <alignment horizontal="left" vertical="center" wrapText="1"/>
    </xf>
    <xf numFmtId="2" fontId="27" fillId="12" borderId="49" xfId="1" applyNumberFormat="1" applyFont="1" applyFill="1" applyBorder="1" applyAlignment="1">
      <alignment horizontal="left" vertical="center"/>
    </xf>
    <xf numFmtId="49" fontId="27" fillId="12" borderId="49" xfId="1" applyNumberFormat="1" applyFont="1" applyFill="1" applyBorder="1" applyAlignment="1">
      <alignment horizontal="left" vertical="center" wrapText="1"/>
    </xf>
    <xf numFmtId="49" fontId="28" fillId="12" borderId="49" xfId="0" applyNumberFormat="1" applyFont="1" applyFill="1" applyBorder="1" applyAlignment="1">
      <alignment horizontal="left" vertical="center" wrapText="1"/>
    </xf>
    <xf numFmtId="49" fontId="28" fillId="12" borderId="49" xfId="0" applyNumberFormat="1" applyFont="1" applyFill="1" applyBorder="1" applyAlignment="1">
      <alignment horizontal="left" vertical="center"/>
    </xf>
    <xf numFmtId="167" fontId="27" fillId="12" borderId="49" xfId="1" applyNumberFormat="1" applyFont="1" applyFill="1" applyBorder="1" applyAlignment="1">
      <alignment horizontal="left" vertical="center" wrapText="1"/>
    </xf>
    <xf numFmtId="0" fontId="28" fillId="12" borderId="49" xfId="0" applyFont="1" applyFill="1" applyBorder="1" applyAlignment="1">
      <alignment horizontal="left" vertical="center" wrapText="1"/>
    </xf>
    <xf numFmtId="168" fontId="27" fillId="12" borderId="49" xfId="1" applyNumberFormat="1" applyFont="1" applyFill="1" applyBorder="1" applyAlignment="1">
      <alignment horizontal="left" vertical="center" wrapText="1"/>
    </xf>
    <xf numFmtId="49" fontId="27" fillId="13" borderId="49" xfId="1" applyNumberFormat="1" applyFont="1" applyFill="1" applyBorder="1" applyAlignment="1">
      <alignment horizontal="left" vertical="center"/>
    </xf>
    <xf numFmtId="169" fontId="28" fillId="12" borderId="49" xfId="0" applyNumberFormat="1" applyFont="1" applyFill="1" applyBorder="1" applyAlignment="1">
      <alignment horizontal="left" vertical="center"/>
    </xf>
    <xf numFmtId="0" fontId="28" fillId="12" borderId="49" xfId="0" applyFont="1" applyFill="1" applyBorder="1" applyAlignment="1">
      <alignment horizontal="left" vertical="center"/>
    </xf>
    <xf numFmtId="168" fontId="28" fillId="12" borderId="49" xfId="0" applyNumberFormat="1" applyFont="1" applyFill="1" applyBorder="1" applyAlignment="1">
      <alignment horizontal="left" vertical="center"/>
    </xf>
    <xf numFmtId="1" fontId="28" fillId="12" borderId="49" xfId="0" applyNumberFormat="1" applyFont="1" applyFill="1" applyBorder="1" applyAlignment="1">
      <alignment horizontal="left" vertical="center"/>
    </xf>
    <xf numFmtId="2" fontId="28" fillId="12" borderId="49" xfId="0" applyNumberFormat="1" applyFont="1" applyFill="1" applyBorder="1" applyAlignment="1">
      <alignment horizontal="left" vertical="center" wrapText="1"/>
    </xf>
    <xf numFmtId="0" fontId="28" fillId="12" borderId="50" xfId="0" applyFont="1" applyFill="1" applyBorder="1" applyAlignment="1">
      <alignment horizontal="left" vertical="center" wrapText="1"/>
    </xf>
    <xf numFmtId="2" fontId="0" fillId="11" borderId="0" xfId="0" applyNumberFormat="1" applyFill="1" applyProtection="1">
      <protection hidden="1"/>
    </xf>
    <xf numFmtId="1" fontId="0" fillId="11" borderId="0" xfId="0" applyNumberFormat="1" applyFill="1" applyProtection="1">
      <protection hidden="1"/>
    </xf>
    <xf numFmtId="2" fontId="4" fillId="11" borderId="0" xfId="0" applyNumberFormat="1" applyFont="1" applyFill="1" applyAlignment="1" applyProtection="1">
      <alignment horizontal="left"/>
      <protection hidden="1"/>
    </xf>
    <xf numFmtId="2" fontId="4" fillId="11" borderId="0" xfId="0" applyNumberFormat="1" applyFont="1" applyFill="1" applyProtection="1">
      <protection hidden="1"/>
    </xf>
    <xf numFmtId="1" fontId="4" fillId="11" borderId="0" xfId="0" applyNumberFormat="1" applyFont="1" applyFill="1" applyAlignment="1" applyProtection="1">
      <alignment horizontal="right"/>
      <protection hidden="1"/>
    </xf>
    <xf numFmtId="1" fontId="6" fillId="11" borderId="0" xfId="0" applyNumberFormat="1" applyFont="1" applyFill="1" applyAlignment="1" applyProtection="1">
      <alignment horizontal="left"/>
      <protection hidden="1"/>
    </xf>
    <xf numFmtId="1" fontId="3" fillId="11" borderId="0" xfId="0" applyNumberFormat="1" applyFont="1" applyFill="1" applyAlignment="1" applyProtection="1">
      <alignment horizontal="left"/>
      <protection hidden="1"/>
    </xf>
    <xf numFmtId="1" fontId="3" fillId="11" borderId="0" xfId="0" applyNumberFormat="1" applyFont="1" applyFill="1" applyProtection="1">
      <protection hidden="1"/>
    </xf>
    <xf numFmtId="0" fontId="0" fillId="0" borderId="0" xfId="0" applyProtection="1">
      <protection locked="0"/>
    </xf>
    <xf numFmtId="0" fontId="0" fillId="11" borderId="0" xfId="0" applyFill="1" applyProtection="1">
      <protection locked="0"/>
    </xf>
    <xf numFmtId="0" fontId="0" fillId="11" borderId="0" xfId="0" applyFill="1"/>
    <xf numFmtId="2" fontId="0" fillId="11" borderId="0" xfId="0" applyNumberFormat="1" applyFill="1" applyProtection="1">
      <protection locked="0" hidden="1"/>
    </xf>
    <xf numFmtId="0" fontId="4" fillId="11" borderId="0" xfId="0" applyFont="1" applyFill="1" applyAlignment="1" applyProtection="1">
      <alignment horizontal="left"/>
      <protection hidden="1"/>
    </xf>
    <xf numFmtId="0" fontId="0" fillId="11" borderId="0" xfId="0" applyFill="1" applyProtection="1">
      <protection locked="0" hidden="1"/>
    </xf>
    <xf numFmtId="0" fontId="0" fillId="0" borderId="0" xfId="0" applyProtection="1">
      <protection locked="0" hidden="1"/>
    </xf>
    <xf numFmtId="0" fontId="1" fillId="0" borderId="0" xfId="8"/>
    <xf numFmtId="49" fontId="0" fillId="11" borderId="0" xfId="0" applyNumberFormat="1" applyFill="1" applyProtection="1">
      <protection locked="0"/>
    </xf>
    <xf numFmtId="49" fontId="4" fillId="11" borderId="0" xfId="0" applyNumberFormat="1" applyFont="1" applyFill="1" applyAlignment="1" applyProtection="1">
      <alignment horizontal="left"/>
      <protection hidden="1"/>
    </xf>
    <xf numFmtId="167" fontId="0" fillId="0" borderId="0" xfId="0" applyNumberFormat="1"/>
    <xf numFmtId="167" fontId="0" fillId="0" borderId="0" xfId="0" applyNumberFormat="1" applyProtection="1">
      <protection locked="0"/>
    </xf>
    <xf numFmtId="167" fontId="0" fillId="0" borderId="0" xfId="0" applyNumberFormat="1" applyProtection="1">
      <protection locked="0" hidden="1"/>
    </xf>
    <xf numFmtId="44" fontId="21" fillId="6" borderId="0" xfId="1" applyNumberFormat="1" applyFont="1" applyFill="1"/>
    <xf numFmtId="44" fontId="26" fillId="6" borderId="0" xfId="1" applyNumberFormat="1" applyFont="1" applyFill="1" applyAlignment="1">
      <alignment horizontal="right" vertical="center"/>
    </xf>
    <xf numFmtId="44" fontId="8" fillId="0" borderId="0" xfId="1" applyNumberFormat="1" applyFont="1"/>
    <xf numFmtId="44" fontId="8" fillId="9" borderId="0" xfId="1" applyNumberFormat="1" applyFont="1" applyFill="1" applyAlignment="1">
      <alignment horizontal="center"/>
    </xf>
    <xf numFmtId="44" fontId="10" fillId="9" borderId="0" xfId="1" applyNumberFormat="1" applyFont="1" applyFill="1"/>
    <xf numFmtId="44" fontId="10" fillId="6" borderId="13" xfId="1" applyNumberFormat="1" applyFont="1" applyFill="1" applyBorder="1" applyAlignment="1">
      <alignment horizontal="left"/>
    </xf>
    <xf numFmtId="44" fontId="8" fillId="7" borderId="0" xfId="1" applyNumberFormat="1" applyFont="1" applyFill="1"/>
    <xf numFmtId="0" fontId="14" fillId="6" borderId="15" xfId="1" applyFont="1" applyFill="1" applyBorder="1" applyAlignment="1" applyProtection="1">
      <alignment vertical="center"/>
      <protection locked="0"/>
    </xf>
    <xf numFmtId="1" fontId="14" fillId="6" borderId="14" xfId="1" applyNumberFormat="1" applyFont="1" applyFill="1" applyBorder="1" applyAlignment="1" applyProtection="1">
      <alignment horizontal="left" vertical="center"/>
      <protection locked="0"/>
    </xf>
    <xf numFmtId="44" fontId="14" fillId="6" borderId="18" xfId="1" applyNumberFormat="1" applyFont="1" applyFill="1" applyBorder="1" applyAlignment="1" applyProtection="1">
      <alignment horizontal="right" vertical="center"/>
      <protection locked="0"/>
    </xf>
    <xf numFmtId="0" fontId="14" fillId="6" borderId="21" xfId="1" applyFont="1" applyFill="1" applyBorder="1" applyAlignment="1" applyProtection="1">
      <alignment vertical="center"/>
      <protection locked="0"/>
    </xf>
    <xf numFmtId="0" fontId="29" fillId="9" borderId="0" xfId="1" applyFont="1" applyFill="1"/>
    <xf numFmtId="0" fontId="29" fillId="7" borderId="0" xfId="1" applyFont="1" applyFill="1"/>
    <xf numFmtId="0" fontId="31" fillId="9" borderId="0" xfId="1" applyFont="1" applyFill="1"/>
    <xf numFmtId="0" fontId="32" fillId="6" borderId="22" xfId="1" applyFont="1" applyFill="1" applyBorder="1" applyAlignment="1" applyProtection="1">
      <alignment vertical="center"/>
      <protection locked="0"/>
    </xf>
    <xf numFmtId="0" fontId="32" fillId="6" borderId="23" xfId="1" applyFont="1" applyFill="1" applyBorder="1" applyAlignment="1" applyProtection="1">
      <alignment vertical="center"/>
      <protection locked="0"/>
    </xf>
    <xf numFmtId="49" fontId="32" fillId="6" borderId="16" xfId="1" applyNumberFormat="1" applyFont="1" applyFill="1" applyBorder="1" applyAlignment="1" applyProtection="1">
      <alignment vertical="center"/>
      <protection locked="0"/>
    </xf>
    <xf numFmtId="0" fontId="32" fillId="6" borderId="17" xfId="1" applyFont="1" applyFill="1" applyBorder="1" applyAlignment="1" applyProtection="1">
      <alignment horizontal="center" vertical="center" wrapText="1"/>
      <protection locked="0"/>
    </xf>
    <xf numFmtId="44" fontId="32" fillId="6" borderId="14" xfId="3" applyFont="1" applyFill="1" applyBorder="1" applyAlignment="1" applyProtection="1">
      <alignment vertical="center"/>
      <protection locked="0"/>
    </xf>
    <xf numFmtId="0" fontId="31" fillId="7" borderId="0" xfId="1" applyFont="1" applyFill="1"/>
    <xf numFmtId="1" fontId="32" fillId="6" borderId="14" xfId="1" applyNumberFormat="1" applyFont="1" applyFill="1" applyBorder="1" applyAlignment="1" applyProtection="1">
      <alignment horizontal="left" vertical="center"/>
      <protection locked="0"/>
    </xf>
    <xf numFmtId="0" fontId="32" fillId="6" borderId="21" xfId="1" applyFont="1" applyFill="1" applyBorder="1" applyAlignment="1" applyProtection="1">
      <alignment vertical="center"/>
      <protection locked="0"/>
    </xf>
    <xf numFmtId="44" fontId="32" fillId="6" borderId="18" xfId="1" applyNumberFormat="1" applyFont="1" applyFill="1" applyBorder="1" applyAlignment="1" applyProtection="1">
      <alignment horizontal="right" vertical="center"/>
      <protection locked="0"/>
    </xf>
    <xf numFmtId="0" fontId="14" fillId="6" borderId="13" xfId="1" applyFont="1" applyFill="1" applyBorder="1" applyAlignment="1" applyProtection="1">
      <alignment vertical="center"/>
      <protection locked="0"/>
    </xf>
    <xf numFmtId="0" fontId="33" fillId="9" borderId="0" xfId="1" applyFont="1" applyFill="1"/>
    <xf numFmtId="0" fontId="14" fillId="6" borderId="22" xfId="1" applyFont="1" applyFill="1" applyBorder="1" applyAlignment="1" applyProtection="1">
      <alignment vertical="center"/>
      <protection locked="0"/>
    </xf>
    <xf numFmtId="0" fontId="14" fillId="6" borderId="23" xfId="1" applyFont="1" applyFill="1" applyBorder="1" applyAlignment="1" applyProtection="1">
      <alignment vertical="center"/>
      <protection locked="0"/>
    </xf>
    <xf numFmtId="49" fontId="14" fillId="6" borderId="16" xfId="1" applyNumberFormat="1" applyFont="1" applyFill="1" applyBorder="1" applyAlignment="1" applyProtection="1">
      <alignment vertical="center"/>
      <protection locked="0"/>
    </xf>
    <xf numFmtId="0" fontId="14" fillId="6" borderId="17" xfId="1" applyFont="1" applyFill="1" applyBorder="1" applyAlignment="1" applyProtection="1">
      <alignment horizontal="center" vertical="center" wrapText="1"/>
      <protection locked="0"/>
    </xf>
    <xf numFmtId="44" fontId="14" fillId="6" borderId="14" xfId="3" applyFont="1" applyFill="1" applyBorder="1" applyAlignment="1" applyProtection="1">
      <alignment vertical="center"/>
      <protection locked="0"/>
    </xf>
    <xf numFmtId="0" fontId="33" fillId="7" borderId="0" xfId="1" applyFont="1" applyFill="1"/>
    <xf numFmtId="0" fontId="14" fillId="6" borderId="51" xfId="1" applyFont="1" applyFill="1" applyBorder="1" applyAlignment="1" applyProtection="1">
      <alignment vertical="center"/>
      <protection locked="0"/>
    </xf>
    <xf numFmtId="10" fontId="14" fillId="6" borderId="17" xfId="1" applyNumberFormat="1" applyFont="1" applyFill="1" applyBorder="1" applyAlignment="1" applyProtection="1">
      <alignment horizontal="center" vertical="center" wrapText="1"/>
      <protection locked="0"/>
    </xf>
    <xf numFmtId="0" fontId="15" fillId="6" borderId="0" xfId="1" applyFont="1" applyFill="1" applyAlignment="1">
      <alignment horizontal="center" vertical="center"/>
    </xf>
    <xf numFmtId="0" fontId="14" fillId="6" borderId="21" xfId="1" applyFont="1" applyFill="1" applyBorder="1" applyAlignment="1" applyProtection="1">
      <alignment vertical="center" wrapText="1"/>
      <protection locked="0"/>
    </xf>
    <xf numFmtId="10" fontId="32" fillId="6" borderId="17" xfId="1" applyNumberFormat="1" applyFont="1" applyFill="1" applyBorder="1" applyAlignment="1" applyProtection="1">
      <alignment horizontal="center" vertical="center" wrapText="1"/>
      <protection locked="0"/>
    </xf>
    <xf numFmtId="0" fontId="32" fillId="6" borderId="51" xfId="1" applyFont="1" applyFill="1" applyBorder="1" applyAlignment="1" applyProtection="1">
      <alignment vertical="center"/>
      <protection locked="0"/>
    </xf>
    <xf numFmtId="0" fontId="32" fillId="6" borderId="15" xfId="1" applyFont="1" applyFill="1" applyBorder="1" applyAlignment="1" applyProtection="1">
      <alignment vertical="center"/>
      <protection locked="0"/>
    </xf>
    <xf numFmtId="0" fontId="32" fillId="6" borderId="13" xfId="1" applyFont="1" applyFill="1" applyBorder="1" applyAlignment="1" applyProtection="1">
      <alignment vertical="center"/>
      <protection locked="0"/>
    </xf>
    <xf numFmtId="0" fontId="15" fillId="6" borderId="0" xfId="1" applyFont="1" applyFill="1" applyAlignment="1">
      <alignment vertical="center"/>
    </xf>
    <xf numFmtId="0" fontId="10" fillId="6" borderId="0" xfId="1" applyFont="1" applyFill="1" applyAlignment="1">
      <alignment horizontal="right"/>
    </xf>
    <xf numFmtId="0" fontId="10" fillId="6" borderId="10" xfId="1" applyFont="1" applyFill="1" applyBorder="1" applyAlignment="1">
      <alignment horizontal="right"/>
    </xf>
    <xf numFmtId="0" fontId="10" fillId="8" borderId="7" xfId="1" applyFont="1" applyFill="1" applyBorder="1" applyAlignment="1" applyProtection="1">
      <alignment horizontal="left"/>
      <protection locked="0"/>
    </xf>
    <xf numFmtId="0" fontId="10" fillId="8" borderId="8" xfId="1" applyFont="1" applyFill="1" applyBorder="1" applyAlignment="1" applyProtection="1">
      <alignment horizontal="left"/>
      <protection locked="0"/>
    </xf>
    <xf numFmtId="0" fontId="10" fillId="8" borderId="9" xfId="1" applyFont="1" applyFill="1" applyBorder="1" applyAlignment="1" applyProtection="1">
      <alignment horizontal="left"/>
      <protection locked="0"/>
    </xf>
    <xf numFmtId="0" fontId="10" fillId="8" borderId="10" xfId="1" applyFont="1" applyFill="1" applyBorder="1" applyAlignment="1" applyProtection="1">
      <alignment horizontal="left"/>
      <protection locked="0"/>
    </xf>
    <xf numFmtId="49" fontId="10" fillId="8" borderId="3" xfId="1" applyNumberFormat="1" applyFont="1" applyFill="1" applyBorder="1" applyAlignment="1" applyProtection="1">
      <alignment horizontal="left"/>
      <protection locked="0"/>
    </xf>
    <xf numFmtId="49" fontId="10" fillId="8" borderId="4" xfId="1" applyNumberFormat="1" applyFont="1" applyFill="1" applyBorder="1" applyAlignment="1" applyProtection="1">
      <alignment horizontal="left"/>
      <protection locked="0"/>
    </xf>
    <xf numFmtId="49" fontId="10" fillId="8" borderId="5" xfId="1" applyNumberFormat="1" applyFont="1" applyFill="1" applyBorder="1" applyAlignment="1" applyProtection="1">
      <alignment horizontal="left"/>
      <protection locked="0"/>
    </xf>
    <xf numFmtId="0" fontId="12" fillId="8" borderId="40" xfId="1" applyFont="1" applyFill="1" applyBorder="1" applyAlignment="1" applyProtection="1">
      <alignment horizontal="left" vertical="top" wrapText="1"/>
      <protection locked="0"/>
    </xf>
    <xf numFmtId="0" fontId="12" fillId="8" borderId="41" xfId="1" applyFont="1" applyFill="1" applyBorder="1" applyAlignment="1" applyProtection="1">
      <alignment horizontal="left" vertical="top" wrapText="1"/>
      <protection locked="0"/>
    </xf>
    <xf numFmtId="0" fontId="12" fillId="8" borderId="42" xfId="1" applyFont="1" applyFill="1" applyBorder="1" applyAlignment="1" applyProtection="1">
      <alignment horizontal="left" vertical="top" wrapText="1"/>
      <protection locked="0"/>
    </xf>
    <xf numFmtId="0" fontId="12" fillId="8" borderId="43" xfId="1" applyFont="1" applyFill="1" applyBorder="1" applyAlignment="1" applyProtection="1">
      <alignment horizontal="left" vertical="top" wrapText="1"/>
      <protection locked="0"/>
    </xf>
    <xf numFmtId="0" fontId="12" fillId="8" borderId="0" xfId="1" applyFont="1" applyFill="1" applyAlignment="1" applyProtection="1">
      <alignment horizontal="left" vertical="top" wrapText="1"/>
      <protection locked="0"/>
    </xf>
    <xf numFmtId="0" fontId="12" fillId="8" borderId="44" xfId="1" applyFont="1" applyFill="1" applyBorder="1" applyAlignment="1" applyProtection="1">
      <alignment horizontal="left" vertical="top" wrapText="1"/>
      <protection locked="0"/>
    </xf>
    <xf numFmtId="0" fontId="12" fillId="8" borderId="45" xfId="1" applyFont="1" applyFill="1" applyBorder="1" applyAlignment="1" applyProtection="1">
      <alignment horizontal="left" vertical="top" wrapText="1"/>
      <protection locked="0"/>
    </xf>
    <xf numFmtId="0" fontId="12" fillId="8" borderId="46" xfId="1" applyFont="1" applyFill="1" applyBorder="1" applyAlignment="1" applyProtection="1">
      <alignment horizontal="left" vertical="top" wrapText="1"/>
      <protection locked="0"/>
    </xf>
    <xf numFmtId="0" fontId="12" fillId="8" borderId="47" xfId="1" applyFont="1" applyFill="1" applyBorder="1" applyAlignment="1" applyProtection="1">
      <alignment horizontal="left" vertical="top" wrapText="1"/>
      <protection locked="0"/>
    </xf>
    <xf numFmtId="0" fontId="10" fillId="8" borderId="11" xfId="1" applyFont="1" applyFill="1" applyBorder="1" applyAlignment="1" applyProtection="1">
      <alignment horizontal="left"/>
      <protection locked="0"/>
    </xf>
    <xf numFmtId="0" fontId="10" fillId="8" borderId="12" xfId="1" applyFont="1" applyFill="1" applyBorder="1" applyAlignment="1" applyProtection="1">
      <alignment horizontal="left"/>
      <protection locked="0"/>
    </xf>
    <xf numFmtId="0" fontId="30" fillId="6" borderId="0" xfId="1" applyFont="1" applyFill="1" applyAlignment="1">
      <alignment horizontal="center" vertical="center"/>
    </xf>
    <xf numFmtId="41" fontId="14" fillId="8" borderId="30" xfId="5" applyFont="1" applyFill="1" applyBorder="1" applyAlignment="1">
      <alignment horizontal="center" vertical="center"/>
    </xf>
    <xf numFmtId="41" fontId="14" fillId="8" borderId="31" xfId="5" applyFont="1" applyFill="1" applyBorder="1" applyAlignment="1">
      <alignment horizontal="center" vertical="center"/>
    </xf>
    <xf numFmtId="44" fontId="14" fillId="8" borderId="30" xfId="7" applyFont="1" applyFill="1" applyBorder="1" applyAlignment="1">
      <alignment horizontal="center" vertical="center"/>
    </xf>
    <xf numFmtId="44" fontId="14" fillId="8" borderId="31" xfId="7" applyFont="1" applyFill="1" applyBorder="1" applyAlignment="1">
      <alignment horizontal="center" vertical="center"/>
    </xf>
    <xf numFmtId="0" fontId="10" fillId="0" borderId="0" xfId="1" applyFont="1" applyAlignment="1">
      <alignment horizontal="center"/>
    </xf>
    <xf numFmtId="0" fontId="8" fillId="9" borderId="0" xfId="1" applyFont="1" applyFill="1" applyAlignment="1">
      <alignment horizontal="center"/>
    </xf>
    <xf numFmtId="0" fontId="18" fillId="9" borderId="0" xfId="1" applyFont="1" applyFill="1" applyAlignment="1">
      <alignment horizontal="right"/>
    </xf>
    <xf numFmtId="0" fontId="9" fillId="6" borderId="0" xfId="1" applyFont="1" applyFill="1" applyAlignment="1">
      <alignment horizontal="right"/>
    </xf>
    <xf numFmtId="49" fontId="9" fillId="8" borderId="3" xfId="1" applyNumberFormat="1" applyFont="1" applyFill="1" applyBorder="1" applyAlignment="1" applyProtection="1">
      <alignment horizontal="left"/>
      <protection locked="0"/>
    </xf>
    <xf numFmtId="49" fontId="9" fillId="8" borderId="4" xfId="1" applyNumberFormat="1" applyFont="1" applyFill="1" applyBorder="1" applyAlignment="1" applyProtection="1">
      <alignment horizontal="left"/>
      <protection locked="0"/>
    </xf>
    <xf numFmtId="49" fontId="9" fillId="8" borderId="5" xfId="1" applyNumberFormat="1" applyFont="1" applyFill="1" applyBorder="1" applyAlignment="1" applyProtection="1">
      <alignment horizontal="left"/>
      <protection locked="0"/>
    </xf>
    <xf numFmtId="49" fontId="10" fillId="11" borderId="7" xfId="1" applyNumberFormat="1" applyFont="1" applyFill="1" applyBorder="1" applyAlignment="1" applyProtection="1">
      <alignment horizontal="left"/>
      <protection locked="0"/>
    </xf>
    <xf numFmtId="49" fontId="10" fillId="11" borderId="20" xfId="1" applyNumberFormat="1" applyFont="1" applyFill="1" applyBorder="1" applyAlignment="1" applyProtection="1">
      <alignment horizontal="left"/>
      <protection locked="0"/>
    </xf>
    <xf numFmtId="49" fontId="10" fillId="8" borderId="9" xfId="1" applyNumberFormat="1" applyFont="1" applyFill="1" applyBorder="1" applyAlignment="1" applyProtection="1">
      <alignment horizontal="left"/>
      <protection locked="0"/>
    </xf>
    <xf numFmtId="49" fontId="10" fillId="8" borderId="10" xfId="1" applyNumberFormat="1" applyFont="1" applyFill="1" applyBorder="1" applyAlignment="1" applyProtection="1">
      <alignment horizontal="left"/>
      <protection locked="0"/>
    </xf>
    <xf numFmtId="49" fontId="16" fillId="8" borderId="3" xfId="4" applyNumberFormat="1" applyFill="1" applyBorder="1" applyAlignment="1" applyProtection="1">
      <alignment horizontal="left"/>
      <protection locked="0"/>
    </xf>
    <xf numFmtId="49" fontId="4" fillId="4" borderId="1" xfId="0" applyNumberFormat="1" applyFont="1" applyFill="1" applyBorder="1" applyAlignment="1">
      <alignment horizontal="center"/>
    </xf>
    <xf numFmtId="0" fontId="0" fillId="9" borderId="28" xfId="0" applyFill="1" applyBorder="1" applyAlignment="1" applyProtection="1">
      <alignment horizontal="center"/>
      <protection hidden="1"/>
    </xf>
    <xf numFmtId="0" fontId="20" fillId="9" borderId="24" xfId="0" applyFont="1" applyFill="1" applyBorder="1" applyAlignment="1" applyProtection="1">
      <alignment horizontal="center" vertical="center"/>
      <protection hidden="1"/>
    </xf>
    <xf numFmtId="0" fontId="20" fillId="9" borderId="25" xfId="0" applyFont="1" applyFill="1" applyBorder="1" applyAlignment="1" applyProtection="1">
      <alignment horizontal="center" vertical="center"/>
      <protection hidden="1"/>
    </xf>
    <xf numFmtId="0" fontId="20" fillId="9" borderId="26" xfId="0" applyFont="1" applyFill="1" applyBorder="1" applyAlignment="1" applyProtection="1">
      <alignment horizontal="center" vertical="center"/>
      <protection hidden="1"/>
    </xf>
    <xf numFmtId="0" fontId="20" fillId="9" borderId="27" xfId="0" applyFont="1" applyFill="1" applyBorder="1" applyAlignment="1" applyProtection="1">
      <alignment horizontal="center" vertical="center"/>
      <protection hidden="1"/>
    </xf>
    <xf numFmtId="0" fontId="20" fillId="9" borderId="28" xfId="0" applyFont="1" applyFill="1" applyBorder="1" applyAlignment="1" applyProtection="1">
      <alignment horizontal="center" vertical="center"/>
      <protection hidden="1"/>
    </xf>
    <xf numFmtId="0" fontId="20" fillId="9" borderId="29" xfId="0" applyFont="1" applyFill="1" applyBorder="1" applyAlignment="1" applyProtection="1">
      <alignment horizontal="center" vertical="center"/>
      <protection hidden="1"/>
    </xf>
    <xf numFmtId="0" fontId="4" fillId="8" borderId="37" xfId="1" applyFill="1" applyBorder="1" applyAlignment="1">
      <alignment horizontal="center" vertical="top" wrapText="1"/>
    </xf>
    <xf numFmtId="0" fontId="4" fillId="8" borderId="38" xfId="1" applyFill="1" applyBorder="1" applyAlignment="1">
      <alignment horizontal="center" vertical="top" wrapText="1"/>
    </xf>
    <xf numFmtId="0" fontId="4" fillId="8" borderId="39" xfId="1" applyFill="1" applyBorder="1" applyAlignment="1">
      <alignment horizontal="center" vertical="top" wrapText="1"/>
    </xf>
    <xf numFmtId="0" fontId="4" fillId="8" borderId="32" xfId="1" applyFill="1" applyBorder="1" applyAlignment="1">
      <alignment horizontal="center" vertical="top" wrapText="1"/>
    </xf>
    <xf numFmtId="0" fontId="4" fillId="8" borderId="33" xfId="1" applyFill="1" applyBorder="1" applyAlignment="1">
      <alignment horizontal="center" vertical="top" wrapText="1"/>
    </xf>
    <xf numFmtId="0" fontId="4" fillId="8" borderId="34" xfId="1" applyFill="1" applyBorder="1" applyAlignment="1">
      <alignment horizontal="center" vertical="top" wrapText="1"/>
    </xf>
    <xf numFmtId="0" fontId="4" fillId="8" borderId="35" xfId="1" applyFill="1" applyBorder="1" applyAlignment="1">
      <alignment horizontal="center" vertical="top" wrapText="1"/>
    </xf>
    <xf numFmtId="0" fontId="4" fillId="8" borderId="0" xfId="1" applyFill="1" applyAlignment="1">
      <alignment horizontal="left" vertical="top" wrapText="1"/>
    </xf>
    <xf numFmtId="0" fontId="4" fillId="8" borderId="36" xfId="1" applyFill="1" applyBorder="1" applyAlignment="1">
      <alignment horizontal="center" vertical="top" wrapText="1"/>
    </xf>
    <xf numFmtId="0" fontId="16" fillId="8" borderId="0" xfId="4" applyFill="1" applyAlignment="1" applyProtection="1">
      <alignment horizontal="center"/>
    </xf>
  </cellXfs>
  <cellStyles count="9">
    <cellStyle name="Comma [0]" xfId="5" builtinId="6"/>
    <cellStyle name="Currency" xfId="7" builtinId="4"/>
    <cellStyle name="Currency 2" xfId="3" xr:uid="{00000000-0005-0000-0000-000002000000}"/>
    <cellStyle name="Hyperlink" xfId="4" builtinId="8"/>
    <cellStyle name="Normal" xfId="0" builtinId="0"/>
    <cellStyle name="Normal 2" xfId="1" xr:uid="{00000000-0005-0000-0000-000005000000}"/>
    <cellStyle name="Normal 3" xfId="6" xr:uid="{00000000-0005-0000-0000-000006000000}"/>
    <cellStyle name="Normal 4" xfId="8" xr:uid="{F408233C-090B-4858-82FC-7D800A8FA7A1}"/>
    <cellStyle name="Percent 2" xfId="2" xr:uid="{00000000-0005-0000-0000-000007000000}"/>
  </cellStyles>
  <dxfs count="15">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47625</xdr:rowOff>
    </xdr:from>
    <xdr:to>
      <xdr:col>2</xdr:col>
      <xdr:colOff>695325</xdr:colOff>
      <xdr:row>2</xdr:row>
      <xdr:rowOff>85725</xdr:rowOff>
    </xdr:to>
    <xdr:sp macro="" textlink="">
      <xdr:nvSpPr>
        <xdr:cNvPr id="4" name="Rectangle 3">
          <a:extLst>
            <a:ext uri="{FF2B5EF4-FFF2-40B4-BE49-F238E27FC236}">
              <a16:creationId xmlns:a16="http://schemas.microsoft.com/office/drawing/2014/main" id="{183187F8-0EE6-4545-AB82-5AC41502362D}"/>
            </a:ext>
          </a:extLst>
        </xdr:cNvPr>
        <xdr:cNvSpPr/>
      </xdr:nvSpPr>
      <xdr:spPr>
        <a:xfrm>
          <a:off x="0" y="47625"/>
          <a:ext cx="2419350" cy="9429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rpercollins-my.sharepoint.com/Users/cusmxs/Dropbox%20(HarperCollins)/New%20Oder%20Forms/002%20-%20Order%20Form%20(Home%20Customer%20-%20Blank)%20-%202013.08.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der Form"/>
      <sheetName val="CDS Upload"/>
      <sheetName val="Lists"/>
      <sheetName val="Check"/>
      <sheetName val="Help &amp; Disclaimer"/>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harpercollins.co.uk/terms" TargetMode="External"/><Relationship Id="rId1" Type="http://schemas.openxmlformats.org/officeDocument/2006/relationships/hyperlink" Target="http://www.harpercollins.co.uk/te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144"/>
  <sheetViews>
    <sheetView tabSelected="1" topLeftCell="A120" zoomScale="130" zoomScaleNormal="130" workbookViewId="0">
      <selection activeCell="A137" sqref="A137:XFD137"/>
    </sheetView>
  </sheetViews>
  <sheetFormatPr defaultColWidth="9.33203125" defaultRowHeight="13.2"/>
  <cols>
    <col min="1" max="1" width="5.77734375" style="18" bestFit="1" customWidth="1"/>
    <col min="2" max="2" width="12.21875" style="18" customWidth="1"/>
    <col min="3" max="3" width="23.21875" style="18" customWidth="1"/>
    <col min="4" max="4" width="4.44140625" style="18" customWidth="1"/>
    <col min="5" max="5" width="4.6640625" style="18" customWidth="1"/>
    <col min="6" max="6" width="9.21875" style="18" bestFit="1" customWidth="1"/>
    <col min="7" max="7" width="7.6640625" style="18" customWidth="1"/>
    <col min="8" max="8" width="8.6640625" style="18" customWidth="1"/>
    <col min="9" max="9" width="8.21875" style="119" customWidth="1"/>
    <col min="10" max="10" width="7.33203125" style="18" customWidth="1"/>
    <col min="11" max="11" width="21.5546875" style="18" customWidth="1"/>
    <col min="12" max="16384" width="9.33203125" style="18"/>
  </cols>
  <sheetData>
    <row r="1" spans="1:12" ht="56.25" customHeight="1">
      <c r="A1" s="61" t="s">
        <v>148</v>
      </c>
      <c r="B1" s="10" t="s">
        <v>0</v>
      </c>
      <c r="C1" s="62"/>
      <c r="D1" s="62"/>
      <c r="E1" s="62"/>
      <c r="F1" s="62"/>
      <c r="G1" s="62"/>
      <c r="H1" s="62"/>
      <c r="I1" s="113"/>
      <c r="J1" s="62"/>
      <c r="K1" s="54" t="s">
        <v>1</v>
      </c>
      <c r="L1" s="27"/>
    </row>
    <row r="2" spans="1:12" ht="15" customHeight="1">
      <c r="A2" s="61"/>
      <c r="B2"/>
      <c r="C2" s="63"/>
      <c r="D2" s="63"/>
      <c r="E2" s="64"/>
      <c r="F2" s="27"/>
      <c r="G2" s="27"/>
      <c r="H2" s="173" t="s">
        <v>722</v>
      </c>
      <c r="I2" s="173"/>
      <c r="J2" s="69" t="s">
        <v>654</v>
      </c>
      <c r="K2" s="65"/>
      <c r="L2" s="27"/>
    </row>
    <row r="3" spans="1:12" ht="9.75" customHeight="1">
      <c r="A3" s="61"/>
      <c r="B3"/>
      <c r="C3" s="63"/>
      <c r="D3" s="63"/>
      <c r="E3" s="64"/>
      <c r="F3" s="27"/>
      <c r="G3" s="27"/>
      <c r="H3" s="27"/>
      <c r="I3" s="114"/>
      <c r="J3" s="65"/>
      <c r="K3" s="65"/>
      <c r="L3" s="27"/>
    </row>
    <row r="4" spans="1:12" ht="15" customHeight="1">
      <c r="A4" s="27"/>
      <c r="B4" s="181" t="s">
        <v>2</v>
      </c>
      <c r="C4" s="181"/>
      <c r="D4" s="182"/>
      <c r="E4" s="183"/>
      <c r="F4" s="183"/>
      <c r="G4" s="183"/>
      <c r="H4" s="184"/>
      <c r="I4" s="115"/>
      <c r="J4" s="28"/>
      <c r="K4" s="66"/>
      <c r="L4" s="27"/>
    </row>
    <row r="5" spans="1:12" ht="14.1" customHeight="1">
      <c r="A5" s="27"/>
      <c r="B5" s="39"/>
      <c r="C5" s="38" t="s">
        <v>3</v>
      </c>
      <c r="D5" s="185"/>
      <c r="E5" s="186"/>
      <c r="F5" s="38" t="s">
        <v>4</v>
      </c>
      <c r="G5" s="185"/>
      <c r="H5" s="186"/>
      <c r="I5" s="179"/>
      <c r="J5" s="179"/>
      <c r="K5" s="179"/>
      <c r="L5" s="27"/>
    </row>
    <row r="6" spans="1:12" ht="9" customHeight="1">
      <c r="A6" s="27"/>
      <c r="B6" s="55"/>
      <c r="C6" s="58"/>
      <c r="D6" s="59"/>
      <c r="E6" s="59"/>
      <c r="F6" s="58"/>
      <c r="G6" s="59"/>
      <c r="H6" s="59"/>
      <c r="I6" s="116"/>
      <c r="J6" s="60"/>
      <c r="K6" s="60"/>
      <c r="L6" s="27"/>
    </row>
    <row r="7" spans="1:12" s="20" customFormat="1" ht="14.1" customHeight="1">
      <c r="A7" s="30"/>
      <c r="B7" s="19" t="s">
        <v>5</v>
      </c>
      <c r="C7" s="19"/>
      <c r="D7" s="30"/>
      <c r="E7" s="30"/>
      <c r="F7" s="30"/>
      <c r="G7" s="30"/>
      <c r="H7" s="30"/>
      <c r="I7" s="117"/>
      <c r="J7" s="30"/>
      <c r="K7" s="30"/>
      <c r="L7" s="30"/>
    </row>
    <row r="8" spans="1:12" ht="15" customHeight="1">
      <c r="A8" s="27"/>
      <c r="B8" s="155" t="s">
        <v>655</v>
      </c>
      <c r="C8" s="156"/>
      <c r="D8" s="22"/>
      <c r="E8" s="28" t="s">
        <v>7</v>
      </c>
      <c r="F8" s="159"/>
      <c r="G8" s="160"/>
      <c r="H8" s="161"/>
      <c r="I8" s="117"/>
      <c r="J8" s="30"/>
      <c r="K8" s="30"/>
      <c r="L8" s="27"/>
    </row>
    <row r="9" spans="1:12" ht="15" customHeight="1">
      <c r="A9" s="27"/>
      <c r="B9" s="157" t="s">
        <v>642</v>
      </c>
      <c r="C9" s="158"/>
      <c r="D9" s="22"/>
      <c r="E9" s="28" t="s">
        <v>9</v>
      </c>
      <c r="F9" s="189"/>
      <c r="G9" s="160"/>
      <c r="H9" s="161"/>
      <c r="I9" s="180" t="s">
        <v>6</v>
      </c>
      <c r="J9" s="180"/>
      <c r="K9" s="180"/>
      <c r="L9" s="27"/>
    </row>
    <row r="10" spans="1:12" ht="14.1" customHeight="1">
      <c r="A10" s="27"/>
      <c r="B10" s="157" t="s">
        <v>656</v>
      </c>
      <c r="C10" s="158"/>
      <c r="D10" s="22"/>
      <c r="E10" s="30" t="s">
        <v>11</v>
      </c>
      <c r="F10" s="30"/>
      <c r="G10" s="30"/>
      <c r="H10" s="30"/>
      <c r="I10" s="153" t="s">
        <v>8</v>
      </c>
      <c r="J10" s="154"/>
      <c r="K10" s="31"/>
      <c r="L10" s="27"/>
    </row>
    <row r="11" spans="1:12" ht="14.1" customHeight="1">
      <c r="A11" s="27"/>
      <c r="B11" s="157" t="s">
        <v>657</v>
      </c>
      <c r="C11" s="158"/>
      <c r="D11" s="22"/>
      <c r="E11" s="162"/>
      <c r="F11" s="163"/>
      <c r="G11" s="163"/>
      <c r="H11" s="164"/>
      <c r="I11" s="153" t="s">
        <v>10</v>
      </c>
      <c r="J11" s="154"/>
      <c r="K11" s="31"/>
      <c r="L11" s="27"/>
    </row>
    <row r="12" spans="1:12" ht="14.1" customHeight="1">
      <c r="A12" s="27"/>
      <c r="B12" s="157" t="s">
        <v>658</v>
      </c>
      <c r="C12" s="158"/>
      <c r="D12" s="22"/>
      <c r="E12" s="165"/>
      <c r="F12" s="166"/>
      <c r="G12" s="166"/>
      <c r="H12" s="167"/>
      <c r="I12" s="153" t="s">
        <v>12</v>
      </c>
      <c r="J12" s="154"/>
      <c r="K12" s="31"/>
      <c r="L12" s="27"/>
    </row>
    <row r="13" spans="1:12" ht="14.1" customHeight="1">
      <c r="A13" s="27"/>
      <c r="B13" s="157" t="s">
        <v>659</v>
      </c>
      <c r="C13" s="158"/>
      <c r="D13" s="22"/>
      <c r="E13" s="165"/>
      <c r="F13" s="166"/>
      <c r="G13" s="166"/>
      <c r="H13" s="167"/>
      <c r="I13" s="153" t="s">
        <v>14</v>
      </c>
      <c r="J13" s="154"/>
      <c r="K13" s="32"/>
      <c r="L13" s="27"/>
    </row>
    <row r="14" spans="1:12" ht="14.1" customHeight="1">
      <c r="A14" s="27"/>
      <c r="B14" s="187" t="s">
        <v>660</v>
      </c>
      <c r="C14" s="188"/>
      <c r="D14" s="22"/>
      <c r="E14" s="165"/>
      <c r="F14" s="166"/>
      <c r="G14" s="166"/>
      <c r="H14" s="167"/>
      <c r="I14" s="153" t="s">
        <v>15</v>
      </c>
      <c r="J14" s="154"/>
      <c r="K14" s="35"/>
      <c r="L14" s="27"/>
    </row>
    <row r="15" spans="1:12" ht="14.1" customHeight="1">
      <c r="A15" s="27"/>
      <c r="B15" s="171" t="s">
        <v>149</v>
      </c>
      <c r="C15" s="172"/>
      <c r="D15" s="22"/>
      <c r="E15" s="168"/>
      <c r="F15" s="169"/>
      <c r="G15" s="169"/>
      <c r="H15" s="170"/>
      <c r="I15" s="153" t="s">
        <v>16</v>
      </c>
      <c r="J15" s="154"/>
      <c r="K15" s="35"/>
      <c r="L15" s="27"/>
    </row>
    <row r="16" spans="1:12" s="20" customFormat="1" ht="14.1" customHeight="1">
      <c r="A16" s="30"/>
      <c r="B16" s="30"/>
      <c r="C16" s="30"/>
      <c r="D16" s="56"/>
      <c r="E16" s="30"/>
      <c r="F16" s="30"/>
      <c r="G16" s="30"/>
      <c r="H16" s="57"/>
      <c r="I16" s="153" t="s">
        <v>17</v>
      </c>
      <c r="J16" s="154"/>
      <c r="K16" s="35"/>
      <c r="L16" s="30"/>
    </row>
    <row r="17" spans="1:12" s="20" customFormat="1" ht="14.1" customHeight="1">
      <c r="A17" s="30"/>
      <c r="B17" s="30"/>
      <c r="C17" s="28" t="s">
        <v>18</v>
      </c>
      <c r="D17" s="174">
        <f>SUM(H32:H142)</f>
        <v>0</v>
      </c>
      <c r="E17" s="175"/>
      <c r="F17" s="28" t="s">
        <v>19</v>
      </c>
      <c r="G17" s="176">
        <f>SUM(K20:K142)</f>
        <v>0</v>
      </c>
      <c r="H17" s="177"/>
      <c r="I17" s="153" t="s">
        <v>20</v>
      </c>
      <c r="J17" s="154"/>
      <c r="K17" s="37">
        <v>0</v>
      </c>
      <c r="L17" s="30"/>
    </row>
    <row r="18" spans="1:12" s="20" customFormat="1" ht="14.1" customHeight="1">
      <c r="A18" s="30"/>
      <c r="B18" s="178"/>
      <c r="C18" s="178"/>
      <c r="D18" s="178"/>
      <c r="E18" s="178"/>
      <c r="F18" s="178"/>
      <c r="G18" s="178"/>
      <c r="H18" s="178"/>
      <c r="I18" s="178"/>
      <c r="J18" s="178"/>
      <c r="K18" s="178"/>
      <c r="L18" s="30"/>
    </row>
    <row r="19" spans="1:12" ht="15" customHeight="1">
      <c r="A19" s="27"/>
      <c r="B19" s="21" t="s">
        <v>21</v>
      </c>
      <c r="C19" s="21" t="s">
        <v>22</v>
      </c>
      <c r="D19" s="21"/>
      <c r="E19" s="21"/>
      <c r="F19" s="22" t="s">
        <v>23</v>
      </c>
      <c r="G19" s="22" t="s">
        <v>24</v>
      </c>
      <c r="H19" s="22" t="s">
        <v>25</v>
      </c>
      <c r="I19" s="118" t="s">
        <v>26</v>
      </c>
      <c r="J19" s="23" t="s">
        <v>27</v>
      </c>
      <c r="K19" s="23" t="s">
        <v>28</v>
      </c>
      <c r="L19" s="27"/>
    </row>
    <row r="20" spans="1:12" ht="15" customHeight="1">
      <c r="A20" s="27"/>
      <c r="B20" s="121">
        <v>9781782695691</v>
      </c>
      <c r="C20" s="123" t="s">
        <v>782</v>
      </c>
      <c r="D20" s="138"/>
      <c r="E20" s="139"/>
      <c r="F20" s="140"/>
      <c r="G20" s="145">
        <v>0</v>
      </c>
      <c r="H20" s="141"/>
      <c r="I20" s="122">
        <v>9.99</v>
      </c>
      <c r="J20" s="25"/>
      <c r="K20" s="26">
        <f>IF(J20&gt;0,J20*H20,((1-(G20+$K$17))*I20)*H20)</f>
        <v>0</v>
      </c>
      <c r="L20" s="27"/>
    </row>
    <row r="21" spans="1:12" ht="15" customHeight="1">
      <c r="A21" s="27"/>
      <c r="B21" s="121"/>
      <c r="C21" s="134" t="s">
        <v>783</v>
      </c>
      <c r="D21" s="138"/>
      <c r="E21" s="139"/>
      <c r="F21" s="140"/>
      <c r="G21" s="145"/>
      <c r="H21" s="141"/>
      <c r="I21" s="122"/>
      <c r="J21" s="25"/>
      <c r="K21" s="26">
        <f t="shared" ref="K21:K84" si="0">IF(J21&gt;0,J21*H21,((1-(G21+$K$17))*I21)*H21)</f>
        <v>0</v>
      </c>
      <c r="L21" s="27"/>
    </row>
    <row r="22" spans="1:12" s="132" customFormat="1" ht="15" customHeight="1">
      <c r="A22" s="126"/>
      <c r="B22" s="133">
        <v>9781782695639</v>
      </c>
      <c r="C22" s="134" t="s">
        <v>723</v>
      </c>
      <c r="D22" s="127"/>
      <c r="E22" s="128"/>
      <c r="F22" s="129"/>
      <c r="G22" s="148">
        <v>0</v>
      </c>
      <c r="H22" s="130"/>
      <c r="I22" s="135">
        <v>8.99</v>
      </c>
      <c r="J22" s="131"/>
      <c r="K22" s="26">
        <f t="shared" si="0"/>
        <v>0</v>
      </c>
      <c r="L22" s="126"/>
    </row>
    <row r="23" spans="1:12" s="132" customFormat="1" ht="15" customHeight="1">
      <c r="A23" s="126"/>
      <c r="B23" s="133">
        <v>9781782695714</v>
      </c>
      <c r="C23" s="134" t="s">
        <v>724</v>
      </c>
      <c r="D23" s="127"/>
      <c r="E23" s="128"/>
      <c r="F23" s="129"/>
      <c r="G23" s="148">
        <v>0</v>
      </c>
      <c r="H23" s="130"/>
      <c r="I23" s="135">
        <v>14.99</v>
      </c>
      <c r="J23" s="131"/>
      <c r="K23" s="26">
        <f t="shared" si="0"/>
        <v>0</v>
      </c>
      <c r="L23" s="126"/>
    </row>
    <row r="24" spans="1:12" s="132" customFormat="1" ht="15" customHeight="1">
      <c r="A24" s="126"/>
      <c r="B24" s="121">
        <v>9781782696063</v>
      </c>
      <c r="C24" s="123" t="s">
        <v>721</v>
      </c>
      <c r="D24" s="138"/>
      <c r="E24" s="139"/>
      <c r="F24" s="140"/>
      <c r="G24" s="145">
        <v>0</v>
      </c>
      <c r="H24" s="141"/>
      <c r="I24" s="122">
        <v>9.99</v>
      </c>
      <c r="J24" s="25"/>
      <c r="K24" s="26">
        <f t="shared" si="0"/>
        <v>0</v>
      </c>
      <c r="L24" s="126"/>
    </row>
    <row r="25" spans="1:12" ht="15" customHeight="1">
      <c r="A25" s="27"/>
      <c r="B25" s="121">
        <v>9781782695769</v>
      </c>
      <c r="C25" s="123" t="s">
        <v>718</v>
      </c>
      <c r="D25" s="138"/>
      <c r="E25" s="139"/>
      <c r="F25" s="140"/>
      <c r="G25" s="145">
        <v>0</v>
      </c>
      <c r="H25" s="141"/>
      <c r="I25" s="122">
        <v>9.99</v>
      </c>
      <c r="J25" s="25"/>
      <c r="K25" s="26">
        <f t="shared" si="0"/>
        <v>0</v>
      </c>
      <c r="L25" s="27"/>
    </row>
    <row r="26" spans="1:12" s="132" customFormat="1" ht="15" customHeight="1">
      <c r="A26" s="126"/>
      <c r="B26" s="133">
        <v>9781782695301</v>
      </c>
      <c r="C26" s="134" t="s">
        <v>725</v>
      </c>
      <c r="D26" s="127"/>
      <c r="E26" s="128"/>
      <c r="F26" s="129"/>
      <c r="G26" s="148">
        <v>0</v>
      </c>
      <c r="H26" s="130"/>
      <c r="I26" s="135">
        <v>14.99</v>
      </c>
      <c r="J26" s="131"/>
      <c r="K26" s="26">
        <f t="shared" si="0"/>
        <v>0</v>
      </c>
      <c r="L26" s="126"/>
    </row>
    <row r="27" spans="1:12" s="132" customFormat="1" ht="15" customHeight="1">
      <c r="A27" s="126"/>
      <c r="B27" s="133">
        <v>9781782694519</v>
      </c>
      <c r="C27" s="134" t="s">
        <v>726</v>
      </c>
      <c r="D27" s="127"/>
      <c r="E27" s="128"/>
      <c r="F27" s="129"/>
      <c r="G27" s="148">
        <v>0</v>
      </c>
      <c r="H27" s="130"/>
      <c r="I27" s="135">
        <v>14.99</v>
      </c>
      <c r="J27" s="131"/>
      <c r="K27" s="26">
        <f t="shared" si="0"/>
        <v>0</v>
      </c>
      <c r="L27" s="126"/>
    </row>
    <row r="28" spans="1:12" ht="15" customHeight="1">
      <c r="A28" s="27"/>
      <c r="B28" s="121">
        <v>9781782695493</v>
      </c>
      <c r="C28" s="147" t="s">
        <v>719</v>
      </c>
      <c r="D28" s="138"/>
      <c r="E28" s="139"/>
      <c r="F28" s="140"/>
      <c r="G28" s="145">
        <v>0</v>
      </c>
      <c r="H28" s="141"/>
      <c r="I28" s="122">
        <v>10.99</v>
      </c>
      <c r="J28" s="25"/>
      <c r="K28" s="26">
        <f t="shared" si="0"/>
        <v>0</v>
      </c>
      <c r="L28" s="27"/>
    </row>
    <row r="29" spans="1:12" ht="15" customHeight="1">
      <c r="A29" s="27"/>
      <c r="B29" s="121">
        <v>9781782696209</v>
      </c>
      <c r="C29" s="123" t="s">
        <v>720</v>
      </c>
      <c r="D29" s="138"/>
      <c r="E29" s="139"/>
      <c r="F29" s="140"/>
      <c r="G29" s="145">
        <v>0</v>
      </c>
      <c r="H29" s="141"/>
      <c r="I29" s="122">
        <v>8.99</v>
      </c>
      <c r="J29" s="25"/>
      <c r="K29" s="26">
        <f t="shared" si="0"/>
        <v>0</v>
      </c>
      <c r="L29" s="27"/>
    </row>
    <row r="30" spans="1:12" ht="15" customHeight="1">
      <c r="A30" s="27"/>
      <c r="B30" s="121"/>
      <c r="C30" s="149" t="s">
        <v>784</v>
      </c>
      <c r="D30" s="138"/>
      <c r="E30" s="139"/>
      <c r="F30" s="140"/>
      <c r="G30" s="145"/>
      <c r="H30" s="141"/>
      <c r="I30" s="122"/>
      <c r="J30" s="25"/>
      <c r="K30" s="26">
        <f t="shared" si="0"/>
        <v>0</v>
      </c>
      <c r="L30" s="27"/>
    </row>
    <row r="31" spans="1:12" s="132" customFormat="1" ht="15" customHeight="1">
      <c r="A31" s="126"/>
      <c r="B31" s="133">
        <v>9781782695721</v>
      </c>
      <c r="C31" s="149" t="s">
        <v>727</v>
      </c>
      <c r="D31" s="127"/>
      <c r="E31" s="128"/>
      <c r="F31" s="129"/>
      <c r="G31" s="148">
        <v>0</v>
      </c>
      <c r="H31" s="130"/>
      <c r="I31" s="135">
        <v>9.99</v>
      </c>
      <c r="J31" s="131"/>
      <c r="K31" s="26">
        <f t="shared" si="0"/>
        <v>0</v>
      </c>
      <c r="L31" s="126"/>
    </row>
    <row r="32" spans="1:12" s="132" customFormat="1" ht="15" customHeight="1">
      <c r="A32" s="126"/>
      <c r="B32" s="121">
        <v>9781917171021</v>
      </c>
      <c r="C32" s="120" t="s">
        <v>662</v>
      </c>
      <c r="D32" s="138"/>
      <c r="E32" s="139"/>
      <c r="F32" s="36"/>
      <c r="G32" s="145">
        <v>0</v>
      </c>
      <c r="H32" s="24"/>
      <c r="I32" s="122">
        <v>7.99</v>
      </c>
      <c r="J32" s="25"/>
      <c r="K32" s="26">
        <f t="shared" si="0"/>
        <v>0</v>
      </c>
      <c r="L32" s="126"/>
    </row>
    <row r="33" spans="1:12" s="132" customFormat="1" ht="15" customHeight="1">
      <c r="A33" s="126"/>
      <c r="B33" s="133">
        <v>9781913696696</v>
      </c>
      <c r="C33" s="150" t="s">
        <v>728</v>
      </c>
      <c r="D33" s="127"/>
      <c r="E33" s="128"/>
      <c r="F33" s="129"/>
      <c r="G33" s="148">
        <v>0</v>
      </c>
      <c r="H33" s="130"/>
      <c r="I33" s="135">
        <v>7.99</v>
      </c>
      <c r="J33" s="131"/>
      <c r="K33" s="26">
        <f t="shared" si="0"/>
        <v>0</v>
      </c>
      <c r="L33" s="126"/>
    </row>
    <row r="34" spans="1:12" s="132" customFormat="1" ht="15" customHeight="1">
      <c r="A34" s="126"/>
      <c r="B34" s="133">
        <v>9781912626465</v>
      </c>
      <c r="C34" s="150" t="s">
        <v>729</v>
      </c>
      <c r="D34" s="127"/>
      <c r="E34" s="128"/>
      <c r="F34" s="129"/>
      <c r="G34" s="148">
        <v>0</v>
      </c>
      <c r="H34" s="130"/>
      <c r="I34" s="135">
        <v>8.99</v>
      </c>
      <c r="J34" s="131"/>
      <c r="K34" s="26">
        <f t="shared" si="0"/>
        <v>0</v>
      </c>
      <c r="L34" s="126"/>
    </row>
    <row r="35" spans="1:12" ht="15" customHeight="1">
      <c r="A35" s="27"/>
      <c r="B35" s="121">
        <v>9781917171892</v>
      </c>
      <c r="C35" s="120" t="s">
        <v>663</v>
      </c>
      <c r="D35" s="138"/>
      <c r="E35" s="139"/>
      <c r="F35" s="36"/>
      <c r="G35" s="145">
        <v>0</v>
      </c>
      <c r="H35" s="24"/>
      <c r="I35" s="122">
        <v>8.99</v>
      </c>
      <c r="J35" s="25"/>
      <c r="K35" s="26">
        <f t="shared" si="0"/>
        <v>0</v>
      </c>
      <c r="L35" s="27"/>
    </row>
    <row r="36" spans="1:12" ht="15" customHeight="1">
      <c r="A36" s="27"/>
      <c r="B36" s="121">
        <v>9781917171298</v>
      </c>
      <c r="C36" s="120" t="s">
        <v>664</v>
      </c>
      <c r="D36" s="138"/>
      <c r="E36" s="139"/>
      <c r="F36" s="36"/>
      <c r="G36" s="145">
        <v>0</v>
      </c>
      <c r="H36" s="24"/>
      <c r="I36" s="122">
        <v>8.99</v>
      </c>
      <c r="J36" s="25"/>
      <c r="K36" s="26">
        <f t="shared" si="0"/>
        <v>0</v>
      </c>
      <c r="L36" s="27"/>
    </row>
    <row r="37" spans="1:12" s="132" customFormat="1" ht="15" customHeight="1">
      <c r="A37" s="126"/>
      <c r="B37" s="133">
        <v>9781910655412</v>
      </c>
      <c r="C37" s="149" t="s">
        <v>730</v>
      </c>
      <c r="D37" s="127"/>
      <c r="E37" s="128"/>
      <c r="F37" s="129"/>
      <c r="G37" s="148">
        <v>0</v>
      </c>
      <c r="H37" s="130"/>
      <c r="I37" s="135">
        <v>8.99</v>
      </c>
      <c r="J37" s="131"/>
      <c r="K37" s="26">
        <f t="shared" si="0"/>
        <v>0</v>
      </c>
      <c r="L37" s="126"/>
    </row>
    <row r="38" spans="1:12" s="132" customFormat="1" ht="15" customHeight="1">
      <c r="A38" s="126"/>
      <c r="B38" s="133">
        <v>9781910655511</v>
      </c>
      <c r="C38" s="149" t="s">
        <v>731</v>
      </c>
      <c r="D38" s="127"/>
      <c r="E38" s="128"/>
      <c r="F38" s="129"/>
      <c r="G38" s="148">
        <v>0</v>
      </c>
      <c r="H38" s="130"/>
      <c r="I38" s="135">
        <v>7.99</v>
      </c>
      <c r="J38" s="131"/>
      <c r="K38" s="26">
        <f t="shared" si="0"/>
        <v>0</v>
      </c>
      <c r="L38" s="126"/>
    </row>
    <row r="39" spans="1:12" s="132" customFormat="1" ht="15" customHeight="1">
      <c r="A39" s="126"/>
      <c r="B39" s="121">
        <v>9780702338540</v>
      </c>
      <c r="C39" s="123" t="s">
        <v>683</v>
      </c>
      <c r="D39" s="127"/>
      <c r="E39" s="128"/>
      <c r="F39" s="129"/>
      <c r="G39" s="145">
        <v>0</v>
      </c>
      <c r="H39" s="130"/>
      <c r="I39" s="122">
        <v>12.99</v>
      </c>
      <c r="J39" s="25"/>
      <c r="K39" s="26">
        <f t="shared" si="0"/>
        <v>0</v>
      </c>
      <c r="L39" s="126"/>
    </row>
    <row r="40" spans="1:12" s="132" customFormat="1" ht="15" customHeight="1">
      <c r="A40" s="126"/>
      <c r="B40" s="121">
        <v>9780702343490</v>
      </c>
      <c r="C40" s="123" t="s">
        <v>684</v>
      </c>
      <c r="D40" s="33"/>
      <c r="E40" s="34"/>
      <c r="F40" s="36"/>
      <c r="G40" s="145">
        <v>0</v>
      </c>
      <c r="H40" s="24"/>
      <c r="I40" s="122">
        <v>7.99</v>
      </c>
      <c r="J40" s="25"/>
      <c r="K40" s="26">
        <f t="shared" si="0"/>
        <v>0</v>
      </c>
      <c r="L40" s="126"/>
    </row>
    <row r="41" spans="1:12" s="132" customFormat="1" ht="15" customHeight="1">
      <c r="A41" s="126"/>
      <c r="B41" s="133">
        <v>9781407191447</v>
      </c>
      <c r="C41" s="134" t="s">
        <v>732</v>
      </c>
      <c r="D41" s="127"/>
      <c r="E41" s="128"/>
      <c r="F41" s="129"/>
      <c r="G41" s="148">
        <v>0</v>
      </c>
      <c r="H41" s="130"/>
      <c r="I41" s="135">
        <v>7.99</v>
      </c>
      <c r="J41" s="131"/>
      <c r="K41" s="26">
        <f t="shared" si="0"/>
        <v>0</v>
      </c>
      <c r="L41" s="126"/>
    </row>
    <row r="42" spans="1:12" s="132" customFormat="1" ht="15" customHeight="1">
      <c r="A42" s="126"/>
      <c r="B42" s="133">
        <v>9780702333880</v>
      </c>
      <c r="C42" s="134" t="s">
        <v>733</v>
      </c>
      <c r="D42" s="127"/>
      <c r="E42" s="128"/>
      <c r="F42" s="129"/>
      <c r="G42" s="148">
        <v>0</v>
      </c>
      <c r="H42" s="130"/>
      <c r="I42" s="135">
        <v>7.99</v>
      </c>
      <c r="J42" s="131"/>
      <c r="K42" s="26">
        <f t="shared" si="0"/>
        <v>0</v>
      </c>
      <c r="L42" s="126"/>
    </row>
    <row r="43" spans="1:12" s="132" customFormat="1" ht="15" customHeight="1">
      <c r="A43" s="126"/>
      <c r="B43" s="133">
        <v>9780702340390</v>
      </c>
      <c r="C43" s="134" t="s">
        <v>734</v>
      </c>
      <c r="D43" s="127"/>
      <c r="E43" s="128"/>
      <c r="F43" s="129"/>
      <c r="G43" s="148">
        <v>0</v>
      </c>
      <c r="H43" s="130"/>
      <c r="I43" s="135">
        <v>7.99</v>
      </c>
      <c r="J43" s="131"/>
      <c r="K43" s="26">
        <f t="shared" si="0"/>
        <v>0</v>
      </c>
      <c r="L43" s="126"/>
    </row>
    <row r="44" spans="1:12" s="132" customFormat="1" ht="15" customHeight="1">
      <c r="A44" s="126"/>
      <c r="B44" s="133">
        <v>9780702341267</v>
      </c>
      <c r="C44" s="134" t="s">
        <v>735</v>
      </c>
      <c r="D44" s="127"/>
      <c r="E44" s="128"/>
      <c r="F44" s="129"/>
      <c r="G44" s="148">
        <v>0</v>
      </c>
      <c r="H44" s="130"/>
      <c r="I44" s="135">
        <v>7.99</v>
      </c>
      <c r="J44" s="131"/>
      <c r="K44" s="26">
        <f t="shared" si="0"/>
        <v>0</v>
      </c>
      <c r="L44" s="126"/>
    </row>
    <row r="45" spans="1:12" s="132" customFormat="1" ht="16.2" customHeight="1">
      <c r="A45" s="126"/>
      <c r="B45" s="121">
        <v>9780702329388</v>
      </c>
      <c r="C45" s="123" t="s">
        <v>698</v>
      </c>
      <c r="D45" s="138"/>
      <c r="E45" s="139"/>
      <c r="F45" s="36"/>
      <c r="G45" s="145">
        <v>0</v>
      </c>
      <c r="H45" s="24"/>
      <c r="I45" s="122">
        <v>8.99</v>
      </c>
      <c r="J45" s="131"/>
      <c r="K45" s="26">
        <f t="shared" si="0"/>
        <v>0</v>
      </c>
      <c r="L45" s="126"/>
    </row>
    <row r="46" spans="1:12" s="132" customFormat="1" ht="15" customHeight="1">
      <c r="A46" s="126"/>
      <c r="B46" s="121">
        <v>9780702349065</v>
      </c>
      <c r="C46" s="123" t="s">
        <v>696</v>
      </c>
      <c r="D46" s="138"/>
      <c r="E46" s="139"/>
      <c r="F46" s="36"/>
      <c r="G46" s="145">
        <v>0</v>
      </c>
      <c r="H46" s="24"/>
      <c r="I46" s="122">
        <v>9.99</v>
      </c>
      <c r="J46" s="131"/>
      <c r="K46" s="26">
        <f t="shared" si="0"/>
        <v>0</v>
      </c>
      <c r="L46" s="126"/>
    </row>
    <row r="47" spans="1:12" s="132" customFormat="1" ht="15" customHeight="1">
      <c r="A47" s="126"/>
      <c r="B47" s="133">
        <v>9780702328909</v>
      </c>
      <c r="C47" s="134" t="s">
        <v>737</v>
      </c>
      <c r="D47" s="127"/>
      <c r="E47" s="128"/>
      <c r="F47" s="129"/>
      <c r="G47" s="148"/>
      <c r="H47" s="130"/>
      <c r="I47" s="135">
        <v>8.99</v>
      </c>
      <c r="J47" s="131"/>
      <c r="K47" s="26">
        <f t="shared" si="0"/>
        <v>0</v>
      </c>
      <c r="L47" s="126"/>
    </row>
    <row r="48" spans="1:12" s="132" customFormat="1" ht="15" customHeight="1">
      <c r="A48" s="126"/>
      <c r="B48" s="133">
        <v>9781407132082</v>
      </c>
      <c r="C48" s="134" t="s">
        <v>738</v>
      </c>
      <c r="D48" s="127"/>
      <c r="E48" s="128"/>
      <c r="F48" s="129"/>
      <c r="G48" s="148"/>
      <c r="H48" s="130"/>
      <c r="I48" s="135">
        <v>8.99</v>
      </c>
      <c r="J48" s="131"/>
      <c r="K48" s="26">
        <f t="shared" si="0"/>
        <v>0</v>
      </c>
      <c r="L48" s="126"/>
    </row>
    <row r="49" spans="1:12" s="132" customFormat="1" ht="15" customHeight="1">
      <c r="A49" s="126"/>
      <c r="B49" s="133">
        <v>9781407132099</v>
      </c>
      <c r="C49" s="134" t="s">
        <v>739</v>
      </c>
      <c r="D49" s="127"/>
      <c r="E49" s="128"/>
      <c r="F49" s="129"/>
      <c r="G49" s="148"/>
      <c r="H49" s="130"/>
      <c r="I49" s="135">
        <v>8.99</v>
      </c>
      <c r="J49" s="131"/>
      <c r="K49" s="26">
        <f t="shared" si="0"/>
        <v>0</v>
      </c>
      <c r="L49" s="126"/>
    </row>
    <row r="50" spans="1:12" s="132" customFormat="1" ht="15" customHeight="1">
      <c r="A50" s="126"/>
      <c r="B50" s="133">
        <v>9781407132105</v>
      </c>
      <c r="C50" s="134" t="s">
        <v>740</v>
      </c>
      <c r="D50" s="127"/>
      <c r="E50" s="128"/>
      <c r="F50" s="129"/>
      <c r="G50" s="148"/>
      <c r="H50" s="130"/>
      <c r="I50" s="135">
        <v>8.99</v>
      </c>
      <c r="J50" s="131"/>
      <c r="K50" s="26">
        <f t="shared" si="0"/>
        <v>0</v>
      </c>
      <c r="L50" s="126"/>
    </row>
    <row r="51" spans="1:12" s="132" customFormat="1" ht="15" customHeight="1">
      <c r="A51" s="126"/>
      <c r="B51" s="133">
        <v>9780702309519</v>
      </c>
      <c r="C51" s="134" t="s">
        <v>741</v>
      </c>
      <c r="D51" s="127"/>
      <c r="E51" s="128"/>
      <c r="F51" s="129"/>
      <c r="G51" s="148"/>
      <c r="H51" s="130"/>
      <c r="I51" s="135">
        <v>8.99</v>
      </c>
      <c r="J51" s="131"/>
      <c r="K51" s="26">
        <f t="shared" si="0"/>
        <v>0</v>
      </c>
      <c r="L51" s="126"/>
    </row>
    <row r="52" spans="1:12" s="132" customFormat="1" ht="15" customHeight="1">
      <c r="A52" s="126"/>
      <c r="B52" s="133">
        <v>9781339030609</v>
      </c>
      <c r="C52" s="134" t="s">
        <v>742</v>
      </c>
      <c r="D52" s="127"/>
      <c r="E52" s="128"/>
      <c r="F52" s="129"/>
      <c r="G52" s="148"/>
      <c r="H52" s="130"/>
      <c r="I52" s="135">
        <v>19.989999999999998</v>
      </c>
      <c r="J52" s="131"/>
      <c r="K52" s="26">
        <f t="shared" si="0"/>
        <v>0</v>
      </c>
      <c r="L52" s="126"/>
    </row>
    <row r="53" spans="1:12" s="132" customFormat="1" ht="15" customHeight="1">
      <c r="A53" s="126"/>
      <c r="B53" s="133">
        <v>9780702342387</v>
      </c>
      <c r="C53" s="134" t="s">
        <v>743</v>
      </c>
      <c r="D53" s="127"/>
      <c r="E53" s="128"/>
      <c r="F53" s="129"/>
      <c r="G53" s="148"/>
      <c r="H53" s="130"/>
      <c r="I53" s="135">
        <v>30</v>
      </c>
      <c r="J53" s="131"/>
      <c r="K53" s="26">
        <f t="shared" si="0"/>
        <v>0</v>
      </c>
      <c r="L53" s="126"/>
    </row>
    <row r="54" spans="1:12" s="132" customFormat="1" ht="15" customHeight="1">
      <c r="A54" s="126"/>
      <c r="B54" s="133">
        <v>9780702342394</v>
      </c>
      <c r="C54" s="134" t="s">
        <v>744</v>
      </c>
      <c r="D54" s="127"/>
      <c r="E54" s="128"/>
      <c r="F54" s="129"/>
      <c r="G54" s="148"/>
      <c r="H54" s="130"/>
      <c r="I54" s="135">
        <v>12.99</v>
      </c>
      <c r="J54" s="131"/>
      <c r="K54" s="26">
        <f t="shared" si="0"/>
        <v>0</v>
      </c>
      <c r="L54" s="126"/>
    </row>
    <row r="55" spans="1:12" s="132" customFormat="1" ht="15" customHeight="1">
      <c r="A55" s="126"/>
      <c r="B55" s="133">
        <v>9780702342400</v>
      </c>
      <c r="C55" s="134" t="s">
        <v>745</v>
      </c>
      <c r="D55" s="127"/>
      <c r="E55" s="128"/>
      <c r="F55" s="129"/>
      <c r="G55" s="148"/>
      <c r="H55" s="130"/>
      <c r="I55" s="135">
        <v>12.99</v>
      </c>
      <c r="J55" s="131"/>
      <c r="K55" s="26">
        <f t="shared" si="0"/>
        <v>0</v>
      </c>
      <c r="L55" s="126"/>
    </row>
    <row r="56" spans="1:12" s="132" customFormat="1" ht="15" customHeight="1">
      <c r="A56" s="126"/>
      <c r="B56" s="133">
        <v>9780702342370</v>
      </c>
      <c r="C56" s="134" t="s">
        <v>746</v>
      </c>
      <c r="D56" s="127"/>
      <c r="E56" s="128"/>
      <c r="F56" s="129"/>
      <c r="G56" s="148"/>
      <c r="H56" s="130"/>
      <c r="I56" s="135">
        <v>12.99</v>
      </c>
      <c r="J56" s="131"/>
      <c r="K56" s="26">
        <f t="shared" si="0"/>
        <v>0</v>
      </c>
      <c r="L56" s="126"/>
    </row>
    <row r="57" spans="1:12" s="143" customFormat="1" ht="15" customHeight="1">
      <c r="A57" s="137"/>
      <c r="B57" s="121">
        <v>9780702351723</v>
      </c>
      <c r="C57" s="123" t="s">
        <v>736</v>
      </c>
      <c r="D57" s="138"/>
      <c r="E57" s="139"/>
      <c r="F57" s="140"/>
      <c r="G57" s="145">
        <v>0</v>
      </c>
      <c r="H57" s="141"/>
      <c r="I57" s="122">
        <v>6.99</v>
      </c>
      <c r="J57" s="142"/>
      <c r="K57" s="26">
        <f t="shared" si="0"/>
        <v>0</v>
      </c>
      <c r="L57" s="137"/>
    </row>
    <row r="58" spans="1:12" s="132" customFormat="1" ht="15" customHeight="1">
      <c r="A58" s="126"/>
      <c r="B58" s="133">
        <v>9780702322938</v>
      </c>
      <c r="C58" s="134" t="s">
        <v>747</v>
      </c>
      <c r="D58" s="127"/>
      <c r="E58" s="128"/>
      <c r="F58" s="129"/>
      <c r="G58" s="148"/>
      <c r="H58" s="130"/>
      <c r="I58" s="135">
        <v>6.99</v>
      </c>
      <c r="J58" s="131"/>
      <c r="K58" s="26">
        <f t="shared" si="0"/>
        <v>0</v>
      </c>
      <c r="L58" s="126"/>
    </row>
    <row r="59" spans="1:12" s="132" customFormat="1" ht="15" customHeight="1">
      <c r="A59" s="126"/>
      <c r="B59" s="133">
        <v>9780702331015</v>
      </c>
      <c r="C59" s="134" t="s">
        <v>748</v>
      </c>
      <c r="D59" s="127"/>
      <c r="E59" s="128"/>
      <c r="F59" s="129"/>
      <c r="G59" s="148"/>
      <c r="H59" s="130"/>
      <c r="I59" s="135">
        <v>6.99</v>
      </c>
      <c r="J59" s="131"/>
      <c r="K59" s="26">
        <f t="shared" si="0"/>
        <v>0</v>
      </c>
      <c r="L59" s="126"/>
    </row>
    <row r="60" spans="1:12" ht="15" customHeight="1">
      <c r="A60" s="27"/>
      <c r="B60" s="121">
        <v>9780702339073</v>
      </c>
      <c r="C60" s="123" t="s">
        <v>665</v>
      </c>
      <c r="D60" s="138"/>
      <c r="E60" s="139"/>
      <c r="F60" s="36"/>
      <c r="G60" s="145">
        <v>0</v>
      </c>
      <c r="H60" s="24"/>
      <c r="I60" s="122">
        <v>7.99</v>
      </c>
      <c r="J60" s="25"/>
      <c r="K60" s="26">
        <f t="shared" si="0"/>
        <v>0</v>
      </c>
      <c r="L60" s="27"/>
    </row>
    <row r="61" spans="1:12" s="132" customFormat="1" ht="15" customHeight="1">
      <c r="A61" s="126"/>
      <c r="B61" s="121">
        <v>9780702345159</v>
      </c>
      <c r="C61" s="123" t="s">
        <v>666</v>
      </c>
      <c r="D61" s="138"/>
      <c r="E61" s="139"/>
      <c r="F61" s="129"/>
      <c r="G61" s="145">
        <v>0</v>
      </c>
      <c r="H61" s="130"/>
      <c r="I61" s="122">
        <v>7.99</v>
      </c>
      <c r="J61" s="25"/>
      <c r="K61" s="26">
        <f t="shared" si="0"/>
        <v>0</v>
      </c>
      <c r="L61" s="126"/>
    </row>
    <row r="62" spans="1:12" s="132" customFormat="1" ht="15" customHeight="1">
      <c r="A62" s="126"/>
      <c r="B62" s="133">
        <v>9780702329449</v>
      </c>
      <c r="C62" s="134" t="s">
        <v>749</v>
      </c>
      <c r="D62" s="127"/>
      <c r="E62" s="128"/>
      <c r="F62" s="129"/>
      <c r="G62" s="148"/>
      <c r="H62" s="130"/>
      <c r="I62" s="135">
        <v>7.99</v>
      </c>
      <c r="J62" s="131"/>
      <c r="K62" s="26">
        <f t="shared" si="0"/>
        <v>0</v>
      </c>
      <c r="L62" s="126"/>
    </row>
    <row r="63" spans="1:12" ht="15" customHeight="1">
      <c r="A63" s="27"/>
      <c r="B63" s="121">
        <v>9780702349027</v>
      </c>
      <c r="C63" s="123" t="s">
        <v>667</v>
      </c>
      <c r="D63" s="138"/>
      <c r="E63" s="139"/>
      <c r="F63" s="129"/>
      <c r="G63" s="145">
        <v>0</v>
      </c>
      <c r="H63" s="130"/>
      <c r="I63" s="122">
        <v>7.99</v>
      </c>
      <c r="J63" s="25"/>
      <c r="K63" s="26">
        <f t="shared" si="0"/>
        <v>0</v>
      </c>
      <c r="L63" s="27"/>
    </row>
    <row r="64" spans="1:12" s="132" customFormat="1" ht="15" customHeight="1">
      <c r="A64" s="126"/>
      <c r="B64" s="133">
        <v>9781407162157</v>
      </c>
      <c r="C64" s="134" t="s">
        <v>750</v>
      </c>
      <c r="D64" s="127"/>
      <c r="E64" s="128"/>
      <c r="F64" s="129"/>
      <c r="G64" s="148"/>
      <c r="H64" s="130"/>
      <c r="I64" s="135">
        <v>7.99</v>
      </c>
      <c r="J64" s="131"/>
      <c r="K64" s="26">
        <f t="shared" si="0"/>
        <v>0</v>
      </c>
      <c r="L64" s="126"/>
    </row>
    <row r="65" spans="1:12" s="132" customFormat="1" ht="15" customHeight="1">
      <c r="A65" s="126"/>
      <c r="B65" s="121">
        <v>9780702343292</v>
      </c>
      <c r="C65" s="123" t="s">
        <v>668</v>
      </c>
      <c r="D65" s="138"/>
      <c r="E65" s="139"/>
      <c r="F65" s="36"/>
      <c r="G65" s="145">
        <v>0</v>
      </c>
      <c r="H65" s="24"/>
      <c r="I65" s="122">
        <v>14.99</v>
      </c>
      <c r="J65" s="25"/>
      <c r="K65" s="26">
        <f t="shared" si="0"/>
        <v>0</v>
      </c>
      <c r="L65" s="126"/>
    </row>
    <row r="66" spans="1:12" ht="15" customHeight="1">
      <c r="A66" s="27"/>
      <c r="B66" s="121">
        <v>9780702339882</v>
      </c>
      <c r="C66" s="123" t="s">
        <v>669</v>
      </c>
      <c r="D66" s="138"/>
      <c r="E66" s="139"/>
      <c r="F66" s="36"/>
      <c r="G66" s="145">
        <v>0</v>
      </c>
      <c r="H66" s="24"/>
      <c r="I66" s="122">
        <v>12.99</v>
      </c>
      <c r="J66" s="25"/>
      <c r="K66" s="26">
        <f t="shared" si="0"/>
        <v>0</v>
      </c>
      <c r="L66" s="27"/>
    </row>
    <row r="67" spans="1:12" ht="15" customHeight="1">
      <c r="A67" s="27"/>
      <c r="B67" s="121">
        <v>9780702349324</v>
      </c>
      <c r="C67" s="123" t="s">
        <v>670</v>
      </c>
      <c r="D67" s="138"/>
      <c r="E67" s="139"/>
      <c r="F67" s="36"/>
      <c r="G67" s="145">
        <v>0</v>
      </c>
      <c r="H67" s="24"/>
      <c r="I67" s="122">
        <v>7.99</v>
      </c>
      <c r="J67" s="25"/>
      <c r="K67" s="26">
        <f t="shared" si="0"/>
        <v>0</v>
      </c>
      <c r="L67" s="27"/>
    </row>
    <row r="68" spans="1:12" s="132" customFormat="1" ht="15" customHeight="1">
      <c r="A68" s="126"/>
      <c r="B68" s="133">
        <v>9780702325069</v>
      </c>
      <c r="C68" s="134" t="s">
        <v>751</v>
      </c>
      <c r="D68" s="127"/>
      <c r="E68" s="128"/>
      <c r="F68" s="129"/>
      <c r="G68" s="148"/>
      <c r="H68" s="130"/>
      <c r="I68" s="135">
        <v>7.99</v>
      </c>
      <c r="J68" s="131"/>
      <c r="K68" s="26">
        <f t="shared" si="0"/>
        <v>0</v>
      </c>
      <c r="L68" s="126"/>
    </row>
    <row r="69" spans="1:12" s="132" customFormat="1" ht="15" customHeight="1">
      <c r="A69" s="126"/>
      <c r="B69" s="133">
        <v>9780702333248</v>
      </c>
      <c r="C69" s="134" t="s">
        <v>752</v>
      </c>
      <c r="D69" s="127"/>
      <c r="E69" s="128"/>
      <c r="F69" s="129"/>
      <c r="G69" s="148"/>
      <c r="H69" s="130"/>
      <c r="I69" s="135">
        <v>7.99</v>
      </c>
      <c r="J69" s="131"/>
      <c r="K69" s="26">
        <f t="shared" si="0"/>
        <v>0</v>
      </c>
      <c r="L69" s="126"/>
    </row>
    <row r="70" spans="1:12" s="132" customFormat="1" ht="15" customHeight="1">
      <c r="A70" s="126"/>
      <c r="B70" s="133">
        <v>9780702333231</v>
      </c>
      <c r="C70" s="134" t="s">
        <v>753</v>
      </c>
      <c r="D70" s="127"/>
      <c r="E70" s="128"/>
      <c r="F70" s="129"/>
      <c r="G70" s="148"/>
      <c r="H70" s="130"/>
      <c r="I70" s="135">
        <v>4.99</v>
      </c>
      <c r="J70" s="131"/>
      <c r="K70" s="26">
        <f t="shared" si="0"/>
        <v>0</v>
      </c>
      <c r="L70" s="126"/>
    </row>
    <row r="71" spans="1:12" s="132" customFormat="1" ht="15" customHeight="1">
      <c r="A71" s="126"/>
      <c r="B71" s="133">
        <v>9780702334313</v>
      </c>
      <c r="C71" s="134" t="s">
        <v>754</v>
      </c>
      <c r="D71" s="127"/>
      <c r="E71" s="128"/>
      <c r="F71" s="129"/>
      <c r="G71" s="148"/>
      <c r="H71" s="130"/>
      <c r="I71" s="135">
        <v>7.99</v>
      </c>
      <c r="J71" s="131"/>
      <c r="K71" s="26">
        <f t="shared" si="0"/>
        <v>0</v>
      </c>
      <c r="L71" s="126"/>
    </row>
    <row r="72" spans="1:12" s="132" customFormat="1" ht="15" customHeight="1">
      <c r="A72" s="126"/>
      <c r="B72" s="133">
        <v>9780702316616</v>
      </c>
      <c r="C72" s="134" t="s">
        <v>755</v>
      </c>
      <c r="D72" s="127"/>
      <c r="E72" s="128"/>
      <c r="F72" s="129"/>
      <c r="G72" s="148"/>
      <c r="H72" s="130"/>
      <c r="I72" s="135">
        <v>9.99</v>
      </c>
      <c r="J72" s="131"/>
      <c r="K72" s="26">
        <f t="shared" si="0"/>
        <v>0</v>
      </c>
      <c r="L72" s="126"/>
    </row>
    <row r="73" spans="1:12" ht="15" customHeight="1">
      <c r="A73" s="27"/>
      <c r="B73" s="121">
        <v>9780702345609</v>
      </c>
      <c r="C73" s="123" t="s">
        <v>671</v>
      </c>
      <c r="D73" s="138"/>
      <c r="E73" s="139"/>
      <c r="F73" s="129"/>
      <c r="G73" s="145">
        <v>0</v>
      </c>
      <c r="H73" s="130"/>
      <c r="I73" s="122">
        <v>12.99</v>
      </c>
      <c r="J73" s="25"/>
      <c r="K73" s="26">
        <f t="shared" si="0"/>
        <v>0</v>
      </c>
      <c r="L73" s="27"/>
    </row>
    <row r="74" spans="1:12" s="132" customFormat="1" ht="15" customHeight="1">
      <c r="A74" s="126"/>
      <c r="B74" s="133">
        <v>9780702305665</v>
      </c>
      <c r="C74" s="134" t="s">
        <v>756</v>
      </c>
      <c r="D74" s="127"/>
      <c r="E74" s="128"/>
      <c r="F74" s="129"/>
      <c r="G74" s="148"/>
      <c r="H74" s="130"/>
      <c r="I74" s="135">
        <v>7.99</v>
      </c>
      <c r="J74" s="131"/>
      <c r="K74" s="26">
        <f t="shared" si="0"/>
        <v>0</v>
      </c>
      <c r="L74" s="126"/>
    </row>
    <row r="75" spans="1:12" s="132" customFormat="1" ht="15" customHeight="1">
      <c r="A75" s="126"/>
      <c r="B75" s="121">
        <v>9780702348648</v>
      </c>
      <c r="C75" s="123" t="s">
        <v>672</v>
      </c>
      <c r="D75" s="138"/>
      <c r="E75" s="139"/>
      <c r="F75" s="36"/>
      <c r="G75" s="145">
        <v>0</v>
      </c>
      <c r="H75" s="24"/>
      <c r="I75" s="122">
        <v>7.99</v>
      </c>
      <c r="J75" s="25"/>
      <c r="K75" s="26">
        <f t="shared" si="0"/>
        <v>0</v>
      </c>
      <c r="L75" s="126"/>
    </row>
    <row r="76" spans="1:12" ht="15" customHeight="1">
      <c r="A76" s="27"/>
      <c r="B76" s="121">
        <v>9780702349881</v>
      </c>
      <c r="C76" s="136" t="s">
        <v>673</v>
      </c>
      <c r="D76" s="33"/>
      <c r="E76" s="34"/>
      <c r="F76" s="129"/>
      <c r="G76" s="145">
        <v>0</v>
      </c>
      <c r="H76" s="130"/>
      <c r="I76" s="122">
        <v>7.99</v>
      </c>
      <c r="J76" s="25"/>
      <c r="K76" s="26">
        <f t="shared" si="0"/>
        <v>0</v>
      </c>
      <c r="L76" s="27"/>
    </row>
    <row r="77" spans="1:12" s="132" customFormat="1" ht="15" customHeight="1">
      <c r="A77" s="126"/>
      <c r="B77" s="133">
        <v>9781407140391</v>
      </c>
      <c r="C77" s="151" t="s">
        <v>757</v>
      </c>
      <c r="D77" s="127"/>
      <c r="E77" s="128"/>
      <c r="F77" s="129"/>
      <c r="G77" s="148"/>
      <c r="H77" s="130"/>
      <c r="I77" s="135">
        <v>9.99</v>
      </c>
      <c r="J77" s="131"/>
      <c r="K77" s="26">
        <f t="shared" si="0"/>
        <v>0</v>
      </c>
      <c r="L77" s="126"/>
    </row>
    <row r="78" spans="1:12" s="132" customFormat="1" ht="15" customHeight="1">
      <c r="A78" s="126"/>
      <c r="B78" s="133">
        <v>9780439014571</v>
      </c>
      <c r="C78" s="151" t="s">
        <v>758</v>
      </c>
      <c r="D78" s="127"/>
      <c r="E78" s="128"/>
      <c r="F78" s="129"/>
      <c r="G78" s="148"/>
      <c r="H78" s="130"/>
      <c r="I78" s="135">
        <v>6.99</v>
      </c>
      <c r="J78" s="131"/>
      <c r="K78" s="26">
        <f t="shared" si="0"/>
        <v>0</v>
      </c>
      <c r="L78" s="126"/>
    </row>
    <row r="79" spans="1:12" ht="15" customHeight="1">
      <c r="A79" s="27"/>
      <c r="B79" s="121">
        <v>9780702348952</v>
      </c>
      <c r="C79" s="123" t="s">
        <v>675</v>
      </c>
      <c r="D79" s="138"/>
      <c r="E79" s="139"/>
      <c r="F79" s="36"/>
      <c r="G79" s="145">
        <v>0</v>
      </c>
      <c r="H79" s="24"/>
      <c r="I79" s="122">
        <v>12.99</v>
      </c>
      <c r="J79" s="25"/>
      <c r="K79" s="26">
        <f t="shared" si="0"/>
        <v>0</v>
      </c>
      <c r="L79" s="27"/>
    </row>
    <row r="80" spans="1:12" ht="15" customHeight="1">
      <c r="A80" s="27"/>
      <c r="B80" s="121">
        <v>9780702323720</v>
      </c>
      <c r="C80" s="136" t="s">
        <v>674</v>
      </c>
      <c r="D80" s="138"/>
      <c r="E80" s="139"/>
      <c r="F80" s="36"/>
      <c r="G80" s="145">
        <v>0</v>
      </c>
      <c r="H80" s="24"/>
      <c r="I80" s="122">
        <v>7.99</v>
      </c>
      <c r="J80" s="25"/>
      <c r="K80" s="26">
        <f t="shared" si="0"/>
        <v>0</v>
      </c>
      <c r="L80" s="27"/>
    </row>
    <row r="81" spans="1:12" s="132" customFormat="1" ht="15" customHeight="1">
      <c r="A81" s="126"/>
      <c r="B81" s="133">
        <v>9780702330063</v>
      </c>
      <c r="C81" s="151" t="s">
        <v>759</v>
      </c>
      <c r="D81" s="127"/>
      <c r="E81" s="128"/>
      <c r="F81" s="129"/>
      <c r="G81" s="148"/>
      <c r="H81" s="130"/>
      <c r="I81" s="135">
        <v>7.99</v>
      </c>
      <c r="J81" s="131"/>
      <c r="K81" s="26">
        <f t="shared" si="0"/>
        <v>0</v>
      </c>
      <c r="L81" s="126"/>
    </row>
    <row r="82" spans="1:12" s="132" customFormat="1" ht="15" customHeight="1">
      <c r="A82" s="126"/>
      <c r="B82" s="121">
        <v>9780702334764</v>
      </c>
      <c r="C82" s="136" t="s">
        <v>676</v>
      </c>
      <c r="D82" s="138"/>
      <c r="E82" s="139"/>
      <c r="F82" s="36"/>
      <c r="G82" s="145">
        <v>0</v>
      </c>
      <c r="H82" s="24"/>
      <c r="I82" s="122">
        <v>12.99</v>
      </c>
      <c r="J82" s="25"/>
      <c r="K82" s="26">
        <f t="shared" si="0"/>
        <v>0</v>
      </c>
      <c r="L82" s="126"/>
    </row>
    <row r="83" spans="1:12" s="132" customFormat="1" ht="15" customHeight="1">
      <c r="A83" s="126"/>
      <c r="B83" s="121">
        <v>9780702334771</v>
      </c>
      <c r="C83" s="123" t="s">
        <v>677</v>
      </c>
      <c r="D83" s="127"/>
      <c r="E83" s="128"/>
      <c r="F83" s="129"/>
      <c r="G83" s="145">
        <v>0</v>
      </c>
      <c r="H83" s="130"/>
      <c r="I83" s="122">
        <v>7.99</v>
      </c>
      <c r="J83" s="25"/>
      <c r="K83" s="26">
        <f t="shared" si="0"/>
        <v>0</v>
      </c>
      <c r="L83" s="126"/>
    </row>
    <row r="84" spans="1:12" s="132" customFormat="1" ht="15" customHeight="1">
      <c r="A84" s="126"/>
      <c r="B84" s="133">
        <v>9780702310188</v>
      </c>
      <c r="C84" s="134" t="s">
        <v>760</v>
      </c>
      <c r="D84" s="127"/>
      <c r="E84" s="128"/>
      <c r="F84" s="129"/>
      <c r="G84" s="148">
        <v>0</v>
      </c>
      <c r="H84" s="130"/>
      <c r="I84" s="135">
        <v>7.99</v>
      </c>
      <c r="J84" s="131"/>
      <c r="K84" s="26">
        <f t="shared" si="0"/>
        <v>0</v>
      </c>
      <c r="L84" s="126"/>
    </row>
    <row r="85" spans="1:12" s="132" customFormat="1" ht="15" customHeight="1">
      <c r="A85" s="126"/>
      <c r="B85" s="121">
        <v>9780702348945</v>
      </c>
      <c r="C85" s="123" t="s">
        <v>678</v>
      </c>
      <c r="D85" s="33"/>
      <c r="E85" s="34"/>
      <c r="F85" s="36"/>
      <c r="G85" s="145">
        <v>0</v>
      </c>
      <c r="H85" s="24"/>
      <c r="I85" s="122">
        <v>12.99</v>
      </c>
      <c r="J85" s="25"/>
      <c r="K85" s="26">
        <f t="shared" ref="K85:K142" si="1">IF(J85&gt;0,J85*H85,((1-(G85+$K$17))*I85)*H85)</f>
        <v>0</v>
      </c>
      <c r="L85" s="126"/>
    </row>
    <row r="86" spans="1:12" ht="15" customHeight="1">
      <c r="A86" s="27"/>
      <c r="B86" s="121">
        <v>9780702343285</v>
      </c>
      <c r="C86" s="123" t="s">
        <v>679</v>
      </c>
      <c r="D86" s="33"/>
      <c r="E86" s="34"/>
      <c r="F86" s="36"/>
      <c r="G86" s="145">
        <v>0</v>
      </c>
      <c r="H86" s="24"/>
      <c r="I86" s="122">
        <v>7.99</v>
      </c>
      <c r="J86" s="25"/>
      <c r="K86" s="26">
        <f t="shared" si="1"/>
        <v>0</v>
      </c>
      <c r="L86" s="27"/>
    </row>
    <row r="87" spans="1:12" ht="15" customHeight="1">
      <c r="A87" s="27"/>
      <c r="B87" s="121">
        <v>9780702348976</v>
      </c>
      <c r="C87" s="123" t="s">
        <v>680</v>
      </c>
      <c r="D87" s="33"/>
      <c r="E87" s="34"/>
      <c r="F87" s="36"/>
      <c r="G87" s="145">
        <v>0</v>
      </c>
      <c r="H87" s="24"/>
      <c r="I87" s="122">
        <v>12.99</v>
      </c>
      <c r="J87" s="25"/>
      <c r="K87" s="26">
        <f t="shared" si="1"/>
        <v>0</v>
      </c>
      <c r="L87" s="27"/>
    </row>
    <row r="88" spans="1:12" s="132" customFormat="1" ht="15" customHeight="1">
      <c r="A88" s="126"/>
      <c r="B88" s="121">
        <v>9780702342943</v>
      </c>
      <c r="C88" s="123" t="s">
        <v>681</v>
      </c>
      <c r="D88" s="127"/>
      <c r="E88" s="128"/>
      <c r="F88" s="129"/>
      <c r="G88" s="145">
        <v>0</v>
      </c>
      <c r="H88" s="130"/>
      <c r="I88" s="122">
        <v>7.99</v>
      </c>
      <c r="J88" s="25"/>
      <c r="K88" s="26">
        <f t="shared" si="1"/>
        <v>0</v>
      </c>
      <c r="L88" s="126"/>
    </row>
    <row r="89" spans="1:12" s="132" customFormat="1" ht="15" customHeight="1">
      <c r="A89" s="126"/>
      <c r="B89" s="133">
        <v>9780702325908</v>
      </c>
      <c r="C89" s="134" t="s">
        <v>761</v>
      </c>
      <c r="D89" s="127"/>
      <c r="E89" s="128"/>
      <c r="F89" s="129"/>
      <c r="G89" s="148"/>
      <c r="H89" s="130"/>
      <c r="I89" s="135">
        <v>7.99</v>
      </c>
      <c r="J89" s="131"/>
      <c r="K89" s="26">
        <f t="shared" si="1"/>
        <v>0</v>
      </c>
      <c r="L89" s="126"/>
    </row>
    <row r="90" spans="1:12" ht="15" customHeight="1">
      <c r="A90" s="27"/>
      <c r="B90" s="121">
        <v>9780702345289</v>
      </c>
      <c r="C90" s="123" t="s">
        <v>682</v>
      </c>
      <c r="D90" s="127"/>
      <c r="E90" s="128"/>
      <c r="F90" s="129"/>
      <c r="G90" s="145">
        <v>0</v>
      </c>
      <c r="H90" s="130"/>
      <c r="I90" s="122">
        <v>7.99</v>
      </c>
      <c r="J90" s="25"/>
      <c r="K90" s="26">
        <f t="shared" si="1"/>
        <v>0</v>
      </c>
      <c r="L90" s="27"/>
    </row>
    <row r="91" spans="1:12" ht="15" customHeight="1">
      <c r="A91" s="27"/>
      <c r="B91" s="121">
        <v>9780702351143</v>
      </c>
      <c r="C91" s="123" t="s">
        <v>762</v>
      </c>
      <c r="D91" s="127"/>
      <c r="E91" s="128"/>
      <c r="F91" s="129"/>
      <c r="G91" s="145"/>
      <c r="H91" s="130"/>
      <c r="I91" s="122">
        <v>9.99</v>
      </c>
      <c r="J91" s="25"/>
      <c r="K91" s="26">
        <f t="shared" si="1"/>
        <v>0</v>
      </c>
      <c r="L91" s="27"/>
    </row>
    <row r="92" spans="1:12" s="143" customFormat="1" ht="15" customHeight="1">
      <c r="A92" s="137"/>
      <c r="B92" s="121">
        <v>9780702344497</v>
      </c>
      <c r="C92" s="123" t="s">
        <v>685</v>
      </c>
      <c r="D92" s="33"/>
      <c r="E92" s="34"/>
      <c r="F92" s="36"/>
      <c r="G92" s="145">
        <v>0</v>
      </c>
      <c r="H92" s="24"/>
      <c r="I92" s="122">
        <v>10.99</v>
      </c>
      <c r="J92" s="142"/>
      <c r="K92" s="26">
        <f t="shared" si="1"/>
        <v>0</v>
      </c>
      <c r="L92" s="137"/>
    </row>
    <row r="93" spans="1:12" s="132" customFormat="1" ht="15" customHeight="1">
      <c r="A93" s="126"/>
      <c r="B93" s="133">
        <v>9780702302725</v>
      </c>
      <c r="C93" s="134" t="s">
        <v>763</v>
      </c>
      <c r="D93" s="127"/>
      <c r="E93" s="128"/>
      <c r="F93" s="129"/>
      <c r="G93" s="148"/>
      <c r="H93" s="130"/>
      <c r="I93" s="135">
        <v>7.99</v>
      </c>
      <c r="J93" s="131"/>
      <c r="K93" s="26">
        <f t="shared" si="1"/>
        <v>0</v>
      </c>
      <c r="L93" s="126"/>
    </row>
    <row r="94" spans="1:12" s="143" customFormat="1" ht="15" customHeight="1">
      <c r="A94" s="137"/>
      <c r="B94" s="121">
        <v>9781546174363</v>
      </c>
      <c r="C94" s="123" t="s">
        <v>764</v>
      </c>
      <c r="D94" s="138"/>
      <c r="E94" s="139"/>
      <c r="F94" s="140"/>
      <c r="G94" s="145"/>
      <c r="H94" s="141"/>
      <c r="I94" s="122">
        <v>10.99</v>
      </c>
      <c r="J94" s="142"/>
      <c r="K94" s="26">
        <f t="shared" si="1"/>
        <v>0</v>
      </c>
      <c r="L94" s="137"/>
    </row>
    <row r="95" spans="1:12" s="132" customFormat="1" ht="15" customHeight="1">
      <c r="A95" s="126"/>
      <c r="B95" s="133">
        <v>9780545813891</v>
      </c>
      <c r="C95" s="134" t="s">
        <v>765</v>
      </c>
      <c r="D95" s="127"/>
      <c r="E95" s="128"/>
      <c r="F95" s="129"/>
      <c r="G95" s="148"/>
      <c r="H95" s="130"/>
      <c r="I95" s="135">
        <v>8.99</v>
      </c>
      <c r="J95" s="131"/>
      <c r="K95" s="26">
        <f t="shared" si="1"/>
        <v>0</v>
      </c>
      <c r="L95" s="126"/>
    </row>
    <row r="96" spans="1:12" s="132" customFormat="1" ht="15" customHeight="1">
      <c r="A96" s="126"/>
      <c r="B96" s="121">
        <v>9781338879421</v>
      </c>
      <c r="C96" s="123" t="s">
        <v>686</v>
      </c>
      <c r="D96" s="138"/>
      <c r="E96" s="139"/>
      <c r="F96" s="129"/>
      <c r="G96" s="145">
        <v>0</v>
      </c>
      <c r="H96" s="130"/>
      <c r="I96" s="122">
        <v>9.99</v>
      </c>
      <c r="J96" s="131"/>
      <c r="K96" s="26">
        <f t="shared" si="1"/>
        <v>0</v>
      </c>
      <c r="L96" s="126"/>
    </row>
    <row r="97" spans="1:12" s="132" customFormat="1" ht="15" customHeight="1">
      <c r="A97" s="126"/>
      <c r="B97" s="133">
        <v>9781338879391</v>
      </c>
      <c r="C97" s="134" t="s">
        <v>766</v>
      </c>
      <c r="D97" s="127"/>
      <c r="E97" s="128"/>
      <c r="F97" s="129"/>
      <c r="G97" s="148"/>
      <c r="H97" s="130"/>
      <c r="I97" s="135">
        <v>9.99</v>
      </c>
      <c r="J97" s="131"/>
      <c r="K97" s="26">
        <f t="shared" si="1"/>
        <v>0</v>
      </c>
      <c r="L97" s="126"/>
    </row>
    <row r="98" spans="1:12" s="143" customFormat="1" ht="15" customHeight="1">
      <c r="A98" s="137"/>
      <c r="B98" s="121">
        <v>9781546198598</v>
      </c>
      <c r="C98" s="123" t="s">
        <v>687</v>
      </c>
      <c r="D98" s="138"/>
      <c r="E98" s="139"/>
      <c r="F98" s="36"/>
      <c r="G98" s="145">
        <v>0</v>
      </c>
      <c r="H98" s="24"/>
      <c r="I98" s="122">
        <v>10.99</v>
      </c>
      <c r="J98" s="142"/>
      <c r="K98" s="26">
        <f t="shared" si="1"/>
        <v>0</v>
      </c>
      <c r="L98" s="137"/>
    </row>
    <row r="99" spans="1:12" s="132" customFormat="1" ht="15" customHeight="1">
      <c r="A99" s="126"/>
      <c r="B99" s="133">
        <v>9781546128434</v>
      </c>
      <c r="C99" s="134" t="s">
        <v>767</v>
      </c>
      <c r="D99" s="127"/>
      <c r="E99" s="128"/>
      <c r="F99" s="129"/>
      <c r="G99" s="148"/>
      <c r="H99" s="130"/>
      <c r="I99" s="135">
        <v>10.99</v>
      </c>
      <c r="J99" s="131"/>
      <c r="K99" s="26">
        <f t="shared" si="1"/>
        <v>0</v>
      </c>
      <c r="L99" s="126"/>
    </row>
    <row r="100" spans="1:12" ht="15" customHeight="1">
      <c r="A100" s="27"/>
      <c r="B100" s="121">
        <v>9780702349850</v>
      </c>
      <c r="C100" s="123" t="s">
        <v>688</v>
      </c>
      <c r="D100" s="138"/>
      <c r="E100" s="139"/>
      <c r="F100" s="129"/>
      <c r="G100" s="145">
        <v>0</v>
      </c>
      <c r="H100" s="130"/>
      <c r="I100" s="122">
        <v>7.99</v>
      </c>
      <c r="J100" s="25"/>
      <c r="K100" s="26">
        <f t="shared" si="1"/>
        <v>0</v>
      </c>
      <c r="L100" s="27"/>
    </row>
    <row r="101" spans="1:12" ht="15" customHeight="1">
      <c r="A101" s="27"/>
      <c r="B101" s="121">
        <v>9780702350245</v>
      </c>
      <c r="C101" s="123" t="s">
        <v>689</v>
      </c>
      <c r="D101" s="138"/>
      <c r="E101" s="139"/>
      <c r="F101" s="129"/>
      <c r="G101" s="145">
        <v>0</v>
      </c>
      <c r="H101" s="130"/>
      <c r="I101" s="122">
        <v>9.99</v>
      </c>
      <c r="J101" s="25"/>
      <c r="K101" s="26">
        <f t="shared" si="1"/>
        <v>0</v>
      </c>
      <c r="L101" s="27"/>
    </row>
    <row r="102" spans="1:12">
      <c r="A102" s="27"/>
      <c r="B102" s="121">
        <v>9780702350238</v>
      </c>
      <c r="C102" s="123" t="s">
        <v>693</v>
      </c>
      <c r="D102" s="138"/>
      <c r="E102" s="139"/>
      <c r="F102" s="36"/>
      <c r="G102" s="145">
        <v>0</v>
      </c>
      <c r="H102" s="24"/>
      <c r="I102" s="122">
        <v>9.99</v>
      </c>
      <c r="J102" s="25"/>
      <c r="K102" s="26">
        <f>IF(J102&gt;0,J102*H102,((1-(G102+$K$17))*I102)*H102)</f>
        <v>0</v>
      </c>
      <c r="L102" s="27"/>
    </row>
    <row r="103" spans="1:12" s="132" customFormat="1" ht="15" customHeight="1">
      <c r="A103" s="126"/>
      <c r="B103" s="121">
        <v>9780702350061</v>
      </c>
      <c r="C103" s="123" t="s">
        <v>690</v>
      </c>
      <c r="D103" s="138"/>
      <c r="E103" s="139"/>
      <c r="F103" s="140"/>
      <c r="G103" s="145">
        <v>0</v>
      </c>
      <c r="H103" s="141"/>
      <c r="I103" s="122">
        <v>4.99</v>
      </c>
      <c r="J103" s="131"/>
      <c r="K103" s="26">
        <f t="shared" si="1"/>
        <v>0</v>
      </c>
      <c r="L103" s="126"/>
    </row>
    <row r="104" spans="1:12" s="132" customFormat="1" ht="15" customHeight="1">
      <c r="A104" s="126"/>
      <c r="B104" s="133">
        <v>9780702346101</v>
      </c>
      <c r="C104" s="134" t="s">
        <v>768</v>
      </c>
      <c r="D104" s="127"/>
      <c r="E104" s="128"/>
      <c r="F104" s="129"/>
      <c r="G104" s="148">
        <v>0</v>
      </c>
      <c r="H104" s="130"/>
      <c r="I104" s="135">
        <v>4.99</v>
      </c>
      <c r="J104" s="131"/>
      <c r="K104" s="26">
        <f t="shared" si="1"/>
        <v>0</v>
      </c>
      <c r="L104" s="126"/>
    </row>
    <row r="105" spans="1:12" ht="15" customHeight="1">
      <c r="A105" s="27"/>
      <c r="B105" s="121">
        <v>9780702350108</v>
      </c>
      <c r="C105" s="123" t="s">
        <v>692</v>
      </c>
      <c r="D105" s="138"/>
      <c r="E105" s="139"/>
      <c r="F105" s="140"/>
      <c r="G105" s="145">
        <v>0</v>
      </c>
      <c r="H105" s="141"/>
      <c r="I105" s="122">
        <v>4.99</v>
      </c>
      <c r="J105" s="25"/>
      <c r="K105" s="26">
        <f t="shared" si="1"/>
        <v>0</v>
      </c>
      <c r="L105" s="27"/>
    </row>
    <row r="106" spans="1:12" ht="15" customHeight="1">
      <c r="A106" s="27"/>
      <c r="B106" s="121">
        <v>9780702350092</v>
      </c>
      <c r="C106" s="123" t="s">
        <v>691</v>
      </c>
      <c r="D106" s="138"/>
      <c r="E106" s="139"/>
      <c r="F106" s="140"/>
      <c r="G106" s="145">
        <v>0</v>
      </c>
      <c r="H106" s="141"/>
      <c r="I106" s="122">
        <v>4.99</v>
      </c>
      <c r="J106" s="25"/>
      <c r="K106" s="26">
        <f t="shared" si="1"/>
        <v>0</v>
      </c>
      <c r="L106" s="27"/>
    </row>
    <row r="107" spans="1:12" s="132" customFormat="1" ht="15" customHeight="1">
      <c r="A107" s="126"/>
      <c r="B107" s="133">
        <v>9780702338656</v>
      </c>
      <c r="C107" s="134" t="s">
        <v>769</v>
      </c>
      <c r="D107" s="127"/>
      <c r="E107" s="128"/>
      <c r="F107" s="129"/>
      <c r="G107" s="148">
        <v>0</v>
      </c>
      <c r="H107" s="130"/>
      <c r="I107" s="135">
        <v>4.99</v>
      </c>
      <c r="J107" s="131"/>
      <c r="K107" s="26">
        <f t="shared" si="1"/>
        <v>0</v>
      </c>
      <c r="L107" s="126"/>
    </row>
    <row r="108" spans="1:12" s="143" customFormat="1" ht="15" customHeight="1">
      <c r="A108" s="137"/>
      <c r="B108" s="121">
        <v>9780702349805</v>
      </c>
      <c r="C108" s="123" t="s">
        <v>770</v>
      </c>
      <c r="D108" s="138"/>
      <c r="E108" s="139"/>
      <c r="F108" s="140"/>
      <c r="G108" s="145">
        <v>0</v>
      </c>
      <c r="H108" s="141"/>
      <c r="I108" s="122">
        <v>7.99</v>
      </c>
      <c r="J108" s="142"/>
      <c r="K108" s="26">
        <f t="shared" si="1"/>
        <v>0</v>
      </c>
      <c r="L108" s="137"/>
    </row>
    <row r="109" spans="1:12" ht="15" customHeight="1">
      <c r="A109" s="27"/>
      <c r="B109" s="121">
        <v>9798225065836</v>
      </c>
      <c r="C109" s="123" t="s">
        <v>771</v>
      </c>
      <c r="D109" s="138"/>
      <c r="E109" s="139"/>
      <c r="F109" s="36"/>
      <c r="G109" s="145">
        <v>0</v>
      </c>
      <c r="H109" s="24"/>
      <c r="I109" s="122">
        <v>5.99</v>
      </c>
      <c r="J109" s="25"/>
      <c r="K109" s="26">
        <f t="shared" si="1"/>
        <v>0</v>
      </c>
      <c r="L109" s="27"/>
    </row>
    <row r="110" spans="1:12" s="132" customFormat="1" ht="15" customHeight="1">
      <c r="A110" s="126"/>
      <c r="B110" s="133">
        <v>9780702348556</v>
      </c>
      <c r="C110" s="134" t="s">
        <v>772</v>
      </c>
      <c r="D110" s="127"/>
      <c r="E110" s="128"/>
      <c r="F110" s="129"/>
      <c r="G110" s="148">
        <v>0</v>
      </c>
      <c r="H110" s="130"/>
      <c r="I110" s="135">
        <v>5.99</v>
      </c>
      <c r="J110" s="131"/>
      <c r="K110" s="26">
        <f t="shared" si="1"/>
        <v>0</v>
      </c>
      <c r="L110" s="126"/>
    </row>
    <row r="111" spans="1:12" ht="15" customHeight="1">
      <c r="A111" s="27"/>
      <c r="B111" s="121">
        <v>9780702349768</v>
      </c>
      <c r="C111" s="123" t="s">
        <v>774</v>
      </c>
      <c r="D111" s="138"/>
      <c r="E111" s="139"/>
      <c r="F111" s="140"/>
      <c r="G111" s="145">
        <v>0</v>
      </c>
      <c r="H111" s="141"/>
      <c r="I111" s="122">
        <v>6.99</v>
      </c>
      <c r="J111" s="25"/>
      <c r="K111" s="26">
        <f t="shared" si="1"/>
        <v>0</v>
      </c>
      <c r="L111" s="27"/>
    </row>
    <row r="112" spans="1:12" s="132" customFormat="1" ht="15" customHeight="1">
      <c r="A112" s="126"/>
      <c r="B112" s="133">
        <v>9780702346156</v>
      </c>
      <c r="C112" s="134" t="s">
        <v>773</v>
      </c>
      <c r="D112" s="127"/>
      <c r="E112" s="128"/>
      <c r="F112" s="129"/>
      <c r="G112" s="148"/>
      <c r="H112" s="130"/>
      <c r="I112" s="135">
        <v>6.99</v>
      </c>
      <c r="J112" s="131"/>
      <c r="K112" s="26">
        <f t="shared" si="1"/>
        <v>0</v>
      </c>
      <c r="L112" s="126"/>
    </row>
    <row r="113" spans="1:12" ht="15" customHeight="1">
      <c r="A113" s="27"/>
      <c r="B113" s="121">
        <v>9798225063191</v>
      </c>
      <c r="C113" s="123" t="s">
        <v>694</v>
      </c>
      <c r="D113" s="138"/>
      <c r="E113" s="139"/>
      <c r="F113" s="36"/>
      <c r="G113" s="145">
        <v>0</v>
      </c>
      <c r="H113" s="24"/>
      <c r="I113" s="122">
        <v>9.99</v>
      </c>
      <c r="J113" s="25"/>
      <c r="K113" s="26">
        <f t="shared" si="1"/>
        <v>0</v>
      </c>
      <c r="L113" s="27"/>
    </row>
    <row r="114" spans="1:12" s="132" customFormat="1" ht="15" customHeight="1">
      <c r="A114" s="126"/>
      <c r="B114" s="133">
        <v>9780702323249</v>
      </c>
      <c r="C114" s="149" t="s">
        <v>775</v>
      </c>
      <c r="D114" s="127"/>
      <c r="E114" s="128"/>
      <c r="F114" s="129"/>
      <c r="G114" s="148"/>
      <c r="H114" s="130"/>
      <c r="I114" s="135">
        <v>7.99</v>
      </c>
      <c r="J114" s="131"/>
      <c r="K114" s="26">
        <f t="shared" si="1"/>
        <v>0</v>
      </c>
      <c r="L114" s="126"/>
    </row>
    <row r="115" spans="1:12" ht="15" customHeight="1">
      <c r="A115" s="27"/>
      <c r="B115" s="121">
        <v>9780702350573</v>
      </c>
      <c r="C115" s="144" t="s">
        <v>695</v>
      </c>
      <c r="D115" s="138"/>
      <c r="E115" s="139"/>
      <c r="F115" s="36"/>
      <c r="G115" s="145">
        <v>0</v>
      </c>
      <c r="H115" s="24"/>
      <c r="I115" s="122">
        <v>7.99</v>
      </c>
      <c r="J115" s="25"/>
      <c r="K115" s="26">
        <f t="shared" si="1"/>
        <v>0</v>
      </c>
      <c r="L115" s="27"/>
    </row>
    <row r="116" spans="1:12" s="132" customFormat="1" ht="15" customHeight="1">
      <c r="A116" s="126"/>
      <c r="B116" s="133">
        <v>9780702343384</v>
      </c>
      <c r="C116" s="149" t="s">
        <v>776</v>
      </c>
      <c r="D116" s="127"/>
      <c r="E116" s="128"/>
      <c r="F116" s="129"/>
      <c r="G116" s="148"/>
      <c r="H116" s="130"/>
      <c r="I116" s="135">
        <v>7.99</v>
      </c>
      <c r="J116" s="131"/>
      <c r="K116" s="26">
        <f t="shared" si="1"/>
        <v>0</v>
      </c>
      <c r="L116" s="126"/>
    </row>
    <row r="117" spans="1:12" s="132" customFormat="1" ht="15" customHeight="1">
      <c r="A117" s="126"/>
      <c r="B117" s="133">
        <v>9780702343391</v>
      </c>
      <c r="C117" s="149" t="s">
        <v>777</v>
      </c>
      <c r="D117" s="127"/>
      <c r="E117" s="128"/>
      <c r="F117" s="129"/>
      <c r="G117" s="148"/>
      <c r="H117" s="130"/>
      <c r="I117" s="135">
        <v>8.99</v>
      </c>
      <c r="J117" s="131"/>
      <c r="K117" s="26">
        <f t="shared" si="1"/>
        <v>0</v>
      </c>
      <c r="L117" s="126"/>
    </row>
    <row r="118" spans="1:12" s="132" customFormat="1" ht="15" customHeight="1">
      <c r="A118" s="126"/>
      <c r="B118" s="133">
        <v>9780702348730</v>
      </c>
      <c r="C118" s="149" t="s">
        <v>778</v>
      </c>
      <c r="D118" s="127"/>
      <c r="E118" s="128"/>
      <c r="F118" s="129"/>
      <c r="G118" s="148"/>
      <c r="H118" s="130"/>
      <c r="I118" s="135">
        <v>8.99</v>
      </c>
      <c r="J118" s="131"/>
      <c r="K118" s="26">
        <f t="shared" si="1"/>
        <v>0</v>
      </c>
      <c r="L118" s="126"/>
    </row>
    <row r="119" spans="1:12" s="132" customFormat="1" ht="15" customHeight="1">
      <c r="A119" s="126"/>
      <c r="B119" s="121">
        <v>9780702350207</v>
      </c>
      <c r="C119" s="123" t="s">
        <v>697</v>
      </c>
      <c r="D119" s="138"/>
      <c r="E119" s="139"/>
      <c r="F119" s="36"/>
      <c r="G119" s="145">
        <v>0</v>
      </c>
      <c r="H119" s="24"/>
      <c r="I119" s="122">
        <v>49.95</v>
      </c>
      <c r="J119" s="131"/>
      <c r="K119" s="26">
        <f t="shared" si="1"/>
        <v>0</v>
      </c>
      <c r="L119" s="126"/>
    </row>
    <row r="120" spans="1:12" s="132" customFormat="1" ht="15" customHeight="1">
      <c r="A120" s="126" t="s">
        <v>150</v>
      </c>
      <c r="B120" s="121">
        <v>9780702350405</v>
      </c>
      <c r="C120" s="123" t="s">
        <v>699</v>
      </c>
      <c r="D120" s="138"/>
      <c r="E120" s="139"/>
      <c r="F120" s="129"/>
      <c r="G120" s="145">
        <v>0</v>
      </c>
      <c r="H120" s="130"/>
      <c r="I120" s="135">
        <v>8.99</v>
      </c>
      <c r="J120" s="131"/>
      <c r="K120" s="26">
        <f t="shared" si="1"/>
        <v>0</v>
      </c>
      <c r="L120" s="126"/>
    </row>
    <row r="121" spans="1:12" s="132" customFormat="1" ht="15" customHeight="1">
      <c r="A121" s="126"/>
      <c r="B121" s="121">
        <v>9781546195498</v>
      </c>
      <c r="C121" s="123" t="s">
        <v>779</v>
      </c>
      <c r="D121" s="138"/>
      <c r="E121" s="139"/>
      <c r="F121" s="140"/>
      <c r="G121" s="145">
        <v>0</v>
      </c>
      <c r="H121" s="141"/>
      <c r="I121" s="122">
        <v>7.99</v>
      </c>
      <c r="J121" s="131"/>
      <c r="K121" s="26">
        <f t="shared" si="1"/>
        <v>0</v>
      </c>
      <c r="L121" s="126"/>
    </row>
    <row r="122" spans="1:12" s="132" customFormat="1" ht="15" customHeight="1">
      <c r="A122" s="126"/>
      <c r="B122" s="121">
        <v>9798225065850</v>
      </c>
      <c r="C122" s="123" t="s">
        <v>780</v>
      </c>
      <c r="D122" s="138"/>
      <c r="E122" s="139"/>
      <c r="F122" s="140"/>
      <c r="G122" s="145">
        <v>0</v>
      </c>
      <c r="H122" s="141"/>
      <c r="I122" s="122">
        <v>10.99</v>
      </c>
      <c r="J122" s="131"/>
      <c r="K122" s="26">
        <f t="shared" si="1"/>
        <v>0</v>
      </c>
      <c r="L122" s="126"/>
    </row>
    <row r="123" spans="1:12" s="132" customFormat="1" ht="15" customHeight="1">
      <c r="A123" s="126"/>
      <c r="B123" s="121">
        <v>9780702350214</v>
      </c>
      <c r="C123" s="123" t="s">
        <v>700</v>
      </c>
      <c r="D123" s="138"/>
      <c r="E123" s="139"/>
      <c r="F123" s="140"/>
      <c r="G123" s="145">
        <v>0</v>
      </c>
      <c r="H123" s="141"/>
      <c r="I123" s="122">
        <v>8.99</v>
      </c>
      <c r="J123" s="131"/>
      <c r="K123" s="26">
        <f t="shared" si="1"/>
        <v>0</v>
      </c>
      <c r="L123" s="126"/>
    </row>
    <row r="124" spans="1:12" s="132" customFormat="1" ht="15" customHeight="1">
      <c r="A124" s="126"/>
      <c r="B124" s="121">
        <v>9780702349263</v>
      </c>
      <c r="C124" s="123" t="s">
        <v>701</v>
      </c>
      <c r="D124" s="138"/>
      <c r="E124" s="139"/>
      <c r="F124" s="140"/>
      <c r="G124" s="145">
        <v>0</v>
      </c>
      <c r="H124" s="141"/>
      <c r="I124" s="122">
        <v>8.99</v>
      </c>
      <c r="J124" s="131"/>
      <c r="K124" s="26">
        <f t="shared" si="1"/>
        <v>0</v>
      </c>
      <c r="L124" s="126"/>
    </row>
    <row r="125" spans="1:12" s="132" customFormat="1" ht="15" customHeight="1">
      <c r="A125" s="126"/>
      <c r="B125" s="133">
        <v>9780702344534</v>
      </c>
      <c r="C125" s="134" t="s">
        <v>781</v>
      </c>
      <c r="D125" s="127"/>
      <c r="E125" s="128"/>
      <c r="F125" s="129"/>
      <c r="G125" s="148">
        <v>0</v>
      </c>
      <c r="H125" s="130"/>
      <c r="I125" s="135">
        <v>8.99</v>
      </c>
      <c r="J125" s="131"/>
      <c r="K125" s="26">
        <f t="shared" si="1"/>
        <v>0</v>
      </c>
      <c r="L125" s="126"/>
    </row>
    <row r="126" spans="1:12" s="132" customFormat="1" ht="15" customHeight="1">
      <c r="A126" s="126"/>
      <c r="B126" s="121">
        <v>9780702350252</v>
      </c>
      <c r="C126" s="123" t="s">
        <v>702</v>
      </c>
      <c r="D126" s="138"/>
      <c r="E126" s="139"/>
      <c r="F126" s="140"/>
      <c r="G126" s="145">
        <v>0</v>
      </c>
      <c r="H126" s="141"/>
      <c r="I126" s="122">
        <v>8.99</v>
      </c>
      <c r="J126" s="131"/>
      <c r="K126" s="26">
        <f t="shared" si="1"/>
        <v>0</v>
      </c>
      <c r="L126" s="126"/>
    </row>
    <row r="127" spans="1:12" s="132" customFormat="1" ht="15" customHeight="1">
      <c r="A127" s="126"/>
      <c r="B127" s="121">
        <v>9780702348433</v>
      </c>
      <c r="C127" s="123" t="s">
        <v>703</v>
      </c>
      <c r="D127" s="138"/>
      <c r="E127" s="139"/>
      <c r="F127" s="140"/>
      <c r="G127" s="145">
        <v>0</v>
      </c>
      <c r="H127" s="141"/>
      <c r="I127" s="122">
        <v>12.99</v>
      </c>
      <c r="J127" s="131"/>
      <c r="K127" s="26">
        <f t="shared" si="1"/>
        <v>0</v>
      </c>
      <c r="L127" s="126"/>
    </row>
    <row r="128" spans="1:12" s="132" customFormat="1" ht="15" customHeight="1">
      <c r="A128" s="126"/>
      <c r="B128" s="121">
        <v>9798225030551</v>
      </c>
      <c r="C128" s="123" t="s">
        <v>704</v>
      </c>
      <c r="D128" s="138"/>
      <c r="E128" s="139"/>
      <c r="F128" s="140"/>
      <c r="G128" s="145">
        <v>0</v>
      </c>
      <c r="H128" s="141"/>
      <c r="I128" s="122">
        <v>9.99</v>
      </c>
      <c r="J128" s="131"/>
      <c r="K128" s="26">
        <f t="shared" si="1"/>
        <v>0</v>
      </c>
      <c r="L128" s="126"/>
    </row>
    <row r="129" spans="1:12" s="132" customFormat="1" ht="15" customHeight="1">
      <c r="A129" s="126"/>
      <c r="B129" s="121">
        <v>9798225030568</v>
      </c>
      <c r="C129" s="123" t="s">
        <v>705</v>
      </c>
      <c r="D129" s="138"/>
      <c r="E129" s="139"/>
      <c r="F129" s="140"/>
      <c r="G129" s="145">
        <v>0</v>
      </c>
      <c r="H129" s="141"/>
      <c r="I129" s="122">
        <v>8.99</v>
      </c>
      <c r="J129" s="131"/>
      <c r="K129" s="26">
        <f t="shared" si="1"/>
        <v>0</v>
      </c>
      <c r="L129" s="126"/>
    </row>
    <row r="130" spans="1:12" s="132" customFormat="1" ht="15" customHeight="1">
      <c r="A130" s="126"/>
      <c r="B130" s="121">
        <v>9798225012342</v>
      </c>
      <c r="C130" s="123" t="s">
        <v>706</v>
      </c>
      <c r="D130" s="138"/>
      <c r="E130" s="139"/>
      <c r="F130" s="140"/>
      <c r="G130" s="145">
        <v>0</v>
      </c>
      <c r="H130" s="141"/>
      <c r="I130" s="122">
        <v>9.99</v>
      </c>
      <c r="J130" s="131"/>
      <c r="K130" s="26">
        <f t="shared" si="1"/>
        <v>0</v>
      </c>
      <c r="L130" s="126"/>
    </row>
    <row r="131" spans="1:12" s="132" customFormat="1" ht="15" hidden="1" customHeight="1">
      <c r="A131" s="126"/>
      <c r="B131" s="133">
        <v>9798225012335</v>
      </c>
      <c r="C131" s="134" t="s">
        <v>707</v>
      </c>
      <c r="D131" s="127"/>
      <c r="E131" s="128"/>
      <c r="F131" s="129"/>
      <c r="G131" s="145">
        <v>0</v>
      </c>
      <c r="H131" s="130"/>
      <c r="I131" s="135">
        <v>9.99</v>
      </c>
      <c r="J131" s="131"/>
      <c r="K131" s="26">
        <f t="shared" si="1"/>
        <v>0</v>
      </c>
      <c r="L131" s="126"/>
    </row>
    <row r="132" spans="1:12" s="132" customFormat="1" ht="15" customHeight="1">
      <c r="A132" s="126"/>
      <c r="B132" s="133">
        <v>9798225012335</v>
      </c>
      <c r="C132" s="134" t="s">
        <v>707</v>
      </c>
      <c r="D132" s="127"/>
      <c r="E132" s="128"/>
      <c r="F132" s="129"/>
      <c r="G132" s="148">
        <v>0</v>
      </c>
      <c r="H132" s="130"/>
      <c r="I132" s="135">
        <v>9.99</v>
      </c>
      <c r="J132" s="131"/>
      <c r="K132" s="26">
        <f t="shared" si="1"/>
        <v>0</v>
      </c>
      <c r="L132" s="126"/>
    </row>
    <row r="133" spans="1:12" ht="15" customHeight="1">
      <c r="A133" s="27"/>
      <c r="B133" s="121">
        <v>9798225035983</v>
      </c>
      <c r="C133" s="123" t="s">
        <v>708</v>
      </c>
      <c r="D133" s="138"/>
      <c r="E133" s="139"/>
      <c r="F133" s="140"/>
      <c r="G133" s="145">
        <v>0</v>
      </c>
      <c r="H133" s="141"/>
      <c r="I133" s="122">
        <v>14.99</v>
      </c>
      <c r="J133" s="25"/>
      <c r="K133" s="26">
        <f t="shared" si="1"/>
        <v>0</v>
      </c>
      <c r="L133" s="27"/>
    </row>
    <row r="134" spans="1:12" ht="15" customHeight="1">
      <c r="A134" s="27"/>
      <c r="B134" s="121">
        <v>9798225039172</v>
      </c>
      <c r="C134" s="123" t="s">
        <v>709</v>
      </c>
      <c r="D134" s="138"/>
      <c r="E134" s="139"/>
      <c r="F134" s="140"/>
      <c r="G134" s="145">
        <v>0</v>
      </c>
      <c r="H134" s="141"/>
      <c r="I134" s="122">
        <v>10.99</v>
      </c>
      <c r="J134" s="25"/>
      <c r="K134" s="26">
        <f t="shared" si="1"/>
        <v>0</v>
      </c>
      <c r="L134" s="27"/>
    </row>
    <row r="135" spans="1:12" ht="15" customHeight="1">
      <c r="A135" s="27"/>
      <c r="B135" s="121">
        <v>9798225066604</v>
      </c>
      <c r="C135" s="123" t="s">
        <v>710</v>
      </c>
      <c r="D135" s="138"/>
      <c r="E135" s="139"/>
      <c r="F135" s="140"/>
      <c r="G135" s="145">
        <v>0</v>
      </c>
      <c r="H135" s="141"/>
      <c r="I135" s="122">
        <v>9.99</v>
      </c>
      <c r="J135" s="25"/>
      <c r="K135" s="26">
        <f t="shared" si="1"/>
        <v>0</v>
      </c>
      <c r="L135" s="27"/>
    </row>
    <row r="136" spans="1:12" ht="15" customHeight="1">
      <c r="A136" s="27"/>
      <c r="B136" s="121">
        <v>9798225039189</v>
      </c>
      <c r="C136" s="123" t="s">
        <v>711</v>
      </c>
      <c r="D136" s="138"/>
      <c r="E136" s="139"/>
      <c r="F136" s="140"/>
      <c r="G136" s="145">
        <v>0</v>
      </c>
      <c r="H136" s="141"/>
      <c r="I136" s="122">
        <v>9.99</v>
      </c>
      <c r="J136" s="25"/>
      <c r="K136" s="26">
        <f t="shared" si="1"/>
        <v>0</v>
      </c>
      <c r="L136" s="27"/>
    </row>
    <row r="137" spans="1:12" s="125" customFormat="1" ht="15" customHeight="1">
      <c r="A137" s="124"/>
      <c r="B137" s="121">
        <v>9798225060862</v>
      </c>
      <c r="C137" s="123" t="s">
        <v>712</v>
      </c>
      <c r="D137" s="138"/>
      <c r="E137" s="139"/>
      <c r="F137" s="140"/>
      <c r="G137" s="145">
        <v>0</v>
      </c>
      <c r="H137" s="141"/>
      <c r="I137" s="122">
        <v>18.989999999999998</v>
      </c>
      <c r="J137" s="25"/>
      <c r="K137" s="26">
        <f t="shared" si="1"/>
        <v>0</v>
      </c>
      <c r="L137" s="124"/>
    </row>
    <row r="138" spans="1:12" s="125" customFormat="1" ht="15" customHeight="1">
      <c r="A138" s="124"/>
      <c r="B138" s="121">
        <v>9798225066611</v>
      </c>
      <c r="C138" s="123" t="s">
        <v>713</v>
      </c>
      <c r="D138" s="138"/>
      <c r="E138" s="139"/>
      <c r="F138" s="140"/>
      <c r="G138" s="145">
        <v>0</v>
      </c>
      <c r="H138" s="141"/>
      <c r="I138" s="122">
        <v>12.99</v>
      </c>
      <c r="J138" s="25"/>
      <c r="K138" s="26">
        <f t="shared" si="1"/>
        <v>0</v>
      </c>
      <c r="L138" s="124"/>
    </row>
    <row r="139" spans="1:12" s="125" customFormat="1" ht="15" customHeight="1">
      <c r="A139" s="124"/>
      <c r="B139" s="121">
        <v>9780702346309</v>
      </c>
      <c r="C139" s="123" t="s">
        <v>714</v>
      </c>
      <c r="D139" s="138"/>
      <c r="E139" s="139"/>
      <c r="F139" s="140"/>
      <c r="G139" s="145">
        <v>0</v>
      </c>
      <c r="H139" s="141"/>
      <c r="I139" s="122">
        <v>14.99</v>
      </c>
      <c r="J139" s="25"/>
      <c r="K139" s="26">
        <f t="shared" si="1"/>
        <v>0</v>
      </c>
      <c r="L139" s="124"/>
    </row>
    <row r="140" spans="1:12" ht="15" customHeight="1">
      <c r="A140" s="27"/>
      <c r="B140" s="121">
        <v>9780702346316</v>
      </c>
      <c r="C140" s="123" t="s">
        <v>715</v>
      </c>
      <c r="D140" s="138"/>
      <c r="E140" s="139"/>
      <c r="F140" s="140"/>
      <c r="G140" s="145">
        <v>0</v>
      </c>
      <c r="H140" s="141"/>
      <c r="I140" s="122">
        <v>14.99</v>
      </c>
      <c r="J140" s="25"/>
      <c r="K140" s="26">
        <f t="shared" si="1"/>
        <v>0</v>
      </c>
      <c r="L140" s="27"/>
    </row>
    <row r="141" spans="1:12" ht="15" customHeight="1">
      <c r="A141" s="27"/>
      <c r="B141" s="121">
        <v>9780702346323</v>
      </c>
      <c r="C141" s="123" t="s">
        <v>716</v>
      </c>
      <c r="D141" s="138"/>
      <c r="E141" s="139"/>
      <c r="F141" s="140"/>
      <c r="G141" s="145">
        <v>0</v>
      </c>
      <c r="H141" s="141"/>
      <c r="I141" s="122">
        <v>14.99</v>
      </c>
      <c r="J141" s="25"/>
      <c r="K141" s="26">
        <f t="shared" si="1"/>
        <v>0</v>
      </c>
      <c r="L141" s="27"/>
    </row>
    <row r="142" spans="1:12" ht="15" customHeight="1">
      <c r="A142" s="27"/>
      <c r="B142" s="121">
        <v>9780702336690</v>
      </c>
      <c r="C142" s="123" t="s">
        <v>717</v>
      </c>
      <c r="D142" s="138"/>
      <c r="E142" s="139"/>
      <c r="F142" s="140"/>
      <c r="G142" s="145">
        <v>0</v>
      </c>
      <c r="H142" s="141"/>
      <c r="I142" s="122">
        <v>14.99</v>
      </c>
      <c r="J142" s="25"/>
      <c r="K142" s="26">
        <f t="shared" si="1"/>
        <v>0</v>
      </c>
      <c r="L142" s="27"/>
    </row>
    <row r="143" spans="1:12">
      <c r="A143" s="146"/>
      <c r="B143" s="146"/>
      <c r="C143" s="146"/>
      <c r="D143" s="146"/>
      <c r="E143" s="146"/>
      <c r="F143" s="146"/>
      <c r="G143" s="146"/>
      <c r="H143" s="146"/>
      <c r="I143" s="146"/>
      <c r="J143" s="146"/>
      <c r="K143" s="146"/>
      <c r="L143" s="146"/>
    </row>
    <row r="144" spans="1:12">
      <c r="A144" s="152"/>
      <c r="B144" s="152" t="s">
        <v>661</v>
      </c>
      <c r="C144" s="152"/>
      <c r="D144" s="152"/>
      <c r="E144" s="152"/>
      <c r="F144" s="152"/>
      <c r="G144" s="152"/>
      <c r="H144" s="152"/>
      <c r="I144" s="152"/>
      <c r="J144" s="152"/>
      <c r="K144" s="152"/>
      <c r="L144" s="152"/>
    </row>
  </sheetData>
  <sheetProtection selectLockedCells="1"/>
  <autoFilter ref="F19:K141" xr:uid="{00000000-0001-0000-0000-000000000000}"/>
  <mergeCells count="29">
    <mergeCell ref="H2:I2"/>
    <mergeCell ref="D17:E17"/>
    <mergeCell ref="G17:H17"/>
    <mergeCell ref="B18:K18"/>
    <mergeCell ref="I15:J15"/>
    <mergeCell ref="I16:J16"/>
    <mergeCell ref="I17:J17"/>
    <mergeCell ref="I14:J14"/>
    <mergeCell ref="I5:K5"/>
    <mergeCell ref="I9:K9"/>
    <mergeCell ref="B4:C4"/>
    <mergeCell ref="D4:H4"/>
    <mergeCell ref="D5:E5"/>
    <mergeCell ref="G5:H5"/>
    <mergeCell ref="B14:C14"/>
    <mergeCell ref="F9:H9"/>
    <mergeCell ref="I10:J10"/>
    <mergeCell ref="I11:J11"/>
    <mergeCell ref="I12:J12"/>
    <mergeCell ref="I13:J13"/>
    <mergeCell ref="B8:C8"/>
    <mergeCell ref="B10:C10"/>
    <mergeCell ref="B11:C11"/>
    <mergeCell ref="B13:C13"/>
    <mergeCell ref="F8:H8"/>
    <mergeCell ref="E11:H15"/>
    <mergeCell ref="B9:C9"/>
    <mergeCell ref="B12:C12"/>
    <mergeCell ref="B15:C15"/>
  </mergeCells>
  <dataValidations count="18">
    <dataValidation type="textLength" operator="lessThanOrEqual" allowBlank="1" showInputMessage="1" showErrorMessage="1" errorTitle="Order Reference" error="Order references cannot be greater than 17 characters in length." sqref="G5:G6" xr:uid="{00000000-0002-0000-0000-000000000000}">
      <formula1>17</formula1>
    </dataValidation>
    <dataValidation type="textLength" allowBlank="1" showInputMessage="1" showErrorMessage="1" errorTitle="Account Number" error="Account Number must be a 9 or 12 digit number with no spaces, dashes or slashes." sqref="D5:D6" xr:uid="{00000000-0002-0000-0000-000001000000}">
      <formula1>9</formula1>
      <formula2>12</formula2>
    </dataValidation>
    <dataValidation type="whole" operator="greaterThanOrEqual" showInputMessage="1" showErrorMessage="1" sqref="G17 D17" xr:uid="{00000000-0002-0000-0000-000002000000}">
      <formula1>0</formula1>
    </dataValidation>
    <dataValidation type="list" showInputMessage="1" showErrorMessage="1" sqref="K11" xr:uid="{00000000-0002-0000-0000-00000B000000}">
      <formula1>GraList</formula1>
    </dataValidation>
    <dataValidation type="decimal" allowBlank="1" showInputMessage="1" showErrorMessage="1" sqref="K17" xr:uid="{00000000-0002-0000-0000-00000C000000}">
      <formula1>0</formula1>
      <formula2>1</formula2>
    </dataValidation>
    <dataValidation type="date" operator="greaterThan" allowBlank="1" showInputMessage="1" showErrorMessage="1" errorTitle="Date" error="Date must be entered in date format." sqref="K4" xr:uid="{00000000-0002-0000-0000-00000D000000}">
      <formula1>40908</formula1>
    </dataValidation>
    <dataValidation type="list" showInputMessage="1" showErrorMessage="1" sqref="B15:C15" xr:uid="{D68A71AB-653D-4770-9B51-C69DA05A4F11}">
      <formula1>CountryList</formula1>
    </dataValidation>
    <dataValidation type="list" showInputMessage="1" showErrorMessage="1" sqref="K12:K16" xr:uid="{00000000-0002-0000-0000-00000E000000}">
      <formula1>YNList</formula1>
    </dataValidation>
    <dataValidation type="list" showInputMessage="1" showErrorMessage="1" sqref="K9:K10" xr:uid="{00000000-0002-0000-0000-00000A000000}">
      <formula1>DocList</formula1>
    </dataValidation>
    <dataValidation type="textLength" operator="lessThan" allowBlank="1" showInputMessage="1" showErrorMessage="1" errorTitle="Telephone" error="Telephone cannot be &gt; 20 characters." sqref="F8" xr:uid="{D409F2CE-C014-457B-A760-8FE5BB546108}">
      <formula1>21</formula1>
    </dataValidation>
    <dataValidation type="textLength" operator="lessThanOrEqual" allowBlank="1" showInputMessage="1" showErrorMessage="1" sqref="F9:H9" xr:uid="{B62C7732-A10B-458E-9841-01BC1B2A3FAD}">
      <formula1>60</formula1>
    </dataValidation>
    <dataValidation type="decimal" operator="greaterThanOrEqual" allowBlank="1" showInputMessage="1" showErrorMessage="1" sqref="J20:J100 J101:J142" xr:uid="{00000000-0002-0000-0000-000003000000}">
      <formula1>0</formula1>
    </dataValidation>
    <dataValidation type="textLength" allowBlank="1" showInputMessage="1" showErrorMessage="1" errorTitle="ISBN (13 Digit)" error="ISBN must be 10 or 13 digits." sqref="B20:B100 B101:B142" xr:uid="{00000000-0002-0000-0000-000004000000}">
      <formula1>10</formula1>
      <formula2>13</formula2>
    </dataValidation>
    <dataValidation type="decimal" operator="greaterThanOrEqual" showInputMessage="1" showErrorMessage="1" errorTitle="Unit Price" error="Unit Price must be a number greater than zero." sqref="I20:I100 I101:I142" xr:uid="{00000000-0002-0000-0000-000005000000}">
      <formula1>0</formula1>
    </dataValidation>
    <dataValidation type="whole" operator="greaterThanOrEqual" allowBlank="1" showInputMessage="1" showErrorMessage="1" errorTitle="Quantity ordered" error="Quantity must be a number greater than zero." sqref="H20:H100 H101:H142" xr:uid="{00000000-0002-0000-0000-000006000000}">
      <formula1>0</formula1>
    </dataValidation>
    <dataValidation type="decimal" allowBlank="1" showInputMessage="1" showErrorMessage="1" errorTitle="Quantity ordered" error="Discount must be between 0 - 100%." sqref="G20:G100 G101:G142" xr:uid="{00000000-0002-0000-0000-000008000000}">
      <formula1>0</formula1>
      <formula2>1</formula2>
    </dataValidation>
    <dataValidation type="textLength" operator="lessThanOrEqual" allowBlank="1" showInputMessage="1" showErrorMessage="1" errorTitle="Line Reference" error="Order references cannot be greater than 17 characters in length." sqref="F20:F100 F101:F142" xr:uid="{00000000-0002-0000-0000-000009000000}">
      <formula1>17</formula1>
    </dataValidation>
    <dataValidation type="whole" operator="greaterThanOrEqual" allowBlank="1" showInputMessage="1" showErrorMessage="1" sqref="K20:K100 K101:K142" xr:uid="{00000000-0002-0000-0000-000007000000}">
      <formula1>0</formula1>
    </dataValidation>
  </dataValidations>
  <printOptions horizontalCentered="1"/>
  <pageMargins left="0.23622047244094491" right="0.23622047244094491" top="0.31496062992125984" bottom="0.31496062992125984" header="0.31496062992125984" footer="0.31496062992125984"/>
  <pageSetup paperSize="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L388"/>
  <sheetViews>
    <sheetView topLeftCell="H1" workbookViewId="0">
      <selection activeCell="V4" sqref="V4"/>
    </sheetView>
  </sheetViews>
  <sheetFormatPr defaultRowHeight="13.2"/>
  <cols>
    <col min="1" max="1" width="10.6640625" customWidth="1"/>
    <col min="2" max="2" width="13.33203125" bestFit="1" customWidth="1"/>
    <col min="3" max="3" width="12.33203125" customWidth="1"/>
    <col min="4" max="4" width="12.33203125" bestFit="1" customWidth="1"/>
    <col min="5" max="5" width="13.5546875" customWidth="1"/>
    <col min="6" max="6" width="15.6640625" style="8" bestFit="1" customWidth="1"/>
    <col min="7" max="7" width="15.33203125" customWidth="1"/>
    <col min="9" max="9" width="11.6640625" customWidth="1"/>
    <col min="10" max="10" width="11.44140625" customWidth="1"/>
    <col min="11" max="11" width="10.33203125" customWidth="1"/>
    <col min="14" max="14" width="11.44140625" customWidth="1"/>
    <col min="15" max="15" width="17.6640625" customWidth="1"/>
    <col min="16" max="17" width="15.33203125" customWidth="1"/>
    <col min="19" max="19" width="15.33203125" customWidth="1"/>
    <col min="20" max="20" width="11.33203125" customWidth="1"/>
    <col min="21" max="21" width="13.5546875" customWidth="1"/>
    <col min="22" max="22" width="18.44140625" style="4" customWidth="1"/>
    <col min="23" max="23" width="16.33203125" customWidth="1"/>
    <col min="24" max="24" width="13.6640625" customWidth="1"/>
    <col min="25" max="25" width="13.33203125" customWidth="1"/>
    <col min="27" max="27" width="11.5546875" customWidth="1"/>
    <col min="32" max="32" width="10" customWidth="1"/>
    <col min="33" max="33" width="9.6640625" customWidth="1"/>
    <col min="35" max="35" width="9.33203125" customWidth="1"/>
    <col min="37" max="37" width="9.33203125" style="110"/>
    <col min="38" max="38" width="16.44140625" style="110" customWidth="1"/>
    <col min="40" max="40" width="10.6640625" customWidth="1"/>
    <col min="41" max="41" width="13.6640625" customWidth="1"/>
    <col min="42" max="42" width="14.44140625" customWidth="1"/>
    <col min="43" max="43" width="12.33203125" customWidth="1"/>
    <col min="44" max="44" width="9.44140625" customWidth="1"/>
    <col min="45" max="45" width="16.33203125" customWidth="1"/>
    <col min="46" max="46" width="11.6640625" style="3" customWidth="1"/>
    <col min="48" max="48" width="11.44140625" customWidth="1"/>
  </cols>
  <sheetData>
    <row r="1" spans="1:90">
      <c r="A1" s="1" t="s">
        <v>29</v>
      </c>
      <c r="B1" s="6" t="s">
        <v>30</v>
      </c>
      <c r="C1" s="2" t="s">
        <v>31</v>
      </c>
      <c r="D1" s="190" t="s">
        <v>32</v>
      </c>
      <c r="E1" s="190"/>
      <c r="F1" s="17"/>
      <c r="G1" s="4"/>
      <c r="H1" s="5"/>
      <c r="I1" s="5"/>
      <c r="J1" s="5"/>
      <c r="K1" s="5"/>
      <c r="L1" s="5"/>
      <c r="M1" s="5"/>
      <c r="N1" s="4"/>
      <c r="O1" s="4"/>
      <c r="P1" s="4"/>
      <c r="Q1" s="4"/>
      <c r="R1" s="4"/>
      <c r="S1" s="4"/>
      <c r="T1" s="4"/>
      <c r="U1" s="4"/>
      <c r="Z1" s="4"/>
      <c r="AA1" s="4"/>
      <c r="AB1" s="4"/>
      <c r="AC1" s="4"/>
      <c r="AD1" s="4"/>
      <c r="AE1" s="4"/>
      <c r="AF1" s="4"/>
      <c r="AG1" s="4"/>
      <c r="AH1" s="4"/>
      <c r="AI1" s="4"/>
      <c r="AJ1" s="4"/>
      <c r="AM1" s="4"/>
      <c r="AN1" s="4"/>
      <c r="AO1" s="4"/>
      <c r="AP1" s="4"/>
      <c r="AQ1" s="4"/>
      <c r="AR1" s="4"/>
      <c r="AS1" s="4"/>
      <c r="AU1" s="4"/>
      <c r="AV1" s="4"/>
    </row>
    <row r="2" spans="1:90">
      <c r="A2" s="100">
        <v>0</v>
      </c>
      <c r="B2" s="101">
        <v>1</v>
      </c>
      <c r="C2" s="101">
        <v>2</v>
      </c>
      <c r="D2" s="101">
        <v>3</v>
      </c>
      <c r="E2" s="100">
        <v>4</v>
      </c>
      <c r="F2" s="101">
        <v>5</v>
      </c>
      <c r="G2" s="100">
        <v>6</v>
      </c>
      <c r="H2" s="101">
        <v>7</v>
      </c>
      <c r="I2" s="101">
        <v>8</v>
      </c>
      <c r="J2" s="101">
        <v>9</v>
      </c>
      <c r="K2" s="100">
        <v>10</v>
      </c>
      <c r="L2" s="101">
        <v>11</v>
      </c>
      <c r="M2" s="101">
        <v>12</v>
      </c>
      <c r="N2" s="100">
        <v>13</v>
      </c>
      <c r="O2" s="101">
        <v>14</v>
      </c>
      <c r="P2" s="100">
        <v>15</v>
      </c>
      <c r="Q2" s="101">
        <v>16</v>
      </c>
      <c r="R2" s="101">
        <v>17</v>
      </c>
      <c r="S2" s="100">
        <v>18</v>
      </c>
      <c r="T2" s="101">
        <v>19</v>
      </c>
      <c r="U2" s="100">
        <v>20</v>
      </c>
      <c r="V2" s="108">
        <v>21</v>
      </c>
      <c r="W2" s="101">
        <v>22</v>
      </c>
      <c r="X2" s="100">
        <v>23</v>
      </c>
      <c r="Y2" s="100">
        <v>24</v>
      </c>
      <c r="Z2" s="100">
        <v>25</v>
      </c>
      <c r="AA2" s="100">
        <v>26</v>
      </c>
      <c r="AB2" s="100">
        <v>27</v>
      </c>
      <c r="AC2" s="101">
        <v>28</v>
      </c>
      <c r="AD2" s="100">
        <v>29</v>
      </c>
      <c r="AE2" s="101">
        <v>30</v>
      </c>
      <c r="AF2" s="100">
        <v>31</v>
      </c>
      <c r="AG2" s="100">
        <v>32</v>
      </c>
      <c r="AH2" s="100">
        <v>33</v>
      </c>
      <c r="AI2" s="101">
        <v>34</v>
      </c>
      <c r="AJ2" s="100">
        <v>35</v>
      </c>
      <c r="AK2" s="111">
        <v>36</v>
      </c>
      <c r="AL2" s="111">
        <v>37</v>
      </c>
      <c r="AM2" s="100">
        <v>38</v>
      </c>
      <c r="AN2" s="100">
        <v>39</v>
      </c>
      <c r="AO2" s="100">
        <v>40</v>
      </c>
      <c r="AP2" s="100">
        <v>41</v>
      </c>
      <c r="AQ2" s="100">
        <v>42</v>
      </c>
      <c r="AR2" s="100">
        <v>43</v>
      </c>
      <c r="AS2" s="100">
        <v>44</v>
      </c>
      <c r="AT2" s="100">
        <v>45</v>
      </c>
      <c r="AU2" s="100">
        <v>46</v>
      </c>
      <c r="AV2" s="100">
        <v>47</v>
      </c>
      <c r="AW2" s="100">
        <v>48</v>
      </c>
      <c r="AX2" s="100">
        <v>49</v>
      </c>
      <c r="AY2" s="100">
        <v>50</v>
      </c>
      <c r="AZ2" s="101">
        <v>51</v>
      </c>
      <c r="BA2" s="100">
        <v>52</v>
      </c>
      <c r="BB2" s="100">
        <v>53</v>
      </c>
      <c r="BC2" s="100">
        <v>54</v>
      </c>
      <c r="BD2" s="101">
        <v>55</v>
      </c>
      <c r="BE2" s="101">
        <v>56</v>
      </c>
      <c r="BF2" s="101">
        <v>57</v>
      </c>
      <c r="BG2" s="100">
        <v>58</v>
      </c>
      <c r="BH2" s="100">
        <v>59</v>
      </c>
      <c r="BI2" s="100">
        <v>60</v>
      </c>
      <c r="BJ2" s="100">
        <v>61</v>
      </c>
      <c r="BK2" s="100">
        <v>62</v>
      </c>
      <c r="BL2" s="100">
        <v>63</v>
      </c>
      <c r="BM2" s="100">
        <v>64</v>
      </c>
      <c r="BN2" s="100">
        <v>65</v>
      </c>
      <c r="BO2" s="100">
        <v>66</v>
      </c>
      <c r="BP2" s="100">
        <v>67</v>
      </c>
      <c r="BQ2" s="100">
        <v>68</v>
      </c>
      <c r="BR2" s="100">
        <v>69</v>
      </c>
      <c r="BS2" s="100">
        <v>70</v>
      </c>
      <c r="BT2" s="100">
        <v>71</v>
      </c>
      <c r="BU2" s="100">
        <v>72</v>
      </c>
      <c r="BV2" s="100">
        <v>73</v>
      </c>
      <c r="BW2" s="100">
        <v>74</v>
      </c>
      <c r="BX2" s="100">
        <v>75</v>
      </c>
      <c r="BY2" s="100">
        <v>76</v>
      </c>
      <c r="BZ2" s="100">
        <v>77</v>
      </c>
      <c r="CA2" s="100">
        <v>78</v>
      </c>
      <c r="CB2" s="100">
        <v>79</v>
      </c>
      <c r="CC2" s="100">
        <v>80</v>
      </c>
      <c r="CD2" s="100">
        <v>81</v>
      </c>
      <c r="CE2" s="100">
        <v>82</v>
      </c>
      <c r="CF2" s="100">
        <v>83</v>
      </c>
      <c r="CG2" s="100">
        <v>84</v>
      </c>
      <c r="CH2" s="100">
        <v>85</v>
      </c>
      <c r="CI2" s="100">
        <v>86</v>
      </c>
      <c r="CJ2" s="100">
        <v>87</v>
      </c>
      <c r="CK2" s="100">
        <v>88</v>
      </c>
      <c r="CL2" s="100">
        <v>89</v>
      </c>
    </row>
    <row r="3" spans="1:90" s="9" customFormat="1" ht="48.75" customHeight="1" thickBot="1">
      <c r="A3" s="70" t="s">
        <v>33</v>
      </c>
      <c r="B3" s="71" t="s">
        <v>78</v>
      </c>
      <c r="C3" s="72" t="s">
        <v>79</v>
      </c>
      <c r="D3" s="73" t="s">
        <v>80</v>
      </c>
      <c r="E3" s="74" t="s">
        <v>81</v>
      </c>
      <c r="F3" s="75" t="s">
        <v>21</v>
      </c>
      <c r="G3" s="76" t="s">
        <v>82</v>
      </c>
      <c r="H3" s="75" t="s">
        <v>25</v>
      </c>
      <c r="I3" s="77" t="s">
        <v>83</v>
      </c>
      <c r="J3" s="77" t="s">
        <v>84</v>
      </c>
      <c r="K3" s="77" t="s">
        <v>85</v>
      </c>
      <c r="L3" s="78" t="s">
        <v>24</v>
      </c>
      <c r="M3" s="79" t="s">
        <v>86</v>
      </c>
      <c r="N3" s="74" t="s">
        <v>81</v>
      </c>
      <c r="O3" s="80" t="s">
        <v>87</v>
      </c>
      <c r="P3" s="80" t="s">
        <v>88</v>
      </c>
      <c r="Q3" s="80" t="s">
        <v>89</v>
      </c>
      <c r="R3" s="80" t="s">
        <v>90</v>
      </c>
      <c r="S3" s="80" t="s">
        <v>91</v>
      </c>
      <c r="T3" s="81" t="s">
        <v>92</v>
      </c>
      <c r="U3" s="80" t="s">
        <v>93</v>
      </c>
      <c r="V3" s="80" t="s">
        <v>94</v>
      </c>
      <c r="W3" s="83" t="s">
        <v>95</v>
      </c>
      <c r="X3" s="83" t="s">
        <v>96</v>
      </c>
      <c r="Y3" s="83" t="s">
        <v>97</v>
      </c>
      <c r="Z3" s="80" t="s">
        <v>98</v>
      </c>
      <c r="AA3" s="80" t="s">
        <v>99</v>
      </c>
      <c r="AB3" s="79" t="s">
        <v>100</v>
      </c>
      <c r="AC3" s="72" t="s">
        <v>101</v>
      </c>
      <c r="AD3" s="74" t="s">
        <v>81</v>
      </c>
      <c r="AE3" s="82" t="s">
        <v>102</v>
      </c>
      <c r="AF3" s="79" t="s">
        <v>103</v>
      </c>
      <c r="AG3" s="74" t="s">
        <v>81</v>
      </c>
      <c r="AH3" s="79" t="s">
        <v>104</v>
      </c>
      <c r="AI3" s="79" t="s">
        <v>105</v>
      </c>
      <c r="AJ3" s="83" t="s">
        <v>106</v>
      </c>
      <c r="AK3" s="82" t="s">
        <v>107</v>
      </c>
      <c r="AL3" s="82" t="s">
        <v>108</v>
      </c>
      <c r="AM3" s="83" t="s">
        <v>109</v>
      </c>
      <c r="AN3" s="79" t="s">
        <v>110</v>
      </c>
      <c r="AO3" s="74" t="s">
        <v>81</v>
      </c>
      <c r="AP3" s="74" t="s">
        <v>81</v>
      </c>
      <c r="AQ3" s="74" t="s">
        <v>81</v>
      </c>
      <c r="AR3" s="74" t="s">
        <v>81</v>
      </c>
      <c r="AS3" s="84" t="s">
        <v>111</v>
      </c>
      <c r="AT3" s="74" t="s">
        <v>81</v>
      </c>
      <c r="AU3" s="74" t="s">
        <v>81</v>
      </c>
      <c r="AV3" s="74" t="s">
        <v>81</v>
      </c>
      <c r="AW3" s="74" t="s">
        <v>81</v>
      </c>
      <c r="AX3" s="74" t="s">
        <v>81</v>
      </c>
      <c r="AY3" s="79" t="s">
        <v>112</v>
      </c>
      <c r="AZ3" s="79" t="s">
        <v>113</v>
      </c>
      <c r="BA3" s="83" t="s">
        <v>114</v>
      </c>
      <c r="BB3" s="74" t="s">
        <v>81</v>
      </c>
      <c r="BC3" s="74" t="s">
        <v>81</v>
      </c>
      <c r="BD3" s="85" t="s">
        <v>115</v>
      </c>
      <c r="BE3" s="72" t="s">
        <v>116</v>
      </c>
      <c r="BF3" s="85" t="s">
        <v>35</v>
      </c>
      <c r="BG3" s="86" t="s">
        <v>117</v>
      </c>
      <c r="BH3" s="87" t="s">
        <v>118</v>
      </c>
      <c r="BI3" s="87" t="s">
        <v>119</v>
      </c>
      <c r="BJ3" s="83" t="s">
        <v>120</v>
      </c>
      <c r="BK3" s="87" t="s">
        <v>121</v>
      </c>
      <c r="BL3" s="88" t="s">
        <v>122</v>
      </c>
      <c r="BM3" s="89" t="s">
        <v>123</v>
      </c>
      <c r="BN3" s="90" t="s">
        <v>124</v>
      </c>
      <c r="BO3" s="87" t="s">
        <v>125</v>
      </c>
      <c r="BP3" s="80" t="s">
        <v>126</v>
      </c>
      <c r="BQ3" s="80" t="s">
        <v>127</v>
      </c>
      <c r="BR3" s="80" t="s">
        <v>128</v>
      </c>
      <c r="BS3" s="80" t="s">
        <v>129</v>
      </c>
      <c r="BT3" s="80" t="s">
        <v>130</v>
      </c>
      <c r="BU3" s="81" t="s">
        <v>131</v>
      </c>
      <c r="BV3" s="80" t="s">
        <v>132</v>
      </c>
      <c r="BW3" s="80" t="s">
        <v>133</v>
      </c>
      <c r="BX3" s="80" t="s">
        <v>134</v>
      </c>
      <c r="BY3" s="80" t="s">
        <v>135</v>
      </c>
      <c r="BZ3" s="80" t="s">
        <v>136</v>
      </c>
      <c r="CA3" s="80" t="s">
        <v>137</v>
      </c>
      <c r="CB3" s="80" t="s">
        <v>138</v>
      </c>
      <c r="CC3" s="74" t="s">
        <v>81</v>
      </c>
      <c r="CD3" s="83" t="s">
        <v>139</v>
      </c>
      <c r="CE3" s="83" t="s">
        <v>140</v>
      </c>
      <c r="CF3" s="83" t="s">
        <v>141</v>
      </c>
      <c r="CG3" s="83" t="s">
        <v>142</v>
      </c>
      <c r="CH3" s="83" t="s">
        <v>143</v>
      </c>
      <c r="CI3" s="83" t="s">
        <v>144</v>
      </c>
      <c r="CJ3" s="83" t="s">
        <v>145</v>
      </c>
      <c r="CK3" s="91" t="s">
        <v>146</v>
      </c>
      <c r="CL3" s="91" t="s">
        <v>147</v>
      </c>
    </row>
    <row r="4" spans="1:90" ht="13.8" thickTop="1">
      <c r="A4" s="40"/>
      <c r="B4" s="99" t="str">
        <f>IF(ISNUMBER(($H4)),'Order Form'!$D$5,"")</f>
        <v/>
      </c>
      <c r="C4" s="98" t="str">
        <f>IF(ISNUMBER(($H4)),'Order Form'!$G$5,"")</f>
        <v/>
      </c>
      <c r="D4" s="98" t="str">
        <f>IF('Order Form'!F20="","",IF(ISNUMBER(($H4)),'Order Form'!F20,""))</f>
        <v/>
      </c>
      <c r="E4" s="41"/>
      <c r="F4" s="97" t="str">
        <f>IF(ISNUMBER((H4)),SUBSTITUTE(SUBSTITUTE('Order Form'!B20,"-","")," ",""),"")</f>
        <v/>
      </c>
      <c r="G4" s="42"/>
      <c r="H4" s="96" t="str">
        <f>IF('Order Form'!H20&gt;0,'Order Form'!H20," ")</f>
        <v xml:space="preserve"> </v>
      </c>
      <c r="I4" s="95" t="str">
        <f>IF('Order Form'!$K$13="Yes",(IF('Order Form'!J20&gt;0,"",IF('Order Form'!$K$10&lt;&gt;"GR - Gratis",IF('Order Form'!I20=0,"",IF(ISNUMBER($H4),'Order Form'!I20,"")),""))),"")</f>
        <v/>
      </c>
      <c r="J4" s="95" t="str">
        <f>IF('Order Form'!$K$13="Yes",(IF('Order Form'!J20=0,"",IF('Order Form'!$K$10&lt;&gt;"GR - Gratis",IF(ISNUMBER($H4),'Order Form'!J20,""),""))),"")</f>
        <v/>
      </c>
      <c r="K4" s="43"/>
      <c r="L4" s="95" t="str">
        <f>IF('Order Form'!J20&gt;0,"",IF('Order Form'!G20=0,"",IF('Order Form'!$K$10&lt;&gt;"GR - Gratis",IF('Order Form'!$K$12="Yes",IF(ISNUMBER($H4),'Order Form'!G20*100,""),""),"")))</f>
        <v/>
      </c>
      <c r="M4" s="95" t="str">
        <f>IF('Order Form'!J20&gt;0,"",IF('Order Form'!$K$17=0,"",IF('Order Form'!$K$17=0,"",IF('Order Form'!$K$10&lt;&gt;"GR - Gratis",IF('Order Form'!$K$12="Yes",IF(ISNUMBER($H4),'Order Form'!$K$17*100,""),""),""))))</f>
        <v/>
      </c>
      <c r="N4" s="44"/>
      <c r="O4" s="104" t="str">
        <f>IF('Order Form'!$B$8="Name / Attent Of","",IF(ISNUMBER($H4),IF('Order Form'!$K$14="Yes",'Order Form'!$B$8,""),""))</f>
        <v/>
      </c>
      <c r="P4" s="102" t="str">
        <f>IF('Order Form'!$B$9="Company / Department","",IF(ISNUMBER($H4),IF('Order Form'!$K$14="Yes",'Order Form'!$B$9,""),""))</f>
        <v/>
      </c>
      <c r="Q4" s="104" t="str">
        <f>IF('Order Form'!$B$10="Address 1","",IF(ISNUMBER($H4),IF('Order Form'!$K$14="Yes",'Order Form'!$B$10,""),""))</f>
        <v/>
      </c>
      <c r="R4" s="104" t="str">
        <f>IF('Order Form'!$B$11="Address 2","",IF(ISNUMBER($H4),IF('Order Form'!$K$14="Yes",'Order Form'!$B$11,""),""))</f>
        <v/>
      </c>
      <c r="S4" s="102" t="str">
        <f>IF('Order Form'!$B$12="Address 3","",IF(ISNUMBER($H4),IF('Order Form'!$K$14="Yes",'Order Form'!$B$12,""),""))</f>
        <v/>
      </c>
      <c r="T4" s="104" t="str">
        <f>IF('Order Form'!$B$13="Town","",IF(ISNUMBER($H4),IF('Order Form'!$K$14="Yes",'Order Form'!$B$13,""),""))</f>
        <v/>
      </c>
      <c r="U4" s="106"/>
      <c r="V4" s="109" t="str">
        <f>IF('Order Form'!$B$14="Post Code","",IF(ISNUMBER($H4),IF('Order Form'!$K$14="Yes",'Order Form'!$B$14,""),""))</f>
        <v/>
      </c>
      <c r="W4" s="104" t="str">
        <f>IF('Order Form'!$B$15="Country","",IF(ISNUMBER($H4),IF('Order Form'!$K$14="Yes",VLOOKUP('Order Form'!$B$15,Lists!N:O,2,0),""),""))</f>
        <v/>
      </c>
      <c r="X4" s="106"/>
      <c r="Y4" s="105" t="str">
        <f>IF('Order Form'!$F$8="Phone","",IF(ISNUMBER($H4),IF('Order Form'!$K$14="Yes",'Order Form'!$F$8,""),""))</f>
        <v/>
      </c>
      <c r="Z4" s="103" t="str">
        <f>IF('Order Form'!$F$9="Email","",IF(ISNUMBER($H4),IF('Order Form'!$K$14="Yes",'Order Form'!$F$9,""),""))</f>
        <v/>
      </c>
      <c r="AA4" s="44"/>
      <c r="AC4" s="92" t="str">
        <f>IF(ISNUMBER(($H4)),LEFT('Order Form'!$K$10,2),"")</f>
        <v/>
      </c>
      <c r="AD4" s="40"/>
      <c r="AE4" s="92" t="str">
        <f>IF(AC4="GR",LEFT('Order Form'!$K$11,2),"")</f>
        <v/>
      </c>
      <c r="AF4" s="40"/>
      <c r="AG4" s="44"/>
      <c r="AH4" s="44"/>
      <c r="AI4" s="92" t="str">
        <f>IF(ISNUMBER(($H4)),IF('Order Form'!$K$16="Yes","P",""),"")</f>
        <v/>
      </c>
      <c r="AJ4" s="40"/>
      <c r="AK4" s="112"/>
      <c r="AL4" s="112"/>
      <c r="AM4" s="40"/>
      <c r="AN4" s="40"/>
      <c r="AO4" s="44"/>
      <c r="AP4" s="40"/>
      <c r="AQ4" s="44"/>
      <c r="AR4" s="44"/>
      <c r="AS4" s="44"/>
      <c r="AZ4" s="92" t="str">
        <f>IF(ISNUMBER(($H4)),IF('Order Form'!$K$15="Yes","Y",""),"")</f>
        <v/>
      </c>
      <c r="BD4" s="93" t="str">
        <f>IF('Order Form'!$H32&gt;0,"OF"," ")</f>
        <v xml:space="preserve"> </v>
      </c>
      <c r="BE4" s="92" t="str">
        <f>IF('Order Form'!$H32&gt;0,"Y"," ")</f>
        <v xml:space="preserve"> </v>
      </c>
      <c r="BF4" s="92" t="str">
        <f>IF('Order Form'!$H32&gt;0,"STANDARD"," ")</f>
        <v xml:space="preserve"> </v>
      </c>
    </row>
    <row r="5" spans="1:90">
      <c r="A5" s="40"/>
      <c r="B5" s="99" t="str">
        <f>IF(ISNUMBER(($H5)),'Order Form'!$D$5,"")</f>
        <v/>
      </c>
      <c r="C5" s="98" t="str">
        <f>IF(ISNUMBER(($H5)),'Order Form'!$G$5,"")</f>
        <v/>
      </c>
      <c r="D5" s="98" t="str">
        <f>IF('Order Form'!F21="","",IF(ISNUMBER(($H5)),'Order Form'!F21,""))</f>
        <v/>
      </c>
      <c r="E5" s="41"/>
      <c r="F5" s="97" t="str">
        <f>IF(ISNUMBER((H5)),SUBSTITUTE(SUBSTITUTE('Order Form'!B21,"-","")," ",""),"")</f>
        <v/>
      </c>
      <c r="G5" s="42"/>
      <c r="H5" s="96" t="str">
        <f>IF('Order Form'!H21&gt;0,'Order Form'!H21," ")</f>
        <v xml:space="preserve"> </v>
      </c>
      <c r="I5" s="95" t="str">
        <f>IF('Order Form'!$K$13="Yes",(IF('Order Form'!J21&gt;0,"",IF('Order Form'!$K$10&lt;&gt;"GR - Gratis",IF('Order Form'!I21=0,"",IF(ISNUMBER($H5),'Order Form'!I21,"")),""))),"")</f>
        <v/>
      </c>
      <c r="J5" s="95" t="str">
        <f>IF('Order Form'!$K$13="Yes",(IF('Order Form'!J21=0,"",IF('Order Form'!$K$10&lt;&gt;"GR - Gratis",IF(ISNUMBER($H5),'Order Form'!J21,""),""))),"")</f>
        <v/>
      </c>
      <c r="K5" s="43"/>
      <c r="L5" s="95" t="str">
        <f>IF('Order Form'!J21&gt;0,"",IF('Order Form'!G21=0,"",IF('Order Form'!$K$10&lt;&gt;"GR - Gratis",IF('Order Form'!$K$12="Yes",IF(ISNUMBER($H5),'Order Form'!G21*100,""),""),"")))</f>
        <v/>
      </c>
      <c r="M5" s="95" t="str">
        <f>IF('Order Form'!J21&gt;0,"",IF('Order Form'!$K$17=0,"",IF('Order Form'!$K$17=0,"",IF('Order Form'!$K$10&lt;&gt;"GR - Gratis",IF('Order Form'!$K$12="Yes",IF(ISNUMBER($H5),'Order Form'!$K$17*100,""),""),""))))</f>
        <v/>
      </c>
      <c r="N5" s="44"/>
      <c r="O5" s="94" t="str">
        <f>IF('Order Form'!$B$8="Name / Attent Of","",IF(ISNUMBER($H5),IF('Order Form'!$K$14="Yes",'Order Form'!$B$8,""),""))</f>
        <v/>
      </c>
      <c r="P5" s="102" t="str">
        <f>IF('Order Form'!$B$9="Company / Department","",IF(ISNUMBER($H5),IF('Order Form'!$K$14="Yes",'Order Form'!$B$9,""),""))</f>
        <v/>
      </c>
      <c r="Q5" s="94" t="str">
        <f>IF('Order Form'!$B$10="Address 1","",IF(ISNUMBER($H5),IF('Order Form'!$K$14="Yes",'Order Form'!$B$10,""),""))</f>
        <v/>
      </c>
      <c r="R5" s="94" t="str">
        <f>IF('Order Form'!$B$11="Address 2","",IF(ISNUMBER($H5),IF('Order Form'!$K$14="Yes",'Order Form'!$B$11,""),""))</f>
        <v/>
      </c>
      <c r="S5" s="102" t="str">
        <f>IF('Order Form'!$B$12="Address 3","",IF(ISNUMBER($H5),IF('Order Form'!$K$14="Yes",'Order Form'!$B$12,""),""))</f>
        <v/>
      </c>
      <c r="T5" s="94" t="str">
        <f>IF('Order Form'!$B$13="Town","",IF(ISNUMBER($H5),IF('Order Form'!$K$14="Yes",'Order Form'!$B$13,""),""))</f>
        <v/>
      </c>
      <c r="U5" s="40"/>
      <c r="V5" s="109" t="str">
        <f>IF('Order Form'!$B$14="Post Code","",IF(ISNUMBER($H5),IF('Order Form'!$K$14="Yes",'Order Form'!$B$14,""),""))</f>
        <v/>
      </c>
      <c r="W5" s="104" t="str">
        <f>IF('Order Form'!$B$15="Country","",IF(ISNUMBER($H5),IF('Order Form'!$K$14="Yes",VLOOKUP('Order Form'!$B$15,Lists!N:O,2,0),""),""))</f>
        <v/>
      </c>
      <c r="X5" s="106"/>
      <c r="Y5" s="105" t="str">
        <f>IF('Order Form'!$F$8="Phone","",IF(ISNUMBER($H5),IF('Order Form'!$K$14="Yes",'Order Form'!$F$8,""),""))</f>
        <v/>
      </c>
      <c r="Z5" s="103" t="str">
        <f>IF('Order Form'!$F$9="Email","",IF(ISNUMBER($H5),IF('Order Form'!$K$14="Yes",'Order Form'!$F$9,""),""))</f>
        <v/>
      </c>
      <c r="AA5" s="44"/>
      <c r="AC5" s="92" t="str">
        <f>IF(ISNUMBER(($H5)),LEFT('Order Form'!$K$10,2),"")</f>
        <v/>
      </c>
      <c r="AD5" s="40"/>
      <c r="AE5" s="92" t="str">
        <f>IF(AC5="GR",LEFT('Order Form'!$K$11,2),"")</f>
        <v/>
      </c>
      <c r="AF5" s="40"/>
      <c r="AG5" s="44"/>
      <c r="AH5" s="44"/>
      <c r="AI5" s="92" t="str">
        <f>IF(ISNUMBER(($H5)),IF('Order Form'!$K$16="Yes","P",""),"")</f>
        <v/>
      </c>
      <c r="AJ5" s="40"/>
      <c r="AK5" s="112"/>
      <c r="AL5" s="112"/>
      <c r="AM5" s="40"/>
      <c r="AN5" s="40"/>
      <c r="AO5" s="44"/>
      <c r="AP5" s="40"/>
      <c r="AQ5" s="44"/>
      <c r="AR5" s="44"/>
      <c r="AS5" s="44"/>
      <c r="AZ5" s="92" t="str">
        <f>IF(ISNUMBER(($H5)),IF('Order Form'!$K$15="Yes","Y",""),"")</f>
        <v/>
      </c>
      <c r="BD5" s="93" t="str">
        <f>IF('Order Form'!$H36&gt;0,"OF"," ")</f>
        <v xml:space="preserve"> </v>
      </c>
      <c r="BE5" s="92" t="str">
        <f>IF('Order Form'!$H36&gt;0,"Y"," ")</f>
        <v xml:space="preserve"> </v>
      </c>
      <c r="BF5" s="92" t="str">
        <f>IF('Order Form'!$H36&gt;0,"STANDARD"," ")</f>
        <v xml:space="preserve"> </v>
      </c>
    </row>
    <row r="6" spans="1:90">
      <c r="A6" s="40"/>
      <c r="B6" s="99" t="str">
        <f>IF(ISNUMBER(($H6)),'Order Form'!$D$5,"")</f>
        <v/>
      </c>
      <c r="C6" s="98" t="str">
        <f>IF(ISNUMBER(($H6)),'Order Form'!$G$5,"")</f>
        <v/>
      </c>
      <c r="D6" s="98" t="str">
        <f>IF('Order Form'!F22="","",IF(ISNUMBER(($H6)),'Order Form'!F22,""))</f>
        <v/>
      </c>
      <c r="E6" s="41"/>
      <c r="F6" s="97" t="str">
        <f>IF(ISNUMBER((H6)),SUBSTITUTE(SUBSTITUTE('Order Form'!B22,"-","")," ",""),"")</f>
        <v/>
      </c>
      <c r="G6" s="42"/>
      <c r="H6" s="96" t="str">
        <f>IF('Order Form'!H22&gt;0,'Order Form'!H22," ")</f>
        <v xml:space="preserve"> </v>
      </c>
      <c r="I6" s="95" t="str">
        <f>IF('Order Form'!$K$13="Yes",(IF('Order Form'!J22&gt;0,"",IF('Order Form'!$K$10&lt;&gt;"GR - Gratis",IF('Order Form'!I22=0,"",IF(ISNUMBER($H6),'Order Form'!I22,"")),""))),"")</f>
        <v/>
      </c>
      <c r="J6" s="95" t="str">
        <f>IF('Order Form'!$K$13="Yes",(IF('Order Form'!J22=0,"",IF('Order Form'!$K$10&lt;&gt;"GR - Gratis",IF(ISNUMBER($H6),'Order Form'!J22,""),""))),"")</f>
        <v/>
      </c>
      <c r="K6" s="43"/>
      <c r="L6" s="95" t="str">
        <f>IF('Order Form'!J22&gt;0,"",IF('Order Form'!G22=0,"",IF('Order Form'!$K$10&lt;&gt;"GR - Gratis",IF('Order Form'!$K$12="Yes",IF(ISNUMBER($H6),'Order Form'!G22*100,""),""),"")))</f>
        <v/>
      </c>
      <c r="M6" s="95" t="str">
        <f>IF('Order Form'!J22&gt;0,"",IF('Order Form'!$K$17=0,"",IF('Order Form'!$K$17=0,"",IF('Order Form'!$K$10&lt;&gt;"GR - Gratis",IF('Order Form'!$K$12="Yes",IF(ISNUMBER($H6),'Order Form'!$K$17*100,""),""),""))))</f>
        <v/>
      </c>
      <c r="N6" s="44"/>
      <c r="O6" s="94" t="str">
        <f>IF('Order Form'!$B$8="Name / Attent Of","",IF(ISNUMBER($H6),IF('Order Form'!$K$14="Yes",'Order Form'!$B$8,""),""))</f>
        <v/>
      </c>
      <c r="P6" s="102" t="str">
        <f>IF('Order Form'!$B$9="Company / Department","",IF(ISNUMBER($H6),IF('Order Form'!$K$14="Yes",'Order Form'!$B$9,""),""))</f>
        <v/>
      </c>
      <c r="Q6" s="94" t="str">
        <f>IF('Order Form'!$B$10="Address 1","",IF(ISNUMBER($H6),IF('Order Form'!$K$14="Yes",'Order Form'!$B$10,""),""))</f>
        <v/>
      </c>
      <c r="R6" s="94" t="str">
        <f>IF('Order Form'!$B$11="Address 2","",IF(ISNUMBER($H6),IF('Order Form'!$K$14="Yes",'Order Form'!$B$11,""),""))</f>
        <v/>
      </c>
      <c r="S6" s="102" t="str">
        <f>IF('Order Form'!$B$12="Address 3","",IF(ISNUMBER($H6),IF('Order Form'!$K$14="Yes",'Order Form'!$B$12,""),""))</f>
        <v/>
      </c>
      <c r="T6" s="94" t="str">
        <f>IF('Order Form'!$B$13="Town","",IF(ISNUMBER($H6),IF('Order Form'!$K$14="Yes",'Order Form'!$B$13,""),""))</f>
        <v/>
      </c>
      <c r="U6" s="40"/>
      <c r="V6" s="109" t="str">
        <f>IF('Order Form'!$B$14="Post Code","",IF(ISNUMBER($H6),IF('Order Form'!$K$14="Yes",'Order Form'!$B$14,""),""))</f>
        <v/>
      </c>
      <c r="W6" s="104" t="str">
        <f>IF('Order Form'!$B$15="Country","",IF(ISNUMBER($H6),IF('Order Form'!$K$14="Yes",VLOOKUP('Order Form'!$B$15,Lists!N:O,2,0),""),""))</f>
        <v/>
      </c>
      <c r="X6" s="106"/>
      <c r="Y6" s="105" t="str">
        <f>IF('Order Form'!$F$8="Phone","",IF(ISNUMBER($H6),IF('Order Form'!$K$14="Yes",'Order Form'!$F$8,""),""))</f>
        <v/>
      </c>
      <c r="Z6" s="103" t="str">
        <f>IF('Order Form'!$F$9="Email","",IF(ISNUMBER($H6),IF('Order Form'!$K$14="Yes",'Order Form'!$F$9,""),""))</f>
        <v/>
      </c>
      <c r="AA6" s="44"/>
      <c r="AC6" s="92" t="str">
        <f>IF(ISNUMBER(($H6)),LEFT('Order Form'!$K$10,2),"")</f>
        <v/>
      </c>
      <c r="AD6" s="40"/>
      <c r="AE6" s="92" t="str">
        <f>IF(AC6="GR",LEFT('Order Form'!$K$11,2),"")</f>
        <v/>
      </c>
      <c r="AF6" s="40"/>
      <c r="AG6" s="44"/>
      <c r="AH6" s="44"/>
      <c r="AI6" s="92" t="str">
        <f>IF(ISNUMBER(($H6)),IF('Order Form'!$K$16="Yes","P",""),"")</f>
        <v/>
      </c>
      <c r="AJ6" s="40"/>
      <c r="AK6" s="112"/>
      <c r="AL6" s="112"/>
      <c r="AM6" s="40"/>
      <c r="AN6" s="40"/>
      <c r="AO6" s="44"/>
      <c r="AP6" s="40"/>
      <c r="AQ6" s="44"/>
      <c r="AR6" s="44"/>
      <c r="AS6" s="44"/>
      <c r="AZ6" s="92" t="str">
        <f>IF(ISNUMBER(($H6)),IF('Order Form'!$K$15="Yes","Y",""),"")</f>
        <v/>
      </c>
      <c r="BD6" s="93" t="str">
        <f>IF('Order Form'!$H35&gt;0,"OF"," ")</f>
        <v xml:space="preserve"> </v>
      </c>
      <c r="BE6" s="92" t="str">
        <f>IF('Order Form'!$H35&gt;0,"Y"," ")</f>
        <v xml:space="preserve"> </v>
      </c>
      <c r="BF6" s="92" t="str">
        <f>IF('Order Form'!$H35&gt;0,"STANDARD"," ")</f>
        <v xml:space="preserve"> </v>
      </c>
    </row>
    <row r="7" spans="1:90">
      <c r="A7" s="40"/>
      <c r="B7" s="99" t="str">
        <f>IF(ISNUMBER(($H7)),'Order Form'!$D$5,"")</f>
        <v/>
      </c>
      <c r="C7" s="98" t="str">
        <f>IF(ISNUMBER(($H7)),'Order Form'!$G$5,"")</f>
        <v/>
      </c>
      <c r="D7" s="98" t="str">
        <f>IF('Order Form'!F23="","",IF(ISNUMBER(($H7)),'Order Form'!F23,""))</f>
        <v/>
      </c>
      <c r="E7" s="41"/>
      <c r="F7" s="97" t="str">
        <f>IF(ISNUMBER((H7)),SUBSTITUTE(SUBSTITUTE('Order Form'!B23,"-","")," ",""),"")</f>
        <v/>
      </c>
      <c r="G7" s="42"/>
      <c r="H7" s="96" t="str">
        <f>IF('Order Form'!H23&gt;0,'Order Form'!H23," ")</f>
        <v xml:space="preserve"> </v>
      </c>
      <c r="I7" s="95" t="str">
        <f>IF('Order Form'!$K$13="Yes",(IF('Order Form'!J23&gt;0,"",IF('Order Form'!$K$10&lt;&gt;"GR - Gratis",IF('Order Form'!I23=0,"",IF(ISNUMBER($H7),'Order Form'!I23,"")),""))),"")</f>
        <v/>
      </c>
      <c r="J7" s="95" t="str">
        <f>IF('Order Form'!$K$13="Yes",(IF('Order Form'!J23=0,"",IF('Order Form'!$K$10&lt;&gt;"GR - Gratis",IF(ISNUMBER($H7),'Order Form'!J23,""),""))),"")</f>
        <v/>
      </c>
      <c r="K7" s="43"/>
      <c r="L7" s="95" t="str">
        <f>IF('Order Form'!J23&gt;0,"",IF('Order Form'!G23=0,"",IF('Order Form'!$K$10&lt;&gt;"GR - Gratis",IF('Order Form'!$K$12="Yes",IF(ISNUMBER($H7),'Order Form'!G23*100,""),""),"")))</f>
        <v/>
      </c>
      <c r="M7" s="95" t="str">
        <f>IF('Order Form'!J23&gt;0,"",IF('Order Form'!$K$17=0,"",IF('Order Form'!$K$17=0,"",IF('Order Form'!$K$10&lt;&gt;"GR - Gratis",IF('Order Form'!$K$12="Yes",IF(ISNUMBER($H7),'Order Form'!$K$17*100,""),""),""))))</f>
        <v/>
      </c>
      <c r="N7" s="44"/>
      <c r="O7" s="94" t="str">
        <f>IF('Order Form'!$B$8="Name / Attent Of","",IF(ISNUMBER($H7),IF('Order Form'!$K$14="Yes",'Order Form'!$B$8,""),""))</f>
        <v/>
      </c>
      <c r="P7" s="102" t="str">
        <f>IF('Order Form'!$B$9="Company / Department","",IF(ISNUMBER($H7),IF('Order Form'!$K$14="Yes",'Order Form'!$B$9,""),""))</f>
        <v/>
      </c>
      <c r="Q7" s="94" t="str">
        <f>IF('Order Form'!$B$10="Address 1","",IF(ISNUMBER($H7),IF('Order Form'!$K$14="Yes",'Order Form'!$B$10,""),""))</f>
        <v/>
      </c>
      <c r="R7" s="94" t="str">
        <f>IF('Order Form'!$B$11="Address 2","",IF(ISNUMBER($H7),IF('Order Form'!$K$14="Yes",'Order Form'!$B$11,""),""))</f>
        <v/>
      </c>
      <c r="S7" s="102" t="str">
        <f>IF('Order Form'!$B$12="Address 3","",IF(ISNUMBER($H7),IF('Order Form'!$K$14="Yes",'Order Form'!$B$12,""),""))</f>
        <v/>
      </c>
      <c r="T7" s="94" t="str">
        <f>IF('Order Form'!$B$13="Town","",IF(ISNUMBER($H7),IF('Order Form'!$K$14="Yes",'Order Form'!$B$13,""),""))</f>
        <v/>
      </c>
      <c r="U7" s="40"/>
      <c r="V7" s="109" t="str">
        <f>IF('Order Form'!$B$14="Post Code","",IF(ISNUMBER($H7),IF('Order Form'!$K$14="Yes",'Order Form'!$B$14,""),""))</f>
        <v/>
      </c>
      <c r="W7" s="104" t="str">
        <f>IF('Order Form'!$B$15="Country","",IF(ISNUMBER($H7),IF('Order Form'!$K$14="Yes",VLOOKUP('Order Form'!$B$15,Lists!N:O,2,0),""),""))</f>
        <v/>
      </c>
      <c r="X7" s="106"/>
      <c r="Y7" s="105" t="str">
        <f>IF('Order Form'!$F$8="Phone","",IF(ISNUMBER($H7),IF('Order Form'!$K$14="Yes",'Order Form'!$F$8,""),""))</f>
        <v/>
      </c>
      <c r="Z7" s="103" t="str">
        <f>IF('Order Form'!$F$9="Email","",IF(ISNUMBER($H7),IF('Order Form'!$K$14="Yes",'Order Form'!$F$9,""),""))</f>
        <v/>
      </c>
      <c r="AA7" s="44"/>
      <c r="AC7" s="92" t="str">
        <f>IF(ISNUMBER(($H7)),LEFT('Order Form'!$K$10,2),"")</f>
        <v/>
      </c>
      <c r="AD7" s="40"/>
      <c r="AE7" s="92" t="str">
        <f>IF(AC7="GR",LEFT('Order Form'!$K$11,2),"")</f>
        <v/>
      </c>
      <c r="AF7" s="40"/>
      <c r="AG7" s="44"/>
      <c r="AH7" s="44"/>
      <c r="AI7" s="92" t="str">
        <f>IF(ISNUMBER(($H7)),IF('Order Form'!$K$16="Yes","P",""),"")</f>
        <v/>
      </c>
      <c r="AJ7" s="40"/>
      <c r="AK7" s="112"/>
      <c r="AL7" s="112"/>
      <c r="AM7" s="40"/>
      <c r="AN7" s="40"/>
      <c r="AO7" s="44"/>
      <c r="AP7" s="40"/>
      <c r="AQ7" s="44"/>
      <c r="AR7" s="44"/>
      <c r="AS7" s="44"/>
      <c r="AZ7" s="92" t="str">
        <f>IF(ISNUMBER(($H7)),IF('Order Form'!$K$15="Yes","Y",""),"")</f>
        <v/>
      </c>
      <c r="BD7" s="93" t="e">
        <f>IF('Order Form'!#REF!&gt;0,"OF"," ")</f>
        <v>#REF!</v>
      </c>
      <c r="BE7" s="92" t="e">
        <f>IF('Order Form'!#REF!&gt;0,"Y"," ")</f>
        <v>#REF!</v>
      </c>
      <c r="BF7" s="92" t="e">
        <f>IF('Order Form'!#REF!&gt;0,"STANDARD"," ")</f>
        <v>#REF!</v>
      </c>
    </row>
    <row r="8" spans="1:90">
      <c r="A8" s="40"/>
      <c r="B8" s="99" t="str">
        <f>IF(ISNUMBER(($H8)),'Order Form'!$D$5,"")</f>
        <v/>
      </c>
      <c r="C8" s="98" t="str">
        <f>IF(ISNUMBER(($H8)),'Order Form'!$G$5,"")</f>
        <v/>
      </c>
      <c r="D8" s="98" t="str">
        <f>IF('Order Form'!F24="","",IF(ISNUMBER(($H8)),'Order Form'!F24,""))</f>
        <v/>
      </c>
      <c r="E8" s="41"/>
      <c r="F8" s="97" t="str">
        <f>IF(ISNUMBER((H8)),SUBSTITUTE(SUBSTITUTE('Order Form'!B24,"-","")," ",""),"")</f>
        <v/>
      </c>
      <c r="G8" s="42"/>
      <c r="H8" s="96" t="str">
        <f>IF('Order Form'!H24&gt;0,'Order Form'!H24," ")</f>
        <v xml:space="preserve"> </v>
      </c>
      <c r="I8" s="95" t="str">
        <f>IF('Order Form'!$K$13="Yes",(IF('Order Form'!J24&gt;0,"",IF('Order Form'!$K$10&lt;&gt;"GR - Gratis",IF('Order Form'!I24=0,"",IF(ISNUMBER($H8),'Order Form'!I24,"")),""))),"")</f>
        <v/>
      </c>
      <c r="J8" s="95" t="str">
        <f>IF('Order Form'!$K$13="Yes",(IF('Order Form'!J24=0,"",IF('Order Form'!$K$10&lt;&gt;"GR - Gratis",IF(ISNUMBER($H8),'Order Form'!J24,""),""))),"")</f>
        <v/>
      </c>
      <c r="K8" s="43"/>
      <c r="L8" s="95" t="str">
        <f>IF('Order Form'!J24&gt;0,"",IF('Order Form'!G24=0,"",IF('Order Form'!$K$10&lt;&gt;"GR - Gratis",IF('Order Form'!$K$12="Yes",IF(ISNUMBER($H8),'Order Form'!G24*100,""),""),"")))</f>
        <v/>
      </c>
      <c r="M8" s="95" t="str">
        <f>IF('Order Form'!J24&gt;0,"",IF('Order Form'!$K$17=0,"",IF('Order Form'!$K$17=0,"",IF('Order Form'!$K$10&lt;&gt;"GR - Gratis",IF('Order Form'!$K$12="Yes",IF(ISNUMBER($H8),'Order Form'!$K$17*100,""),""),""))))</f>
        <v/>
      </c>
      <c r="N8" s="44"/>
      <c r="O8" s="94" t="str">
        <f>IF('Order Form'!$B$8="Name / Attent Of","",IF(ISNUMBER($H8),IF('Order Form'!$K$14="Yes",'Order Form'!$B$8,""),""))</f>
        <v/>
      </c>
      <c r="P8" s="102" t="str">
        <f>IF('Order Form'!$B$9="Company / Department","",IF(ISNUMBER($H8),IF('Order Form'!$K$14="Yes",'Order Form'!$B$9,""),""))</f>
        <v/>
      </c>
      <c r="Q8" s="94" t="str">
        <f>IF('Order Form'!$B$10="Address 1","",IF(ISNUMBER($H8),IF('Order Form'!$K$14="Yes",'Order Form'!$B$10,""),""))</f>
        <v/>
      </c>
      <c r="R8" s="94" t="str">
        <f>IF('Order Form'!$B$11="Address 2","",IF(ISNUMBER($H8),IF('Order Form'!$K$14="Yes",'Order Form'!$B$11,""),""))</f>
        <v/>
      </c>
      <c r="S8" s="102" t="str">
        <f>IF('Order Form'!$B$12="Address 3","",IF(ISNUMBER($H8),IF('Order Form'!$K$14="Yes",'Order Form'!$B$12,""),""))</f>
        <v/>
      </c>
      <c r="T8" s="94" t="str">
        <f>IF('Order Form'!$B$13="Town","",IF(ISNUMBER($H8),IF('Order Form'!$K$14="Yes",'Order Form'!$B$13,""),""))</f>
        <v/>
      </c>
      <c r="U8" s="40"/>
      <c r="V8" s="109" t="str">
        <f>IF('Order Form'!$B$14="Post Code","",IF(ISNUMBER($H8),IF('Order Form'!$K$14="Yes",'Order Form'!$B$14,""),""))</f>
        <v/>
      </c>
      <c r="W8" s="104" t="str">
        <f>IF('Order Form'!$B$15="Country","",IF(ISNUMBER($H8),IF('Order Form'!$K$14="Yes",VLOOKUP('Order Form'!$B$15,Lists!N:O,2,0),""),""))</f>
        <v/>
      </c>
      <c r="X8" s="106"/>
      <c r="Y8" s="105" t="str">
        <f>IF('Order Form'!$F$8="Phone","",IF(ISNUMBER($H8),IF('Order Form'!$K$14="Yes",'Order Form'!$F$8,""),""))</f>
        <v/>
      </c>
      <c r="Z8" s="103" t="str">
        <f>IF('Order Form'!$F$9="Email","",IF(ISNUMBER($H8),IF('Order Form'!$K$14="Yes",'Order Form'!$F$9,""),""))</f>
        <v/>
      </c>
      <c r="AA8" s="44"/>
      <c r="AC8" s="92" t="str">
        <f>IF(ISNUMBER(($H8)),LEFT('Order Form'!$K$10,2),"")</f>
        <v/>
      </c>
      <c r="AD8" s="40"/>
      <c r="AE8" s="92" t="str">
        <f>IF(AC8="GR",LEFT('Order Form'!$K$11,2),"")</f>
        <v/>
      </c>
      <c r="AF8" s="40"/>
      <c r="AG8" s="44"/>
      <c r="AH8" s="44"/>
      <c r="AI8" s="92" t="str">
        <f>IF(ISNUMBER(($H8)),IF('Order Form'!$K$16="Yes","P",""),"")</f>
        <v/>
      </c>
      <c r="AJ8" s="40"/>
      <c r="AK8" s="112"/>
      <c r="AL8" s="112"/>
      <c r="AM8" s="40"/>
      <c r="AN8" s="40"/>
      <c r="AO8" s="44"/>
      <c r="AP8" s="40"/>
      <c r="AQ8" s="44"/>
      <c r="AR8" s="44"/>
      <c r="AS8" s="44"/>
      <c r="AZ8" s="92" t="str">
        <f>IF(ISNUMBER(($H8)),IF('Order Form'!$K$15="Yes","Y",""),"")</f>
        <v/>
      </c>
      <c r="BD8" s="93" t="e">
        <f>IF('Order Form'!#REF!&gt;0,"OF"," ")</f>
        <v>#REF!</v>
      </c>
      <c r="BE8" s="92" t="e">
        <f>IF('Order Form'!#REF!&gt;0,"Y"," ")</f>
        <v>#REF!</v>
      </c>
      <c r="BF8" s="92" t="e">
        <f>IF('Order Form'!#REF!&gt;0,"STANDARD"," ")</f>
        <v>#REF!</v>
      </c>
    </row>
    <row r="9" spans="1:90">
      <c r="A9" s="40"/>
      <c r="B9" s="99" t="str">
        <f>IF(ISNUMBER(($H9)),'Order Form'!$D$5,"")</f>
        <v/>
      </c>
      <c r="C9" s="98" t="str">
        <f>IF(ISNUMBER(($H9)),'Order Form'!$G$5,"")</f>
        <v/>
      </c>
      <c r="D9" s="98" t="str">
        <f>IF('Order Form'!F25="","",IF(ISNUMBER(($H9)),'Order Form'!F25,""))</f>
        <v/>
      </c>
      <c r="E9" s="41"/>
      <c r="F9" s="97" t="str">
        <f>IF(ISNUMBER((H9)),SUBSTITUTE(SUBSTITUTE('Order Form'!B25,"-","")," ",""),"")</f>
        <v/>
      </c>
      <c r="G9" s="42"/>
      <c r="H9" s="96" t="str">
        <f>IF('Order Form'!H25&gt;0,'Order Form'!H25," ")</f>
        <v xml:space="preserve"> </v>
      </c>
      <c r="I9" s="95" t="str">
        <f>IF('Order Form'!$K$13="Yes",(IF('Order Form'!J25&gt;0,"",IF('Order Form'!$K$10&lt;&gt;"GR - Gratis",IF('Order Form'!I25=0,"",IF(ISNUMBER($H9),'Order Form'!I25,"")),""))),"")</f>
        <v/>
      </c>
      <c r="J9" s="95" t="str">
        <f>IF('Order Form'!$K$13="Yes",(IF('Order Form'!J25=0,"",IF('Order Form'!$K$10&lt;&gt;"GR - Gratis",IF(ISNUMBER($H9),'Order Form'!J25,""),""))),"")</f>
        <v/>
      </c>
      <c r="K9" s="43"/>
      <c r="L9" s="95" t="str">
        <f>IF('Order Form'!J25&gt;0,"",IF('Order Form'!G25=0,"",IF('Order Form'!$K$10&lt;&gt;"GR - Gratis",IF('Order Form'!$K$12="Yes",IF(ISNUMBER($H9),'Order Form'!G25*100,""),""),"")))</f>
        <v/>
      </c>
      <c r="M9" s="95" t="str">
        <f>IF('Order Form'!J25&gt;0,"",IF('Order Form'!$K$17=0,"",IF('Order Form'!$K$17=0,"",IF('Order Form'!$K$10&lt;&gt;"GR - Gratis",IF('Order Form'!$K$12="Yes",IF(ISNUMBER($H9),'Order Form'!$K$17*100,""),""),""))))</f>
        <v/>
      </c>
      <c r="N9" s="44"/>
      <c r="O9" s="94" t="str">
        <f>IF('Order Form'!$B$8="Name / Attent Of","",IF(ISNUMBER($H9),IF('Order Form'!$K$14="Yes",'Order Form'!$B$8,""),""))</f>
        <v/>
      </c>
      <c r="P9" s="102" t="str">
        <f>IF('Order Form'!$B$9="Company / Department","",IF(ISNUMBER($H9),IF('Order Form'!$K$14="Yes",'Order Form'!$B$9,""),""))</f>
        <v/>
      </c>
      <c r="Q9" s="94" t="str">
        <f>IF('Order Form'!$B$10="Address 1","",IF(ISNUMBER($H9),IF('Order Form'!$K$14="Yes",'Order Form'!$B$10,""),""))</f>
        <v/>
      </c>
      <c r="R9" s="94" t="str">
        <f>IF('Order Form'!$B$11="Address 2","",IF(ISNUMBER($H9),IF('Order Form'!$K$14="Yes",'Order Form'!$B$11,""),""))</f>
        <v/>
      </c>
      <c r="S9" s="102" t="str">
        <f>IF('Order Form'!$B$12="Address 3","",IF(ISNUMBER($H9),IF('Order Form'!$K$14="Yes",'Order Form'!$B$12,""),""))</f>
        <v/>
      </c>
      <c r="T9" s="94" t="str">
        <f>IF('Order Form'!$B$13="Town","",IF(ISNUMBER($H9),IF('Order Form'!$K$14="Yes",'Order Form'!$B$13,""),""))</f>
        <v/>
      </c>
      <c r="U9" s="40"/>
      <c r="V9" s="109" t="str">
        <f>IF('Order Form'!$B$14="Post Code","",IF(ISNUMBER($H9),IF('Order Form'!$K$14="Yes",'Order Form'!$B$14,""),""))</f>
        <v/>
      </c>
      <c r="W9" s="104" t="str">
        <f>IF('Order Form'!$B$15="Country","",IF(ISNUMBER($H9),IF('Order Form'!$K$14="Yes",VLOOKUP('Order Form'!$B$15,Lists!N:O,2,0),""),""))</f>
        <v/>
      </c>
      <c r="X9" s="106"/>
      <c r="Y9" s="105" t="str">
        <f>IF('Order Form'!$F$8="Phone","",IF(ISNUMBER($H9),IF('Order Form'!$K$14="Yes",'Order Form'!$F$8,""),""))</f>
        <v/>
      </c>
      <c r="Z9" s="103" t="str">
        <f>IF('Order Form'!$F$9="Email","",IF(ISNUMBER($H9),IF('Order Form'!$K$14="Yes",'Order Form'!$F$9,""),""))</f>
        <v/>
      </c>
      <c r="AA9" s="44"/>
      <c r="AC9" s="92" t="str">
        <f>IF(ISNUMBER(($H9)),LEFT('Order Form'!$K$10,2),"")</f>
        <v/>
      </c>
      <c r="AD9" s="40"/>
      <c r="AE9" s="92" t="str">
        <f>IF(AC9="GR",LEFT('Order Form'!$K$11,2),"")</f>
        <v/>
      </c>
      <c r="AF9" s="40"/>
      <c r="AG9" s="44"/>
      <c r="AH9" s="44"/>
      <c r="AI9" s="92" t="str">
        <f>IF(ISNUMBER(($H9)),IF('Order Form'!$K$16="Yes","P",""),"")</f>
        <v/>
      </c>
      <c r="AJ9" s="40"/>
      <c r="AK9" s="112"/>
      <c r="AL9" s="112"/>
      <c r="AM9" s="40"/>
      <c r="AN9" s="40"/>
      <c r="AO9" s="44"/>
      <c r="AP9" s="40"/>
      <c r="AQ9" s="44"/>
      <c r="AR9" s="44"/>
      <c r="AS9" s="44"/>
      <c r="AZ9" s="92" t="str">
        <f>IF(ISNUMBER(($H9)),IF('Order Form'!$K$15="Yes","Y",""),"")</f>
        <v/>
      </c>
      <c r="BD9" s="93" t="e">
        <f>IF('Order Form'!#REF!&gt;0,"OF"," ")</f>
        <v>#REF!</v>
      </c>
      <c r="BE9" s="92" t="e">
        <f>IF('Order Form'!#REF!&gt;0,"Y"," ")</f>
        <v>#REF!</v>
      </c>
      <c r="BF9" s="92" t="e">
        <f>IF('Order Form'!#REF!&gt;0,"STANDARD"," ")</f>
        <v>#REF!</v>
      </c>
    </row>
    <row r="10" spans="1:90">
      <c r="A10" s="40"/>
      <c r="B10" s="99" t="str">
        <f>IF(ISNUMBER(($H10)),'Order Form'!$D$5,"")</f>
        <v/>
      </c>
      <c r="C10" s="98" t="str">
        <f>IF(ISNUMBER(($H10)),'Order Form'!$G$5,"")</f>
        <v/>
      </c>
      <c r="D10" s="98" t="str">
        <f>IF('Order Form'!F26="","",IF(ISNUMBER(($H10)),'Order Form'!F26,""))</f>
        <v/>
      </c>
      <c r="E10" s="41"/>
      <c r="F10" s="97" t="str">
        <f>IF(ISNUMBER((H10)),SUBSTITUTE(SUBSTITUTE('Order Form'!B26,"-","")," ",""),"")</f>
        <v/>
      </c>
      <c r="G10" s="42"/>
      <c r="H10" s="96" t="str">
        <f>IF('Order Form'!H26&gt;0,'Order Form'!H26," ")</f>
        <v xml:space="preserve"> </v>
      </c>
      <c r="I10" s="95" t="str">
        <f>IF('Order Form'!$K$13="Yes",(IF('Order Form'!J26&gt;0,"",IF('Order Form'!$K$10&lt;&gt;"GR - Gratis",IF('Order Form'!I26=0,"",IF(ISNUMBER($H10),'Order Form'!I26,"")),""))),"")</f>
        <v/>
      </c>
      <c r="J10" s="95" t="str">
        <f>IF('Order Form'!$K$13="Yes",(IF('Order Form'!J26=0,"",IF('Order Form'!$K$10&lt;&gt;"GR - Gratis",IF(ISNUMBER($H10),'Order Form'!J26,""),""))),"")</f>
        <v/>
      </c>
      <c r="K10" s="43"/>
      <c r="L10" s="95" t="str">
        <f>IF('Order Form'!J26&gt;0,"",IF('Order Form'!G26=0,"",IF('Order Form'!$K$10&lt;&gt;"GR - Gratis",IF('Order Form'!$K$12="Yes",IF(ISNUMBER($H10),'Order Form'!G26*100,""),""),"")))</f>
        <v/>
      </c>
      <c r="M10" s="95" t="str">
        <f>IF('Order Form'!J26&gt;0,"",IF('Order Form'!$K$17=0,"",IF('Order Form'!$K$17=0,"",IF('Order Form'!$K$10&lt;&gt;"GR - Gratis",IF('Order Form'!$K$12="Yes",IF(ISNUMBER($H10),'Order Form'!$K$17*100,""),""),""))))</f>
        <v/>
      </c>
      <c r="N10" s="44"/>
      <c r="O10" s="94" t="str">
        <f>IF('Order Form'!$B$8="Name / Attent Of","",IF(ISNUMBER($H10),IF('Order Form'!$K$14="Yes",'Order Form'!$B$8,""),""))</f>
        <v/>
      </c>
      <c r="P10" s="102" t="str">
        <f>IF('Order Form'!$B$9="Company / Department","",IF(ISNUMBER($H10),IF('Order Form'!$K$14="Yes",'Order Form'!$B$9,""),""))</f>
        <v/>
      </c>
      <c r="Q10" s="94" t="str">
        <f>IF('Order Form'!$B$10="Address 1","",IF(ISNUMBER($H10),IF('Order Form'!$K$14="Yes",'Order Form'!$B$10,""),""))</f>
        <v/>
      </c>
      <c r="R10" s="94" t="str">
        <f>IF('Order Form'!$B$11="Address 2","",IF(ISNUMBER($H10),IF('Order Form'!$K$14="Yes",'Order Form'!$B$11,""),""))</f>
        <v/>
      </c>
      <c r="S10" s="102" t="str">
        <f>IF('Order Form'!$B$12="Address 3","",IF(ISNUMBER($H10),IF('Order Form'!$K$14="Yes",'Order Form'!$B$12,""),""))</f>
        <v/>
      </c>
      <c r="T10" s="94" t="str">
        <f>IF('Order Form'!$B$13="Town","",IF(ISNUMBER($H10),IF('Order Form'!$K$14="Yes",'Order Form'!$B$13,""),""))</f>
        <v/>
      </c>
      <c r="U10" s="40"/>
      <c r="V10" s="109" t="str">
        <f>IF('Order Form'!$B$14="Post Code","",IF(ISNUMBER($H10),IF('Order Form'!$K$14="Yes",'Order Form'!$B$14,""),""))</f>
        <v/>
      </c>
      <c r="W10" s="104" t="str">
        <f>IF('Order Form'!$B$15="Country","",IF(ISNUMBER($H10),IF('Order Form'!$K$14="Yes",VLOOKUP('Order Form'!$B$15,Lists!N:O,2,0),""),""))</f>
        <v/>
      </c>
      <c r="X10" s="106"/>
      <c r="Y10" s="105" t="str">
        <f>IF('Order Form'!$F$8="Phone","",IF(ISNUMBER($H10),IF('Order Form'!$K$14="Yes",'Order Form'!$F$8,""),""))</f>
        <v/>
      </c>
      <c r="Z10" s="103" t="str">
        <f>IF('Order Form'!$F$9="Email","",IF(ISNUMBER($H10),IF('Order Form'!$K$14="Yes",'Order Form'!$F$9,""),""))</f>
        <v/>
      </c>
      <c r="AA10" s="44"/>
      <c r="AC10" s="92" t="str">
        <f>IF(ISNUMBER(($H10)),LEFT('Order Form'!$K$10,2),"")</f>
        <v/>
      </c>
      <c r="AD10" s="40"/>
      <c r="AE10" s="92" t="str">
        <f>IF(AC10="GR",LEFT('Order Form'!$K$11,2),"")</f>
        <v/>
      </c>
      <c r="AF10" s="40"/>
      <c r="AG10" s="44"/>
      <c r="AH10" s="44"/>
      <c r="AI10" s="92" t="str">
        <f>IF(ISNUMBER(($H10)),IF('Order Form'!$K$16="Yes","P",""),"")</f>
        <v/>
      </c>
      <c r="AJ10" s="40"/>
      <c r="AK10" s="112"/>
      <c r="AL10" s="112"/>
      <c r="AM10" s="40"/>
      <c r="AN10" s="40"/>
      <c r="AO10" s="44"/>
      <c r="AP10" s="40"/>
      <c r="AQ10" s="44"/>
      <c r="AR10" s="44"/>
      <c r="AS10" s="44"/>
      <c r="AZ10" s="92" t="str">
        <f>IF(ISNUMBER(($H10)),IF('Order Form'!$K$15="Yes","Y",""),"")</f>
        <v/>
      </c>
      <c r="BD10" s="93" t="e">
        <f>IF('Order Form'!#REF!&gt;0,"OF"," ")</f>
        <v>#REF!</v>
      </c>
      <c r="BE10" s="92" t="e">
        <f>IF('Order Form'!#REF!&gt;0,"Y"," ")</f>
        <v>#REF!</v>
      </c>
      <c r="BF10" s="92" t="e">
        <f>IF('Order Form'!#REF!&gt;0,"STANDARD"," ")</f>
        <v>#REF!</v>
      </c>
    </row>
    <row r="11" spans="1:90">
      <c r="A11" s="40"/>
      <c r="B11" s="99" t="str">
        <f>IF(ISNUMBER(($H11)),'Order Form'!$D$5,"")</f>
        <v/>
      </c>
      <c r="C11" s="98" t="str">
        <f>IF(ISNUMBER(($H11)),'Order Form'!$G$5,"")</f>
        <v/>
      </c>
      <c r="D11" s="98" t="str">
        <f>IF('Order Form'!F27="","",IF(ISNUMBER(($H11)),'Order Form'!F27,""))</f>
        <v/>
      </c>
      <c r="E11" s="41"/>
      <c r="F11" s="97" t="str">
        <f>IF(ISNUMBER((H11)),SUBSTITUTE(SUBSTITUTE('Order Form'!B27,"-","")," ",""),"")</f>
        <v/>
      </c>
      <c r="G11" s="42"/>
      <c r="H11" s="96" t="str">
        <f>IF('Order Form'!H27&gt;0,'Order Form'!H27," ")</f>
        <v xml:space="preserve"> </v>
      </c>
      <c r="I11" s="95" t="str">
        <f>IF('Order Form'!$K$13="Yes",(IF('Order Form'!J27&gt;0,"",IF('Order Form'!$K$10&lt;&gt;"GR - Gratis",IF('Order Form'!I27=0,"",IF(ISNUMBER($H11),'Order Form'!I27,"")),""))),"")</f>
        <v/>
      </c>
      <c r="J11" s="95" t="str">
        <f>IF('Order Form'!$K$13="Yes",(IF('Order Form'!J27=0,"",IF('Order Form'!$K$10&lt;&gt;"GR - Gratis",IF(ISNUMBER($H11),'Order Form'!J27,""),""))),"")</f>
        <v/>
      </c>
      <c r="K11" s="43"/>
      <c r="L11" s="95" t="str">
        <f>IF('Order Form'!J27&gt;0,"",IF('Order Form'!G27=0,"",IF('Order Form'!$K$10&lt;&gt;"GR - Gratis",IF('Order Form'!$K$12="Yes",IF(ISNUMBER($H11),'Order Form'!G27*100,""),""),"")))</f>
        <v/>
      </c>
      <c r="M11" s="95" t="str">
        <f>IF('Order Form'!J27&gt;0,"",IF('Order Form'!$K$17=0,"",IF('Order Form'!$K$17=0,"",IF('Order Form'!$K$10&lt;&gt;"GR - Gratis",IF('Order Form'!$K$12="Yes",IF(ISNUMBER($H11),'Order Form'!$K$17*100,""),""),""))))</f>
        <v/>
      </c>
      <c r="N11" s="44"/>
      <c r="O11" s="94" t="str">
        <f>IF('Order Form'!$B$8="Name / Attent Of","",IF(ISNUMBER($H11),IF('Order Form'!$K$14="Yes",'Order Form'!$B$8,""),""))</f>
        <v/>
      </c>
      <c r="P11" s="102" t="str">
        <f>IF('Order Form'!$B$9="Company / Department","",IF(ISNUMBER($H11),IF('Order Form'!$K$14="Yes",'Order Form'!$B$9,""),""))</f>
        <v/>
      </c>
      <c r="Q11" s="94" t="str">
        <f>IF('Order Form'!$B$10="Address 1","",IF(ISNUMBER($H11),IF('Order Form'!$K$14="Yes",'Order Form'!$B$10,""),""))</f>
        <v/>
      </c>
      <c r="R11" s="94" t="str">
        <f>IF('Order Form'!$B$11="Address 2","",IF(ISNUMBER($H11),IF('Order Form'!$K$14="Yes",'Order Form'!$B$11,""),""))</f>
        <v/>
      </c>
      <c r="S11" s="102" t="str">
        <f>IF('Order Form'!$B$12="Address 3","",IF(ISNUMBER($H11),IF('Order Form'!$K$14="Yes",'Order Form'!$B$12,""),""))</f>
        <v/>
      </c>
      <c r="T11" s="94" t="str">
        <f>IF('Order Form'!$B$13="Town","",IF(ISNUMBER($H11),IF('Order Form'!$K$14="Yes",'Order Form'!$B$13,""),""))</f>
        <v/>
      </c>
      <c r="U11" s="40"/>
      <c r="V11" s="109" t="str">
        <f>IF('Order Form'!$B$14="Post Code","",IF(ISNUMBER($H11),IF('Order Form'!$K$14="Yes",'Order Form'!$B$14,""),""))</f>
        <v/>
      </c>
      <c r="W11" s="104" t="str">
        <f>IF('Order Form'!$B$15="Country","",IF(ISNUMBER($H11),IF('Order Form'!$K$14="Yes",VLOOKUP('Order Form'!$B$15,Lists!N:O,2,0),""),""))</f>
        <v/>
      </c>
      <c r="X11" s="106"/>
      <c r="Y11" s="105" t="str">
        <f>IF('Order Form'!$F$8="Phone","",IF(ISNUMBER($H11),IF('Order Form'!$K$14="Yes",'Order Form'!$F$8,""),""))</f>
        <v/>
      </c>
      <c r="Z11" s="103" t="str">
        <f>IF('Order Form'!$F$9="Email","",IF(ISNUMBER($H11),IF('Order Form'!$K$14="Yes",'Order Form'!$F$9,""),""))</f>
        <v/>
      </c>
      <c r="AA11" s="44"/>
      <c r="AC11" s="92" t="str">
        <f>IF(ISNUMBER(($H11)),LEFT('Order Form'!$K$10,2),"")</f>
        <v/>
      </c>
      <c r="AD11" s="40"/>
      <c r="AE11" s="92" t="str">
        <f>IF(AC11="GR",LEFT('Order Form'!$K$11,2),"")</f>
        <v/>
      </c>
      <c r="AF11" s="40"/>
      <c r="AG11" s="44"/>
      <c r="AH11" s="44"/>
      <c r="AI11" s="92" t="str">
        <f>IF(ISNUMBER(($H11)),IF('Order Form'!$K$16="Yes","P",""),"")</f>
        <v/>
      </c>
      <c r="AJ11" s="40"/>
      <c r="AK11" s="112"/>
      <c r="AL11" s="112"/>
      <c r="AM11" s="40"/>
      <c r="AN11" s="40"/>
      <c r="AO11" s="44"/>
      <c r="AP11" s="40"/>
      <c r="AQ11" s="44"/>
      <c r="AR11" s="44"/>
      <c r="AS11" s="44"/>
      <c r="AZ11" s="92" t="str">
        <f>IF(ISNUMBER(($H11)),IF('Order Form'!$K$15="Yes","Y",""),"")</f>
        <v/>
      </c>
      <c r="BD11" s="93" t="str">
        <f>IF('Order Form'!$H113&gt;0,"OF"," ")</f>
        <v xml:space="preserve"> </v>
      </c>
      <c r="BE11" s="92" t="str">
        <f>IF('Order Form'!$H113&gt;0,"Y"," ")</f>
        <v xml:space="preserve"> </v>
      </c>
      <c r="BF11" s="92" t="str">
        <f>IF('Order Form'!$H113&gt;0,"STANDARD"," ")</f>
        <v xml:space="preserve"> </v>
      </c>
    </row>
    <row r="12" spans="1:90">
      <c r="A12" s="40"/>
      <c r="B12" s="99" t="str">
        <f>IF(ISNUMBER(($H12)),'Order Form'!$D$5,"")</f>
        <v/>
      </c>
      <c r="C12" s="98" t="str">
        <f>IF(ISNUMBER(($H12)),'Order Form'!$G$5,"")</f>
        <v/>
      </c>
      <c r="D12" s="98" t="str">
        <f>IF('Order Form'!F28="","",IF(ISNUMBER(($H12)),'Order Form'!F28,""))</f>
        <v/>
      </c>
      <c r="E12" s="41"/>
      <c r="F12" s="97" t="str">
        <f>IF(ISNUMBER((H12)),SUBSTITUTE(SUBSTITUTE('Order Form'!B28,"-","")," ",""),"")</f>
        <v/>
      </c>
      <c r="G12" s="42"/>
      <c r="H12" s="96" t="str">
        <f>IF('Order Form'!H28&gt;0,'Order Form'!H28," ")</f>
        <v xml:space="preserve"> </v>
      </c>
      <c r="I12" s="95" t="str">
        <f>IF('Order Form'!$K$13="Yes",(IF('Order Form'!J28&gt;0,"",IF('Order Form'!$K$10&lt;&gt;"GR - Gratis",IF('Order Form'!I28=0,"",IF(ISNUMBER($H12),'Order Form'!I28,"")),""))),"")</f>
        <v/>
      </c>
      <c r="J12" s="95" t="str">
        <f>IF('Order Form'!$K$13="Yes",(IF('Order Form'!J28=0,"",IF('Order Form'!$K$10&lt;&gt;"GR - Gratis",IF(ISNUMBER($H12),'Order Form'!J28,""),""))),"")</f>
        <v/>
      </c>
      <c r="K12" s="43"/>
      <c r="L12" s="95" t="str">
        <f>IF('Order Form'!J28&gt;0,"",IF('Order Form'!G28=0,"",IF('Order Form'!$K$10&lt;&gt;"GR - Gratis",IF('Order Form'!$K$12="Yes",IF(ISNUMBER($H12),'Order Form'!G28*100,""),""),"")))</f>
        <v/>
      </c>
      <c r="M12" s="95" t="str">
        <f>IF('Order Form'!J28&gt;0,"",IF('Order Form'!$K$17=0,"",IF('Order Form'!$K$17=0,"",IF('Order Form'!$K$10&lt;&gt;"GR - Gratis",IF('Order Form'!$K$12="Yes",IF(ISNUMBER($H12),'Order Form'!$K$17*100,""),""),""))))</f>
        <v/>
      </c>
      <c r="N12" s="44"/>
      <c r="O12" s="94" t="str">
        <f>IF('Order Form'!$B$8="Name / Attent Of","",IF(ISNUMBER($H12),IF('Order Form'!$K$14="Yes",'Order Form'!$B$8,""),""))</f>
        <v/>
      </c>
      <c r="P12" s="102" t="str">
        <f>IF('Order Form'!$B$9="Company / Department","",IF(ISNUMBER($H12),IF('Order Form'!$K$14="Yes",'Order Form'!$B$9,""),""))</f>
        <v/>
      </c>
      <c r="Q12" s="94" t="str">
        <f>IF('Order Form'!$B$10="Address 1","",IF(ISNUMBER($H12),IF('Order Form'!$K$14="Yes",'Order Form'!$B$10,""),""))</f>
        <v/>
      </c>
      <c r="R12" s="94" t="str">
        <f>IF('Order Form'!$B$11="Address 2","",IF(ISNUMBER($H12),IF('Order Form'!$K$14="Yes",'Order Form'!$B$11,""),""))</f>
        <v/>
      </c>
      <c r="S12" s="102" t="str">
        <f>IF('Order Form'!$B$12="Address 3","",IF(ISNUMBER($H12),IF('Order Form'!$K$14="Yes",'Order Form'!$B$12,""),""))</f>
        <v/>
      </c>
      <c r="T12" s="94" t="str">
        <f>IF('Order Form'!$B$13="Town","",IF(ISNUMBER($H12),IF('Order Form'!$K$14="Yes",'Order Form'!$B$13,""),""))</f>
        <v/>
      </c>
      <c r="U12" s="40"/>
      <c r="V12" s="109" t="str">
        <f>IF('Order Form'!$B$14="Post Code","",IF(ISNUMBER($H12),IF('Order Form'!$K$14="Yes",'Order Form'!$B$14,""),""))</f>
        <v/>
      </c>
      <c r="W12" s="104" t="str">
        <f>IF('Order Form'!$B$15="Country","",IF(ISNUMBER($H12),IF('Order Form'!$K$14="Yes",VLOOKUP('Order Form'!$B$15,Lists!N:O,2,0),""),""))</f>
        <v/>
      </c>
      <c r="X12" s="106"/>
      <c r="Y12" s="105" t="str">
        <f>IF('Order Form'!$F$8="Phone","",IF(ISNUMBER($H12),IF('Order Form'!$K$14="Yes",'Order Form'!$F$8,""),""))</f>
        <v/>
      </c>
      <c r="Z12" s="103" t="str">
        <f>IF('Order Form'!$F$9="Email","",IF(ISNUMBER($H12),IF('Order Form'!$K$14="Yes",'Order Form'!$F$9,""),""))</f>
        <v/>
      </c>
      <c r="AA12" s="44"/>
      <c r="AC12" s="92" t="str">
        <f>IF(ISNUMBER(($H12)),LEFT('Order Form'!$K$10,2),"")</f>
        <v/>
      </c>
      <c r="AD12" s="40"/>
      <c r="AE12" s="92" t="str">
        <f>IF(AC12="GR",LEFT('Order Form'!$K$11,2),"")</f>
        <v/>
      </c>
      <c r="AF12" s="40"/>
      <c r="AG12" s="44"/>
      <c r="AH12" s="44"/>
      <c r="AI12" s="92" t="str">
        <f>IF(ISNUMBER(($H12)),IF('Order Form'!$K$16="Yes","P",""),"")</f>
        <v/>
      </c>
      <c r="AJ12" s="40"/>
      <c r="AK12" s="112"/>
      <c r="AL12" s="112"/>
      <c r="AM12" s="40"/>
      <c r="AN12" s="40"/>
      <c r="AO12" s="44"/>
      <c r="AP12" s="40"/>
      <c r="AQ12" s="44"/>
      <c r="AR12" s="44"/>
      <c r="AS12" s="44"/>
      <c r="AZ12" s="92" t="str">
        <f>IF(ISNUMBER(($H12)),IF('Order Form'!$K$15="Yes","Y",""),"")</f>
        <v/>
      </c>
      <c r="BD12" s="93" t="e">
        <f>IF('Order Form'!#REF!&gt;0,"OF"," ")</f>
        <v>#REF!</v>
      </c>
      <c r="BE12" s="92" t="e">
        <f>IF('Order Form'!#REF!&gt;0,"Y"," ")</f>
        <v>#REF!</v>
      </c>
      <c r="BF12" s="92" t="e">
        <f>IF('Order Form'!#REF!&gt;0,"STANDARD"," ")</f>
        <v>#REF!</v>
      </c>
    </row>
    <row r="13" spans="1:90">
      <c r="A13" s="40"/>
      <c r="B13" s="99" t="str">
        <f>IF(ISNUMBER(($H13)),'Order Form'!$D$5,"")</f>
        <v/>
      </c>
      <c r="C13" s="98" t="str">
        <f>IF(ISNUMBER(($H13)),'Order Form'!$G$5,"")</f>
        <v/>
      </c>
      <c r="D13" s="98" t="str">
        <f>IF('Order Form'!F29="","",IF(ISNUMBER(($H13)),'Order Form'!F29,""))</f>
        <v/>
      </c>
      <c r="E13" s="41"/>
      <c r="F13" s="97" t="str">
        <f>IF(ISNUMBER((H13)),SUBSTITUTE(SUBSTITUTE('Order Form'!B29,"-","")," ",""),"")</f>
        <v/>
      </c>
      <c r="G13" s="42"/>
      <c r="H13" s="96" t="str">
        <f>IF('Order Form'!H29&gt;0,'Order Form'!H29," ")</f>
        <v xml:space="preserve"> </v>
      </c>
      <c r="I13" s="95" t="str">
        <f>IF('Order Form'!$K$13="Yes",(IF('Order Form'!J29&gt;0,"",IF('Order Form'!$K$10&lt;&gt;"GR - Gratis",IF('Order Form'!I29=0,"",IF(ISNUMBER($H13),'Order Form'!I29,"")),""))),"")</f>
        <v/>
      </c>
      <c r="J13" s="95" t="str">
        <f>IF('Order Form'!$K$13="Yes",(IF('Order Form'!J29=0,"",IF('Order Form'!$K$10&lt;&gt;"GR - Gratis",IF(ISNUMBER($H13),'Order Form'!J29,""),""))),"")</f>
        <v/>
      </c>
      <c r="K13" s="43"/>
      <c r="L13" s="95" t="str">
        <f>IF('Order Form'!J29&gt;0,"",IF('Order Form'!G29=0,"",IF('Order Form'!$K$10&lt;&gt;"GR - Gratis",IF('Order Form'!$K$12="Yes",IF(ISNUMBER($H13),'Order Form'!G29*100,""),""),"")))</f>
        <v/>
      </c>
      <c r="M13" s="95" t="str">
        <f>IF('Order Form'!J29&gt;0,"",IF('Order Form'!$K$17=0,"",IF('Order Form'!$K$17=0,"",IF('Order Form'!$K$10&lt;&gt;"GR - Gratis",IF('Order Form'!$K$12="Yes",IF(ISNUMBER($H13),'Order Form'!$K$17*100,""),""),""))))</f>
        <v/>
      </c>
      <c r="N13" s="44"/>
      <c r="O13" s="94" t="str">
        <f>IF('Order Form'!$B$8="Name / Attent Of","",IF(ISNUMBER($H13),IF('Order Form'!$K$14="Yes",'Order Form'!$B$8,""),""))</f>
        <v/>
      </c>
      <c r="P13" s="102" t="str">
        <f>IF('Order Form'!$B$9="Company / Department","",IF(ISNUMBER($H13),IF('Order Form'!$K$14="Yes",'Order Form'!$B$9,""),""))</f>
        <v/>
      </c>
      <c r="Q13" s="94" t="str">
        <f>IF('Order Form'!$B$10="Address 1","",IF(ISNUMBER($H13),IF('Order Form'!$K$14="Yes",'Order Form'!$B$10,""),""))</f>
        <v/>
      </c>
      <c r="R13" s="94" t="str">
        <f>IF('Order Form'!$B$11="Address 2","",IF(ISNUMBER($H13),IF('Order Form'!$K$14="Yes",'Order Form'!$B$11,""),""))</f>
        <v/>
      </c>
      <c r="S13" s="102" t="str">
        <f>IF('Order Form'!$B$12="Address 3","",IF(ISNUMBER($H13),IF('Order Form'!$K$14="Yes",'Order Form'!$B$12,""),""))</f>
        <v/>
      </c>
      <c r="T13" s="94" t="str">
        <f>IF('Order Form'!$B$13="Town","",IF(ISNUMBER($H13),IF('Order Form'!$K$14="Yes",'Order Form'!$B$13,""),""))</f>
        <v/>
      </c>
      <c r="U13" s="40"/>
      <c r="V13" s="109" t="str">
        <f>IF('Order Form'!$B$14="Post Code","",IF(ISNUMBER($H13),IF('Order Form'!$K$14="Yes",'Order Form'!$B$14,""),""))</f>
        <v/>
      </c>
      <c r="W13" s="104" t="str">
        <f>IF('Order Form'!$B$15="Country","",IF(ISNUMBER($H13),IF('Order Form'!$K$14="Yes",VLOOKUP('Order Form'!$B$15,Lists!N:O,2,0),""),""))</f>
        <v/>
      </c>
      <c r="X13" s="106"/>
      <c r="Y13" s="105" t="str">
        <f>IF('Order Form'!$F$8="Phone","",IF(ISNUMBER($H13),IF('Order Form'!$K$14="Yes",'Order Form'!$F$8,""),""))</f>
        <v/>
      </c>
      <c r="Z13" s="103" t="str">
        <f>IF('Order Form'!$F$9="Email","",IF(ISNUMBER($H13),IF('Order Form'!$K$14="Yes",'Order Form'!$F$9,""),""))</f>
        <v/>
      </c>
      <c r="AA13" s="44"/>
      <c r="AC13" s="92" t="str">
        <f>IF(ISNUMBER(($H13)),LEFT('Order Form'!$K$10,2),"")</f>
        <v/>
      </c>
      <c r="AD13" s="40"/>
      <c r="AE13" s="92" t="str">
        <f>IF(AC13="GR",LEFT('Order Form'!$K$11,2),"")</f>
        <v/>
      </c>
      <c r="AF13" s="40"/>
      <c r="AG13" s="44"/>
      <c r="AH13" s="44"/>
      <c r="AI13" s="92" t="str">
        <f>IF(ISNUMBER(($H13)),IF('Order Form'!$K$16="Yes","P",""),"")</f>
        <v/>
      </c>
      <c r="AJ13" s="40"/>
      <c r="AK13" s="112"/>
      <c r="AL13" s="112"/>
      <c r="AM13" s="40"/>
      <c r="AN13" s="40"/>
      <c r="AO13" s="44"/>
      <c r="AP13" s="40"/>
      <c r="AQ13" s="44"/>
      <c r="AR13" s="44"/>
      <c r="AS13" s="44"/>
      <c r="AZ13" s="92" t="str">
        <f>IF(ISNUMBER(($H13)),IF('Order Form'!$K$15="Yes","Y",""),"")</f>
        <v/>
      </c>
      <c r="BD13" s="93" t="e">
        <f>IF('Order Form'!#REF!&gt;0,"OF"," ")</f>
        <v>#REF!</v>
      </c>
      <c r="BE13" s="92" t="e">
        <f>IF('Order Form'!#REF!&gt;0,"Y"," ")</f>
        <v>#REF!</v>
      </c>
      <c r="BF13" s="92" t="e">
        <f>IF('Order Form'!#REF!&gt;0,"STANDARD"," ")</f>
        <v>#REF!</v>
      </c>
    </row>
    <row r="14" spans="1:90">
      <c r="A14" s="40"/>
      <c r="B14" s="99" t="str">
        <f>IF(ISNUMBER(($H14)),'Order Form'!$D$5,"")</f>
        <v/>
      </c>
      <c r="C14" s="98" t="str">
        <f>IF(ISNUMBER(($H14)),'Order Form'!$G$5,"")</f>
        <v/>
      </c>
      <c r="D14" s="98" t="str">
        <f>IF('Order Form'!F30="","",IF(ISNUMBER(($H14)),'Order Form'!F30,""))</f>
        <v/>
      </c>
      <c r="E14" s="41"/>
      <c r="F14" s="97" t="str">
        <f>IF(ISNUMBER((H14)),SUBSTITUTE(SUBSTITUTE('Order Form'!B30,"-","")," ",""),"")</f>
        <v/>
      </c>
      <c r="G14" s="42"/>
      <c r="H14" s="96" t="str">
        <f>IF('Order Form'!H30&gt;0,'Order Form'!H30," ")</f>
        <v xml:space="preserve"> </v>
      </c>
      <c r="I14" s="95" t="str">
        <f>IF('Order Form'!$K$13="Yes",(IF('Order Form'!J30&gt;0,"",IF('Order Form'!$K$10&lt;&gt;"GR - Gratis",IF('Order Form'!I30=0,"",IF(ISNUMBER($H14),'Order Form'!I30,"")),""))),"")</f>
        <v/>
      </c>
      <c r="J14" s="95" t="str">
        <f>IF('Order Form'!$K$13="Yes",(IF('Order Form'!J30=0,"",IF('Order Form'!$K$10&lt;&gt;"GR - Gratis",IF(ISNUMBER($H14),'Order Form'!J30,""),""))),"")</f>
        <v/>
      </c>
      <c r="K14" s="43"/>
      <c r="L14" s="95" t="str">
        <f>IF('Order Form'!J30&gt;0,"",IF('Order Form'!G30=0,"",IF('Order Form'!$K$10&lt;&gt;"GR - Gratis",IF('Order Form'!$K$12="Yes",IF(ISNUMBER($H14),'Order Form'!G30*100,""),""),"")))</f>
        <v/>
      </c>
      <c r="M14" s="95" t="str">
        <f>IF('Order Form'!J30&gt;0,"",IF('Order Form'!$K$17=0,"",IF('Order Form'!$K$17=0,"",IF('Order Form'!$K$10&lt;&gt;"GR - Gratis",IF('Order Form'!$K$12="Yes",IF(ISNUMBER($H14),'Order Form'!$K$17*100,""),""),""))))</f>
        <v/>
      </c>
      <c r="N14" s="44"/>
      <c r="O14" s="94" t="str">
        <f>IF('Order Form'!$B$8="Name / Attent Of","",IF(ISNUMBER($H14),IF('Order Form'!$K$14="Yes",'Order Form'!$B$8,""),""))</f>
        <v/>
      </c>
      <c r="P14" s="102" t="str">
        <f>IF('Order Form'!$B$9="Company / Department","",IF(ISNUMBER($H14),IF('Order Form'!$K$14="Yes",'Order Form'!$B$9,""),""))</f>
        <v/>
      </c>
      <c r="Q14" s="94" t="str">
        <f>IF('Order Form'!$B$10="Address 1","",IF(ISNUMBER($H14),IF('Order Form'!$K$14="Yes",'Order Form'!$B$10,""),""))</f>
        <v/>
      </c>
      <c r="R14" s="94" t="str">
        <f>IF('Order Form'!$B$11="Address 2","",IF(ISNUMBER($H14),IF('Order Form'!$K$14="Yes",'Order Form'!$B$11,""),""))</f>
        <v/>
      </c>
      <c r="S14" s="102" t="str">
        <f>IF('Order Form'!$B$12="Address 3","",IF(ISNUMBER($H14),IF('Order Form'!$K$14="Yes",'Order Form'!$B$12,""),""))</f>
        <v/>
      </c>
      <c r="T14" s="94" t="str">
        <f>IF('Order Form'!$B$13="Town","",IF(ISNUMBER($H14),IF('Order Form'!$K$14="Yes",'Order Form'!$B$13,""),""))</f>
        <v/>
      </c>
      <c r="U14" s="40"/>
      <c r="V14" s="109" t="str">
        <f>IF('Order Form'!$B$14="Post Code","",IF(ISNUMBER($H14),IF('Order Form'!$K$14="Yes",'Order Form'!$B$14,""),""))</f>
        <v/>
      </c>
      <c r="W14" s="104" t="str">
        <f>IF('Order Form'!$B$15="Country","",IF(ISNUMBER($H14),IF('Order Form'!$K$14="Yes",VLOOKUP('Order Form'!$B$15,Lists!N:O,2,0),""),""))</f>
        <v/>
      </c>
      <c r="X14" s="106"/>
      <c r="Y14" s="105" t="str">
        <f>IF('Order Form'!$F$8="Phone","",IF(ISNUMBER($H14),IF('Order Form'!$K$14="Yes",'Order Form'!$F$8,""),""))</f>
        <v/>
      </c>
      <c r="Z14" s="103" t="str">
        <f>IF('Order Form'!$F$9="Email","",IF(ISNUMBER($H14),IF('Order Form'!$K$14="Yes",'Order Form'!$F$9,""),""))</f>
        <v/>
      </c>
      <c r="AA14" s="44"/>
      <c r="AC14" s="92" t="str">
        <f>IF(ISNUMBER(($H14)),LEFT('Order Form'!$K$10,2),"")</f>
        <v/>
      </c>
      <c r="AD14" s="40"/>
      <c r="AE14" s="92" t="str">
        <f>IF(AC14="GR",LEFT('Order Form'!$K$11,2),"")</f>
        <v/>
      </c>
      <c r="AF14" s="40"/>
      <c r="AG14" s="44"/>
      <c r="AH14" s="44"/>
      <c r="AI14" s="92" t="str">
        <f>IF(ISNUMBER(($H14)),IF('Order Form'!$K$16="Yes","P",""),"")</f>
        <v/>
      </c>
      <c r="AJ14" s="40"/>
      <c r="AK14" s="112"/>
      <c r="AL14" s="112"/>
      <c r="AM14" s="40"/>
      <c r="AN14" s="40"/>
      <c r="AO14" s="44"/>
      <c r="AP14" s="40"/>
      <c r="AQ14" s="44"/>
      <c r="AR14" s="44"/>
      <c r="AS14" s="44"/>
      <c r="AZ14" s="92" t="str">
        <f>IF(ISNUMBER(($H14)),IF('Order Form'!$K$15="Yes","Y",""),"")</f>
        <v/>
      </c>
      <c r="BD14" s="93" t="str">
        <f>IF('Order Form'!$H139&gt;0,"OF"," ")</f>
        <v xml:space="preserve"> </v>
      </c>
      <c r="BE14" s="92" t="str">
        <f>IF('Order Form'!$H139&gt;0,"Y"," ")</f>
        <v xml:space="preserve"> </v>
      </c>
      <c r="BF14" s="92" t="str">
        <f>IF('Order Form'!$H139&gt;0,"STANDARD"," ")</f>
        <v xml:space="preserve"> </v>
      </c>
    </row>
    <row r="15" spans="1:90">
      <c r="A15" s="40"/>
      <c r="B15" s="99" t="str">
        <f>IF(ISNUMBER(($H15)),'Order Form'!$D$5,"")</f>
        <v/>
      </c>
      <c r="C15" s="98" t="str">
        <f>IF(ISNUMBER(($H15)),'Order Form'!$G$5,"")</f>
        <v/>
      </c>
      <c r="D15" s="98" t="str">
        <f>IF('Order Form'!F31="","",IF(ISNUMBER(($H15)),'Order Form'!F31,""))</f>
        <v/>
      </c>
      <c r="E15" s="41"/>
      <c r="F15" s="97" t="str">
        <f>IF(ISNUMBER((H15)),SUBSTITUTE(SUBSTITUTE('Order Form'!B31,"-","")," ",""),"")</f>
        <v/>
      </c>
      <c r="G15" s="42"/>
      <c r="H15" s="96" t="str">
        <f>IF('Order Form'!H31&gt;0,'Order Form'!H31," ")</f>
        <v xml:space="preserve"> </v>
      </c>
      <c r="I15" s="95" t="str">
        <f>IF('Order Form'!$K$13="Yes",(IF('Order Form'!J31&gt;0,"",IF('Order Form'!$K$10&lt;&gt;"GR - Gratis",IF('Order Form'!I31=0,"",IF(ISNUMBER($H15),'Order Form'!I31,"")),""))),"")</f>
        <v/>
      </c>
      <c r="J15" s="95" t="str">
        <f>IF('Order Form'!$K$13="Yes",(IF('Order Form'!J31=0,"",IF('Order Form'!$K$10&lt;&gt;"GR - Gratis",IF(ISNUMBER($H15),'Order Form'!J31,""),""))),"")</f>
        <v/>
      </c>
      <c r="K15" s="43"/>
      <c r="L15" s="95" t="str">
        <f>IF('Order Form'!J31&gt;0,"",IF('Order Form'!G31=0,"",IF('Order Form'!$K$10&lt;&gt;"GR - Gratis",IF('Order Form'!$K$12="Yes",IF(ISNUMBER($H15),'Order Form'!G31*100,""),""),"")))</f>
        <v/>
      </c>
      <c r="M15" s="95" t="str">
        <f>IF('Order Form'!J31&gt;0,"",IF('Order Form'!$K$17=0,"",IF('Order Form'!$K$17=0,"",IF('Order Form'!$K$10&lt;&gt;"GR - Gratis",IF('Order Form'!$K$12="Yes",IF(ISNUMBER($H15),'Order Form'!$K$17*100,""),""),""))))</f>
        <v/>
      </c>
      <c r="N15" s="44"/>
      <c r="O15" s="94" t="str">
        <f>IF('Order Form'!$B$8="Name / Attent Of","",IF(ISNUMBER($H15),IF('Order Form'!$K$14="Yes",'Order Form'!$B$8,""),""))</f>
        <v/>
      </c>
      <c r="P15" s="102" t="str">
        <f>IF('Order Form'!$B$9="Company / Department","",IF(ISNUMBER($H15),IF('Order Form'!$K$14="Yes",'Order Form'!$B$9,""),""))</f>
        <v/>
      </c>
      <c r="Q15" s="94" t="str">
        <f>IF('Order Form'!$B$10="Address 1","",IF(ISNUMBER($H15),IF('Order Form'!$K$14="Yes",'Order Form'!$B$10,""),""))</f>
        <v/>
      </c>
      <c r="R15" s="94" t="str">
        <f>IF('Order Form'!$B$11="Address 2","",IF(ISNUMBER($H15),IF('Order Form'!$K$14="Yes",'Order Form'!$B$11,""),""))</f>
        <v/>
      </c>
      <c r="S15" s="102" t="str">
        <f>IF('Order Form'!$B$12="Address 3","",IF(ISNUMBER($H15),IF('Order Form'!$K$14="Yes",'Order Form'!$B$12,""),""))</f>
        <v/>
      </c>
      <c r="T15" s="94" t="str">
        <f>IF('Order Form'!$B$13="Town","",IF(ISNUMBER($H15),IF('Order Form'!$K$14="Yes",'Order Form'!$B$13,""),""))</f>
        <v/>
      </c>
      <c r="U15" s="40"/>
      <c r="V15" s="109" t="str">
        <f>IF('Order Form'!$B$14="Post Code","",IF(ISNUMBER($H15),IF('Order Form'!$K$14="Yes",'Order Form'!$B$14,""),""))</f>
        <v/>
      </c>
      <c r="W15" s="104" t="str">
        <f>IF('Order Form'!$B$15="Country","",IF(ISNUMBER($H15),IF('Order Form'!$K$14="Yes",VLOOKUP('Order Form'!$B$15,Lists!N:O,2,0),""),""))</f>
        <v/>
      </c>
      <c r="X15" s="106"/>
      <c r="Y15" s="105" t="str">
        <f>IF('Order Form'!$F$8="Phone","",IF(ISNUMBER($H15),IF('Order Form'!$K$14="Yes",'Order Form'!$F$8,""),""))</f>
        <v/>
      </c>
      <c r="Z15" s="103" t="str">
        <f>IF('Order Form'!$F$9="Email","",IF(ISNUMBER($H15),IF('Order Form'!$K$14="Yes",'Order Form'!$F$9,""),""))</f>
        <v/>
      </c>
      <c r="AA15" s="44"/>
      <c r="AC15" s="92" t="str">
        <f>IF(ISNUMBER(($H15)),LEFT('Order Form'!$K$10,2),"")</f>
        <v/>
      </c>
      <c r="AD15" s="40"/>
      <c r="AE15" s="92" t="str">
        <f>IF(AC15="GR",LEFT('Order Form'!$K$11,2),"")</f>
        <v/>
      </c>
      <c r="AF15" s="40"/>
      <c r="AG15" s="44"/>
      <c r="AH15" s="44"/>
      <c r="AI15" s="92" t="str">
        <f>IF(ISNUMBER(($H15)),IF('Order Form'!$K$16="Yes","P",""),"")</f>
        <v/>
      </c>
      <c r="AJ15" s="40"/>
      <c r="AK15" s="112"/>
      <c r="AL15" s="112"/>
      <c r="AM15" s="40"/>
      <c r="AN15" s="40"/>
      <c r="AO15" s="44"/>
      <c r="AP15" s="40"/>
      <c r="AQ15" s="44"/>
      <c r="AR15" s="44"/>
      <c r="AS15" s="44"/>
      <c r="AZ15" s="92" t="str">
        <f>IF(ISNUMBER(($H15)),IF('Order Form'!$K$15="Yes","Y",""),"")</f>
        <v/>
      </c>
      <c r="BD15" s="93" t="e">
        <f>IF('Order Form'!#REF!&gt;0,"OF"," ")</f>
        <v>#REF!</v>
      </c>
      <c r="BE15" s="92" t="e">
        <f>IF('Order Form'!#REF!&gt;0,"Y"," ")</f>
        <v>#REF!</v>
      </c>
      <c r="BF15" s="92" t="e">
        <f>IF('Order Form'!#REF!&gt;0,"STANDARD"," ")</f>
        <v>#REF!</v>
      </c>
    </row>
    <row r="16" spans="1:90">
      <c r="A16" s="40"/>
      <c r="B16" s="99" t="str">
        <f>IF(ISNUMBER(($H16)),'Order Form'!$D$5,"")</f>
        <v/>
      </c>
      <c r="C16" s="98" t="str">
        <f>IF(ISNUMBER(($H16)),'Order Form'!$G$5,"")</f>
        <v/>
      </c>
      <c r="D16" s="98" t="str">
        <f>IF('Order Form'!F32="","",IF(ISNUMBER(($H16)),'Order Form'!F32,""))</f>
        <v/>
      </c>
      <c r="E16" s="41"/>
      <c r="F16" s="97" t="str">
        <f>IF(ISNUMBER((H16)),SUBSTITUTE(SUBSTITUTE('Order Form'!B32,"-","")," ",""),"")</f>
        <v/>
      </c>
      <c r="G16" s="42"/>
      <c r="H16" s="96" t="str">
        <f>IF('Order Form'!H32&gt;0,'Order Form'!H32," ")</f>
        <v xml:space="preserve"> </v>
      </c>
      <c r="I16" s="95" t="str">
        <f>IF('Order Form'!$K$13="Yes",(IF('Order Form'!J32&gt;0,"",IF('Order Form'!$K$10&lt;&gt;"GR - Gratis",IF('Order Form'!I32=0,"",IF(ISNUMBER($H16),'Order Form'!I32,"")),""))),"")</f>
        <v/>
      </c>
      <c r="J16" s="95" t="str">
        <f>IF('Order Form'!$K$13="Yes",(IF('Order Form'!J32=0,"",IF('Order Form'!$K$10&lt;&gt;"GR - Gratis",IF(ISNUMBER($H16),'Order Form'!J32,""),""))),"")</f>
        <v/>
      </c>
      <c r="K16" s="43"/>
      <c r="L16" s="95" t="str">
        <f>IF('Order Form'!J32&gt;0,"",IF('Order Form'!G32=0,"",IF('Order Form'!$K$10&lt;&gt;"GR - Gratis",IF('Order Form'!$K$12="Yes",IF(ISNUMBER($H16),'Order Form'!G32*100,""),""),"")))</f>
        <v/>
      </c>
      <c r="M16" s="95" t="str">
        <f>IF('Order Form'!J32&gt;0,"",IF('Order Form'!$K$17=0,"",IF('Order Form'!$K$17=0,"",IF('Order Form'!$K$10&lt;&gt;"GR - Gratis",IF('Order Form'!$K$12="Yes",IF(ISNUMBER($H16),'Order Form'!$K$17*100,""),""),""))))</f>
        <v/>
      </c>
      <c r="N16" s="44"/>
      <c r="O16" s="94" t="str">
        <f>IF('Order Form'!$B$8="Name / Attent Of","",IF(ISNUMBER($H16),IF('Order Form'!$K$14="Yes",'Order Form'!$B$8,""),""))</f>
        <v/>
      </c>
      <c r="P16" s="102" t="str">
        <f>IF('Order Form'!$B$9="Company / Department","",IF(ISNUMBER($H16),IF('Order Form'!$K$14="Yes",'Order Form'!$B$9,""),""))</f>
        <v/>
      </c>
      <c r="Q16" s="94" t="str">
        <f>IF('Order Form'!$B$10="Address 1","",IF(ISNUMBER($H16),IF('Order Form'!$K$14="Yes",'Order Form'!$B$10,""),""))</f>
        <v/>
      </c>
      <c r="R16" s="94" t="str">
        <f>IF('Order Form'!$B$11="Address 2","",IF(ISNUMBER($H16),IF('Order Form'!$K$14="Yes",'Order Form'!$B$11,""),""))</f>
        <v/>
      </c>
      <c r="S16" s="102" t="str">
        <f>IF('Order Form'!$B$12="Address 3","",IF(ISNUMBER($H16),IF('Order Form'!$K$14="Yes",'Order Form'!$B$12,""),""))</f>
        <v/>
      </c>
      <c r="T16" s="94" t="str">
        <f>IF('Order Form'!$B$13="Town","",IF(ISNUMBER($H16),IF('Order Form'!$K$14="Yes",'Order Form'!$B$13,""),""))</f>
        <v/>
      </c>
      <c r="U16" s="40"/>
      <c r="V16" s="109" t="str">
        <f>IF('Order Form'!$B$14="Post Code","",IF(ISNUMBER($H16),IF('Order Form'!$K$14="Yes",'Order Form'!$B$14,""),""))</f>
        <v/>
      </c>
      <c r="W16" s="104" t="str">
        <f>IF('Order Form'!$B$15="Country","",IF(ISNUMBER($H16),IF('Order Form'!$K$14="Yes",VLOOKUP('Order Form'!$B$15,Lists!N:O,2,0),""),""))</f>
        <v/>
      </c>
      <c r="X16" s="106"/>
      <c r="Y16" s="105" t="str">
        <f>IF('Order Form'!$F$8="Phone","",IF(ISNUMBER($H16),IF('Order Form'!$K$14="Yes",'Order Form'!$F$8,""),""))</f>
        <v/>
      </c>
      <c r="Z16" s="103" t="str">
        <f>IF('Order Form'!$F$9="Email","",IF(ISNUMBER($H16),IF('Order Form'!$K$14="Yes",'Order Form'!$F$9,""),""))</f>
        <v/>
      </c>
      <c r="AA16" s="44"/>
      <c r="AC16" s="92" t="str">
        <f>IF(ISNUMBER(($H16)),LEFT('Order Form'!$K$10,2),"")</f>
        <v/>
      </c>
      <c r="AD16" s="40"/>
      <c r="AE16" s="92" t="str">
        <f>IF(AC16="GR",LEFT('Order Form'!$K$11,2),"")</f>
        <v/>
      </c>
      <c r="AF16" s="40"/>
      <c r="AG16" s="44"/>
      <c r="AH16" s="44"/>
      <c r="AI16" s="92" t="str">
        <f>IF(ISNUMBER(($H16)),IF('Order Form'!$K$16="Yes","P",""),"")</f>
        <v/>
      </c>
      <c r="AJ16" s="40"/>
      <c r="AK16" s="112"/>
      <c r="AL16" s="112"/>
      <c r="AM16" s="40"/>
      <c r="AN16" s="40"/>
      <c r="AO16" s="44"/>
      <c r="AP16" s="40"/>
      <c r="AQ16" s="44"/>
      <c r="AR16" s="44"/>
      <c r="AS16" s="44"/>
      <c r="AZ16" s="92" t="str">
        <f>IF(ISNUMBER(($H16)),IF('Order Form'!$K$15="Yes","Y",""),"")</f>
        <v/>
      </c>
      <c r="BD16" s="93" t="e">
        <f>IF('Order Form'!#REF!&gt;0,"OF"," ")</f>
        <v>#REF!</v>
      </c>
      <c r="BE16" s="92" t="e">
        <f>IF('Order Form'!#REF!&gt;0,"Y"," ")</f>
        <v>#REF!</v>
      </c>
      <c r="BF16" s="92" t="e">
        <f>IF('Order Form'!#REF!&gt;0,"STANDARD"," ")</f>
        <v>#REF!</v>
      </c>
    </row>
    <row r="17" spans="1:58">
      <c r="A17" s="40"/>
      <c r="B17" s="99" t="str">
        <f>IF(ISNUMBER(($H17)),'Order Form'!$D$5,"")</f>
        <v/>
      </c>
      <c r="C17" s="98" t="str">
        <f>IF(ISNUMBER(($H17)),'Order Form'!$G$5,"")</f>
        <v/>
      </c>
      <c r="D17" s="98" t="str">
        <f>IF('Order Form'!F33="","",IF(ISNUMBER(($H17)),'Order Form'!F33,""))</f>
        <v/>
      </c>
      <c r="E17" s="41"/>
      <c r="F17" s="97" t="str">
        <f>IF(ISNUMBER((H17)),SUBSTITUTE(SUBSTITUTE('Order Form'!B33,"-","")," ",""),"")</f>
        <v/>
      </c>
      <c r="G17" s="42"/>
      <c r="H17" s="96" t="str">
        <f>IF('Order Form'!H33&gt;0,'Order Form'!H33," ")</f>
        <v xml:space="preserve"> </v>
      </c>
      <c r="I17" s="95" t="str">
        <f>IF('Order Form'!$K$13="Yes",(IF('Order Form'!J33&gt;0,"",IF('Order Form'!$K$10&lt;&gt;"GR - Gratis",IF('Order Form'!I33=0,"",IF(ISNUMBER($H17),'Order Form'!I33,"")),""))),"")</f>
        <v/>
      </c>
      <c r="J17" s="95" t="str">
        <f>IF('Order Form'!$K$13="Yes",(IF('Order Form'!J33=0,"",IF('Order Form'!$K$10&lt;&gt;"GR - Gratis",IF(ISNUMBER($H17),'Order Form'!J33,""),""))),"")</f>
        <v/>
      </c>
      <c r="K17" s="43"/>
      <c r="L17" s="95" t="str">
        <f>IF('Order Form'!J33&gt;0,"",IF('Order Form'!G33=0,"",IF('Order Form'!$K$10&lt;&gt;"GR - Gratis",IF('Order Form'!$K$12="Yes",IF(ISNUMBER($H17),'Order Form'!G33*100,""),""),"")))</f>
        <v/>
      </c>
      <c r="M17" s="95" t="str">
        <f>IF('Order Form'!J33&gt;0,"",IF('Order Form'!$K$17=0,"",IF('Order Form'!$K$17=0,"",IF('Order Form'!$K$10&lt;&gt;"GR - Gratis",IF('Order Form'!$K$12="Yes",IF(ISNUMBER($H17),'Order Form'!$K$17*100,""),""),""))))</f>
        <v/>
      </c>
      <c r="N17" s="44"/>
      <c r="O17" s="94" t="str">
        <f>IF('Order Form'!$B$8="Name / Attent Of","",IF(ISNUMBER($H17),IF('Order Form'!$K$14="Yes",'Order Form'!$B$8,""),""))</f>
        <v/>
      </c>
      <c r="P17" s="102" t="str">
        <f>IF('Order Form'!$B$9="Company / Department","",IF(ISNUMBER($H17),IF('Order Form'!$K$14="Yes",'Order Form'!$B$9,""),""))</f>
        <v/>
      </c>
      <c r="Q17" s="94" t="str">
        <f>IF('Order Form'!$B$10="Address 1","",IF(ISNUMBER($H17),IF('Order Form'!$K$14="Yes",'Order Form'!$B$10,""),""))</f>
        <v/>
      </c>
      <c r="R17" s="94" t="str">
        <f>IF('Order Form'!$B$11="Address 2","",IF(ISNUMBER($H17),IF('Order Form'!$K$14="Yes",'Order Form'!$B$11,""),""))</f>
        <v/>
      </c>
      <c r="S17" s="102" t="str">
        <f>IF('Order Form'!$B$12="Address 3","",IF(ISNUMBER($H17),IF('Order Form'!$K$14="Yes",'Order Form'!$B$12,""),""))</f>
        <v/>
      </c>
      <c r="T17" s="94" t="str">
        <f>IF('Order Form'!$B$13="Town","",IF(ISNUMBER($H17),IF('Order Form'!$K$14="Yes",'Order Form'!$B$13,""),""))</f>
        <v/>
      </c>
      <c r="U17" s="40"/>
      <c r="V17" s="109" t="str">
        <f>IF('Order Form'!$B$14="Post Code","",IF(ISNUMBER($H17),IF('Order Form'!$K$14="Yes",'Order Form'!$B$14,""),""))</f>
        <v/>
      </c>
      <c r="W17" s="104" t="str">
        <f>IF('Order Form'!$B$15="Country","",IF(ISNUMBER($H17),IF('Order Form'!$K$14="Yes",VLOOKUP('Order Form'!$B$15,Lists!N:O,2,0),""),""))</f>
        <v/>
      </c>
      <c r="X17" s="106"/>
      <c r="Y17" s="105" t="str">
        <f>IF('Order Form'!$F$8="Phone","",IF(ISNUMBER($H17),IF('Order Form'!$K$14="Yes",'Order Form'!$F$8,""),""))</f>
        <v/>
      </c>
      <c r="Z17" s="103" t="str">
        <f>IF('Order Form'!$F$9="Email","",IF(ISNUMBER($H17),IF('Order Form'!$K$14="Yes",'Order Form'!$F$9,""),""))</f>
        <v/>
      </c>
      <c r="AA17" s="44"/>
      <c r="AC17" s="92" t="str">
        <f>IF(ISNUMBER(($H17)),LEFT('Order Form'!$K$10,2),"")</f>
        <v/>
      </c>
      <c r="AD17" s="40"/>
      <c r="AE17" s="92" t="str">
        <f>IF(AC17="GR",LEFT('Order Form'!$K$11,2),"")</f>
        <v/>
      </c>
      <c r="AF17" s="40"/>
      <c r="AG17" s="44"/>
      <c r="AH17" s="44"/>
      <c r="AI17" s="92" t="str">
        <f>IF(ISNUMBER(($H17)),IF('Order Form'!$K$16="Yes","P",""),"")</f>
        <v/>
      </c>
      <c r="AJ17" s="40"/>
      <c r="AK17" s="112"/>
      <c r="AL17" s="112"/>
      <c r="AM17" s="40"/>
      <c r="AN17" s="40"/>
      <c r="AO17" s="44"/>
      <c r="AP17" s="40"/>
      <c r="AQ17" s="44"/>
      <c r="AR17" s="44"/>
      <c r="AS17" s="44"/>
      <c r="AZ17" s="92" t="str">
        <f>IF(ISNUMBER(($H17)),IF('Order Form'!$K$15="Yes","Y",""),"")</f>
        <v/>
      </c>
      <c r="BD17" s="93" t="str">
        <f>IF('Order Form'!$H140&gt;0,"OF"," ")</f>
        <v xml:space="preserve"> </v>
      </c>
      <c r="BE17" s="92" t="str">
        <f>IF('Order Form'!$H140&gt;0,"Y"," ")</f>
        <v xml:space="preserve"> </v>
      </c>
      <c r="BF17" s="92" t="str">
        <f>IF('Order Form'!$H140&gt;0,"STANDARD"," ")</f>
        <v xml:space="preserve"> </v>
      </c>
    </row>
    <row r="18" spans="1:58">
      <c r="A18" s="40"/>
      <c r="B18" s="99" t="str">
        <f>IF(ISNUMBER(($H18)),'Order Form'!$D$5,"")</f>
        <v/>
      </c>
      <c r="C18" s="98" t="str">
        <f>IF(ISNUMBER(($H18)),'Order Form'!$G$5,"")</f>
        <v/>
      </c>
      <c r="D18" s="98" t="str">
        <f>IF('Order Form'!F34="","",IF(ISNUMBER(($H18)),'Order Form'!F34,""))</f>
        <v/>
      </c>
      <c r="E18" s="41"/>
      <c r="F18" s="97" t="str">
        <f>IF(ISNUMBER((H18)),SUBSTITUTE(SUBSTITUTE('Order Form'!B34,"-","")," ",""),"")</f>
        <v/>
      </c>
      <c r="G18" s="42"/>
      <c r="H18" s="96" t="str">
        <f>IF('Order Form'!H34&gt;0,'Order Form'!H34," ")</f>
        <v xml:space="preserve"> </v>
      </c>
      <c r="I18" s="95" t="str">
        <f>IF('Order Form'!$K$13="Yes",(IF('Order Form'!J34&gt;0,"",IF('Order Form'!$K$10&lt;&gt;"GR - Gratis",IF('Order Form'!I34=0,"",IF(ISNUMBER($H18),'Order Form'!I34,"")),""))),"")</f>
        <v/>
      </c>
      <c r="J18" s="95" t="str">
        <f>IF('Order Form'!$K$13="Yes",(IF('Order Form'!J34=0,"",IF('Order Form'!$K$10&lt;&gt;"GR - Gratis",IF(ISNUMBER($H18),'Order Form'!J34,""),""))),"")</f>
        <v/>
      </c>
      <c r="K18" s="43"/>
      <c r="L18" s="95" t="str">
        <f>IF('Order Form'!J34&gt;0,"",IF('Order Form'!G34=0,"",IF('Order Form'!$K$10&lt;&gt;"GR - Gratis",IF('Order Form'!$K$12="Yes",IF(ISNUMBER($H18),'Order Form'!G34*100,""),""),"")))</f>
        <v/>
      </c>
      <c r="M18" s="95" t="str">
        <f>IF('Order Form'!J34&gt;0,"",IF('Order Form'!$K$17=0,"",IF('Order Form'!$K$17=0,"",IF('Order Form'!$K$10&lt;&gt;"GR - Gratis",IF('Order Form'!$K$12="Yes",IF(ISNUMBER($H18),'Order Form'!$K$17*100,""),""),""))))</f>
        <v/>
      </c>
      <c r="N18" s="44"/>
      <c r="O18" s="94" t="str">
        <f>IF('Order Form'!$B$8="Name / Attent Of","",IF(ISNUMBER($H18),IF('Order Form'!$K$14="Yes",'Order Form'!$B$8,""),""))</f>
        <v/>
      </c>
      <c r="P18" s="102" t="str">
        <f>IF('Order Form'!$B$9="Company / Department","",IF(ISNUMBER($H18),IF('Order Form'!$K$14="Yes",'Order Form'!$B$9,""),""))</f>
        <v/>
      </c>
      <c r="Q18" s="94" t="str">
        <f>IF('Order Form'!$B$10="Address 1","",IF(ISNUMBER($H18),IF('Order Form'!$K$14="Yes",'Order Form'!$B$10,""),""))</f>
        <v/>
      </c>
      <c r="R18" s="94" t="str">
        <f>IF('Order Form'!$B$11="Address 2","",IF(ISNUMBER($H18),IF('Order Form'!$K$14="Yes",'Order Form'!$B$11,""),""))</f>
        <v/>
      </c>
      <c r="S18" s="102" t="str">
        <f>IF('Order Form'!$B$12="Address 3","",IF(ISNUMBER($H18),IF('Order Form'!$K$14="Yes",'Order Form'!$B$12,""),""))</f>
        <v/>
      </c>
      <c r="T18" s="94" t="str">
        <f>IF('Order Form'!$B$13="Town","",IF(ISNUMBER($H18),IF('Order Form'!$K$14="Yes",'Order Form'!$B$13,""),""))</f>
        <v/>
      </c>
      <c r="U18" s="40"/>
      <c r="V18" s="109" t="str">
        <f>IF('Order Form'!$B$14="Post Code","",IF(ISNUMBER($H18),IF('Order Form'!$K$14="Yes",'Order Form'!$B$14,""),""))</f>
        <v/>
      </c>
      <c r="W18" s="104" t="str">
        <f>IF('Order Form'!$B$15="Country","",IF(ISNUMBER($H18),IF('Order Form'!$K$14="Yes",VLOOKUP('Order Form'!$B$15,Lists!N:O,2,0),""),""))</f>
        <v/>
      </c>
      <c r="X18" s="106"/>
      <c r="Y18" s="105" t="str">
        <f>IF('Order Form'!$F$8="Phone","",IF(ISNUMBER($H18),IF('Order Form'!$K$14="Yes",'Order Form'!$F$8,""),""))</f>
        <v/>
      </c>
      <c r="Z18" s="103" t="str">
        <f>IF('Order Form'!$F$9="Email","",IF(ISNUMBER($H18),IF('Order Form'!$K$14="Yes",'Order Form'!$F$9,""),""))</f>
        <v/>
      </c>
      <c r="AA18" s="44"/>
      <c r="AC18" s="92" t="str">
        <f>IF(ISNUMBER(($H18)),LEFT('Order Form'!$K$10,2),"")</f>
        <v/>
      </c>
      <c r="AD18" s="40"/>
      <c r="AE18" s="92" t="str">
        <f>IF(AC18="GR",LEFT('Order Form'!$K$11,2),"")</f>
        <v/>
      </c>
      <c r="AF18" s="40"/>
      <c r="AG18" s="44"/>
      <c r="AH18" s="44"/>
      <c r="AI18" s="92" t="str">
        <f>IF(ISNUMBER(($H18)),IF('Order Form'!$K$16="Yes","P",""),"")</f>
        <v/>
      </c>
      <c r="AJ18" s="40"/>
      <c r="AK18" s="112"/>
      <c r="AL18" s="112"/>
      <c r="AM18" s="40"/>
      <c r="AN18" s="40"/>
      <c r="AO18" s="44"/>
      <c r="AP18" s="40"/>
      <c r="AQ18" s="44"/>
      <c r="AR18" s="44"/>
      <c r="AS18" s="44"/>
      <c r="AZ18" s="92" t="str">
        <f>IF(ISNUMBER(($H18)),IF('Order Form'!$K$15="Yes","Y",""),"")</f>
        <v/>
      </c>
      <c r="BD18" s="93" t="e">
        <f>IF('Order Form'!#REF!&gt;0,"OF"," ")</f>
        <v>#REF!</v>
      </c>
      <c r="BE18" s="92" t="e">
        <f>IF('Order Form'!#REF!&gt;0,"Y"," ")</f>
        <v>#REF!</v>
      </c>
      <c r="BF18" s="92" t="e">
        <f>IF('Order Form'!#REF!&gt;0,"STANDARD"," ")</f>
        <v>#REF!</v>
      </c>
    </row>
    <row r="19" spans="1:58">
      <c r="A19" s="40"/>
      <c r="B19" s="99" t="str">
        <f>IF(ISNUMBER(($H19)),'Order Form'!$D$5,"")</f>
        <v/>
      </c>
      <c r="C19" s="98" t="str">
        <f>IF(ISNUMBER(($H19)),'Order Form'!$G$5,"")</f>
        <v/>
      </c>
      <c r="D19" s="98" t="str">
        <f>IF('Order Form'!F35="","",IF(ISNUMBER(($H19)),'Order Form'!F35,""))</f>
        <v/>
      </c>
      <c r="E19" s="41"/>
      <c r="F19" s="97" t="str">
        <f>IF(ISNUMBER((H19)),SUBSTITUTE(SUBSTITUTE('Order Form'!B35,"-","")," ",""),"")</f>
        <v/>
      </c>
      <c r="G19" s="42"/>
      <c r="H19" s="96" t="str">
        <f>IF('Order Form'!H35&gt;0,'Order Form'!H35," ")</f>
        <v xml:space="preserve"> </v>
      </c>
      <c r="I19" s="95" t="str">
        <f>IF('Order Form'!$K$13="Yes",(IF('Order Form'!J35&gt;0,"",IF('Order Form'!$K$10&lt;&gt;"GR - Gratis",IF('Order Form'!I35=0,"",IF(ISNUMBER($H19),'Order Form'!I35,"")),""))),"")</f>
        <v/>
      </c>
      <c r="J19" s="95" t="str">
        <f>IF('Order Form'!$K$13="Yes",(IF('Order Form'!J35=0,"",IF('Order Form'!$K$10&lt;&gt;"GR - Gratis",IF(ISNUMBER($H19),'Order Form'!J35,""),""))),"")</f>
        <v/>
      </c>
      <c r="K19" s="43"/>
      <c r="L19" s="95" t="str">
        <f>IF('Order Form'!J35&gt;0,"",IF('Order Form'!G35=0,"",IF('Order Form'!$K$10&lt;&gt;"GR - Gratis",IF('Order Form'!$K$12="Yes",IF(ISNUMBER($H19),'Order Form'!G35*100,""),""),"")))</f>
        <v/>
      </c>
      <c r="M19" s="95" t="str">
        <f>IF('Order Form'!J35&gt;0,"",IF('Order Form'!$K$17=0,"",IF('Order Form'!$K$17=0,"",IF('Order Form'!$K$10&lt;&gt;"GR - Gratis",IF('Order Form'!$K$12="Yes",IF(ISNUMBER($H19),'Order Form'!$K$17*100,""),""),""))))</f>
        <v/>
      </c>
      <c r="N19" s="44"/>
      <c r="O19" s="94" t="str">
        <f>IF('Order Form'!$B$8="Name / Attent Of","",IF(ISNUMBER($H19),IF('Order Form'!$K$14="Yes",'Order Form'!$B$8,""),""))</f>
        <v/>
      </c>
      <c r="P19" s="102" t="str">
        <f>IF('Order Form'!$B$9="Company / Department","",IF(ISNUMBER($H19),IF('Order Form'!$K$14="Yes",'Order Form'!$B$9,""),""))</f>
        <v/>
      </c>
      <c r="Q19" s="94" t="str">
        <f>IF('Order Form'!$B$10="Address 1","",IF(ISNUMBER($H19),IF('Order Form'!$K$14="Yes",'Order Form'!$B$10,""),""))</f>
        <v/>
      </c>
      <c r="R19" s="94" t="str">
        <f>IF('Order Form'!$B$11="Address 2","",IF(ISNUMBER($H19),IF('Order Form'!$K$14="Yes",'Order Form'!$B$11,""),""))</f>
        <v/>
      </c>
      <c r="S19" s="102" t="str">
        <f>IF('Order Form'!$B$12="Address 3","",IF(ISNUMBER($H19),IF('Order Form'!$K$14="Yes",'Order Form'!$B$12,""),""))</f>
        <v/>
      </c>
      <c r="T19" s="94" t="str">
        <f>IF('Order Form'!$B$13="Town","",IF(ISNUMBER($H19),IF('Order Form'!$K$14="Yes",'Order Form'!$B$13,""),""))</f>
        <v/>
      </c>
      <c r="U19" s="40"/>
      <c r="V19" s="109" t="str">
        <f>IF('Order Form'!$B$14="Post Code","",IF(ISNUMBER($H19),IF('Order Form'!$K$14="Yes",'Order Form'!$B$14,""),""))</f>
        <v/>
      </c>
      <c r="W19" s="104" t="str">
        <f>IF('Order Form'!$B$15="Country","",IF(ISNUMBER($H19),IF('Order Form'!$K$14="Yes",VLOOKUP('Order Form'!$B$15,Lists!N:O,2,0),""),""))</f>
        <v/>
      </c>
      <c r="X19" s="106"/>
      <c r="Y19" s="105" t="str">
        <f>IF('Order Form'!$F$8="Phone","",IF(ISNUMBER($H19),IF('Order Form'!$K$14="Yes",'Order Form'!$F$8,""),""))</f>
        <v/>
      </c>
      <c r="Z19" s="103" t="str">
        <f>IF('Order Form'!$F$9="Email","",IF(ISNUMBER($H19),IF('Order Form'!$K$14="Yes",'Order Form'!$F$9,""),""))</f>
        <v/>
      </c>
      <c r="AA19" s="44"/>
      <c r="AC19" s="92" t="str">
        <f>IF(ISNUMBER(($H19)),LEFT('Order Form'!$K$10,2),"")</f>
        <v/>
      </c>
      <c r="AD19" s="40"/>
      <c r="AE19" s="92" t="str">
        <f>IF(AC19="GR",LEFT('Order Form'!$K$11,2),"")</f>
        <v/>
      </c>
      <c r="AF19" s="40"/>
      <c r="AG19" s="44"/>
      <c r="AH19" s="44"/>
      <c r="AI19" s="92" t="str">
        <f>IF(ISNUMBER(($H19)),IF('Order Form'!$K$16="Yes","P",""),"")</f>
        <v/>
      </c>
      <c r="AJ19" s="40"/>
      <c r="AK19" s="112"/>
      <c r="AL19" s="112"/>
      <c r="AM19" s="40"/>
      <c r="AN19" s="40"/>
      <c r="AO19" s="44"/>
      <c r="AP19" s="40"/>
      <c r="AQ19" s="44"/>
      <c r="AR19" s="44"/>
      <c r="AS19" s="44"/>
      <c r="AZ19" s="92" t="str">
        <f>IF(ISNUMBER(($H19)),IF('Order Form'!$K$15="Yes","Y",""),"")</f>
        <v/>
      </c>
      <c r="BD19" s="93" t="e">
        <f>IF('Order Form'!#REF!&gt;0,"OF"," ")</f>
        <v>#REF!</v>
      </c>
      <c r="BE19" s="92" t="e">
        <f>IF('Order Form'!#REF!&gt;0,"Y"," ")</f>
        <v>#REF!</v>
      </c>
      <c r="BF19" s="92" t="e">
        <f>IF('Order Form'!#REF!&gt;0,"STANDARD"," ")</f>
        <v>#REF!</v>
      </c>
    </row>
    <row r="20" spans="1:58">
      <c r="A20" s="40"/>
      <c r="B20" s="99" t="str">
        <f>IF(ISNUMBER(($H20)),'Order Form'!$D$5,"")</f>
        <v/>
      </c>
      <c r="C20" s="98" t="str">
        <f>IF(ISNUMBER(($H20)),'Order Form'!$G$5,"")</f>
        <v/>
      </c>
      <c r="D20" s="98" t="str">
        <f>IF('Order Form'!F36="","",IF(ISNUMBER(($H20)),'Order Form'!F36,""))</f>
        <v/>
      </c>
      <c r="E20" s="41"/>
      <c r="F20" s="97" t="str">
        <f>IF(ISNUMBER((H20)),SUBSTITUTE(SUBSTITUTE('Order Form'!B36,"-","")," ",""),"")</f>
        <v/>
      </c>
      <c r="G20" s="42"/>
      <c r="H20" s="96" t="str">
        <f>IF('Order Form'!H36&gt;0,'Order Form'!H36," ")</f>
        <v xml:space="preserve"> </v>
      </c>
      <c r="I20" s="95" t="str">
        <f>IF('Order Form'!$K$13="Yes",(IF('Order Form'!J36&gt;0,"",IF('Order Form'!$K$10&lt;&gt;"GR - Gratis",IF('Order Form'!I36=0,"",IF(ISNUMBER($H20),'Order Form'!I36,"")),""))),"")</f>
        <v/>
      </c>
      <c r="J20" s="95" t="str">
        <f>IF('Order Form'!$K$13="Yes",(IF('Order Form'!J36=0,"",IF('Order Form'!$K$10&lt;&gt;"GR - Gratis",IF(ISNUMBER($H20),'Order Form'!J36,""),""))),"")</f>
        <v/>
      </c>
      <c r="K20" s="43"/>
      <c r="L20" s="95" t="str">
        <f>IF('Order Form'!J36&gt;0,"",IF('Order Form'!G36=0,"",IF('Order Form'!$K$10&lt;&gt;"GR - Gratis",IF('Order Form'!$K$12="Yes",IF(ISNUMBER($H20),'Order Form'!G36*100,""),""),"")))</f>
        <v/>
      </c>
      <c r="M20" s="95" t="str">
        <f>IF('Order Form'!J36&gt;0,"",IF('Order Form'!$K$17=0,"",IF('Order Form'!$K$17=0,"",IF('Order Form'!$K$10&lt;&gt;"GR - Gratis",IF('Order Form'!$K$12="Yes",IF(ISNUMBER($H20),'Order Form'!$K$17*100,""),""),""))))</f>
        <v/>
      </c>
      <c r="N20" s="44"/>
      <c r="O20" s="94" t="str">
        <f>IF('Order Form'!$B$8="Name / Attent Of","",IF(ISNUMBER($H20),IF('Order Form'!$K$14="Yes",'Order Form'!$B$8,""),""))</f>
        <v/>
      </c>
      <c r="P20" s="102" t="str">
        <f>IF('Order Form'!$B$9="Company / Department","",IF(ISNUMBER($H20),IF('Order Form'!$K$14="Yes",'Order Form'!$B$9,""),""))</f>
        <v/>
      </c>
      <c r="Q20" s="94" t="str">
        <f>IF('Order Form'!$B$10="Address 1","",IF(ISNUMBER($H20),IF('Order Form'!$K$14="Yes",'Order Form'!$B$10,""),""))</f>
        <v/>
      </c>
      <c r="R20" s="94" t="str">
        <f>IF('Order Form'!$B$11="Address 2","",IF(ISNUMBER($H20),IF('Order Form'!$K$14="Yes",'Order Form'!$B$11,""),""))</f>
        <v/>
      </c>
      <c r="S20" s="102" t="str">
        <f>IF('Order Form'!$B$12="Address 3","",IF(ISNUMBER($H20),IF('Order Form'!$K$14="Yes",'Order Form'!$B$12,""),""))</f>
        <v/>
      </c>
      <c r="T20" s="94" t="str">
        <f>IF('Order Form'!$B$13="Town","",IF(ISNUMBER($H20),IF('Order Form'!$K$14="Yes",'Order Form'!$B$13,""),""))</f>
        <v/>
      </c>
      <c r="U20" s="40"/>
      <c r="V20" s="109" t="str">
        <f>IF('Order Form'!$B$14="Post Code","",IF(ISNUMBER($H20),IF('Order Form'!$K$14="Yes",'Order Form'!$B$14,""),""))</f>
        <v/>
      </c>
      <c r="W20" s="104" t="str">
        <f>IF('Order Form'!$B$15="Country","",IF(ISNUMBER($H20),IF('Order Form'!$K$14="Yes",VLOOKUP('Order Form'!$B$15,Lists!N:O,2,0),""),""))</f>
        <v/>
      </c>
      <c r="X20" s="106"/>
      <c r="Y20" s="105" t="str">
        <f>IF('Order Form'!$F$8="Phone","",IF(ISNUMBER($H20),IF('Order Form'!$K$14="Yes",'Order Form'!$F$8,""),""))</f>
        <v/>
      </c>
      <c r="Z20" s="103" t="str">
        <f>IF('Order Form'!$F$9="Email","",IF(ISNUMBER($H20),IF('Order Form'!$K$14="Yes",'Order Form'!$F$9,""),""))</f>
        <v/>
      </c>
      <c r="AA20" s="44"/>
      <c r="AC20" s="92" t="str">
        <f>IF(ISNUMBER(($H20)),LEFT('Order Form'!$K$10,2),"")</f>
        <v/>
      </c>
      <c r="AD20" s="40"/>
      <c r="AE20" s="92" t="str">
        <f>IF(AC20="GR",LEFT('Order Form'!$K$11,2),"")</f>
        <v/>
      </c>
      <c r="AF20" s="40"/>
      <c r="AG20" s="44"/>
      <c r="AH20" s="44"/>
      <c r="AI20" s="92" t="str">
        <f>IF(ISNUMBER(($H20)),IF('Order Form'!$K$16="Yes","P",""),"")</f>
        <v/>
      </c>
      <c r="AJ20" s="40"/>
      <c r="AK20" s="112"/>
      <c r="AL20" s="112"/>
      <c r="AM20" s="40"/>
      <c r="AN20" s="40"/>
      <c r="AO20" s="44"/>
      <c r="AP20" s="40"/>
      <c r="AQ20" s="44"/>
      <c r="AR20" s="44"/>
      <c r="AS20" s="44"/>
      <c r="AZ20" s="92" t="str">
        <f>IF(ISNUMBER(($H20)),IF('Order Form'!$K$15="Yes","Y",""),"")</f>
        <v/>
      </c>
      <c r="BD20" s="93" t="str">
        <f>IF('Order Form'!$H85&gt;0,"OF"," ")</f>
        <v xml:space="preserve"> </v>
      </c>
      <c r="BE20" s="92" t="str">
        <f>IF('Order Form'!$H85&gt;0,"Y"," ")</f>
        <v xml:space="preserve"> </v>
      </c>
      <c r="BF20" s="92" t="str">
        <f>IF('Order Form'!$H85&gt;0,"STANDARD"," ")</f>
        <v xml:space="preserve"> </v>
      </c>
    </row>
    <row r="21" spans="1:58">
      <c r="A21" s="40"/>
      <c r="B21" s="99" t="str">
        <f>IF(ISNUMBER(($H21)),'Order Form'!$D$5,"")</f>
        <v/>
      </c>
      <c r="C21" s="98" t="str">
        <f>IF(ISNUMBER(($H21)),'Order Form'!$G$5,"")</f>
        <v/>
      </c>
      <c r="D21" s="98" t="str">
        <f>IF('Order Form'!F37="","",IF(ISNUMBER(($H21)),'Order Form'!F37,""))</f>
        <v/>
      </c>
      <c r="E21" s="41"/>
      <c r="F21" s="97" t="str">
        <f>IF(ISNUMBER((H21)),SUBSTITUTE(SUBSTITUTE('Order Form'!B37,"-","")," ",""),"")</f>
        <v/>
      </c>
      <c r="G21" s="42"/>
      <c r="H21" s="96" t="str">
        <f>IF('Order Form'!H37&gt;0,'Order Form'!H37," ")</f>
        <v xml:space="preserve"> </v>
      </c>
      <c r="I21" s="95" t="str">
        <f>IF('Order Form'!$K$13="Yes",(IF('Order Form'!J37&gt;0,"",IF('Order Form'!$K$10&lt;&gt;"GR - Gratis",IF('Order Form'!I37=0,"",IF(ISNUMBER($H21),'Order Form'!I37,"")),""))),"")</f>
        <v/>
      </c>
      <c r="J21" s="95" t="str">
        <f>IF('Order Form'!$K$13="Yes",(IF('Order Form'!J37=0,"",IF('Order Form'!$K$10&lt;&gt;"GR - Gratis",IF(ISNUMBER($H21),'Order Form'!J37,""),""))),"")</f>
        <v/>
      </c>
      <c r="K21" s="43"/>
      <c r="L21" s="95" t="str">
        <f>IF('Order Form'!J37&gt;0,"",IF('Order Form'!G37=0,"",IF('Order Form'!$K$10&lt;&gt;"GR - Gratis",IF('Order Form'!$K$12="Yes",IF(ISNUMBER($H21),'Order Form'!G37*100,""),""),"")))</f>
        <v/>
      </c>
      <c r="M21" s="95" t="str">
        <f>IF('Order Form'!J37&gt;0,"",IF('Order Form'!$K$17=0,"",IF('Order Form'!$K$17=0,"",IF('Order Form'!$K$10&lt;&gt;"GR - Gratis",IF('Order Form'!$K$12="Yes",IF(ISNUMBER($H21),'Order Form'!$K$17*100,""),""),""))))</f>
        <v/>
      </c>
      <c r="N21" s="44"/>
      <c r="O21" s="94" t="str">
        <f>IF('Order Form'!$B$8="Name / Attent Of","",IF(ISNUMBER($H21),IF('Order Form'!$K$14="Yes",'Order Form'!$B$8,""),""))</f>
        <v/>
      </c>
      <c r="P21" s="102" t="str">
        <f>IF('Order Form'!$B$9="Company / Department","",IF(ISNUMBER($H21),IF('Order Form'!$K$14="Yes",'Order Form'!$B$9,""),""))</f>
        <v/>
      </c>
      <c r="Q21" s="94" t="str">
        <f>IF('Order Form'!$B$10="Address 1","",IF(ISNUMBER($H21),IF('Order Form'!$K$14="Yes",'Order Form'!$B$10,""),""))</f>
        <v/>
      </c>
      <c r="R21" s="94" t="str">
        <f>IF('Order Form'!$B$11="Address 2","",IF(ISNUMBER($H21),IF('Order Form'!$K$14="Yes",'Order Form'!$B$11,""),""))</f>
        <v/>
      </c>
      <c r="S21" s="102" t="str">
        <f>IF('Order Form'!$B$12="Address 3","",IF(ISNUMBER($H21),IF('Order Form'!$K$14="Yes",'Order Form'!$B$12,""),""))</f>
        <v/>
      </c>
      <c r="T21" s="94" t="str">
        <f>IF('Order Form'!$B$13="Town","",IF(ISNUMBER($H21),IF('Order Form'!$K$14="Yes",'Order Form'!$B$13,""),""))</f>
        <v/>
      </c>
      <c r="U21" s="40"/>
      <c r="V21" s="109" t="str">
        <f>IF('Order Form'!$B$14="Post Code","",IF(ISNUMBER($H21),IF('Order Form'!$K$14="Yes",'Order Form'!$B$14,""),""))</f>
        <v/>
      </c>
      <c r="W21" s="104" t="str">
        <f>IF('Order Form'!$B$15="Country","",IF(ISNUMBER($H21),IF('Order Form'!$K$14="Yes",VLOOKUP('Order Form'!$B$15,Lists!N:O,2,0),""),""))</f>
        <v/>
      </c>
      <c r="X21" s="106"/>
      <c r="Y21" s="105" t="str">
        <f>IF('Order Form'!$F$8="Phone","",IF(ISNUMBER($H21),IF('Order Form'!$K$14="Yes",'Order Form'!$F$8,""),""))</f>
        <v/>
      </c>
      <c r="Z21" s="103" t="str">
        <f>IF('Order Form'!$F$9="Email","",IF(ISNUMBER($H21),IF('Order Form'!$K$14="Yes",'Order Form'!$F$9,""),""))</f>
        <v/>
      </c>
      <c r="AA21" s="44"/>
      <c r="AC21" s="92" t="str">
        <f>IF(ISNUMBER(($H21)),LEFT('Order Form'!$K$10,2),"")</f>
        <v/>
      </c>
      <c r="AD21" s="40"/>
      <c r="AE21" s="92" t="str">
        <f>IF(AC21="GR",LEFT('Order Form'!$K$11,2),"")</f>
        <v/>
      </c>
      <c r="AF21" s="40"/>
      <c r="AG21" s="44"/>
      <c r="AH21" s="44"/>
      <c r="AI21" s="92" t="str">
        <f>IF(ISNUMBER(($H21)),IF('Order Form'!$K$16="Yes","P",""),"")</f>
        <v/>
      </c>
      <c r="AJ21" s="40"/>
      <c r="AK21" s="112"/>
      <c r="AL21" s="112"/>
      <c r="AM21" s="40"/>
      <c r="AN21" s="40"/>
      <c r="AO21" s="44"/>
      <c r="AP21" s="40"/>
      <c r="AQ21" s="44"/>
      <c r="AR21" s="44"/>
      <c r="AS21" s="44"/>
      <c r="AZ21" s="92" t="str">
        <f>IF(ISNUMBER(($H21)),IF('Order Form'!$K$15="Yes","Y",""),"")</f>
        <v/>
      </c>
      <c r="BD21" s="93" t="str">
        <f>IF('Order Form'!$H82&gt;0,"OF"," ")</f>
        <v xml:space="preserve"> </v>
      </c>
      <c r="BE21" s="92" t="str">
        <f>IF('Order Form'!$H82&gt;0,"Y"," ")</f>
        <v xml:space="preserve"> </v>
      </c>
      <c r="BF21" s="92" t="str">
        <f>IF('Order Form'!$H82&gt;0,"STANDARD"," ")</f>
        <v xml:space="preserve"> </v>
      </c>
    </row>
    <row r="22" spans="1:58">
      <c r="A22" s="40"/>
      <c r="B22" s="99" t="str">
        <f>IF(ISNUMBER(($H22)),'Order Form'!$D$5,"")</f>
        <v/>
      </c>
      <c r="C22" s="98" t="str">
        <f>IF(ISNUMBER(($H22)),'Order Form'!$G$5,"")</f>
        <v/>
      </c>
      <c r="D22" s="98" t="str">
        <f>IF('Order Form'!F38="","",IF(ISNUMBER(($H22)),'Order Form'!F38,""))</f>
        <v/>
      </c>
      <c r="E22" s="41"/>
      <c r="F22" s="97" t="str">
        <f>IF(ISNUMBER((H22)),SUBSTITUTE(SUBSTITUTE('Order Form'!B38,"-","")," ",""),"")</f>
        <v/>
      </c>
      <c r="G22" s="42"/>
      <c r="H22" s="96" t="str">
        <f>IF('Order Form'!H38&gt;0,'Order Form'!H38," ")</f>
        <v xml:space="preserve"> </v>
      </c>
      <c r="I22" s="95" t="str">
        <f>IF('Order Form'!$K$13="Yes",(IF('Order Form'!J38&gt;0,"",IF('Order Form'!$K$10&lt;&gt;"GR - Gratis",IF('Order Form'!I38=0,"",IF(ISNUMBER($H22),'Order Form'!I38,"")),""))),"")</f>
        <v/>
      </c>
      <c r="J22" s="95" t="str">
        <f>IF('Order Form'!$K$13="Yes",(IF('Order Form'!J38=0,"",IF('Order Form'!$K$10&lt;&gt;"GR - Gratis",IF(ISNUMBER($H22),'Order Form'!J38,""),""))),"")</f>
        <v/>
      </c>
      <c r="K22" s="43"/>
      <c r="L22" s="95" t="str">
        <f>IF('Order Form'!J38&gt;0,"",IF('Order Form'!G38=0,"",IF('Order Form'!$K$10&lt;&gt;"GR - Gratis",IF('Order Form'!$K$12="Yes",IF(ISNUMBER($H22),'Order Form'!G38*100,""),""),"")))</f>
        <v/>
      </c>
      <c r="M22" s="95" t="str">
        <f>IF('Order Form'!J38&gt;0,"",IF('Order Form'!$K$17=0,"",IF('Order Form'!$K$17=0,"",IF('Order Form'!$K$10&lt;&gt;"GR - Gratis",IF('Order Form'!$K$12="Yes",IF(ISNUMBER($H22),'Order Form'!$K$17*100,""),""),""))))</f>
        <v/>
      </c>
      <c r="N22" s="44"/>
      <c r="O22" s="94" t="str">
        <f>IF('Order Form'!$B$8="Name / Attent Of","",IF(ISNUMBER($H22),IF('Order Form'!$K$14="Yes",'Order Form'!$B$8,""),""))</f>
        <v/>
      </c>
      <c r="P22" s="102" t="str">
        <f>IF('Order Form'!$B$9="Company / Department","",IF(ISNUMBER($H22),IF('Order Form'!$K$14="Yes",'Order Form'!$B$9,""),""))</f>
        <v/>
      </c>
      <c r="Q22" s="94" t="str">
        <f>IF('Order Form'!$B$10="Address 1","",IF(ISNUMBER($H22),IF('Order Form'!$K$14="Yes",'Order Form'!$B$10,""),""))</f>
        <v/>
      </c>
      <c r="R22" s="94" t="str">
        <f>IF('Order Form'!$B$11="Address 2","",IF(ISNUMBER($H22),IF('Order Form'!$K$14="Yes",'Order Form'!$B$11,""),""))</f>
        <v/>
      </c>
      <c r="S22" s="102" t="str">
        <f>IF('Order Form'!$B$12="Address 3","",IF(ISNUMBER($H22),IF('Order Form'!$K$14="Yes",'Order Form'!$B$12,""),""))</f>
        <v/>
      </c>
      <c r="T22" s="94" t="str">
        <f>IF('Order Form'!$B$13="Town","",IF(ISNUMBER($H22),IF('Order Form'!$K$14="Yes",'Order Form'!$B$13,""),""))</f>
        <v/>
      </c>
      <c r="U22" s="40"/>
      <c r="V22" s="109" t="str">
        <f>IF('Order Form'!$B$14="Post Code","",IF(ISNUMBER($H22),IF('Order Form'!$K$14="Yes",'Order Form'!$B$14,""),""))</f>
        <v/>
      </c>
      <c r="W22" s="104" t="str">
        <f>IF('Order Form'!$B$15="Country","",IF(ISNUMBER($H22),IF('Order Form'!$K$14="Yes",VLOOKUP('Order Form'!$B$15,Lists!N:O,2,0),""),""))</f>
        <v/>
      </c>
      <c r="X22" s="106"/>
      <c r="Y22" s="105" t="str">
        <f>IF('Order Form'!$F$8="Phone","",IF(ISNUMBER($H22),IF('Order Form'!$K$14="Yes",'Order Form'!$F$8,""),""))</f>
        <v/>
      </c>
      <c r="Z22" s="103" t="str">
        <f>IF('Order Form'!$F$9="Email","",IF(ISNUMBER($H22),IF('Order Form'!$K$14="Yes",'Order Form'!$F$9,""),""))</f>
        <v/>
      </c>
      <c r="AA22" s="44"/>
      <c r="AC22" s="92" t="str">
        <f>IF(ISNUMBER(($H22)),LEFT('Order Form'!$K$10,2),"")</f>
        <v/>
      </c>
      <c r="AD22" s="40"/>
      <c r="AE22" s="92" t="str">
        <f>IF(AC22="GR",LEFT('Order Form'!$K$11,2),"")</f>
        <v/>
      </c>
      <c r="AF22" s="40"/>
      <c r="AG22" s="44"/>
      <c r="AH22" s="44"/>
      <c r="AI22" s="92" t="str">
        <f>IF(ISNUMBER(($H22)),IF('Order Form'!$K$16="Yes","P",""),"")</f>
        <v/>
      </c>
      <c r="AJ22" s="40"/>
      <c r="AK22" s="112"/>
      <c r="AL22" s="112"/>
      <c r="AM22" s="40"/>
      <c r="AN22" s="40"/>
      <c r="AO22" s="44"/>
      <c r="AP22" s="40"/>
      <c r="AQ22" s="44"/>
      <c r="AR22" s="44"/>
      <c r="AS22" s="44"/>
      <c r="AZ22" s="92" t="str">
        <f>IF(ISNUMBER(($H22)),IF('Order Form'!$K$15="Yes","Y",""),"")</f>
        <v/>
      </c>
      <c r="BD22" s="93" t="str">
        <f>IF('Order Form'!$H92&gt;0,"OF"," ")</f>
        <v xml:space="preserve"> </v>
      </c>
      <c r="BE22" s="92" t="str">
        <f>IF('Order Form'!$H92&gt;0,"Y"," ")</f>
        <v xml:space="preserve"> </v>
      </c>
      <c r="BF22" s="92" t="str">
        <f>IF('Order Form'!$H92&gt;0,"STANDARD"," ")</f>
        <v xml:space="preserve"> </v>
      </c>
    </row>
    <row r="23" spans="1:58">
      <c r="A23" s="40"/>
      <c r="B23" s="99" t="str">
        <f>IF(ISNUMBER(($H23)),'Order Form'!$D$5,"")</f>
        <v/>
      </c>
      <c r="C23" s="98" t="str">
        <f>IF(ISNUMBER(($H23)),'Order Form'!$G$5,"")</f>
        <v/>
      </c>
      <c r="D23" s="98" t="str">
        <f>IF('Order Form'!F39="","",IF(ISNUMBER(($H23)),'Order Form'!F39,""))</f>
        <v/>
      </c>
      <c r="E23" s="41"/>
      <c r="F23" s="97" t="str">
        <f>IF(ISNUMBER((H23)),SUBSTITUTE(SUBSTITUTE('Order Form'!B39,"-","")," ",""),"")</f>
        <v/>
      </c>
      <c r="G23" s="42"/>
      <c r="H23" s="96" t="str">
        <f>IF('Order Form'!H39&gt;0,'Order Form'!H39," ")</f>
        <v xml:space="preserve"> </v>
      </c>
      <c r="I23" s="95" t="str">
        <f>IF('Order Form'!$K$13="Yes",(IF('Order Form'!J39&gt;0,"",IF('Order Form'!$K$10&lt;&gt;"GR - Gratis",IF('Order Form'!I39=0,"",IF(ISNUMBER($H23),'Order Form'!I39,"")),""))),"")</f>
        <v/>
      </c>
      <c r="J23" s="95" t="str">
        <f>IF('Order Form'!$K$13="Yes",(IF('Order Form'!J39=0,"",IF('Order Form'!$K$10&lt;&gt;"GR - Gratis",IF(ISNUMBER($H23),'Order Form'!J39,""),""))),"")</f>
        <v/>
      </c>
      <c r="K23" s="43"/>
      <c r="L23" s="95" t="str">
        <f>IF('Order Form'!J39&gt;0,"",IF('Order Form'!G39=0,"",IF('Order Form'!$K$10&lt;&gt;"GR - Gratis",IF('Order Form'!$K$12="Yes",IF(ISNUMBER($H23),'Order Form'!G39*100,""),""),"")))</f>
        <v/>
      </c>
      <c r="M23" s="95" t="str">
        <f>IF('Order Form'!J39&gt;0,"",IF('Order Form'!$K$17=0,"",IF('Order Form'!$K$17=0,"",IF('Order Form'!$K$10&lt;&gt;"GR - Gratis",IF('Order Form'!$K$12="Yes",IF(ISNUMBER($H23),'Order Form'!$K$17*100,""),""),""))))</f>
        <v/>
      </c>
      <c r="N23" s="44"/>
      <c r="O23" s="94" t="str">
        <f>IF('Order Form'!$B$8="Name / Attent Of","",IF(ISNUMBER($H23),IF('Order Form'!$K$14="Yes",'Order Form'!$B$8,""),""))</f>
        <v/>
      </c>
      <c r="P23" s="102" t="str">
        <f>IF('Order Form'!$B$9="Company / Department","",IF(ISNUMBER($H23),IF('Order Form'!$K$14="Yes",'Order Form'!$B$9,""),""))</f>
        <v/>
      </c>
      <c r="Q23" s="94" t="str">
        <f>IF('Order Form'!$B$10="Address 1","",IF(ISNUMBER($H23),IF('Order Form'!$K$14="Yes",'Order Form'!$B$10,""),""))</f>
        <v/>
      </c>
      <c r="R23" s="94" t="str">
        <f>IF('Order Form'!$B$11="Address 2","",IF(ISNUMBER($H23),IF('Order Form'!$K$14="Yes",'Order Form'!$B$11,""),""))</f>
        <v/>
      </c>
      <c r="S23" s="102" t="str">
        <f>IF('Order Form'!$B$12="Address 3","",IF(ISNUMBER($H23),IF('Order Form'!$K$14="Yes",'Order Form'!$B$12,""),""))</f>
        <v/>
      </c>
      <c r="T23" s="94" t="str">
        <f>IF('Order Form'!$B$13="Town","",IF(ISNUMBER($H23),IF('Order Form'!$K$14="Yes",'Order Form'!$B$13,""),""))</f>
        <v/>
      </c>
      <c r="U23" s="40"/>
      <c r="V23" s="109" t="str">
        <f>IF('Order Form'!$B$14="Post Code","",IF(ISNUMBER($H23),IF('Order Form'!$K$14="Yes",'Order Form'!$B$14,""),""))</f>
        <v/>
      </c>
      <c r="W23" s="104" t="str">
        <f>IF('Order Form'!$B$15="Country","",IF(ISNUMBER($H23),IF('Order Form'!$K$14="Yes",VLOOKUP('Order Form'!$B$15,Lists!N:O,2,0),""),""))</f>
        <v/>
      </c>
      <c r="X23" s="106"/>
      <c r="Y23" s="105" t="str">
        <f>IF('Order Form'!$F$8="Phone","",IF(ISNUMBER($H23),IF('Order Form'!$K$14="Yes",'Order Form'!$F$8,""),""))</f>
        <v/>
      </c>
      <c r="Z23" s="103" t="str">
        <f>IF('Order Form'!$F$9="Email","",IF(ISNUMBER($H23),IF('Order Form'!$K$14="Yes",'Order Form'!$F$9,""),""))</f>
        <v/>
      </c>
      <c r="AA23" s="44"/>
      <c r="AC23" s="92" t="str">
        <f>IF(ISNUMBER(($H23)),LEFT('Order Form'!$K$10,2),"")</f>
        <v/>
      </c>
      <c r="AD23" s="40"/>
      <c r="AE23" s="92" t="str">
        <f>IF(AC23="GR",LEFT('Order Form'!$K$11,2),"")</f>
        <v/>
      </c>
      <c r="AF23" s="40"/>
      <c r="AG23" s="44"/>
      <c r="AH23" s="44"/>
      <c r="AI23" s="92" t="str">
        <f>IF(ISNUMBER(($H23)),IF('Order Form'!$K$16="Yes","P",""),"")</f>
        <v/>
      </c>
      <c r="AJ23" s="40"/>
      <c r="AK23" s="112"/>
      <c r="AL23" s="112"/>
      <c r="AM23" s="40"/>
      <c r="AN23" s="40"/>
      <c r="AO23" s="44"/>
      <c r="AP23" s="40"/>
      <c r="AQ23" s="44"/>
      <c r="AR23" s="44"/>
      <c r="AS23" s="44"/>
      <c r="AZ23" s="92" t="str">
        <f>IF(ISNUMBER(($H23)),IF('Order Form'!$K$15="Yes","Y",""),"")</f>
        <v/>
      </c>
      <c r="BD23" s="93" t="e">
        <f>IF('Order Form'!#REF!&gt;0,"OF"," ")</f>
        <v>#REF!</v>
      </c>
      <c r="BE23" s="92" t="e">
        <f>IF('Order Form'!#REF!&gt;0,"Y"," ")</f>
        <v>#REF!</v>
      </c>
      <c r="BF23" s="92" t="e">
        <f>IF('Order Form'!#REF!&gt;0,"STANDARD"," ")</f>
        <v>#REF!</v>
      </c>
    </row>
    <row r="24" spans="1:58">
      <c r="A24" s="40"/>
      <c r="B24" s="99" t="str">
        <f>IF(ISNUMBER(($H24)),'Order Form'!$D$5,"")</f>
        <v/>
      </c>
      <c r="C24" s="98" t="str">
        <f>IF(ISNUMBER(($H24)),'Order Form'!$G$5,"")</f>
        <v/>
      </c>
      <c r="D24" s="98" t="str">
        <f>IF('Order Form'!F40="","",IF(ISNUMBER(($H24)),'Order Form'!F40,""))</f>
        <v/>
      </c>
      <c r="E24" s="41"/>
      <c r="F24" s="97" t="str">
        <f>IF(ISNUMBER((H24)),SUBSTITUTE(SUBSTITUTE('Order Form'!B40,"-","")," ",""),"")</f>
        <v/>
      </c>
      <c r="G24" s="42"/>
      <c r="H24" s="96" t="str">
        <f>IF('Order Form'!H40&gt;0,'Order Form'!H40," ")</f>
        <v xml:space="preserve"> </v>
      </c>
      <c r="I24" s="95" t="str">
        <f>IF('Order Form'!$K$13="Yes",(IF('Order Form'!J40&gt;0,"",IF('Order Form'!$K$10&lt;&gt;"GR - Gratis",IF('Order Form'!I40=0,"",IF(ISNUMBER($H24),'Order Form'!I40,"")),""))),"")</f>
        <v/>
      </c>
      <c r="J24" s="95" t="str">
        <f>IF('Order Form'!$K$13="Yes",(IF('Order Form'!J40=0,"",IF('Order Form'!$K$10&lt;&gt;"GR - Gratis",IF(ISNUMBER($H24),'Order Form'!J40,""),""))),"")</f>
        <v/>
      </c>
      <c r="K24" s="43"/>
      <c r="L24" s="95" t="str">
        <f>IF('Order Form'!J40&gt;0,"",IF('Order Form'!G40=0,"",IF('Order Form'!$K$10&lt;&gt;"GR - Gratis",IF('Order Form'!$K$12="Yes",IF(ISNUMBER($H24),'Order Form'!G40*100,""),""),"")))</f>
        <v/>
      </c>
      <c r="M24" s="95" t="str">
        <f>IF('Order Form'!J40&gt;0,"",IF('Order Form'!$K$17=0,"",IF('Order Form'!$K$17=0,"",IF('Order Form'!$K$10&lt;&gt;"GR - Gratis",IF('Order Form'!$K$12="Yes",IF(ISNUMBER($H24),'Order Form'!$K$17*100,""),""),""))))</f>
        <v/>
      </c>
      <c r="N24" s="44"/>
      <c r="O24" s="94" t="str">
        <f>IF('Order Form'!$B$8="Name / Attent Of","",IF(ISNUMBER($H24),IF('Order Form'!$K$14="Yes",'Order Form'!$B$8,""),""))</f>
        <v/>
      </c>
      <c r="P24" s="102" t="str">
        <f>IF('Order Form'!$B$9="Company / Department","",IF(ISNUMBER($H24),IF('Order Form'!$K$14="Yes",'Order Form'!$B$9,""),""))</f>
        <v/>
      </c>
      <c r="Q24" s="94" t="str">
        <f>IF('Order Form'!$B$10="Address 1","",IF(ISNUMBER($H24),IF('Order Form'!$K$14="Yes",'Order Form'!$B$10,""),""))</f>
        <v/>
      </c>
      <c r="R24" s="94" t="str">
        <f>IF('Order Form'!$B$11="Address 2","",IF(ISNUMBER($H24),IF('Order Form'!$K$14="Yes",'Order Form'!$B$11,""),""))</f>
        <v/>
      </c>
      <c r="S24" s="102" t="str">
        <f>IF('Order Form'!$B$12="Address 3","",IF(ISNUMBER($H24),IF('Order Form'!$K$14="Yes",'Order Form'!$B$12,""),""))</f>
        <v/>
      </c>
      <c r="T24" s="94" t="str">
        <f>IF('Order Form'!$B$13="Town","",IF(ISNUMBER($H24),IF('Order Form'!$K$14="Yes",'Order Form'!$B$13,""),""))</f>
        <v/>
      </c>
      <c r="U24" s="40"/>
      <c r="V24" s="109" t="str">
        <f>IF('Order Form'!$B$14="Post Code","",IF(ISNUMBER($H24),IF('Order Form'!$K$14="Yes",'Order Form'!$B$14,""),""))</f>
        <v/>
      </c>
      <c r="W24" s="104" t="str">
        <f>IF('Order Form'!$B$15="Country","",IF(ISNUMBER($H24),IF('Order Form'!$K$14="Yes",VLOOKUP('Order Form'!$B$15,Lists!N:O,2,0),""),""))</f>
        <v/>
      </c>
      <c r="X24" s="106"/>
      <c r="Y24" s="105" t="str">
        <f>IF('Order Form'!$F$8="Phone","",IF(ISNUMBER($H24),IF('Order Form'!$K$14="Yes",'Order Form'!$F$8,""),""))</f>
        <v/>
      </c>
      <c r="Z24" s="103" t="str">
        <f>IF('Order Form'!$F$9="Email","",IF(ISNUMBER($H24),IF('Order Form'!$K$14="Yes",'Order Form'!$F$9,""),""))</f>
        <v/>
      </c>
      <c r="AA24" s="44"/>
      <c r="AC24" s="92" t="str">
        <f>IF(ISNUMBER(($H24)),LEFT('Order Form'!$K$10,2),"")</f>
        <v/>
      </c>
      <c r="AD24" s="40"/>
      <c r="AE24" s="92" t="str">
        <f>IF(AC24="GR",LEFT('Order Form'!$K$11,2),"")</f>
        <v/>
      </c>
      <c r="AF24" s="40"/>
      <c r="AG24" s="44"/>
      <c r="AH24" s="44"/>
      <c r="AI24" s="92" t="str">
        <f>IF(ISNUMBER(($H24)),IF('Order Form'!$K$16="Yes","P",""),"")</f>
        <v/>
      </c>
      <c r="AJ24" s="40"/>
      <c r="AK24" s="112"/>
      <c r="AL24" s="112"/>
      <c r="AM24" s="40"/>
      <c r="AN24" s="40"/>
      <c r="AO24" s="44"/>
      <c r="AP24" s="40"/>
      <c r="AQ24" s="44"/>
      <c r="AR24" s="44"/>
      <c r="AS24" s="44"/>
      <c r="AZ24" s="92" t="str">
        <f>IF(ISNUMBER(($H24)),IF('Order Form'!$K$15="Yes","Y",""),"")</f>
        <v/>
      </c>
      <c r="BD24" s="93" t="e">
        <f>IF('Order Form'!#REF!&gt;0,"OF"," ")</f>
        <v>#REF!</v>
      </c>
      <c r="BE24" s="92" t="e">
        <f>IF('Order Form'!#REF!&gt;0,"Y"," ")</f>
        <v>#REF!</v>
      </c>
      <c r="BF24" s="92" t="e">
        <f>IF('Order Form'!#REF!&gt;0,"STANDARD"," ")</f>
        <v>#REF!</v>
      </c>
    </row>
    <row r="25" spans="1:58">
      <c r="A25" s="40"/>
      <c r="B25" s="99" t="str">
        <f>IF(ISNUMBER(($H25)),'Order Form'!$D$5,"")</f>
        <v/>
      </c>
      <c r="C25" s="98" t="str">
        <f>IF(ISNUMBER(($H25)),'Order Form'!$G$5,"")</f>
        <v/>
      </c>
      <c r="D25" s="98" t="str">
        <f>IF('Order Form'!F41="","",IF(ISNUMBER(($H25)),'Order Form'!F41,""))</f>
        <v/>
      </c>
      <c r="E25" s="41"/>
      <c r="F25" s="97" t="str">
        <f>IF(ISNUMBER((H25)),SUBSTITUTE(SUBSTITUTE('Order Form'!B41,"-","")," ",""),"")</f>
        <v/>
      </c>
      <c r="G25" s="42"/>
      <c r="H25" s="96" t="str">
        <f>IF('Order Form'!H41&gt;0,'Order Form'!H41," ")</f>
        <v xml:space="preserve"> </v>
      </c>
      <c r="I25" s="95" t="str">
        <f>IF('Order Form'!$K$13="Yes",(IF('Order Form'!J41&gt;0,"",IF('Order Form'!$K$10&lt;&gt;"GR - Gratis",IF('Order Form'!I41=0,"",IF(ISNUMBER($H25),'Order Form'!I41,"")),""))),"")</f>
        <v/>
      </c>
      <c r="J25" s="95" t="str">
        <f>IF('Order Form'!$K$13="Yes",(IF('Order Form'!J41=0,"",IF('Order Form'!$K$10&lt;&gt;"GR - Gratis",IF(ISNUMBER($H25),'Order Form'!J41,""),""))),"")</f>
        <v/>
      </c>
      <c r="K25" s="43"/>
      <c r="L25" s="95" t="str">
        <f>IF('Order Form'!J41&gt;0,"",IF('Order Form'!G41=0,"",IF('Order Form'!$K$10&lt;&gt;"GR - Gratis",IF('Order Form'!$K$12="Yes",IF(ISNUMBER($H25),'Order Form'!G41*100,""),""),"")))</f>
        <v/>
      </c>
      <c r="M25" s="95" t="str">
        <f>IF('Order Form'!J41&gt;0,"",IF('Order Form'!$K$17=0,"",IF('Order Form'!$K$17=0,"",IF('Order Form'!$K$10&lt;&gt;"GR - Gratis",IF('Order Form'!$K$12="Yes",IF(ISNUMBER($H25),'Order Form'!$K$17*100,""),""),""))))</f>
        <v/>
      </c>
      <c r="N25" s="44"/>
      <c r="O25" s="94" t="str">
        <f>IF('Order Form'!$B$8="Name / Attent Of","",IF(ISNUMBER($H25),IF('Order Form'!$K$14="Yes",'Order Form'!$B$8,""),""))</f>
        <v/>
      </c>
      <c r="P25" s="102" t="str">
        <f>IF('Order Form'!$B$9="Company / Department","",IF(ISNUMBER($H25),IF('Order Form'!$K$14="Yes",'Order Form'!$B$9,""),""))</f>
        <v/>
      </c>
      <c r="Q25" s="94" t="str">
        <f>IF('Order Form'!$B$10="Address 1","",IF(ISNUMBER($H25),IF('Order Form'!$K$14="Yes",'Order Form'!$B$10,""),""))</f>
        <v/>
      </c>
      <c r="R25" s="94" t="str">
        <f>IF('Order Form'!$B$11="Address 2","",IF(ISNUMBER($H25),IF('Order Form'!$K$14="Yes",'Order Form'!$B$11,""),""))</f>
        <v/>
      </c>
      <c r="S25" s="102" t="str">
        <f>IF('Order Form'!$B$12="Address 3","",IF(ISNUMBER($H25),IF('Order Form'!$K$14="Yes",'Order Form'!$B$12,""),""))</f>
        <v/>
      </c>
      <c r="T25" s="94" t="str">
        <f>IF('Order Form'!$B$13="Town","",IF(ISNUMBER($H25),IF('Order Form'!$K$14="Yes",'Order Form'!$B$13,""),""))</f>
        <v/>
      </c>
      <c r="U25" s="40"/>
      <c r="V25" s="109" t="str">
        <f>IF('Order Form'!$B$14="Post Code","",IF(ISNUMBER($H25),IF('Order Form'!$K$14="Yes",'Order Form'!$B$14,""),""))</f>
        <v/>
      </c>
      <c r="W25" s="104" t="str">
        <f>IF('Order Form'!$B$15="Country","",IF(ISNUMBER($H25),IF('Order Form'!$K$14="Yes",VLOOKUP('Order Form'!$B$15,Lists!N:O,2,0),""),""))</f>
        <v/>
      </c>
      <c r="X25" s="106"/>
      <c r="Y25" s="105" t="str">
        <f>IF('Order Form'!$F$8="Phone","",IF(ISNUMBER($H25),IF('Order Form'!$K$14="Yes",'Order Form'!$F$8,""),""))</f>
        <v/>
      </c>
      <c r="Z25" s="103" t="str">
        <f>IF('Order Form'!$F$9="Email","",IF(ISNUMBER($H25),IF('Order Form'!$K$14="Yes",'Order Form'!$F$9,""),""))</f>
        <v/>
      </c>
      <c r="AA25" s="44"/>
      <c r="AC25" s="92" t="str">
        <f>IF(ISNUMBER(($H25)),LEFT('Order Form'!$K$10,2),"")</f>
        <v/>
      </c>
      <c r="AD25" s="40"/>
      <c r="AE25" s="92" t="str">
        <f>IF(AC25="GR",LEFT('Order Form'!$K$11,2),"")</f>
        <v/>
      </c>
      <c r="AF25" s="40"/>
      <c r="AG25" s="44"/>
      <c r="AH25" s="44"/>
      <c r="AI25" s="92" t="str">
        <f>IF(ISNUMBER(($H25)),IF('Order Form'!$K$16="Yes","P",""),"")</f>
        <v/>
      </c>
      <c r="AJ25" s="40"/>
      <c r="AK25" s="112"/>
      <c r="AL25" s="112"/>
      <c r="AM25" s="40"/>
      <c r="AN25" s="40"/>
      <c r="AO25" s="44"/>
      <c r="AP25" s="40"/>
      <c r="AQ25" s="44"/>
      <c r="AR25" s="44"/>
      <c r="AS25" s="44"/>
      <c r="AZ25" s="92" t="str">
        <f>IF(ISNUMBER(($H25)),IF('Order Form'!$K$15="Yes","Y",""),"")</f>
        <v/>
      </c>
      <c r="BD25" s="93" t="e">
        <f>IF('Order Form'!#REF!&gt;0,"OF"," ")</f>
        <v>#REF!</v>
      </c>
      <c r="BE25" s="92" t="e">
        <f>IF('Order Form'!#REF!&gt;0,"Y"," ")</f>
        <v>#REF!</v>
      </c>
      <c r="BF25" s="92" t="e">
        <f>IF('Order Form'!#REF!&gt;0,"STANDARD"," ")</f>
        <v>#REF!</v>
      </c>
    </row>
    <row r="26" spans="1:58">
      <c r="A26" s="40"/>
      <c r="B26" s="99" t="str">
        <f>IF(ISNUMBER(($H26)),'Order Form'!$D$5,"")</f>
        <v/>
      </c>
      <c r="C26" s="98" t="str">
        <f>IF(ISNUMBER(($H26)),'Order Form'!$G$5,"")</f>
        <v/>
      </c>
      <c r="D26" s="98" t="str">
        <f>IF('Order Form'!F42="","",IF(ISNUMBER(($H26)),'Order Form'!F42,""))</f>
        <v/>
      </c>
      <c r="E26" s="41"/>
      <c r="F26" s="97" t="str">
        <f>IF(ISNUMBER((H26)),SUBSTITUTE(SUBSTITUTE('Order Form'!B42,"-","")," ",""),"")</f>
        <v/>
      </c>
      <c r="G26" s="42"/>
      <c r="H26" s="96" t="str">
        <f>IF('Order Form'!H42&gt;0,'Order Form'!H42," ")</f>
        <v xml:space="preserve"> </v>
      </c>
      <c r="I26" s="95" t="str">
        <f>IF('Order Form'!$K$13="Yes",(IF('Order Form'!J42&gt;0,"",IF('Order Form'!$K$10&lt;&gt;"GR - Gratis",IF('Order Form'!I42=0,"",IF(ISNUMBER($H26),'Order Form'!I42,"")),""))),"")</f>
        <v/>
      </c>
      <c r="J26" s="95" t="str">
        <f>IF('Order Form'!$K$13="Yes",(IF('Order Form'!J42=0,"",IF('Order Form'!$K$10&lt;&gt;"GR - Gratis",IF(ISNUMBER($H26),'Order Form'!J42,""),""))),"")</f>
        <v/>
      </c>
      <c r="K26" s="43"/>
      <c r="L26" s="95" t="str">
        <f>IF('Order Form'!J42&gt;0,"",IF('Order Form'!G42=0,"",IF('Order Form'!$K$10&lt;&gt;"GR - Gratis",IF('Order Form'!$K$12="Yes",IF(ISNUMBER($H26),'Order Form'!G42*100,""),""),"")))</f>
        <v/>
      </c>
      <c r="M26" s="95" t="str">
        <f>IF('Order Form'!J42&gt;0,"",IF('Order Form'!$K$17=0,"",IF('Order Form'!$K$17=0,"",IF('Order Form'!$K$10&lt;&gt;"GR - Gratis",IF('Order Form'!$K$12="Yes",IF(ISNUMBER($H26),'Order Form'!$K$17*100,""),""),""))))</f>
        <v/>
      </c>
      <c r="N26" s="44"/>
      <c r="O26" s="94" t="str">
        <f>IF('Order Form'!$B$8="Name / Attent Of","",IF(ISNUMBER($H26),IF('Order Form'!$K$14="Yes",'Order Form'!$B$8,""),""))</f>
        <v/>
      </c>
      <c r="P26" s="102" t="str">
        <f>IF('Order Form'!$B$9="Company / Department","",IF(ISNUMBER($H26),IF('Order Form'!$K$14="Yes",'Order Form'!$B$9,""),""))</f>
        <v/>
      </c>
      <c r="Q26" s="94" t="str">
        <f>IF('Order Form'!$B$10="Address 1","",IF(ISNUMBER($H26),IF('Order Form'!$K$14="Yes",'Order Form'!$B$10,""),""))</f>
        <v/>
      </c>
      <c r="R26" s="94" t="str">
        <f>IF('Order Form'!$B$11="Address 2","",IF(ISNUMBER($H26),IF('Order Form'!$K$14="Yes",'Order Form'!$B$11,""),""))</f>
        <v/>
      </c>
      <c r="S26" s="102" t="str">
        <f>IF('Order Form'!$B$12="Address 3","",IF(ISNUMBER($H26),IF('Order Form'!$K$14="Yes",'Order Form'!$B$12,""),""))</f>
        <v/>
      </c>
      <c r="T26" s="94" t="str">
        <f>IF('Order Form'!$B$13="Town","",IF(ISNUMBER($H26),IF('Order Form'!$K$14="Yes",'Order Form'!$B$13,""),""))</f>
        <v/>
      </c>
      <c r="U26" s="40"/>
      <c r="V26" s="109" t="str">
        <f>IF('Order Form'!$B$14="Post Code","",IF(ISNUMBER($H26),IF('Order Form'!$K$14="Yes",'Order Form'!$B$14,""),""))</f>
        <v/>
      </c>
      <c r="W26" s="104" t="str">
        <f>IF('Order Form'!$B$15="Country","",IF(ISNUMBER($H26),IF('Order Form'!$K$14="Yes",VLOOKUP('Order Form'!$B$15,Lists!N:O,2,0),""),""))</f>
        <v/>
      </c>
      <c r="X26" s="106"/>
      <c r="Y26" s="105" t="str">
        <f>IF('Order Form'!$F$8="Phone","",IF(ISNUMBER($H26),IF('Order Form'!$K$14="Yes",'Order Form'!$F$8,""),""))</f>
        <v/>
      </c>
      <c r="Z26" s="103" t="str">
        <f>IF('Order Form'!$F$9="Email","",IF(ISNUMBER($H26),IF('Order Form'!$K$14="Yes",'Order Form'!$F$9,""),""))</f>
        <v/>
      </c>
      <c r="AA26" s="44"/>
      <c r="AC26" s="92" t="str">
        <f>IF(ISNUMBER(($H26)),LEFT('Order Form'!$K$10,2),"")</f>
        <v/>
      </c>
      <c r="AD26" s="40"/>
      <c r="AE26" s="92" t="str">
        <f>IF(AC26="GR",LEFT('Order Form'!$K$11,2),"")</f>
        <v/>
      </c>
      <c r="AF26" s="40"/>
      <c r="AG26" s="44"/>
      <c r="AH26" s="44"/>
      <c r="AI26" s="92" t="str">
        <f>IF(ISNUMBER(($H26)),IF('Order Form'!$K$16="Yes","P",""),"")</f>
        <v/>
      </c>
      <c r="AJ26" s="40"/>
      <c r="AK26" s="112"/>
      <c r="AL26" s="112"/>
      <c r="AM26" s="40"/>
      <c r="AN26" s="40"/>
      <c r="AO26" s="44"/>
      <c r="AP26" s="40"/>
      <c r="AQ26" s="44"/>
      <c r="AR26" s="44"/>
      <c r="AS26" s="44"/>
      <c r="AZ26" s="92" t="str">
        <f>IF(ISNUMBER(($H26)),IF('Order Form'!$K$15="Yes","Y",""),"")</f>
        <v/>
      </c>
      <c r="BD26" s="93" t="e">
        <f>IF('Order Form'!#REF!&gt;0,"OF"," ")</f>
        <v>#REF!</v>
      </c>
      <c r="BE26" s="92" t="e">
        <f>IF('Order Form'!#REF!&gt;0,"Y"," ")</f>
        <v>#REF!</v>
      </c>
      <c r="BF26" s="92" t="e">
        <f>IF('Order Form'!#REF!&gt;0,"STANDARD"," ")</f>
        <v>#REF!</v>
      </c>
    </row>
    <row r="27" spans="1:58">
      <c r="A27" s="40"/>
      <c r="B27" s="99" t="str">
        <f>IF(ISNUMBER(($H27)),'Order Form'!$D$5,"")</f>
        <v/>
      </c>
      <c r="C27" s="98" t="str">
        <f>IF(ISNUMBER(($H27)),'Order Form'!$G$5,"")</f>
        <v/>
      </c>
      <c r="D27" s="98" t="str">
        <f>IF('Order Form'!F43="","",IF(ISNUMBER(($H27)),'Order Form'!F43,""))</f>
        <v/>
      </c>
      <c r="E27" s="41"/>
      <c r="F27" s="97" t="str">
        <f>IF(ISNUMBER((H27)),SUBSTITUTE(SUBSTITUTE('Order Form'!B43,"-","")," ",""),"")</f>
        <v/>
      </c>
      <c r="G27" s="42"/>
      <c r="H27" s="96" t="str">
        <f>IF('Order Form'!H43&gt;0,'Order Form'!H43," ")</f>
        <v xml:space="preserve"> </v>
      </c>
      <c r="I27" s="95" t="str">
        <f>IF('Order Form'!$K$13="Yes",(IF('Order Form'!J43&gt;0,"",IF('Order Form'!$K$10&lt;&gt;"GR - Gratis",IF('Order Form'!I43=0,"",IF(ISNUMBER($H27),'Order Form'!I43,"")),""))),"")</f>
        <v/>
      </c>
      <c r="J27" s="95" t="str">
        <f>IF('Order Form'!$K$13="Yes",(IF('Order Form'!J43=0,"",IF('Order Form'!$K$10&lt;&gt;"GR - Gratis",IF(ISNUMBER($H27),'Order Form'!J43,""),""))),"")</f>
        <v/>
      </c>
      <c r="K27" s="43"/>
      <c r="L27" s="95" t="str">
        <f>IF('Order Form'!J43&gt;0,"",IF('Order Form'!G43=0,"",IF('Order Form'!$K$10&lt;&gt;"GR - Gratis",IF('Order Form'!$K$12="Yes",IF(ISNUMBER($H27),'Order Form'!G43*100,""),""),"")))</f>
        <v/>
      </c>
      <c r="M27" s="95" t="str">
        <f>IF('Order Form'!J43&gt;0,"",IF('Order Form'!$K$17=0,"",IF('Order Form'!$K$17=0,"",IF('Order Form'!$K$10&lt;&gt;"GR - Gratis",IF('Order Form'!$K$12="Yes",IF(ISNUMBER($H27),'Order Form'!$K$17*100,""),""),""))))</f>
        <v/>
      </c>
      <c r="N27" s="44"/>
      <c r="O27" s="94" t="str">
        <f>IF('Order Form'!$B$8="Name / Attent Of","",IF(ISNUMBER($H27),IF('Order Form'!$K$14="Yes",'Order Form'!$B$8,""),""))</f>
        <v/>
      </c>
      <c r="P27" s="102" t="str">
        <f>IF('Order Form'!$B$9="Company / Department","",IF(ISNUMBER($H27),IF('Order Form'!$K$14="Yes",'Order Form'!$B$9,""),""))</f>
        <v/>
      </c>
      <c r="Q27" s="94" t="str">
        <f>IF('Order Form'!$B$10="Address 1","",IF(ISNUMBER($H27),IF('Order Form'!$K$14="Yes",'Order Form'!$B$10,""),""))</f>
        <v/>
      </c>
      <c r="R27" s="94" t="str">
        <f>IF('Order Form'!$B$11="Address 2","",IF(ISNUMBER($H27),IF('Order Form'!$K$14="Yes",'Order Form'!$B$11,""),""))</f>
        <v/>
      </c>
      <c r="S27" s="102" t="str">
        <f>IF('Order Form'!$B$12="Address 3","",IF(ISNUMBER($H27),IF('Order Form'!$K$14="Yes",'Order Form'!$B$12,""),""))</f>
        <v/>
      </c>
      <c r="T27" s="94" t="str">
        <f>IF('Order Form'!$B$13="Town","",IF(ISNUMBER($H27),IF('Order Form'!$K$14="Yes",'Order Form'!$B$13,""),""))</f>
        <v/>
      </c>
      <c r="U27" s="40"/>
      <c r="V27" s="109" t="str">
        <f>IF('Order Form'!$B$14="Post Code","",IF(ISNUMBER($H27),IF('Order Form'!$K$14="Yes",'Order Form'!$B$14,""),""))</f>
        <v/>
      </c>
      <c r="W27" s="104" t="str">
        <f>IF('Order Form'!$B$15="Country","",IF(ISNUMBER($H27),IF('Order Form'!$K$14="Yes",VLOOKUP('Order Form'!$B$15,Lists!N:O,2,0),""),""))</f>
        <v/>
      </c>
      <c r="X27" s="106"/>
      <c r="Y27" s="105" t="str">
        <f>IF('Order Form'!$F$8="Phone","",IF(ISNUMBER($H27),IF('Order Form'!$K$14="Yes",'Order Form'!$F$8,""),""))</f>
        <v/>
      </c>
      <c r="Z27" s="103" t="str">
        <f>IF('Order Form'!$F$9="Email","",IF(ISNUMBER($H27),IF('Order Form'!$K$14="Yes",'Order Form'!$F$9,""),""))</f>
        <v/>
      </c>
      <c r="AA27" s="44"/>
      <c r="AC27" s="92" t="str">
        <f>IF(ISNUMBER(($H27)),LEFT('Order Form'!$K$10,2),"")</f>
        <v/>
      </c>
      <c r="AD27" s="40"/>
      <c r="AE27" s="92" t="str">
        <f>IF(AC27="GR",LEFT('Order Form'!$K$11,2),"")</f>
        <v/>
      </c>
      <c r="AF27" s="40"/>
      <c r="AG27" s="44"/>
      <c r="AH27" s="44"/>
      <c r="AI27" s="92" t="str">
        <f>IF(ISNUMBER(($H27)),IF('Order Form'!$K$16="Yes","P",""),"")</f>
        <v/>
      </c>
      <c r="AJ27" s="40"/>
      <c r="AK27" s="112"/>
      <c r="AL27" s="112"/>
      <c r="AM27" s="40"/>
      <c r="AN27" s="40"/>
      <c r="AO27" s="44"/>
      <c r="AP27" s="40"/>
      <c r="AQ27" s="44"/>
      <c r="AR27" s="44"/>
      <c r="AS27" s="44"/>
      <c r="AZ27" s="92" t="str">
        <f>IF(ISNUMBER(($H27)),IF('Order Form'!$K$15="Yes","Y",""),"")</f>
        <v/>
      </c>
      <c r="BD27" s="93" t="e">
        <f>IF('Order Form'!#REF!&gt;0,"OF"," ")</f>
        <v>#REF!</v>
      </c>
      <c r="BE27" s="92" t="e">
        <f>IF('Order Form'!#REF!&gt;0,"Y"," ")</f>
        <v>#REF!</v>
      </c>
      <c r="BF27" s="92" t="e">
        <f>IF('Order Form'!#REF!&gt;0,"STANDARD"," ")</f>
        <v>#REF!</v>
      </c>
    </row>
    <row r="28" spans="1:58">
      <c r="A28" s="40"/>
      <c r="B28" s="99" t="str">
        <f>IF(ISNUMBER(($H28)),'Order Form'!$D$5,"")</f>
        <v/>
      </c>
      <c r="C28" s="98" t="str">
        <f>IF(ISNUMBER(($H28)),'Order Form'!$G$5,"")</f>
        <v/>
      </c>
      <c r="D28" s="98" t="str">
        <f>IF('Order Form'!F44="","",IF(ISNUMBER(($H28)),'Order Form'!F44,""))</f>
        <v/>
      </c>
      <c r="E28" s="41"/>
      <c r="F28" s="97" t="str">
        <f>IF(ISNUMBER((H28)),SUBSTITUTE(SUBSTITUTE('Order Form'!B44,"-","")," ",""),"")</f>
        <v/>
      </c>
      <c r="G28" s="42"/>
      <c r="H28" s="96" t="str">
        <f>IF('Order Form'!H44&gt;0,'Order Form'!H44," ")</f>
        <v xml:space="preserve"> </v>
      </c>
      <c r="I28" s="95" t="str">
        <f>IF('Order Form'!$K$13="Yes",(IF('Order Form'!J44&gt;0,"",IF('Order Form'!$K$10&lt;&gt;"GR - Gratis",IF('Order Form'!I44=0,"",IF(ISNUMBER($H28),'Order Form'!I44,"")),""))),"")</f>
        <v/>
      </c>
      <c r="J28" s="95" t="str">
        <f>IF('Order Form'!$K$13="Yes",(IF('Order Form'!J44=0,"",IF('Order Form'!$K$10&lt;&gt;"GR - Gratis",IF(ISNUMBER($H28),'Order Form'!J44,""),""))),"")</f>
        <v/>
      </c>
      <c r="K28" s="43"/>
      <c r="L28" s="95" t="str">
        <f>IF('Order Form'!J44&gt;0,"",IF('Order Form'!G44=0,"",IF('Order Form'!$K$10&lt;&gt;"GR - Gratis",IF('Order Form'!$K$12="Yes",IF(ISNUMBER($H28),'Order Form'!G44*100,""),""),"")))</f>
        <v/>
      </c>
      <c r="M28" s="95" t="str">
        <f>IF('Order Form'!J44&gt;0,"",IF('Order Form'!$K$17=0,"",IF('Order Form'!$K$17=0,"",IF('Order Form'!$K$10&lt;&gt;"GR - Gratis",IF('Order Form'!$K$12="Yes",IF(ISNUMBER($H28),'Order Form'!$K$17*100,""),""),""))))</f>
        <v/>
      </c>
      <c r="N28" s="44"/>
      <c r="O28" s="94" t="str">
        <f>IF('Order Form'!$B$8="Name / Attent Of","",IF(ISNUMBER($H28),IF('Order Form'!$K$14="Yes",'Order Form'!$B$8,""),""))</f>
        <v/>
      </c>
      <c r="P28" s="102" t="str">
        <f>IF('Order Form'!$B$9="Company / Department","",IF(ISNUMBER($H28),IF('Order Form'!$K$14="Yes",'Order Form'!$B$9,""),""))</f>
        <v/>
      </c>
      <c r="Q28" s="94" t="str">
        <f>IF('Order Form'!$B$10="Address 1","",IF(ISNUMBER($H28),IF('Order Form'!$K$14="Yes",'Order Form'!$B$10,""),""))</f>
        <v/>
      </c>
      <c r="R28" s="94" t="str">
        <f>IF('Order Form'!$B$11="Address 2","",IF(ISNUMBER($H28),IF('Order Form'!$K$14="Yes",'Order Form'!$B$11,""),""))</f>
        <v/>
      </c>
      <c r="S28" s="102" t="str">
        <f>IF('Order Form'!$B$12="Address 3","",IF(ISNUMBER($H28),IF('Order Form'!$K$14="Yes",'Order Form'!$B$12,""),""))</f>
        <v/>
      </c>
      <c r="T28" s="94" t="str">
        <f>IF('Order Form'!$B$13="Town","",IF(ISNUMBER($H28),IF('Order Form'!$K$14="Yes",'Order Form'!$B$13,""),""))</f>
        <v/>
      </c>
      <c r="U28" s="40"/>
      <c r="V28" s="109" t="str">
        <f>IF('Order Form'!$B$14="Post Code","",IF(ISNUMBER($H28),IF('Order Form'!$K$14="Yes",'Order Form'!$B$14,""),""))</f>
        <v/>
      </c>
      <c r="W28" s="104" t="str">
        <f>IF('Order Form'!$B$15="Country","",IF(ISNUMBER($H28),IF('Order Form'!$K$14="Yes",VLOOKUP('Order Form'!$B$15,Lists!N:O,2,0),""),""))</f>
        <v/>
      </c>
      <c r="X28" s="106"/>
      <c r="Y28" s="105" t="str">
        <f>IF('Order Form'!$F$8="Phone","",IF(ISNUMBER($H28),IF('Order Form'!$K$14="Yes",'Order Form'!$F$8,""),""))</f>
        <v/>
      </c>
      <c r="Z28" s="103" t="str">
        <f>IF('Order Form'!$F$9="Email","",IF(ISNUMBER($H28),IF('Order Form'!$K$14="Yes",'Order Form'!$F$9,""),""))</f>
        <v/>
      </c>
      <c r="AA28" s="44"/>
      <c r="AC28" s="92" t="str">
        <f>IF(ISNUMBER(($H28)),LEFT('Order Form'!$K$10,2),"")</f>
        <v/>
      </c>
      <c r="AD28" s="40"/>
      <c r="AE28" s="92" t="str">
        <f>IF(AC28="GR",LEFT('Order Form'!$K$11,2),"")</f>
        <v/>
      </c>
      <c r="AF28" s="40"/>
      <c r="AG28" s="44"/>
      <c r="AH28" s="44"/>
      <c r="AI28" s="92" t="str">
        <f>IF(ISNUMBER(($H28)),IF('Order Form'!$K$16="Yes","P",""),"")</f>
        <v/>
      </c>
      <c r="AJ28" s="40"/>
      <c r="AK28" s="112"/>
      <c r="AL28" s="112"/>
      <c r="AM28" s="40"/>
      <c r="AN28" s="40"/>
      <c r="AO28" s="44"/>
      <c r="AP28" s="40"/>
      <c r="AQ28" s="44"/>
      <c r="AR28" s="44"/>
      <c r="AS28" s="44"/>
      <c r="AZ28" s="92" t="str">
        <f>IF(ISNUMBER(($H28)),IF('Order Form'!$K$15="Yes","Y",""),"")</f>
        <v/>
      </c>
      <c r="BD28" s="93" t="e">
        <f>IF('Order Form'!#REF!&gt;0,"OF"," ")</f>
        <v>#REF!</v>
      </c>
      <c r="BE28" s="92" t="e">
        <f>IF('Order Form'!#REF!&gt;0,"Y"," ")</f>
        <v>#REF!</v>
      </c>
      <c r="BF28" s="92" t="e">
        <f>IF('Order Form'!#REF!&gt;0,"STANDARD"," ")</f>
        <v>#REF!</v>
      </c>
    </row>
    <row r="29" spans="1:58">
      <c r="A29" s="40"/>
      <c r="B29" s="99" t="str">
        <f>IF(ISNUMBER(($H29)),'Order Form'!$D$5,"")</f>
        <v/>
      </c>
      <c r="C29" s="98" t="str">
        <f>IF(ISNUMBER(($H29)),'Order Form'!$G$5,"")</f>
        <v/>
      </c>
      <c r="D29" s="98" t="str">
        <f>IF('Order Form'!F45="","",IF(ISNUMBER(($H29)),'Order Form'!F45,""))</f>
        <v/>
      </c>
      <c r="E29" s="41"/>
      <c r="F29" s="97" t="str">
        <f>IF(ISNUMBER((H29)),SUBSTITUTE(SUBSTITUTE('Order Form'!B45,"-","")," ",""),"")</f>
        <v/>
      </c>
      <c r="G29" s="42"/>
      <c r="H29" s="96" t="str">
        <f>IF('Order Form'!H45&gt;0,'Order Form'!H45," ")</f>
        <v xml:space="preserve"> </v>
      </c>
      <c r="I29" s="95" t="str">
        <f>IF('Order Form'!$K$13="Yes",(IF('Order Form'!J45&gt;0,"",IF('Order Form'!$K$10&lt;&gt;"GR - Gratis",IF('Order Form'!I45=0,"",IF(ISNUMBER($H29),'Order Form'!I45,"")),""))),"")</f>
        <v/>
      </c>
      <c r="J29" s="95" t="str">
        <f>IF('Order Form'!$K$13="Yes",(IF('Order Form'!J45=0,"",IF('Order Form'!$K$10&lt;&gt;"GR - Gratis",IF(ISNUMBER($H29),'Order Form'!J45,""),""))),"")</f>
        <v/>
      </c>
      <c r="K29" s="43"/>
      <c r="L29" s="95" t="str">
        <f>IF('Order Form'!J45&gt;0,"",IF('Order Form'!G45=0,"",IF('Order Form'!$K$10&lt;&gt;"GR - Gratis",IF('Order Form'!$K$12="Yes",IF(ISNUMBER($H29),'Order Form'!G45*100,""),""),"")))</f>
        <v/>
      </c>
      <c r="M29" s="95" t="str">
        <f>IF('Order Form'!J45&gt;0,"",IF('Order Form'!$K$17=0,"",IF('Order Form'!$K$17=0,"",IF('Order Form'!$K$10&lt;&gt;"GR - Gratis",IF('Order Form'!$K$12="Yes",IF(ISNUMBER($H29),'Order Form'!$K$17*100,""),""),""))))</f>
        <v/>
      </c>
      <c r="N29" s="44"/>
      <c r="O29" s="94" t="str">
        <f>IF('Order Form'!$B$8="Name / Attent Of","",IF(ISNUMBER($H29),IF('Order Form'!$K$14="Yes",'Order Form'!$B$8,""),""))</f>
        <v/>
      </c>
      <c r="P29" s="102" t="str">
        <f>IF('Order Form'!$B$9="Company / Department","",IF(ISNUMBER($H29),IF('Order Form'!$K$14="Yes",'Order Form'!$B$9,""),""))</f>
        <v/>
      </c>
      <c r="Q29" s="94" t="str">
        <f>IF('Order Form'!$B$10="Address 1","",IF(ISNUMBER($H29),IF('Order Form'!$K$14="Yes",'Order Form'!$B$10,""),""))</f>
        <v/>
      </c>
      <c r="R29" s="94" t="str">
        <f>IF('Order Form'!$B$11="Address 2","",IF(ISNUMBER($H29),IF('Order Form'!$K$14="Yes",'Order Form'!$B$11,""),""))</f>
        <v/>
      </c>
      <c r="S29" s="102" t="str">
        <f>IF('Order Form'!$B$12="Address 3","",IF(ISNUMBER($H29),IF('Order Form'!$K$14="Yes",'Order Form'!$B$12,""),""))</f>
        <v/>
      </c>
      <c r="T29" s="94" t="str">
        <f>IF('Order Form'!$B$13="Town","",IF(ISNUMBER($H29),IF('Order Form'!$K$14="Yes",'Order Form'!$B$13,""),""))</f>
        <v/>
      </c>
      <c r="U29" s="40"/>
      <c r="V29" s="109" t="str">
        <f>IF('Order Form'!$B$14="Post Code","",IF(ISNUMBER($H29),IF('Order Form'!$K$14="Yes",'Order Form'!$B$14,""),""))</f>
        <v/>
      </c>
      <c r="W29" s="104" t="str">
        <f>IF('Order Form'!$B$15="Country","",IF(ISNUMBER($H29),IF('Order Form'!$K$14="Yes",VLOOKUP('Order Form'!$B$15,Lists!N:O,2,0),""),""))</f>
        <v/>
      </c>
      <c r="X29" s="106"/>
      <c r="Y29" s="105" t="str">
        <f>IF('Order Form'!$F$8="Phone","",IF(ISNUMBER($H29),IF('Order Form'!$K$14="Yes",'Order Form'!$F$8,""),""))</f>
        <v/>
      </c>
      <c r="Z29" s="103" t="str">
        <f>IF('Order Form'!$F$9="Email","",IF(ISNUMBER($H29),IF('Order Form'!$K$14="Yes",'Order Form'!$F$9,""),""))</f>
        <v/>
      </c>
      <c r="AA29" s="44"/>
      <c r="AC29" s="92" t="str">
        <f>IF(ISNUMBER(($H29)),LEFT('Order Form'!$K$10,2),"")</f>
        <v/>
      </c>
      <c r="AD29" s="40"/>
      <c r="AE29" s="92" t="str">
        <f>IF(AC29="GR",LEFT('Order Form'!$K$11,2),"")</f>
        <v/>
      </c>
      <c r="AF29" s="40"/>
      <c r="AG29" s="44"/>
      <c r="AH29" s="44"/>
      <c r="AI29" s="92" t="str">
        <f>IF(ISNUMBER(($H29)),IF('Order Form'!$K$16="Yes","P",""),"")</f>
        <v/>
      </c>
      <c r="AJ29" s="40"/>
      <c r="AK29" s="112"/>
      <c r="AL29" s="112"/>
      <c r="AM29" s="40"/>
      <c r="AN29" s="40"/>
      <c r="AO29" s="44"/>
      <c r="AP29" s="40"/>
      <c r="AQ29" s="44"/>
      <c r="AR29" s="44"/>
      <c r="AS29" s="44"/>
      <c r="AZ29" s="92" t="str">
        <f>IF(ISNUMBER(($H29)),IF('Order Form'!$K$15="Yes","Y",""),"")</f>
        <v/>
      </c>
      <c r="BD29" s="93" t="e">
        <f>IF('Order Form'!#REF!&gt;0,"OF"," ")</f>
        <v>#REF!</v>
      </c>
      <c r="BE29" s="92" t="e">
        <f>IF('Order Form'!#REF!&gt;0,"Y"," ")</f>
        <v>#REF!</v>
      </c>
      <c r="BF29" s="92" t="e">
        <f>IF('Order Form'!#REF!&gt;0,"STANDARD"," ")</f>
        <v>#REF!</v>
      </c>
    </row>
    <row r="30" spans="1:58">
      <c r="A30" s="40"/>
      <c r="B30" s="99" t="str">
        <f>IF(ISNUMBER(($H30)),'Order Form'!$D$5,"")</f>
        <v/>
      </c>
      <c r="C30" s="98" t="str">
        <f>IF(ISNUMBER(($H30)),'Order Form'!$G$5,"")</f>
        <v/>
      </c>
      <c r="D30" s="98" t="str">
        <f>IF('Order Form'!F46="","",IF(ISNUMBER(($H30)),'Order Form'!F46,""))</f>
        <v/>
      </c>
      <c r="E30" s="41"/>
      <c r="F30" s="97" t="str">
        <f>IF(ISNUMBER((H30)),SUBSTITUTE(SUBSTITUTE('Order Form'!B46,"-","")," ",""),"")</f>
        <v/>
      </c>
      <c r="G30" s="42"/>
      <c r="H30" s="96" t="str">
        <f>IF('Order Form'!H46&gt;0,'Order Form'!H46," ")</f>
        <v xml:space="preserve"> </v>
      </c>
      <c r="I30" s="95" t="str">
        <f>IF('Order Form'!$K$13="Yes",(IF('Order Form'!J46&gt;0,"",IF('Order Form'!$K$10&lt;&gt;"GR - Gratis",IF('Order Form'!I46=0,"",IF(ISNUMBER($H30),'Order Form'!I46,"")),""))),"")</f>
        <v/>
      </c>
      <c r="J30" s="95" t="str">
        <f>IF('Order Form'!$K$13="Yes",(IF('Order Form'!J46=0,"",IF('Order Form'!$K$10&lt;&gt;"GR - Gratis",IF(ISNUMBER($H30),'Order Form'!J46,""),""))),"")</f>
        <v/>
      </c>
      <c r="K30" s="43"/>
      <c r="L30" s="95" t="str">
        <f>IF('Order Form'!J46&gt;0,"",IF('Order Form'!G46=0,"",IF('Order Form'!$K$10&lt;&gt;"GR - Gratis",IF('Order Form'!$K$12="Yes",IF(ISNUMBER($H30),'Order Form'!G46*100,""),""),"")))</f>
        <v/>
      </c>
      <c r="M30" s="95" t="str">
        <f>IF('Order Form'!J46&gt;0,"",IF('Order Form'!$K$17=0,"",IF('Order Form'!$K$17=0,"",IF('Order Form'!$K$10&lt;&gt;"GR - Gratis",IF('Order Form'!$K$12="Yes",IF(ISNUMBER($H30),'Order Form'!$K$17*100,""),""),""))))</f>
        <v/>
      </c>
      <c r="N30" s="44"/>
      <c r="O30" s="94" t="str">
        <f>IF('Order Form'!$B$8="Name / Attent Of","",IF(ISNUMBER($H30),IF('Order Form'!$K$14="Yes",'Order Form'!$B$8,""),""))</f>
        <v/>
      </c>
      <c r="P30" s="102" t="str">
        <f>IF('Order Form'!$B$9="Company / Department","",IF(ISNUMBER($H30),IF('Order Form'!$K$14="Yes",'Order Form'!$B$9,""),""))</f>
        <v/>
      </c>
      <c r="Q30" s="94" t="str">
        <f>IF('Order Form'!$B$10="Address 1","",IF(ISNUMBER($H30),IF('Order Form'!$K$14="Yes",'Order Form'!$B$10,""),""))</f>
        <v/>
      </c>
      <c r="R30" s="94" t="str">
        <f>IF('Order Form'!$B$11="Address 2","",IF(ISNUMBER($H30),IF('Order Form'!$K$14="Yes",'Order Form'!$B$11,""),""))</f>
        <v/>
      </c>
      <c r="S30" s="102" t="str">
        <f>IF('Order Form'!$B$12="Address 3","",IF(ISNUMBER($H30),IF('Order Form'!$K$14="Yes",'Order Form'!$B$12,""),""))</f>
        <v/>
      </c>
      <c r="T30" s="94" t="str">
        <f>IF('Order Form'!$B$13="Town","",IF(ISNUMBER($H30),IF('Order Form'!$K$14="Yes",'Order Form'!$B$13,""),""))</f>
        <v/>
      </c>
      <c r="U30" s="40"/>
      <c r="V30" s="109" t="str">
        <f>IF('Order Form'!$B$14="Post Code","",IF(ISNUMBER($H30),IF('Order Form'!$K$14="Yes",'Order Form'!$B$14,""),""))</f>
        <v/>
      </c>
      <c r="W30" s="104" t="str">
        <f>IF('Order Form'!$B$15="Country","",IF(ISNUMBER($H30),IF('Order Form'!$K$14="Yes",VLOOKUP('Order Form'!$B$15,Lists!N:O,2,0),""),""))</f>
        <v/>
      </c>
      <c r="X30" s="106"/>
      <c r="Y30" s="105" t="str">
        <f>IF('Order Form'!$F$8="Phone","",IF(ISNUMBER($H30),IF('Order Form'!$K$14="Yes",'Order Form'!$F$8,""),""))</f>
        <v/>
      </c>
      <c r="Z30" s="103" t="str">
        <f>IF('Order Form'!$F$9="Email","",IF(ISNUMBER($H30),IF('Order Form'!$K$14="Yes",'Order Form'!$F$9,""),""))</f>
        <v/>
      </c>
      <c r="AA30" s="44"/>
      <c r="AC30" s="92" t="str">
        <f>IF(ISNUMBER(($H30)),LEFT('Order Form'!$K$10,2),"")</f>
        <v/>
      </c>
      <c r="AD30" s="40"/>
      <c r="AE30" s="92" t="str">
        <f>IF(AC30="GR",LEFT('Order Form'!$K$11,2),"")</f>
        <v/>
      </c>
      <c r="AF30" s="40"/>
      <c r="AG30" s="44"/>
      <c r="AH30" s="44"/>
      <c r="AI30" s="92" t="str">
        <f>IF(ISNUMBER(($H30)),IF('Order Form'!$K$16="Yes","P",""),"")</f>
        <v/>
      </c>
      <c r="AJ30" s="40"/>
      <c r="AK30" s="112"/>
      <c r="AL30" s="112"/>
      <c r="AM30" s="40"/>
      <c r="AN30" s="40"/>
      <c r="AO30" s="44"/>
      <c r="AP30" s="40"/>
      <c r="AQ30" s="44"/>
      <c r="AR30" s="44"/>
      <c r="AS30" s="44"/>
      <c r="AZ30" s="92" t="str">
        <f>IF(ISNUMBER(($H30)),IF('Order Form'!$K$15="Yes","Y",""),"")</f>
        <v/>
      </c>
      <c r="BD30" s="93" t="e">
        <f>IF('Order Form'!#REF!&gt;0,"OF"," ")</f>
        <v>#REF!</v>
      </c>
      <c r="BE30" s="92" t="e">
        <f>IF('Order Form'!#REF!&gt;0,"Y"," ")</f>
        <v>#REF!</v>
      </c>
      <c r="BF30" s="92" t="e">
        <f>IF('Order Form'!#REF!&gt;0,"STANDARD"," ")</f>
        <v>#REF!</v>
      </c>
    </row>
    <row r="31" spans="1:58">
      <c r="A31" s="40"/>
      <c r="B31" s="99" t="str">
        <f>IF(ISNUMBER(($H31)),'Order Form'!$D$5,"")</f>
        <v/>
      </c>
      <c r="C31" s="98" t="str">
        <f>IF(ISNUMBER(($H31)),'Order Form'!$G$5,"")</f>
        <v/>
      </c>
      <c r="D31" s="98" t="str">
        <f>IF('Order Form'!F47="","",IF(ISNUMBER(($H31)),'Order Form'!F47,""))</f>
        <v/>
      </c>
      <c r="E31" s="41"/>
      <c r="F31" s="97" t="str">
        <f>IF(ISNUMBER((H31)),SUBSTITUTE(SUBSTITUTE('Order Form'!B47,"-","")," ",""),"")</f>
        <v/>
      </c>
      <c r="G31" s="42"/>
      <c r="H31" s="96" t="str">
        <f>IF('Order Form'!H47&gt;0,'Order Form'!H47," ")</f>
        <v xml:space="preserve"> </v>
      </c>
      <c r="I31" s="95" t="str">
        <f>IF('Order Form'!$K$13="Yes",(IF('Order Form'!J47&gt;0,"",IF('Order Form'!$K$10&lt;&gt;"GR - Gratis",IF('Order Form'!I47=0,"",IF(ISNUMBER($H31),'Order Form'!I47,"")),""))),"")</f>
        <v/>
      </c>
      <c r="J31" s="95" t="str">
        <f>IF('Order Form'!$K$13="Yes",(IF('Order Form'!J47=0,"",IF('Order Form'!$K$10&lt;&gt;"GR - Gratis",IF(ISNUMBER($H31),'Order Form'!J47,""),""))),"")</f>
        <v/>
      </c>
      <c r="K31" s="43"/>
      <c r="L31" s="95" t="str">
        <f>IF('Order Form'!J47&gt;0,"",IF('Order Form'!G47=0,"",IF('Order Form'!$K$10&lt;&gt;"GR - Gratis",IF('Order Form'!$K$12="Yes",IF(ISNUMBER($H31),'Order Form'!G47*100,""),""),"")))</f>
        <v/>
      </c>
      <c r="M31" s="95" t="str">
        <f>IF('Order Form'!J47&gt;0,"",IF('Order Form'!$K$17=0,"",IF('Order Form'!$K$17=0,"",IF('Order Form'!$K$10&lt;&gt;"GR - Gratis",IF('Order Form'!$K$12="Yes",IF(ISNUMBER($H31),'Order Form'!$K$17*100,""),""),""))))</f>
        <v/>
      </c>
      <c r="N31" s="44"/>
      <c r="O31" s="94" t="str">
        <f>IF('Order Form'!$B$8="Name / Attent Of","",IF(ISNUMBER($H31),IF('Order Form'!$K$14="Yes",'Order Form'!$B$8,""),""))</f>
        <v/>
      </c>
      <c r="P31" s="102" t="str">
        <f>IF('Order Form'!$B$9="Company / Department","",IF(ISNUMBER($H31),IF('Order Form'!$K$14="Yes",'Order Form'!$B$9,""),""))</f>
        <v/>
      </c>
      <c r="Q31" s="94" t="str">
        <f>IF('Order Form'!$B$10="Address 1","",IF(ISNUMBER($H31),IF('Order Form'!$K$14="Yes",'Order Form'!$B$10,""),""))</f>
        <v/>
      </c>
      <c r="R31" s="94" t="str">
        <f>IF('Order Form'!$B$11="Address 2","",IF(ISNUMBER($H31),IF('Order Form'!$K$14="Yes",'Order Form'!$B$11,""),""))</f>
        <v/>
      </c>
      <c r="S31" s="102" t="str">
        <f>IF('Order Form'!$B$12="Address 3","",IF(ISNUMBER($H31),IF('Order Form'!$K$14="Yes",'Order Form'!$B$12,""),""))</f>
        <v/>
      </c>
      <c r="T31" s="94" t="str">
        <f>IF('Order Form'!$B$13="Town","",IF(ISNUMBER($H31),IF('Order Form'!$K$14="Yes",'Order Form'!$B$13,""),""))</f>
        <v/>
      </c>
      <c r="U31" s="40"/>
      <c r="V31" s="109" t="str">
        <f>IF('Order Form'!$B$14="Post Code","",IF(ISNUMBER($H31),IF('Order Form'!$K$14="Yes",'Order Form'!$B$14,""),""))</f>
        <v/>
      </c>
      <c r="W31" s="104" t="str">
        <f>IF('Order Form'!$B$15="Country","",IF(ISNUMBER($H31),IF('Order Form'!$K$14="Yes",VLOOKUP('Order Form'!$B$15,Lists!N:O,2,0),""),""))</f>
        <v/>
      </c>
      <c r="X31" s="106"/>
      <c r="Y31" s="105" t="str">
        <f>IF('Order Form'!$F$8="Phone","",IF(ISNUMBER($H31),IF('Order Form'!$K$14="Yes",'Order Form'!$F$8,""),""))</f>
        <v/>
      </c>
      <c r="Z31" s="103" t="str">
        <f>IF('Order Form'!$F$9="Email","",IF(ISNUMBER($H31),IF('Order Form'!$K$14="Yes",'Order Form'!$F$9,""),""))</f>
        <v/>
      </c>
      <c r="AA31" s="44"/>
      <c r="AC31" s="92" t="str">
        <f>IF(ISNUMBER(($H31)),LEFT('Order Form'!$K$10,2),"")</f>
        <v/>
      </c>
      <c r="AD31" s="40"/>
      <c r="AE31" s="92" t="str">
        <f>IF(AC31="GR",LEFT('Order Form'!$K$11,2),"")</f>
        <v/>
      </c>
      <c r="AF31" s="40"/>
      <c r="AG31" s="44"/>
      <c r="AH31" s="44"/>
      <c r="AI31" s="92" t="str">
        <f>IF(ISNUMBER(($H31)),IF('Order Form'!$K$16="Yes","P",""),"")</f>
        <v/>
      </c>
      <c r="AJ31" s="40"/>
      <c r="AK31" s="112"/>
      <c r="AL31" s="112"/>
      <c r="AM31" s="40"/>
      <c r="AN31" s="40"/>
      <c r="AO31" s="44"/>
      <c r="AP31" s="40"/>
      <c r="AQ31" s="44"/>
      <c r="AR31" s="44"/>
      <c r="AS31" s="44"/>
      <c r="AZ31" s="92" t="str">
        <f>IF(ISNUMBER(($H31)),IF('Order Form'!$K$15="Yes","Y",""),"")</f>
        <v/>
      </c>
      <c r="BD31" s="93" t="e">
        <f>IF('Order Form'!#REF!&gt;0,"OF"," ")</f>
        <v>#REF!</v>
      </c>
      <c r="BE31" s="92" t="e">
        <f>IF('Order Form'!#REF!&gt;0,"Y"," ")</f>
        <v>#REF!</v>
      </c>
      <c r="BF31" s="92" t="e">
        <f>IF('Order Form'!#REF!&gt;0,"STANDARD"," ")</f>
        <v>#REF!</v>
      </c>
    </row>
    <row r="32" spans="1:58">
      <c r="A32" s="40"/>
      <c r="B32" s="99" t="str">
        <f>IF(ISNUMBER(($H32)),'Order Form'!$D$5,"")</f>
        <v/>
      </c>
      <c r="C32" s="98" t="str">
        <f>IF(ISNUMBER(($H32)),'Order Form'!$G$5,"")</f>
        <v/>
      </c>
      <c r="D32" s="98" t="str">
        <f>IF('Order Form'!F48="","",IF(ISNUMBER(($H32)),'Order Form'!F48,""))</f>
        <v/>
      </c>
      <c r="E32" s="41"/>
      <c r="F32" s="97" t="str">
        <f>IF(ISNUMBER((H32)),SUBSTITUTE(SUBSTITUTE('Order Form'!B48,"-","")," ",""),"")</f>
        <v/>
      </c>
      <c r="G32" s="42"/>
      <c r="H32" s="96" t="str">
        <f>IF('Order Form'!H48&gt;0,'Order Form'!H48," ")</f>
        <v xml:space="preserve"> </v>
      </c>
      <c r="I32" s="95" t="str">
        <f>IF('Order Form'!$K$13="Yes",(IF('Order Form'!J48&gt;0,"",IF('Order Form'!$K$10&lt;&gt;"GR - Gratis",IF('Order Form'!I48=0,"",IF(ISNUMBER($H32),'Order Form'!I48,"")),""))),"")</f>
        <v/>
      </c>
      <c r="J32" s="95" t="str">
        <f>IF('Order Form'!$K$13="Yes",(IF('Order Form'!J48=0,"",IF('Order Form'!$K$10&lt;&gt;"GR - Gratis",IF(ISNUMBER($H32),'Order Form'!J48,""),""))),"")</f>
        <v/>
      </c>
      <c r="K32" s="43"/>
      <c r="L32" s="95" t="str">
        <f>IF('Order Form'!J48&gt;0,"",IF('Order Form'!G48=0,"",IF('Order Form'!$K$10&lt;&gt;"GR - Gratis",IF('Order Form'!$K$12="Yes",IF(ISNUMBER($H32),'Order Form'!G48*100,""),""),"")))</f>
        <v/>
      </c>
      <c r="M32" s="95" t="str">
        <f>IF('Order Form'!J48&gt;0,"",IF('Order Form'!$K$17=0,"",IF('Order Form'!$K$17=0,"",IF('Order Form'!$K$10&lt;&gt;"GR - Gratis",IF('Order Form'!$K$12="Yes",IF(ISNUMBER($H32),'Order Form'!$K$17*100,""),""),""))))</f>
        <v/>
      </c>
      <c r="N32" s="44"/>
      <c r="O32" s="94" t="str">
        <f>IF('Order Form'!$B$8="Name / Attent Of","",IF(ISNUMBER($H32),IF('Order Form'!$K$14="Yes",'Order Form'!$B$8,""),""))</f>
        <v/>
      </c>
      <c r="P32" s="102" t="str">
        <f>IF('Order Form'!$B$9="Company / Department","",IF(ISNUMBER($H32),IF('Order Form'!$K$14="Yes",'Order Form'!$B$9,""),""))</f>
        <v/>
      </c>
      <c r="Q32" s="94" t="str">
        <f>IF('Order Form'!$B$10="Address 1","",IF(ISNUMBER($H32),IF('Order Form'!$K$14="Yes",'Order Form'!$B$10,""),""))</f>
        <v/>
      </c>
      <c r="R32" s="94" t="str">
        <f>IF('Order Form'!$B$11="Address 2","",IF(ISNUMBER($H32),IF('Order Form'!$K$14="Yes",'Order Form'!$B$11,""),""))</f>
        <v/>
      </c>
      <c r="S32" s="102" t="str">
        <f>IF('Order Form'!$B$12="Address 3","",IF(ISNUMBER($H32),IF('Order Form'!$K$14="Yes",'Order Form'!$B$12,""),""))</f>
        <v/>
      </c>
      <c r="T32" s="94" t="str">
        <f>IF('Order Form'!$B$13="Town","",IF(ISNUMBER($H32),IF('Order Form'!$K$14="Yes",'Order Form'!$B$13,""),""))</f>
        <v/>
      </c>
      <c r="U32" s="40"/>
      <c r="V32" s="109" t="str">
        <f>IF('Order Form'!$B$14="Post Code","",IF(ISNUMBER($H32),IF('Order Form'!$K$14="Yes",'Order Form'!$B$14,""),""))</f>
        <v/>
      </c>
      <c r="W32" s="104" t="str">
        <f>IF('Order Form'!$B$15="Country","",IF(ISNUMBER($H32),IF('Order Form'!$K$14="Yes",VLOOKUP('Order Form'!$B$15,Lists!N:O,2,0),""),""))</f>
        <v/>
      </c>
      <c r="X32" s="106"/>
      <c r="Y32" s="105" t="str">
        <f>IF('Order Form'!$F$8="Phone","",IF(ISNUMBER($H32),IF('Order Form'!$K$14="Yes",'Order Form'!$F$8,""),""))</f>
        <v/>
      </c>
      <c r="Z32" s="103" t="str">
        <f>IF('Order Form'!$F$9="Email","",IF(ISNUMBER($H32),IF('Order Form'!$K$14="Yes",'Order Form'!$F$9,""),""))</f>
        <v/>
      </c>
      <c r="AA32" s="44"/>
      <c r="AC32" s="92" t="str">
        <f>IF(ISNUMBER(($H32)),LEFT('Order Form'!$K$10,2),"")</f>
        <v/>
      </c>
      <c r="AD32" s="40"/>
      <c r="AE32" s="92" t="str">
        <f>IF(AC32="GR",LEFT('Order Form'!$K$11,2),"")</f>
        <v/>
      </c>
      <c r="AF32" s="40"/>
      <c r="AG32" s="44"/>
      <c r="AH32" s="44"/>
      <c r="AI32" s="92" t="str">
        <f>IF(ISNUMBER(($H32)),IF('Order Form'!$K$16="Yes","P",""),"")</f>
        <v/>
      </c>
      <c r="AJ32" s="40"/>
      <c r="AK32" s="112"/>
      <c r="AL32" s="112"/>
      <c r="AM32" s="40"/>
      <c r="AN32" s="40"/>
      <c r="AO32" s="44"/>
      <c r="AP32" s="40"/>
      <c r="AQ32" s="44"/>
      <c r="AR32" s="44"/>
      <c r="AS32" s="44"/>
      <c r="AZ32" s="92" t="str">
        <f>IF(ISNUMBER(($H32)),IF('Order Form'!$K$15="Yes","Y",""),"")</f>
        <v/>
      </c>
      <c r="BD32" s="93" t="e">
        <f>IF('Order Form'!#REF!&gt;0,"OF"," ")</f>
        <v>#REF!</v>
      </c>
      <c r="BE32" s="92" t="e">
        <f>IF('Order Form'!#REF!&gt;0,"Y"," ")</f>
        <v>#REF!</v>
      </c>
      <c r="BF32" s="92" t="e">
        <f>IF('Order Form'!#REF!&gt;0,"STANDARD"," ")</f>
        <v>#REF!</v>
      </c>
    </row>
    <row r="33" spans="1:58">
      <c r="A33" s="40"/>
      <c r="B33" s="99" t="str">
        <f>IF(ISNUMBER(($H33)),'Order Form'!$D$5,"")</f>
        <v/>
      </c>
      <c r="C33" s="98" t="str">
        <f>IF(ISNUMBER(($H33)),'Order Form'!$G$5,"")</f>
        <v/>
      </c>
      <c r="D33" s="98" t="str">
        <f>IF('Order Form'!F49="","",IF(ISNUMBER(($H33)),'Order Form'!F49,""))</f>
        <v/>
      </c>
      <c r="E33" s="41"/>
      <c r="F33" s="97" t="str">
        <f>IF(ISNUMBER((H33)),SUBSTITUTE(SUBSTITUTE('Order Form'!B49,"-","")," ",""),"")</f>
        <v/>
      </c>
      <c r="G33" s="42"/>
      <c r="H33" s="96" t="str">
        <f>IF('Order Form'!H49&gt;0,'Order Form'!H49," ")</f>
        <v xml:space="preserve"> </v>
      </c>
      <c r="I33" s="95" t="str">
        <f>IF('Order Form'!$K$13="Yes",(IF('Order Form'!J49&gt;0,"",IF('Order Form'!$K$10&lt;&gt;"GR - Gratis",IF('Order Form'!I49=0,"",IF(ISNUMBER($H33),'Order Form'!I49,"")),""))),"")</f>
        <v/>
      </c>
      <c r="J33" s="95" t="str">
        <f>IF('Order Form'!$K$13="Yes",(IF('Order Form'!J49=0,"",IF('Order Form'!$K$10&lt;&gt;"GR - Gratis",IF(ISNUMBER($H33),'Order Form'!J49,""),""))),"")</f>
        <v/>
      </c>
      <c r="K33" s="43"/>
      <c r="L33" s="95" t="str">
        <f>IF('Order Form'!J49&gt;0,"",IF('Order Form'!G49=0,"",IF('Order Form'!$K$10&lt;&gt;"GR - Gratis",IF('Order Form'!$K$12="Yes",IF(ISNUMBER($H33),'Order Form'!G49*100,""),""),"")))</f>
        <v/>
      </c>
      <c r="M33" s="95" t="str">
        <f>IF('Order Form'!J49&gt;0,"",IF('Order Form'!$K$17=0,"",IF('Order Form'!$K$17=0,"",IF('Order Form'!$K$10&lt;&gt;"GR - Gratis",IF('Order Form'!$K$12="Yes",IF(ISNUMBER($H33),'Order Form'!$K$17*100,""),""),""))))</f>
        <v/>
      </c>
      <c r="N33" s="44"/>
      <c r="O33" s="94" t="str">
        <f>IF('Order Form'!$B$8="Name / Attent Of","",IF(ISNUMBER($H33),IF('Order Form'!$K$14="Yes",'Order Form'!$B$8,""),""))</f>
        <v/>
      </c>
      <c r="P33" s="102" t="str">
        <f>IF('Order Form'!$B$9="Company / Department","",IF(ISNUMBER($H33),IF('Order Form'!$K$14="Yes",'Order Form'!$B$9,""),""))</f>
        <v/>
      </c>
      <c r="Q33" s="94" t="str">
        <f>IF('Order Form'!$B$10="Address 1","",IF(ISNUMBER($H33),IF('Order Form'!$K$14="Yes",'Order Form'!$B$10,""),""))</f>
        <v/>
      </c>
      <c r="R33" s="94" t="str">
        <f>IF('Order Form'!$B$11="Address 2","",IF(ISNUMBER($H33),IF('Order Form'!$K$14="Yes",'Order Form'!$B$11,""),""))</f>
        <v/>
      </c>
      <c r="S33" s="102" t="str">
        <f>IF('Order Form'!$B$12="Address 3","",IF(ISNUMBER($H33),IF('Order Form'!$K$14="Yes",'Order Form'!$B$12,""),""))</f>
        <v/>
      </c>
      <c r="T33" s="94" t="str">
        <f>IF('Order Form'!$B$13="Town","",IF(ISNUMBER($H33),IF('Order Form'!$K$14="Yes",'Order Form'!$B$13,""),""))</f>
        <v/>
      </c>
      <c r="U33" s="40"/>
      <c r="V33" s="109" t="str">
        <f>IF('Order Form'!$B$14="Post Code","",IF(ISNUMBER($H33),IF('Order Form'!$K$14="Yes",'Order Form'!$B$14,""),""))</f>
        <v/>
      </c>
      <c r="W33" s="104" t="str">
        <f>IF('Order Form'!$B$15="Country","",IF(ISNUMBER($H33),IF('Order Form'!$K$14="Yes",VLOOKUP('Order Form'!$B$15,Lists!N:O,2,0),""),""))</f>
        <v/>
      </c>
      <c r="X33" s="106"/>
      <c r="Y33" s="105" t="str">
        <f>IF('Order Form'!$F$8="Phone","",IF(ISNUMBER($H33),IF('Order Form'!$K$14="Yes",'Order Form'!$F$8,""),""))</f>
        <v/>
      </c>
      <c r="Z33" s="103" t="str">
        <f>IF('Order Form'!$F$9="Email","",IF(ISNUMBER($H33),IF('Order Form'!$K$14="Yes",'Order Form'!$F$9,""),""))</f>
        <v/>
      </c>
      <c r="AA33" s="44"/>
      <c r="AC33" s="92" t="str">
        <f>IF(ISNUMBER(($H33)),LEFT('Order Form'!$K$10,2),"")</f>
        <v/>
      </c>
      <c r="AD33" s="40"/>
      <c r="AE33" s="92" t="str">
        <f>IF(AC33="GR",LEFT('Order Form'!$K$11,2),"")</f>
        <v/>
      </c>
      <c r="AF33" s="40"/>
      <c r="AG33" s="44"/>
      <c r="AH33" s="44"/>
      <c r="AI33" s="92" t="str">
        <f>IF(ISNUMBER(($H33)),IF('Order Form'!$K$16="Yes","P",""),"")</f>
        <v/>
      </c>
      <c r="AJ33" s="40"/>
      <c r="AK33" s="112"/>
      <c r="AL33" s="112"/>
      <c r="AM33" s="40"/>
      <c r="AN33" s="40"/>
      <c r="AO33" s="44"/>
      <c r="AP33" s="40"/>
      <c r="AQ33" s="44"/>
      <c r="AR33" s="44"/>
      <c r="AS33" s="44"/>
      <c r="AZ33" s="92" t="str">
        <f>IF(ISNUMBER(($H33)),IF('Order Form'!$K$15="Yes","Y",""),"")</f>
        <v/>
      </c>
      <c r="BD33" s="93" t="e">
        <f>IF('Order Form'!#REF!&gt;0,"OF"," ")</f>
        <v>#REF!</v>
      </c>
      <c r="BE33" s="92" t="e">
        <f>IF('Order Form'!#REF!&gt;0,"Y"," ")</f>
        <v>#REF!</v>
      </c>
      <c r="BF33" s="92" t="e">
        <f>IF('Order Form'!#REF!&gt;0,"STANDARD"," ")</f>
        <v>#REF!</v>
      </c>
    </row>
    <row r="34" spans="1:58">
      <c r="A34" s="40"/>
      <c r="B34" s="99" t="str">
        <f>IF(ISNUMBER(($H34)),'Order Form'!$D$5,"")</f>
        <v/>
      </c>
      <c r="C34" s="98" t="str">
        <f>IF(ISNUMBER(($H34)),'Order Form'!$G$5,"")</f>
        <v/>
      </c>
      <c r="D34" s="98" t="str">
        <f>IF('Order Form'!F50="","",IF(ISNUMBER(($H34)),'Order Form'!F50,""))</f>
        <v/>
      </c>
      <c r="E34" s="41"/>
      <c r="F34" s="97" t="str">
        <f>IF(ISNUMBER((H34)),SUBSTITUTE(SUBSTITUTE('Order Form'!B50,"-","")," ",""),"")</f>
        <v/>
      </c>
      <c r="G34" s="42"/>
      <c r="H34" s="96" t="str">
        <f>IF('Order Form'!H50&gt;0,'Order Form'!H50," ")</f>
        <v xml:space="preserve"> </v>
      </c>
      <c r="I34" s="95" t="str">
        <f>IF('Order Form'!$K$13="Yes",(IF('Order Form'!J50&gt;0,"",IF('Order Form'!$K$10&lt;&gt;"GR - Gratis",IF('Order Form'!I50=0,"",IF(ISNUMBER($H34),'Order Form'!I50,"")),""))),"")</f>
        <v/>
      </c>
      <c r="J34" s="95" t="str">
        <f>IF('Order Form'!$K$13="Yes",(IF('Order Form'!J50=0,"",IF('Order Form'!$K$10&lt;&gt;"GR - Gratis",IF(ISNUMBER($H34),'Order Form'!J50,""),""))),"")</f>
        <v/>
      </c>
      <c r="K34" s="43"/>
      <c r="L34" s="95" t="str">
        <f>IF('Order Form'!J50&gt;0,"",IF('Order Form'!G50=0,"",IF('Order Form'!$K$10&lt;&gt;"GR - Gratis",IF('Order Form'!$K$12="Yes",IF(ISNUMBER($H34),'Order Form'!G50*100,""),""),"")))</f>
        <v/>
      </c>
      <c r="M34" s="95" t="str">
        <f>IF('Order Form'!J50&gt;0,"",IF('Order Form'!$K$17=0,"",IF('Order Form'!$K$17=0,"",IF('Order Form'!$K$10&lt;&gt;"GR - Gratis",IF('Order Form'!$K$12="Yes",IF(ISNUMBER($H34),'Order Form'!$K$17*100,""),""),""))))</f>
        <v/>
      </c>
      <c r="N34" s="44"/>
      <c r="O34" s="94" t="str">
        <f>IF('Order Form'!$B$8="Name / Attent Of","",IF(ISNUMBER($H34),IF('Order Form'!$K$14="Yes",'Order Form'!$B$8,""),""))</f>
        <v/>
      </c>
      <c r="P34" s="102" t="str">
        <f>IF('Order Form'!$B$9="Company / Department","",IF(ISNUMBER($H34),IF('Order Form'!$K$14="Yes",'Order Form'!$B$9,""),""))</f>
        <v/>
      </c>
      <c r="Q34" s="94" t="str">
        <f>IF('Order Form'!$B$10="Address 1","",IF(ISNUMBER($H34),IF('Order Form'!$K$14="Yes",'Order Form'!$B$10,""),""))</f>
        <v/>
      </c>
      <c r="R34" s="94" t="str">
        <f>IF('Order Form'!$B$11="Address 2","",IF(ISNUMBER($H34),IF('Order Form'!$K$14="Yes",'Order Form'!$B$11,""),""))</f>
        <v/>
      </c>
      <c r="S34" s="102" t="str">
        <f>IF('Order Form'!$B$12="Address 3","",IF(ISNUMBER($H34),IF('Order Form'!$K$14="Yes",'Order Form'!$B$12,""),""))</f>
        <v/>
      </c>
      <c r="T34" s="94" t="str">
        <f>IF('Order Form'!$B$13="Town","",IF(ISNUMBER($H34),IF('Order Form'!$K$14="Yes",'Order Form'!$B$13,""),""))</f>
        <v/>
      </c>
      <c r="U34" s="40"/>
      <c r="V34" s="109" t="str">
        <f>IF('Order Form'!$B$14="Post Code","",IF(ISNUMBER($H34),IF('Order Form'!$K$14="Yes",'Order Form'!$B$14,""),""))</f>
        <v/>
      </c>
      <c r="W34" s="104" t="str">
        <f>IF('Order Form'!$B$15="Country","",IF(ISNUMBER($H34),IF('Order Form'!$K$14="Yes",VLOOKUP('Order Form'!$B$15,Lists!N:O,2,0),""),""))</f>
        <v/>
      </c>
      <c r="X34" s="106"/>
      <c r="Y34" s="105" t="str">
        <f>IF('Order Form'!$F$8="Phone","",IF(ISNUMBER($H34),IF('Order Form'!$K$14="Yes",'Order Form'!$F$8,""),""))</f>
        <v/>
      </c>
      <c r="Z34" s="103" t="str">
        <f>IF('Order Form'!$F$9="Email","",IF(ISNUMBER($H34),IF('Order Form'!$K$14="Yes",'Order Form'!$F$9,""),""))</f>
        <v/>
      </c>
      <c r="AA34" s="44"/>
      <c r="AC34" s="92" t="str">
        <f>IF(ISNUMBER(($H34)),LEFT('Order Form'!$K$10,2),"")</f>
        <v/>
      </c>
      <c r="AD34" s="40"/>
      <c r="AE34" s="92" t="str">
        <f>IF(AC34="GR",LEFT('Order Form'!$K$11,2),"")</f>
        <v/>
      </c>
      <c r="AF34" s="40"/>
      <c r="AG34" s="44"/>
      <c r="AH34" s="44"/>
      <c r="AI34" s="92" t="str">
        <f>IF(ISNUMBER(($H34)),IF('Order Form'!$K$16="Yes","P",""),"")</f>
        <v/>
      </c>
      <c r="AJ34" s="40"/>
      <c r="AK34" s="112"/>
      <c r="AL34" s="112"/>
      <c r="AM34" s="40"/>
      <c r="AN34" s="40"/>
      <c r="AO34" s="44"/>
      <c r="AP34" s="40"/>
      <c r="AQ34" s="44"/>
      <c r="AR34" s="44"/>
      <c r="AS34" s="44"/>
      <c r="AZ34" s="92" t="str">
        <f>IF(ISNUMBER(($H34)),IF('Order Form'!$K$15="Yes","Y",""),"")</f>
        <v/>
      </c>
      <c r="BD34" s="93" t="e">
        <f>IF('Order Form'!#REF!&gt;0,"OF"," ")</f>
        <v>#REF!</v>
      </c>
      <c r="BE34" s="92" t="e">
        <f>IF('Order Form'!#REF!&gt;0,"Y"," ")</f>
        <v>#REF!</v>
      </c>
      <c r="BF34" s="92" t="e">
        <f>IF('Order Form'!#REF!&gt;0,"STANDARD"," ")</f>
        <v>#REF!</v>
      </c>
    </row>
    <row r="35" spans="1:58">
      <c r="A35" s="40"/>
      <c r="B35" s="99" t="str">
        <f>IF(ISNUMBER(($H35)),'Order Form'!$D$5,"")</f>
        <v/>
      </c>
      <c r="C35" s="98" t="str">
        <f>IF(ISNUMBER(($H35)),'Order Form'!$G$5,"")</f>
        <v/>
      </c>
      <c r="D35" s="98" t="str">
        <f>IF('Order Form'!F51="","",IF(ISNUMBER(($H35)),'Order Form'!F51,""))</f>
        <v/>
      </c>
      <c r="E35" s="41"/>
      <c r="F35" s="97" t="str">
        <f>IF(ISNUMBER((H35)),SUBSTITUTE(SUBSTITUTE('Order Form'!B51,"-","")," ",""),"")</f>
        <v/>
      </c>
      <c r="G35" s="42"/>
      <c r="H35" s="96" t="str">
        <f>IF('Order Form'!H51&gt;0,'Order Form'!H51," ")</f>
        <v xml:space="preserve"> </v>
      </c>
      <c r="I35" s="95" t="str">
        <f>IF('Order Form'!$K$13="Yes",(IF('Order Form'!J51&gt;0,"",IF('Order Form'!$K$10&lt;&gt;"GR - Gratis",IF('Order Form'!I51=0,"",IF(ISNUMBER($H35),'Order Form'!I51,"")),""))),"")</f>
        <v/>
      </c>
      <c r="J35" s="95" t="str">
        <f>IF('Order Form'!$K$13="Yes",(IF('Order Form'!J51=0,"",IF('Order Form'!$K$10&lt;&gt;"GR - Gratis",IF(ISNUMBER($H35),'Order Form'!J51,""),""))),"")</f>
        <v/>
      </c>
      <c r="K35" s="43"/>
      <c r="L35" s="95" t="str">
        <f>IF('Order Form'!J51&gt;0,"",IF('Order Form'!G51=0,"",IF('Order Form'!$K$10&lt;&gt;"GR - Gratis",IF('Order Form'!$K$12="Yes",IF(ISNUMBER($H35),'Order Form'!G51*100,""),""),"")))</f>
        <v/>
      </c>
      <c r="M35" s="95" t="str">
        <f>IF('Order Form'!J51&gt;0,"",IF('Order Form'!$K$17=0,"",IF('Order Form'!$K$17=0,"",IF('Order Form'!$K$10&lt;&gt;"GR - Gratis",IF('Order Form'!$K$12="Yes",IF(ISNUMBER($H35),'Order Form'!$K$17*100,""),""),""))))</f>
        <v/>
      </c>
      <c r="N35" s="44"/>
      <c r="O35" s="94" t="str">
        <f>IF('Order Form'!$B$8="Name / Attent Of","",IF(ISNUMBER($H35),IF('Order Form'!$K$14="Yes",'Order Form'!$B$8,""),""))</f>
        <v/>
      </c>
      <c r="P35" s="102" t="str">
        <f>IF('Order Form'!$B$9="Company / Department","",IF(ISNUMBER($H35),IF('Order Form'!$K$14="Yes",'Order Form'!$B$9,""),""))</f>
        <v/>
      </c>
      <c r="Q35" s="94" t="str">
        <f>IF('Order Form'!$B$10="Address 1","",IF(ISNUMBER($H35),IF('Order Form'!$K$14="Yes",'Order Form'!$B$10,""),""))</f>
        <v/>
      </c>
      <c r="R35" s="94" t="str">
        <f>IF('Order Form'!$B$11="Address 2","",IF(ISNUMBER($H35),IF('Order Form'!$K$14="Yes",'Order Form'!$B$11,""),""))</f>
        <v/>
      </c>
      <c r="S35" s="102" t="str">
        <f>IF('Order Form'!$B$12="Address 3","",IF(ISNUMBER($H35),IF('Order Form'!$K$14="Yes",'Order Form'!$B$12,""),""))</f>
        <v/>
      </c>
      <c r="T35" s="94" t="str">
        <f>IF('Order Form'!$B$13="Town","",IF(ISNUMBER($H35),IF('Order Form'!$K$14="Yes",'Order Form'!$B$13,""),""))</f>
        <v/>
      </c>
      <c r="U35" s="40"/>
      <c r="V35" s="109" t="str">
        <f>IF('Order Form'!$B$14="Post Code","",IF(ISNUMBER($H35),IF('Order Form'!$K$14="Yes",'Order Form'!$B$14,""),""))</f>
        <v/>
      </c>
      <c r="W35" s="104" t="str">
        <f>IF('Order Form'!$B$15="Country","",IF(ISNUMBER($H35),IF('Order Form'!$K$14="Yes",VLOOKUP('Order Form'!$B$15,Lists!N:O,2,0),""),""))</f>
        <v/>
      </c>
      <c r="X35" s="106"/>
      <c r="Y35" s="105" t="str">
        <f>IF('Order Form'!$F$8="Phone","",IF(ISNUMBER($H35),IF('Order Form'!$K$14="Yes",'Order Form'!$F$8,""),""))</f>
        <v/>
      </c>
      <c r="Z35" s="103" t="str">
        <f>IF('Order Form'!$F$9="Email","",IF(ISNUMBER($H35),IF('Order Form'!$K$14="Yes",'Order Form'!$F$9,""),""))</f>
        <v/>
      </c>
      <c r="AA35" s="44"/>
      <c r="AC35" s="92" t="str">
        <f>IF(ISNUMBER(($H35)),LEFT('Order Form'!$K$10,2),"")</f>
        <v/>
      </c>
      <c r="AD35" s="40"/>
      <c r="AE35" s="92" t="str">
        <f>IF(AC35="GR",LEFT('Order Form'!$K$11,2),"")</f>
        <v/>
      </c>
      <c r="AF35" s="40"/>
      <c r="AG35" s="44"/>
      <c r="AH35" s="44"/>
      <c r="AI35" s="92" t="str">
        <f>IF(ISNUMBER(($H35)),IF('Order Form'!$K$16="Yes","P",""),"")</f>
        <v/>
      </c>
      <c r="AJ35" s="40"/>
      <c r="AK35" s="112"/>
      <c r="AL35" s="112"/>
      <c r="AM35" s="40"/>
      <c r="AN35" s="40"/>
      <c r="AO35" s="44"/>
      <c r="AP35" s="40"/>
      <c r="AQ35" s="44"/>
      <c r="AR35" s="44"/>
      <c r="AS35" s="44"/>
      <c r="AZ35" s="92" t="str">
        <f>IF(ISNUMBER(($H35)),IF('Order Form'!$K$15="Yes","Y",""),"")</f>
        <v/>
      </c>
      <c r="BD35" s="93" t="e">
        <f>IF('Order Form'!#REF!&gt;0,"OF"," ")</f>
        <v>#REF!</v>
      </c>
      <c r="BE35" s="92" t="e">
        <f>IF('Order Form'!#REF!&gt;0,"Y"," ")</f>
        <v>#REF!</v>
      </c>
      <c r="BF35" s="92" t="e">
        <f>IF('Order Form'!#REF!&gt;0,"STANDARD"," ")</f>
        <v>#REF!</v>
      </c>
    </row>
    <row r="36" spans="1:58">
      <c r="A36" s="40"/>
      <c r="B36" s="99" t="str">
        <f>IF(ISNUMBER(($H36)),'Order Form'!$D$5,"")</f>
        <v/>
      </c>
      <c r="C36" s="98" t="str">
        <f>IF(ISNUMBER(($H36)),'Order Form'!$G$5,"")</f>
        <v/>
      </c>
      <c r="D36" s="98" t="str">
        <f>IF('Order Form'!F52="","",IF(ISNUMBER(($H36)),'Order Form'!F52,""))</f>
        <v/>
      </c>
      <c r="E36" s="41"/>
      <c r="F36" s="97" t="str">
        <f>IF(ISNUMBER((H36)),SUBSTITUTE(SUBSTITUTE('Order Form'!B52,"-","")," ",""),"")</f>
        <v/>
      </c>
      <c r="G36" s="42"/>
      <c r="H36" s="96" t="str">
        <f>IF('Order Form'!H52&gt;0,'Order Form'!H52," ")</f>
        <v xml:space="preserve"> </v>
      </c>
      <c r="I36" s="95" t="str">
        <f>IF('Order Form'!$K$13="Yes",(IF('Order Form'!J52&gt;0,"",IF('Order Form'!$K$10&lt;&gt;"GR - Gratis",IF('Order Form'!I52=0,"",IF(ISNUMBER($H36),'Order Form'!I52,"")),""))),"")</f>
        <v/>
      </c>
      <c r="J36" s="95" t="str">
        <f>IF('Order Form'!$K$13="Yes",(IF('Order Form'!J52=0,"",IF('Order Form'!$K$10&lt;&gt;"GR - Gratis",IF(ISNUMBER($H36),'Order Form'!J52,""),""))),"")</f>
        <v/>
      </c>
      <c r="K36" s="43"/>
      <c r="L36" s="95" t="str">
        <f>IF('Order Form'!J52&gt;0,"",IF('Order Form'!G52=0,"",IF('Order Form'!$K$10&lt;&gt;"GR - Gratis",IF('Order Form'!$K$12="Yes",IF(ISNUMBER($H36),'Order Form'!G52*100,""),""),"")))</f>
        <v/>
      </c>
      <c r="M36" s="95" t="str">
        <f>IF('Order Form'!J52&gt;0,"",IF('Order Form'!$K$17=0,"",IF('Order Form'!$K$17=0,"",IF('Order Form'!$K$10&lt;&gt;"GR - Gratis",IF('Order Form'!$K$12="Yes",IF(ISNUMBER($H36),'Order Form'!$K$17*100,""),""),""))))</f>
        <v/>
      </c>
      <c r="N36" s="44"/>
      <c r="O36" s="94" t="str">
        <f>IF('Order Form'!$B$8="Name / Attent Of","",IF(ISNUMBER($H36),IF('Order Form'!$K$14="Yes",'Order Form'!$B$8,""),""))</f>
        <v/>
      </c>
      <c r="P36" s="102" t="str">
        <f>IF('Order Form'!$B$9="Company / Department","",IF(ISNUMBER($H36),IF('Order Form'!$K$14="Yes",'Order Form'!$B$9,""),""))</f>
        <v/>
      </c>
      <c r="Q36" s="94" t="str">
        <f>IF('Order Form'!$B$10="Address 1","",IF(ISNUMBER($H36),IF('Order Form'!$K$14="Yes",'Order Form'!$B$10,""),""))</f>
        <v/>
      </c>
      <c r="R36" s="94" t="str">
        <f>IF('Order Form'!$B$11="Address 2","",IF(ISNUMBER($H36),IF('Order Form'!$K$14="Yes",'Order Form'!$B$11,""),""))</f>
        <v/>
      </c>
      <c r="S36" s="102" t="str">
        <f>IF('Order Form'!$B$12="Address 3","",IF(ISNUMBER($H36),IF('Order Form'!$K$14="Yes",'Order Form'!$B$12,""),""))</f>
        <v/>
      </c>
      <c r="T36" s="94" t="str">
        <f>IF('Order Form'!$B$13="Town","",IF(ISNUMBER($H36),IF('Order Form'!$K$14="Yes",'Order Form'!$B$13,""),""))</f>
        <v/>
      </c>
      <c r="U36" s="40"/>
      <c r="V36" s="109" t="str">
        <f>IF('Order Form'!$B$14="Post Code","",IF(ISNUMBER($H36),IF('Order Form'!$K$14="Yes",'Order Form'!$B$14,""),""))</f>
        <v/>
      </c>
      <c r="W36" s="104" t="str">
        <f>IF('Order Form'!$B$15="Country","",IF(ISNUMBER($H36),IF('Order Form'!$K$14="Yes",VLOOKUP('Order Form'!$B$15,Lists!N:O,2,0),""),""))</f>
        <v/>
      </c>
      <c r="X36" s="106"/>
      <c r="Y36" s="105" t="str">
        <f>IF('Order Form'!$F$8="Phone","",IF(ISNUMBER($H36),IF('Order Form'!$K$14="Yes",'Order Form'!$F$8,""),""))</f>
        <v/>
      </c>
      <c r="Z36" s="103" t="str">
        <f>IF('Order Form'!$F$9="Email","",IF(ISNUMBER($H36),IF('Order Form'!$K$14="Yes",'Order Form'!$F$9,""),""))</f>
        <v/>
      </c>
      <c r="AA36" s="44"/>
      <c r="AC36" s="92" t="str">
        <f>IF(ISNUMBER(($H36)),LEFT('Order Form'!$K$10,2),"")</f>
        <v/>
      </c>
      <c r="AD36" s="40"/>
      <c r="AE36" s="92" t="str">
        <f>IF(AC36="GR",LEFT('Order Form'!$K$11,2),"")</f>
        <v/>
      </c>
      <c r="AF36" s="40"/>
      <c r="AG36" s="44"/>
      <c r="AH36" s="44"/>
      <c r="AI36" s="92" t="str">
        <f>IF(ISNUMBER(($H36)),IF('Order Form'!$K$16="Yes","P",""),"")</f>
        <v/>
      </c>
      <c r="AJ36" s="40"/>
      <c r="AK36" s="112"/>
      <c r="AL36" s="112"/>
      <c r="AM36" s="40"/>
      <c r="AN36" s="40"/>
      <c r="AO36" s="44"/>
      <c r="AP36" s="40"/>
      <c r="AQ36" s="44"/>
      <c r="AR36" s="44"/>
      <c r="AS36" s="44"/>
      <c r="AZ36" s="92" t="str">
        <f>IF(ISNUMBER(($H36)),IF('Order Form'!$K$15="Yes","Y",""),"")</f>
        <v/>
      </c>
      <c r="BD36" s="93" t="e">
        <f>IF('Order Form'!#REF!&gt;0,"OF"," ")</f>
        <v>#REF!</v>
      </c>
      <c r="BE36" s="92" t="e">
        <f>IF('Order Form'!#REF!&gt;0,"Y"," ")</f>
        <v>#REF!</v>
      </c>
      <c r="BF36" s="92" t="e">
        <f>IF('Order Form'!#REF!&gt;0,"STANDARD"," ")</f>
        <v>#REF!</v>
      </c>
    </row>
    <row r="37" spans="1:58">
      <c r="A37" s="40"/>
      <c r="B37" s="99" t="str">
        <f>IF(ISNUMBER(($H37)),'Order Form'!$D$5,"")</f>
        <v/>
      </c>
      <c r="C37" s="98" t="str">
        <f>IF(ISNUMBER(($H37)),'Order Form'!$G$5,"")</f>
        <v/>
      </c>
      <c r="D37" s="98" t="str">
        <f>IF('Order Form'!F53="","",IF(ISNUMBER(($H37)),'Order Form'!F53,""))</f>
        <v/>
      </c>
      <c r="E37" s="41"/>
      <c r="F37" s="97" t="str">
        <f>IF(ISNUMBER((H37)),SUBSTITUTE(SUBSTITUTE('Order Form'!B53,"-","")," ",""),"")</f>
        <v/>
      </c>
      <c r="G37" s="42"/>
      <c r="H37" s="96" t="str">
        <f>IF('Order Form'!H53&gt;0,'Order Form'!H53," ")</f>
        <v xml:space="preserve"> </v>
      </c>
      <c r="I37" s="95" t="str">
        <f>IF('Order Form'!$K$13="Yes",(IF('Order Form'!J53&gt;0,"",IF('Order Form'!$K$10&lt;&gt;"GR - Gratis",IF('Order Form'!I53=0,"",IF(ISNUMBER($H37),'Order Form'!I53,"")),""))),"")</f>
        <v/>
      </c>
      <c r="J37" s="95" t="str">
        <f>IF('Order Form'!$K$13="Yes",(IF('Order Form'!J53=0,"",IF('Order Form'!$K$10&lt;&gt;"GR - Gratis",IF(ISNUMBER($H37),'Order Form'!J53,""),""))),"")</f>
        <v/>
      </c>
      <c r="K37" s="43"/>
      <c r="L37" s="95" t="str">
        <f>IF('Order Form'!J53&gt;0,"",IF('Order Form'!G53=0,"",IF('Order Form'!$K$10&lt;&gt;"GR - Gratis",IF('Order Form'!$K$12="Yes",IF(ISNUMBER($H37),'Order Form'!G53*100,""),""),"")))</f>
        <v/>
      </c>
      <c r="M37" s="95" t="str">
        <f>IF('Order Form'!J53&gt;0,"",IF('Order Form'!$K$17=0,"",IF('Order Form'!$K$17=0,"",IF('Order Form'!$K$10&lt;&gt;"GR - Gratis",IF('Order Form'!$K$12="Yes",IF(ISNUMBER($H37),'Order Form'!$K$17*100,""),""),""))))</f>
        <v/>
      </c>
      <c r="N37" s="44"/>
      <c r="O37" s="94" t="str">
        <f>IF('Order Form'!$B$8="Name / Attent Of","",IF(ISNUMBER($H37),IF('Order Form'!$K$14="Yes",'Order Form'!$B$8,""),""))</f>
        <v/>
      </c>
      <c r="P37" s="102" t="str">
        <f>IF('Order Form'!$B$9="Company / Department","",IF(ISNUMBER($H37),IF('Order Form'!$K$14="Yes",'Order Form'!$B$9,""),""))</f>
        <v/>
      </c>
      <c r="Q37" s="94" t="str">
        <f>IF('Order Form'!$B$10="Address 1","",IF(ISNUMBER($H37),IF('Order Form'!$K$14="Yes",'Order Form'!$B$10,""),""))</f>
        <v/>
      </c>
      <c r="R37" s="94" t="str">
        <f>IF('Order Form'!$B$11="Address 2","",IF(ISNUMBER($H37),IF('Order Form'!$K$14="Yes",'Order Form'!$B$11,""),""))</f>
        <v/>
      </c>
      <c r="S37" s="102" t="str">
        <f>IF('Order Form'!$B$12="Address 3","",IF(ISNUMBER($H37),IF('Order Form'!$K$14="Yes",'Order Form'!$B$12,""),""))</f>
        <v/>
      </c>
      <c r="T37" s="94" t="str">
        <f>IF('Order Form'!$B$13="Town","",IF(ISNUMBER($H37),IF('Order Form'!$K$14="Yes",'Order Form'!$B$13,""),""))</f>
        <v/>
      </c>
      <c r="U37" s="40"/>
      <c r="V37" s="109" t="str">
        <f>IF('Order Form'!$B$14="Post Code","",IF(ISNUMBER($H37),IF('Order Form'!$K$14="Yes",'Order Form'!$B$14,""),""))</f>
        <v/>
      </c>
      <c r="W37" s="104" t="str">
        <f>IF('Order Form'!$B$15="Country","",IF(ISNUMBER($H37),IF('Order Form'!$K$14="Yes",VLOOKUP('Order Form'!$B$15,Lists!N:O,2,0),""),""))</f>
        <v/>
      </c>
      <c r="X37" s="106"/>
      <c r="Y37" s="105" t="str">
        <f>IF('Order Form'!$F$8="Phone","",IF(ISNUMBER($H37),IF('Order Form'!$K$14="Yes",'Order Form'!$F$8,""),""))</f>
        <v/>
      </c>
      <c r="Z37" s="103" t="str">
        <f>IF('Order Form'!$F$9="Email","",IF(ISNUMBER($H37),IF('Order Form'!$K$14="Yes",'Order Form'!$F$9,""),""))</f>
        <v/>
      </c>
      <c r="AA37" s="44"/>
      <c r="AC37" s="92" t="str">
        <f>IF(ISNUMBER(($H37)),LEFT('Order Form'!$K$10,2),"")</f>
        <v/>
      </c>
      <c r="AD37" s="40"/>
      <c r="AE37" s="92" t="str">
        <f>IF(AC37="GR",LEFT('Order Form'!$K$11,2),"")</f>
        <v/>
      </c>
      <c r="AF37" s="40"/>
      <c r="AG37" s="44"/>
      <c r="AH37" s="44"/>
      <c r="AI37" s="92" t="str">
        <f>IF(ISNUMBER(($H37)),IF('Order Form'!$K$16="Yes","P",""),"")</f>
        <v/>
      </c>
      <c r="AJ37" s="40"/>
      <c r="AK37" s="112"/>
      <c r="AL37" s="112"/>
      <c r="AM37" s="40"/>
      <c r="AN37" s="40"/>
      <c r="AO37" s="44"/>
      <c r="AP37" s="40"/>
      <c r="AQ37" s="44"/>
      <c r="AR37" s="44"/>
      <c r="AS37" s="44"/>
      <c r="AZ37" s="92" t="str">
        <f>IF(ISNUMBER(($H37)),IF('Order Form'!$K$15="Yes","Y",""),"")</f>
        <v/>
      </c>
      <c r="BD37" s="93" t="e">
        <f>IF('Order Form'!#REF!&gt;0,"OF"," ")</f>
        <v>#REF!</v>
      </c>
      <c r="BE37" s="92" t="e">
        <f>IF('Order Form'!#REF!&gt;0,"Y"," ")</f>
        <v>#REF!</v>
      </c>
      <c r="BF37" s="92" t="e">
        <f>IF('Order Form'!#REF!&gt;0,"STANDARD"," ")</f>
        <v>#REF!</v>
      </c>
    </row>
    <row r="38" spans="1:58">
      <c r="A38" s="40"/>
      <c r="B38" s="99" t="str">
        <f>IF(ISNUMBER(($H38)),'Order Form'!$D$5,"")</f>
        <v/>
      </c>
      <c r="C38" s="98" t="str">
        <f>IF(ISNUMBER(($H38)),'Order Form'!$G$5,"")</f>
        <v/>
      </c>
      <c r="D38" s="98" t="str">
        <f>IF('Order Form'!F54="","",IF(ISNUMBER(($H38)),'Order Form'!F54,""))</f>
        <v/>
      </c>
      <c r="E38" s="41"/>
      <c r="F38" s="97" t="str">
        <f>IF(ISNUMBER((H38)),SUBSTITUTE(SUBSTITUTE('Order Form'!B54,"-","")," ",""),"")</f>
        <v/>
      </c>
      <c r="G38" s="42"/>
      <c r="H38" s="96" t="str">
        <f>IF('Order Form'!H54&gt;0,'Order Form'!H54," ")</f>
        <v xml:space="preserve"> </v>
      </c>
      <c r="I38" s="95" t="str">
        <f>IF('Order Form'!$K$13="Yes",(IF('Order Form'!J54&gt;0,"",IF('Order Form'!$K$10&lt;&gt;"GR - Gratis",IF('Order Form'!I54=0,"",IF(ISNUMBER($H38),'Order Form'!I54,"")),""))),"")</f>
        <v/>
      </c>
      <c r="J38" s="95" t="str">
        <f>IF('Order Form'!$K$13="Yes",(IF('Order Form'!J54=0,"",IF('Order Form'!$K$10&lt;&gt;"GR - Gratis",IF(ISNUMBER($H38),'Order Form'!J54,""),""))),"")</f>
        <v/>
      </c>
      <c r="K38" s="43"/>
      <c r="L38" s="95" t="str">
        <f>IF('Order Form'!J54&gt;0,"",IF('Order Form'!G54=0,"",IF('Order Form'!$K$10&lt;&gt;"GR - Gratis",IF('Order Form'!$K$12="Yes",IF(ISNUMBER($H38),'Order Form'!G54*100,""),""),"")))</f>
        <v/>
      </c>
      <c r="M38" s="95" t="str">
        <f>IF('Order Form'!J54&gt;0,"",IF('Order Form'!$K$17=0,"",IF('Order Form'!$K$17=0,"",IF('Order Form'!$K$10&lt;&gt;"GR - Gratis",IF('Order Form'!$K$12="Yes",IF(ISNUMBER($H38),'Order Form'!$K$17*100,""),""),""))))</f>
        <v/>
      </c>
      <c r="N38" s="44"/>
      <c r="O38" s="94" t="str">
        <f>IF('Order Form'!$B$8="Name / Attent Of","",IF(ISNUMBER($H38),IF('Order Form'!$K$14="Yes",'Order Form'!$B$8,""),""))</f>
        <v/>
      </c>
      <c r="P38" s="102" t="str">
        <f>IF('Order Form'!$B$9="Company / Department","",IF(ISNUMBER($H38),IF('Order Form'!$K$14="Yes",'Order Form'!$B$9,""),""))</f>
        <v/>
      </c>
      <c r="Q38" s="94" t="str">
        <f>IF('Order Form'!$B$10="Address 1","",IF(ISNUMBER($H38),IF('Order Form'!$K$14="Yes",'Order Form'!$B$10,""),""))</f>
        <v/>
      </c>
      <c r="R38" s="94" t="str">
        <f>IF('Order Form'!$B$11="Address 2","",IF(ISNUMBER($H38),IF('Order Form'!$K$14="Yes",'Order Form'!$B$11,""),""))</f>
        <v/>
      </c>
      <c r="S38" s="102" t="str">
        <f>IF('Order Form'!$B$12="Address 3","",IF(ISNUMBER($H38),IF('Order Form'!$K$14="Yes",'Order Form'!$B$12,""),""))</f>
        <v/>
      </c>
      <c r="T38" s="94" t="str">
        <f>IF('Order Form'!$B$13="Town","",IF(ISNUMBER($H38),IF('Order Form'!$K$14="Yes",'Order Form'!$B$13,""),""))</f>
        <v/>
      </c>
      <c r="U38" s="40"/>
      <c r="V38" s="109" t="str">
        <f>IF('Order Form'!$B$14="Post Code","",IF(ISNUMBER($H38),IF('Order Form'!$K$14="Yes",'Order Form'!$B$14,""),""))</f>
        <v/>
      </c>
      <c r="W38" s="104" t="str">
        <f>IF('Order Form'!$B$15="Country","",IF(ISNUMBER($H38),IF('Order Form'!$K$14="Yes",VLOOKUP('Order Form'!$B$15,Lists!N:O,2,0),""),""))</f>
        <v/>
      </c>
      <c r="X38" s="106"/>
      <c r="Y38" s="105" t="str">
        <f>IF('Order Form'!$F$8="Phone","",IF(ISNUMBER($H38),IF('Order Form'!$K$14="Yes",'Order Form'!$F$8,""),""))</f>
        <v/>
      </c>
      <c r="Z38" s="103" t="str">
        <f>IF('Order Form'!$F$9="Email","",IF(ISNUMBER($H38),IF('Order Form'!$K$14="Yes",'Order Form'!$F$9,""),""))</f>
        <v/>
      </c>
      <c r="AA38" s="44"/>
      <c r="AC38" s="92" t="str">
        <f>IF(ISNUMBER(($H38)),LEFT('Order Form'!$K$10,2),"")</f>
        <v/>
      </c>
      <c r="AD38" s="40"/>
      <c r="AE38" s="92" t="str">
        <f>IF(AC38="GR",LEFT('Order Form'!$K$11,2),"")</f>
        <v/>
      </c>
      <c r="AF38" s="40"/>
      <c r="AG38" s="44"/>
      <c r="AH38" s="44"/>
      <c r="AI38" s="92" t="str">
        <f>IF(ISNUMBER(($H38)),IF('Order Form'!$K$16="Yes","P",""),"")</f>
        <v/>
      </c>
      <c r="AJ38" s="40"/>
      <c r="AK38" s="112"/>
      <c r="AL38" s="112"/>
      <c r="AM38" s="40"/>
      <c r="AN38" s="40"/>
      <c r="AO38" s="44"/>
      <c r="AP38" s="40"/>
      <c r="AQ38" s="44"/>
      <c r="AR38" s="44"/>
      <c r="AS38" s="44"/>
      <c r="AZ38" s="92" t="str">
        <f>IF(ISNUMBER(($H38)),IF('Order Form'!$K$15="Yes","Y",""),"")</f>
        <v/>
      </c>
      <c r="BD38" s="93" t="e">
        <f>IF('Order Form'!#REF!&gt;0,"OF"," ")</f>
        <v>#REF!</v>
      </c>
      <c r="BE38" s="92" t="e">
        <f>IF('Order Form'!#REF!&gt;0,"Y"," ")</f>
        <v>#REF!</v>
      </c>
      <c r="BF38" s="92" t="e">
        <f>IF('Order Form'!#REF!&gt;0,"STANDARD"," ")</f>
        <v>#REF!</v>
      </c>
    </row>
    <row r="39" spans="1:58">
      <c r="A39" s="40"/>
      <c r="B39" s="99" t="str">
        <f>IF(ISNUMBER(($H39)),'Order Form'!$D$5,"")</f>
        <v/>
      </c>
      <c r="C39" s="98" t="str">
        <f>IF(ISNUMBER(($H39)),'Order Form'!$G$5,"")</f>
        <v/>
      </c>
      <c r="D39" s="98" t="str">
        <f>IF('Order Form'!F55="","",IF(ISNUMBER(($H39)),'Order Form'!F55,""))</f>
        <v/>
      </c>
      <c r="E39" s="41"/>
      <c r="F39" s="97" t="str">
        <f>IF(ISNUMBER((H39)),SUBSTITUTE(SUBSTITUTE('Order Form'!B55,"-","")," ",""),"")</f>
        <v/>
      </c>
      <c r="G39" s="42"/>
      <c r="H39" s="96" t="str">
        <f>IF('Order Form'!H55&gt;0,'Order Form'!H55," ")</f>
        <v xml:space="preserve"> </v>
      </c>
      <c r="I39" s="95" t="str">
        <f>IF('Order Form'!$K$13="Yes",(IF('Order Form'!J55&gt;0,"",IF('Order Form'!$K$10&lt;&gt;"GR - Gratis",IF('Order Form'!I55=0,"",IF(ISNUMBER($H39),'Order Form'!I55,"")),""))),"")</f>
        <v/>
      </c>
      <c r="J39" s="95" t="str">
        <f>IF('Order Form'!$K$13="Yes",(IF('Order Form'!J55=0,"",IF('Order Form'!$K$10&lt;&gt;"GR - Gratis",IF(ISNUMBER($H39),'Order Form'!J55,""),""))),"")</f>
        <v/>
      </c>
      <c r="K39" s="43"/>
      <c r="L39" s="95" t="str">
        <f>IF('Order Form'!J55&gt;0,"",IF('Order Form'!G55=0,"",IF('Order Form'!$K$10&lt;&gt;"GR - Gratis",IF('Order Form'!$K$12="Yes",IF(ISNUMBER($H39),'Order Form'!G55*100,""),""),"")))</f>
        <v/>
      </c>
      <c r="M39" s="95" t="str">
        <f>IF('Order Form'!J55&gt;0,"",IF('Order Form'!$K$17=0,"",IF('Order Form'!$K$17=0,"",IF('Order Form'!$K$10&lt;&gt;"GR - Gratis",IF('Order Form'!$K$12="Yes",IF(ISNUMBER($H39),'Order Form'!$K$17*100,""),""),""))))</f>
        <v/>
      </c>
      <c r="N39" s="44"/>
      <c r="O39" s="94" t="str">
        <f>IF('Order Form'!$B$8="Name / Attent Of","",IF(ISNUMBER($H39),IF('Order Form'!$K$14="Yes",'Order Form'!$B$8,""),""))</f>
        <v/>
      </c>
      <c r="P39" s="102" t="str">
        <f>IF('Order Form'!$B$9="Company / Department","",IF(ISNUMBER($H39),IF('Order Form'!$K$14="Yes",'Order Form'!$B$9,""),""))</f>
        <v/>
      </c>
      <c r="Q39" s="94" t="str">
        <f>IF('Order Form'!$B$10="Address 1","",IF(ISNUMBER($H39),IF('Order Form'!$K$14="Yes",'Order Form'!$B$10,""),""))</f>
        <v/>
      </c>
      <c r="R39" s="94" t="str">
        <f>IF('Order Form'!$B$11="Address 2","",IF(ISNUMBER($H39),IF('Order Form'!$K$14="Yes",'Order Form'!$B$11,""),""))</f>
        <v/>
      </c>
      <c r="S39" s="102" t="str">
        <f>IF('Order Form'!$B$12="Address 3","",IF(ISNUMBER($H39),IF('Order Form'!$K$14="Yes",'Order Form'!$B$12,""),""))</f>
        <v/>
      </c>
      <c r="T39" s="94" t="str">
        <f>IF('Order Form'!$B$13="Town","",IF(ISNUMBER($H39),IF('Order Form'!$K$14="Yes",'Order Form'!$B$13,""),""))</f>
        <v/>
      </c>
      <c r="U39" s="40"/>
      <c r="V39" s="109" t="str">
        <f>IF('Order Form'!$B$14="Post Code","",IF(ISNUMBER($H39),IF('Order Form'!$K$14="Yes",'Order Form'!$B$14,""),""))</f>
        <v/>
      </c>
      <c r="W39" s="104" t="str">
        <f>IF('Order Form'!$B$15="Country","",IF(ISNUMBER($H39),IF('Order Form'!$K$14="Yes",VLOOKUP('Order Form'!$B$15,Lists!N:O,2,0),""),""))</f>
        <v/>
      </c>
      <c r="X39" s="106"/>
      <c r="Y39" s="105" t="str">
        <f>IF('Order Form'!$F$8="Phone","",IF(ISNUMBER($H39),IF('Order Form'!$K$14="Yes",'Order Form'!$F$8,""),""))</f>
        <v/>
      </c>
      <c r="Z39" s="103" t="str">
        <f>IF('Order Form'!$F$9="Email","",IF(ISNUMBER($H39),IF('Order Form'!$K$14="Yes",'Order Form'!$F$9,""),""))</f>
        <v/>
      </c>
      <c r="AA39" s="44"/>
      <c r="AC39" s="92" t="str">
        <f>IF(ISNUMBER(($H39)),LEFT('Order Form'!$K$10,2),"")</f>
        <v/>
      </c>
      <c r="AD39" s="40"/>
      <c r="AE39" s="92" t="str">
        <f>IF(AC39="GR",LEFT('Order Form'!$K$11,2),"")</f>
        <v/>
      </c>
      <c r="AF39" s="40"/>
      <c r="AG39" s="44"/>
      <c r="AH39" s="44"/>
      <c r="AI39" s="92" t="str">
        <f>IF(ISNUMBER(($H39)),IF('Order Form'!$K$16="Yes","P",""),"")</f>
        <v/>
      </c>
      <c r="AJ39" s="40"/>
      <c r="AK39" s="112"/>
      <c r="AL39" s="112"/>
      <c r="AM39" s="40"/>
      <c r="AN39" s="40"/>
      <c r="AO39" s="44"/>
      <c r="AP39" s="40"/>
      <c r="AQ39" s="44"/>
      <c r="AR39" s="44"/>
      <c r="AS39" s="44"/>
      <c r="AZ39" s="92" t="str">
        <f>IF(ISNUMBER(($H39)),IF('Order Form'!$K$15="Yes","Y",""),"")</f>
        <v/>
      </c>
      <c r="BD39" s="93" t="e">
        <f>IF('Order Form'!#REF!&gt;0,"OF"," ")</f>
        <v>#REF!</v>
      </c>
      <c r="BE39" s="92" t="e">
        <f>IF('Order Form'!#REF!&gt;0,"Y"," ")</f>
        <v>#REF!</v>
      </c>
      <c r="BF39" s="92" t="e">
        <f>IF('Order Form'!#REF!&gt;0,"STANDARD"," ")</f>
        <v>#REF!</v>
      </c>
    </row>
    <row r="40" spans="1:58">
      <c r="A40" s="40"/>
      <c r="B40" s="99" t="str">
        <f>IF(ISNUMBER(($H40)),'Order Form'!$D$5,"")</f>
        <v/>
      </c>
      <c r="C40" s="98" t="str">
        <f>IF(ISNUMBER(($H40)),'Order Form'!$G$5,"")</f>
        <v/>
      </c>
      <c r="D40" s="98" t="str">
        <f>IF('Order Form'!F56="","",IF(ISNUMBER(($H40)),'Order Form'!F56,""))</f>
        <v/>
      </c>
      <c r="E40" s="41"/>
      <c r="F40" s="97" t="str">
        <f>IF(ISNUMBER((H40)),SUBSTITUTE(SUBSTITUTE('Order Form'!B56,"-","")," ",""),"")</f>
        <v/>
      </c>
      <c r="G40" s="42"/>
      <c r="H40" s="96" t="str">
        <f>IF('Order Form'!H56&gt;0,'Order Form'!H56," ")</f>
        <v xml:space="preserve"> </v>
      </c>
      <c r="I40" s="95" t="str">
        <f>IF('Order Form'!$K$13="Yes",(IF('Order Form'!J56&gt;0,"",IF('Order Form'!$K$10&lt;&gt;"GR - Gratis",IF('Order Form'!I56=0,"",IF(ISNUMBER($H40),'Order Form'!I56,"")),""))),"")</f>
        <v/>
      </c>
      <c r="J40" s="95" t="str">
        <f>IF('Order Form'!$K$13="Yes",(IF('Order Form'!J56=0,"",IF('Order Form'!$K$10&lt;&gt;"GR - Gratis",IF(ISNUMBER($H40),'Order Form'!J56,""),""))),"")</f>
        <v/>
      </c>
      <c r="K40" s="43"/>
      <c r="L40" s="95" t="str">
        <f>IF('Order Form'!J56&gt;0,"",IF('Order Form'!G56=0,"",IF('Order Form'!$K$10&lt;&gt;"GR - Gratis",IF('Order Form'!$K$12="Yes",IF(ISNUMBER($H40),'Order Form'!G56*100,""),""),"")))</f>
        <v/>
      </c>
      <c r="M40" s="95" t="str">
        <f>IF('Order Form'!J56&gt;0,"",IF('Order Form'!$K$17=0,"",IF('Order Form'!$K$17=0,"",IF('Order Form'!$K$10&lt;&gt;"GR - Gratis",IF('Order Form'!$K$12="Yes",IF(ISNUMBER($H40),'Order Form'!$K$17*100,""),""),""))))</f>
        <v/>
      </c>
      <c r="N40" s="44"/>
      <c r="O40" s="94" t="str">
        <f>IF('Order Form'!$B$8="Name / Attent Of","",IF(ISNUMBER($H40),IF('Order Form'!$K$14="Yes",'Order Form'!$B$8,""),""))</f>
        <v/>
      </c>
      <c r="P40" s="102" t="str">
        <f>IF('Order Form'!$B$9="Company / Department","",IF(ISNUMBER($H40),IF('Order Form'!$K$14="Yes",'Order Form'!$B$9,""),""))</f>
        <v/>
      </c>
      <c r="Q40" s="94" t="str">
        <f>IF('Order Form'!$B$10="Address 1","",IF(ISNUMBER($H40),IF('Order Form'!$K$14="Yes",'Order Form'!$B$10,""),""))</f>
        <v/>
      </c>
      <c r="R40" s="94" t="str">
        <f>IF('Order Form'!$B$11="Address 2","",IF(ISNUMBER($H40),IF('Order Form'!$K$14="Yes",'Order Form'!$B$11,""),""))</f>
        <v/>
      </c>
      <c r="S40" s="102" t="str">
        <f>IF('Order Form'!$B$12="Address 3","",IF(ISNUMBER($H40),IF('Order Form'!$K$14="Yes",'Order Form'!$B$12,""),""))</f>
        <v/>
      </c>
      <c r="T40" s="94" t="str">
        <f>IF('Order Form'!$B$13="Town","",IF(ISNUMBER($H40),IF('Order Form'!$K$14="Yes",'Order Form'!$B$13,""),""))</f>
        <v/>
      </c>
      <c r="U40" s="40"/>
      <c r="V40" s="109" t="str">
        <f>IF('Order Form'!$B$14="Post Code","",IF(ISNUMBER($H40),IF('Order Form'!$K$14="Yes",'Order Form'!$B$14,""),""))</f>
        <v/>
      </c>
      <c r="W40" s="104" t="str">
        <f>IF('Order Form'!$B$15="Country","",IF(ISNUMBER($H40),IF('Order Form'!$K$14="Yes",VLOOKUP('Order Form'!$B$15,Lists!N:O,2,0),""),""))</f>
        <v/>
      </c>
      <c r="X40" s="106"/>
      <c r="Y40" s="105" t="str">
        <f>IF('Order Form'!$F$8="Phone","",IF(ISNUMBER($H40),IF('Order Form'!$K$14="Yes",'Order Form'!$F$8,""),""))</f>
        <v/>
      </c>
      <c r="Z40" s="103" t="str">
        <f>IF('Order Form'!$F$9="Email","",IF(ISNUMBER($H40),IF('Order Form'!$K$14="Yes",'Order Form'!$F$9,""),""))</f>
        <v/>
      </c>
      <c r="AA40" s="44"/>
      <c r="AC40" s="92" t="str">
        <f>IF(ISNUMBER(($H40)),LEFT('Order Form'!$K$10,2),"")</f>
        <v/>
      </c>
      <c r="AD40" s="40"/>
      <c r="AE40" s="92" t="str">
        <f>IF(AC40="GR",LEFT('Order Form'!$K$11,2),"")</f>
        <v/>
      </c>
      <c r="AF40" s="40"/>
      <c r="AG40" s="44"/>
      <c r="AH40" s="44"/>
      <c r="AI40" s="92" t="str">
        <f>IF(ISNUMBER(($H40)),IF('Order Form'!$K$16="Yes","P",""),"")</f>
        <v/>
      </c>
      <c r="AJ40" s="40"/>
      <c r="AK40" s="112"/>
      <c r="AL40" s="112"/>
      <c r="AM40" s="40"/>
      <c r="AN40" s="40"/>
      <c r="AO40" s="44"/>
      <c r="AP40" s="40"/>
      <c r="AQ40" s="44"/>
      <c r="AR40" s="44"/>
      <c r="AS40" s="44"/>
      <c r="AZ40" s="92" t="str">
        <f>IF(ISNUMBER(($H40)),IF('Order Form'!$K$15="Yes","Y",""),"")</f>
        <v/>
      </c>
      <c r="BD40" s="93" t="e">
        <f>IF('Order Form'!#REF!&gt;0,"OF"," ")</f>
        <v>#REF!</v>
      </c>
      <c r="BE40" s="92" t="e">
        <f>IF('Order Form'!#REF!&gt;0,"Y"," ")</f>
        <v>#REF!</v>
      </c>
      <c r="BF40" s="92" t="e">
        <f>IF('Order Form'!#REF!&gt;0,"STANDARD"," ")</f>
        <v>#REF!</v>
      </c>
    </row>
    <row r="41" spans="1:58">
      <c r="A41" s="40"/>
      <c r="B41" s="99" t="str">
        <f>IF(ISNUMBER(($H41)),'Order Form'!$D$5,"")</f>
        <v/>
      </c>
      <c r="C41" s="98" t="str">
        <f>IF(ISNUMBER(($H41)),'Order Form'!$G$5,"")</f>
        <v/>
      </c>
      <c r="D41" s="98" t="str">
        <f>IF('Order Form'!F57="","",IF(ISNUMBER(($H41)),'Order Form'!F57,""))</f>
        <v/>
      </c>
      <c r="E41" s="41"/>
      <c r="F41" s="97" t="str">
        <f>IF(ISNUMBER((H41)),SUBSTITUTE(SUBSTITUTE('Order Form'!B57,"-","")," ",""),"")</f>
        <v/>
      </c>
      <c r="G41" s="42"/>
      <c r="H41" s="96" t="str">
        <f>IF('Order Form'!H57&gt;0,'Order Form'!H57," ")</f>
        <v xml:space="preserve"> </v>
      </c>
      <c r="I41" s="95" t="str">
        <f>IF('Order Form'!$K$13="Yes",(IF('Order Form'!J57&gt;0,"",IF('Order Form'!$K$10&lt;&gt;"GR - Gratis",IF('Order Form'!I57=0,"",IF(ISNUMBER($H41),'Order Form'!I57,"")),""))),"")</f>
        <v/>
      </c>
      <c r="J41" s="95" t="str">
        <f>IF('Order Form'!$K$13="Yes",(IF('Order Form'!J57=0,"",IF('Order Form'!$K$10&lt;&gt;"GR - Gratis",IF(ISNUMBER($H41),'Order Form'!J57,""),""))),"")</f>
        <v/>
      </c>
      <c r="K41" s="43"/>
      <c r="L41" s="95" t="str">
        <f>IF('Order Form'!J57&gt;0,"",IF('Order Form'!G57=0,"",IF('Order Form'!$K$10&lt;&gt;"GR - Gratis",IF('Order Form'!$K$12="Yes",IF(ISNUMBER($H41),'Order Form'!G57*100,""),""),"")))</f>
        <v/>
      </c>
      <c r="M41" s="95" t="str">
        <f>IF('Order Form'!J57&gt;0,"",IF('Order Form'!$K$17=0,"",IF('Order Form'!$K$17=0,"",IF('Order Form'!$K$10&lt;&gt;"GR - Gratis",IF('Order Form'!$K$12="Yes",IF(ISNUMBER($H41),'Order Form'!$K$17*100,""),""),""))))</f>
        <v/>
      </c>
      <c r="N41" s="44"/>
      <c r="O41" s="94" t="str">
        <f>IF('Order Form'!$B$8="Name / Attent Of","",IF(ISNUMBER($H41),IF('Order Form'!$K$14="Yes",'Order Form'!$B$8,""),""))</f>
        <v/>
      </c>
      <c r="P41" s="102" t="str">
        <f>IF('Order Form'!$B$9="Company / Department","",IF(ISNUMBER($H41),IF('Order Form'!$K$14="Yes",'Order Form'!$B$9,""),""))</f>
        <v/>
      </c>
      <c r="Q41" s="94" t="str">
        <f>IF('Order Form'!$B$10="Address 1","",IF(ISNUMBER($H41),IF('Order Form'!$K$14="Yes",'Order Form'!$B$10,""),""))</f>
        <v/>
      </c>
      <c r="R41" s="94" t="str">
        <f>IF('Order Form'!$B$11="Address 2","",IF(ISNUMBER($H41),IF('Order Form'!$K$14="Yes",'Order Form'!$B$11,""),""))</f>
        <v/>
      </c>
      <c r="S41" s="102" t="str">
        <f>IF('Order Form'!$B$12="Address 3","",IF(ISNUMBER($H41),IF('Order Form'!$K$14="Yes",'Order Form'!$B$12,""),""))</f>
        <v/>
      </c>
      <c r="T41" s="94" t="str">
        <f>IF('Order Form'!$B$13="Town","",IF(ISNUMBER($H41),IF('Order Form'!$K$14="Yes",'Order Form'!$B$13,""),""))</f>
        <v/>
      </c>
      <c r="U41" s="40"/>
      <c r="V41" s="109" t="str">
        <f>IF('Order Form'!$B$14="Post Code","",IF(ISNUMBER($H41),IF('Order Form'!$K$14="Yes",'Order Form'!$B$14,""),""))</f>
        <v/>
      </c>
      <c r="W41" s="104" t="str">
        <f>IF('Order Form'!$B$15="Country","",IF(ISNUMBER($H41),IF('Order Form'!$K$14="Yes",VLOOKUP('Order Form'!$B$15,Lists!N:O,2,0),""),""))</f>
        <v/>
      </c>
      <c r="X41" s="106"/>
      <c r="Y41" s="105" t="str">
        <f>IF('Order Form'!$F$8="Phone","",IF(ISNUMBER($H41),IF('Order Form'!$K$14="Yes",'Order Form'!$F$8,""),""))</f>
        <v/>
      </c>
      <c r="Z41" s="103" t="str">
        <f>IF('Order Form'!$F$9="Email","",IF(ISNUMBER($H41),IF('Order Form'!$K$14="Yes",'Order Form'!$F$9,""),""))</f>
        <v/>
      </c>
      <c r="AA41" s="44"/>
      <c r="AC41" s="92" t="str">
        <f>IF(ISNUMBER(($H41)),LEFT('Order Form'!$K$10,2),"")</f>
        <v/>
      </c>
      <c r="AD41" s="40"/>
      <c r="AE41" s="92" t="str">
        <f>IF(AC41="GR",LEFT('Order Form'!$K$11,2),"")</f>
        <v/>
      </c>
      <c r="AF41" s="40"/>
      <c r="AG41" s="44"/>
      <c r="AH41" s="44"/>
      <c r="AI41" s="92" t="str">
        <f>IF(ISNUMBER(($H41)),IF('Order Form'!$K$16="Yes","P",""),"")</f>
        <v/>
      </c>
      <c r="AJ41" s="40"/>
      <c r="AK41" s="112"/>
      <c r="AL41" s="112"/>
      <c r="AM41" s="40"/>
      <c r="AN41" s="40"/>
      <c r="AO41" s="44"/>
      <c r="AP41" s="40"/>
      <c r="AQ41" s="44"/>
      <c r="AR41" s="44"/>
      <c r="AS41" s="44"/>
      <c r="AZ41" s="92" t="str">
        <f>IF(ISNUMBER(($H41)),IF('Order Form'!$K$15="Yes","Y",""),"")</f>
        <v/>
      </c>
      <c r="BD41" s="93" t="e">
        <f>IF('Order Form'!#REF!&gt;0,"OF"," ")</f>
        <v>#REF!</v>
      </c>
      <c r="BE41" s="92" t="e">
        <f>IF('Order Form'!#REF!&gt;0,"Y"," ")</f>
        <v>#REF!</v>
      </c>
      <c r="BF41" s="92" t="e">
        <f>IF('Order Form'!#REF!&gt;0,"STANDARD"," ")</f>
        <v>#REF!</v>
      </c>
    </row>
    <row r="42" spans="1:58">
      <c r="A42" s="40"/>
      <c r="B42" s="99" t="str">
        <f>IF(ISNUMBER(($H42)),'Order Form'!$D$5,"")</f>
        <v/>
      </c>
      <c r="C42" s="98" t="str">
        <f>IF(ISNUMBER(($H42)),'Order Form'!$G$5,"")</f>
        <v/>
      </c>
      <c r="D42" s="98" t="str">
        <f>IF('Order Form'!F58="","",IF(ISNUMBER(($H42)),'Order Form'!F58,""))</f>
        <v/>
      </c>
      <c r="E42" s="41"/>
      <c r="F42" s="97" t="str">
        <f>IF(ISNUMBER((H42)),SUBSTITUTE(SUBSTITUTE('Order Form'!B58,"-","")," ",""),"")</f>
        <v/>
      </c>
      <c r="G42" s="42"/>
      <c r="H42" s="96" t="str">
        <f>IF('Order Form'!H58&gt;0,'Order Form'!H58," ")</f>
        <v xml:space="preserve"> </v>
      </c>
      <c r="I42" s="95" t="str">
        <f>IF('Order Form'!$K$13="Yes",(IF('Order Form'!J58&gt;0,"",IF('Order Form'!$K$10&lt;&gt;"GR - Gratis",IF('Order Form'!I58=0,"",IF(ISNUMBER($H42),'Order Form'!I58,"")),""))),"")</f>
        <v/>
      </c>
      <c r="J42" s="95" t="str">
        <f>IF('Order Form'!$K$13="Yes",(IF('Order Form'!J58=0,"",IF('Order Form'!$K$10&lt;&gt;"GR - Gratis",IF(ISNUMBER($H42),'Order Form'!J58,""),""))),"")</f>
        <v/>
      </c>
      <c r="K42" s="43"/>
      <c r="L42" s="95" t="str">
        <f>IF('Order Form'!J58&gt;0,"",IF('Order Form'!G58=0,"",IF('Order Form'!$K$10&lt;&gt;"GR - Gratis",IF('Order Form'!$K$12="Yes",IF(ISNUMBER($H42),'Order Form'!G58*100,""),""),"")))</f>
        <v/>
      </c>
      <c r="M42" s="95" t="str">
        <f>IF('Order Form'!J58&gt;0,"",IF('Order Form'!$K$17=0,"",IF('Order Form'!$K$17=0,"",IF('Order Form'!$K$10&lt;&gt;"GR - Gratis",IF('Order Form'!$K$12="Yes",IF(ISNUMBER($H42),'Order Form'!$K$17*100,""),""),""))))</f>
        <v/>
      </c>
      <c r="N42" s="44"/>
      <c r="O42" s="94" t="str">
        <f>IF('Order Form'!$B$8="Name / Attent Of","",IF(ISNUMBER($H42),IF('Order Form'!$K$14="Yes",'Order Form'!$B$8,""),""))</f>
        <v/>
      </c>
      <c r="P42" s="102" t="str">
        <f>IF('Order Form'!$B$9="Company / Department","",IF(ISNUMBER($H42),IF('Order Form'!$K$14="Yes",'Order Form'!$B$9,""),""))</f>
        <v/>
      </c>
      <c r="Q42" s="94" t="str">
        <f>IF('Order Form'!$B$10="Address 1","",IF(ISNUMBER($H42),IF('Order Form'!$K$14="Yes",'Order Form'!$B$10,""),""))</f>
        <v/>
      </c>
      <c r="R42" s="94" t="str">
        <f>IF('Order Form'!$B$11="Address 2","",IF(ISNUMBER($H42),IF('Order Form'!$K$14="Yes",'Order Form'!$B$11,""),""))</f>
        <v/>
      </c>
      <c r="S42" s="102" t="str">
        <f>IF('Order Form'!$B$12="Address 3","",IF(ISNUMBER($H42),IF('Order Form'!$K$14="Yes",'Order Form'!$B$12,""),""))</f>
        <v/>
      </c>
      <c r="T42" s="94" t="str">
        <f>IF('Order Form'!$B$13="Town","",IF(ISNUMBER($H42),IF('Order Form'!$K$14="Yes",'Order Form'!$B$13,""),""))</f>
        <v/>
      </c>
      <c r="U42" s="40"/>
      <c r="V42" s="109" t="str">
        <f>IF('Order Form'!$B$14="Post Code","",IF(ISNUMBER($H42),IF('Order Form'!$K$14="Yes",'Order Form'!$B$14,""),""))</f>
        <v/>
      </c>
      <c r="W42" s="104" t="str">
        <f>IF('Order Form'!$B$15="Country","",IF(ISNUMBER($H42),IF('Order Form'!$K$14="Yes",VLOOKUP('Order Form'!$B$15,Lists!N:O,2,0),""),""))</f>
        <v/>
      </c>
      <c r="X42" s="106"/>
      <c r="Y42" s="105" t="str">
        <f>IF('Order Form'!$F$8="Phone","",IF(ISNUMBER($H42),IF('Order Form'!$K$14="Yes",'Order Form'!$F$8,""),""))</f>
        <v/>
      </c>
      <c r="Z42" s="103" t="str">
        <f>IF('Order Form'!$F$9="Email","",IF(ISNUMBER($H42),IF('Order Form'!$K$14="Yes",'Order Form'!$F$9,""),""))</f>
        <v/>
      </c>
      <c r="AA42" s="44"/>
      <c r="AC42" s="92" t="str">
        <f>IF(ISNUMBER(($H42)),LEFT('Order Form'!$K$10,2),"")</f>
        <v/>
      </c>
      <c r="AD42" s="40"/>
      <c r="AE42" s="92" t="str">
        <f>IF(AC42="GR",LEFT('Order Form'!$K$11,2),"")</f>
        <v/>
      </c>
      <c r="AF42" s="40"/>
      <c r="AG42" s="44"/>
      <c r="AH42" s="44"/>
      <c r="AI42" s="92" t="str">
        <f>IF(ISNUMBER(($H42)),IF('Order Form'!$K$16="Yes","P",""),"")</f>
        <v/>
      </c>
      <c r="AJ42" s="40"/>
      <c r="AK42" s="112"/>
      <c r="AL42" s="112"/>
      <c r="AM42" s="40"/>
      <c r="AN42" s="40"/>
      <c r="AO42" s="44"/>
      <c r="AP42" s="40"/>
      <c r="AQ42" s="44"/>
      <c r="AR42" s="44"/>
      <c r="AS42" s="44"/>
      <c r="AZ42" s="92" t="str">
        <f>IF(ISNUMBER(($H42)),IF('Order Form'!$K$15="Yes","Y",""),"")</f>
        <v/>
      </c>
      <c r="BD42" s="93" t="e">
        <f>IF('Order Form'!#REF!&gt;0,"OF"," ")</f>
        <v>#REF!</v>
      </c>
      <c r="BE42" s="92" t="e">
        <f>IF('Order Form'!#REF!&gt;0,"Y"," ")</f>
        <v>#REF!</v>
      </c>
      <c r="BF42" s="92" t="e">
        <f>IF('Order Form'!#REF!&gt;0,"STANDARD"," ")</f>
        <v>#REF!</v>
      </c>
    </row>
    <row r="43" spans="1:58">
      <c r="A43" s="40"/>
      <c r="B43" s="99" t="str">
        <f>IF(ISNUMBER(($H43)),'Order Form'!$D$5,"")</f>
        <v/>
      </c>
      <c r="C43" s="98" t="str">
        <f>IF(ISNUMBER(($H43)),'Order Form'!$G$5,"")</f>
        <v/>
      </c>
      <c r="D43" s="98" t="str">
        <f>IF('Order Form'!F59="","",IF(ISNUMBER(($H43)),'Order Form'!F59,""))</f>
        <v/>
      </c>
      <c r="E43" s="41"/>
      <c r="F43" s="97" t="str">
        <f>IF(ISNUMBER((H43)),SUBSTITUTE(SUBSTITUTE('Order Form'!B59,"-","")," ",""),"")</f>
        <v/>
      </c>
      <c r="G43" s="42"/>
      <c r="H43" s="96" t="str">
        <f>IF('Order Form'!H59&gt;0,'Order Form'!H59," ")</f>
        <v xml:space="preserve"> </v>
      </c>
      <c r="I43" s="95" t="str">
        <f>IF('Order Form'!$K$13="Yes",(IF('Order Form'!J59&gt;0,"",IF('Order Form'!$K$10&lt;&gt;"GR - Gratis",IF('Order Form'!I59=0,"",IF(ISNUMBER($H43),'Order Form'!I59,"")),""))),"")</f>
        <v/>
      </c>
      <c r="J43" s="95" t="str">
        <f>IF('Order Form'!$K$13="Yes",(IF('Order Form'!J59=0,"",IF('Order Form'!$K$10&lt;&gt;"GR - Gratis",IF(ISNUMBER($H43),'Order Form'!J59,""),""))),"")</f>
        <v/>
      </c>
      <c r="K43" s="43"/>
      <c r="L43" s="95" t="str">
        <f>IF('Order Form'!J59&gt;0,"",IF('Order Form'!G59=0,"",IF('Order Form'!$K$10&lt;&gt;"GR - Gratis",IF('Order Form'!$K$12="Yes",IF(ISNUMBER($H43),'Order Form'!G59*100,""),""),"")))</f>
        <v/>
      </c>
      <c r="M43" s="95" t="str">
        <f>IF('Order Form'!J59&gt;0,"",IF('Order Form'!$K$17=0,"",IF('Order Form'!$K$17=0,"",IF('Order Form'!$K$10&lt;&gt;"GR - Gratis",IF('Order Form'!$K$12="Yes",IF(ISNUMBER($H43),'Order Form'!$K$17*100,""),""),""))))</f>
        <v/>
      </c>
      <c r="N43" s="44"/>
      <c r="O43" s="94" t="str">
        <f>IF('Order Form'!$B$8="Name / Attent Of","",IF(ISNUMBER($H43),IF('Order Form'!$K$14="Yes",'Order Form'!$B$8,""),""))</f>
        <v/>
      </c>
      <c r="P43" s="102" t="str">
        <f>IF('Order Form'!$B$9="Company / Department","",IF(ISNUMBER($H43),IF('Order Form'!$K$14="Yes",'Order Form'!$B$9,""),""))</f>
        <v/>
      </c>
      <c r="Q43" s="94" t="str">
        <f>IF('Order Form'!$B$10="Address 1","",IF(ISNUMBER($H43),IF('Order Form'!$K$14="Yes",'Order Form'!$B$10,""),""))</f>
        <v/>
      </c>
      <c r="R43" s="94" t="str">
        <f>IF('Order Form'!$B$11="Address 2","",IF(ISNUMBER($H43),IF('Order Form'!$K$14="Yes",'Order Form'!$B$11,""),""))</f>
        <v/>
      </c>
      <c r="S43" s="102" t="str">
        <f>IF('Order Form'!$B$12="Address 3","",IF(ISNUMBER($H43),IF('Order Form'!$K$14="Yes",'Order Form'!$B$12,""),""))</f>
        <v/>
      </c>
      <c r="T43" s="94" t="str">
        <f>IF('Order Form'!$B$13="Town","",IF(ISNUMBER($H43),IF('Order Form'!$K$14="Yes",'Order Form'!$B$13,""),""))</f>
        <v/>
      </c>
      <c r="U43" s="40"/>
      <c r="V43" s="109" t="str">
        <f>IF('Order Form'!$B$14="Post Code","",IF(ISNUMBER($H43),IF('Order Form'!$K$14="Yes",'Order Form'!$B$14,""),""))</f>
        <v/>
      </c>
      <c r="W43" s="104" t="str">
        <f>IF('Order Form'!$B$15="Country","",IF(ISNUMBER($H43),IF('Order Form'!$K$14="Yes",VLOOKUP('Order Form'!$B$15,Lists!N:O,2,0),""),""))</f>
        <v/>
      </c>
      <c r="X43" s="106"/>
      <c r="Y43" s="105" t="str">
        <f>IF('Order Form'!$F$8="Phone","",IF(ISNUMBER($H43),IF('Order Form'!$K$14="Yes",'Order Form'!$F$8,""),""))</f>
        <v/>
      </c>
      <c r="Z43" s="103" t="str">
        <f>IF('Order Form'!$F$9="Email","",IF(ISNUMBER($H43),IF('Order Form'!$K$14="Yes",'Order Form'!$F$9,""),""))</f>
        <v/>
      </c>
      <c r="AA43" s="44"/>
      <c r="AC43" s="92" t="str">
        <f>IF(ISNUMBER(($H43)),LEFT('Order Form'!$K$10,2),"")</f>
        <v/>
      </c>
      <c r="AD43" s="40"/>
      <c r="AE43" s="92" t="str">
        <f>IF(AC43="GR",LEFT('Order Form'!$K$11,2),"")</f>
        <v/>
      </c>
      <c r="AF43" s="40"/>
      <c r="AG43" s="44"/>
      <c r="AH43" s="44"/>
      <c r="AI43" s="92" t="str">
        <f>IF(ISNUMBER(($H43)),IF('Order Form'!$K$16="Yes","P",""),"")</f>
        <v/>
      </c>
      <c r="AJ43" s="40"/>
      <c r="AK43" s="112"/>
      <c r="AL43" s="112"/>
      <c r="AM43" s="40"/>
      <c r="AN43" s="40"/>
      <c r="AO43" s="44"/>
      <c r="AP43" s="40"/>
      <c r="AQ43" s="44"/>
      <c r="AR43" s="44"/>
      <c r="AS43" s="44"/>
      <c r="AZ43" s="92" t="str">
        <f>IF(ISNUMBER(($H43)),IF('Order Form'!$K$15="Yes","Y",""),"")</f>
        <v/>
      </c>
      <c r="BD43" s="93" t="e">
        <f>IF('Order Form'!#REF!&gt;0,"OF"," ")</f>
        <v>#REF!</v>
      </c>
      <c r="BE43" s="92" t="e">
        <f>IF('Order Form'!#REF!&gt;0,"Y"," ")</f>
        <v>#REF!</v>
      </c>
      <c r="BF43" s="92" t="e">
        <f>IF('Order Form'!#REF!&gt;0,"STANDARD"," ")</f>
        <v>#REF!</v>
      </c>
    </row>
    <row r="44" spans="1:58">
      <c r="A44" s="40"/>
      <c r="B44" s="99" t="str">
        <f>IF(ISNUMBER(($H44)),'Order Form'!$D$5,"")</f>
        <v/>
      </c>
      <c r="C44" s="98" t="str">
        <f>IF(ISNUMBER(($H44)),'Order Form'!$G$5,"")</f>
        <v/>
      </c>
      <c r="D44" s="98" t="str">
        <f>IF('Order Form'!F60="","",IF(ISNUMBER(($H44)),'Order Form'!F60,""))</f>
        <v/>
      </c>
      <c r="E44" s="41"/>
      <c r="F44" s="97" t="str">
        <f>IF(ISNUMBER((H44)),SUBSTITUTE(SUBSTITUTE('Order Form'!B60,"-","")," ",""),"")</f>
        <v/>
      </c>
      <c r="G44" s="42"/>
      <c r="H44" s="96" t="str">
        <f>IF('Order Form'!H60&gt;0,'Order Form'!H60," ")</f>
        <v xml:space="preserve"> </v>
      </c>
      <c r="I44" s="95" t="str">
        <f>IF('Order Form'!$K$13="Yes",(IF('Order Form'!J60&gt;0,"",IF('Order Form'!$K$10&lt;&gt;"GR - Gratis",IF('Order Form'!I60=0,"",IF(ISNUMBER($H44),'Order Form'!I60,"")),""))),"")</f>
        <v/>
      </c>
      <c r="J44" s="95" t="str">
        <f>IF('Order Form'!$K$13="Yes",(IF('Order Form'!J60=0,"",IF('Order Form'!$K$10&lt;&gt;"GR - Gratis",IF(ISNUMBER($H44),'Order Form'!J60,""),""))),"")</f>
        <v/>
      </c>
      <c r="K44" s="43"/>
      <c r="L44" s="95" t="str">
        <f>IF('Order Form'!J60&gt;0,"",IF('Order Form'!G60=0,"",IF('Order Form'!$K$10&lt;&gt;"GR - Gratis",IF('Order Form'!$K$12="Yes",IF(ISNUMBER($H44),'Order Form'!G60*100,""),""),"")))</f>
        <v/>
      </c>
      <c r="M44" s="95" t="str">
        <f>IF('Order Form'!J60&gt;0,"",IF('Order Form'!$K$17=0,"",IF('Order Form'!$K$17=0,"",IF('Order Form'!$K$10&lt;&gt;"GR - Gratis",IF('Order Form'!$K$12="Yes",IF(ISNUMBER($H44),'Order Form'!$K$17*100,""),""),""))))</f>
        <v/>
      </c>
      <c r="N44" s="44"/>
      <c r="O44" s="94" t="str">
        <f>IF('Order Form'!$B$8="Name / Attent Of","",IF(ISNUMBER($H44),IF('Order Form'!$K$14="Yes",'Order Form'!$B$8,""),""))</f>
        <v/>
      </c>
      <c r="P44" s="102" t="str">
        <f>IF('Order Form'!$B$9="Company / Department","",IF(ISNUMBER($H44),IF('Order Form'!$K$14="Yes",'Order Form'!$B$9,""),""))</f>
        <v/>
      </c>
      <c r="Q44" s="94" t="str">
        <f>IF('Order Form'!$B$10="Address 1","",IF(ISNUMBER($H44),IF('Order Form'!$K$14="Yes",'Order Form'!$B$10,""),""))</f>
        <v/>
      </c>
      <c r="R44" s="94" t="str">
        <f>IF('Order Form'!$B$11="Address 2","",IF(ISNUMBER($H44),IF('Order Form'!$K$14="Yes",'Order Form'!$B$11,""),""))</f>
        <v/>
      </c>
      <c r="S44" s="102" t="str">
        <f>IF('Order Form'!$B$12="Address 3","",IF(ISNUMBER($H44),IF('Order Form'!$K$14="Yes",'Order Form'!$B$12,""),""))</f>
        <v/>
      </c>
      <c r="T44" s="94" t="str">
        <f>IF('Order Form'!$B$13="Town","",IF(ISNUMBER($H44),IF('Order Form'!$K$14="Yes",'Order Form'!$B$13,""),""))</f>
        <v/>
      </c>
      <c r="U44" s="40"/>
      <c r="V44" s="109" t="str">
        <f>IF('Order Form'!$B$14="Post Code","",IF(ISNUMBER($H44),IF('Order Form'!$K$14="Yes",'Order Form'!$B$14,""),""))</f>
        <v/>
      </c>
      <c r="W44" s="104" t="str">
        <f>IF('Order Form'!$B$15="Country","",IF(ISNUMBER($H44),IF('Order Form'!$K$14="Yes",VLOOKUP('Order Form'!$B$15,Lists!N:O,2,0),""),""))</f>
        <v/>
      </c>
      <c r="X44" s="106"/>
      <c r="Y44" s="105" t="str">
        <f>IF('Order Form'!$F$8="Phone","",IF(ISNUMBER($H44),IF('Order Form'!$K$14="Yes",'Order Form'!$F$8,""),""))</f>
        <v/>
      </c>
      <c r="Z44" s="103" t="str">
        <f>IF('Order Form'!$F$9="Email","",IF(ISNUMBER($H44),IF('Order Form'!$K$14="Yes",'Order Form'!$F$9,""),""))</f>
        <v/>
      </c>
      <c r="AA44" s="44"/>
      <c r="AC44" s="92" t="str">
        <f>IF(ISNUMBER(($H44)),LEFT('Order Form'!$K$10,2),"")</f>
        <v/>
      </c>
      <c r="AD44" s="40"/>
      <c r="AE44" s="92" t="str">
        <f>IF(AC44="GR",LEFT('Order Form'!$K$11,2),"")</f>
        <v/>
      </c>
      <c r="AF44" s="40"/>
      <c r="AG44" s="44"/>
      <c r="AH44" s="44"/>
      <c r="AI44" s="92" t="str">
        <f>IF(ISNUMBER(($H44)),IF('Order Form'!$K$16="Yes","P",""),"")</f>
        <v/>
      </c>
      <c r="AJ44" s="40"/>
      <c r="AK44" s="112"/>
      <c r="AL44" s="112"/>
      <c r="AM44" s="40"/>
      <c r="AN44" s="40"/>
      <c r="AO44" s="44"/>
      <c r="AP44" s="40"/>
      <c r="AQ44" s="44"/>
      <c r="AR44" s="44"/>
      <c r="AS44" s="44"/>
      <c r="AZ44" s="92" t="str">
        <f>IF(ISNUMBER(($H44)),IF('Order Form'!$K$15="Yes","Y",""),"")</f>
        <v/>
      </c>
      <c r="BD44" s="93" t="e">
        <f>IF('Order Form'!#REF!&gt;0,"OF"," ")</f>
        <v>#REF!</v>
      </c>
      <c r="BE44" s="92" t="e">
        <f>IF('Order Form'!#REF!&gt;0,"Y"," ")</f>
        <v>#REF!</v>
      </c>
      <c r="BF44" s="92" t="e">
        <f>IF('Order Form'!#REF!&gt;0,"STANDARD"," ")</f>
        <v>#REF!</v>
      </c>
    </row>
    <row r="45" spans="1:58">
      <c r="A45" s="40"/>
      <c r="B45" s="99" t="str">
        <f>IF(ISNUMBER(($H45)),'Order Form'!$D$5,"")</f>
        <v/>
      </c>
      <c r="C45" s="98" t="str">
        <f>IF(ISNUMBER(($H45)),'Order Form'!$G$5,"")</f>
        <v/>
      </c>
      <c r="D45" s="98" t="str">
        <f>IF('Order Form'!F61="","",IF(ISNUMBER(($H45)),'Order Form'!F61,""))</f>
        <v/>
      </c>
      <c r="E45" s="41"/>
      <c r="F45" s="97" t="str">
        <f>IF(ISNUMBER((H45)),SUBSTITUTE(SUBSTITUTE('Order Form'!B61,"-","")," ",""),"")</f>
        <v/>
      </c>
      <c r="G45" s="42"/>
      <c r="H45" s="96" t="str">
        <f>IF('Order Form'!H61&gt;0,'Order Form'!H61," ")</f>
        <v xml:space="preserve"> </v>
      </c>
      <c r="I45" s="95" t="str">
        <f>IF('Order Form'!$K$13="Yes",(IF('Order Form'!J61&gt;0,"",IF('Order Form'!$K$10&lt;&gt;"GR - Gratis",IF('Order Form'!I61=0,"",IF(ISNUMBER($H45),'Order Form'!I61,"")),""))),"")</f>
        <v/>
      </c>
      <c r="J45" s="95" t="str">
        <f>IF('Order Form'!$K$13="Yes",(IF('Order Form'!J61=0,"",IF('Order Form'!$K$10&lt;&gt;"GR - Gratis",IF(ISNUMBER($H45),'Order Form'!J61,""),""))),"")</f>
        <v/>
      </c>
      <c r="K45" s="43"/>
      <c r="L45" s="95" t="str">
        <f>IF('Order Form'!J61&gt;0,"",IF('Order Form'!G61=0,"",IF('Order Form'!$K$10&lt;&gt;"GR - Gratis",IF('Order Form'!$K$12="Yes",IF(ISNUMBER($H45),'Order Form'!G61*100,""),""),"")))</f>
        <v/>
      </c>
      <c r="M45" s="95" t="str">
        <f>IF('Order Form'!J61&gt;0,"",IF('Order Form'!$K$17=0,"",IF('Order Form'!$K$17=0,"",IF('Order Form'!$K$10&lt;&gt;"GR - Gratis",IF('Order Form'!$K$12="Yes",IF(ISNUMBER($H45),'Order Form'!$K$17*100,""),""),""))))</f>
        <v/>
      </c>
      <c r="N45" s="44"/>
      <c r="O45" s="94" t="str">
        <f>IF('Order Form'!$B$8="Name / Attent Of","",IF(ISNUMBER($H45),IF('Order Form'!$K$14="Yes",'Order Form'!$B$8,""),""))</f>
        <v/>
      </c>
      <c r="P45" s="102" t="str">
        <f>IF('Order Form'!$B$9="Company / Department","",IF(ISNUMBER($H45),IF('Order Form'!$K$14="Yes",'Order Form'!$B$9,""),""))</f>
        <v/>
      </c>
      <c r="Q45" s="94" t="str">
        <f>IF('Order Form'!$B$10="Address 1","",IF(ISNUMBER($H45),IF('Order Form'!$K$14="Yes",'Order Form'!$B$10,""),""))</f>
        <v/>
      </c>
      <c r="R45" s="94" t="str">
        <f>IF('Order Form'!$B$11="Address 2","",IF(ISNUMBER($H45),IF('Order Form'!$K$14="Yes",'Order Form'!$B$11,""),""))</f>
        <v/>
      </c>
      <c r="S45" s="102" t="str">
        <f>IF('Order Form'!$B$12="Address 3","",IF(ISNUMBER($H45),IF('Order Form'!$K$14="Yes",'Order Form'!$B$12,""),""))</f>
        <v/>
      </c>
      <c r="T45" s="94" t="str">
        <f>IF('Order Form'!$B$13="Town","",IF(ISNUMBER($H45),IF('Order Form'!$K$14="Yes",'Order Form'!$B$13,""),""))</f>
        <v/>
      </c>
      <c r="U45" s="40"/>
      <c r="V45" s="109" t="str">
        <f>IF('Order Form'!$B$14="Post Code","",IF(ISNUMBER($H45),IF('Order Form'!$K$14="Yes",'Order Form'!$B$14,""),""))</f>
        <v/>
      </c>
      <c r="W45" s="104" t="str">
        <f>IF('Order Form'!$B$15="Country","",IF(ISNUMBER($H45),IF('Order Form'!$K$14="Yes",VLOOKUP('Order Form'!$B$15,Lists!N:O,2,0),""),""))</f>
        <v/>
      </c>
      <c r="X45" s="106"/>
      <c r="Y45" s="105" t="str">
        <f>IF('Order Form'!$F$8="Phone","",IF(ISNUMBER($H45),IF('Order Form'!$K$14="Yes",'Order Form'!$F$8,""),""))</f>
        <v/>
      </c>
      <c r="Z45" s="103" t="str">
        <f>IF('Order Form'!$F$9="Email","",IF(ISNUMBER($H45),IF('Order Form'!$K$14="Yes",'Order Form'!$F$9,""),""))</f>
        <v/>
      </c>
      <c r="AA45" s="44"/>
      <c r="AC45" s="92" t="str">
        <f>IF(ISNUMBER(($H45)),LEFT('Order Form'!$K$10,2),"")</f>
        <v/>
      </c>
      <c r="AD45" s="40"/>
      <c r="AE45" s="92" t="str">
        <f>IF(AC45="GR",LEFT('Order Form'!$K$11,2),"")</f>
        <v/>
      </c>
      <c r="AF45" s="40"/>
      <c r="AG45" s="44"/>
      <c r="AH45" s="44"/>
      <c r="AI45" s="92" t="str">
        <f>IF(ISNUMBER(($H45)),IF('Order Form'!$K$16="Yes","P",""),"")</f>
        <v/>
      </c>
      <c r="AJ45" s="40"/>
      <c r="AK45" s="112"/>
      <c r="AL45" s="112"/>
      <c r="AM45" s="40"/>
      <c r="AN45" s="40"/>
      <c r="AO45" s="44"/>
      <c r="AP45" s="40"/>
      <c r="AQ45" s="44"/>
      <c r="AR45" s="44"/>
      <c r="AS45" s="44"/>
      <c r="AZ45" s="92" t="str">
        <f>IF(ISNUMBER(($H45)),IF('Order Form'!$K$15="Yes","Y",""),"")</f>
        <v/>
      </c>
      <c r="BD45" s="93" t="e">
        <f>IF('Order Form'!#REF!&gt;0,"OF"," ")</f>
        <v>#REF!</v>
      </c>
      <c r="BE45" s="92" t="e">
        <f>IF('Order Form'!#REF!&gt;0,"Y"," ")</f>
        <v>#REF!</v>
      </c>
      <c r="BF45" s="92" t="e">
        <f>IF('Order Form'!#REF!&gt;0,"STANDARD"," ")</f>
        <v>#REF!</v>
      </c>
    </row>
    <row r="46" spans="1:58">
      <c r="A46" s="40"/>
      <c r="B46" s="99" t="str">
        <f>IF(ISNUMBER(($H46)),'Order Form'!$D$5,"")</f>
        <v/>
      </c>
      <c r="C46" s="98" t="str">
        <f>IF(ISNUMBER(($H46)),'Order Form'!$G$5,"")</f>
        <v/>
      </c>
      <c r="D46" s="98" t="str">
        <f>IF('Order Form'!F62="","",IF(ISNUMBER(($H46)),'Order Form'!F62,""))</f>
        <v/>
      </c>
      <c r="E46" s="41"/>
      <c r="F46" s="97" t="str">
        <f>IF(ISNUMBER((H46)),SUBSTITUTE(SUBSTITUTE('Order Form'!B62,"-","")," ",""),"")</f>
        <v/>
      </c>
      <c r="G46" s="42"/>
      <c r="H46" s="96" t="str">
        <f>IF('Order Form'!H62&gt;0,'Order Form'!H62," ")</f>
        <v xml:space="preserve"> </v>
      </c>
      <c r="I46" s="95" t="str">
        <f>IF('Order Form'!$K$13="Yes",(IF('Order Form'!J62&gt;0,"",IF('Order Form'!$K$10&lt;&gt;"GR - Gratis",IF('Order Form'!I62=0,"",IF(ISNUMBER($H46),'Order Form'!I62,"")),""))),"")</f>
        <v/>
      </c>
      <c r="J46" s="95" t="str">
        <f>IF('Order Form'!$K$13="Yes",(IF('Order Form'!J62=0,"",IF('Order Form'!$K$10&lt;&gt;"GR - Gratis",IF(ISNUMBER($H46),'Order Form'!J62,""),""))),"")</f>
        <v/>
      </c>
      <c r="K46" s="43"/>
      <c r="L46" s="95" t="str">
        <f>IF('Order Form'!J62&gt;0,"",IF('Order Form'!G62=0,"",IF('Order Form'!$K$10&lt;&gt;"GR - Gratis",IF('Order Form'!$K$12="Yes",IF(ISNUMBER($H46),'Order Form'!G62*100,""),""),"")))</f>
        <v/>
      </c>
      <c r="M46" s="95" t="str">
        <f>IF('Order Form'!J62&gt;0,"",IF('Order Form'!$K$17=0,"",IF('Order Form'!$K$17=0,"",IF('Order Form'!$K$10&lt;&gt;"GR - Gratis",IF('Order Form'!$K$12="Yes",IF(ISNUMBER($H46),'Order Form'!$K$17*100,""),""),""))))</f>
        <v/>
      </c>
      <c r="N46" s="44"/>
      <c r="O46" s="94" t="str">
        <f>IF('Order Form'!$B$8="Name / Attent Of","",IF(ISNUMBER($H46),IF('Order Form'!$K$14="Yes",'Order Form'!$B$8,""),""))</f>
        <v/>
      </c>
      <c r="P46" s="102" t="str">
        <f>IF('Order Form'!$B$9="Company / Department","",IF(ISNUMBER($H46),IF('Order Form'!$K$14="Yes",'Order Form'!$B$9,""),""))</f>
        <v/>
      </c>
      <c r="Q46" s="94" t="str">
        <f>IF('Order Form'!$B$10="Address 1","",IF(ISNUMBER($H46),IF('Order Form'!$K$14="Yes",'Order Form'!$B$10,""),""))</f>
        <v/>
      </c>
      <c r="R46" s="94" t="str">
        <f>IF('Order Form'!$B$11="Address 2","",IF(ISNUMBER($H46),IF('Order Form'!$K$14="Yes",'Order Form'!$B$11,""),""))</f>
        <v/>
      </c>
      <c r="S46" s="102" t="str">
        <f>IF('Order Form'!$B$12="Address 3","",IF(ISNUMBER($H46),IF('Order Form'!$K$14="Yes",'Order Form'!$B$12,""),""))</f>
        <v/>
      </c>
      <c r="T46" s="94" t="str">
        <f>IF('Order Form'!$B$13="Town","",IF(ISNUMBER($H46),IF('Order Form'!$K$14="Yes",'Order Form'!$B$13,""),""))</f>
        <v/>
      </c>
      <c r="U46" s="40"/>
      <c r="V46" s="109" t="str">
        <f>IF('Order Form'!$B$14="Post Code","",IF(ISNUMBER($H46),IF('Order Form'!$K$14="Yes",'Order Form'!$B$14,""),""))</f>
        <v/>
      </c>
      <c r="W46" s="104" t="str">
        <f>IF('Order Form'!$B$15="Country","",IF(ISNUMBER($H46),IF('Order Form'!$K$14="Yes",VLOOKUP('Order Form'!$B$15,Lists!N:O,2,0),""),""))</f>
        <v/>
      </c>
      <c r="X46" s="106"/>
      <c r="Y46" s="105" t="str">
        <f>IF('Order Form'!$F$8="Phone","",IF(ISNUMBER($H46),IF('Order Form'!$K$14="Yes",'Order Form'!$F$8,""),""))</f>
        <v/>
      </c>
      <c r="Z46" s="103" t="str">
        <f>IF('Order Form'!$F$9="Email","",IF(ISNUMBER($H46),IF('Order Form'!$K$14="Yes",'Order Form'!$F$9,""),""))</f>
        <v/>
      </c>
      <c r="AA46" s="44"/>
      <c r="AC46" s="92" t="str">
        <f>IF(ISNUMBER(($H46)),LEFT('Order Form'!$K$10,2),"")</f>
        <v/>
      </c>
      <c r="AD46" s="40"/>
      <c r="AE46" s="92" t="str">
        <f>IF(AC46="GR",LEFT('Order Form'!$K$11,2),"")</f>
        <v/>
      </c>
      <c r="AF46" s="40"/>
      <c r="AG46" s="44"/>
      <c r="AH46" s="44"/>
      <c r="AI46" s="92" t="str">
        <f>IF(ISNUMBER(($H46)),IF('Order Form'!$K$16="Yes","P",""),"")</f>
        <v/>
      </c>
      <c r="AJ46" s="40"/>
      <c r="AK46" s="112"/>
      <c r="AL46" s="112"/>
      <c r="AM46" s="40"/>
      <c r="AN46" s="40"/>
      <c r="AO46" s="44"/>
      <c r="AP46" s="40"/>
      <c r="AQ46" s="44"/>
      <c r="AR46" s="44"/>
      <c r="AS46" s="44"/>
      <c r="AZ46" s="92" t="str">
        <f>IF(ISNUMBER(($H46)),IF('Order Form'!$K$15="Yes","Y",""),"")</f>
        <v/>
      </c>
      <c r="BD46" s="93" t="e">
        <f>IF('Order Form'!#REF!&gt;0,"OF"," ")</f>
        <v>#REF!</v>
      </c>
      <c r="BE46" s="92" t="e">
        <f>IF('Order Form'!#REF!&gt;0,"Y"," ")</f>
        <v>#REF!</v>
      </c>
      <c r="BF46" s="92" t="e">
        <f>IF('Order Form'!#REF!&gt;0,"STANDARD"," ")</f>
        <v>#REF!</v>
      </c>
    </row>
    <row r="47" spans="1:58">
      <c r="A47" s="40"/>
      <c r="B47" s="99" t="str">
        <f>IF(ISNUMBER(($H47)),'Order Form'!$D$5,"")</f>
        <v/>
      </c>
      <c r="C47" s="98" t="str">
        <f>IF(ISNUMBER(($H47)),'Order Form'!$G$5,"")</f>
        <v/>
      </c>
      <c r="D47" s="98" t="str">
        <f>IF('Order Form'!F63="","",IF(ISNUMBER(($H47)),'Order Form'!F63,""))</f>
        <v/>
      </c>
      <c r="E47" s="41"/>
      <c r="F47" s="97" t="str">
        <f>IF(ISNUMBER((H47)),SUBSTITUTE(SUBSTITUTE('Order Form'!B63,"-","")," ",""),"")</f>
        <v/>
      </c>
      <c r="G47" s="42"/>
      <c r="H47" s="96" t="str">
        <f>IF('Order Form'!H63&gt;0,'Order Form'!H63," ")</f>
        <v xml:space="preserve"> </v>
      </c>
      <c r="I47" s="95" t="str">
        <f>IF('Order Form'!$K$13="Yes",(IF('Order Form'!J63&gt;0,"",IF('Order Form'!$K$10&lt;&gt;"GR - Gratis",IF('Order Form'!I63=0,"",IF(ISNUMBER($H47),'Order Form'!I63,"")),""))),"")</f>
        <v/>
      </c>
      <c r="J47" s="95" t="str">
        <f>IF('Order Form'!$K$13="Yes",(IF('Order Form'!J63=0,"",IF('Order Form'!$K$10&lt;&gt;"GR - Gratis",IF(ISNUMBER($H47),'Order Form'!J63,""),""))),"")</f>
        <v/>
      </c>
      <c r="K47" s="43"/>
      <c r="L47" s="95" t="str">
        <f>IF('Order Form'!J63&gt;0,"",IF('Order Form'!G63=0,"",IF('Order Form'!$K$10&lt;&gt;"GR - Gratis",IF('Order Form'!$K$12="Yes",IF(ISNUMBER($H47),'Order Form'!G63*100,""),""),"")))</f>
        <v/>
      </c>
      <c r="M47" s="95" t="str">
        <f>IF('Order Form'!J63&gt;0,"",IF('Order Form'!$K$17=0,"",IF('Order Form'!$K$17=0,"",IF('Order Form'!$K$10&lt;&gt;"GR - Gratis",IF('Order Form'!$K$12="Yes",IF(ISNUMBER($H47),'Order Form'!$K$17*100,""),""),""))))</f>
        <v/>
      </c>
      <c r="N47" s="44"/>
      <c r="O47" s="94" t="str">
        <f>IF('Order Form'!$B$8="Name / Attent Of","",IF(ISNUMBER($H47),IF('Order Form'!$K$14="Yes",'Order Form'!$B$8,""),""))</f>
        <v/>
      </c>
      <c r="P47" s="102" t="str">
        <f>IF('Order Form'!$B$9="Company / Department","",IF(ISNUMBER($H47),IF('Order Form'!$K$14="Yes",'Order Form'!$B$9,""),""))</f>
        <v/>
      </c>
      <c r="Q47" s="94" t="str">
        <f>IF('Order Form'!$B$10="Address 1","",IF(ISNUMBER($H47),IF('Order Form'!$K$14="Yes",'Order Form'!$B$10,""),""))</f>
        <v/>
      </c>
      <c r="R47" s="94" t="str">
        <f>IF('Order Form'!$B$11="Address 2","",IF(ISNUMBER($H47),IF('Order Form'!$K$14="Yes",'Order Form'!$B$11,""),""))</f>
        <v/>
      </c>
      <c r="S47" s="102" t="str">
        <f>IF('Order Form'!$B$12="Address 3","",IF(ISNUMBER($H47),IF('Order Form'!$K$14="Yes",'Order Form'!$B$12,""),""))</f>
        <v/>
      </c>
      <c r="T47" s="94" t="str">
        <f>IF('Order Form'!$B$13="Town","",IF(ISNUMBER($H47),IF('Order Form'!$K$14="Yes",'Order Form'!$B$13,""),""))</f>
        <v/>
      </c>
      <c r="U47" s="40"/>
      <c r="V47" s="109" t="str">
        <f>IF('Order Form'!$B$14="Post Code","",IF(ISNUMBER($H47),IF('Order Form'!$K$14="Yes",'Order Form'!$B$14,""),""))</f>
        <v/>
      </c>
      <c r="W47" s="104" t="str">
        <f>IF('Order Form'!$B$15="Country","",IF(ISNUMBER($H47),IF('Order Form'!$K$14="Yes",VLOOKUP('Order Form'!$B$15,Lists!N:O,2,0),""),""))</f>
        <v/>
      </c>
      <c r="X47" s="106"/>
      <c r="Y47" s="105" t="str">
        <f>IF('Order Form'!$F$8="Phone","",IF(ISNUMBER($H47),IF('Order Form'!$K$14="Yes",'Order Form'!$F$8,""),""))</f>
        <v/>
      </c>
      <c r="Z47" s="103" t="str">
        <f>IF('Order Form'!$F$9="Email","",IF(ISNUMBER($H47),IF('Order Form'!$K$14="Yes",'Order Form'!$F$9,""),""))</f>
        <v/>
      </c>
      <c r="AA47" s="44"/>
      <c r="AC47" s="92" t="str">
        <f>IF(ISNUMBER(($H47)),LEFT('Order Form'!$K$10,2),"")</f>
        <v/>
      </c>
      <c r="AD47" s="40"/>
      <c r="AE47" s="92" t="str">
        <f>IF(AC47="GR",LEFT('Order Form'!$K$11,2),"")</f>
        <v/>
      </c>
      <c r="AF47" s="40"/>
      <c r="AG47" s="44"/>
      <c r="AH47" s="44"/>
      <c r="AI47" s="92" t="str">
        <f>IF(ISNUMBER(($H47)),IF('Order Form'!$K$16="Yes","P",""),"")</f>
        <v/>
      </c>
      <c r="AJ47" s="40"/>
      <c r="AK47" s="112"/>
      <c r="AL47" s="112"/>
      <c r="AM47" s="40"/>
      <c r="AN47" s="40"/>
      <c r="AO47" s="44"/>
      <c r="AP47" s="40"/>
      <c r="AQ47" s="44"/>
      <c r="AR47" s="44"/>
      <c r="AS47" s="44"/>
      <c r="AZ47" s="92" t="str">
        <f>IF(ISNUMBER(($H47)),IF('Order Form'!$K$15="Yes","Y",""),"")</f>
        <v/>
      </c>
      <c r="BD47" s="93" t="e">
        <f>IF('Order Form'!#REF!&gt;0,"OF"," ")</f>
        <v>#REF!</v>
      </c>
      <c r="BE47" s="92" t="e">
        <f>IF('Order Form'!#REF!&gt;0,"Y"," ")</f>
        <v>#REF!</v>
      </c>
      <c r="BF47" s="92" t="e">
        <f>IF('Order Form'!#REF!&gt;0,"STANDARD"," ")</f>
        <v>#REF!</v>
      </c>
    </row>
    <row r="48" spans="1:58">
      <c r="A48" s="40"/>
      <c r="B48" s="99" t="str">
        <f>IF(ISNUMBER(($H48)),'Order Form'!$D$5,"")</f>
        <v/>
      </c>
      <c r="C48" s="98" t="str">
        <f>IF(ISNUMBER(($H48)),'Order Form'!$G$5,"")</f>
        <v/>
      </c>
      <c r="D48" s="98" t="str">
        <f>IF('Order Form'!F64="","",IF(ISNUMBER(($H48)),'Order Form'!F64,""))</f>
        <v/>
      </c>
      <c r="E48" s="41"/>
      <c r="F48" s="97" t="str">
        <f>IF(ISNUMBER((H48)),SUBSTITUTE(SUBSTITUTE('Order Form'!B64,"-","")," ",""),"")</f>
        <v/>
      </c>
      <c r="G48" s="42"/>
      <c r="H48" s="96" t="str">
        <f>IF('Order Form'!H64&gt;0,'Order Form'!H64," ")</f>
        <v xml:space="preserve"> </v>
      </c>
      <c r="I48" s="95" t="str">
        <f>IF('Order Form'!$K$13="Yes",(IF('Order Form'!J64&gt;0,"",IF('Order Form'!$K$10&lt;&gt;"GR - Gratis",IF('Order Form'!I64=0,"",IF(ISNUMBER($H48),'Order Form'!I64,"")),""))),"")</f>
        <v/>
      </c>
      <c r="J48" s="95" t="str">
        <f>IF('Order Form'!$K$13="Yes",(IF('Order Form'!J64=0,"",IF('Order Form'!$K$10&lt;&gt;"GR - Gratis",IF(ISNUMBER($H48),'Order Form'!J64,""),""))),"")</f>
        <v/>
      </c>
      <c r="K48" s="43"/>
      <c r="L48" s="95" t="str">
        <f>IF('Order Form'!J64&gt;0,"",IF('Order Form'!G64=0,"",IF('Order Form'!$K$10&lt;&gt;"GR - Gratis",IF('Order Form'!$K$12="Yes",IF(ISNUMBER($H48),'Order Form'!G64*100,""),""),"")))</f>
        <v/>
      </c>
      <c r="M48" s="95" t="str">
        <f>IF('Order Form'!J64&gt;0,"",IF('Order Form'!$K$17=0,"",IF('Order Form'!$K$17=0,"",IF('Order Form'!$K$10&lt;&gt;"GR - Gratis",IF('Order Form'!$K$12="Yes",IF(ISNUMBER($H48),'Order Form'!$K$17*100,""),""),""))))</f>
        <v/>
      </c>
      <c r="N48" s="44"/>
      <c r="O48" s="94" t="str">
        <f>IF('Order Form'!$B$8="Name / Attent Of","",IF(ISNUMBER($H48),IF('Order Form'!$K$14="Yes",'Order Form'!$B$8,""),""))</f>
        <v/>
      </c>
      <c r="P48" s="102" t="str">
        <f>IF('Order Form'!$B$9="Company / Department","",IF(ISNUMBER($H48),IF('Order Form'!$K$14="Yes",'Order Form'!$B$9,""),""))</f>
        <v/>
      </c>
      <c r="Q48" s="94" t="str">
        <f>IF('Order Form'!$B$10="Address 1","",IF(ISNUMBER($H48),IF('Order Form'!$K$14="Yes",'Order Form'!$B$10,""),""))</f>
        <v/>
      </c>
      <c r="R48" s="94" t="str">
        <f>IF('Order Form'!$B$11="Address 2","",IF(ISNUMBER($H48),IF('Order Form'!$K$14="Yes",'Order Form'!$B$11,""),""))</f>
        <v/>
      </c>
      <c r="S48" s="102" t="str">
        <f>IF('Order Form'!$B$12="Address 3","",IF(ISNUMBER($H48),IF('Order Form'!$K$14="Yes",'Order Form'!$B$12,""),""))</f>
        <v/>
      </c>
      <c r="T48" s="94" t="str">
        <f>IF('Order Form'!$B$13="Town","",IF(ISNUMBER($H48),IF('Order Form'!$K$14="Yes",'Order Form'!$B$13,""),""))</f>
        <v/>
      </c>
      <c r="U48" s="40"/>
      <c r="V48" s="109" t="str">
        <f>IF('Order Form'!$B$14="Post Code","",IF(ISNUMBER($H48),IF('Order Form'!$K$14="Yes",'Order Form'!$B$14,""),""))</f>
        <v/>
      </c>
      <c r="W48" s="104" t="str">
        <f>IF('Order Form'!$B$15="Country","",IF(ISNUMBER($H48),IF('Order Form'!$K$14="Yes",VLOOKUP('Order Form'!$B$15,Lists!N:O,2,0),""),""))</f>
        <v/>
      </c>
      <c r="X48" s="106"/>
      <c r="Y48" s="105" t="str">
        <f>IF('Order Form'!$F$8="Phone","",IF(ISNUMBER($H48),IF('Order Form'!$K$14="Yes",'Order Form'!$F$8,""),""))</f>
        <v/>
      </c>
      <c r="Z48" s="103" t="str">
        <f>IF('Order Form'!$F$9="Email","",IF(ISNUMBER($H48),IF('Order Form'!$K$14="Yes",'Order Form'!$F$9,""),""))</f>
        <v/>
      </c>
      <c r="AA48" s="44"/>
      <c r="AC48" s="92" t="str">
        <f>IF(ISNUMBER(($H48)),LEFT('Order Form'!$K$10,2),"")</f>
        <v/>
      </c>
      <c r="AD48" s="40"/>
      <c r="AE48" s="92" t="str">
        <f>IF(AC48="GR",LEFT('Order Form'!$K$11,2),"")</f>
        <v/>
      </c>
      <c r="AF48" s="40"/>
      <c r="AG48" s="44"/>
      <c r="AH48" s="44"/>
      <c r="AI48" s="92" t="str">
        <f>IF(ISNUMBER(($H48)),IF('Order Form'!$K$16="Yes","P",""),"")</f>
        <v/>
      </c>
      <c r="AJ48" s="40"/>
      <c r="AK48" s="112"/>
      <c r="AL48" s="112"/>
      <c r="AM48" s="40"/>
      <c r="AN48" s="40"/>
      <c r="AO48" s="44"/>
      <c r="AP48" s="40"/>
      <c r="AQ48" s="44"/>
      <c r="AR48" s="44"/>
      <c r="AS48" s="44"/>
      <c r="AZ48" s="92" t="str">
        <f>IF(ISNUMBER(($H48)),IF('Order Form'!$K$15="Yes","Y",""),"")</f>
        <v/>
      </c>
      <c r="BD48" s="93" t="e">
        <f>IF('Order Form'!#REF!&gt;0,"OF"," ")</f>
        <v>#REF!</v>
      </c>
      <c r="BE48" s="92" t="e">
        <f>IF('Order Form'!#REF!&gt;0,"Y"," ")</f>
        <v>#REF!</v>
      </c>
      <c r="BF48" s="92" t="e">
        <f>IF('Order Form'!#REF!&gt;0,"STANDARD"," ")</f>
        <v>#REF!</v>
      </c>
    </row>
    <row r="49" spans="1:58">
      <c r="A49" s="40"/>
      <c r="B49" s="99" t="str">
        <f>IF(ISNUMBER(($H49)),'Order Form'!$D$5,"")</f>
        <v/>
      </c>
      <c r="C49" s="98" t="str">
        <f>IF(ISNUMBER(($H49)),'Order Form'!$G$5,"")</f>
        <v/>
      </c>
      <c r="D49" s="98" t="str">
        <f>IF('Order Form'!F65="","",IF(ISNUMBER(($H49)),'Order Form'!F65,""))</f>
        <v/>
      </c>
      <c r="E49" s="41"/>
      <c r="F49" s="97" t="str">
        <f>IF(ISNUMBER((H49)),SUBSTITUTE(SUBSTITUTE('Order Form'!B65,"-","")," ",""),"")</f>
        <v/>
      </c>
      <c r="G49" s="42"/>
      <c r="H49" s="96" t="str">
        <f>IF('Order Form'!H65&gt;0,'Order Form'!H65," ")</f>
        <v xml:space="preserve"> </v>
      </c>
      <c r="I49" s="95" t="str">
        <f>IF('Order Form'!$K$13="Yes",(IF('Order Form'!J65&gt;0,"",IF('Order Form'!$K$10&lt;&gt;"GR - Gratis",IF('Order Form'!I65=0,"",IF(ISNUMBER($H49),'Order Form'!I65,"")),""))),"")</f>
        <v/>
      </c>
      <c r="J49" s="95" t="str">
        <f>IF('Order Form'!$K$13="Yes",(IF('Order Form'!J65=0,"",IF('Order Form'!$K$10&lt;&gt;"GR - Gratis",IF(ISNUMBER($H49),'Order Form'!J65,""),""))),"")</f>
        <v/>
      </c>
      <c r="K49" s="43"/>
      <c r="L49" s="95" t="str">
        <f>IF('Order Form'!J65&gt;0,"",IF('Order Form'!G65=0,"",IF('Order Form'!$K$10&lt;&gt;"GR - Gratis",IF('Order Form'!$K$12="Yes",IF(ISNUMBER($H49),'Order Form'!G65*100,""),""),"")))</f>
        <v/>
      </c>
      <c r="M49" s="95" t="str">
        <f>IF('Order Form'!J65&gt;0,"",IF('Order Form'!$K$17=0,"",IF('Order Form'!$K$17=0,"",IF('Order Form'!$K$10&lt;&gt;"GR - Gratis",IF('Order Form'!$K$12="Yes",IF(ISNUMBER($H49),'Order Form'!$K$17*100,""),""),""))))</f>
        <v/>
      </c>
      <c r="N49" s="44"/>
      <c r="O49" s="94" t="str">
        <f>IF('Order Form'!$B$8="Name / Attent Of","",IF(ISNUMBER($H49),IF('Order Form'!$K$14="Yes",'Order Form'!$B$8,""),""))</f>
        <v/>
      </c>
      <c r="P49" s="102" t="str">
        <f>IF('Order Form'!$B$9="Company / Department","",IF(ISNUMBER($H49),IF('Order Form'!$K$14="Yes",'Order Form'!$B$9,""),""))</f>
        <v/>
      </c>
      <c r="Q49" s="94" t="str">
        <f>IF('Order Form'!$B$10="Address 1","",IF(ISNUMBER($H49),IF('Order Form'!$K$14="Yes",'Order Form'!$B$10,""),""))</f>
        <v/>
      </c>
      <c r="R49" s="94" t="str">
        <f>IF('Order Form'!$B$11="Address 2","",IF(ISNUMBER($H49),IF('Order Form'!$K$14="Yes",'Order Form'!$B$11,""),""))</f>
        <v/>
      </c>
      <c r="S49" s="102" t="str">
        <f>IF('Order Form'!$B$12="Address 3","",IF(ISNUMBER($H49),IF('Order Form'!$K$14="Yes",'Order Form'!$B$12,""),""))</f>
        <v/>
      </c>
      <c r="T49" s="94" t="str">
        <f>IF('Order Form'!$B$13="Town","",IF(ISNUMBER($H49),IF('Order Form'!$K$14="Yes",'Order Form'!$B$13,""),""))</f>
        <v/>
      </c>
      <c r="U49" s="40"/>
      <c r="V49" s="109" t="str">
        <f>IF('Order Form'!$B$14="Post Code","",IF(ISNUMBER($H49),IF('Order Form'!$K$14="Yes",'Order Form'!$B$14,""),""))</f>
        <v/>
      </c>
      <c r="W49" s="104" t="str">
        <f>IF('Order Form'!$B$15="Country","",IF(ISNUMBER($H49),IF('Order Form'!$K$14="Yes",VLOOKUP('Order Form'!$B$15,Lists!N:O,2,0),""),""))</f>
        <v/>
      </c>
      <c r="X49" s="106"/>
      <c r="Y49" s="105" t="str">
        <f>IF('Order Form'!$F$8="Phone","",IF(ISNUMBER($H49),IF('Order Form'!$K$14="Yes",'Order Form'!$F$8,""),""))</f>
        <v/>
      </c>
      <c r="Z49" s="103" t="str">
        <f>IF('Order Form'!$F$9="Email","",IF(ISNUMBER($H49),IF('Order Form'!$K$14="Yes",'Order Form'!$F$9,""),""))</f>
        <v/>
      </c>
      <c r="AA49" s="44"/>
      <c r="AC49" s="92" t="str">
        <f>IF(ISNUMBER(($H49)),LEFT('Order Form'!$K$10,2),"")</f>
        <v/>
      </c>
      <c r="AD49" s="40"/>
      <c r="AE49" s="92" t="str">
        <f>IF(AC49="GR",LEFT('Order Form'!$K$11,2),"")</f>
        <v/>
      </c>
      <c r="AF49" s="40"/>
      <c r="AG49" s="44"/>
      <c r="AH49" s="44"/>
      <c r="AI49" s="92" t="str">
        <f>IF(ISNUMBER(($H49)),IF('Order Form'!$K$16="Yes","P",""),"")</f>
        <v/>
      </c>
      <c r="AJ49" s="40"/>
      <c r="AK49" s="112"/>
      <c r="AL49" s="112"/>
      <c r="AM49" s="40"/>
      <c r="AN49" s="40"/>
      <c r="AO49" s="44"/>
      <c r="AP49" s="40"/>
      <c r="AQ49" s="44"/>
      <c r="AR49" s="44"/>
      <c r="AS49" s="44"/>
      <c r="AZ49" s="92" t="str">
        <f>IF(ISNUMBER(($H49)),IF('Order Form'!$K$15="Yes","Y",""),"")</f>
        <v/>
      </c>
      <c r="BD49" s="93" t="e">
        <f>IF('Order Form'!#REF!&gt;0,"OF"," ")</f>
        <v>#REF!</v>
      </c>
      <c r="BE49" s="92" t="e">
        <f>IF('Order Form'!#REF!&gt;0,"Y"," ")</f>
        <v>#REF!</v>
      </c>
      <c r="BF49" s="92" t="e">
        <f>IF('Order Form'!#REF!&gt;0,"STANDARD"," ")</f>
        <v>#REF!</v>
      </c>
    </row>
    <row r="50" spans="1:58">
      <c r="A50" s="40"/>
      <c r="B50" s="99" t="str">
        <f>IF(ISNUMBER(($H50)),'Order Form'!$D$5,"")</f>
        <v/>
      </c>
      <c r="C50" s="98" t="str">
        <f>IF(ISNUMBER(($H50)),'Order Form'!$G$5,"")</f>
        <v/>
      </c>
      <c r="D50" s="98" t="str">
        <f>IF('Order Form'!F66="","",IF(ISNUMBER(($H50)),'Order Form'!F66,""))</f>
        <v/>
      </c>
      <c r="E50" s="41"/>
      <c r="F50" s="97" t="str">
        <f>IF(ISNUMBER((H50)),SUBSTITUTE(SUBSTITUTE('Order Form'!B66,"-","")," ",""),"")</f>
        <v/>
      </c>
      <c r="G50" s="42"/>
      <c r="H50" s="96" t="str">
        <f>IF('Order Form'!H66&gt;0,'Order Form'!H66," ")</f>
        <v xml:space="preserve"> </v>
      </c>
      <c r="I50" s="95" t="str">
        <f>IF('Order Form'!$K$13="Yes",(IF('Order Form'!J66&gt;0,"",IF('Order Form'!$K$10&lt;&gt;"GR - Gratis",IF('Order Form'!I66=0,"",IF(ISNUMBER($H50),'Order Form'!I66,"")),""))),"")</f>
        <v/>
      </c>
      <c r="J50" s="95" t="str">
        <f>IF('Order Form'!$K$13="Yes",(IF('Order Form'!J66=0,"",IF('Order Form'!$K$10&lt;&gt;"GR - Gratis",IF(ISNUMBER($H50),'Order Form'!J66,""),""))),"")</f>
        <v/>
      </c>
      <c r="K50" s="43"/>
      <c r="L50" s="95" t="str">
        <f>IF('Order Form'!J66&gt;0,"",IF('Order Form'!G66=0,"",IF('Order Form'!$K$10&lt;&gt;"GR - Gratis",IF('Order Form'!$K$12="Yes",IF(ISNUMBER($H50),'Order Form'!G66*100,""),""),"")))</f>
        <v/>
      </c>
      <c r="M50" s="95" t="str">
        <f>IF('Order Form'!J66&gt;0,"",IF('Order Form'!$K$17=0,"",IF('Order Form'!$K$17=0,"",IF('Order Form'!$K$10&lt;&gt;"GR - Gratis",IF('Order Form'!$K$12="Yes",IF(ISNUMBER($H50),'Order Form'!$K$17*100,""),""),""))))</f>
        <v/>
      </c>
      <c r="N50" s="44"/>
      <c r="O50" s="94" t="str">
        <f>IF('Order Form'!$B$8="Name / Attent Of","",IF(ISNUMBER($H50),IF('Order Form'!$K$14="Yes",'Order Form'!$B$8,""),""))</f>
        <v/>
      </c>
      <c r="P50" s="102" t="str">
        <f>IF('Order Form'!$B$9="Company / Department","",IF(ISNUMBER($H50),IF('Order Form'!$K$14="Yes",'Order Form'!$B$9,""),""))</f>
        <v/>
      </c>
      <c r="Q50" s="94" t="str">
        <f>IF('Order Form'!$B$10="Address 1","",IF(ISNUMBER($H50),IF('Order Form'!$K$14="Yes",'Order Form'!$B$10,""),""))</f>
        <v/>
      </c>
      <c r="R50" s="94" t="str">
        <f>IF('Order Form'!$B$11="Address 2","",IF(ISNUMBER($H50),IF('Order Form'!$K$14="Yes",'Order Form'!$B$11,""),""))</f>
        <v/>
      </c>
      <c r="S50" s="102" t="str">
        <f>IF('Order Form'!$B$12="Address 3","",IF(ISNUMBER($H50),IF('Order Form'!$K$14="Yes",'Order Form'!$B$12,""),""))</f>
        <v/>
      </c>
      <c r="T50" s="94" t="str">
        <f>IF('Order Form'!$B$13="Town","",IF(ISNUMBER($H50),IF('Order Form'!$K$14="Yes",'Order Form'!$B$13,""),""))</f>
        <v/>
      </c>
      <c r="U50" s="40"/>
      <c r="V50" s="109" t="str">
        <f>IF('Order Form'!$B$14="Post Code","",IF(ISNUMBER($H50),IF('Order Form'!$K$14="Yes",'Order Form'!$B$14,""),""))</f>
        <v/>
      </c>
      <c r="W50" s="104" t="str">
        <f>IF('Order Form'!$B$15="Country","",IF(ISNUMBER($H50),IF('Order Form'!$K$14="Yes",VLOOKUP('Order Form'!$B$15,Lists!N:O,2,0),""),""))</f>
        <v/>
      </c>
      <c r="X50" s="106"/>
      <c r="Y50" s="105" t="str">
        <f>IF('Order Form'!$F$8="Phone","",IF(ISNUMBER($H50),IF('Order Form'!$K$14="Yes",'Order Form'!$F$8,""),""))</f>
        <v/>
      </c>
      <c r="Z50" s="103" t="str">
        <f>IF('Order Form'!$F$9="Email","",IF(ISNUMBER($H50),IF('Order Form'!$K$14="Yes",'Order Form'!$F$9,""),""))</f>
        <v/>
      </c>
      <c r="AA50" s="44"/>
      <c r="AC50" s="92" t="str">
        <f>IF(ISNUMBER(($H50)),LEFT('Order Form'!$K$10,2),"")</f>
        <v/>
      </c>
      <c r="AD50" s="40"/>
      <c r="AE50" s="92" t="str">
        <f>IF(AC50="GR",LEFT('Order Form'!$K$11,2),"")</f>
        <v/>
      </c>
      <c r="AF50" s="40"/>
      <c r="AG50" s="44"/>
      <c r="AH50" s="44"/>
      <c r="AI50" s="92" t="str">
        <f>IF(ISNUMBER(($H50)),IF('Order Form'!$K$16="Yes","P",""),"")</f>
        <v/>
      </c>
      <c r="AJ50" s="40"/>
      <c r="AK50" s="112"/>
      <c r="AL50" s="112"/>
      <c r="AM50" s="40"/>
      <c r="AN50" s="40"/>
      <c r="AO50" s="44"/>
      <c r="AP50" s="40"/>
      <c r="AQ50" s="44"/>
      <c r="AR50" s="44"/>
      <c r="AS50" s="44"/>
      <c r="AZ50" s="92" t="str">
        <f>IF(ISNUMBER(($H50)),IF('Order Form'!$K$15="Yes","Y",""),"")</f>
        <v/>
      </c>
      <c r="BD50" s="93" t="e">
        <f>IF('Order Form'!#REF!&gt;0,"OF"," ")</f>
        <v>#REF!</v>
      </c>
      <c r="BE50" s="92" t="e">
        <f>IF('Order Form'!#REF!&gt;0,"Y"," ")</f>
        <v>#REF!</v>
      </c>
      <c r="BF50" s="92" t="e">
        <f>IF('Order Form'!#REF!&gt;0,"STANDARD"," ")</f>
        <v>#REF!</v>
      </c>
    </row>
    <row r="51" spans="1:58">
      <c r="A51" s="40"/>
      <c r="B51" s="99" t="str">
        <f>IF(ISNUMBER(($H51)),'Order Form'!$D$5,"")</f>
        <v/>
      </c>
      <c r="C51" s="98" t="str">
        <f>IF(ISNUMBER(($H51)),'Order Form'!$G$5,"")</f>
        <v/>
      </c>
      <c r="D51" s="98" t="str">
        <f>IF('Order Form'!F67="","",IF(ISNUMBER(($H51)),'Order Form'!F67,""))</f>
        <v/>
      </c>
      <c r="E51" s="41"/>
      <c r="F51" s="97" t="str">
        <f>IF(ISNUMBER((H51)),SUBSTITUTE(SUBSTITUTE('Order Form'!B67,"-","")," ",""),"")</f>
        <v/>
      </c>
      <c r="G51" s="42"/>
      <c r="H51" s="96" t="str">
        <f>IF('Order Form'!H67&gt;0,'Order Form'!H67," ")</f>
        <v xml:space="preserve"> </v>
      </c>
      <c r="I51" s="95" t="str">
        <f>IF('Order Form'!$K$13="Yes",(IF('Order Form'!J67&gt;0,"",IF('Order Form'!$K$10&lt;&gt;"GR - Gratis",IF('Order Form'!I67=0,"",IF(ISNUMBER($H51),'Order Form'!I67,"")),""))),"")</f>
        <v/>
      </c>
      <c r="J51" s="95" t="str">
        <f>IF('Order Form'!$K$13="Yes",(IF('Order Form'!J67=0,"",IF('Order Form'!$K$10&lt;&gt;"GR - Gratis",IF(ISNUMBER($H51),'Order Form'!J67,""),""))),"")</f>
        <v/>
      </c>
      <c r="K51" s="43"/>
      <c r="L51" s="95" t="str">
        <f>IF('Order Form'!J67&gt;0,"",IF('Order Form'!G67=0,"",IF('Order Form'!$K$10&lt;&gt;"GR - Gratis",IF('Order Form'!$K$12="Yes",IF(ISNUMBER($H51),'Order Form'!G67*100,""),""),"")))</f>
        <v/>
      </c>
      <c r="M51" s="95" t="str">
        <f>IF('Order Form'!J67&gt;0,"",IF('Order Form'!$K$17=0,"",IF('Order Form'!$K$17=0,"",IF('Order Form'!$K$10&lt;&gt;"GR - Gratis",IF('Order Form'!$K$12="Yes",IF(ISNUMBER($H51),'Order Form'!$K$17*100,""),""),""))))</f>
        <v/>
      </c>
      <c r="N51" s="44"/>
      <c r="O51" s="94" t="str">
        <f>IF('Order Form'!$B$8="Name / Attent Of","",IF(ISNUMBER($H51),IF('Order Form'!$K$14="Yes",'Order Form'!$B$8,""),""))</f>
        <v/>
      </c>
      <c r="P51" s="102" t="str">
        <f>IF('Order Form'!$B$9="Company / Department","",IF(ISNUMBER($H51),IF('Order Form'!$K$14="Yes",'Order Form'!$B$9,""),""))</f>
        <v/>
      </c>
      <c r="Q51" s="94" t="str">
        <f>IF('Order Form'!$B$10="Address 1","",IF(ISNUMBER($H51),IF('Order Form'!$K$14="Yes",'Order Form'!$B$10,""),""))</f>
        <v/>
      </c>
      <c r="R51" s="94" t="str">
        <f>IF('Order Form'!$B$11="Address 2","",IF(ISNUMBER($H51),IF('Order Form'!$K$14="Yes",'Order Form'!$B$11,""),""))</f>
        <v/>
      </c>
      <c r="S51" s="102" t="str">
        <f>IF('Order Form'!$B$12="Address 3","",IF(ISNUMBER($H51),IF('Order Form'!$K$14="Yes",'Order Form'!$B$12,""),""))</f>
        <v/>
      </c>
      <c r="T51" s="94" t="str">
        <f>IF('Order Form'!$B$13="Town","",IF(ISNUMBER($H51),IF('Order Form'!$K$14="Yes",'Order Form'!$B$13,""),""))</f>
        <v/>
      </c>
      <c r="U51" s="40"/>
      <c r="V51" s="109" t="str">
        <f>IF('Order Form'!$B$14="Post Code","",IF(ISNUMBER($H51),IF('Order Form'!$K$14="Yes",'Order Form'!$B$14,""),""))</f>
        <v/>
      </c>
      <c r="W51" s="104" t="str">
        <f>IF('Order Form'!$B$15="Country","",IF(ISNUMBER($H51),IF('Order Form'!$K$14="Yes",VLOOKUP('Order Form'!$B$15,Lists!N:O,2,0),""),""))</f>
        <v/>
      </c>
      <c r="X51" s="106"/>
      <c r="Y51" s="105" t="str">
        <f>IF('Order Form'!$F$8="Phone","",IF(ISNUMBER($H51),IF('Order Form'!$K$14="Yes",'Order Form'!$F$8,""),""))</f>
        <v/>
      </c>
      <c r="Z51" s="103" t="str">
        <f>IF('Order Form'!$F$9="Email","",IF(ISNUMBER($H51),IF('Order Form'!$K$14="Yes",'Order Form'!$F$9,""),""))</f>
        <v/>
      </c>
      <c r="AA51" s="44"/>
      <c r="AC51" s="92" t="str">
        <f>IF(ISNUMBER(($H51)),LEFT('Order Form'!$K$10,2),"")</f>
        <v/>
      </c>
      <c r="AD51" s="40"/>
      <c r="AE51" s="92" t="str">
        <f>IF(AC51="GR",LEFT('Order Form'!$K$11,2),"")</f>
        <v/>
      </c>
      <c r="AF51" s="40"/>
      <c r="AG51" s="44"/>
      <c r="AH51" s="44"/>
      <c r="AI51" s="92" t="str">
        <f>IF(ISNUMBER(($H51)),IF('Order Form'!$K$16="Yes","P",""),"")</f>
        <v/>
      </c>
      <c r="AJ51" s="40"/>
      <c r="AK51" s="112"/>
      <c r="AL51" s="112"/>
      <c r="AM51" s="40"/>
      <c r="AN51" s="40"/>
      <c r="AO51" s="44"/>
      <c r="AP51" s="40"/>
      <c r="AQ51" s="44"/>
      <c r="AR51" s="44"/>
      <c r="AS51" s="44"/>
      <c r="AZ51" s="92" t="str">
        <f>IF(ISNUMBER(($H51)),IF('Order Form'!$K$15="Yes","Y",""),"")</f>
        <v/>
      </c>
      <c r="BD51" s="93" t="e">
        <f>IF('Order Form'!#REF!&gt;0,"OF"," ")</f>
        <v>#REF!</v>
      </c>
      <c r="BE51" s="92" t="e">
        <f>IF('Order Form'!#REF!&gt;0,"Y"," ")</f>
        <v>#REF!</v>
      </c>
      <c r="BF51" s="92" t="e">
        <f>IF('Order Form'!#REF!&gt;0,"STANDARD"," ")</f>
        <v>#REF!</v>
      </c>
    </row>
    <row r="52" spans="1:58">
      <c r="A52" s="40"/>
      <c r="B52" s="99" t="str">
        <f>IF(ISNUMBER(($H52)),'Order Form'!$D$5,"")</f>
        <v/>
      </c>
      <c r="C52" s="98" t="str">
        <f>IF(ISNUMBER(($H52)),'Order Form'!$G$5,"")</f>
        <v/>
      </c>
      <c r="D52" s="98" t="str">
        <f>IF('Order Form'!F68="","",IF(ISNUMBER(($H52)),'Order Form'!F68,""))</f>
        <v/>
      </c>
      <c r="E52" s="41"/>
      <c r="F52" s="97" t="str">
        <f>IF(ISNUMBER((H52)),SUBSTITUTE(SUBSTITUTE('Order Form'!B68,"-","")," ",""),"")</f>
        <v/>
      </c>
      <c r="G52" s="42"/>
      <c r="H52" s="96" t="str">
        <f>IF('Order Form'!H68&gt;0,'Order Form'!H68," ")</f>
        <v xml:space="preserve"> </v>
      </c>
      <c r="I52" s="95" t="str">
        <f>IF('Order Form'!$K$13="Yes",(IF('Order Form'!J68&gt;0,"",IF('Order Form'!$K$10&lt;&gt;"GR - Gratis",IF('Order Form'!I68=0,"",IF(ISNUMBER($H52),'Order Form'!I68,"")),""))),"")</f>
        <v/>
      </c>
      <c r="J52" s="95" t="str">
        <f>IF('Order Form'!$K$13="Yes",(IF('Order Form'!J68=0,"",IF('Order Form'!$K$10&lt;&gt;"GR - Gratis",IF(ISNUMBER($H52),'Order Form'!J68,""),""))),"")</f>
        <v/>
      </c>
      <c r="K52" s="43"/>
      <c r="L52" s="95" t="str">
        <f>IF('Order Form'!J68&gt;0,"",IF('Order Form'!G68=0,"",IF('Order Form'!$K$10&lt;&gt;"GR - Gratis",IF('Order Form'!$K$12="Yes",IF(ISNUMBER($H52),'Order Form'!G68*100,""),""),"")))</f>
        <v/>
      </c>
      <c r="M52" s="95" t="str">
        <f>IF('Order Form'!J68&gt;0,"",IF('Order Form'!$K$17=0,"",IF('Order Form'!$K$17=0,"",IF('Order Form'!$K$10&lt;&gt;"GR - Gratis",IF('Order Form'!$K$12="Yes",IF(ISNUMBER($H52),'Order Form'!$K$17*100,""),""),""))))</f>
        <v/>
      </c>
      <c r="N52" s="44"/>
      <c r="O52" s="94" t="str">
        <f>IF('Order Form'!$B$8="Name / Attent Of","",IF(ISNUMBER($H52),IF('Order Form'!$K$14="Yes",'Order Form'!$B$8,""),""))</f>
        <v/>
      </c>
      <c r="P52" s="102" t="str">
        <f>IF('Order Form'!$B$9="Company / Department","",IF(ISNUMBER($H52),IF('Order Form'!$K$14="Yes",'Order Form'!$B$9,""),""))</f>
        <v/>
      </c>
      <c r="Q52" s="94" t="str">
        <f>IF('Order Form'!$B$10="Address 1","",IF(ISNUMBER($H52),IF('Order Form'!$K$14="Yes",'Order Form'!$B$10,""),""))</f>
        <v/>
      </c>
      <c r="R52" s="94" t="str">
        <f>IF('Order Form'!$B$11="Address 2","",IF(ISNUMBER($H52),IF('Order Form'!$K$14="Yes",'Order Form'!$B$11,""),""))</f>
        <v/>
      </c>
      <c r="S52" s="102" t="str">
        <f>IF('Order Form'!$B$12="Address 3","",IF(ISNUMBER($H52),IF('Order Form'!$K$14="Yes",'Order Form'!$B$12,""),""))</f>
        <v/>
      </c>
      <c r="T52" s="94" t="str">
        <f>IF('Order Form'!$B$13="Town","",IF(ISNUMBER($H52),IF('Order Form'!$K$14="Yes",'Order Form'!$B$13,""),""))</f>
        <v/>
      </c>
      <c r="U52" s="40"/>
      <c r="V52" s="109" t="str">
        <f>IF('Order Form'!$B$14="Post Code","",IF(ISNUMBER($H52),IF('Order Form'!$K$14="Yes",'Order Form'!$B$14,""),""))</f>
        <v/>
      </c>
      <c r="W52" s="104" t="str">
        <f>IF('Order Form'!$B$15="Country","",IF(ISNUMBER($H52),IF('Order Form'!$K$14="Yes",VLOOKUP('Order Form'!$B$15,Lists!N:O,2,0),""),""))</f>
        <v/>
      </c>
      <c r="X52" s="106"/>
      <c r="Y52" s="105" t="str">
        <f>IF('Order Form'!$F$8="Phone","",IF(ISNUMBER($H52),IF('Order Form'!$K$14="Yes",'Order Form'!$F$8,""),""))</f>
        <v/>
      </c>
      <c r="Z52" s="103" t="str">
        <f>IF('Order Form'!$F$9="Email","",IF(ISNUMBER($H52),IF('Order Form'!$K$14="Yes",'Order Form'!$F$9,""),""))</f>
        <v/>
      </c>
      <c r="AA52" s="44"/>
      <c r="AC52" s="92" t="str">
        <f>IF(ISNUMBER(($H52)),LEFT('Order Form'!$K$10,2),"")</f>
        <v/>
      </c>
      <c r="AD52" s="40"/>
      <c r="AE52" s="92" t="str">
        <f>IF(AC52="GR",LEFT('Order Form'!$K$11,2),"")</f>
        <v/>
      </c>
      <c r="AF52" s="40"/>
      <c r="AG52" s="44"/>
      <c r="AH52" s="44"/>
      <c r="AI52" s="92" t="str">
        <f>IF(ISNUMBER(($H52)),IF('Order Form'!$K$16="Yes","P",""),"")</f>
        <v/>
      </c>
      <c r="AJ52" s="40"/>
      <c r="AK52" s="112"/>
      <c r="AL52" s="112"/>
      <c r="AM52" s="40"/>
      <c r="AN52" s="40"/>
      <c r="AO52" s="44"/>
      <c r="AP52" s="40"/>
      <c r="AQ52" s="44"/>
      <c r="AR52" s="44"/>
      <c r="AS52" s="44"/>
      <c r="AZ52" s="92" t="str">
        <f>IF(ISNUMBER(($H52)),IF('Order Form'!$K$15="Yes","Y",""),"")</f>
        <v/>
      </c>
      <c r="BD52" s="93" t="e">
        <f>IF('Order Form'!#REF!&gt;0,"OF"," ")</f>
        <v>#REF!</v>
      </c>
      <c r="BE52" s="92" t="e">
        <f>IF('Order Form'!#REF!&gt;0,"Y"," ")</f>
        <v>#REF!</v>
      </c>
      <c r="BF52" s="92" t="e">
        <f>IF('Order Form'!#REF!&gt;0,"STANDARD"," ")</f>
        <v>#REF!</v>
      </c>
    </row>
    <row r="53" spans="1:58">
      <c r="A53" s="40"/>
      <c r="B53" s="99" t="str">
        <f>IF(ISNUMBER(($H53)),'Order Form'!$D$5,"")</f>
        <v/>
      </c>
      <c r="C53" s="98" t="str">
        <f>IF(ISNUMBER(($H53)),'Order Form'!$G$5,"")</f>
        <v/>
      </c>
      <c r="D53" s="98" t="str">
        <f>IF('Order Form'!F69="","",IF(ISNUMBER(($H53)),'Order Form'!F69,""))</f>
        <v/>
      </c>
      <c r="E53" s="41"/>
      <c r="F53" s="97" t="str">
        <f>IF(ISNUMBER((H53)),SUBSTITUTE(SUBSTITUTE('Order Form'!B69,"-","")," ",""),"")</f>
        <v/>
      </c>
      <c r="G53" s="42"/>
      <c r="H53" s="96" t="str">
        <f>IF('Order Form'!H69&gt;0,'Order Form'!H69," ")</f>
        <v xml:space="preserve"> </v>
      </c>
      <c r="I53" s="95" t="str">
        <f>IF('Order Form'!$K$13="Yes",(IF('Order Form'!J69&gt;0,"",IF('Order Form'!$K$10&lt;&gt;"GR - Gratis",IF('Order Form'!I69=0,"",IF(ISNUMBER($H53),'Order Form'!I69,"")),""))),"")</f>
        <v/>
      </c>
      <c r="J53" s="95" t="str">
        <f>IF('Order Form'!$K$13="Yes",(IF('Order Form'!J69=0,"",IF('Order Form'!$K$10&lt;&gt;"GR - Gratis",IF(ISNUMBER($H53),'Order Form'!J69,""),""))),"")</f>
        <v/>
      </c>
      <c r="K53" s="43"/>
      <c r="L53" s="95" t="str">
        <f>IF('Order Form'!J69&gt;0,"",IF('Order Form'!G69=0,"",IF('Order Form'!$K$10&lt;&gt;"GR - Gratis",IF('Order Form'!$K$12="Yes",IF(ISNUMBER($H53),'Order Form'!G69*100,""),""),"")))</f>
        <v/>
      </c>
      <c r="M53" s="95" t="str">
        <f>IF('Order Form'!J69&gt;0,"",IF('Order Form'!$K$17=0,"",IF('Order Form'!$K$17=0,"",IF('Order Form'!$K$10&lt;&gt;"GR - Gratis",IF('Order Form'!$K$12="Yes",IF(ISNUMBER($H53),'Order Form'!$K$17*100,""),""),""))))</f>
        <v/>
      </c>
      <c r="N53" s="44"/>
      <c r="O53" s="94" t="str">
        <f>IF('Order Form'!$B$8="Name / Attent Of","",IF(ISNUMBER($H53),IF('Order Form'!$K$14="Yes",'Order Form'!$B$8,""),""))</f>
        <v/>
      </c>
      <c r="P53" s="102" t="str">
        <f>IF('Order Form'!$B$9="Company / Department","",IF(ISNUMBER($H53),IF('Order Form'!$K$14="Yes",'Order Form'!$B$9,""),""))</f>
        <v/>
      </c>
      <c r="Q53" s="94" t="str">
        <f>IF('Order Form'!$B$10="Address 1","",IF(ISNUMBER($H53),IF('Order Form'!$K$14="Yes",'Order Form'!$B$10,""),""))</f>
        <v/>
      </c>
      <c r="R53" s="94" t="str">
        <f>IF('Order Form'!$B$11="Address 2","",IF(ISNUMBER($H53),IF('Order Form'!$K$14="Yes",'Order Form'!$B$11,""),""))</f>
        <v/>
      </c>
      <c r="S53" s="102" t="str">
        <f>IF('Order Form'!$B$12="Address 3","",IF(ISNUMBER($H53),IF('Order Form'!$K$14="Yes",'Order Form'!$B$12,""),""))</f>
        <v/>
      </c>
      <c r="T53" s="94" t="str">
        <f>IF('Order Form'!$B$13="Town","",IF(ISNUMBER($H53),IF('Order Form'!$K$14="Yes",'Order Form'!$B$13,""),""))</f>
        <v/>
      </c>
      <c r="U53" s="40"/>
      <c r="V53" s="109" t="str">
        <f>IF('Order Form'!$B$14="Post Code","",IF(ISNUMBER($H53),IF('Order Form'!$K$14="Yes",'Order Form'!$B$14,""),""))</f>
        <v/>
      </c>
      <c r="W53" s="104" t="str">
        <f>IF('Order Form'!$B$15="Country","",IF(ISNUMBER($H53),IF('Order Form'!$K$14="Yes",VLOOKUP('Order Form'!$B$15,Lists!N:O,2,0),""),""))</f>
        <v/>
      </c>
      <c r="X53" s="106"/>
      <c r="Y53" s="105" t="str">
        <f>IF('Order Form'!$F$8="Phone","",IF(ISNUMBER($H53),IF('Order Form'!$K$14="Yes",'Order Form'!$F$8,""),""))</f>
        <v/>
      </c>
      <c r="Z53" s="103" t="str">
        <f>IF('Order Form'!$F$9="Email","",IF(ISNUMBER($H53),IF('Order Form'!$K$14="Yes",'Order Form'!$F$9,""),""))</f>
        <v/>
      </c>
      <c r="AA53" s="44"/>
      <c r="AC53" s="92" t="str">
        <f>IF(ISNUMBER(($H53)),LEFT('Order Form'!$K$10,2),"")</f>
        <v/>
      </c>
      <c r="AD53" s="40"/>
      <c r="AE53" s="92" t="str">
        <f>IF(AC53="GR",LEFT('Order Form'!$K$11,2),"")</f>
        <v/>
      </c>
      <c r="AF53" s="40"/>
      <c r="AG53" s="44"/>
      <c r="AH53" s="44"/>
      <c r="AI53" s="92" t="str">
        <f>IF(ISNUMBER(($H53)),IF('Order Form'!$K$16="Yes","P",""),"")</f>
        <v/>
      </c>
      <c r="AJ53" s="40"/>
      <c r="AK53" s="112"/>
      <c r="AL53" s="112"/>
      <c r="AM53" s="40"/>
      <c r="AN53" s="40"/>
      <c r="AO53" s="44"/>
      <c r="AP53" s="40"/>
      <c r="AQ53" s="44"/>
      <c r="AR53" s="44"/>
      <c r="AS53" s="44"/>
      <c r="AZ53" s="92" t="str">
        <f>IF(ISNUMBER(($H53)),IF('Order Form'!$K$15="Yes","Y",""),"")</f>
        <v/>
      </c>
      <c r="BD53" s="93" t="e">
        <f>IF('Order Form'!#REF!&gt;0,"OF"," ")</f>
        <v>#REF!</v>
      </c>
      <c r="BE53" s="92" t="e">
        <f>IF('Order Form'!#REF!&gt;0,"Y"," ")</f>
        <v>#REF!</v>
      </c>
      <c r="BF53" s="92" t="e">
        <f>IF('Order Form'!#REF!&gt;0,"STANDARD"," ")</f>
        <v>#REF!</v>
      </c>
    </row>
    <row r="54" spans="1:58">
      <c r="A54" s="40"/>
      <c r="B54" s="99" t="str">
        <f>IF(ISNUMBER(($H54)),'Order Form'!$D$5,"")</f>
        <v/>
      </c>
      <c r="C54" s="98" t="str">
        <f>IF(ISNUMBER(($H54)),'Order Form'!$G$5,"")</f>
        <v/>
      </c>
      <c r="D54" s="98" t="str">
        <f>IF('Order Form'!F70="","",IF(ISNUMBER(($H54)),'Order Form'!F70,""))</f>
        <v/>
      </c>
      <c r="E54" s="41"/>
      <c r="F54" s="97" t="str">
        <f>IF(ISNUMBER((H54)),SUBSTITUTE(SUBSTITUTE('Order Form'!B70,"-","")," ",""),"")</f>
        <v/>
      </c>
      <c r="G54" s="42"/>
      <c r="H54" s="96" t="str">
        <f>IF('Order Form'!H70&gt;0,'Order Form'!H70," ")</f>
        <v xml:space="preserve"> </v>
      </c>
      <c r="I54" s="95" t="str">
        <f>IF('Order Form'!$K$13="Yes",(IF('Order Form'!J70&gt;0,"",IF('Order Form'!$K$10&lt;&gt;"GR - Gratis",IF('Order Form'!I70=0,"",IF(ISNUMBER($H54),'Order Form'!I70,"")),""))),"")</f>
        <v/>
      </c>
      <c r="J54" s="95" t="str">
        <f>IF('Order Form'!$K$13="Yes",(IF('Order Form'!J70=0,"",IF('Order Form'!$K$10&lt;&gt;"GR - Gratis",IF(ISNUMBER($H54),'Order Form'!J70,""),""))),"")</f>
        <v/>
      </c>
      <c r="K54" s="43"/>
      <c r="L54" s="95" t="str">
        <f>IF('Order Form'!J70&gt;0,"",IF('Order Form'!G70=0,"",IF('Order Form'!$K$10&lt;&gt;"GR - Gratis",IF('Order Form'!$K$12="Yes",IF(ISNUMBER($H54),'Order Form'!G70*100,""),""),"")))</f>
        <v/>
      </c>
      <c r="M54" s="95" t="str">
        <f>IF('Order Form'!J70&gt;0,"",IF('Order Form'!$K$17=0,"",IF('Order Form'!$K$17=0,"",IF('Order Form'!$K$10&lt;&gt;"GR - Gratis",IF('Order Form'!$K$12="Yes",IF(ISNUMBER($H54),'Order Form'!$K$17*100,""),""),""))))</f>
        <v/>
      </c>
      <c r="N54" s="44"/>
      <c r="O54" s="94" t="str">
        <f>IF('Order Form'!$B$8="Name / Attent Of","",IF(ISNUMBER($H54),IF('Order Form'!$K$14="Yes",'Order Form'!$B$8,""),""))</f>
        <v/>
      </c>
      <c r="P54" s="102" t="str">
        <f>IF('Order Form'!$B$9="Company / Department","",IF(ISNUMBER($H54),IF('Order Form'!$K$14="Yes",'Order Form'!$B$9,""),""))</f>
        <v/>
      </c>
      <c r="Q54" s="94" t="str">
        <f>IF('Order Form'!$B$10="Address 1","",IF(ISNUMBER($H54),IF('Order Form'!$K$14="Yes",'Order Form'!$B$10,""),""))</f>
        <v/>
      </c>
      <c r="R54" s="94" t="str">
        <f>IF('Order Form'!$B$11="Address 2","",IF(ISNUMBER($H54),IF('Order Form'!$K$14="Yes",'Order Form'!$B$11,""),""))</f>
        <v/>
      </c>
      <c r="S54" s="102" t="str">
        <f>IF('Order Form'!$B$12="Address 3","",IF(ISNUMBER($H54),IF('Order Form'!$K$14="Yes",'Order Form'!$B$12,""),""))</f>
        <v/>
      </c>
      <c r="T54" s="94" t="str">
        <f>IF('Order Form'!$B$13="Town","",IF(ISNUMBER($H54),IF('Order Form'!$K$14="Yes",'Order Form'!$B$13,""),""))</f>
        <v/>
      </c>
      <c r="U54" s="40"/>
      <c r="V54" s="109" t="str">
        <f>IF('Order Form'!$B$14="Post Code","",IF(ISNUMBER($H54),IF('Order Form'!$K$14="Yes",'Order Form'!$B$14,""),""))</f>
        <v/>
      </c>
      <c r="W54" s="104" t="str">
        <f>IF('Order Form'!$B$15="Country","",IF(ISNUMBER($H54),IF('Order Form'!$K$14="Yes",VLOOKUP('Order Form'!$B$15,Lists!N:O,2,0),""),""))</f>
        <v/>
      </c>
      <c r="X54" s="106"/>
      <c r="Y54" s="105" t="str">
        <f>IF('Order Form'!$F$8="Phone","",IF(ISNUMBER($H54),IF('Order Form'!$K$14="Yes",'Order Form'!$F$8,""),""))</f>
        <v/>
      </c>
      <c r="Z54" s="103" t="str">
        <f>IF('Order Form'!$F$9="Email","",IF(ISNUMBER($H54),IF('Order Form'!$K$14="Yes",'Order Form'!$F$9,""),""))</f>
        <v/>
      </c>
      <c r="AA54" s="44"/>
      <c r="AC54" s="92" t="str">
        <f>IF(ISNUMBER(($H54)),LEFT('Order Form'!$K$10,2),"")</f>
        <v/>
      </c>
      <c r="AD54" s="40"/>
      <c r="AE54" s="92" t="str">
        <f>IF(AC54="GR",LEFT('Order Form'!$K$11,2),"")</f>
        <v/>
      </c>
      <c r="AF54" s="40"/>
      <c r="AG54" s="44"/>
      <c r="AH54" s="44"/>
      <c r="AI54" s="92" t="str">
        <f>IF(ISNUMBER(($H54)),IF('Order Form'!$K$16="Yes","P",""),"")</f>
        <v/>
      </c>
      <c r="AJ54" s="40"/>
      <c r="AK54" s="112"/>
      <c r="AL54" s="112"/>
      <c r="AM54" s="40"/>
      <c r="AN54" s="40"/>
      <c r="AO54" s="44"/>
      <c r="AP54" s="40"/>
      <c r="AQ54" s="44"/>
      <c r="AR54" s="44"/>
      <c r="AS54" s="44"/>
      <c r="AZ54" s="92" t="str">
        <f>IF(ISNUMBER(($H54)),IF('Order Form'!$K$15="Yes","Y",""),"")</f>
        <v/>
      </c>
      <c r="BD54" s="93" t="e">
        <f>IF('Order Form'!#REF!&gt;0,"OF"," ")</f>
        <v>#REF!</v>
      </c>
      <c r="BE54" s="92" t="e">
        <f>IF('Order Form'!#REF!&gt;0,"Y"," ")</f>
        <v>#REF!</v>
      </c>
      <c r="BF54" s="92" t="e">
        <f>IF('Order Form'!#REF!&gt;0,"STANDARD"," ")</f>
        <v>#REF!</v>
      </c>
    </row>
    <row r="55" spans="1:58">
      <c r="A55" s="40"/>
      <c r="B55" s="99" t="str">
        <f>IF(ISNUMBER(($H55)),'Order Form'!$D$5,"")</f>
        <v/>
      </c>
      <c r="C55" s="98" t="str">
        <f>IF(ISNUMBER(($H55)),'Order Form'!$G$5,"")</f>
        <v/>
      </c>
      <c r="D55" s="98" t="str">
        <f>IF('Order Form'!F71="","",IF(ISNUMBER(($H55)),'Order Form'!F71,""))</f>
        <v/>
      </c>
      <c r="E55" s="41"/>
      <c r="F55" s="97" t="str">
        <f>IF(ISNUMBER((H55)),SUBSTITUTE(SUBSTITUTE('Order Form'!B71,"-","")," ",""),"")</f>
        <v/>
      </c>
      <c r="G55" s="42"/>
      <c r="H55" s="96" t="str">
        <f>IF('Order Form'!H71&gt;0,'Order Form'!H71," ")</f>
        <v xml:space="preserve"> </v>
      </c>
      <c r="I55" s="95" t="str">
        <f>IF('Order Form'!$K$13="Yes",(IF('Order Form'!J71&gt;0,"",IF('Order Form'!$K$10&lt;&gt;"GR - Gratis",IF('Order Form'!I71=0,"",IF(ISNUMBER($H55),'Order Form'!I71,"")),""))),"")</f>
        <v/>
      </c>
      <c r="J55" s="95" t="str">
        <f>IF('Order Form'!$K$13="Yes",(IF('Order Form'!J71=0,"",IF('Order Form'!$K$10&lt;&gt;"GR - Gratis",IF(ISNUMBER($H55),'Order Form'!J71,""),""))),"")</f>
        <v/>
      </c>
      <c r="K55" s="43"/>
      <c r="L55" s="95" t="str">
        <f>IF('Order Form'!J71&gt;0,"",IF('Order Form'!G71=0,"",IF('Order Form'!$K$10&lt;&gt;"GR - Gratis",IF('Order Form'!$K$12="Yes",IF(ISNUMBER($H55),'Order Form'!G71*100,""),""),"")))</f>
        <v/>
      </c>
      <c r="M55" s="95" t="str">
        <f>IF('Order Form'!J71&gt;0,"",IF('Order Form'!$K$17=0,"",IF('Order Form'!$K$17=0,"",IF('Order Form'!$K$10&lt;&gt;"GR - Gratis",IF('Order Form'!$K$12="Yes",IF(ISNUMBER($H55),'Order Form'!$K$17*100,""),""),""))))</f>
        <v/>
      </c>
      <c r="N55" s="44"/>
      <c r="O55" s="94" t="str">
        <f>IF('Order Form'!$B$8="Name / Attent Of","",IF(ISNUMBER($H55),IF('Order Form'!$K$14="Yes",'Order Form'!$B$8,""),""))</f>
        <v/>
      </c>
      <c r="P55" s="102" t="str">
        <f>IF('Order Form'!$B$9="Company / Department","",IF(ISNUMBER($H55),IF('Order Form'!$K$14="Yes",'Order Form'!$B$9,""),""))</f>
        <v/>
      </c>
      <c r="Q55" s="94" t="str">
        <f>IF('Order Form'!$B$10="Address 1","",IF(ISNUMBER($H55),IF('Order Form'!$K$14="Yes",'Order Form'!$B$10,""),""))</f>
        <v/>
      </c>
      <c r="R55" s="94" t="str">
        <f>IF('Order Form'!$B$11="Address 2","",IF(ISNUMBER($H55),IF('Order Form'!$K$14="Yes",'Order Form'!$B$11,""),""))</f>
        <v/>
      </c>
      <c r="S55" s="102" t="str">
        <f>IF('Order Form'!$B$12="Address 3","",IF(ISNUMBER($H55),IF('Order Form'!$K$14="Yes",'Order Form'!$B$12,""),""))</f>
        <v/>
      </c>
      <c r="T55" s="94" t="str">
        <f>IF('Order Form'!$B$13="Town","",IF(ISNUMBER($H55),IF('Order Form'!$K$14="Yes",'Order Form'!$B$13,""),""))</f>
        <v/>
      </c>
      <c r="U55" s="40"/>
      <c r="V55" s="109" t="str">
        <f>IF('Order Form'!$B$14="Post Code","",IF(ISNUMBER($H55),IF('Order Form'!$K$14="Yes",'Order Form'!$B$14,""),""))</f>
        <v/>
      </c>
      <c r="W55" s="104" t="str">
        <f>IF('Order Form'!$B$15="Country","",IF(ISNUMBER($H55),IF('Order Form'!$K$14="Yes",VLOOKUP('Order Form'!$B$15,Lists!N:O,2,0),""),""))</f>
        <v/>
      </c>
      <c r="X55" s="106"/>
      <c r="Y55" s="105" t="str">
        <f>IF('Order Form'!$F$8="Phone","",IF(ISNUMBER($H55),IF('Order Form'!$K$14="Yes",'Order Form'!$F$8,""),""))</f>
        <v/>
      </c>
      <c r="Z55" s="103" t="str">
        <f>IF('Order Form'!$F$9="Email","",IF(ISNUMBER($H55),IF('Order Form'!$K$14="Yes",'Order Form'!$F$9,""),""))</f>
        <v/>
      </c>
      <c r="AA55" s="44"/>
      <c r="AC55" s="92" t="str">
        <f>IF(ISNUMBER(($H55)),LEFT('Order Form'!$K$10,2),"")</f>
        <v/>
      </c>
      <c r="AD55" s="40"/>
      <c r="AE55" s="92" t="str">
        <f>IF(AC55="GR",LEFT('Order Form'!$K$11,2),"")</f>
        <v/>
      </c>
      <c r="AF55" s="40"/>
      <c r="AG55" s="44"/>
      <c r="AH55" s="44"/>
      <c r="AI55" s="92" t="str">
        <f>IF(ISNUMBER(($H55)),IF('Order Form'!$K$16="Yes","P",""),"")</f>
        <v/>
      </c>
      <c r="AJ55" s="40"/>
      <c r="AK55" s="112"/>
      <c r="AL55" s="112"/>
      <c r="AM55" s="40"/>
      <c r="AN55" s="40"/>
      <c r="AO55" s="44"/>
      <c r="AP55" s="40"/>
      <c r="AQ55" s="44"/>
      <c r="AR55" s="44"/>
      <c r="AS55" s="44"/>
      <c r="AZ55" s="92" t="str">
        <f>IF(ISNUMBER(($H55)),IF('Order Form'!$K$15="Yes","Y",""),"")</f>
        <v/>
      </c>
      <c r="BD55" s="93" t="e">
        <f>IF('Order Form'!#REF!&gt;0,"OF"," ")</f>
        <v>#REF!</v>
      </c>
      <c r="BE55" s="92" t="e">
        <f>IF('Order Form'!#REF!&gt;0,"Y"," ")</f>
        <v>#REF!</v>
      </c>
      <c r="BF55" s="92" t="e">
        <f>IF('Order Form'!#REF!&gt;0,"STANDARD"," ")</f>
        <v>#REF!</v>
      </c>
    </row>
    <row r="56" spans="1:58">
      <c r="A56" s="40"/>
      <c r="B56" s="99" t="str">
        <f>IF(ISNUMBER(($H56)),'Order Form'!$D$5,"")</f>
        <v/>
      </c>
      <c r="C56" s="98" t="str">
        <f>IF(ISNUMBER(($H56)),'Order Form'!$G$5,"")</f>
        <v/>
      </c>
      <c r="D56" s="98" t="str">
        <f>IF('Order Form'!F72="","",IF(ISNUMBER(($H56)),'Order Form'!F72,""))</f>
        <v/>
      </c>
      <c r="E56" s="41"/>
      <c r="F56" s="97" t="str">
        <f>IF(ISNUMBER((H56)),SUBSTITUTE(SUBSTITUTE('Order Form'!B72,"-","")," ",""),"")</f>
        <v/>
      </c>
      <c r="G56" s="42"/>
      <c r="H56" s="96" t="str">
        <f>IF('Order Form'!H72&gt;0,'Order Form'!H72," ")</f>
        <v xml:space="preserve"> </v>
      </c>
      <c r="I56" s="95" t="str">
        <f>IF('Order Form'!$K$13="Yes",(IF('Order Form'!J72&gt;0,"",IF('Order Form'!$K$10&lt;&gt;"GR - Gratis",IF('Order Form'!I72=0,"",IF(ISNUMBER($H56),'Order Form'!I72,"")),""))),"")</f>
        <v/>
      </c>
      <c r="J56" s="95" t="str">
        <f>IF('Order Form'!$K$13="Yes",(IF('Order Form'!J72=0,"",IF('Order Form'!$K$10&lt;&gt;"GR - Gratis",IF(ISNUMBER($H56),'Order Form'!J72,""),""))),"")</f>
        <v/>
      </c>
      <c r="K56" s="43"/>
      <c r="L56" s="95" t="str">
        <f>IF('Order Form'!J72&gt;0,"",IF('Order Form'!G72=0,"",IF('Order Form'!$K$10&lt;&gt;"GR - Gratis",IF('Order Form'!$K$12="Yes",IF(ISNUMBER($H56),'Order Form'!G72*100,""),""),"")))</f>
        <v/>
      </c>
      <c r="M56" s="95" t="str">
        <f>IF('Order Form'!J72&gt;0,"",IF('Order Form'!$K$17=0,"",IF('Order Form'!$K$17=0,"",IF('Order Form'!$K$10&lt;&gt;"GR - Gratis",IF('Order Form'!$K$12="Yes",IF(ISNUMBER($H56),'Order Form'!$K$17*100,""),""),""))))</f>
        <v/>
      </c>
      <c r="N56" s="44"/>
      <c r="O56" s="94" t="str">
        <f>IF('Order Form'!$B$8="Name / Attent Of","",IF(ISNUMBER($H56),IF('Order Form'!$K$14="Yes",'Order Form'!$B$8,""),""))</f>
        <v/>
      </c>
      <c r="P56" s="102" t="str">
        <f>IF('Order Form'!$B$9="Company / Department","",IF(ISNUMBER($H56),IF('Order Form'!$K$14="Yes",'Order Form'!$B$9,""),""))</f>
        <v/>
      </c>
      <c r="Q56" s="94" t="str">
        <f>IF('Order Form'!$B$10="Address 1","",IF(ISNUMBER($H56),IF('Order Form'!$K$14="Yes",'Order Form'!$B$10,""),""))</f>
        <v/>
      </c>
      <c r="R56" s="94" t="str">
        <f>IF('Order Form'!$B$11="Address 2","",IF(ISNUMBER($H56),IF('Order Form'!$K$14="Yes",'Order Form'!$B$11,""),""))</f>
        <v/>
      </c>
      <c r="S56" s="102" t="str">
        <f>IF('Order Form'!$B$12="Address 3","",IF(ISNUMBER($H56),IF('Order Form'!$K$14="Yes",'Order Form'!$B$12,""),""))</f>
        <v/>
      </c>
      <c r="T56" s="94" t="str">
        <f>IF('Order Form'!$B$13="Town","",IF(ISNUMBER($H56),IF('Order Form'!$K$14="Yes",'Order Form'!$B$13,""),""))</f>
        <v/>
      </c>
      <c r="U56" s="40"/>
      <c r="V56" s="109" t="str">
        <f>IF('Order Form'!$B$14="Post Code","",IF(ISNUMBER($H56),IF('Order Form'!$K$14="Yes",'Order Form'!$B$14,""),""))</f>
        <v/>
      </c>
      <c r="W56" s="104" t="str">
        <f>IF('Order Form'!$B$15="Country","",IF(ISNUMBER($H56),IF('Order Form'!$K$14="Yes",VLOOKUP('Order Form'!$B$15,Lists!N:O,2,0),""),""))</f>
        <v/>
      </c>
      <c r="X56" s="106"/>
      <c r="Y56" s="105" t="str">
        <f>IF('Order Form'!$F$8="Phone","",IF(ISNUMBER($H56),IF('Order Form'!$K$14="Yes",'Order Form'!$F$8,""),""))</f>
        <v/>
      </c>
      <c r="Z56" s="103" t="str">
        <f>IF('Order Form'!$F$9="Email","",IF(ISNUMBER($H56),IF('Order Form'!$K$14="Yes",'Order Form'!$F$9,""),""))</f>
        <v/>
      </c>
      <c r="AA56" s="44"/>
      <c r="AC56" s="92" t="str">
        <f>IF(ISNUMBER(($H56)),LEFT('Order Form'!$K$10,2),"")</f>
        <v/>
      </c>
      <c r="AD56" s="40"/>
      <c r="AE56" s="92" t="str">
        <f>IF(AC56="GR",LEFT('Order Form'!$K$11,2),"")</f>
        <v/>
      </c>
      <c r="AF56" s="40"/>
      <c r="AG56" s="44"/>
      <c r="AH56" s="44"/>
      <c r="AI56" s="92" t="str">
        <f>IF(ISNUMBER(($H56)),IF('Order Form'!$K$16="Yes","P",""),"")</f>
        <v/>
      </c>
      <c r="AJ56" s="40"/>
      <c r="AK56" s="112"/>
      <c r="AL56" s="112"/>
      <c r="AM56" s="40"/>
      <c r="AN56" s="40"/>
      <c r="AO56" s="44"/>
      <c r="AP56" s="40"/>
      <c r="AQ56" s="44"/>
      <c r="AR56" s="44"/>
      <c r="AS56" s="44"/>
      <c r="AZ56" s="92" t="str">
        <f>IF(ISNUMBER(($H56)),IF('Order Form'!$K$15="Yes","Y",""),"")</f>
        <v/>
      </c>
      <c r="BD56" s="93" t="e">
        <f>IF('Order Form'!#REF!&gt;0,"OF"," ")</f>
        <v>#REF!</v>
      </c>
      <c r="BE56" s="92" t="e">
        <f>IF('Order Form'!#REF!&gt;0,"Y"," ")</f>
        <v>#REF!</v>
      </c>
      <c r="BF56" s="92" t="e">
        <f>IF('Order Form'!#REF!&gt;0,"STANDARD"," ")</f>
        <v>#REF!</v>
      </c>
    </row>
    <row r="57" spans="1:58">
      <c r="A57" s="40"/>
      <c r="B57" s="99" t="str">
        <f>IF(ISNUMBER(($H57)),'Order Form'!$D$5,"")</f>
        <v/>
      </c>
      <c r="C57" s="98" t="str">
        <f>IF(ISNUMBER(($H57)),'Order Form'!$G$5,"")</f>
        <v/>
      </c>
      <c r="D57" s="98" t="str">
        <f>IF('Order Form'!F73="","",IF(ISNUMBER(($H57)),'Order Form'!F73,""))</f>
        <v/>
      </c>
      <c r="E57" s="41"/>
      <c r="F57" s="97" t="str">
        <f>IF(ISNUMBER((H57)),SUBSTITUTE(SUBSTITUTE('Order Form'!B73,"-","")," ",""),"")</f>
        <v/>
      </c>
      <c r="G57" s="42"/>
      <c r="H57" s="96" t="str">
        <f>IF('Order Form'!H73&gt;0,'Order Form'!H73," ")</f>
        <v xml:space="preserve"> </v>
      </c>
      <c r="I57" s="95" t="str">
        <f>IF('Order Form'!$K$13="Yes",(IF('Order Form'!J73&gt;0,"",IF('Order Form'!$K$10&lt;&gt;"GR - Gratis",IF('Order Form'!I73=0,"",IF(ISNUMBER($H57),'Order Form'!I73,"")),""))),"")</f>
        <v/>
      </c>
      <c r="J57" s="95" t="str">
        <f>IF('Order Form'!$K$13="Yes",(IF('Order Form'!J73=0,"",IF('Order Form'!$K$10&lt;&gt;"GR - Gratis",IF(ISNUMBER($H57),'Order Form'!J73,""),""))),"")</f>
        <v/>
      </c>
      <c r="K57" s="43"/>
      <c r="L57" s="95" t="str">
        <f>IF('Order Form'!J73&gt;0,"",IF('Order Form'!G73=0,"",IF('Order Form'!$K$10&lt;&gt;"GR - Gratis",IF('Order Form'!$K$12="Yes",IF(ISNUMBER($H57),'Order Form'!G73*100,""),""),"")))</f>
        <v/>
      </c>
      <c r="M57" s="95" t="str">
        <f>IF('Order Form'!J73&gt;0,"",IF('Order Form'!$K$17=0,"",IF('Order Form'!$K$17=0,"",IF('Order Form'!$K$10&lt;&gt;"GR - Gratis",IF('Order Form'!$K$12="Yes",IF(ISNUMBER($H57),'Order Form'!$K$17*100,""),""),""))))</f>
        <v/>
      </c>
      <c r="N57" s="44"/>
      <c r="O57" s="94" t="str">
        <f>IF('Order Form'!$B$8="Name / Attent Of","",IF(ISNUMBER($H57),IF('Order Form'!$K$14="Yes",'Order Form'!$B$8,""),""))</f>
        <v/>
      </c>
      <c r="P57" s="102" t="str">
        <f>IF('Order Form'!$B$9="Company / Department","",IF(ISNUMBER($H57),IF('Order Form'!$K$14="Yes",'Order Form'!$B$9,""),""))</f>
        <v/>
      </c>
      <c r="Q57" s="94" t="str">
        <f>IF('Order Form'!$B$10="Address 1","",IF(ISNUMBER($H57),IF('Order Form'!$K$14="Yes",'Order Form'!$B$10,""),""))</f>
        <v/>
      </c>
      <c r="R57" s="94" t="str">
        <f>IF('Order Form'!$B$11="Address 2","",IF(ISNUMBER($H57),IF('Order Form'!$K$14="Yes",'Order Form'!$B$11,""),""))</f>
        <v/>
      </c>
      <c r="S57" s="102" t="str">
        <f>IF('Order Form'!$B$12="Address 3","",IF(ISNUMBER($H57),IF('Order Form'!$K$14="Yes",'Order Form'!$B$12,""),""))</f>
        <v/>
      </c>
      <c r="T57" s="94" t="str">
        <f>IF('Order Form'!$B$13="Town","",IF(ISNUMBER($H57),IF('Order Form'!$K$14="Yes",'Order Form'!$B$13,""),""))</f>
        <v/>
      </c>
      <c r="U57" s="40"/>
      <c r="V57" s="109" t="str">
        <f>IF('Order Form'!$B$14="Post Code","",IF(ISNUMBER($H57),IF('Order Form'!$K$14="Yes",'Order Form'!$B$14,""),""))</f>
        <v/>
      </c>
      <c r="W57" s="104" t="str">
        <f>IF('Order Form'!$B$15="Country","",IF(ISNUMBER($H57),IF('Order Form'!$K$14="Yes",VLOOKUP('Order Form'!$B$15,Lists!N:O,2,0),""),""))</f>
        <v/>
      </c>
      <c r="X57" s="106"/>
      <c r="Y57" s="105" t="str">
        <f>IF('Order Form'!$F$8="Phone","",IF(ISNUMBER($H57),IF('Order Form'!$K$14="Yes",'Order Form'!$F$8,""),""))</f>
        <v/>
      </c>
      <c r="Z57" s="103" t="str">
        <f>IF('Order Form'!$F$9="Email","",IF(ISNUMBER($H57),IF('Order Form'!$K$14="Yes",'Order Form'!$F$9,""),""))</f>
        <v/>
      </c>
      <c r="AA57" s="44"/>
      <c r="AC57" s="92" t="str">
        <f>IF(ISNUMBER(($H57)),LEFT('Order Form'!$K$10,2),"")</f>
        <v/>
      </c>
      <c r="AD57" s="40"/>
      <c r="AE57" s="92" t="str">
        <f>IF(AC57="GR",LEFT('Order Form'!$K$11,2),"")</f>
        <v/>
      </c>
      <c r="AF57" s="40"/>
      <c r="AG57" s="44"/>
      <c r="AH57" s="44"/>
      <c r="AI57" s="92" t="str">
        <f>IF(ISNUMBER(($H57)),IF('Order Form'!$K$16="Yes","P",""),"")</f>
        <v/>
      </c>
      <c r="AJ57" s="40"/>
      <c r="AK57" s="112"/>
      <c r="AL57" s="112"/>
      <c r="AM57" s="40"/>
      <c r="AN57" s="40"/>
      <c r="AO57" s="44"/>
      <c r="AP57" s="40"/>
      <c r="AQ57" s="44"/>
      <c r="AR57" s="44"/>
      <c r="AS57" s="44"/>
      <c r="AZ57" s="92" t="str">
        <f>IF(ISNUMBER(($H57)),IF('Order Form'!$K$15="Yes","Y",""),"")</f>
        <v/>
      </c>
      <c r="BD57" s="93" t="e">
        <f>IF('Order Form'!#REF!&gt;0,"OF"," ")</f>
        <v>#REF!</v>
      </c>
      <c r="BE57" s="92" t="e">
        <f>IF('Order Form'!#REF!&gt;0,"Y"," ")</f>
        <v>#REF!</v>
      </c>
      <c r="BF57" s="92" t="e">
        <f>IF('Order Form'!#REF!&gt;0,"STANDARD"," ")</f>
        <v>#REF!</v>
      </c>
    </row>
    <row r="58" spans="1:58">
      <c r="A58" s="40"/>
      <c r="B58" s="99" t="str">
        <f>IF(ISNUMBER(($H58)),'Order Form'!$D$5,"")</f>
        <v/>
      </c>
      <c r="C58" s="98" t="str">
        <f>IF(ISNUMBER(($H58)),'Order Form'!$G$5,"")</f>
        <v/>
      </c>
      <c r="D58" s="98" t="str">
        <f>IF('Order Form'!F74="","",IF(ISNUMBER(($H58)),'Order Form'!F74,""))</f>
        <v/>
      </c>
      <c r="E58" s="41"/>
      <c r="F58" s="97" t="str">
        <f>IF(ISNUMBER((H58)),SUBSTITUTE(SUBSTITUTE('Order Form'!B74,"-","")," ",""),"")</f>
        <v/>
      </c>
      <c r="G58" s="42"/>
      <c r="H58" s="96" t="str">
        <f>IF('Order Form'!H74&gt;0,'Order Form'!H74," ")</f>
        <v xml:space="preserve"> </v>
      </c>
      <c r="I58" s="95" t="str">
        <f>IF('Order Form'!$K$13="Yes",(IF('Order Form'!J74&gt;0,"",IF('Order Form'!$K$10&lt;&gt;"GR - Gratis",IF('Order Form'!I74=0,"",IF(ISNUMBER($H58),'Order Form'!I74,"")),""))),"")</f>
        <v/>
      </c>
      <c r="J58" s="95" t="str">
        <f>IF('Order Form'!$K$13="Yes",(IF('Order Form'!J74=0,"",IF('Order Form'!$K$10&lt;&gt;"GR - Gratis",IF(ISNUMBER($H58),'Order Form'!J74,""),""))),"")</f>
        <v/>
      </c>
      <c r="K58" s="43"/>
      <c r="L58" s="95" t="str">
        <f>IF('Order Form'!J74&gt;0,"",IF('Order Form'!G74=0,"",IF('Order Form'!$K$10&lt;&gt;"GR - Gratis",IF('Order Form'!$K$12="Yes",IF(ISNUMBER($H58),'Order Form'!G74*100,""),""),"")))</f>
        <v/>
      </c>
      <c r="M58" s="95" t="str">
        <f>IF('Order Form'!J74&gt;0,"",IF('Order Form'!$K$17=0,"",IF('Order Form'!$K$17=0,"",IF('Order Form'!$K$10&lt;&gt;"GR - Gratis",IF('Order Form'!$K$12="Yes",IF(ISNUMBER($H58),'Order Form'!$K$17*100,""),""),""))))</f>
        <v/>
      </c>
      <c r="N58" s="44"/>
      <c r="O58" s="94" t="str">
        <f>IF('Order Form'!$B$8="Name / Attent Of","",IF(ISNUMBER($H58),IF('Order Form'!$K$14="Yes",'Order Form'!$B$8,""),""))</f>
        <v/>
      </c>
      <c r="P58" s="102" t="str">
        <f>IF('Order Form'!$B$9="Company / Department","",IF(ISNUMBER($H58),IF('Order Form'!$K$14="Yes",'Order Form'!$B$9,""),""))</f>
        <v/>
      </c>
      <c r="Q58" s="94" t="str">
        <f>IF('Order Form'!$B$10="Address 1","",IF(ISNUMBER($H58),IF('Order Form'!$K$14="Yes",'Order Form'!$B$10,""),""))</f>
        <v/>
      </c>
      <c r="R58" s="94" t="str">
        <f>IF('Order Form'!$B$11="Address 2","",IF(ISNUMBER($H58),IF('Order Form'!$K$14="Yes",'Order Form'!$B$11,""),""))</f>
        <v/>
      </c>
      <c r="S58" s="102" t="str">
        <f>IF('Order Form'!$B$12="Address 3","",IF(ISNUMBER($H58),IF('Order Form'!$K$14="Yes",'Order Form'!$B$12,""),""))</f>
        <v/>
      </c>
      <c r="T58" s="94" t="str">
        <f>IF('Order Form'!$B$13="Town","",IF(ISNUMBER($H58),IF('Order Form'!$K$14="Yes",'Order Form'!$B$13,""),""))</f>
        <v/>
      </c>
      <c r="U58" s="40"/>
      <c r="V58" s="109" t="str">
        <f>IF('Order Form'!$B$14="Post Code","",IF(ISNUMBER($H58),IF('Order Form'!$K$14="Yes",'Order Form'!$B$14,""),""))</f>
        <v/>
      </c>
      <c r="W58" s="104" t="str">
        <f>IF('Order Form'!$B$15="Country","",IF(ISNUMBER($H58),IF('Order Form'!$K$14="Yes",VLOOKUP('Order Form'!$B$15,Lists!N:O,2,0),""),""))</f>
        <v/>
      </c>
      <c r="X58" s="106"/>
      <c r="Y58" s="105" t="str">
        <f>IF('Order Form'!$F$8="Phone","",IF(ISNUMBER($H58),IF('Order Form'!$K$14="Yes",'Order Form'!$F$8,""),""))</f>
        <v/>
      </c>
      <c r="Z58" s="103" t="str">
        <f>IF('Order Form'!$F$9="Email","",IF(ISNUMBER($H58),IF('Order Form'!$K$14="Yes",'Order Form'!$F$9,""),""))</f>
        <v/>
      </c>
      <c r="AA58" s="44"/>
      <c r="AC58" s="92" t="str">
        <f>IF(ISNUMBER(($H58)),LEFT('Order Form'!$K$10,2),"")</f>
        <v/>
      </c>
      <c r="AD58" s="40"/>
      <c r="AE58" s="92" t="str">
        <f>IF(AC58="GR",LEFT('Order Form'!$K$11,2),"")</f>
        <v/>
      </c>
      <c r="AF58" s="40"/>
      <c r="AG58" s="44"/>
      <c r="AH58" s="44"/>
      <c r="AI58" s="92" t="str">
        <f>IF(ISNUMBER(($H58)),IF('Order Form'!$K$16="Yes","P",""),"")</f>
        <v/>
      </c>
      <c r="AJ58" s="40"/>
      <c r="AK58" s="112"/>
      <c r="AL58" s="112"/>
      <c r="AM58" s="40"/>
      <c r="AN58" s="40"/>
      <c r="AO58" s="44"/>
      <c r="AP58" s="40"/>
      <c r="AQ58" s="44"/>
      <c r="AR58" s="44"/>
      <c r="AS58" s="44"/>
      <c r="AZ58" s="92" t="str">
        <f>IF(ISNUMBER(($H58)),IF('Order Form'!$K$15="Yes","Y",""),"")</f>
        <v/>
      </c>
      <c r="BD58" s="93" t="e">
        <f>IF('Order Form'!#REF!&gt;0,"OF"," ")</f>
        <v>#REF!</v>
      </c>
      <c r="BE58" s="92" t="e">
        <f>IF('Order Form'!#REF!&gt;0,"Y"," ")</f>
        <v>#REF!</v>
      </c>
      <c r="BF58" s="92" t="e">
        <f>IF('Order Form'!#REF!&gt;0,"STANDARD"," ")</f>
        <v>#REF!</v>
      </c>
    </row>
    <row r="59" spans="1:58">
      <c r="A59" s="40"/>
      <c r="B59" s="99" t="str">
        <f>IF(ISNUMBER(($H59)),'Order Form'!$D$5,"")</f>
        <v/>
      </c>
      <c r="C59" s="98" t="str">
        <f>IF(ISNUMBER(($H59)),'Order Form'!$G$5,"")</f>
        <v/>
      </c>
      <c r="D59" s="98" t="str">
        <f>IF('Order Form'!F75="","",IF(ISNUMBER(($H59)),'Order Form'!F75,""))</f>
        <v/>
      </c>
      <c r="E59" s="41"/>
      <c r="F59" s="97" t="str">
        <f>IF(ISNUMBER((H59)),SUBSTITUTE(SUBSTITUTE('Order Form'!B75,"-","")," ",""),"")</f>
        <v/>
      </c>
      <c r="G59" s="42"/>
      <c r="H59" s="96" t="str">
        <f>IF('Order Form'!H75&gt;0,'Order Form'!H75," ")</f>
        <v xml:space="preserve"> </v>
      </c>
      <c r="I59" s="95" t="str">
        <f>IF('Order Form'!$K$13="Yes",(IF('Order Form'!J75&gt;0,"",IF('Order Form'!$K$10&lt;&gt;"GR - Gratis",IF('Order Form'!I75=0,"",IF(ISNUMBER($H59),'Order Form'!I75,"")),""))),"")</f>
        <v/>
      </c>
      <c r="J59" s="95" t="str">
        <f>IF('Order Form'!$K$13="Yes",(IF('Order Form'!J75=0,"",IF('Order Form'!$K$10&lt;&gt;"GR - Gratis",IF(ISNUMBER($H59),'Order Form'!J75,""),""))),"")</f>
        <v/>
      </c>
      <c r="K59" s="43"/>
      <c r="L59" s="95" t="str">
        <f>IF('Order Form'!J75&gt;0,"",IF('Order Form'!G75=0,"",IF('Order Form'!$K$10&lt;&gt;"GR - Gratis",IF('Order Form'!$K$12="Yes",IF(ISNUMBER($H59),'Order Form'!G75*100,""),""),"")))</f>
        <v/>
      </c>
      <c r="M59" s="95" t="str">
        <f>IF('Order Form'!J75&gt;0,"",IF('Order Form'!$K$17=0,"",IF('Order Form'!$K$17=0,"",IF('Order Form'!$K$10&lt;&gt;"GR - Gratis",IF('Order Form'!$K$12="Yes",IF(ISNUMBER($H59),'Order Form'!$K$17*100,""),""),""))))</f>
        <v/>
      </c>
      <c r="N59" s="44"/>
      <c r="O59" s="94" t="str">
        <f>IF('Order Form'!$B$8="Name / Attent Of","",IF(ISNUMBER($H59),IF('Order Form'!$K$14="Yes",'Order Form'!$B$8,""),""))</f>
        <v/>
      </c>
      <c r="P59" s="102" t="str">
        <f>IF('Order Form'!$B$9="Company / Department","",IF(ISNUMBER($H59),IF('Order Form'!$K$14="Yes",'Order Form'!$B$9,""),""))</f>
        <v/>
      </c>
      <c r="Q59" s="94" t="str">
        <f>IF('Order Form'!$B$10="Address 1","",IF(ISNUMBER($H59),IF('Order Form'!$K$14="Yes",'Order Form'!$B$10,""),""))</f>
        <v/>
      </c>
      <c r="R59" s="94" t="str">
        <f>IF('Order Form'!$B$11="Address 2","",IF(ISNUMBER($H59),IF('Order Form'!$K$14="Yes",'Order Form'!$B$11,""),""))</f>
        <v/>
      </c>
      <c r="S59" s="102" t="str">
        <f>IF('Order Form'!$B$12="Address 3","",IF(ISNUMBER($H59),IF('Order Form'!$K$14="Yes",'Order Form'!$B$12,""),""))</f>
        <v/>
      </c>
      <c r="T59" s="94" t="str">
        <f>IF('Order Form'!$B$13="Town","",IF(ISNUMBER($H59),IF('Order Form'!$K$14="Yes",'Order Form'!$B$13,""),""))</f>
        <v/>
      </c>
      <c r="U59" s="40"/>
      <c r="V59" s="109" t="str">
        <f>IF('Order Form'!$B$14="Post Code","",IF(ISNUMBER($H59),IF('Order Form'!$K$14="Yes",'Order Form'!$B$14,""),""))</f>
        <v/>
      </c>
      <c r="W59" s="104" t="str">
        <f>IF('Order Form'!$B$15="Country","",IF(ISNUMBER($H59),IF('Order Form'!$K$14="Yes",VLOOKUP('Order Form'!$B$15,Lists!N:O,2,0),""),""))</f>
        <v/>
      </c>
      <c r="X59" s="106"/>
      <c r="Y59" s="105" t="str">
        <f>IF('Order Form'!$F$8="Phone","",IF(ISNUMBER($H59),IF('Order Form'!$K$14="Yes",'Order Form'!$F$8,""),""))</f>
        <v/>
      </c>
      <c r="Z59" s="103" t="str">
        <f>IF('Order Form'!$F$9="Email","",IF(ISNUMBER($H59),IF('Order Form'!$K$14="Yes",'Order Form'!$F$9,""),""))</f>
        <v/>
      </c>
      <c r="AA59" s="44"/>
      <c r="AC59" s="92" t="str">
        <f>IF(ISNUMBER(($H59)),LEFT('Order Form'!$K$10,2),"")</f>
        <v/>
      </c>
      <c r="AD59" s="40"/>
      <c r="AE59" s="92" t="str">
        <f>IF(AC59="GR",LEFT('Order Form'!$K$11,2),"")</f>
        <v/>
      </c>
      <c r="AF59" s="40"/>
      <c r="AG59" s="44"/>
      <c r="AH59" s="44"/>
      <c r="AI59" s="92" t="str">
        <f>IF(ISNUMBER(($H59)),IF('Order Form'!$K$16="Yes","P",""),"")</f>
        <v/>
      </c>
      <c r="AJ59" s="40"/>
      <c r="AK59" s="112"/>
      <c r="AL59" s="112"/>
      <c r="AM59" s="40"/>
      <c r="AN59" s="40"/>
      <c r="AO59" s="44"/>
      <c r="AP59" s="40"/>
      <c r="AQ59" s="44"/>
      <c r="AR59" s="44"/>
      <c r="AS59" s="44"/>
      <c r="AZ59" s="92" t="str">
        <f>IF(ISNUMBER(($H59)),IF('Order Form'!$K$15="Yes","Y",""),"")</f>
        <v/>
      </c>
      <c r="BD59" s="93" t="e">
        <f>IF('Order Form'!#REF!&gt;0,"OF"," ")</f>
        <v>#REF!</v>
      </c>
      <c r="BE59" s="92" t="e">
        <f>IF('Order Form'!#REF!&gt;0,"Y"," ")</f>
        <v>#REF!</v>
      </c>
      <c r="BF59" s="92" t="e">
        <f>IF('Order Form'!#REF!&gt;0,"STANDARD"," ")</f>
        <v>#REF!</v>
      </c>
    </row>
    <row r="60" spans="1:58">
      <c r="A60" s="40"/>
      <c r="B60" s="99" t="str">
        <f>IF(ISNUMBER(($H60)),'Order Form'!$D$5,"")</f>
        <v/>
      </c>
      <c r="C60" s="98" t="str">
        <f>IF(ISNUMBER(($H60)),'Order Form'!$G$5,"")</f>
        <v/>
      </c>
      <c r="D60" s="98" t="str">
        <f>IF('Order Form'!F76="","",IF(ISNUMBER(($H60)),'Order Form'!F76,""))</f>
        <v/>
      </c>
      <c r="E60" s="41"/>
      <c r="F60" s="97" t="str">
        <f>IF(ISNUMBER((H60)),SUBSTITUTE(SUBSTITUTE('Order Form'!B76,"-","")," ",""),"")</f>
        <v/>
      </c>
      <c r="G60" s="42"/>
      <c r="H60" s="96" t="str">
        <f>IF('Order Form'!H76&gt;0,'Order Form'!H76," ")</f>
        <v xml:space="preserve"> </v>
      </c>
      <c r="I60" s="95" t="str">
        <f>IF('Order Form'!$K$13="Yes",(IF('Order Form'!J76&gt;0,"",IF('Order Form'!$K$10&lt;&gt;"GR - Gratis",IF('Order Form'!I76=0,"",IF(ISNUMBER($H60),'Order Form'!I76,"")),""))),"")</f>
        <v/>
      </c>
      <c r="J60" s="95" t="str">
        <f>IF('Order Form'!$K$13="Yes",(IF('Order Form'!J76=0,"",IF('Order Form'!$K$10&lt;&gt;"GR - Gratis",IF(ISNUMBER($H60),'Order Form'!J76,""),""))),"")</f>
        <v/>
      </c>
      <c r="K60" s="43"/>
      <c r="L60" s="95" t="str">
        <f>IF('Order Form'!J76&gt;0,"",IF('Order Form'!G76=0,"",IF('Order Form'!$K$10&lt;&gt;"GR - Gratis",IF('Order Form'!$K$12="Yes",IF(ISNUMBER($H60),'Order Form'!G76*100,""),""),"")))</f>
        <v/>
      </c>
      <c r="M60" s="95" t="str">
        <f>IF('Order Form'!J76&gt;0,"",IF('Order Form'!$K$17=0,"",IF('Order Form'!$K$17=0,"",IF('Order Form'!$K$10&lt;&gt;"GR - Gratis",IF('Order Form'!$K$12="Yes",IF(ISNUMBER($H60),'Order Form'!$K$17*100,""),""),""))))</f>
        <v/>
      </c>
      <c r="N60" s="44"/>
      <c r="O60" s="94" t="str">
        <f>IF('Order Form'!$B$8="Name / Attent Of","",IF(ISNUMBER($H60),IF('Order Form'!$K$14="Yes",'Order Form'!$B$8,""),""))</f>
        <v/>
      </c>
      <c r="P60" s="102" t="str">
        <f>IF('Order Form'!$B$9="Company / Department","",IF(ISNUMBER($H60),IF('Order Form'!$K$14="Yes",'Order Form'!$B$9,""),""))</f>
        <v/>
      </c>
      <c r="Q60" s="94" t="str">
        <f>IF('Order Form'!$B$10="Address 1","",IF(ISNUMBER($H60),IF('Order Form'!$K$14="Yes",'Order Form'!$B$10,""),""))</f>
        <v/>
      </c>
      <c r="R60" s="94" t="str">
        <f>IF('Order Form'!$B$11="Address 2","",IF(ISNUMBER($H60),IF('Order Form'!$K$14="Yes",'Order Form'!$B$11,""),""))</f>
        <v/>
      </c>
      <c r="S60" s="102" t="str">
        <f>IF('Order Form'!$B$12="Address 3","",IF(ISNUMBER($H60),IF('Order Form'!$K$14="Yes",'Order Form'!$B$12,""),""))</f>
        <v/>
      </c>
      <c r="T60" s="94" t="str">
        <f>IF('Order Form'!$B$13="Town","",IF(ISNUMBER($H60),IF('Order Form'!$K$14="Yes",'Order Form'!$B$13,""),""))</f>
        <v/>
      </c>
      <c r="U60" s="40"/>
      <c r="V60" s="109" t="str">
        <f>IF('Order Form'!$B$14="Post Code","",IF(ISNUMBER($H60),IF('Order Form'!$K$14="Yes",'Order Form'!$B$14,""),""))</f>
        <v/>
      </c>
      <c r="W60" s="104" t="str">
        <f>IF('Order Form'!$B$15="Country","",IF(ISNUMBER($H60),IF('Order Form'!$K$14="Yes",VLOOKUP('Order Form'!$B$15,Lists!N:O,2,0),""),""))</f>
        <v/>
      </c>
      <c r="X60" s="106"/>
      <c r="Y60" s="105" t="str">
        <f>IF('Order Form'!$F$8="Phone","",IF(ISNUMBER($H60),IF('Order Form'!$K$14="Yes",'Order Form'!$F$8,""),""))</f>
        <v/>
      </c>
      <c r="Z60" s="103" t="str">
        <f>IF('Order Form'!$F$9="Email","",IF(ISNUMBER($H60),IF('Order Form'!$K$14="Yes",'Order Form'!$F$9,""),""))</f>
        <v/>
      </c>
      <c r="AA60" s="44"/>
      <c r="AC60" s="92" t="str">
        <f>IF(ISNUMBER(($H60)),LEFT('Order Form'!$K$10,2),"")</f>
        <v/>
      </c>
      <c r="AD60" s="40"/>
      <c r="AE60" s="92" t="str">
        <f>IF(AC60="GR",LEFT('Order Form'!$K$11,2),"")</f>
        <v/>
      </c>
      <c r="AF60" s="40"/>
      <c r="AG60" s="44"/>
      <c r="AH60" s="44"/>
      <c r="AI60" s="92" t="str">
        <f>IF(ISNUMBER(($H60)),IF('Order Form'!$K$16="Yes","P",""),"")</f>
        <v/>
      </c>
      <c r="AJ60" s="40"/>
      <c r="AK60" s="112"/>
      <c r="AL60" s="112"/>
      <c r="AM60" s="40"/>
      <c r="AN60" s="40"/>
      <c r="AO60" s="44"/>
      <c r="AP60" s="40"/>
      <c r="AQ60" s="44"/>
      <c r="AR60" s="44"/>
      <c r="AS60" s="44"/>
      <c r="AZ60" s="92" t="str">
        <f>IF(ISNUMBER(($H60)),IF('Order Form'!$K$15="Yes","Y",""),"")</f>
        <v/>
      </c>
      <c r="BD60" s="93" t="e">
        <f>IF('Order Form'!#REF!&gt;0,"OF"," ")</f>
        <v>#REF!</v>
      </c>
      <c r="BE60" s="92" t="e">
        <f>IF('Order Form'!#REF!&gt;0,"Y"," ")</f>
        <v>#REF!</v>
      </c>
      <c r="BF60" s="92" t="e">
        <f>IF('Order Form'!#REF!&gt;0,"STANDARD"," ")</f>
        <v>#REF!</v>
      </c>
    </row>
    <row r="61" spans="1:58">
      <c r="A61" s="40"/>
      <c r="B61" s="99" t="str">
        <f>IF(ISNUMBER(($H61)),'Order Form'!$D$5,"")</f>
        <v/>
      </c>
      <c r="C61" s="98" t="str">
        <f>IF(ISNUMBER(($H61)),'Order Form'!$G$5,"")</f>
        <v/>
      </c>
      <c r="D61" s="98" t="str">
        <f>IF('Order Form'!F77="","",IF(ISNUMBER(($H61)),'Order Form'!F77,""))</f>
        <v/>
      </c>
      <c r="E61" s="41"/>
      <c r="F61" s="97" t="str">
        <f>IF(ISNUMBER((H61)),SUBSTITUTE(SUBSTITUTE('Order Form'!B77,"-","")," ",""),"")</f>
        <v/>
      </c>
      <c r="G61" s="42"/>
      <c r="H61" s="96" t="str">
        <f>IF('Order Form'!H77&gt;0,'Order Form'!H77," ")</f>
        <v xml:space="preserve"> </v>
      </c>
      <c r="I61" s="95" t="str">
        <f>IF('Order Form'!$K$13="Yes",(IF('Order Form'!J77&gt;0,"",IF('Order Form'!$K$10&lt;&gt;"GR - Gratis",IF('Order Form'!I77=0,"",IF(ISNUMBER($H61),'Order Form'!I77,"")),""))),"")</f>
        <v/>
      </c>
      <c r="J61" s="95" t="str">
        <f>IF('Order Form'!$K$13="Yes",(IF('Order Form'!J77=0,"",IF('Order Form'!$K$10&lt;&gt;"GR - Gratis",IF(ISNUMBER($H61),'Order Form'!J77,""),""))),"")</f>
        <v/>
      </c>
      <c r="K61" s="43"/>
      <c r="L61" s="95" t="str">
        <f>IF('Order Form'!J77&gt;0,"",IF('Order Form'!G77=0,"",IF('Order Form'!$K$10&lt;&gt;"GR - Gratis",IF('Order Form'!$K$12="Yes",IF(ISNUMBER($H61),'Order Form'!G77*100,""),""),"")))</f>
        <v/>
      </c>
      <c r="M61" s="95" t="str">
        <f>IF('Order Form'!J77&gt;0,"",IF('Order Form'!$K$17=0,"",IF('Order Form'!$K$17=0,"",IF('Order Form'!$K$10&lt;&gt;"GR - Gratis",IF('Order Form'!$K$12="Yes",IF(ISNUMBER($H61),'Order Form'!$K$17*100,""),""),""))))</f>
        <v/>
      </c>
      <c r="N61" s="44"/>
      <c r="O61" s="94" t="str">
        <f>IF('Order Form'!$B$8="Name / Attent Of","",IF(ISNUMBER($H61),IF('Order Form'!$K$14="Yes",'Order Form'!$B$8,""),""))</f>
        <v/>
      </c>
      <c r="P61" s="102" t="str">
        <f>IF('Order Form'!$B$9="Company / Department","",IF(ISNUMBER($H61),IF('Order Form'!$K$14="Yes",'Order Form'!$B$9,""),""))</f>
        <v/>
      </c>
      <c r="Q61" s="94" t="str">
        <f>IF('Order Form'!$B$10="Address 1","",IF(ISNUMBER($H61),IF('Order Form'!$K$14="Yes",'Order Form'!$B$10,""),""))</f>
        <v/>
      </c>
      <c r="R61" s="94" t="str">
        <f>IF('Order Form'!$B$11="Address 2","",IF(ISNUMBER($H61),IF('Order Form'!$K$14="Yes",'Order Form'!$B$11,""),""))</f>
        <v/>
      </c>
      <c r="S61" s="102" t="str">
        <f>IF('Order Form'!$B$12="Address 3","",IF(ISNUMBER($H61),IF('Order Form'!$K$14="Yes",'Order Form'!$B$12,""),""))</f>
        <v/>
      </c>
      <c r="T61" s="94" t="str">
        <f>IF('Order Form'!$B$13="Town","",IF(ISNUMBER($H61),IF('Order Form'!$K$14="Yes",'Order Form'!$B$13,""),""))</f>
        <v/>
      </c>
      <c r="U61" s="40"/>
      <c r="V61" s="109" t="str">
        <f>IF('Order Form'!$B$14="Post Code","",IF(ISNUMBER($H61),IF('Order Form'!$K$14="Yes",'Order Form'!$B$14,""),""))</f>
        <v/>
      </c>
      <c r="W61" s="104" t="str">
        <f>IF('Order Form'!$B$15="Country","",IF(ISNUMBER($H61),IF('Order Form'!$K$14="Yes",VLOOKUP('Order Form'!$B$15,Lists!N:O,2,0),""),""))</f>
        <v/>
      </c>
      <c r="X61" s="106"/>
      <c r="Y61" s="105" t="str">
        <f>IF('Order Form'!$F$8="Phone","",IF(ISNUMBER($H61),IF('Order Form'!$K$14="Yes",'Order Form'!$F$8,""),""))</f>
        <v/>
      </c>
      <c r="Z61" s="103" t="str">
        <f>IF('Order Form'!$F$9="Email","",IF(ISNUMBER($H61),IF('Order Form'!$K$14="Yes",'Order Form'!$F$9,""),""))</f>
        <v/>
      </c>
      <c r="AA61" s="44"/>
      <c r="AC61" s="92" t="str">
        <f>IF(ISNUMBER(($H61)),LEFT('Order Form'!$K$10,2),"")</f>
        <v/>
      </c>
      <c r="AD61" s="40"/>
      <c r="AE61" s="92" t="str">
        <f>IF(AC61="GR",LEFT('Order Form'!$K$11,2),"")</f>
        <v/>
      </c>
      <c r="AF61" s="40"/>
      <c r="AG61" s="44"/>
      <c r="AH61" s="44"/>
      <c r="AI61" s="92" t="str">
        <f>IF(ISNUMBER(($H61)),IF('Order Form'!$K$16="Yes","P",""),"")</f>
        <v/>
      </c>
      <c r="AJ61" s="40"/>
      <c r="AK61" s="112"/>
      <c r="AL61" s="112"/>
      <c r="AM61" s="40"/>
      <c r="AN61" s="40"/>
      <c r="AO61" s="44"/>
      <c r="AP61" s="40"/>
      <c r="AQ61" s="44"/>
      <c r="AR61" s="44"/>
      <c r="AS61" s="44"/>
      <c r="AZ61" s="92" t="str">
        <f>IF(ISNUMBER(($H61)),IF('Order Form'!$K$15="Yes","Y",""),"")</f>
        <v/>
      </c>
      <c r="BD61" s="93" t="e">
        <f>IF('Order Form'!#REF!&gt;0,"OF"," ")</f>
        <v>#REF!</v>
      </c>
      <c r="BE61" s="92" t="e">
        <f>IF('Order Form'!#REF!&gt;0,"Y"," ")</f>
        <v>#REF!</v>
      </c>
      <c r="BF61" s="92" t="e">
        <f>IF('Order Form'!#REF!&gt;0,"STANDARD"," ")</f>
        <v>#REF!</v>
      </c>
    </row>
    <row r="62" spans="1:58">
      <c r="A62" s="40"/>
      <c r="B62" s="99" t="str">
        <f>IF(ISNUMBER(($H62)),'Order Form'!$D$5,"")</f>
        <v/>
      </c>
      <c r="C62" s="98" t="str">
        <f>IF(ISNUMBER(($H62)),'Order Form'!$G$5,"")</f>
        <v/>
      </c>
      <c r="D62" s="98" t="str">
        <f>IF('Order Form'!F78="","",IF(ISNUMBER(($H62)),'Order Form'!F78,""))</f>
        <v/>
      </c>
      <c r="E62" s="41"/>
      <c r="F62" s="97" t="str">
        <f>IF(ISNUMBER((H62)),SUBSTITUTE(SUBSTITUTE('Order Form'!B78,"-","")," ",""),"")</f>
        <v/>
      </c>
      <c r="G62" s="42"/>
      <c r="H62" s="96" t="str">
        <f>IF('Order Form'!H78&gt;0,'Order Form'!H78," ")</f>
        <v xml:space="preserve"> </v>
      </c>
      <c r="I62" s="95" t="str">
        <f>IF('Order Form'!$K$13="Yes",(IF('Order Form'!J78&gt;0,"",IF('Order Form'!$K$10&lt;&gt;"GR - Gratis",IF('Order Form'!I78=0,"",IF(ISNUMBER($H62),'Order Form'!I78,"")),""))),"")</f>
        <v/>
      </c>
      <c r="J62" s="95" t="str">
        <f>IF('Order Form'!$K$13="Yes",(IF('Order Form'!J78=0,"",IF('Order Form'!$K$10&lt;&gt;"GR - Gratis",IF(ISNUMBER($H62),'Order Form'!J78,""),""))),"")</f>
        <v/>
      </c>
      <c r="K62" s="43"/>
      <c r="L62" s="95" t="str">
        <f>IF('Order Form'!J78&gt;0,"",IF('Order Form'!G78=0,"",IF('Order Form'!$K$10&lt;&gt;"GR - Gratis",IF('Order Form'!$K$12="Yes",IF(ISNUMBER($H62),'Order Form'!G78*100,""),""),"")))</f>
        <v/>
      </c>
      <c r="M62" s="95" t="str">
        <f>IF('Order Form'!J78&gt;0,"",IF('Order Form'!$K$17=0,"",IF('Order Form'!$K$17=0,"",IF('Order Form'!$K$10&lt;&gt;"GR - Gratis",IF('Order Form'!$K$12="Yes",IF(ISNUMBER($H62),'Order Form'!$K$17*100,""),""),""))))</f>
        <v/>
      </c>
      <c r="N62" s="44"/>
      <c r="O62" s="94" t="str">
        <f>IF('Order Form'!$B$8="Name / Attent Of","",IF(ISNUMBER($H62),IF('Order Form'!$K$14="Yes",'Order Form'!$B$8,""),""))</f>
        <v/>
      </c>
      <c r="P62" s="102" t="str">
        <f>IF('Order Form'!$B$9="Company / Department","",IF(ISNUMBER($H62),IF('Order Form'!$K$14="Yes",'Order Form'!$B$9,""),""))</f>
        <v/>
      </c>
      <c r="Q62" s="94" t="str">
        <f>IF('Order Form'!$B$10="Address 1","",IF(ISNUMBER($H62),IF('Order Form'!$K$14="Yes",'Order Form'!$B$10,""),""))</f>
        <v/>
      </c>
      <c r="R62" s="94" t="str">
        <f>IF('Order Form'!$B$11="Address 2","",IF(ISNUMBER($H62),IF('Order Form'!$K$14="Yes",'Order Form'!$B$11,""),""))</f>
        <v/>
      </c>
      <c r="S62" s="102" t="str">
        <f>IF('Order Form'!$B$12="Address 3","",IF(ISNUMBER($H62),IF('Order Form'!$K$14="Yes",'Order Form'!$B$12,""),""))</f>
        <v/>
      </c>
      <c r="T62" s="94" t="str">
        <f>IF('Order Form'!$B$13="Town","",IF(ISNUMBER($H62),IF('Order Form'!$K$14="Yes",'Order Form'!$B$13,""),""))</f>
        <v/>
      </c>
      <c r="U62" s="40"/>
      <c r="V62" s="109" t="str">
        <f>IF('Order Form'!$B$14="Post Code","",IF(ISNUMBER($H62),IF('Order Form'!$K$14="Yes",'Order Form'!$B$14,""),""))</f>
        <v/>
      </c>
      <c r="W62" s="104" t="str">
        <f>IF('Order Form'!$B$15="Country","",IF(ISNUMBER($H62),IF('Order Form'!$K$14="Yes",VLOOKUP('Order Form'!$B$15,Lists!N:O,2,0),""),""))</f>
        <v/>
      </c>
      <c r="X62" s="106"/>
      <c r="Y62" s="105" t="str">
        <f>IF('Order Form'!$F$8="Phone","",IF(ISNUMBER($H62),IF('Order Form'!$K$14="Yes",'Order Form'!$F$8,""),""))</f>
        <v/>
      </c>
      <c r="Z62" s="103" t="str">
        <f>IF('Order Form'!$F$9="Email","",IF(ISNUMBER($H62),IF('Order Form'!$K$14="Yes",'Order Form'!$F$9,""),""))</f>
        <v/>
      </c>
      <c r="AA62" s="44"/>
      <c r="AC62" s="92" t="str">
        <f>IF(ISNUMBER(($H62)),LEFT('Order Form'!$K$10,2),"")</f>
        <v/>
      </c>
      <c r="AD62" s="40"/>
      <c r="AE62" s="92" t="str">
        <f>IF(AC62="GR",LEFT('Order Form'!$K$11,2),"")</f>
        <v/>
      </c>
      <c r="AF62" s="40"/>
      <c r="AG62" s="44"/>
      <c r="AH62" s="44"/>
      <c r="AI62" s="92" t="str">
        <f>IF(ISNUMBER(($H62)),IF('Order Form'!$K$16="Yes","P",""),"")</f>
        <v/>
      </c>
      <c r="AJ62" s="40"/>
      <c r="AK62" s="112"/>
      <c r="AL62" s="112"/>
      <c r="AM62" s="40"/>
      <c r="AN62" s="40"/>
      <c r="AO62" s="44"/>
      <c r="AP62" s="40"/>
      <c r="AQ62" s="44"/>
      <c r="AR62" s="44"/>
      <c r="AS62" s="44"/>
      <c r="AZ62" s="92" t="str">
        <f>IF(ISNUMBER(($H62)),IF('Order Form'!$K$15="Yes","Y",""),"")</f>
        <v/>
      </c>
      <c r="BD62" s="93" t="e">
        <f>IF('Order Form'!#REF!&gt;0,"OF"," ")</f>
        <v>#REF!</v>
      </c>
      <c r="BE62" s="92" t="e">
        <f>IF('Order Form'!#REF!&gt;0,"Y"," ")</f>
        <v>#REF!</v>
      </c>
      <c r="BF62" s="92" t="e">
        <f>IF('Order Form'!#REF!&gt;0,"STANDARD"," ")</f>
        <v>#REF!</v>
      </c>
    </row>
    <row r="63" spans="1:58">
      <c r="A63" s="40"/>
      <c r="B63" s="99" t="str">
        <f>IF(ISNUMBER(($H63)),'Order Form'!$D$5,"")</f>
        <v/>
      </c>
      <c r="C63" s="98" t="str">
        <f>IF(ISNUMBER(($H63)),'Order Form'!$G$5,"")</f>
        <v/>
      </c>
      <c r="D63" s="98" t="str">
        <f>IF('Order Form'!F79="","",IF(ISNUMBER(($H63)),'Order Form'!F79,""))</f>
        <v/>
      </c>
      <c r="E63" s="41"/>
      <c r="F63" s="97" t="str">
        <f>IF(ISNUMBER((H63)),SUBSTITUTE(SUBSTITUTE('Order Form'!B79,"-","")," ",""),"")</f>
        <v/>
      </c>
      <c r="G63" s="42"/>
      <c r="H63" s="96" t="str">
        <f>IF('Order Form'!H79&gt;0,'Order Form'!H79," ")</f>
        <v xml:space="preserve"> </v>
      </c>
      <c r="I63" s="95" t="str">
        <f>IF('Order Form'!$K$13="Yes",(IF('Order Form'!J79&gt;0,"",IF('Order Form'!$K$10&lt;&gt;"GR - Gratis",IF('Order Form'!I79=0,"",IF(ISNUMBER($H63),'Order Form'!I79,"")),""))),"")</f>
        <v/>
      </c>
      <c r="J63" s="95" t="str">
        <f>IF('Order Form'!$K$13="Yes",(IF('Order Form'!J79=0,"",IF('Order Form'!$K$10&lt;&gt;"GR - Gratis",IF(ISNUMBER($H63),'Order Form'!J79,""),""))),"")</f>
        <v/>
      </c>
      <c r="K63" s="43"/>
      <c r="L63" s="95" t="str">
        <f>IF('Order Form'!J79&gt;0,"",IF('Order Form'!G79=0,"",IF('Order Form'!$K$10&lt;&gt;"GR - Gratis",IF('Order Form'!$K$12="Yes",IF(ISNUMBER($H63),'Order Form'!G79*100,""),""),"")))</f>
        <v/>
      </c>
      <c r="M63" s="95" t="str">
        <f>IF('Order Form'!J79&gt;0,"",IF('Order Form'!$K$17=0,"",IF('Order Form'!$K$17=0,"",IF('Order Form'!$K$10&lt;&gt;"GR - Gratis",IF('Order Form'!$K$12="Yes",IF(ISNUMBER($H63),'Order Form'!$K$17*100,""),""),""))))</f>
        <v/>
      </c>
      <c r="N63" s="44"/>
      <c r="O63" s="94" t="str">
        <f>IF('Order Form'!$B$8="Name / Attent Of","",IF(ISNUMBER($H63),IF('Order Form'!$K$14="Yes",'Order Form'!$B$8,""),""))</f>
        <v/>
      </c>
      <c r="P63" s="102" t="str">
        <f>IF('Order Form'!$B$9="Company / Department","",IF(ISNUMBER($H63),IF('Order Form'!$K$14="Yes",'Order Form'!$B$9,""),""))</f>
        <v/>
      </c>
      <c r="Q63" s="94" t="str">
        <f>IF('Order Form'!$B$10="Address 1","",IF(ISNUMBER($H63),IF('Order Form'!$K$14="Yes",'Order Form'!$B$10,""),""))</f>
        <v/>
      </c>
      <c r="R63" s="94" t="str">
        <f>IF('Order Form'!$B$11="Address 2","",IF(ISNUMBER($H63),IF('Order Form'!$K$14="Yes",'Order Form'!$B$11,""),""))</f>
        <v/>
      </c>
      <c r="S63" s="102" t="str">
        <f>IF('Order Form'!$B$12="Address 3","",IF(ISNUMBER($H63),IF('Order Form'!$K$14="Yes",'Order Form'!$B$12,""),""))</f>
        <v/>
      </c>
      <c r="T63" s="94" t="str">
        <f>IF('Order Form'!$B$13="Town","",IF(ISNUMBER($H63),IF('Order Form'!$K$14="Yes",'Order Form'!$B$13,""),""))</f>
        <v/>
      </c>
      <c r="U63" s="40"/>
      <c r="V63" s="109" t="str">
        <f>IF('Order Form'!$B$14="Post Code","",IF(ISNUMBER($H63),IF('Order Form'!$K$14="Yes",'Order Form'!$B$14,""),""))</f>
        <v/>
      </c>
      <c r="W63" s="104" t="str">
        <f>IF('Order Form'!$B$15="Country","",IF(ISNUMBER($H63),IF('Order Form'!$K$14="Yes",VLOOKUP('Order Form'!$B$15,Lists!N:O,2,0),""),""))</f>
        <v/>
      </c>
      <c r="X63" s="106"/>
      <c r="Y63" s="105" t="str">
        <f>IF('Order Form'!$F$8="Phone","",IF(ISNUMBER($H63),IF('Order Form'!$K$14="Yes",'Order Form'!$F$8,""),""))</f>
        <v/>
      </c>
      <c r="Z63" s="103" t="str">
        <f>IF('Order Form'!$F$9="Email","",IF(ISNUMBER($H63),IF('Order Form'!$K$14="Yes",'Order Form'!$F$9,""),""))</f>
        <v/>
      </c>
      <c r="AA63" s="44"/>
      <c r="AC63" s="92" t="str">
        <f>IF(ISNUMBER(($H63)),LEFT('Order Form'!$K$10,2),"")</f>
        <v/>
      </c>
      <c r="AD63" s="40"/>
      <c r="AE63" s="92" t="str">
        <f>IF(AC63="GR",LEFT('Order Form'!$K$11,2),"")</f>
        <v/>
      </c>
      <c r="AF63" s="40"/>
      <c r="AG63" s="44"/>
      <c r="AH63" s="44"/>
      <c r="AI63" s="92" t="str">
        <f>IF(ISNUMBER(($H63)),IF('Order Form'!$K$16="Yes","P",""),"")</f>
        <v/>
      </c>
      <c r="AJ63" s="40"/>
      <c r="AK63" s="112"/>
      <c r="AL63" s="112"/>
      <c r="AM63" s="40"/>
      <c r="AN63" s="40"/>
      <c r="AO63" s="44"/>
      <c r="AP63" s="40"/>
      <c r="AQ63" s="44"/>
      <c r="AR63" s="44"/>
      <c r="AS63" s="44"/>
      <c r="AZ63" s="92" t="str">
        <f>IF(ISNUMBER(($H63)),IF('Order Form'!$K$15="Yes","Y",""),"")</f>
        <v/>
      </c>
      <c r="BD63" s="93" t="e">
        <f>IF('Order Form'!#REF!&gt;0,"OF"," ")</f>
        <v>#REF!</v>
      </c>
      <c r="BE63" s="92" t="e">
        <f>IF('Order Form'!#REF!&gt;0,"Y"," ")</f>
        <v>#REF!</v>
      </c>
      <c r="BF63" s="92" t="e">
        <f>IF('Order Form'!#REF!&gt;0,"STANDARD"," ")</f>
        <v>#REF!</v>
      </c>
    </row>
    <row r="64" spans="1:58">
      <c r="A64" s="40"/>
      <c r="B64" s="99" t="str">
        <f>IF(ISNUMBER(($H64)),'Order Form'!$D$5,"")</f>
        <v/>
      </c>
      <c r="C64" s="98" t="str">
        <f>IF(ISNUMBER(($H64)),'Order Form'!$G$5,"")</f>
        <v/>
      </c>
      <c r="D64" s="98" t="str">
        <f>IF('Order Form'!F80="","",IF(ISNUMBER(($H64)),'Order Form'!F80,""))</f>
        <v/>
      </c>
      <c r="E64" s="41"/>
      <c r="F64" s="97" t="str">
        <f>IF(ISNUMBER((H64)),SUBSTITUTE(SUBSTITUTE('Order Form'!B80,"-","")," ",""),"")</f>
        <v/>
      </c>
      <c r="G64" s="42"/>
      <c r="H64" s="96" t="str">
        <f>IF('Order Form'!H80&gt;0,'Order Form'!H80," ")</f>
        <v xml:space="preserve"> </v>
      </c>
      <c r="I64" s="95" t="str">
        <f>IF('Order Form'!$K$13="Yes",(IF('Order Form'!J80&gt;0,"",IF('Order Form'!$K$10&lt;&gt;"GR - Gratis",IF('Order Form'!I80=0,"",IF(ISNUMBER($H64),'Order Form'!I80,"")),""))),"")</f>
        <v/>
      </c>
      <c r="J64" s="95" t="str">
        <f>IF('Order Form'!$K$13="Yes",(IF('Order Form'!J80=0,"",IF('Order Form'!$K$10&lt;&gt;"GR - Gratis",IF(ISNUMBER($H64),'Order Form'!J80,""),""))),"")</f>
        <v/>
      </c>
      <c r="K64" s="43"/>
      <c r="L64" s="95" t="str">
        <f>IF('Order Form'!J80&gt;0,"",IF('Order Form'!G80=0,"",IF('Order Form'!$K$10&lt;&gt;"GR - Gratis",IF('Order Form'!$K$12="Yes",IF(ISNUMBER($H64),'Order Form'!G80*100,""),""),"")))</f>
        <v/>
      </c>
      <c r="M64" s="95" t="str">
        <f>IF('Order Form'!J80&gt;0,"",IF('Order Form'!$K$17=0,"",IF('Order Form'!$K$17=0,"",IF('Order Form'!$K$10&lt;&gt;"GR - Gratis",IF('Order Form'!$K$12="Yes",IF(ISNUMBER($H64),'Order Form'!$K$17*100,""),""),""))))</f>
        <v/>
      </c>
      <c r="N64" s="44"/>
      <c r="O64" s="94" t="str">
        <f>IF('Order Form'!$B$8="Name / Attent Of","",IF(ISNUMBER($H64),IF('Order Form'!$K$14="Yes",'Order Form'!$B$8,""),""))</f>
        <v/>
      </c>
      <c r="P64" s="102" t="str">
        <f>IF('Order Form'!$B$9="Company / Department","",IF(ISNUMBER($H64),IF('Order Form'!$K$14="Yes",'Order Form'!$B$9,""),""))</f>
        <v/>
      </c>
      <c r="Q64" s="94" t="str">
        <f>IF('Order Form'!$B$10="Address 1","",IF(ISNUMBER($H64),IF('Order Form'!$K$14="Yes",'Order Form'!$B$10,""),""))</f>
        <v/>
      </c>
      <c r="R64" s="94" t="str">
        <f>IF('Order Form'!$B$11="Address 2","",IF(ISNUMBER($H64),IF('Order Form'!$K$14="Yes",'Order Form'!$B$11,""),""))</f>
        <v/>
      </c>
      <c r="S64" s="102" t="str">
        <f>IF('Order Form'!$B$12="Address 3","",IF(ISNUMBER($H64),IF('Order Form'!$K$14="Yes",'Order Form'!$B$12,""),""))</f>
        <v/>
      </c>
      <c r="T64" s="94" t="str">
        <f>IF('Order Form'!$B$13="Town","",IF(ISNUMBER($H64),IF('Order Form'!$K$14="Yes",'Order Form'!$B$13,""),""))</f>
        <v/>
      </c>
      <c r="U64" s="40"/>
      <c r="V64" s="109" t="str">
        <f>IF('Order Form'!$B$14="Post Code","",IF(ISNUMBER($H64),IF('Order Form'!$K$14="Yes",'Order Form'!$B$14,""),""))</f>
        <v/>
      </c>
      <c r="W64" s="104" t="str">
        <f>IF('Order Form'!$B$15="Country","",IF(ISNUMBER($H64),IF('Order Form'!$K$14="Yes",VLOOKUP('Order Form'!$B$15,Lists!N:O,2,0),""),""))</f>
        <v/>
      </c>
      <c r="X64" s="106"/>
      <c r="Y64" s="105" t="str">
        <f>IF('Order Form'!$F$8="Phone","",IF(ISNUMBER($H64),IF('Order Form'!$K$14="Yes",'Order Form'!$F$8,""),""))</f>
        <v/>
      </c>
      <c r="Z64" s="103" t="str">
        <f>IF('Order Form'!$F$9="Email","",IF(ISNUMBER($H64),IF('Order Form'!$K$14="Yes",'Order Form'!$F$9,""),""))</f>
        <v/>
      </c>
      <c r="AA64" s="44"/>
      <c r="AC64" s="92" t="str">
        <f>IF(ISNUMBER(($H64)),LEFT('Order Form'!$K$10,2),"")</f>
        <v/>
      </c>
      <c r="AD64" s="40"/>
      <c r="AE64" s="92" t="str">
        <f>IF(AC64="GR",LEFT('Order Form'!$K$11,2),"")</f>
        <v/>
      </c>
      <c r="AF64" s="40"/>
      <c r="AG64" s="44"/>
      <c r="AH64" s="44"/>
      <c r="AI64" s="92" t="str">
        <f>IF(ISNUMBER(($H64)),IF('Order Form'!$K$16="Yes","P",""),"")</f>
        <v/>
      </c>
      <c r="AJ64" s="40"/>
      <c r="AK64" s="112"/>
      <c r="AL64" s="112"/>
      <c r="AM64" s="40"/>
      <c r="AN64" s="40"/>
      <c r="AO64" s="44"/>
      <c r="AP64" s="40"/>
      <c r="AQ64" s="44"/>
      <c r="AR64" s="44"/>
      <c r="AS64" s="44"/>
      <c r="AZ64" s="92" t="str">
        <f>IF(ISNUMBER(($H64)),IF('Order Form'!$K$15="Yes","Y",""),"")</f>
        <v/>
      </c>
      <c r="BD64" s="93" t="e">
        <f>IF('Order Form'!#REF!&gt;0,"OF"," ")</f>
        <v>#REF!</v>
      </c>
      <c r="BE64" s="92" t="e">
        <f>IF('Order Form'!#REF!&gt;0,"Y"," ")</f>
        <v>#REF!</v>
      </c>
      <c r="BF64" s="92" t="e">
        <f>IF('Order Form'!#REF!&gt;0,"STANDARD"," ")</f>
        <v>#REF!</v>
      </c>
    </row>
    <row r="65" spans="1:58">
      <c r="A65" s="40"/>
      <c r="B65" s="99" t="str">
        <f>IF(ISNUMBER(($H65)),'Order Form'!$D$5,"")</f>
        <v/>
      </c>
      <c r="C65" s="98" t="str">
        <f>IF(ISNUMBER(($H65)),'Order Form'!$G$5,"")</f>
        <v/>
      </c>
      <c r="D65" s="98" t="str">
        <f>IF('Order Form'!F81="","",IF(ISNUMBER(($H65)),'Order Form'!F81,""))</f>
        <v/>
      </c>
      <c r="E65" s="41"/>
      <c r="F65" s="97" t="str">
        <f>IF(ISNUMBER((H65)),SUBSTITUTE(SUBSTITUTE('Order Form'!B81,"-","")," ",""),"")</f>
        <v/>
      </c>
      <c r="G65" s="42"/>
      <c r="H65" s="96" t="str">
        <f>IF('Order Form'!H81&gt;0,'Order Form'!H81," ")</f>
        <v xml:space="preserve"> </v>
      </c>
      <c r="I65" s="95" t="str">
        <f>IF('Order Form'!$K$13="Yes",(IF('Order Form'!J81&gt;0,"",IF('Order Form'!$K$10&lt;&gt;"GR - Gratis",IF('Order Form'!I81=0,"",IF(ISNUMBER($H65),'Order Form'!I81,"")),""))),"")</f>
        <v/>
      </c>
      <c r="J65" s="95" t="str">
        <f>IF('Order Form'!$K$13="Yes",(IF('Order Form'!J81=0,"",IF('Order Form'!$K$10&lt;&gt;"GR - Gratis",IF(ISNUMBER($H65),'Order Form'!J81,""),""))),"")</f>
        <v/>
      </c>
      <c r="K65" s="43"/>
      <c r="L65" s="95" t="str">
        <f>IF('Order Form'!J81&gt;0,"",IF('Order Form'!G81=0,"",IF('Order Form'!$K$10&lt;&gt;"GR - Gratis",IF('Order Form'!$K$12="Yes",IF(ISNUMBER($H65),'Order Form'!G81*100,""),""),"")))</f>
        <v/>
      </c>
      <c r="M65" s="95" t="str">
        <f>IF('Order Form'!J81&gt;0,"",IF('Order Form'!$K$17=0,"",IF('Order Form'!$K$17=0,"",IF('Order Form'!$K$10&lt;&gt;"GR - Gratis",IF('Order Form'!$K$12="Yes",IF(ISNUMBER($H65),'Order Form'!$K$17*100,""),""),""))))</f>
        <v/>
      </c>
      <c r="N65" s="44"/>
      <c r="O65" s="94" t="str">
        <f>IF('Order Form'!$B$8="Name / Attent Of","",IF(ISNUMBER($H65),IF('Order Form'!$K$14="Yes",'Order Form'!$B$8,""),""))</f>
        <v/>
      </c>
      <c r="P65" s="102" t="str">
        <f>IF('Order Form'!$B$9="Company / Department","",IF(ISNUMBER($H65),IF('Order Form'!$K$14="Yes",'Order Form'!$B$9,""),""))</f>
        <v/>
      </c>
      <c r="Q65" s="94" t="str">
        <f>IF('Order Form'!$B$10="Address 1","",IF(ISNUMBER($H65),IF('Order Form'!$K$14="Yes",'Order Form'!$B$10,""),""))</f>
        <v/>
      </c>
      <c r="R65" s="94" t="str">
        <f>IF('Order Form'!$B$11="Address 2","",IF(ISNUMBER($H65),IF('Order Form'!$K$14="Yes",'Order Form'!$B$11,""),""))</f>
        <v/>
      </c>
      <c r="S65" s="102" t="str">
        <f>IF('Order Form'!$B$12="Address 3","",IF(ISNUMBER($H65),IF('Order Form'!$K$14="Yes",'Order Form'!$B$12,""),""))</f>
        <v/>
      </c>
      <c r="T65" s="94" t="str">
        <f>IF('Order Form'!$B$13="Town","",IF(ISNUMBER($H65),IF('Order Form'!$K$14="Yes",'Order Form'!$B$13,""),""))</f>
        <v/>
      </c>
      <c r="U65" s="40"/>
      <c r="V65" s="109" t="str">
        <f>IF('Order Form'!$B$14="Post Code","",IF(ISNUMBER($H65),IF('Order Form'!$K$14="Yes",'Order Form'!$B$14,""),""))</f>
        <v/>
      </c>
      <c r="W65" s="104" t="str">
        <f>IF('Order Form'!$B$15="Country","",IF(ISNUMBER($H65),IF('Order Form'!$K$14="Yes",VLOOKUP('Order Form'!$B$15,Lists!N:O,2,0),""),""))</f>
        <v/>
      </c>
      <c r="X65" s="106"/>
      <c r="Y65" s="105" t="str">
        <f>IF('Order Form'!$F$8="Phone","",IF(ISNUMBER($H65),IF('Order Form'!$K$14="Yes",'Order Form'!$F$8,""),""))</f>
        <v/>
      </c>
      <c r="Z65" s="103" t="str">
        <f>IF('Order Form'!$F$9="Email","",IF(ISNUMBER($H65),IF('Order Form'!$K$14="Yes",'Order Form'!$F$9,""),""))</f>
        <v/>
      </c>
      <c r="AA65" s="44"/>
      <c r="AC65" s="92" t="str">
        <f>IF(ISNUMBER(($H65)),LEFT('Order Form'!$K$10,2),"")</f>
        <v/>
      </c>
      <c r="AD65" s="40"/>
      <c r="AE65" s="92" t="str">
        <f>IF(AC65="GR",LEFT('Order Form'!$K$11,2),"")</f>
        <v/>
      </c>
      <c r="AF65" s="40"/>
      <c r="AG65" s="44"/>
      <c r="AH65" s="44"/>
      <c r="AI65" s="92" t="str">
        <f>IF(ISNUMBER(($H65)),IF('Order Form'!$K$16="Yes","P",""),"")</f>
        <v/>
      </c>
      <c r="AJ65" s="40"/>
      <c r="AK65" s="112"/>
      <c r="AL65" s="112"/>
      <c r="AM65" s="40"/>
      <c r="AN65" s="40"/>
      <c r="AO65" s="44"/>
      <c r="AP65" s="40"/>
      <c r="AQ65" s="44"/>
      <c r="AR65" s="44"/>
      <c r="AS65" s="44"/>
      <c r="AZ65" s="92" t="str">
        <f>IF(ISNUMBER(($H65)),IF('Order Form'!$K$15="Yes","Y",""),"")</f>
        <v/>
      </c>
      <c r="BD65" s="93" t="e">
        <f>IF('Order Form'!#REF!&gt;0,"OF"," ")</f>
        <v>#REF!</v>
      </c>
      <c r="BE65" s="92" t="e">
        <f>IF('Order Form'!#REF!&gt;0,"Y"," ")</f>
        <v>#REF!</v>
      </c>
      <c r="BF65" s="92" t="e">
        <f>IF('Order Form'!#REF!&gt;0,"STANDARD"," ")</f>
        <v>#REF!</v>
      </c>
    </row>
    <row r="66" spans="1:58">
      <c r="A66" s="40"/>
      <c r="B66" s="99" t="str">
        <f>IF(ISNUMBER(($H66)),'Order Form'!$D$5,"")</f>
        <v/>
      </c>
      <c r="C66" s="98" t="str">
        <f>IF(ISNUMBER(($H66)),'Order Form'!$G$5,"")</f>
        <v/>
      </c>
      <c r="D66" s="98" t="str">
        <f>IF('Order Form'!F82="","",IF(ISNUMBER(($H66)),'Order Form'!F82,""))</f>
        <v/>
      </c>
      <c r="E66" s="41"/>
      <c r="F66" s="97" t="str">
        <f>IF(ISNUMBER((H66)),SUBSTITUTE(SUBSTITUTE('Order Form'!B82,"-","")," ",""),"")</f>
        <v/>
      </c>
      <c r="G66" s="42"/>
      <c r="H66" s="96" t="str">
        <f>IF('Order Form'!H82&gt;0,'Order Form'!H82," ")</f>
        <v xml:space="preserve"> </v>
      </c>
      <c r="I66" s="95" t="str">
        <f>IF('Order Form'!$K$13="Yes",(IF('Order Form'!J82&gt;0,"",IF('Order Form'!$K$10&lt;&gt;"GR - Gratis",IF('Order Form'!I82=0,"",IF(ISNUMBER($H66),'Order Form'!I82,"")),""))),"")</f>
        <v/>
      </c>
      <c r="J66" s="95" t="str">
        <f>IF('Order Form'!$K$13="Yes",(IF('Order Form'!J82=0,"",IF('Order Form'!$K$10&lt;&gt;"GR - Gratis",IF(ISNUMBER($H66),'Order Form'!J82,""),""))),"")</f>
        <v/>
      </c>
      <c r="K66" s="43"/>
      <c r="L66" s="95" t="str">
        <f>IF('Order Form'!J82&gt;0,"",IF('Order Form'!G82=0,"",IF('Order Form'!$K$10&lt;&gt;"GR - Gratis",IF('Order Form'!$K$12="Yes",IF(ISNUMBER($H66),'Order Form'!G82*100,""),""),"")))</f>
        <v/>
      </c>
      <c r="M66" s="95" t="str">
        <f>IF('Order Form'!J82&gt;0,"",IF('Order Form'!$K$17=0,"",IF('Order Form'!$K$17=0,"",IF('Order Form'!$K$10&lt;&gt;"GR - Gratis",IF('Order Form'!$K$12="Yes",IF(ISNUMBER($H66),'Order Form'!$K$17*100,""),""),""))))</f>
        <v/>
      </c>
      <c r="N66" s="44"/>
      <c r="O66" s="94" t="str">
        <f>IF('Order Form'!$B$8="Name / Attent Of","",IF(ISNUMBER($H66),IF('Order Form'!$K$14="Yes",'Order Form'!$B$8,""),""))</f>
        <v/>
      </c>
      <c r="P66" s="102" t="str">
        <f>IF('Order Form'!$B$9="Company / Department","",IF(ISNUMBER($H66),IF('Order Form'!$K$14="Yes",'Order Form'!$B$9,""),""))</f>
        <v/>
      </c>
      <c r="Q66" s="94" t="str">
        <f>IF('Order Form'!$B$10="Address 1","",IF(ISNUMBER($H66),IF('Order Form'!$K$14="Yes",'Order Form'!$B$10,""),""))</f>
        <v/>
      </c>
      <c r="R66" s="94" t="str">
        <f>IF('Order Form'!$B$11="Address 2","",IF(ISNUMBER($H66),IF('Order Form'!$K$14="Yes",'Order Form'!$B$11,""),""))</f>
        <v/>
      </c>
      <c r="S66" s="102" t="str">
        <f>IF('Order Form'!$B$12="Address 3","",IF(ISNUMBER($H66),IF('Order Form'!$K$14="Yes",'Order Form'!$B$12,""),""))</f>
        <v/>
      </c>
      <c r="T66" s="94" t="str">
        <f>IF('Order Form'!$B$13="Town","",IF(ISNUMBER($H66),IF('Order Form'!$K$14="Yes",'Order Form'!$B$13,""),""))</f>
        <v/>
      </c>
      <c r="U66" s="40"/>
      <c r="V66" s="109" t="str">
        <f>IF('Order Form'!$B$14="Post Code","",IF(ISNUMBER($H66),IF('Order Form'!$K$14="Yes",'Order Form'!$B$14,""),""))</f>
        <v/>
      </c>
      <c r="W66" s="104" t="str">
        <f>IF('Order Form'!$B$15="Country","",IF(ISNUMBER($H66),IF('Order Form'!$K$14="Yes",VLOOKUP('Order Form'!$B$15,Lists!N:O,2,0),""),""))</f>
        <v/>
      </c>
      <c r="X66" s="106"/>
      <c r="Y66" s="105" t="str">
        <f>IF('Order Form'!$F$8="Phone","",IF(ISNUMBER($H66),IF('Order Form'!$K$14="Yes",'Order Form'!$F$8,""),""))</f>
        <v/>
      </c>
      <c r="Z66" s="103" t="str">
        <f>IF('Order Form'!$F$9="Email","",IF(ISNUMBER($H66),IF('Order Form'!$K$14="Yes",'Order Form'!$F$9,""),""))</f>
        <v/>
      </c>
      <c r="AA66" s="44"/>
      <c r="AC66" s="92" t="str">
        <f>IF(ISNUMBER(($H66)),LEFT('Order Form'!$K$10,2),"")</f>
        <v/>
      </c>
      <c r="AD66" s="40"/>
      <c r="AE66" s="92" t="str">
        <f>IF(AC66="GR",LEFT('Order Form'!$K$11,2),"")</f>
        <v/>
      </c>
      <c r="AF66" s="40"/>
      <c r="AG66" s="44"/>
      <c r="AH66" s="44"/>
      <c r="AI66" s="92" t="str">
        <f>IF(ISNUMBER(($H66)),IF('Order Form'!$K$16="Yes","P",""),"")</f>
        <v/>
      </c>
      <c r="AJ66" s="40"/>
      <c r="AK66" s="112"/>
      <c r="AL66" s="112"/>
      <c r="AM66" s="40"/>
      <c r="AN66" s="40"/>
      <c r="AO66" s="44"/>
      <c r="AP66" s="40"/>
      <c r="AQ66" s="44"/>
      <c r="AR66" s="44"/>
      <c r="AS66" s="44"/>
      <c r="AZ66" s="92" t="str">
        <f>IF(ISNUMBER(($H66)),IF('Order Form'!$K$15="Yes","Y",""),"")</f>
        <v/>
      </c>
      <c r="BD66" s="93" t="e">
        <f>IF('Order Form'!#REF!&gt;0,"OF"," ")</f>
        <v>#REF!</v>
      </c>
      <c r="BE66" s="92" t="e">
        <f>IF('Order Form'!#REF!&gt;0,"Y"," ")</f>
        <v>#REF!</v>
      </c>
      <c r="BF66" s="92" t="e">
        <f>IF('Order Form'!#REF!&gt;0,"STANDARD"," ")</f>
        <v>#REF!</v>
      </c>
    </row>
    <row r="67" spans="1:58">
      <c r="A67" s="40"/>
      <c r="B67" s="99" t="str">
        <f>IF(ISNUMBER(($H67)),'Order Form'!$D$5,"")</f>
        <v/>
      </c>
      <c r="C67" s="98" t="str">
        <f>IF(ISNUMBER(($H67)),'Order Form'!$G$5,"")</f>
        <v/>
      </c>
      <c r="D67" s="98" t="str">
        <f>IF('Order Form'!F83="","",IF(ISNUMBER(($H67)),'Order Form'!F83,""))</f>
        <v/>
      </c>
      <c r="E67" s="41"/>
      <c r="F67" s="97" t="str">
        <f>IF(ISNUMBER((H67)),SUBSTITUTE(SUBSTITUTE('Order Form'!B83,"-","")," ",""),"")</f>
        <v/>
      </c>
      <c r="G67" s="42"/>
      <c r="H67" s="96" t="str">
        <f>IF('Order Form'!H83&gt;0,'Order Form'!H83," ")</f>
        <v xml:space="preserve"> </v>
      </c>
      <c r="I67" s="95" t="str">
        <f>IF('Order Form'!$K$13="Yes",(IF('Order Form'!J83&gt;0,"",IF('Order Form'!$K$10&lt;&gt;"GR - Gratis",IF('Order Form'!I83=0,"",IF(ISNUMBER($H67),'Order Form'!I83,"")),""))),"")</f>
        <v/>
      </c>
      <c r="J67" s="95" t="str">
        <f>IF('Order Form'!$K$13="Yes",(IF('Order Form'!J83=0,"",IF('Order Form'!$K$10&lt;&gt;"GR - Gratis",IF(ISNUMBER($H67),'Order Form'!J83,""),""))),"")</f>
        <v/>
      </c>
      <c r="K67" s="43"/>
      <c r="L67" s="95" t="str">
        <f>IF('Order Form'!J83&gt;0,"",IF('Order Form'!G83=0,"",IF('Order Form'!$K$10&lt;&gt;"GR - Gratis",IF('Order Form'!$K$12="Yes",IF(ISNUMBER($H67),'Order Form'!G83*100,""),""),"")))</f>
        <v/>
      </c>
      <c r="M67" s="95" t="str">
        <f>IF('Order Form'!J83&gt;0,"",IF('Order Form'!$K$17=0,"",IF('Order Form'!$K$17=0,"",IF('Order Form'!$K$10&lt;&gt;"GR - Gratis",IF('Order Form'!$K$12="Yes",IF(ISNUMBER($H67),'Order Form'!$K$17*100,""),""),""))))</f>
        <v/>
      </c>
      <c r="N67" s="44"/>
      <c r="O67" s="94" t="str">
        <f>IF('Order Form'!$B$8="Name / Attent Of","",IF(ISNUMBER($H67),IF('Order Form'!$K$14="Yes",'Order Form'!$B$8,""),""))</f>
        <v/>
      </c>
      <c r="P67" s="102" t="str">
        <f>IF('Order Form'!$B$9="Company / Department","",IF(ISNUMBER($H67),IF('Order Form'!$K$14="Yes",'Order Form'!$B$9,""),""))</f>
        <v/>
      </c>
      <c r="Q67" s="94" t="str">
        <f>IF('Order Form'!$B$10="Address 1","",IF(ISNUMBER($H67),IF('Order Form'!$K$14="Yes",'Order Form'!$B$10,""),""))</f>
        <v/>
      </c>
      <c r="R67" s="94" t="str">
        <f>IF('Order Form'!$B$11="Address 2","",IF(ISNUMBER($H67),IF('Order Form'!$K$14="Yes",'Order Form'!$B$11,""),""))</f>
        <v/>
      </c>
      <c r="S67" s="102" t="str">
        <f>IF('Order Form'!$B$12="Address 3","",IF(ISNUMBER($H67),IF('Order Form'!$K$14="Yes",'Order Form'!$B$12,""),""))</f>
        <v/>
      </c>
      <c r="T67" s="94" t="str">
        <f>IF('Order Form'!$B$13="Town","",IF(ISNUMBER($H67),IF('Order Form'!$K$14="Yes",'Order Form'!$B$13,""),""))</f>
        <v/>
      </c>
      <c r="U67" s="40"/>
      <c r="V67" s="109" t="str">
        <f>IF('Order Form'!$B$14="Post Code","",IF(ISNUMBER($H67),IF('Order Form'!$K$14="Yes",'Order Form'!$B$14,""),""))</f>
        <v/>
      </c>
      <c r="W67" s="104" t="str">
        <f>IF('Order Form'!$B$15="Country","",IF(ISNUMBER($H67),IF('Order Form'!$K$14="Yes",VLOOKUP('Order Form'!$B$15,Lists!N:O,2,0),""),""))</f>
        <v/>
      </c>
      <c r="X67" s="106"/>
      <c r="Y67" s="105" t="str">
        <f>IF('Order Form'!$F$8="Phone","",IF(ISNUMBER($H67),IF('Order Form'!$K$14="Yes",'Order Form'!$F$8,""),""))</f>
        <v/>
      </c>
      <c r="Z67" s="103" t="str">
        <f>IF('Order Form'!$F$9="Email","",IF(ISNUMBER($H67),IF('Order Form'!$K$14="Yes",'Order Form'!$F$9,""),""))</f>
        <v/>
      </c>
      <c r="AA67" s="44"/>
      <c r="AC67" s="92" t="str">
        <f>IF(ISNUMBER(($H67)),LEFT('Order Form'!$K$10,2),"")</f>
        <v/>
      </c>
      <c r="AD67" s="40"/>
      <c r="AE67" s="92" t="str">
        <f>IF(AC67="GR",LEFT('Order Form'!$K$11,2),"")</f>
        <v/>
      </c>
      <c r="AF67" s="40"/>
      <c r="AG67" s="44"/>
      <c r="AH67" s="44"/>
      <c r="AI67" s="92" t="str">
        <f>IF(ISNUMBER(($H67)),IF('Order Form'!$K$16="Yes","P",""),"")</f>
        <v/>
      </c>
      <c r="AJ67" s="40"/>
      <c r="AK67" s="112"/>
      <c r="AL67" s="112"/>
      <c r="AM67" s="40"/>
      <c r="AN67" s="40"/>
      <c r="AO67" s="44"/>
      <c r="AP67" s="40"/>
      <c r="AQ67" s="44"/>
      <c r="AR67" s="44"/>
      <c r="AS67" s="44"/>
      <c r="AZ67" s="92" t="str">
        <f>IF(ISNUMBER(($H67)),IF('Order Form'!$K$15="Yes","Y",""),"")</f>
        <v/>
      </c>
      <c r="BD67" s="93" t="e">
        <f>IF('Order Form'!#REF!&gt;0,"OF"," ")</f>
        <v>#REF!</v>
      </c>
      <c r="BE67" s="92" t="e">
        <f>IF('Order Form'!#REF!&gt;0,"Y"," ")</f>
        <v>#REF!</v>
      </c>
      <c r="BF67" s="92" t="e">
        <f>IF('Order Form'!#REF!&gt;0,"STANDARD"," ")</f>
        <v>#REF!</v>
      </c>
    </row>
    <row r="68" spans="1:58">
      <c r="A68" s="40"/>
      <c r="B68" s="99" t="str">
        <f>IF(ISNUMBER(($H68)),'Order Form'!$D$5,"")</f>
        <v/>
      </c>
      <c r="C68" s="98" t="str">
        <f>IF(ISNUMBER(($H68)),'Order Form'!$G$5,"")</f>
        <v/>
      </c>
      <c r="D68" s="98" t="str">
        <f>IF('Order Form'!F84="","",IF(ISNUMBER(($H68)),'Order Form'!F84,""))</f>
        <v/>
      </c>
      <c r="E68" s="41"/>
      <c r="F68" s="97" t="str">
        <f>IF(ISNUMBER((H68)),SUBSTITUTE(SUBSTITUTE('Order Form'!B84,"-","")," ",""),"")</f>
        <v/>
      </c>
      <c r="G68" s="42"/>
      <c r="H68" s="96" t="str">
        <f>IF('Order Form'!H84&gt;0,'Order Form'!H84," ")</f>
        <v xml:space="preserve"> </v>
      </c>
      <c r="I68" s="95" t="str">
        <f>IF('Order Form'!$K$13="Yes",(IF('Order Form'!J84&gt;0,"",IF('Order Form'!$K$10&lt;&gt;"GR - Gratis",IF('Order Form'!I84=0,"",IF(ISNUMBER($H68),'Order Form'!I84,"")),""))),"")</f>
        <v/>
      </c>
      <c r="J68" s="95" t="str">
        <f>IF('Order Form'!$K$13="Yes",(IF('Order Form'!J84=0,"",IF('Order Form'!$K$10&lt;&gt;"GR - Gratis",IF(ISNUMBER($H68),'Order Form'!J84,""),""))),"")</f>
        <v/>
      </c>
      <c r="K68" s="43"/>
      <c r="L68" s="95" t="str">
        <f>IF('Order Form'!J84&gt;0,"",IF('Order Form'!G84=0,"",IF('Order Form'!$K$10&lt;&gt;"GR - Gratis",IF('Order Form'!$K$12="Yes",IF(ISNUMBER($H68),'Order Form'!G84*100,""),""),"")))</f>
        <v/>
      </c>
      <c r="M68" s="95" t="str">
        <f>IF('Order Form'!J84&gt;0,"",IF('Order Form'!$K$17=0,"",IF('Order Form'!$K$17=0,"",IF('Order Form'!$K$10&lt;&gt;"GR - Gratis",IF('Order Form'!$K$12="Yes",IF(ISNUMBER($H68),'Order Form'!$K$17*100,""),""),""))))</f>
        <v/>
      </c>
      <c r="N68" s="44"/>
      <c r="O68" s="94" t="str">
        <f>IF('Order Form'!$B$8="Name / Attent Of","",IF(ISNUMBER($H68),IF('Order Form'!$K$14="Yes",'Order Form'!$B$8,""),""))</f>
        <v/>
      </c>
      <c r="P68" s="102" t="str">
        <f>IF('Order Form'!$B$9="Company / Department","",IF(ISNUMBER($H68),IF('Order Form'!$K$14="Yes",'Order Form'!$B$9,""),""))</f>
        <v/>
      </c>
      <c r="Q68" s="94" t="str">
        <f>IF('Order Form'!$B$10="Address 1","",IF(ISNUMBER($H68),IF('Order Form'!$K$14="Yes",'Order Form'!$B$10,""),""))</f>
        <v/>
      </c>
      <c r="R68" s="94" t="str">
        <f>IF('Order Form'!$B$11="Address 2","",IF(ISNUMBER($H68),IF('Order Form'!$K$14="Yes",'Order Form'!$B$11,""),""))</f>
        <v/>
      </c>
      <c r="S68" s="102" t="str">
        <f>IF('Order Form'!$B$12="Address 3","",IF(ISNUMBER($H68),IF('Order Form'!$K$14="Yes",'Order Form'!$B$12,""),""))</f>
        <v/>
      </c>
      <c r="T68" s="94" t="str">
        <f>IF('Order Form'!$B$13="Town","",IF(ISNUMBER($H68),IF('Order Form'!$K$14="Yes",'Order Form'!$B$13,""),""))</f>
        <v/>
      </c>
      <c r="U68" s="40"/>
      <c r="V68" s="109" t="str">
        <f>IF('Order Form'!$B$14="Post Code","",IF(ISNUMBER($H68),IF('Order Form'!$K$14="Yes",'Order Form'!$B$14,""),""))</f>
        <v/>
      </c>
      <c r="W68" s="104" t="str">
        <f>IF('Order Form'!$B$15="Country","",IF(ISNUMBER($H68),IF('Order Form'!$K$14="Yes",VLOOKUP('Order Form'!$B$15,Lists!N:O,2,0),""),""))</f>
        <v/>
      </c>
      <c r="X68" s="106"/>
      <c r="Y68" s="105" t="str">
        <f>IF('Order Form'!$F$8="Phone","",IF(ISNUMBER($H68),IF('Order Form'!$K$14="Yes",'Order Form'!$F$8,""),""))</f>
        <v/>
      </c>
      <c r="Z68" s="103" t="str">
        <f>IF('Order Form'!$F$9="Email","",IF(ISNUMBER($H68),IF('Order Form'!$K$14="Yes",'Order Form'!$F$9,""),""))</f>
        <v/>
      </c>
      <c r="AA68" s="44"/>
      <c r="AC68" s="92" t="str">
        <f>IF(ISNUMBER(($H68)),LEFT('Order Form'!$K$10,2),"")</f>
        <v/>
      </c>
      <c r="AD68" s="40"/>
      <c r="AE68" s="92" t="str">
        <f>IF(AC68="GR",LEFT('Order Form'!$K$11,2),"")</f>
        <v/>
      </c>
      <c r="AF68" s="40"/>
      <c r="AG68" s="44"/>
      <c r="AH68" s="44"/>
      <c r="AI68" s="92" t="str">
        <f>IF(ISNUMBER(($H68)),IF('Order Form'!$K$16="Yes","P",""),"")</f>
        <v/>
      </c>
      <c r="AJ68" s="40"/>
      <c r="AK68" s="112"/>
      <c r="AL68" s="112"/>
      <c r="AM68" s="40"/>
      <c r="AN68" s="40"/>
      <c r="AO68" s="44"/>
      <c r="AP68" s="40"/>
      <c r="AQ68" s="44"/>
      <c r="AR68" s="44"/>
      <c r="AS68" s="44"/>
      <c r="AZ68" s="92" t="str">
        <f>IF(ISNUMBER(($H68)),IF('Order Form'!$K$15="Yes","Y",""),"")</f>
        <v/>
      </c>
      <c r="BD68" s="93" t="e">
        <f>IF('Order Form'!#REF!&gt;0,"OF"," ")</f>
        <v>#REF!</v>
      </c>
      <c r="BE68" s="92" t="e">
        <f>IF('Order Form'!#REF!&gt;0,"Y"," ")</f>
        <v>#REF!</v>
      </c>
      <c r="BF68" s="92" t="e">
        <f>IF('Order Form'!#REF!&gt;0,"STANDARD"," ")</f>
        <v>#REF!</v>
      </c>
    </row>
    <row r="69" spans="1:58">
      <c r="A69" s="40"/>
      <c r="B69" s="99" t="str">
        <f>IF(ISNUMBER(($H69)),'Order Form'!$D$5,"")</f>
        <v/>
      </c>
      <c r="C69" s="98" t="str">
        <f>IF(ISNUMBER(($H69)),'Order Form'!$G$5,"")</f>
        <v/>
      </c>
      <c r="D69" s="98" t="str">
        <f>IF('Order Form'!F85="","",IF(ISNUMBER(($H69)),'Order Form'!F85,""))</f>
        <v/>
      </c>
      <c r="E69" s="41"/>
      <c r="F69" s="97" t="str">
        <f>IF(ISNUMBER((H69)),SUBSTITUTE(SUBSTITUTE('Order Form'!B85,"-","")," ",""),"")</f>
        <v/>
      </c>
      <c r="G69" s="42"/>
      <c r="H69" s="96" t="str">
        <f>IF('Order Form'!H85&gt;0,'Order Form'!H85," ")</f>
        <v xml:space="preserve"> </v>
      </c>
      <c r="I69" s="95" t="str">
        <f>IF('Order Form'!$K$13="Yes",(IF('Order Form'!J85&gt;0,"",IF('Order Form'!$K$10&lt;&gt;"GR - Gratis",IF('Order Form'!I85=0,"",IF(ISNUMBER($H69),'Order Form'!I85,"")),""))),"")</f>
        <v/>
      </c>
      <c r="J69" s="95" t="str">
        <f>IF('Order Form'!$K$13="Yes",(IF('Order Form'!J85=0,"",IF('Order Form'!$K$10&lt;&gt;"GR - Gratis",IF(ISNUMBER($H69),'Order Form'!J85,""),""))),"")</f>
        <v/>
      </c>
      <c r="K69" s="43"/>
      <c r="L69" s="95" t="str">
        <f>IF('Order Form'!J85&gt;0,"",IF('Order Form'!G85=0,"",IF('Order Form'!$K$10&lt;&gt;"GR - Gratis",IF('Order Form'!$K$12="Yes",IF(ISNUMBER($H69),'Order Form'!G85*100,""),""),"")))</f>
        <v/>
      </c>
      <c r="M69" s="95" t="str">
        <f>IF('Order Form'!J85&gt;0,"",IF('Order Form'!$K$17=0,"",IF('Order Form'!$K$17=0,"",IF('Order Form'!$K$10&lt;&gt;"GR - Gratis",IF('Order Form'!$K$12="Yes",IF(ISNUMBER($H69),'Order Form'!$K$17*100,""),""),""))))</f>
        <v/>
      </c>
      <c r="N69" s="44"/>
      <c r="O69" s="94" t="str">
        <f>IF('Order Form'!$B$8="Name / Attent Of","",IF(ISNUMBER($H69),IF('Order Form'!$K$14="Yes",'Order Form'!$B$8,""),""))</f>
        <v/>
      </c>
      <c r="P69" s="102" t="str">
        <f>IF('Order Form'!$B$9="Company / Department","",IF(ISNUMBER($H69),IF('Order Form'!$K$14="Yes",'Order Form'!$B$9,""),""))</f>
        <v/>
      </c>
      <c r="Q69" s="94" t="str">
        <f>IF('Order Form'!$B$10="Address 1","",IF(ISNUMBER($H69),IF('Order Form'!$K$14="Yes",'Order Form'!$B$10,""),""))</f>
        <v/>
      </c>
      <c r="R69" s="94" t="str">
        <f>IF('Order Form'!$B$11="Address 2","",IF(ISNUMBER($H69),IF('Order Form'!$K$14="Yes",'Order Form'!$B$11,""),""))</f>
        <v/>
      </c>
      <c r="S69" s="102" t="str">
        <f>IF('Order Form'!$B$12="Address 3","",IF(ISNUMBER($H69),IF('Order Form'!$K$14="Yes",'Order Form'!$B$12,""),""))</f>
        <v/>
      </c>
      <c r="T69" s="94" t="str">
        <f>IF('Order Form'!$B$13="Town","",IF(ISNUMBER($H69),IF('Order Form'!$K$14="Yes",'Order Form'!$B$13,""),""))</f>
        <v/>
      </c>
      <c r="U69" s="40"/>
      <c r="V69" s="109" t="str">
        <f>IF('Order Form'!$B$14="Post Code","",IF(ISNUMBER($H69),IF('Order Form'!$K$14="Yes",'Order Form'!$B$14,""),""))</f>
        <v/>
      </c>
      <c r="W69" s="104" t="str">
        <f>IF('Order Form'!$B$15="Country","",IF(ISNUMBER($H69),IF('Order Form'!$K$14="Yes",VLOOKUP('Order Form'!$B$15,Lists!N:O,2,0),""),""))</f>
        <v/>
      </c>
      <c r="X69" s="106"/>
      <c r="Y69" s="105" t="str">
        <f>IF('Order Form'!$F$8="Phone","",IF(ISNUMBER($H69),IF('Order Form'!$K$14="Yes",'Order Form'!$F$8,""),""))</f>
        <v/>
      </c>
      <c r="Z69" s="103" t="str">
        <f>IF('Order Form'!$F$9="Email","",IF(ISNUMBER($H69),IF('Order Form'!$K$14="Yes",'Order Form'!$F$9,""),""))</f>
        <v/>
      </c>
      <c r="AA69" s="44"/>
      <c r="AC69" s="92" t="str">
        <f>IF(ISNUMBER(($H69)),LEFT('Order Form'!$K$10,2),"")</f>
        <v/>
      </c>
      <c r="AD69" s="40"/>
      <c r="AE69" s="92" t="str">
        <f>IF(AC69="GR",LEFT('Order Form'!$K$11,2),"")</f>
        <v/>
      </c>
      <c r="AF69" s="40"/>
      <c r="AG69" s="44"/>
      <c r="AH69" s="44"/>
      <c r="AI69" s="92" t="str">
        <f>IF(ISNUMBER(($H69)),IF('Order Form'!$K$16="Yes","P",""),"")</f>
        <v/>
      </c>
      <c r="AJ69" s="40"/>
      <c r="AK69" s="112"/>
      <c r="AL69" s="112"/>
      <c r="AM69" s="40"/>
      <c r="AN69" s="40"/>
      <c r="AO69" s="44"/>
      <c r="AP69" s="40"/>
      <c r="AQ69" s="44"/>
      <c r="AR69" s="44"/>
      <c r="AS69" s="44"/>
      <c r="AZ69" s="92" t="str">
        <f>IF(ISNUMBER(($H69)),IF('Order Form'!$K$15="Yes","Y",""),"")</f>
        <v/>
      </c>
      <c r="BD69" s="93" t="e">
        <f>IF('Order Form'!#REF!&gt;0,"OF"," ")</f>
        <v>#REF!</v>
      </c>
      <c r="BE69" s="92" t="e">
        <f>IF('Order Form'!#REF!&gt;0,"Y"," ")</f>
        <v>#REF!</v>
      </c>
      <c r="BF69" s="92" t="e">
        <f>IF('Order Form'!#REF!&gt;0,"STANDARD"," ")</f>
        <v>#REF!</v>
      </c>
    </row>
    <row r="70" spans="1:58">
      <c r="A70" s="40"/>
      <c r="B70" s="99" t="str">
        <f>IF(ISNUMBER(($H70)),'Order Form'!$D$5,"")</f>
        <v/>
      </c>
      <c r="C70" s="98" t="str">
        <f>IF(ISNUMBER(($H70)),'Order Form'!$G$5,"")</f>
        <v/>
      </c>
      <c r="D70" s="98" t="str">
        <f>IF('Order Form'!F86="","",IF(ISNUMBER(($H70)),'Order Form'!F86,""))</f>
        <v/>
      </c>
      <c r="E70" s="41"/>
      <c r="F70" s="97" t="str">
        <f>IF(ISNUMBER((H70)),SUBSTITUTE(SUBSTITUTE('Order Form'!B86,"-","")," ",""),"")</f>
        <v/>
      </c>
      <c r="G70" s="42"/>
      <c r="H70" s="96" t="str">
        <f>IF('Order Form'!H86&gt;0,'Order Form'!H86," ")</f>
        <v xml:space="preserve"> </v>
      </c>
      <c r="I70" s="95" t="str">
        <f>IF('Order Form'!$K$13="Yes",(IF('Order Form'!J86&gt;0,"",IF('Order Form'!$K$10&lt;&gt;"GR - Gratis",IF('Order Form'!I86=0,"",IF(ISNUMBER($H70),'Order Form'!I86,"")),""))),"")</f>
        <v/>
      </c>
      <c r="J70" s="95" t="str">
        <f>IF('Order Form'!$K$13="Yes",(IF('Order Form'!J86=0,"",IF('Order Form'!$K$10&lt;&gt;"GR - Gratis",IF(ISNUMBER($H70),'Order Form'!J86,""),""))),"")</f>
        <v/>
      </c>
      <c r="K70" s="43"/>
      <c r="L70" s="95" t="str">
        <f>IF('Order Form'!J86&gt;0,"",IF('Order Form'!G86=0,"",IF('Order Form'!$K$10&lt;&gt;"GR - Gratis",IF('Order Form'!$K$12="Yes",IF(ISNUMBER($H70),'Order Form'!G86*100,""),""),"")))</f>
        <v/>
      </c>
      <c r="M70" s="95" t="str">
        <f>IF('Order Form'!J86&gt;0,"",IF('Order Form'!$K$17=0,"",IF('Order Form'!$K$17=0,"",IF('Order Form'!$K$10&lt;&gt;"GR - Gratis",IF('Order Form'!$K$12="Yes",IF(ISNUMBER($H70),'Order Form'!$K$17*100,""),""),""))))</f>
        <v/>
      </c>
      <c r="N70" s="44"/>
      <c r="O70" s="94" t="str">
        <f>IF('Order Form'!$B$8="Name / Attent Of","",IF(ISNUMBER($H70),IF('Order Form'!$K$14="Yes",'Order Form'!$B$8,""),""))</f>
        <v/>
      </c>
      <c r="P70" s="102" t="str">
        <f>IF('Order Form'!$B$9="Company / Department","",IF(ISNUMBER($H70),IF('Order Form'!$K$14="Yes",'Order Form'!$B$9,""),""))</f>
        <v/>
      </c>
      <c r="Q70" s="94" t="str">
        <f>IF('Order Form'!$B$10="Address 1","",IF(ISNUMBER($H70),IF('Order Form'!$K$14="Yes",'Order Form'!$B$10,""),""))</f>
        <v/>
      </c>
      <c r="R70" s="94" t="str">
        <f>IF('Order Form'!$B$11="Address 2","",IF(ISNUMBER($H70),IF('Order Form'!$K$14="Yes",'Order Form'!$B$11,""),""))</f>
        <v/>
      </c>
      <c r="S70" s="102" t="str">
        <f>IF('Order Form'!$B$12="Address 3","",IF(ISNUMBER($H70),IF('Order Form'!$K$14="Yes",'Order Form'!$B$12,""),""))</f>
        <v/>
      </c>
      <c r="T70" s="94" t="str">
        <f>IF('Order Form'!$B$13="Town","",IF(ISNUMBER($H70),IF('Order Form'!$K$14="Yes",'Order Form'!$B$13,""),""))</f>
        <v/>
      </c>
      <c r="U70" s="40"/>
      <c r="V70" s="109" t="str">
        <f>IF('Order Form'!$B$14="Post Code","",IF(ISNUMBER($H70),IF('Order Form'!$K$14="Yes",'Order Form'!$B$14,""),""))</f>
        <v/>
      </c>
      <c r="W70" s="104" t="str">
        <f>IF('Order Form'!$B$15="Country","",IF(ISNUMBER($H70),IF('Order Form'!$K$14="Yes",VLOOKUP('Order Form'!$B$15,Lists!N:O,2,0),""),""))</f>
        <v/>
      </c>
      <c r="X70" s="106"/>
      <c r="Y70" s="105" t="str">
        <f>IF('Order Form'!$F$8="Phone","",IF(ISNUMBER($H70),IF('Order Form'!$K$14="Yes",'Order Form'!$F$8,""),""))</f>
        <v/>
      </c>
      <c r="Z70" s="103" t="str">
        <f>IF('Order Form'!$F$9="Email","",IF(ISNUMBER($H70),IF('Order Form'!$K$14="Yes",'Order Form'!$F$9,""),""))</f>
        <v/>
      </c>
      <c r="AA70" s="44"/>
      <c r="AC70" s="92" t="str">
        <f>IF(ISNUMBER(($H70)),LEFT('Order Form'!$K$10,2),"")</f>
        <v/>
      </c>
      <c r="AD70" s="40"/>
      <c r="AE70" s="92" t="str">
        <f>IF(AC70="GR",LEFT('Order Form'!$K$11,2),"")</f>
        <v/>
      </c>
      <c r="AF70" s="40"/>
      <c r="AG70" s="44"/>
      <c r="AH70" s="44"/>
      <c r="AI70" s="92" t="str">
        <f>IF(ISNUMBER(($H70)),IF('Order Form'!$K$16="Yes","P",""),"")</f>
        <v/>
      </c>
      <c r="AJ70" s="40"/>
      <c r="AK70" s="112"/>
      <c r="AL70" s="112"/>
      <c r="AM70" s="40"/>
      <c r="AN70" s="40"/>
      <c r="AO70" s="44"/>
      <c r="AP70" s="40"/>
      <c r="AQ70" s="44"/>
      <c r="AR70" s="44"/>
      <c r="AS70" s="44"/>
      <c r="AZ70" s="92" t="str">
        <f>IF(ISNUMBER(($H70)),IF('Order Form'!$K$15="Yes","Y",""),"")</f>
        <v/>
      </c>
      <c r="BD70" s="93" t="e">
        <f>IF('Order Form'!#REF!&gt;0,"OF"," ")</f>
        <v>#REF!</v>
      </c>
      <c r="BE70" s="92" t="e">
        <f>IF('Order Form'!#REF!&gt;0,"Y"," ")</f>
        <v>#REF!</v>
      </c>
      <c r="BF70" s="92" t="e">
        <f>IF('Order Form'!#REF!&gt;0,"STANDARD"," ")</f>
        <v>#REF!</v>
      </c>
    </row>
    <row r="71" spans="1:58">
      <c r="A71" s="40"/>
      <c r="B71" s="99" t="str">
        <f>IF(ISNUMBER(($H71)),'Order Form'!$D$5,"")</f>
        <v/>
      </c>
      <c r="C71" s="98" t="str">
        <f>IF(ISNUMBER(($H71)),'Order Form'!$G$5,"")</f>
        <v/>
      </c>
      <c r="D71" s="98" t="str">
        <f>IF('Order Form'!F87="","",IF(ISNUMBER(($H71)),'Order Form'!F87,""))</f>
        <v/>
      </c>
      <c r="E71" s="41"/>
      <c r="F71" s="97" t="str">
        <f>IF(ISNUMBER((H71)),SUBSTITUTE(SUBSTITUTE('Order Form'!B87,"-","")," ",""),"")</f>
        <v/>
      </c>
      <c r="G71" s="42"/>
      <c r="H71" s="96" t="str">
        <f>IF('Order Form'!H87&gt;0,'Order Form'!H87," ")</f>
        <v xml:space="preserve"> </v>
      </c>
      <c r="I71" s="95" t="str">
        <f>IF('Order Form'!$K$13="Yes",(IF('Order Form'!J87&gt;0,"",IF('Order Form'!$K$10&lt;&gt;"GR - Gratis",IF('Order Form'!I87=0,"",IF(ISNUMBER($H71),'Order Form'!I87,"")),""))),"")</f>
        <v/>
      </c>
      <c r="J71" s="95" t="str">
        <f>IF('Order Form'!$K$13="Yes",(IF('Order Form'!J87=0,"",IF('Order Form'!$K$10&lt;&gt;"GR - Gratis",IF(ISNUMBER($H71),'Order Form'!J87,""),""))),"")</f>
        <v/>
      </c>
      <c r="K71" s="43"/>
      <c r="L71" s="95" t="str">
        <f>IF('Order Form'!J87&gt;0,"",IF('Order Form'!G87=0,"",IF('Order Form'!$K$10&lt;&gt;"GR - Gratis",IF('Order Form'!$K$12="Yes",IF(ISNUMBER($H71),'Order Form'!G87*100,""),""),"")))</f>
        <v/>
      </c>
      <c r="M71" s="95" t="str">
        <f>IF('Order Form'!J87&gt;0,"",IF('Order Form'!$K$17=0,"",IF('Order Form'!$K$17=0,"",IF('Order Form'!$K$10&lt;&gt;"GR - Gratis",IF('Order Form'!$K$12="Yes",IF(ISNUMBER($H71),'Order Form'!$K$17*100,""),""),""))))</f>
        <v/>
      </c>
      <c r="N71" s="44"/>
      <c r="O71" s="94" t="str">
        <f>IF('Order Form'!$B$8="Name / Attent Of","",IF(ISNUMBER($H71),IF('Order Form'!$K$14="Yes",'Order Form'!$B$8,""),""))</f>
        <v/>
      </c>
      <c r="P71" s="102" t="str">
        <f>IF('Order Form'!$B$9="Company / Department","",IF(ISNUMBER($H71),IF('Order Form'!$K$14="Yes",'Order Form'!$B$9,""),""))</f>
        <v/>
      </c>
      <c r="Q71" s="94" t="str">
        <f>IF('Order Form'!$B$10="Address 1","",IF(ISNUMBER($H71),IF('Order Form'!$K$14="Yes",'Order Form'!$B$10,""),""))</f>
        <v/>
      </c>
      <c r="R71" s="94" t="str">
        <f>IF('Order Form'!$B$11="Address 2","",IF(ISNUMBER($H71),IF('Order Form'!$K$14="Yes",'Order Form'!$B$11,""),""))</f>
        <v/>
      </c>
      <c r="S71" s="102" t="str">
        <f>IF('Order Form'!$B$12="Address 3","",IF(ISNUMBER($H71),IF('Order Form'!$K$14="Yes",'Order Form'!$B$12,""),""))</f>
        <v/>
      </c>
      <c r="T71" s="94" t="str">
        <f>IF('Order Form'!$B$13="Town","",IF(ISNUMBER($H71),IF('Order Form'!$K$14="Yes",'Order Form'!$B$13,""),""))</f>
        <v/>
      </c>
      <c r="U71" s="40"/>
      <c r="V71" s="109" t="str">
        <f>IF('Order Form'!$B$14="Post Code","",IF(ISNUMBER($H71),IF('Order Form'!$K$14="Yes",'Order Form'!$B$14,""),""))</f>
        <v/>
      </c>
      <c r="W71" s="104" t="str">
        <f>IF('Order Form'!$B$15="Country","",IF(ISNUMBER($H71),IF('Order Form'!$K$14="Yes",VLOOKUP('Order Form'!$B$15,Lists!N:O,2,0),""),""))</f>
        <v/>
      </c>
      <c r="X71" s="106"/>
      <c r="Y71" s="105" t="str">
        <f>IF('Order Form'!$F$8="Phone","",IF(ISNUMBER($H71),IF('Order Form'!$K$14="Yes",'Order Form'!$F$8,""),""))</f>
        <v/>
      </c>
      <c r="Z71" s="103" t="str">
        <f>IF('Order Form'!$F$9="Email","",IF(ISNUMBER($H71),IF('Order Form'!$K$14="Yes",'Order Form'!$F$9,""),""))</f>
        <v/>
      </c>
      <c r="AA71" s="44"/>
      <c r="AC71" s="92" t="str">
        <f>IF(ISNUMBER(($H71)),LEFT('Order Form'!$K$10,2),"")</f>
        <v/>
      </c>
      <c r="AD71" s="40"/>
      <c r="AE71" s="92" t="str">
        <f>IF(AC71="GR",LEFT('Order Form'!$K$11,2),"")</f>
        <v/>
      </c>
      <c r="AF71" s="40"/>
      <c r="AG71" s="44"/>
      <c r="AH71" s="44"/>
      <c r="AI71" s="92" t="str">
        <f>IF(ISNUMBER(($H71)),IF('Order Form'!$K$16="Yes","P",""),"")</f>
        <v/>
      </c>
      <c r="AJ71" s="40"/>
      <c r="AK71" s="112"/>
      <c r="AL71" s="112"/>
      <c r="AM71" s="40"/>
      <c r="AN71" s="40"/>
      <c r="AO71" s="44"/>
      <c r="AP71" s="40"/>
      <c r="AQ71" s="44"/>
      <c r="AR71" s="44"/>
      <c r="AS71" s="44"/>
      <c r="AZ71" s="92" t="str">
        <f>IF(ISNUMBER(($H71)),IF('Order Form'!$K$15="Yes","Y",""),"")</f>
        <v/>
      </c>
      <c r="BD71" s="93" t="e">
        <f>IF('Order Form'!#REF!&gt;0,"OF"," ")</f>
        <v>#REF!</v>
      </c>
      <c r="BE71" s="92" t="e">
        <f>IF('Order Form'!#REF!&gt;0,"Y"," ")</f>
        <v>#REF!</v>
      </c>
      <c r="BF71" s="92" t="e">
        <f>IF('Order Form'!#REF!&gt;0,"STANDARD"," ")</f>
        <v>#REF!</v>
      </c>
    </row>
    <row r="72" spans="1:58">
      <c r="A72" s="40"/>
      <c r="B72" s="99" t="str">
        <f>IF(ISNUMBER(($H72)),'Order Form'!$D$5,"")</f>
        <v/>
      </c>
      <c r="C72" s="98" t="str">
        <f>IF(ISNUMBER(($H72)),'Order Form'!$G$5,"")</f>
        <v/>
      </c>
      <c r="D72" s="98" t="str">
        <f>IF('Order Form'!F88="","",IF(ISNUMBER(($H72)),'Order Form'!F88,""))</f>
        <v/>
      </c>
      <c r="E72" s="41"/>
      <c r="F72" s="97" t="str">
        <f>IF(ISNUMBER((H72)),SUBSTITUTE(SUBSTITUTE('Order Form'!B88,"-","")," ",""),"")</f>
        <v/>
      </c>
      <c r="G72" s="42"/>
      <c r="H72" s="96" t="str">
        <f>IF('Order Form'!H88&gt;0,'Order Form'!H88," ")</f>
        <v xml:space="preserve"> </v>
      </c>
      <c r="I72" s="95" t="str">
        <f>IF('Order Form'!$K$13="Yes",(IF('Order Form'!J88&gt;0,"",IF('Order Form'!$K$10&lt;&gt;"GR - Gratis",IF('Order Form'!I88=0,"",IF(ISNUMBER($H72),'Order Form'!I88,"")),""))),"")</f>
        <v/>
      </c>
      <c r="J72" s="95" t="str">
        <f>IF('Order Form'!$K$13="Yes",(IF('Order Form'!J88=0,"",IF('Order Form'!$K$10&lt;&gt;"GR - Gratis",IF(ISNUMBER($H72),'Order Form'!J88,""),""))),"")</f>
        <v/>
      </c>
      <c r="K72" s="43"/>
      <c r="L72" s="95" t="str">
        <f>IF('Order Form'!J88&gt;0,"",IF('Order Form'!G88=0,"",IF('Order Form'!$K$10&lt;&gt;"GR - Gratis",IF('Order Form'!$K$12="Yes",IF(ISNUMBER($H72),'Order Form'!G88*100,""),""),"")))</f>
        <v/>
      </c>
      <c r="M72" s="95" t="str">
        <f>IF('Order Form'!J88&gt;0,"",IF('Order Form'!$K$17=0,"",IF('Order Form'!$K$17=0,"",IF('Order Form'!$K$10&lt;&gt;"GR - Gratis",IF('Order Form'!$K$12="Yes",IF(ISNUMBER($H72),'Order Form'!$K$17*100,""),""),""))))</f>
        <v/>
      </c>
      <c r="N72" s="44"/>
      <c r="O72" s="94" t="str">
        <f>IF('Order Form'!$B$8="Name / Attent Of","",IF(ISNUMBER($H72),IF('Order Form'!$K$14="Yes",'Order Form'!$B$8,""),""))</f>
        <v/>
      </c>
      <c r="P72" s="102" t="str">
        <f>IF('Order Form'!$B$9="Company / Department","",IF(ISNUMBER($H72),IF('Order Form'!$K$14="Yes",'Order Form'!$B$9,""),""))</f>
        <v/>
      </c>
      <c r="Q72" s="94" t="str">
        <f>IF('Order Form'!$B$10="Address 1","",IF(ISNUMBER($H72),IF('Order Form'!$K$14="Yes",'Order Form'!$B$10,""),""))</f>
        <v/>
      </c>
      <c r="R72" s="94" t="str">
        <f>IF('Order Form'!$B$11="Address 2","",IF(ISNUMBER($H72),IF('Order Form'!$K$14="Yes",'Order Form'!$B$11,""),""))</f>
        <v/>
      </c>
      <c r="S72" s="102" t="str">
        <f>IF('Order Form'!$B$12="Address 3","",IF(ISNUMBER($H72),IF('Order Form'!$K$14="Yes",'Order Form'!$B$12,""),""))</f>
        <v/>
      </c>
      <c r="T72" s="94" t="str">
        <f>IF('Order Form'!$B$13="Town","",IF(ISNUMBER($H72),IF('Order Form'!$K$14="Yes",'Order Form'!$B$13,""),""))</f>
        <v/>
      </c>
      <c r="U72" s="40"/>
      <c r="V72" s="109" t="str">
        <f>IF('Order Form'!$B$14="Post Code","",IF(ISNUMBER($H72),IF('Order Form'!$K$14="Yes",'Order Form'!$B$14,""),""))</f>
        <v/>
      </c>
      <c r="W72" s="104" t="str">
        <f>IF('Order Form'!$B$15="Country","",IF(ISNUMBER($H72),IF('Order Form'!$K$14="Yes",VLOOKUP('Order Form'!$B$15,Lists!N:O,2,0),""),""))</f>
        <v/>
      </c>
      <c r="X72" s="106"/>
      <c r="Y72" s="105" t="str">
        <f>IF('Order Form'!$F$8="Phone","",IF(ISNUMBER($H72),IF('Order Form'!$K$14="Yes",'Order Form'!$F$8,""),""))</f>
        <v/>
      </c>
      <c r="Z72" s="103" t="str">
        <f>IF('Order Form'!$F$9="Email","",IF(ISNUMBER($H72),IF('Order Form'!$K$14="Yes",'Order Form'!$F$9,""),""))</f>
        <v/>
      </c>
      <c r="AA72" s="44"/>
      <c r="AC72" s="92" t="str">
        <f>IF(ISNUMBER(($H72)),LEFT('Order Form'!$K$10,2),"")</f>
        <v/>
      </c>
      <c r="AD72" s="40"/>
      <c r="AE72" s="92" t="str">
        <f>IF(AC72="GR",LEFT('Order Form'!$K$11,2),"")</f>
        <v/>
      </c>
      <c r="AF72" s="40"/>
      <c r="AG72" s="44"/>
      <c r="AH72" s="44"/>
      <c r="AI72" s="92" t="str">
        <f>IF(ISNUMBER(($H72)),IF('Order Form'!$K$16="Yes","P",""),"")</f>
        <v/>
      </c>
      <c r="AJ72" s="40"/>
      <c r="AK72" s="112"/>
      <c r="AL72" s="112"/>
      <c r="AM72" s="40"/>
      <c r="AN72" s="40"/>
      <c r="AO72" s="44"/>
      <c r="AP72" s="40"/>
      <c r="AQ72" s="44"/>
      <c r="AR72" s="44"/>
      <c r="AS72" s="44"/>
      <c r="AZ72" s="92" t="str">
        <f>IF(ISNUMBER(($H72)),IF('Order Form'!$K$15="Yes","Y",""),"")</f>
        <v/>
      </c>
      <c r="BD72" s="93" t="e">
        <f>IF('Order Form'!#REF!&gt;0,"OF"," ")</f>
        <v>#REF!</v>
      </c>
      <c r="BE72" s="92" t="e">
        <f>IF('Order Form'!#REF!&gt;0,"Y"," ")</f>
        <v>#REF!</v>
      </c>
      <c r="BF72" s="92" t="e">
        <f>IF('Order Form'!#REF!&gt;0,"STANDARD"," ")</f>
        <v>#REF!</v>
      </c>
    </row>
    <row r="73" spans="1:58">
      <c r="A73" s="40"/>
      <c r="B73" s="99" t="str">
        <f>IF(ISNUMBER(($H73)),'Order Form'!$D$5,"")</f>
        <v/>
      </c>
      <c r="C73" s="98" t="str">
        <f>IF(ISNUMBER(($H73)),'Order Form'!$G$5,"")</f>
        <v/>
      </c>
      <c r="D73" s="98" t="str">
        <f>IF('Order Form'!F89="","",IF(ISNUMBER(($H73)),'Order Form'!F89,""))</f>
        <v/>
      </c>
      <c r="E73" s="41"/>
      <c r="F73" s="97" t="str">
        <f>IF(ISNUMBER((H73)),SUBSTITUTE(SUBSTITUTE('Order Form'!B89,"-","")," ",""),"")</f>
        <v/>
      </c>
      <c r="G73" s="42"/>
      <c r="H73" s="96" t="str">
        <f>IF('Order Form'!H89&gt;0,'Order Form'!H89," ")</f>
        <v xml:space="preserve"> </v>
      </c>
      <c r="I73" s="95" t="str">
        <f>IF('Order Form'!$K$13="Yes",(IF('Order Form'!J89&gt;0,"",IF('Order Form'!$K$10&lt;&gt;"GR - Gratis",IF('Order Form'!I89=0,"",IF(ISNUMBER($H73),'Order Form'!I89,"")),""))),"")</f>
        <v/>
      </c>
      <c r="J73" s="95" t="str">
        <f>IF('Order Form'!$K$13="Yes",(IF('Order Form'!J89=0,"",IF('Order Form'!$K$10&lt;&gt;"GR - Gratis",IF(ISNUMBER($H73),'Order Form'!J89,""),""))),"")</f>
        <v/>
      </c>
      <c r="K73" s="43"/>
      <c r="L73" s="95" t="str">
        <f>IF('Order Form'!J89&gt;0,"",IF('Order Form'!G89=0,"",IF('Order Form'!$K$10&lt;&gt;"GR - Gratis",IF('Order Form'!$K$12="Yes",IF(ISNUMBER($H73),'Order Form'!G89*100,""),""),"")))</f>
        <v/>
      </c>
      <c r="M73" s="95" t="str">
        <f>IF('Order Form'!J89&gt;0,"",IF('Order Form'!$K$17=0,"",IF('Order Form'!$K$17=0,"",IF('Order Form'!$K$10&lt;&gt;"GR - Gratis",IF('Order Form'!$K$12="Yes",IF(ISNUMBER($H73),'Order Form'!$K$17*100,""),""),""))))</f>
        <v/>
      </c>
      <c r="N73" s="44"/>
      <c r="O73" s="94" t="str">
        <f>IF('Order Form'!$B$8="Name / Attent Of","",IF(ISNUMBER($H73),IF('Order Form'!$K$14="Yes",'Order Form'!$B$8,""),""))</f>
        <v/>
      </c>
      <c r="P73" s="102" t="str">
        <f>IF('Order Form'!$B$9="Company / Department","",IF(ISNUMBER($H73),IF('Order Form'!$K$14="Yes",'Order Form'!$B$9,""),""))</f>
        <v/>
      </c>
      <c r="Q73" s="94" t="str">
        <f>IF('Order Form'!$B$10="Address 1","",IF(ISNUMBER($H73),IF('Order Form'!$K$14="Yes",'Order Form'!$B$10,""),""))</f>
        <v/>
      </c>
      <c r="R73" s="94" t="str">
        <f>IF('Order Form'!$B$11="Address 2","",IF(ISNUMBER($H73),IF('Order Form'!$K$14="Yes",'Order Form'!$B$11,""),""))</f>
        <v/>
      </c>
      <c r="S73" s="102" t="str">
        <f>IF('Order Form'!$B$12="Address 3","",IF(ISNUMBER($H73),IF('Order Form'!$K$14="Yes",'Order Form'!$B$12,""),""))</f>
        <v/>
      </c>
      <c r="T73" s="94" t="str">
        <f>IF('Order Form'!$B$13="Town","",IF(ISNUMBER($H73),IF('Order Form'!$K$14="Yes",'Order Form'!$B$13,""),""))</f>
        <v/>
      </c>
      <c r="U73" s="40"/>
      <c r="V73" s="109" t="str">
        <f>IF('Order Form'!$B$14="Post Code","",IF(ISNUMBER($H73),IF('Order Form'!$K$14="Yes",'Order Form'!$B$14,""),""))</f>
        <v/>
      </c>
      <c r="W73" s="104" t="str">
        <f>IF('Order Form'!$B$15="Country","",IF(ISNUMBER($H73),IF('Order Form'!$K$14="Yes",VLOOKUP('Order Form'!$B$15,Lists!N:O,2,0),""),""))</f>
        <v/>
      </c>
      <c r="X73" s="106"/>
      <c r="Y73" s="105" t="str">
        <f>IF('Order Form'!$F$8="Phone","",IF(ISNUMBER($H73),IF('Order Form'!$K$14="Yes",'Order Form'!$F$8,""),""))</f>
        <v/>
      </c>
      <c r="Z73" s="103" t="str">
        <f>IF('Order Form'!$F$9="Email","",IF(ISNUMBER($H73),IF('Order Form'!$K$14="Yes",'Order Form'!$F$9,""),""))</f>
        <v/>
      </c>
      <c r="AA73" s="44"/>
      <c r="AC73" s="92" t="str">
        <f>IF(ISNUMBER(($H73)),LEFT('Order Form'!$K$10,2),"")</f>
        <v/>
      </c>
      <c r="AD73" s="40"/>
      <c r="AE73" s="92" t="str">
        <f>IF(AC73="GR",LEFT('Order Form'!$K$11,2),"")</f>
        <v/>
      </c>
      <c r="AF73" s="40"/>
      <c r="AG73" s="44"/>
      <c r="AH73" s="44"/>
      <c r="AI73" s="92" t="str">
        <f>IF(ISNUMBER(($H73)),IF('Order Form'!$K$16="Yes","P",""),"")</f>
        <v/>
      </c>
      <c r="AJ73" s="40"/>
      <c r="AK73" s="112"/>
      <c r="AL73" s="112"/>
      <c r="AM73" s="40"/>
      <c r="AN73" s="40"/>
      <c r="AO73" s="44"/>
      <c r="AP73" s="40"/>
      <c r="AQ73" s="44"/>
      <c r="AR73" s="44"/>
      <c r="AS73" s="44"/>
      <c r="AZ73" s="92" t="str">
        <f>IF(ISNUMBER(($H73)),IF('Order Form'!$K$15="Yes","Y",""),"")</f>
        <v/>
      </c>
      <c r="BD73" s="93" t="e">
        <f>IF('Order Form'!#REF!&gt;0,"OF"," ")</f>
        <v>#REF!</v>
      </c>
      <c r="BE73" s="92" t="e">
        <f>IF('Order Form'!#REF!&gt;0,"Y"," ")</f>
        <v>#REF!</v>
      </c>
      <c r="BF73" s="92" t="e">
        <f>IF('Order Form'!#REF!&gt;0,"STANDARD"," ")</f>
        <v>#REF!</v>
      </c>
    </row>
    <row r="74" spans="1:58">
      <c r="A74" s="40"/>
      <c r="B74" s="99" t="str">
        <f>IF(ISNUMBER(($H74)),'Order Form'!$D$5,"")</f>
        <v/>
      </c>
      <c r="C74" s="98" t="str">
        <f>IF(ISNUMBER(($H74)),'Order Form'!$G$5,"")</f>
        <v/>
      </c>
      <c r="D74" s="98" t="str">
        <f>IF('Order Form'!F90="","",IF(ISNUMBER(($H74)),'Order Form'!F90,""))</f>
        <v/>
      </c>
      <c r="E74" s="41"/>
      <c r="F74" s="97" t="str">
        <f>IF(ISNUMBER((H74)),SUBSTITUTE(SUBSTITUTE('Order Form'!B90,"-","")," ",""),"")</f>
        <v/>
      </c>
      <c r="G74" s="42"/>
      <c r="H74" s="96" t="str">
        <f>IF('Order Form'!H90&gt;0,'Order Form'!H90," ")</f>
        <v xml:space="preserve"> </v>
      </c>
      <c r="I74" s="95" t="str">
        <f>IF('Order Form'!$K$13="Yes",(IF('Order Form'!J90&gt;0,"",IF('Order Form'!$K$10&lt;&gt;"GR - Gratis",IF('Order Form'!I90=0,"",IF(ISNUMBER($H74),'Order Form'!I90,"")),""))),"")</f>
        <v/>
      </c>
      <c r="J74" s="95" t="str">
        <f>IF('Order Form'!$K$13="Yes",(IF('Order Form'!J90=0,"",IF('Order Form'!$K$10&lt;&gt;"GR - Gratis",IF(ISNUMBER($H74),'Order Form'!J90,""),""))),"")</f>
        <v/>
      </c>
      <c r="K74" s="43"/>
      <c r="L74" s="95" t="str">
        <f>IF('Order Form'!J90&gt;0,"",IF('Order Form'!G90=0,"",IF('Order Form'!$K$10&lt;&gt;"GR - Gratis",IF('Order Form'!$K$12="Yes",IF(ISNUMBER($H74),'Order Form'!G90*100,""),""),"")))</f>
        <v/>
      </c>
      <c r="M74" s="95" t="str">
        <f>IF('Order Form'!J90&gt;0,"",IF('Order Form'!$K$17=0,"",IF('Order Form'!$K$17=0,"",IF('Order Form'!$K$10&lt;&gt;"GR - Gratis",IF('Order Form'!$K$12="Yes",IF(ISNUMBER($H74),'Order Form'!$K$17*100,""),""),""))))</f>
        <v/>
      </c>
      <c r="N74" s="44"/>
      <c r="O74" s="94" t="str">
        <f>IF('Order Form'!$B$8="Name / Attent Of","",IF(ISNUMBER($H74),IF('Order Form'!$K$14="Yes",'Order Form'!$B$8,""),""))</f>
        <v/>
      </c>
      <c r="P74" s="102" t="str">
        <f>IF('Order Form'!$B$9="Company / Department","",IF(ISNUMBER($H74),IF('Order Form'!$K$14="Yes",'Order Form'!$B$9,""),""))</f>
        <v/>
      </c>
      <c r="Q74" s="94" t="str">
        <f>IF('Order Form'!$B$10="Address 1","",IF(ISNUMBER($H74),IF('Order Form'!$K$14="Yes",'Order Form'!$B$10,""),""))</f>
        <v/>
      </c>
      <c r="R74" s="94" t="str">
        <f>IF('Order Form'!$B$11="Address 2","",IF(ISNUMBER($H74),IF('Order Form'!$K$14="Yes",'Order Form'!$B$11,""),""))</f>
        <v/>
      </c>
      <c r="S74" s="102" t="str">
        <f>IF('Order Form'!$B$12="Address 3","",IF(ISNUMBER($H74),IF('Order Form'!$K$14="Yes",'Order Form'!$B$12,""),""))</f>
        <v/>
      </c>
      <c r="T74" s="94" t="str">
        <f>IF('Order Form'!$B$13="Town","",IF(ISNUMBER($H74),IF('Order Form'!$K$14="Yes",'Order Form'!$B$13,""),""))</f>
        <v/>
      </c>
      <c r="U74" s="40"/>
      <c r="V74" s="109" t="str">
        <f>IF('Order Form'!$B$14="Post Code","",IF(ISNUMBER($H74),IF('Order Form'!$K$14="Yes",'Order Form'!$B$14,""),""))</f>
        <v/>
      </c>
      <c r="W74" s="104" t="str">
        <f>IF('Order Form'!$B$15="Country","",IF(ISNUMBER($H74),IF('Order Form'!$K$14="Yes",VLOOKUP('Order Form'!$B$15,Lists!N:O,2,0),""),""))</f>
        <v/>
      </c>
      <c r="X74" s="106"/>
      <c r="Y74" s="105" t="str">
        <f>IF('Order Form'!$F$8="Phone","",IF(ISNUMBER($H74),IF('Order Form'!$K$14="Yes",'Order Form'!$F$8,""),""))</f>
        <v/>
      </c>
      <c r="Z74" s="103" t="str">
        <f>IF('Order Form'!$F$9="Email","",IF(ISNUMBER($H74),IF('Order Form'!$K$14="Yes",'Order Form'!$F$9,""),""))</f>
        <v/>
      </c>
      <c r="AA74" s="44"/>
      <c r="AC74" s="92" t="str">
        <f>IF(ISNUMBER(($H74)),LEFT('Order Form'!$K$10,2),"")</f>
        <v/>
      </c>
      <c r="AD74" s="40"/>
      <c r="AE74" s="92" t="str">
        <f>IF(AC74="GR",LEFT('Order Form'!$K$11,2),"")</f>
        <v/>
      </c>
      <c r="AF74" s="40"/>
      <c r="AG74" s="44"/>
      <c r="AH74" s="44"/>
      <c r="AI74" s="92" t="str">
        <f>IF(ISNUMBER(($H74)),IF('Order Form'!$K$16="Yes","P",""),"")</f>
        <v/>
      </c>
      <c r="AJ74" s="40"/>
      <c r="AK74" s="112"/>
      <c r="AL74" s="112"/>
      <c r="AM74" s="40"/>
      <c r="AN74" s="40"/>
      <c r="AO74" s="44"/>
      <c r="AP74" s="40"/>
      <c r="AQ74" s="44"/>
      <c r="AR74" s="44"/>
      <c r="AS74" s="44"/>
      <c r="AZ74" s="92" t="str">
        <f>IF(ISNUMBER(($H74)),IF('Order Form'!$K$15="Yes","Y",""),"")</f>
        <v/>
      </c>
      <c r="BD74" s="93" t="e">
        <f>IF('Order Form'!#REF!&gt;0,"OF"," ")</f>
        <v>#REF!</v>
      </c>
      <c r="BE74" s="92" t="e">
        <f>IF('Order Form'!#REF!&gt;0,"Y"," ")</f>
        <v>#REF!</v>
      </c>
      <c r="BF74" s="92" t="e">
        <f>IF('Order Form'!#REF!&gt;0,"STANDARD"," ")</f>
        <v>#REF!</v>
      </c>
    </row>
    <row r="75" spans="1:58">
      <c r="A75" s="40"/>
      <c r="B75" s="99" t="str">
        <f>IF(ISNUMBER(($H75)),'Order Form'!$D$5,"")</f>
        <v/>
      </c>
      <c r="C75" s="98" t="str">
        <f>IF(ISNUMBER(($H75)),'Order Form'!$G$5,"")</f>
        <v/>
      </c>
      <c r="D75" s="98" t="str">
        <f>IF('Order Form'!F91="","",IF(ISNUMBER(($H75)),'Order Form'!F91,""))</f>
        <v/>
      </c>
      <c r="E75" s="41"/>
      <c r="F75" s="97" t="str">
        <f>IF(ISNUMBER((H75)),SUBSTITUTE(SUBSTITUTE('Order Form'!B91,"-","")," ",""),"")</f>
        <v/>
      </c>
      <c r="G75" s="42"/>
      <c r="H75" s="96" t="str">
        <f>IF('Order Form'!H91&gt;0,'Order Form'!H91," ")</f>
        <v xml:space="preserve"> </v>
      </c>
      <c r="I75" s="95" t="str">
        <f>IF('Order Form'!$K$13="Yes",(IF('Order Form'!J91&gt;0,"",IF('Order Form'!$K$10&lt;&gt;"GR - Gratis",IF('Order Form'!I91=0,"",IF(ISNUMBER($H75),'Order Form'!I91,"")),""))),"")</f>
        <v/>
      </c>
      <c r="J75" s="95" t="str">
        <f>IF('Order Form'!$K$13="Yes",(IF('Order Form'!J91=0,"",IF('Order Form'!$K$10&lt;&gt;"GR - Gratis",IF(ISNUMBER($H75),'Order Form'!J91,""),""))),"")</f>
        <v/>
      </c>
      <c r="K75" s="43"/>
      <c r="L75" s="95" t="str">
        <f>IF('Order Form'!J91&gt;0,"",IF('Order Form'!G91=0,"",IF('Order Form'!$K$10&lt;&gt;"GR - Gratis",IF('Order Form'!$K$12="Yes",IF(ISNUMBER($H75),'Order Form'!G91*100,""),""),"")))</f>
        <v/>
      </c>
      <c r="M75" s="95" t="str">
        <f>IF('Order Form'!J91&gt;0,"",IF('Order Form'!$K$17=0,"",IF('Order Form'!$K$17=0,"",IF('Order Form'!$K$10&lt;&gt;"GR - Gratis",IF('Order Form'!$K$12="Yes",IF(ISNUMBER($H75),'Order Form'!$K$17*100,""),""),""))))</f>
        <v/>
      </c>
      <c r="N75" s="44"/>
      <c r="O75" s="94" t="str">
        <f>IF('Order Form'!$B$8="Name / Attent Of","",IF(ISNUMBER($H75),IF('Order Form'!$K$14="Yes",'Order Form'!$B$8,""),""))</f>
        <v/>
      </c>
      <c r="P75" s="102" t="str">
        <f>IF('Order Form'!$B$9="Company / Department","",IF(ISNUMBER($H75),IF('Order Form'!$K$14="Yes",'Order Form'!$B$9,""),""))</f>
        <v/>
      </c>
      <c r="Q75" s="94" t="str">
        <f>IF('Order Form'!$B$10="Address 1","",IF(ISNUMBER($H75),IF('Order Form'!$K$14="Yes",'Order Form'!$B$10,""),""))</f>
        <v/>
      </c>
      <c r="R75" s="94" t="str">
        <f>IF('Order Form'!$B$11="Address 2","",IF(ISNUMBER($H75),IF('Order Form'!$K$14="Yes",'Order Form'!$B$11,""),""))</f>
        <v/>
      </c>
      <c r="S75" s="102" t="str">
        <f>IF('Order Form'!$B$12="Address 3","",IF(ISNUMBER($H75),IF('Order Form'!$K$14="Yes",'Order Form'!$B$12,""),""))</f>
        <v/>
      </c>
      <c r="T75" s="94" t="str">
        <f>IF('Order Form'!$B$13="Town","",IF(ISNUMBER($H75),IF('Order Form'!$K$14="Yes",'Order Form'!$B$13,""),""))</f>
        <v/>
      </c>
      <c r="U75" s="40"/>
      <c r="V75" s="109" t="str">
        <f>IF('Order Form'!$B$14="Post Code","",IF(ISNUMBER($H75),IF('Order Form'!$K$14="Yes",'Order Form'!$B$14,""),""))</f>
        <v/>
      </c>
      <c r="W75" s="104" t="str">
        <f>IF('Order Form'!$B$15="Country","",IF(ISNUMBER($H75),IF('Order Form'!$K$14="Yes",VLOOKUP('Order Form'!$B$15,Lists!N:O,2,0),""),""))</f>
        <v/>
      </c>
      <c r="X75" s="106"/>
      <c r="Y75" s="105" t="str">
        <f>IF('Order Form'!$F$8="Phone","",IF(ISNUMBER($H75),IF('Order Form'!$K$14="Yes",'Order Form'!$F$8,""),""))</f>
        <v/>
      </c>
      <c r="Z75" s="103" t="str">
        <f>IF('Order Form'!$F$9="Email","",IF(ISNUMBER($H75),IF('Order Form'!$K$14="Yes",'Order Form'!$F$9,""),""))</f>
        <v/>
      </c>
      <c r="AA75" s="44"/>
      <c r="AC75" s="92" t="str">
        <f>IF(ISNUMBER(($H75)),LEFT('Order Form'!$K$10,2),"")</f>
        <v/>
      </c>
      <c r="AD75" s="40"/>
      <c r="AE75" s="92" t="str">
        <f>IF(AC75="GR",LEFT('Order Form'!$K$11,2),"")</f>
        <v/>
      </c>
      <c r="AF75" s="40"/>
      <c r="AG75" s="44"/>
      <c r="AH75" s="44"/>
      <c r="AI75" s="92" t="str">
        <f>IF(ISNUMBER(($H75)),IF('Order Form'!$K$16="Yes","P",""),"")</f>
        <v/>
      </c>
      <c r="AJ75" s="40"/>
      <c r="AK75" s="112"/>
      <c r="AL75" s="112"/>
      <c r="AM75" s="40"/>
      <c r="AN75" s="40"/>
      <c r="AO75" s="44"/>
      <c r="AP75" s="40"/>
      <c r="AQ75" s="44"/>
      <c r="AR75" s="44"/>
      <c r="AS75" s="44"/>
      <c r="AZ75" s="92" t="str">
        <f>IF(ISNUMBER(($H75)),IF('Order Form'!$K$15="Yes","Y",""),"")</f>
        <v/>
      </c>
      <c r="BD75" s="93" t="e">
        <f>IF('Order Form'!#REF!&gt;0,"OF"," ")</f>
        <v>#REF!</v>
      </c>
      <c r="BE75" s="92" t="e">
        <f>IF('Order Form'!#REF!&gt;0,"Y"," ")</f>
        <v>#REF!</v>
      </c>
      <c r="BF75" s="92" t="e">
        <f>IF('Order Form'!#REF!&gt;0,"STANDARD"," ")</f>
        <v>#REF!</v>
      </c>
    </row>
    <row r="76" spans="1:58">
      <c r="A76" s="40"/>
      <c r="B76" s="99" t="str">
        <f>IF(ISNUMBER(($H76)),'Order Form'!$D$5,"")</f>
        <v/>
      </c>
      <c r="C76" s="98" t="str">
        <f>IF(ISNUMBER(($H76)),'Order Form'!$G$5,"")</f>
        <v/>
      </c>
      <c r="D76" s="98" t="str">
        <f>IF('Order Form'!F92="","",IF(ISNUMBER(($H76)),'Order Form'!F92,""))</f>
        <v/>
      </c>
      <c r="E76" s="41"/>
      <c r="F76" s="97" t="str">
        <f>IF(ISNUMBER((H76)),SUBSTITUTE(SUBSTITUTE('Order Form'!B92,"-","")," ",""),"")</f>
        <v/>
      </c>
      <c r="G76" s="42"/>
      <c r="H76" s="96" t="str">
        <f>IF('Order Form'!H92&gt;0,'Order Form'!H92," ")</f>
        <v xml:space="preserve"> </v>
      </c>
      <c r="I76" s="95" t="str">
        <f>IF('Order Form'!$K$13="Yes",(IF('Order Form'!J92&gt;0,"",IF('Order Form'!$K$10&lt;&gt;"GR - Gratis",IF('Order Form'!I92=0,"",IF(ISNUMBER($H76),'Order Form'!I92,"")),""))),"")</f>
        <v/>
      </c>
      <c r="J76" s="95" t="str">
        <f>IF('Order Form'!$K$13="Yes",(IF('Order Form'!J92=0,"",IF('Order Form'!$K$10&lt;&gt;"GR - Gratis",IF(ISNUMBER($H76),'Order Form'!J92,""),""))),"")</f>
        <v/>
      </c>
      <c r="K76" s="43"/>
      <c r="L76" s="95" t="str">
        <f>IF('Order Form'!J92&gt;0,"",IF('Order Form'!G92=0,"",IF('Order Form'!$K$10&lt;&gt;"GR - Gratis",IF('Order Form'!$K$12="Yes",IF(ISNUMBER($H76),'Order Form'!G92*100,""),""),"")))</f>
        <v/>
      </c>
      <c r="M76" s="95" t="str">
        <f>IF('Order Form'!J92&gt;0,"",IF('Order Form'!$K$17=0,"",IF('Order Form'!$K$17=0,"",IF('Order Form'!$K$10&lt;&gt;"GR - Gratis",IF('Order Form'!$K$12="Yes",IF(ISNUMBER($H76),'Order Form'!$K$17*100,""),""),""))))</f>
        <v/>
      </c>
      <c r="N76" s="44"/>
      <c r="O76" s="94" t="str">
        <f>IF('Order Form'!$B$8="Name / Attent Of","",IF(ISNUMBER($H76),IF('Order Form'!$K$14="Yes",'Order Form'!$B$8,""),""))</f>
        <v/>
      </c>
      <c r="P76" s="102" t="str">
        <f>IF('Order Form'!$B$9="Company / Department","",IF(ISNUMBER($H76),IF('Order Form'!$K$14="Yes",'Order Form'!$B$9,""),""))</f>
        <v/>
      </c>
      <c r="Q76" s="94" t="str">
        <f>IF('Order Form'!$B$10="Address 1","",IF(ISNUMBER($H76),IF('Order Form'!$K$14="Yes",'Order Form'!$B$10,""),""))</f>
        <v/>
      </c>
      <c r="R76" s="94" t="str">
        <f>IF('Order Form'!$B$11="Address 2","",IF(ISNUMBER($H76),IF('Order Form'!$K$14="Yes",'Order Form'!$B$11,""),""))</f>
        <v/>
      </c>
      <c r="S76" s="102" t="str">
        <f>IF('Order Form'!$B$12="Address 3","",IF(ISNUMBER($H76),IF('Order Form'!$K$14="Yes",'Order Form'!$B$12,""),""))</f>
        <v/>
      </c>
      <c r="T76" s="94" t="str">
        <f>IF('Order Form'!$B$13="Town","",IF(ISNUMBER($H76),IF('Order Form'!$K$14="Yes",'Order Form'!$B$13,""),""))</f>
        <v/>
      </c>
      <c r="U76" s="40"/>
      <c r="V76" s="109" t="str">
        <f>IF('Order Form'!$B$14="Post Code","",IF(ISNUMBER($H76),IF('Order Form'!$K$14="Yes",'Order Form'!$B$14,""),""))</f>
        <v/>
      </c>
      <c r="W76" s="104" t="str">
        <f>IF('Order Form'!$B$15="Country","",IF(ISNUMBER($H76),IF('Order Form'!$K$14="Yes",VLOOKUP('Order Form'!$B$15,Lists!N:O,2,0),""),""))</f>
        <v/>
      </c>
      <c r="X76" s="106"/>
      <c r="Y76" s="105" t="str">
        <f>IF('Order Form'!$F$8="Phone","",IF(ISNUMBER($H76),IF('Order Form'!$K$14="Yes",'Order Form'!$F$8,""),""))</f>
        <v/>
      </c>
      <c r="Z76" s="103" t="str">
        <f>IF('Order Form'!$F$9="Email","",IF(ISNUMBER($H76),IF('Order Form'!$K$14="Yes",'Order Form'!$F$9,""),""))</f>
        <v/>
      </c>
      <c r="AA76" s="44"/>
      <c r="AC76" s="92" t="str">
        <f>IF(ISNUMBER(($H76)),LEFT('Order Form'!$K$10,2),"")</f>
        <v/>
      </c>
      <c r="AD76" s="40"/>
      <c r="AE76" s="92" t="str">
        <f>IF(AC76="GR",LEFT('Order Form'!$K$11,2),"")</f>
        <v/>
      </c>
      <c r="AF76" s="40"/>
      <c r="AG76" s="44"/>
      <c r="AH76" s="44"/>
      <c r="AI76" s="92" t="str">
        <f>IF(ISNUMBER(($H76)),IF('Order Form'!$K$16="Yes","P",""),"")</f>
        <v/>
      </c>
      <c r="AJ76" s="40"/>
      <c r="AK76" s="112"/>
      <c r="AL76" s="112"/>
      <c r="AM76" s="40"/>
      <c r="AN76" s="40"/>
      <c r="AO76" s="44"/>
      <c r="AP76" s="40"/>
      <c r="AQ76" s="44"/>
      <c r="AR76" s="44"/>
      <c r="AS76" s="44"/>
      <c r="AZ76" s="92" t="str">
        <f>IF(ISNUMBER(($H76)),IF('Order Form'!$K$15="Yes","Y",""),"")</f>
        <v/>
      </c>
      <c r="BD76" s="93" t="e">
        <f>IF('Order Form'!#REF!&gt;0,"OF"," ")</f>
        <v>#REF!</v>
      </c>
      <c r="BE76" s="92" t="e">
        <f>IF('Order Form'!#REF!&gt;0,"Y"," ")</f>
        <v>#REF!</v>
      </c>
      <c r="BF76" s="92" t="e">
        <f>IF('Order Form'!#REF!&gt;0,"STANDARD"," ")</f>
        <v>#REF!</v>
      </c>
    </row>
    <row r="77" spans="1:58">
      <c r="A77" s="40"/>
      <c r="B77" s="99" t="str">
        <f>IF(ISNUMBER(($H77)),'Order Form'!$D$5,"")</f>
        <v/>
      </c>
      <c r="C77" s="98" t="str">
        <f>IF(ISNUMBER(($H77)),'Order Form'!$G$5,"")</f>
        <v/>
      </c>
      <c r="D77" s="98" t="str">
        <f>IF('Order Form'!F93="","",IF(ISNUMBER(($H77)),'Order Form'!F93,""))</f>
        <v/>
      </c>
      <c r="E77" s="41"/>
      <c r="F77" s="97" t="str">
        <f>IF(ISNUMBER((H77)),SUBSTITUTE(SUBSTITUTE('Order Form'!B93,"-","")," ",""),"")</f>
        <v/>
      </c>
      <c r="G77" s="42"/>
      <c r="H77" s="96" t="str">
        <f>IF('Order Form'!H93&gt;0,'Order Form'!H93," ")</f>
        <v xml:space="preserve"> </v>
      </c>
      <c r="I77" s="95" t="str">
        <f>IF('Order Form'!$K$13="Yes",(IF('Order Form'!J93&gt;0,"",IF('Order Form'!$K$10&lt;&gt;"GR - Gratis",IF('Order Form'!I93=0,"",IF(ISNUMBER($H77),'Order Form'!I93,"")),""))),"")</f>
        <v/>
      </c>
      <c r="J77" s="95" t="str">
        <f>IF('Order Form'!$K$13="Yes",(IF('Order Form'!J93=0,"",IF('Order Form'!$K$10&lt;&gt;"GR - Gratis",IF(ISNUMBER($H77),'Order Form'!J93,""),""))),"")</f>
        <v/>
      </c>
      <c r="K77" s="43"/>
      <c r="L77" s="95" t="str">
        <f>IF('Order Form'!J93&gt;0,"",IF('Order Form'!G93=0,"",IF('Order Form'!$K$10&lt;&gt;"GR - Gratis",IF('Order Form'!$K$12="Yes",IF(ISNUMBER($H77),'Order Form'!G93*100,""),""),"")))</f>
        <v/>
      </c>
      <c r="M77" s="95" t="str">
        <f>IF('Order Form'!J93&gt;0,"",IF('Order Form'!$K$17=0,"",IF('Order Form'!$K$17=0,"",IF('Order Form'!$K$10&lt;&gt;"GR - Gratis",IF('Order Form'!$K$12="Yes",IF(ISNUMBER($H77),'Order Form'!$K$17*100,""),""),""))))</f>
        <v/>
      </c>
      <c r="N77" s="44"/>
      <c r="O77" s="94" t="str">
        <f>IF('Order Form'!$B$8="Name / Attent Of","",IF(ISNUMBER($H77),IF('Order Form'!$K$14="Yes",'Order Form'!$B$8,""),""))</f>
        <v/>
      </c>
      <c r="P77" s="102" t="str">
        <f>IF('Order Form'!$B$9="Company / Department","",IF(ISNUMBER($H77),IF('Order Form'!$K$14="Yes",'Order Form'!$B$9,""),""))</f>
        <v/>
      </c>
      <c r="Q77" s="94" t="str">
        <f>IF('Order Form'!$B$10="Address 1","",IF(ISNUMBER($H77),IF('Order Form'!$K$14="Yes",'Order Form'!$B$10,""),""))</f>
        <v/>
      </c>
      <c r="R77" s="94" t="str">
        <f>IF('Order Form'!$B$11="Address 2","",IF(ISNUMBER($H77),IF('Order Form'!$K$14="Yes",'Order Form'!$B$11,""),""))</f>
        <v/>
      </c>
      <c r="S77" s="102" t="str">
        <f>IF('Order Form'!$B$12="Address 3","",IF(ISNUMBER($H77),IF('Order Form'!$K$14="Yes",'Order Form'!$B$12,""),""))</f>
        <v/>
      </c>
      <c r="T77" s="94" t="str">
        <f>IF('Order Form'!$B$13="Town","",IF(ISNUMBER($H77),IF('Order Form'!$K$14="Yes",'Order Form'!$B$13,""),""))</f>
        <v/>
      </c>
      <c r="U77" s="40"/>
      <c r="V77" s="109" t="str">
        <f>IF('Order Form'!$B$14="Post Code","",IF(ISNUMBER($H77),IF('Order Form'!$K$14="Yes",'Order Form'!$B$14,""),""))</f>
        <v/>
      </c>
      <c r="W77" s="104" t="str">
        <f>IF('Order Form'!$B$15="Country","",IF(ISNUMBER($H77),IF('Order Form'!$K$14="Yes",VLOOKUP('Order Form'!$B$15,Lists!N:O,2,0),""),""))</f>
        <v/>
      </c>
      <c r="X77" s="106"/>
      <c r="Y77" s="105" t="str">
        <f>IF('Order Form'!$F$8="Phone","",IF(ISNUMBER($H77),IF('Order Form'!$K$14="Yes",'Order Form'!$F$8,""),""))</f>
        <v/>
      </c>
      <c r="Z77" s="103" t="str">
        <f>IF('Order Form'!$F$9="Email","",IF(ISNUMBER($H77),IF('Order Form'!$K$14="Yes",'Order Form'!$F$9,""),""))</f>
        <v/>
      </c>
      <c r="AA77" s="44"/>
      <c r="AC77" s="92" t="str">
        <f>IF(ISNUMBER(($H77)),LEFT('Order Form'!$K$10,2),"")</f>
        <v/>
      </c>
      <c r="AD77" s="40"/>
      <c r="AE77" s="92" t="str">
        <f>IF(AC77="GR",LEFT('Order Form'!$K$11,2),"")</f>
        <v/>
      </c>
      <c r="AF77" s="40"/>
      <c r="AG77" s="44"/>
      <c r="AH77" s="44"/>
      <c r="AI77" s="92" t="str">
        <f>IF(ISNUMBER(($H77)),IF('Order Form'!$K$16="Yes","P",""),"")</f>
        <v/>
      </c>
      <c r="AJ77" s="40"/>
      <c r="AK77" s="112"/>
      <c r="AL77" s="112"/>
      <c r="AM77" s="40"/>
      <c r="AN77" s="40"/>
      <c r="AO77" s="44"/>
      <c r="AP77" s="40"/>
      <c r="AQ77" s="44"/>
      <c r="AR77" s="44"/>
      <c r="AS77" s="44"/>
      <c r="AZ77" s="92" t="str">
        <f>IF(ISNUMBER(($H77)),IF('Order Form'!$K$15="Yes","Y",""),"")</f>
        <v/>
      </c>
      <c r="BD77" s="93" t="e">
        <f>IF('Order Form'!#REF!&gt;0,"OF"," ")</f>
        <v>#REF!</v>
      </c>
      <c r="BE77" s="92" t="e">
        <f>IF('Order Form'!#REF!&gt;0,"Y"," ")</f>
        <v>#REF!</v>
      </c>
      <c r="BF77" s="92" t="e">
        <f>IF('Order Form'!#REF!&gt;0,"STANDARD"," ")</f>
        <v>#REF!</v>
      </c>
    </row>
    <row r="78" spans="1:58">
      <c r="A78" s="40"/>
      <c r="B78" s="99" t="str">
        <f>IF(ISNUMBER(($H78)),'Order Form'!$D$5,"")</f>
        <v/>
      </c>
      <c r="C78" s="98" t="str">
        <f>IF(ISNUMBER(($H78)),'Order Form'!$G$5,"")</f>
        <v/>
      </c>
      <c r="D78" s="98" t="str">
        <f>IF('Order Form'!F94="","",IF(ISNUMBER(($H78)),'Order Form'!F94,""))</f>
        <v/>
      </c>
      <c r="E78" s="41"/>
      <c r="F78" s="97" t="str">
        <f>IF(ISNUMBER((H78)),SUBSTITUTE(SUBSTITUTE('Order Form'!B94,"-","")," ",""),"")</f>
        <v/>
      </c>
      <c r="G78" s="42"/>
      <c r="H78" s="96" t="str">
        <f>IF('Order Form'!H94&gt;0,'Order Form'!H94," ")</f>
        <v xml:space="preserve"> </v>
      </c>
      <c r="I78" s="95" t="str">
        <f>IF('Order Form'!$K$13="Yes",(IF('Order Form'!J94&gt;0,"",IF('Order Form'!$K$10&lt;&gt;"GR - Gratis",IF('Order Form'!I94=0,"",IF(ISNUMBER($H78),'Order Form'!I94,"")),""))),"")</f>
        <v/>
      </c>
      <c r="J78" s="95" t="str">
        <f>IF('Order Form'!$K$13="Yes",(IF('Order Form'!J94=0,"",IF('Order Form'!$K$10&lt;&gt;"GR - Gratis",IF(ISNUMBER($H78),'Order Form'!J94,""),""))),"")</f>
        <v/>
      </c>
      <c r="K78" s="43"/>
      <c r="L78" s="95" t="str">
        <f>IF('Order Form'!J94&gt;0,"",IF('Order Form'!G94=0,"",IF('Order Form'!$K$10&lt;&gt;"GR - Gratis",IF('Order Form'!$K$12="Yes",IF(ISNUMBER($H78),'Order Form'!G94*100,""),""),"")))</f>
        <v/>
      </c>
      <c r="M78" s="95" t="str">
        <f>IF('Order Form'!J94&gt;0,"",IF('Order Form'!$K$17=0,"",IF('Order Form'!$K$17=0,"",IF('Order Form'!$K$10&lt;&gt;"GR - Gratis",IF('Order Form'!$K$12="Yes",IF(ISNUMBER($H78),'Order Form'!$K$17*100,""),""),""))))</f>
        <v/>
      </c>
      <c r="N78" s="44"/>
      <c r="O78" s="94" t="str">
        <f>IF('Order Form'!$B$8="Name / Attent Of","",IF(ISNUMBER($H78),IF('Order Form'!$K$14="Yes",'Order Form'!$B$8,""),""))</f>
        <v/>
      </c>
      <c r="P78" s="102" t="str">
        <f>IF('Order Form'!$B$9="Company / Department","",IF(ISNUMBER($H78),IF('Order Form'!$K$14="Yes",'Order Form'!$B$9,""),""))</f>
        <v/>
      </c>
      <c r="Q78" s="94" t="str">
        <f>IF('Order Form'!$B$10="Address 1","",IF(ISNUMBER($H78),IF('Order Form'!$K$14="Yes",'Order Form'!$B$10,""),""))</f>
        <v/>
      </c>
      <c r="R78" s="94" t="str">
        <f>IF('Order Form'!$B$11="Address 2","",IF(ISNUMBER($H78),IF('Order Form'!$K$14="Yes",'Order Form'!$B$11,""),""))</f>
        <v/>
      </c>
      <c r="S78" s="102" t="str">
        <f>IF('Order Form'!$B$12="Address 3","",IF(ISNUMBER($H78),IF('Order Form'!$K$14="Yes",'Order Form'!$B$12,""),""))</f>
        <v/>
      </c>
      <c r="T78" s="94" t="str">
        <f>IF('Order Form'!$B$13="Town","",IF(ISNUMBER($H78),IF('Order Form'!$K$14="Yes",'Order Form'!$B$13,""),""))</f>
        <v/>
      </c>
      <c r="U78" s="40"/>
      <c r="V78" s="109" t="str">
        <f>IF('Order Form'!$B$14="Post Code","",IF(ISNUMBER($H78),IF('Order Form'!$K$14="Yes",'Order Form'!$B$14,""),""))</f>
        <v/>
      </c>
      <c r="W78" s="104" t="str">
        <f>IF('Order Form'!$B$15="Country","",IF(ISNUMBER($H78),IF('Order Form'!$K$14="Yes",VLOOKUP('Order Form'!$B$15,Lists!N:O,2,0),""),""))</f>
        <v/>
      </c>
      <c r="X78" s="106"/>
      <c r="Y78" s="105" t="str">
        <f>IF('Order Form'!$F$8="Phone","",IF(ISNUMBER($H78),IF('Order Form'!$K$14="Yes",'Order Form'!$F$8,""),""))</f>
        <v/>
      </c>
      <c r="Z78" s="103" t="str">
        <f>IF('Order Form'!$F$9="Email","",IF(ISNUMBER($H78),IF('Order Form'!$K$14="Yes",'Order Form'!$F$9,""),""))</f>
        <v/>
      </c>
      <c r="AA78" s="44"/>
      <c r="AC78" s="92" t="str">
        <f>IF(ISNUMBER(($H78)),LEFT('Order Form'!$K$10,2),"")</f>
        <v/>
      </c>
      <c r="AD78" s="40"/>
      <c r="AE78" s="92" t="str">
        <f>IF(AC78="GR",LEFT('Order Form'!$K$11,2),"")</f>
        <v/>
      </c>
      <c r="AF78" s="40"/>
      <c r="AG78" s="44"/>
      <c r="AH78" s="44"/>
      <c r="AI78" s="92" t="str">
        <f>IF(ISNUMBER(($H78)),IF('Order Form'!$K$16="Yes","P",""),"")</f>
        <v/>
      </c>
      <c r="AJ78" s="40"/>
      <c r="AK78" s="112"/>
      <c r="AL78" s="112"/>
      <c r="AM78" s="40"/>
      <c r="AN78" s="40"/>
      <c r="AO78" s="44"/>
      <c r="AP78" s="40"/>
      <c r="AQ78" s="44"/>
      <c r="AR78" s="44"/>
      <c r="AS78" s="44"/>
      <c r="AZ78" s="92" t="str">
        <f>IF(ISNUMBER(($H78)),IF('Order Form'!$K$15="Yes","Y",""),"")</f>
        <v/>
      </c>
      <c r="BD78" s="93" t="e">
        <f>IF('Order Form'!#REF!&gt;0,"OF"," ")</f>
        <v>#REF!</v>
      </c>
      <c r="BE78" s="92" t="e">
        <f>IF('Order Form'!#REF!&gt;0,"Y"," ")</f>
        <v>#REF!</v>
      </c>
      <c r="BF78" s="92" t="e">
        <f>IF('Order Form'!#REF!&gt;0,"STANDARD"," ")</f>
        <v>#REF!</v>
      </c>
    </row>
    <row r="79" spans="1:58">
      <c r="A79" s="40"/>
      <c r="B79" s="99" t="str">
        <f>IF(ISNUMBER(($H79)),'Order Form'!$D$5,"")</f>
        <v/>
      </c>
      <c r="C79" s="98" t="str">
        <f>IF(ISNUMBER(($H79)),'Order Form'!$G$5,"")</f>
        <v/>
      </c>
      <c r="D79" s="98" t="str">
        <f>IF('Order Form'!F95="","",IF(ISNUMBER(($H79)),'Order Form'!F95,""))</f>
        <v/>
      </c>
      <c r="E79" s="41"/>
      <c r="F79" s="97" t="str">
        <f>IF(ISNUMBER((H79)),SUBSTITUTE(SUBSTITUTE('Order Form'!B95,"-","")," ",""),"")</f>
        <v/>
      </c>
      <c r="G79" s="42"/>
      <c r="H79" s="96" t="str">
        <f>IF('Order Form'!H95&gt;0,'Order Form'!H95," ")</f>
        <v xml:space="preserve"> </v>
      </c>
      <c r="I79" s="95" t="str">
        <f>IF('Order Form'!$K$13="Yes",(IF('Order Form'!J95&gt;0,"",IF('Order Form'!$K$10&lt;&gt;"GR - Gratis",IF('Order Form'!I95=0,"",IF(ISNUMBER($H79),'Order Form'!I95,"")),""))),"")</f>
        <v/>
      </c>
      <c r="J79" s="95" t="str">
        <f>IF('Order Form'!$K$13="Yes",(IF('Order Form'!J95=0,"",IF('Order Form'!$K$10&lt;&gt;"GR - Gratis",IF(ISNUMBER($H79),'Order Form'!J95,""),""))),"")</f>
        <v/>
      </c>
      <c r="K79" s="43"/>
      <c r="L79" s="95" t="str">
        <f>IF('Order Form'!J95&gt;0,"",IF('Order Form'!G95=0,"",IF('Order Form'!$K$10&lt;&gt;"GR - Gratis",IF('Order Form'!$K$12="Yes",IF(ISNUMBER($H79),'Order Form'!G95*100,""),""),"")))</f>
        <v/>
      </c>
      <c r="M79" s="95" t="str">
        <f>IF('Order Form'!J95&gt;0,"",IF('Order Form'!$K$17=0,"",IF('Order Form'!$K$17=0,"",IF('Order Form'!$K$10&lt;&gt;"GR - Gratis",IF('Order Form'!$K$12="Yes",IF(ISNUMBER($H79),'Order Form'!$K$17*100,""),""),""))))</f>
        <v/>
      </c>
      <c r="N79" s="44"/>
      <c r="O79" s="94" t="str">
        <f>IF('Order Form'!$B$8="Name / Attent Of","",IF(ISNUMBER($H79),IF('Order Form'!$K$14="Yes",'Order Form'!$B$8,""),""))</f>
        <v/>
      </c>
      <c r="P79" s="102" t="str">
        <f>IF('Order Form'!$B$9="Company / Department","",IF(ISNUMBER($H79),IF('Order Form'!$K$14="Yes",'Order Form'!$B$9,""),""))</f>
        <v/>
      </c>
      <c r="Q79" s="94" t="str">
        <f>IF('Order Form'!$B$10="Address 1","",IF(ISNUMBER($H79),IF('Order Form'!$K$14="Yes",'Order Form'!$B$10,""),""))</f>
        <v/>
      </c>
      <c r="R79" s="94" t="str">
        <f>IF('Order Form'!$B$11="Address 2","",IF(ISNUMBER($H79),IF('Order Form'!$K$14="Yes",'Order Form'!$B$11,""),""))</f>
        <v/>
      </c>
      <c r="S79" s="102" t="str">
        <f>IF('Order Form'!$B$12="Address 3","",IF(ISNUMBER($H79),IF('Order Form'!$K$14="Yes",'Order Form'!$B$12,""),""))</f>
        <v/>
      </c>
      <c r="T79" s="94" t="str">
        <f>IF('Order Form'!$B$13="Town","",IF(ISNUMBER($H79),IF('Order Form'!$K$14="Yes",'Order Form'!$B$13,""),""))</f>
        <v/>
      </c>
      <c r="U79" s="40"/>
      <c r="V79" s="109" t="str">
        <f>IF('Order Form'!$B$14="Post Code","",IF(ISNUMBER($H79),IF('Order Form'!$K$14="Yes",'Order Form'!$B$14,""),""))</f>
        <v/>
      </c>
      <c r="W79" s="104" t="str">
        <f>IF('Order Form'!$B$15="Country","",IF(ISNUMBER($H79),IF('Order Form'!$K$14="Yes",VLOOKUP('Order Form'!$B$15,Lists!N:O,2,0),""),""))</f>
        <v/>
      </c>
      <c r="X79" s="106"/>
      <c r="Y79" s="105" t="str">
        <f>IF('Order Form'!$F$8="Phone","",IF(ISNUMBER($H79),IF('Order Form'!$K$14="Yes",'Order Form'!$F$8,""),""))</f>
        <v/>
      </c>
      <c r="Z79" s="103" t="str">
        <f>IF('Order Form'!$F$9="Email","",IF(ISNUMBER($H79),IF('Order Form'!$K$14="Yes",'Order Form'!$F$9,""),""))</f>
        <v/>
      </c>
      <c r="AA79" s="44"/>
      <c r="AC79" s="92" t="str">
        <f>IF(ISNUMBER(($H79)),LEFT('Order Form'!$K$10,2),"")</f>
        <v/>
      </c>
      <c r="AD79" s="40"/>
      <c r="AE79" s="92" t="str">
        <f>IF(AC79="GR",LEFT('Order Form'!$K$11,2),"")</f>
        <v/>
      </c>
      <c r="AF79" s="40"/>
      <c r="AG79" s="44"/>
      <c r="AH79" s="44"/>
      <c r="AI79" s="92" t="str">
        <f>IF(ISNUMBER(($H79)),IF('Order Form'!$K$16="Yes","P",""),"")</f>
        <v/>
      </c>
      <c r="AJ79" s="40"/>
      <c r="AK79" s="112"/>
      <c r="AL79" s="112"/>
      <c r="AM79" s="40"/>
      <c r="AN79" s="40"/>
      <c r="AO79" s="44"/>
      <c r="AP79" s="40"/>
      <c r="AQ79" s="44"/>
      <c r="AR79" s="44"/>
      <c r="AS79" s="44"/>
      <c r="AZ79" s="92" t="str">
        <f>IF(ISNUMBER(($H79)),IF('Order Form'!$K$15="Yes","Y",""),"")</f>
        <v/>
      </c>
      <c r="BD79" s="93" t="e">
        <f>IF('Order Form'!#REF!&gt;0,"OF"," ")</f>
        <v>#REF!</v>
      </c>
      <c r="BE79" s="92" t="e">
        <f>IF('Order Form'!#REF!&gt;0,"Y"," ")</f>
        <v>#REF!</v>
      </c>
      <c r="BF79" s="92" t="e">
        <f>IF('Order Form'!#REF!&gt;0,"STANDARD"," ")</f>
        <v>#REF!</v>
      </c>
    </row>
    <row r="80" spans="1:58">
      <c r="A80" s="40"/>
      <c r="B80" s="99" t="str">
        <f>IF(ISNUMBER(($H80)),'Order Form'!$D$5,"")</f>
        <v/>
      </c>
      <c r="C80" s="98" t="str">
        <f>IF(ISNUMBER(($H80)),'Order Form'!$G$5,"")</f>
        <v/>
      </c>
      <c r="D80" s="98" t="str">
        <f>IF('Order Form'!F96="","",IF(ISNUMBER(($H80)),'Order Form'!F96,""))</f>
        <v/>
      </c>
      <c r="E80" s="41"/>
      <c r="F80" s="97" t="str">
        <f>IF(ISNUMBER((H80)),SUBSTITUTE(SUBSTITUTE('Order Form'!B96,"-","")," ",""),"")</f>
        <v/>
      </c>
      <c r="G80" s="42"/>
      <c r="H80" s="96" t="str">
        <f>IF('Order Form'!H96&gt;0,'Order Form'!H96," ")</f>
        <v xml:space="preserve"> </v>
      </c>
      <c r="I80" s="95" t="str">
        <f>IF('Order Form'!$K$13="Yes",(IF('Order Form'!J96&gt;0,"",IF('Order Form'!$K$10&lt;&gt;"GR - Gratis",IF('Order Form'!I96=0,"",IF(ISNUMBER($H80),'Order Form'!I96,"")),""))),"")</f>
        <v/>
      </c>
      <c r="J80" s="95" t="str">
        <f>IF('Order Form'!$K$13="Yes",(IF('Order Form'!J96=0,"",IF('Order Form'!$K$10&lt;&gt;"GR - Gratis",IF(ISNUMBER($H80),'Order Form'!J96,""),""))),"")</f>
        <v/>
      </c>
      <c r="K80" s="43"/>
      <c r="L80" s="95" t="str">
        <f>IF('Order Form'!J96&gt;0,"",IF('Order Form'!G96=0,"",IF('Order Form'!$K$10&lt;&gt;"GR - Gratis",IF('Order Form'!$K$12="Yes",IF(ISNUMBER($H80),'Order Form'!G96*100,""),""),"")))</f>
        <v/>
      </c>
      <c r="M80" s="95" t="str">
        <f>IF('Order Form'!J96&gt;0,"",IF('Order Form'!$K$17=0,"",IF('Order Form'!$K$17=0,"",IF('Order Form'!$K$10&lt;&gt;"GR - Gratis",IF('Order Form'!$K$12="Yes",IF(ISNUMBER($H80),'Order Form'!$K$17*100,""),""),""))))</f>
        <v/>
      </c>
      <c r="N80" s="44"/>
      <c r="O80" s="94" t="str">
        <f>IF('Order Form'!$B$8="Name / Attent Of","",IF(ISNUMBER($H80),IF('Order Form'!$K$14="Yes",'Order Form'!$B$8,""),""))</f>
        <v/>
      </c>
      <c r="P80" s="102" t="str">
        <f>IF('Order Form'!$B$9="Company / Department","",IF(ISNUMBER($H80),IF('Order Form'!$K$14="Yes",'Order Form'!$B$9,""),""))</f>
        <v/>
      </c>
      <c r="Q80" s="94" t="str">
        <f>IF('Order Form'!$B$10="Address 1","",IF(ISNUMBER($H80),IF('Order Form'!$K$14="Yes",'Order Form'!$B$10,""),""))</f>
        <v/>
      </c>
      <c r="R80" s="94" t="str">
        <f>IF('Order Form'!$B$11="Address 2","",IF(ISNUMBER($H80),IF('Order Form'!$K$14="Yes",'Order Form'!$B$11,""),""))</f>
        <v/>
      </c>
      <c r="S80" s="102" t="str">
        <f>IF('Order Form'!$B$12="Address 3","",IF(ISNUMBER($H80),IF('Order Form'!$K$14="Yes",'Order Form'!$B$12,""),""))</f>
        <v/>
      </c>
      <c r="T80" s="94" t="str">
        <f>IF('Order Form'!$B$13="Town","",IF(ISNUMBER($H80),IF('Order Form'!$K$14="Yes",'Order Form'!$B$13,""),""))</f>
        <v/>
      </c>
      <c r="U80" s="40"/>
      <c r="V80" s="109" t="str">
        <f>IF('Order Form'!$B$14="Post Code","",IF(ISNUMBER($H80),IF('Order Form'!$K$14="Yes",'Order Form'!$B$14,""),""))</f>
        <v/>
      </c>
      <c r="W80" s="104" t="str">
        <f>IF('Order Form'!$B$15="Country","",IF(ISNUMBER($H80),IF('Order Form'!$K$14="Yes",VLOOKUP('Order Form'!$B$15,Lists!N:O,2,0),""),""))</f>
        <v/>
      </c>
      <c r="X80" s="106"/>
      <c r="Y80" s="105" t="str">
        <f>IF('Order Form'!$F$8="Phone","",IF(ISNUMBER($H80),IF('Order Form'!$K$14="Yes",'Order Form'!$F$8,""),""))</f>
        <v/>
      </c>
      <c r="Z80" s="103" t="str">
        <f>IF('Order Form'!$F$9="Email","",IF(ISNUMBER($H80),IF('Order Form'!$K$14="Yes",'Order Form'!$F$9,""),""))</f>
        <v/>
      </c>
      <c r="AA80" s="44"/>
      <c r="AC80" s="92" t="str">
        <f>IF(ISNUMBER(($H80)),LEFT('Order Form'!$K$10,2),"")</f>
        <v/>
      </c>
      <c r="AD80" s="40"/>
      <c r="AE80" s="92" t="str">
        <f>IF(AC80="GR",LEFT('Order Form'!$K$11,2),"")</f>
        <v/>
      </c>
      <c r="AF80" s="40"/>
      <c r="AG80" s="44"/>
      <c r="AH80" s="44"/>
      <c r="AI80" s="92" t="str">
        <f>IF(ISNUMBER(($H80)),IF('Order Form'!$K$16="Yes","P",""),"")</f>
        <v/>
      </c>
      <c r="AJ80" s="40"/>
      <c r="AK80" s="112"/>
      <c r="AL80" s="112"/>
      <c r="AM80" s="40"/>
      <c r="AN80" s="40"/>
      <c r="AO80" s="44"/>
      <c r="AP80" s="40"/>
      <c r="AQ80" s="44"/>
      <c r="AR80" s="44"/>
      <c r="AS80" s="44"/>
      <c r="AZ80" s="92" t="str">
        <f>IF(ISNUMBER(($H80)),IF('Order Form'!$K$15="Yes","Y",""),"")</f>
        <v/>
      </c>
      <c r="BD80" s="93" t="e">
        <f>IF('Order Form'!#REF!&gt;0,"OF"," ")</f>
        <v>#REF!</v>
      </c>
      <c r="BE80" s="92" t="e">
        <f>IF('Order Form'!#REF!&gt;0,"Y"," ")</f>
        <v>#REF!</v>
      </c>
      <c r="BF80" s="92" t="e">
        <f>IF('Order Form'!#REF!&gt;0,"STANDARD"," ")</f>
        <v>#REF!</v>
      </c>
    </row>
    <row r="81" spans="1:58">
      <c r="A81" s="40"/>
      <c r="B81" s="99" t="str">
        <f>IF(ISNUMBER(($H81)),'Order Form'!$D$5,"")</f>
        <v/>
      </c>
      <c r="C81" s="98" t="str">
        <f>IF(ISNUMBER(($H81)),'Order Form'!$G$5,"")</f>
        <v/>
      </c>
      <c r="D81" s="98" t="str">
        <f>IF('Order Form'!F97="","",IF(ISNUMBER(($H81)),'Order Form'!F97,""))</f>
        <v/>
      </c>
      <c r="E81" s="41"/>
      <c r="F81" s="97" t="str">
        <f>IF(ISNUMBER((H81)),SUBSTITUTE(SUBSTITUTE('Order Form'!B97,"-","")," ",""),"")</f>
        <v/>
      </c>
      <c r="G81" s="42"/>
      <c r="H81" s="96" t="str">
        <f>IF('Order Form'!H97&gt;0,'Order Form'!H97," ")</f>
        <v xml:space="preserve"> </v>
      </c>
      <c r="I81" s="95" t="str">
        <f>IF('Order Form'!$K$13="Yes",(IF('Order Form'!J97&gt;0,"",IF('Order Form'!$K$10&lt;&gt;"GR - Gratis",IF('Order Form'!I97=0,"",IF(ISNUMBER($H81),'Order Form'!I97,"")),""))),"")</f>
        <v/>
      </c>
      <c r="J81" s="95" t="str">
        <f>IF('Order Form'!$K$13="Yes",(IF('Order Form'!J97=0,"",IF('Order Form'!$K$10&lt;&gt;"GR - Gratis",IF(ISNUMBER($H81),'Order Form'!J97,""),""))),"")</f>
        <v/>
      </c>
      <c r="K81" s="43"/>
      <c r="L81" s="95" t="str">
        <f>IF('Order Form'!J97&gt;0,"",IF('Order Form'!G97=0,"",IF('Order Form'!$K$10&lt;&gt;"GR - Gratis",IF('Order Form'!$K$12="Yes",IF(ISNUMBER($H81),'Order Form'!G97*100,""),""),"")))</f>
        <v/>
      </c>
      <c r="M81" s="95" t="str">
        <f>IF('Order Form'!J97&gt;0,"",IF('Order Form'!$K$17=0,"",IF('Order Form'!$K$17=0,"",IF('Order Form'!$K$10&lt;&gt;"GR - Gratis",IF('Order Form'!$K$12="Yes",IF(ISNUMBER($H81),'Order Form'!$K$17*100,""),""),""))))</f>
        <v/>
      </c>
      <c r="N81" s="44"/>
      <c r="O81" s="94" t="str">
        <f>IF('Order Form'!$B$8="Name / Attent Of","",IF(ISNUMBER($H81),IF('Order Form'!$K$14="Yes",'Order Form'!$B$8,""),""))</f>
        <v/>
      </c>
      <c r="P81" s="102" t="str">
        <f>IF('Order Form'!$B$9="Company / Department","",IF(ISNUMBER($H81),IF('Order Form'!$K$14="Yes",'Order Form'!$B$9,""),""))</f>
        <v/>
      </c>
      <c r="Q81" s="94" t="str">
        <f>IF('Order Form'!$B$10="Address 1","",IF(ISNUMBER($H81),IF('Order Form'!$K$14="Yes",'Order Form'!$B$10,""),""))</f>
        <v/>
      </c>
      <c r="R81" s="94" t="str">
        <f>IF('Order Form'!$B$11="Address 2","",IF(ISNUMBER($H81),IF('Order Form'!$K$14="Yes",'Order Form'!$B$11,""),""))</f>
        <v/>
      </c>
      <c r="S81" s="102" t="str">
        <f>IF('Order Form'!$B$12="Address 3","",IF(ISNUMBER($H81),IF('Order Form'!$K$14="Yes",'Order Form'!$B$12,""),""))</f>
        <v/>
      </c>
      <c r="T81" s="94" t="str">
        <f>IF('Order Form'!$B$13="Town","",IF(ISNUMBER($H81),IF('Order Form'!$K$14="Yes",'Order Form'!$B$13,""),""))</f>
        <v/>
      </c>
      <c r="U81" s="40"/>
      <c r="V81" s="109" t="str">
        <f>IF('Order Form'!$B$14="Post Code","",IF(ISNUMBER($H81),IF('Order Form'!$K$14="Yes",'Order Form'!$B$14,""),""))</f>
        <v/>
      </c>
      <c r="W81" s="104" t="str">
        <f>IF('Order Form'!$B$15="Country","",IF(ISNUMBER($H81),IF('Order Form'!$K$14="Yes",VLOOKUP('Order Form'!$B$15,Lists!N:O,2,0),""),""))</f>
        <v/>
      </c>
      <c r="X81" s="106"/>
      <c r="Y81" s="105" t="str">
        <f>IF('Order Form'!$F$8="Phone","",IF(ISNUMBER($H81),IF('Order Form'!$K$14="Yes",'Order Form'!$F$8,""),""))</f>
        <v/>
      </c>
      <c r="Z81" s="103" t="str">
        <f>IF('Order Form'!$F$9="Email","",IF(ISNUMBER($H81),IF('Order Form'!$K$14="Yes",'Order Form'!$F$9,""),""))</f>
        <v/>
      </c>
      <c r="AA81" s="44"/>
      <c r="AC81" s="92" t="str">
        <f>IF(ISNUMBER(($H81)),LEFT('Order Form'!$K$10,2),"")</f>
        <v/>
      </c>
      <c r="AD81" s="40"/>
      <c r="AE81" s="92" t="str">
        <f>IF(AC81="GR",LEFT('Order Form'!$K$11,2),"")</f>
        <v/>
      </c>
      <c r="AF81" s="40"/>
      <c r="AG81" s="44"/>
      <c r="AH81" s="44"/>
      <c r="AI81" s="92" t="str">
        <f>IF(ISNUMBER(($H81)),IF('Order Form'!$K$16="Yes","P",""),"")</f>
        <v/>
      </c>
      <c r="AJ81" s="40"/>
      <c r="AK81" s="112"/>
      <c r="AL81" s="112"/>
      <c r="AM81" s="40"/>
      <c r="AN81" s="40"/>
      <c r="AO81" s="44"/>
      <c r="AP81" s="40"/>
      <c r="AQ81" s="44"/>
      <c r="AR81" s="44"/>
      <c r="AS81" s="44"/>
      <c r="AZ81" s="92" t="str">
        <f>IF(ISNUMBER(($H81)),IF('Order Form'!$K$15="Yes","Y",""),"")</f>
        <v/>
      </c>
      <c r="BD81" s="93" t="e">
        <f>IF('Order Form'!#REF!&gt;0,"OF"," ")</f>
        <v>#REF!</v>
      </c>
      <c r="BE81" s="92" t="e">
        <f>IF('Order Form'!#REF!&gt;0,"Y"," ")</f>
        <v>#REF!</v>
      </c>
      <c r="BF81" s="92" t="e">
        <f>IF('Order Form'!#REF!&gt;0,"STANDARD"," ")</f>
        <v>#REF!</v>
      </c>
    </row>
    <row r="82" spans="1:58">
      <c r="A82" s="40"/>
      <c r="B82" s="99" t="str">
        <f>IF(ISNUMBER(($H82)),'Order Form'!$D$5,"")</f>
        <v/>
      </c>
      <c r="C82" s="98" t="str">
        <f>IF(ISNUMBER(($H82)),'Order Form'!$G$5,"")</f>
        <v/>
      </c>
      <c r="D82" s="98" t="str">
        <f>IF('Order Form'!F98="","",IF(ISNUMBER(($H82)),'Order Form'!F98,""))</f>
        <v/>
      </c>
      <c r="E82" s="41"/>
      <c r="F82" s="97" t="str">
        <f>IF(ISNUMBER((H82)),SUBSTITUTE(SUBSTITUTE('Order Form'!B98,"-","")," ",""),"")</f>
        <v/>
      </c>
      <c r="G82" s="42"/>
      <c r="H82" s="96" t="str">
        <f>IF('Order Form'!H98&gt;0,'Order Form'!H98," ")</f>
        <v xml:space="preserve"> </v>
      </c>
      <c r="I82" s="95" t="str">
        <f>IF('Order Form'!$K$13="Yes",(IF('Order Form'!J98&gt;0,"",IF('Order Form'!$K$10&lt;&gt;"GR - Gratis",IF('Order Form'!I98=0,"",IF(ISNUMBER($H82),'Order Form'!I98,"")),""))),"")</f>
        <v/>
      </c>
      <c r="J82" s="95" t="str">
        <f>IF('Order Form'!$K$13="Yes",(IF('Order Form'!J98=0,"",IF('Order Form'!$K$10&lt;&gt;"GR - Gratis",IF(ISNUMBER($H82),'Order Form'!J98,""),""))),"")</f>
        <v/>
      </c>
      <c r="K82" s="43"/>
      <c r="L82" s="95" t="str">
        <f>IF('Order Form'!J98&gt;0,"",IF('Order Form'!G98=0,"",IF('Order Form'!$K$10&lt;&gt;"GR - Gratis",IF('Order Form'!$K$12="Yes",IF(ISNUMBER($H82),'Order Form'!G98*100,""),""),"")))</f>
        <v/>
      </c>
      <c r="M82" s="95" t="str">
        <f>IF('Order Form'!J98&gt;0,"",IF('Order Form'!$K$17=0,"",IF('Order Form'!$K$17=0,"",IF('Order Form'!$K$10&lt;&gt;"GR - Gratis",IF('Order Form'!$K$12="Yes",IF(ISNUMBER($H82),'Order Form'!$K$17*100,""),""),""))))</f>
        <v/>
      </c>
      <c r="N82" s="44"/>
      <c r="O82" s="94" t="str">
        <f>IF('Order Form'!$B$8="Name / Attent Of","",IF(ISNUMBER($H82),IF('Order Form'!$K$14="Yes",'Order Form'!$B$8,""),""))</f>
        <v/>
      </c>
      <c r="P82" s="102" t="str">
        <f>IF('Order Form'!$B$9="Company / Department","",IF(ISNUMBER($H82),IF('Order Form'!$K$14="Yes",'Order Form'!$B$9,""),""))</f>
        <v/>
      </c>
      <c r="Q82" s="94" t="str">
        <f>IF('Order Form'!$B$10="Address 1","",IF(ISNUMBER($H82),IF('Order Form'!$K$14="Yes",'Order Form'!$B$10,""),""))</f>
        <v/>
      </c>
      <c r="R82" s="94" t="str">
        <f>IF('Order Form'!$B$11="Address 2","",IF(ISNUMBER($H82),IF('Order Form'!$K$14="Yes",'Order Form'!$B$11,""),""))</f>
        <v/>
      </c>
      <c r="S82" s="102" t="str">
        <f>IF('Order Form'!$B$12="Address 3","",IF(ISNUMBER($H82),IF('Order Form'!$K$14="Yes",'Order Form'!$B$12,""),""))</f>
        <v/>
      </c>
      <c r="T82" s="94" t="str">
        <f>IF('Order Form'!$B$13="Town","",IF(ISNUMBER($H82),IF('Order Form'!$K$14="Yes",'Order Form'!$B$13,""),""))</f>
        <v/>
      </c>
      <c r="U82" s="40"/>
      <c r="V82" s="109" t="str">
        <f>IF('Order Form'!$B$14="Post Code","",IF(ISNUMBER($H82),IF('Order Form'!$K$14="Yes",'Order Form'!$B$14,""),""))</f>
        <v/>
      </c>
      <c r="W82" s="104" t="str">
        <f>IF('Order Form'!$B$15="Country","",IF(ISNUMBER($H82),IF('Order Form'!$K$14="Yes",VLOOKUP('Order Form'!$B$15,Lists!N:O,2,0),""),""))</f>
        <v/>
      </c>
      <c r="X82" s="106"/>
      <c r="Y82" s="105" t="str">
        <f>IF('Order Form'!$F$8="Phone","",IF(ISNUMBER($H82),IF('Order Form'!$K$14="Yes",'Order Form'!$F$8,""),""))</f>
        <v/>
      </c>
      <c r="Z82" s="103" t="str">
        <f>IF('Order Form'!$F$9="Email","",IF(ISNUMBER($H82),IF('Order Form'!$K$14="Yes",'Order Form'!$F$9,""),""))</f>
        <v/>
      </c>
      <c r="AA82" s="44"/>
      <c r="AC82" s="92" t="str">
        <f>IF(ISNUMBER(($H82)),LEFT('Order Form'!$K$10,2),"")</f>
        <v/>
      </c>
      <c r="AD82" s="40"/>
      <c r="AE82" s="92" t="str">
        <f>IF(AC82="GR",LEFT('Order Form'!$K$11,2),"")</f>
        <v/>
      </c>
      <c r="AF82" s="40"/>
      <c r="AG82" s="44"/>
      <c r="AH82" s="44"/>
      <c r="AI82" s="92" t="str">
        <f>IF(ISNUMBER(($H82)),IF('Order Form'!$K$16="Yes","P",""),"")</f>
        <v/>
      </c>
      <c r="AJ82" s="40"/>
      <c r="AK82" s="112"/>
      <c r="AL82" s="112"/>
      <c r="AM82" s="40"/>
      <c r="AN82" s="40"/>
      <c r="AO82" s="44"/>
      <c r="AP82" s="40"/>
      <c r="AQ82" s="44"/>
      <c r="AR82" s="44"/>
      <c r="AS82" s="44"/>
      <c r="AZ82" s="92" t="str">
        <f>IF(ISNUMBER(($H82)),IF('Order Form'!$K$15="Yes","Y",""),"")</f>
        <v/>
      </c>
      <c r="BD82" s="93" t="e">
        <f>IF('Order Form'!#REF!&gt;0,"OF"," ")</f>
        <v>#REF!</v>
      </c>
      <c r="BE82" s="92" t="e">
        <f>IF('Order Form'!#REF!&gt;0,"Y"," ")</f>
        <v>#REF!</v>
      </c>
      <c r="BF82" s="92" t="e">
        <f>IF('Order Form'!#REF!&gt;0,"STANDARD"," ")</f>
        <v>#REF!</v>
      </c>
    </row>
    <row r="83" spans="1:58">
      <c r="A83" s="40"/>
      <c r="B83" s="99" t="str">
        <f>IF(ISNUMBER(($H83)),'Order Form'!$D$5,"")</f>
        <v/>
      </c>
      <c r="C83" s="98" t="str">
        <f>IF(ISNUMBER(($H83)),'Order Form'!$G$5,"")</f>
        <v/>
      </c>
      <c r="D83" s="98" t="str">
        <f>IF('Order Form'!F99="","",IF(ISNUMBER(($H83)),'Order Form'!F99,""))</f>
        <v/>
      </c>
      <c r="E83" s="41"/>
      <c r="F83" s="97" t="str">
        <f>IF(ISNUMBER((H83)),SUBSTITUTE(SUBSTITUTE('Order Form'!B99,"-","")," ",""),"")</f>
        <v/>
      </c>
      <c r="G83" s="42"/>
      <c r="H83" s="96" t="str">
        <f>IF('Order Form'!H99&gt;0,'Order Form'!H99," ")</f>
        <v xml:space="preserve"> </v>
      </c>
      <c r="I83" s="95" t="str">
        <f>IF('Order Form'!$K$13="Yes",(IF('Order Form'!J99&gt;0,"",IF('Order Form'!$K$10&lt;&gt;"GR - Gratis",IF('Order Form'!I99=0,"",IF(ISNUMBER($H83),'Order Form'!I99,"")),""))),"")</f>
        <v/>
      </c>
      <c r="J83" s="95" t="str">
        <f>IF('Order Form'!$K$13="Yes",(IF('Order Form'!J99=0,"",IF('Order Form'!$K$10&lt;&gt;"GR - Gratis",IF(ISNUMBER($H83),'Order Form'!J99,""),""))),"")</f>
        <v/>
      </c>
      <c r="K83" s="43"/>
      <c r="L83" s="95" t="str">
        <f>IF('Order Form'!J99&gt;0,"",IF('Order Form'!G99=0,"",IF('Order Form'!$K$10&lt;&gt;"GR - Gratis",IF('Order Form'!$K$12="Yes",IF(ISNUMBER($H83),'Order Form'!G99*100,""),""),"")))</f>
        <v/>
      </c>
      <c r="M83" s="95" t="str">
        <f>IF('Order Form'!J99&gt;0,"",IF('Order Form'!$K$17=0,"",IF('Order Form'!$K$17=0,"",IF('Order Form'!$K$10&lt;&gt;"GR - Gratis",IF('Order Form'!$K$12="Yes",IF(ISNUMBER($H83),'Order Form'!$K$17*100,""),""),""))))</f>
        <v/>
      </c>
      <c r="N83" s="44"/>
      <c r="O83" s="94" t="str">
        <f>IF('Order Form'!$B$8="Name / Attent Of","",IF(ISNUMBER($H83),IF('Order Form'!$K$14="Yes",'Order Form'!$B$8,""),""))</f>
        <v/>
      </c>
      <c r="P83" s="102" t="str">
        <f>IF('Order Form'!$B$9="Company / Department","",IF(ISNUMBER($H83),IF('Order Form'!$K$14="Yes",'Order Form'!$B$9,""),""))</f>
        <v/>
      </c>
      <c r="Q83" s="94" t="str">
        <f>IF('Order Form'!$B$10="Address 1","",IF(ISNUMBER($H83),IF('Order Form'!$K$14="Yes",'Order Form'!$B$10,""),""))</f>
        <v/>
      </c>
      <c r="R83" s="94" t="str">
        <f>IF('Order Form'!$B$11="Address 2","",IF(ISNUMBER($H83),IF('Order Form'!$K$14="Yes",'Order Form'!$B$11,""),""))</f>
        <v/>
      </c>
      <c r="S83" s="102" t="str">
        <f>IF('Order Form'!$B$12="Address 3","",IF(ISNUMBER($H83),IF('Order Form'!$K$14="Yes",'Order Form'!$B$12,""),""))</f>
        <v/>
      </c>
      <c r="T83" s="94" t="str">
        <f>IF('Order Form'!$B$13="Town","",IF(ISNUMBER($H83),IF('Order Form'!$K$14="Yes",'Order Form'!$B$13,""),""))</f>
        <v/>
      </c>
      <c r="U83" s="40"/>
      <c r="V83" s="109" t="str">
        <f>IF('Order Form'!$B$14="Post Code","",IF(ISNUMBER($H83),IF('Order Form'!$K$14="Yes",'Order Form'!$B$14,""),""))</f>
        <v/>
      </c>
      <c r="W83" s="104" t="str">
        <f>IF('Order Form'!$B$15="Country","",IF(ISNUMBER($H83),IF('Order Form'!$K$14="Yes",VLOOKUP('Order Form'!$B$15,Lists!N:O,2,0),""),""))</f>
        <v/>
      </c>
      <c r="X83" s="106"/>
      <c r="Y83" s="105" t="str">
        <f>IF('Order Form'!$F$8="Phone","",IF(ISNUMBER($H83),IF('Order Form'!$K$14="Yes",'Order Form'!$F$8,""),""))</f>
        <v/>
      </c>
      <c r="Z83" s="103" t="str">
        <f>IF('Order Form'!$F$9="Email","",IF(ISNUMBER($H83),IF('Order Form'!$K$14="Yes",'Order Form'!$F$9,""),""))</f>
        <v/>
      </c>
      <c r="AA83" s="44"/>
      <c r="AC83" s="92" t="str">
        <f>IF(ISNUMBER(($H83)),LEFT('Order Form'!$K$10,2),"")</f>
        <v/>
      </c>
      <c r="AD83" s="40"/>
      <c r="AE83" s="92" t="str">
        <f>IF(AC83="GR",LEFT('Order Form'!$K$11,2),"")</f>
        <v/>
      </c>
      <c r="AF83" s="40"/>
      <c r="AG83" s="44"/>
      <c r="AH83" s="44"/>
      <c r="AI83" s="92" t="str">
        <f>IF(ISNUMBER(($H83)),IF('Order Form'!$K$16="Yes","P",""),"")</f>
        <v/>
      </c>
      <c r="AJ83" s="40"/>
      <c r="AK83" s="112"/>
      <c r="AL83" s="112"/>
      <c r="AM83" s="40"/>
      <c r="AN83" s="40"/>
      <c r="AO83" s="44"/>
      <c r="AP83" s="40"/>
      <c r="AQ83" s="44"/>
      <c r="AR83" s="44"/>
      <c r="AS83" s="44"/>
      <c r="AZ83" s="92" t="str">
        <f>IF(ISNUMBER(($H83)),IF('Order Form'!$K$15="Yes","Y",""),"")</f>
        <v/>
      </c>
      <c r="BD83" s="93" t="e">
        <f>IF('Order Form'!#REF!&gt;0,"OF"," ")</f>
        <v>#REF!</v>
      </c>
      <c r="BE83" s="92" t="e">
        <f>IF('Order Form'!#REF!&gt;0,"Y"," ")</f>
        <v>#REF!</v>
      </c>
      <c r="BF83" s="92" t="e">
        <f>IF('Order Form'!#REF!&gt;0,"STANDARD"," ")</f>
        <v>#REF!</v>
      </c>
    </row>
    <row r="84" spans="1:58">
      <c r="A84" s="40"/>
      <c r="B84" s="99" t="str">
        <f>IF(ISNUMBER(($H84)),'Order Form'!$D$5,"")</f>
        <v/>
      </c>
      <c r="C84" s="98" t="str">
        <f>IF(ISNUMBER(($H84)),'Order Form'!$G$5,"")</f>
        <v/>
      </c>
      <c r="D84" s="98" t="str">
        <f>IF('Order Form'!F100="","",IF(ISNUMBER(($H84)),'Order Form'!F100,""))</f>
        <v/>
      </c>
      <c r="E84" s="41"/>
      <c r="F84" s="97" t="str">
        <f>IF(ISNUMBER((H84)),SUBSTITUTE(SUBSTITUTE('Order Form'!B100,"-","")," ",""),"")</f>
        <v/>
      </c>
      <c r="G84" s="42"/>
      <c r="H84" s="96" t="str">
        <f>IF('Order Form'!H100&gt;0,'Order Form'!H100," ")</f>
        <v xml:space="preserve"> </v>
      </c>
      <c r="I84" s="95" t="str">
        <f>IF('Order Form'!$K$13="Yes",(IF('Order Form'!J100&gt;0,"",IF('Order Form'!$K$10&lt;&gt;"GR - Gratis",IF('Order Form'!I100=0,"",IF(ISNUMBER($H84),'Order Form'!I100,"")),""))),"")</f>
        <v/>
      </c>
      <c r="J84" s="95" t="str">
        <f>IF('Order Form'!$K$13="Yes",(IF('Order Form'!J100=0,"",IF('Order Form'!$K$10&lt;&gt;"GR - Gratis",IF(ISNUMBER($H84),'Order Form'!J100,""),""))),"")</f>
        <v/>
      </c>
      <c r="K84" s="43"/>
      <c r="L84" s="95" t="str">
        <f>IF('Order Form'!J100&gt;0,"",IF('Order Form'!G100=0,"",IF('Order Form'!$K$10&lt;&gt;"GR - Gratis",IF('Order Form'!$K$12="Yes",IF(ISNUMBER($H84),'Order Form'!G100*100,""),""),"")))</f>
        <v/>
      </c>
      <c r="M84" s="95" t="str">
        <f>IF('Order Form'!J100&gt;0,"",IF('Order Form'!$K$17=0,"",IF('Order Form'!$K$17=0,"",IF('Order Form'!$K$10&lt;&gt;"GR - Gratis",IF('Order Form'!$K$12="Yes",IF(ISNUMBER($H84),'Order Form'!$K$17*100,""),""),""))))</f>
        <v/>
      </c>
      <c r="N84" s="44"/>
      <c r="O84" s="94" t="str">
        <f>IF('Order Form'!$B$8="Name / Attent Of","",IF(ISNUMBER($H84),IF('Order Form'!$K$14="Yes",'Order Form'!$B$8,""),""))</f>
        <v/>
      </c>
      <c r="P84" s="102" t="str">
        <f>IF('Order Form'!$B$9="Company / Department","",IF(ISNUMBER($H84),IF('Order Form'!$K$14="Yes",'Order Form'!$B$9,""),""))</f>
        <v/>
      </c>
      <c r="Q84" s="94" t="str">
        <f>IF('Order Form'!$B$10="Address 1","",IF(ISNUMBER($H84),IF('Order Form'!$K$14="Yes",'Order Form'!$B$10,""),""))</f>
        <v/>
      </c>
      <c r="R84" s="94" t="str">
        <f>IF('Order Form'!$B$11="Address 2","",IF(ISNUMBER($H84),IF('Order Form'!$K$14="Yes",'Order Form'!$B$11,""),""))</f>
        <v/>
      </c>
      <c r="S84" s="102" t="str">
        <f>IF('Order Form'!$B$12="Address 3","",IF(ISNUMBER($H84),IF('Order Form'!$K$14="Yes",'Order Form'!$B$12,""),""))</f>
        <v/>
      </c>
      <c r="T84" s="94" t="str">
        <f>IF('Order Form'!$B$13="Town","",IF(ISNUMBER($H84),IF('Order Form'!$K$14="Yes",'Order Form'!$B$13,""),""))</f>
        <v/>
      </c>
      <c r="U84" s="40"/>
      <c r="V84" s="109" t="str">
        <f>IF('Order Form'!$B$14="Post Code","",IF(ISNUMBER($H84),IF('Order Form'!$K$14="Yes",'Order Form'!$B$14,""),""))</f>
        <v/>
      </c>
      <c r="W84" s="104" t="str">
        <f>IF('Order Form'!$B$15="Country","",IF(ISNUMBER($H84),IF('Order Form'!$K$14="Yes",VLOOKUP('Order Form'!$B$15,Lists!N:O,2,0),""),""))</f>
        <v/>
      </c>
      <c r="X84" s="106"/>
      <c r="Y84" s="105" t="str">
        <f>IF('Order Form'!$F$8="Phone","",IF(ISNUMBER($H84),IF('Order Form'!$K$14="Yes",'Order Form'!$F$8,""),""))</f>
        <v/>
      </c>
      <c r="Z84" s="103" t="str">
        <f>IF('Order Form'!$F$9="Email","",IF(ISNUMBER($H84),IF('Order Form'!$K$14="Yes",'Order Form'!$F$9,""),""))</f>
        <v/>
      </c>
      <c r="AA84" s="44"/>
      <c r="AC84" s="92" t="str">
        <f>IF(ISNUMBER(($H84)),LEFT('Order Form'!$K$10,2),"")</f>
        <v/>
      </c>
      <c r="AD84" s="40"/>
      <c r="AE84" s="92" t="str">
        <f>IF(AC84="GR",LEFT('Order Form'!$K$11,2),"")</f>
        <v/>
      </c>
      <c r="AF84" s="40"/>
      <c r="AG84" s="44"/>
      <c r="AH84" s="44"/>
      <c r="AI84" s="92" t="str">
        <f>IF(ISNUMBER(($H84)),IF('Order Form'!$K$16="Yes","P",""),"")</f>
        <v/>
      </c>
      <c r="AJ84" s="40"/>
      <c r="AK84" s="112"/>
      <c r="AL84" s="112"/>
      <c r="AM84" s="40"/>
      <c r="AN84" s="40"/>
      <c r="AO84" s="44"/>
      <c r="AP84" s="40"/>
      <c r="AQ84" s="44"/>
      <c r="AR84" s="44"/>
      <c r="AS84" s="44"/>
      <c r="AZ84" s="92" t="str">
        <f>IF(ISNUMBER(($H84)),IF('Order Form'!$K$15="Yes","Y",""),"")</f>
        <v/>
      </c>
      <c r="BD84" s="93" t="e">
        <f>IF('Order Form'!#REF!&gt;0,"OF"," ")</f>
        <v>#REF!</v>
      </c>
      <c r="BE84" s="92" t="e">
        <f>IF('Order Form'!#REF!&gt;0,"Y"," ")</f>
        <v>#REF!</v>
      </c>
      <c r="BF84" s="92" t="e">
        <f>IF('Order Form'!#REF!&gt;0,"STANDARD"," ")</f>
        <v>#REF!</v>
      </c>
    </row>
    <row r="85" spans="1:58">
      <c r="A85" s="40"/>
      <c r="B85" s="99" t="str">
        <f>IF(ISNUMBER(($H85)),'Order Form'!$D$5,"")</f>
        <v/>
      </c>
      <c r="C85" s="98" t="str">
        <f>IF(ISNUMBER(($H85)),'Order Form'!$G$5,"")</f>
        <v/>
      </c>
      <c r="D85" s="98" t="str">
        <f>IF('Order Form'!F102="","",IF(ISNUMBER(($H85)),'Order Form'!F102,""))</f>
        <v/>
      </c>
      <c r="E85" s="41"/>
      <c r="F85" s="97" t="str">
        <f>IF(ISNUMBER((H85)),SUBSTITUTE(SUBSTITUTE('Order Form'!B102,"-","")," ",""),"")</f>
        <v/>
      </c>
      <c r="G85" s="42"/>
      <c r="H85" s="96" t="str">
        <f>IF('Order Form'!H102&gt;0,'Order Form'!H102," ")</f>
        <v xml:space="preserve"> </v>
      </c>
      <c r="I85" s="95" t="str">
        <f>IF('Order Form'!$K$13="Yes",(IF('Order Form'!J102&gt;0,"",IF('Order Form'!$K$10&lt;&gt;"GR - Gratis",IF('Order Form'!I102=0,"",IF(ISNUMBER($H85),'Order Form'!I102,"")),""))),"")</f>
        <v/>
      </c>
      <c r="J85" s="95" t="str">
        <f>IF('Order Form'!$K$13="Yes",(IF('Order Form'!J102=0,"",IF('Order Form'!$K$10&lt;&gt;"GR - Gratis",IF(ISNUMBER($H85),'Order Form'!J102,""),""))),"")</f>
        <v/>
      </c>
      <c r="K85" s="43"/>
      <c r="L85" s="95" t="str">
        <f>IF('Order Form'!J102&gt;0,"",IF('Order Form'!G102=0,"",IF('Order Form'!$K$10&lt;&gt;"GR - Gratis",IF('Order Form'!$K$12="Yes",IF(ISNUMBER($H85),'Order Form'!G102*100,""),""),"")))</f>
        <v/>
      </c>
      <c r="M85" s="95" t="str">
        <f>IF('Order Form'!J102&gt;0,"",IF('Order Form'!$K$17=0,"",IF('Order Form'!$K$17=0,"",IF('Order Form'!$K$10&lt;&gt;"GR - Gratis",IF('Order Form'!$K$12="Yes",IF(ISNUMBER($H85),'Order Form'!$K$17*100,""),""),""))))</f>
        <v/>
      </c>
      <c r="N85" s="44"/>
      <c r="O85" s="94" t="str">
        <f>IF('Order Form'!$B$8="Name / Attent Of","",IF(ISNUMBER($H85),IF('Order Form'!$K$14="Yes",'Order Form'!$B$8,""),""))</f>
        <v/>
      </c>
      <c r="P85" s="102" t="str">
        <f>IF('Order Form'!$B$9="Company / Department","",IF(ISNUMBER($H85),IF('Order Form'!$K$14="Yes",'Order Form'!$B$9,""),""))</f>
        <v/>
      </c>
      <c r="Q85" s="94" t="str">
        <f>IF('Order Form'!$B$10="Address 1","",IF(ISNUMBER($H85),IF('Order Form'!$K$14="Yes",'Order Form'!$B$10,""),""))</f>
        <v/>
      </c>
      <c r="R85" s="94" t="str">
        <f>IF('Order Form'!$B$11="Address 2","",IF(ISNUMBER($H85),IF('Order Form'!$K$14="Yes",'Order Form'!$B$11,""),""))</f>
        <v/>
      </c>
      <c r="S85" s="102" t="str">
        <f>IF('Order Form'!$B$12="Address 3","",IF(ISNUMBER($H85),IF('Order Form'!$K$14="Yes",'Order Form'!$B$12,""),""))</f>
        <v/>
      </c>
      <c r="T85" s="94" t="str">
        <f>IF('Order Form'!$B$13="Town","",IF(ISNUMBER($H85),IF('Order Form'!$K$14="Yes",'Order Form'!$B$13,""),""))</f>
        <v/>
      </c>
      <c r="U85" s="40"/>
      <c r="V85" s="109" t="str">
        <f>IF('Order Form'!$B$14="Post Code","",IF(ISNUMBER($H85),IF('Order Form'!$K$14="Yes",'Order Form'!$B$14,""),""))</f>
        <v/>
      </c>
      <c r="W85" s="104" t="str">
        <f>IF('Order Form'!$B$15="Country","",IF(ISNUMBER($H85),IF('Order Form'!$K$14="Yes",VLOOKUP('Order Form'!$B$15,Lists!N:O,2,0),""),""))</f>
        <v/>
      </c>
      <c r="X85" s="106"/>
      <c r="Y85" s="105" t="str">
        <f>IF('Order Form'!$F$8="Phone","",IF(ISNUMBER($H85),IF('Order Form'!$K$14="Yes",'Order Form'!$F$8,""),""))</f>
        <v/>
      </c>
      <c r="Z85" s="103" t="str">
        <f>IF('Order Form'!$F$9="Email","",IF(ISNUMBER($H85),IF('Order Form'!$K$14="Yes",'Order Form'!$F$9,""),""))</f>
        <v/>
      </c>
      <c r="AA85" s="44"/>
      <c r="AC85" s="92" t="str">
        <f>IF(ISNUMBER(($H85)),LEFT('Order Form'!$K$10,2),"")</f>
        <v/>
      </c>
      <c r="AD85" s="40"/>
      <c r="AE85" s="92" t="str">
        <f>IF(AC85="GR",LEFT('Order Form'!$K$11,2),"")</f>
        <v/>
      </c>
      <c r="AF85" s="40"/>
      <c r="AG85" s="44"/>
      <c r="AH85" s="44"/>
      <c r="AI85" s="92" t="str">
        <f>IF(ISNUMBER(($H85)),IF('Order Form'!$K$16="Yes","P",""),"")</f>
        <v/>
      </c>
      <c r="AJ85" s="40"/>
      <c r="AK85" s="112"/>
      <c r="AL85" s="112"/>
      <c r="AM85" s="40"/>
      <c r="AN85" s="40"/>
      <c r="AO85" s="44"/>
      <c r="AP85" s="40"/>
      <c r="AQ85" s="44"/>
      <c r="AR85" s="44"/>
      <c r="AS85" s="44"/>
      <c r="AZ85" s="92" t="str">
        <f>IF(ISNUMBER(($H85)),IF('Order Form'!$K$15="Yes","Y",""),"")</f>
        <v/>
      </c>
      <c r="BD85" s="93" t="e">
        <f>IF('Order Form'!#REF!&gt;0,"OF"," ")</f>
        <v>#REF!</v>
      </c>
      <c r="BE85" s="92" t="e">
        <f>IF('Order Form'!#REF!&gt;0,"Y"," ")</f>
        <v>#REF!</v>
      </c>
      <c r="BF85" s="92" t="e">
        <f>IF('Order Form'!#REF!&gt;0,"STANDARD"," ")</f>
        <v>#REF!</v>
      </c>
    </row>
    <row r="86" spans="1:58">
      <c r="A86" s="40"/>
      <c r="B86" s="99" t="str">
        <f>IF(ISNUMBER(($H86)),'Order Form'!$D$5,"")</f>
        <v/>
      </c>
      <c r="C86" s="98" t="str">
        <f>IF(ISNUMBER(($H86)),'Order Form'!$G$5,"")</f>
        <v/>
      </c>
      <c r="D86" s="98" t="str">
        <f>IF('Order Form'!F101="","",IF(ISNUMBER(($H86)),'Order Form'!F101,""))</f>
        <v/>
      </c>
      <c r="E86" s="41"/>
      <c r="F86" s="97" t="str">
        <f>IF(ISNUMBER((H86)),SUBSTITUTE(SUBSTITUTE('Order Form'!B101,"-","")," ",""),"")</f>
        <v/>
      </c>
      <c r="G86" s="42"/>
      <c r="H86" s="96" t="str">
        <f>IF('Order Form'!H101&gt;0,'Order Form'!H101," ")</f>
        <v xml:space="preserve"> </v>
      </c>
      <c r="I86" s="95" t="str">
        <f>IF('Order Form'!$K$13="Yes",(IF('Order Form'!J101&gt;0,"",IF('Order Form'!$K$10&lt;&gt;"GR - Gratis",IF('Order Form'!I101=0,"",IF(ISNUMBER($H86),'Order Form'!I101,"")),""))),"")</f>
        <v/>
      </c>
      <c r="J86" s="95" t="str">
        <f>IF('Order Form'!$K$13="Yes",(IF('Order Form'!J101=0,"",IF('Order Form'!$K$10&lt;&gt;"GR - Gratis",IF(ISNUMBER($H86),'Order Form'!J101,""),""))),"")</f>
        <v/>
      </c>
      <c r="K86" s="43"/>
      <c r="L86" s="95" t="str">
        <f>IF('Order Form'!J101&gt;0,"",IF('Order Form'!G101=0,"",IF('Order Form'!$K$10&lt;&gt;"GR - Gratis",IF('Order Form'!$K$12="Yes",IF(ISNUMBER($H86),'Order Form'!G101*100,""),""),"")))</f>
        <v/>
      </c>
      <c r="M86" s="95" t="str">
        <f>IF('Order Form'!J101&gt;0,"",IF('Order Form'!$K$17=0,"",IF('Order Form'!$K$17=0,"",IF('Order Form'!$K$10&lt;&gt;"GR - Gratis",IF('Order Form'!$K$12="Yes",IF(ISNUMBER($H86),'Order Form'!$K$17*100,""),""),""))))</f>
        <v/>
      </c>
      <c r="N86" s="44"/>
      <c r="O86" s="94" t="str">
        <f>IF('Order Form'!$B$8="Name / Attent Of","",IF(ISNUMBER($H86),IF('Order Form'!$K$14="Yes",'Order Form'!$B$8,""),""))</f>
        <v/>
      </c>
      <c r="P86" s="102" t="str">
        <f>IF('Order Form'!$B$9="Company / Department","",IF(ISNUMBER($H86),IF('Order Form'!$K$14="Yes",'Order Form'!$B$9,""),""))</f>
        <v/>
      </c>
      <c r="Q86" s="94" t="str">
        <f>IF('Order Form'!$B$10="Address 1","",IF(ISNUMBER($H86),IF('Order Form'!$K$14="Yes",'Order Form'!$B$10,""),""))</f>
        <v/>
      </c>
      <c r="R86" s="94" t="str">
        <f>IF('Order Form'!$B$11="Address 2","",IF(ISNUMBER($H86),IF('Order Form'!$K$14="Yes",'Order Form'!$B$11,""),""))</f>
        <v/>
      </c>
      <c r="S86" s="102" t="str">
        <f>IF('Order Form'!$B$12="Address 3","",IF(ISNUMBER($H86),IF('Order Form'!$K$14="Yes",'Order Form'!$B$12,""),""))</f>
        <v/>
      </c>
      <c r="T86" s="94" t="str">
        <f>IF('Order Form'!$B$13="Town","",IF(ISNUMBER($H86),IF('Order Form'!$K$14="Yes",'Order Form'!$B$13,""),""))</f>
        <v/>
      </c>
      <c r="U86" s="40"/>
      <c r="V86" s="109" t="str">
        <f>IF('Order Form'!$B$14="Post Code","",IF(ISNUMBER($H86),IF('Order Form'!$K$14="Yes",'Order Form'!$B$14,""),""))</f>
        <v/>
      </c>
      <c r="W86" s="104" t="str">
        <f>IF('Order Form'!$B$15="Country","",IF(ISNUMBER($H86),IF('Order Form'!$K$14="Yes",VLOOKUP('Order Form'!$B$15,Lists!N:O,2,0),""),""))</f>
        <v/>
      </c>
      <c r="X86" s="106"/>
      <c r="Y86" s="105" t="str">
        <f>IF('Order Form'!$F$8="Phone","",IF(ISNUMBER($H86),IF('Order Form'!$K$14="Yes",'Order Form'!$F$8,""),""))</f>
        <v/>
      </c>
      <c r="Z86" s="103" t="str">
        <f>IF('Order Form'!$F$9="Email","",IF(ISNUMBER($H86),IF('Order Form'!$K$14="Yes",'Order Form'!$F$9,""),""))</f>
        <v/>
      </c>
      <c r="AA86" s="44"/>
      <c r="AC86" s="92" t="str">
        <f>IF(ISNUMBER(($H86)),LEFT('Order Form'!$K$10,2),"")</f>
        <v/>
      </c>
      <c r="AD86" s="40"/>
      <c r="AE86" s="92" t="str">
        <f>IF(AC86="GR",LEFT('Order Form'!$K$11,2),"")</f>
        <v/>
      </c>
      <c r="AF86" s="40"/>
      <c r="AG86" s="44"/>
      <c r="AH86" s="44"/>
      <c r="AI86" s="92" t="str">
        <f>IF(ISNUMBER(($H86)),IF('Order Form'!$K$16="Yes","P",""),"")</f>
        <v/>
      </c>
      <c r="AJ86" s="40"/>
      <c r="AK86" s="112"/>
      <c r="AL86" s="112"/>
      <c r="AM86" s="40"/>
      <c r="AN86" s="40"/>
      <c r="AO86" s="44"/>
      <c r="AP86" s="40"/>
      <c r="AQ86" s="44"/>
      <c r="AR86" s="44"/>
      <c r="AS86" s="44"/>
      <c r="AZ86" s="92" t="str">
        <f>IF(ISNUMBER(($H86)),IF('Order Form'!$K$15="Yes","Y",""),"")</f>
        <v/>
      </c>
      <c r="BD86" s="93" t="e">
        <f>IF('Order Form'!#REF!&gt;0,"OF"," ")</f>
        <v>#REF!</v>
      </c>
      <c r="BE86" s="92" t="e">
        <f>IF('Order Form'!#REF!&gt;0,"Y"," ")</f>
        <v>#REF!</v>
      </c>
      <c r="BF86" s="92" t="e">
        <f>IF('Order Form'!#REF!&gt;0,"STANDARD"," ")</f>
        <v>#REF!</v>
      </c>
    </row>
    <row r="87" spans="1:58">
      <c r="A87" s="40"/>
      <c r="B87" s="99" t="str">
        <f>IF(ISNUMBER(($H87)),'Order Form'!$D$5,"")</f>
        <v/>
      </c>
      <c r="C87" s="98" t="str">
        <f>IF(ISNUMBER(($H87)),'Order Form'!$G$5,"")</f>
        <v/>
      </c>
      <c r="D87" s="98" t="str">
        <f>IF('Order Form'!F103="","",IF(ISNUMBER(($H87)),'Order Form'!F103,""))</f>
        <v/>
      </c>
      <c r="E87" s="41"/>
      <c r="F87" s="97" t="str">
        <f>IF(ISNUMBER((H87)),SUBSTITUTE(SUBSTITUTE('Order Form'!B103,"-","")," ",""),"")</f>
        <v/>
      </c>
      <c r="G87" s="42"/>
      <c r="H87" s="96" t="str">
        <f>IF('Order Form'!H103&gt;0,'Order Form'!H103," ")</f>
        <v xml:space="preserve"> </v>
      </c>
      <c r="I87" s="95" t="str">
        <f>IF('Order Form'!$K$13="Yes",(IF('Order Form'!J103&gt;0,"",IF('Order Form'!$K$10&lt;&gt;"GR - Gratis",IF('Order Form'!I103=0,"",IF(ISNUMBER($H87),'Order Form'!I103,"")),""))),"")</f>
        <v/>
      </c>
      <c r="J87" s="95" t="str">
        <f>IF('Order Form'!$K$13="Yes",(IF('Order Form'!J103=0,"",IF('Order Form'!$K$10&lt;&gt;"GR - Gratis",IF(ISNUMBER($H87),'Order Form'!J103,""),""))),"")</f>
        <v/>
      </c>
      <c r="K87" s="43"/>
      <c r="L87" s="95" t="str">
        <f>IF('Order Form'!J103&gt;0,"",IF('Order Form'!G103=0,"",IF('Order Form'!$K$10&lt;&gt;"GR - Gratis",IF('Order Form'!$K$12="Yes",IF(ISNUMBER($H87),'Order Form'!G103*100,""),""),"")))</f>
        <v/>
      </c>
      <c r="M87" s="95" t="str">
        <f>IF('Order Form'!J103&gt;0,"",IF('Order Form'!$K$17=0,"",IF('Order Form'!$K$17=0,"",IF('Order Form'!$K$10&lt;&gt;"GR - Gratis",IF('Order Form'!$K$12="Yes",IF(ISNUMBER($H87),'Order Form'!$K$17*100,""),""),""))))</f>
        <v/>
      </c>
      <c r="N87" s="44"/>
      <c r="O87" s="94" t="str">
        <f>IF('Order Form'!$B$8="Name / Attent Of","",IF(ISNUMBER($H87),IF('Order Form'!$K$14="Yes",'Order Form'!$B$8,""),""))</f>
        <v/>
      </c>
      <c r="P87" s="102" t="str">
        <f>IF('Order Form'!$B$9="Company / Department","",IF(ISNUMBER($H87),IF('Order Form'!$K$14="Yes",'Order Form'!$B$9,""),""))</f>
        <v/>
      </c>
      <c r="Q87" s="94" t="str">
        <f>IF('Order Form'!$B$10="Address 1","",IF(ISNUMBER($H87),IF('Order Form'!$K$14="Yes",'Order Form'!$B$10,""),""))</f>
        <v/>
      </c>
      <c r="R87" s="94" t="str">
        <f>IF('Order Form'!$B$11="Address 2","",IF(ISNUMBER($H87),IF('Order Form'!$K$14="Yes",'Order Form'!$B$11,""),""))</f>
        <v/>
      </c>
      <c r="S87" s="102" t="str">
        <f>IF('Order Form'!$B$12="Address 3","",IF(ISNUMBER($H87),IF('Order Form'!$K$14="Yes",'Order Form'!$B$12,""),""))</f>
        <v/>
      </c>
      <c r="T87" s="94" t="str">
        <f>IF('Order Form'!$B$13="Town","",IF(ISNUMBER($H87),IF('Order Form'!$K$14="Yes",'Order Form'!$B$13,""),""))</f>
        <v/>
      </c>
      <c r="U87" s="40"/>
      <c r="V87" s="109" t="str">
        <f>IF('Order Form'!$B$14="Post Code","",IF(ISNUMBER($H87),IF('Order Form'!$K$14="Yes",'Order Form'!$B$14,""),""))</f>
        <v/>
      </c>
      <c r="W87" s="104" t="str">
        <f>IF('Order Form'!$B$15="Country","",IF(ISNUMBER($H87),IF('Order Form'!$K$14="Yes",VLOOKUP('Order Form'!$B$15,Lists!N:O,2,0),""),""))</f>
        <v/>
      </c>
      <c r="X87" s="106"/>
      <c r="Y87" s="105" t="str">
        <f>IF('Order Form'!$F$8="Phone","",IF(ISNUMBER($H87),IF('Order Form'!$K$14="Yes",'Order Form'!$F$8,""),""))</f>
        <v/>
      </c>
      <c r="Z87" s="103" t="str">
        <f>IF('Order Form'!$F$9="Email","",IF(ISNUMBER($H87),IF('Order Form'!$K$14="Yes",'Order Form'!$F$9,""),""))</f>
        <v/>
      </c>
      <c r="AA87" s="44"/>
      <c r="AC87" s="92" t="str">
        <f>IF(ISNUMBER(($H87)),LEFT('Order Form'!$K$10,2),"")</f>
        <v/>
      </c>
      <c r="AD87" s="40"/>
      <c r="AE87" s="92" t="str">
        <f>IF(AC87="GR",LEFT('Order Form'!$K$11,2),"")</f>
        <v/>
      </c>
      <c r="AF87" s="40"/>
      <c r="AG87" s="44"/>
      <c r="AH87" s="44"/>
      <c r="AI87" s="92" t="str">
        <f>IF(ISNUMBER(($H87)),IF('Order Form'!$K$16="Yes","P",""),"")</f>
        <v/>
      </c>
      <c r="AJ87" s="40"/>
      <c r="AK87" s="112"/>
      <c r="AL87" s="112"/>
      <c r="AM87" s="40"/>
      <c r="AN87" s="40"/>
      <c r="AO87" s="44"/>
      <c r="AP87" s="40"/>
      <c r="AQ87" s="44"/>
      <c r="AR87" s="44"/>
      <c r="AS87" s="44"/>
      <c r="AZ87" s="92" t="str">
        <f>IF(ISNUMBER(($H87)),IF('Order Form'!$K$15="Yes","Y",""),"")</f>
        <v/>
      </c>
      <c r="BD87" s="93" t="e">
        <f>IF('Order Form'!#REF!&gt;0,"OF"," ")</f>
        <v>#REF!</v>
      </c>
      <c r="BE87" s="92" t="e">
        <f>IF('Order Form'!#REF!&gt;0,"Y"," ")</f>
        <v>#REF!</v>
      </c>
      <c r="BF87" s="92" t="e">
        <f>IF('Order Form'!#REF!&gt;0,"STANDARD"," ")</f>
        <v>#REF!</v>
      </c>
    </row>
    <row r="88" spans="1:58">
      <c r="A88" s="40"/>
      <c r="B88" s="99" t="str">
        <f>IF(ISNUMBER(($H88)),'Order Form'!$D$5,"")</f>
        <v/>
      </c>
      <c r="C88" s="98" t="str">
        <f>IF(ISNUMBER(($H88)),'Order Form'!$G$5,"")</f>
        <v/>
      </c>
      <c r="D88" s="98" t="str">
        <f>IF('Order Form'!F104="","",IF(ISNUMBER(($H88)),'Order Form'!F104,""))</f>
        <v/>
      </c>
      <c r="E88" s="41"/>
      <c r="F88" s="97" t="str">
        <f>IF(ISNUMBER((H88)),SUBSTITUTE(SUBSTITUTE('Order Form'!B104,"-","")," ",""),"")</f>
        <v/>
      </c>
      <c r="G88" s="42"/>
      <c r="H88" s="96" t="str">
        <f>IF('Order Form'!H104&gt;0,'Order Form'!H104," ")</f>
        <v xml:space="preserve"> </v>
      </c>
      <c r="I88" s="95" t="str">
        <f>IF('Order Form'!$K$13="Yes",(IF('Order Form'!J104&gt;0,"",IF('Order Form'!$K$10&lt;&gt;"GR - Gratis",IF('Order Form'!I104=0,"",IF(ISNUMBER($H88),'Order Form'!I104,"")),""))),"")</f>
        <v/>
      </c>
      <c r="J88" s="95" t="str">
        <f>IF('Order Form'!$K$13="Yes",(IF('Order Form'!J104=0,"",IF('Order Form'!$K$10&lt;&gt;"GR - Gratis",IF(ISNUMBER($H88),'Order Form'!J104,""),""))),"")</f>
        <v/>
      </c>
      <c r="K88" s="43"/>
      <c r="L88" s="95" t="str">
        <f>IF('Order Form'!J104&gt;0,"",IF('Order Form'!G104=0,"",IF('Order Form'!$K$10&lt;&gt;"GR - Gratis",IF('Order Form'!$K$12="Yes",IF(ISNUMBER($H88),'Order Form'!G104*100,""),""),"")))</f>
        <v/>
      </c>
      <c r="M88" s="95" t="str">
        <f>IF('Order Form'!J104&gt;0,"",IF('Order Form'!$K$17=0,"",IF('Order Form'!$K$17=0,"",IF('Order Form'!$K$10&lt;&gt;"GR - Gratis",IF('Order Form'!$K$12="Yes",IF(ISNUMBER($H88),'Order Form'!$K$17*100,""),""),""))))</f>
        <v/>
      </c>
      <c r="N88" s="44"/>
      <c r="O88" s="94" t="str">
        <f>IF('Order Form'!$B$8="Name / Attent Of","",IF(ISNUMBER($H88),IF('Order Form'!$K$14="Yes",'Order Form'!$B$8,""),""))</f>
        <v/>
      </c>
      <c r="P88" s="102" t="str">
        <f>IF('Order Form'!$B$9="Company / Department","",IF(ISNUMBER($H88),IF('Order Form'!$K$14="Yes",'Order Form'!$B$9,""),""))</f>
        <v/>
      </c>
      <c r="Q88" s="94" t="str">
        <f>IF('Order Form'!$B$10="Address 1","",IF(ISNUMBER($H88),IF('Order Form'!$K$14="Yes",'Order Form'!$B$10,""),""))</f>
        <v/>
      </c>
      <c r="R88" s="94" t="str">
        <f>IF('Order Form'!$B$11="Address 2","",IF(ISNUMBER($H88),IF('Order Form'!$K$14="Yes",'Order Form'!$B$11,""),""))</f>
        <v/>
      </c>
      <c r="S88" s="102" t="str">
        <f>IF('Order Form'!$B$12="Address 3","",IF(ISNUMBER($H88),IF('Order Form'!$K$14="Yes",'Order Form'!$B$12,""),""))</f>
        <v/>
      </c>
      <c r="T88" s="94" t="str">
        <f>IF('Order Form'!$B$13="Town","",IF(ISNUMBER($H88),IF('Order Form'!$K$14="Yes",'Order Form'!$B$13,""),""))</f>
        <v/>
      </c>
      <c r="U88" s="40"/>
      <c r="V88" s="109" t="str">
        <f>IF('Order Form'!$B$14="Post Code","",IF(ISNUMBER($H88),IF('Order Form'!$K$14="Yes",'Order Form'!$B$14,""),""))</f>
        <v/>
      </c>
      <c r="W88" s="104" t="str">
        <f>IF('Order Form'!$B$15="Country","",IF(ISNUMBER($H88),IF('Order Form'!$K$14="Yes",VLOOKUP('Order Form'!$B$15,Lists!N:O,2,0),""),""))</f>
        <v/>
      </c>
      <c r="X88" s="106"/>
      <c r="Y88" s="105" t="str">
        <f>IF('Order Form'!$F$8="Phone","",IF(ISNUMBER($H88),IF('Order Form'!$K$14="Yes",'Order Form'!$F$8,""),""))</f>
        <v/>
      </c>
      <c r="Z88" s="103" t="str">
        <f>IF('Order Form'!$F$9="Email","",IF(ISNUMBER($H88),IF('Order Form'!$K$14="Yes",'Order Form'!$F$9,""),""))</f>
        <v/>
      </c>
      <c r="AA88" s="44"/>
      <c r="AC88" s="92" t="str">
        <f>IF(ISNUMBER(($H88)),LEFT('Order Form'!$K$10,2),"")</f>
        <v/>
      </c>
      <c r="AD88" s="40"/>
      <c r="AE88" s="92" t="str">
        <f>IF(AC88="GR",LEFT('Order Form'!$K$11,2),"")</f>
        <v/>
      </c>
      <c r="AF88" s="40"/>
      <c r="AG88" s="44"/>
      <c r="AH88" s="44"/>
      <c r="AI88" s="92" t="str">
        <f>IF(ISNUMBER(($H88)),IF('Order Form'!$K$16="Yes","P",""),"")</f>
        <v/>
      </c>
      <c r="AJ88" s="40"/>
      <c r="AK88" s="112"/>
      <c r="AL88" s="112"/>
      <c r="AM88" s="40"/>
      <c r="AN88" s="40"/>
      <c r="AO88" s="44"/>
      <c r="AP88" s="40"/>
      <c r="AQ88" s="44"/>
      <c r="AR88" s="44"/>
      <c r="AS88" s="44"/>
      <c r="AZ88" s="92" t="str">
        <f>IF(ISNUMBER(($H88)),IF('Order Form'!$K$15="Yes","Y",""),"")</f>
        <v/>
      </c>
      <c r="BD88" s="93" t="e">
        <f>IF('Order Form'!#REF!&gt;0,"OF"," ")</f>
        <v>#REF!</v>
      </c>
      <c r="BE88" s="92" t="e">
        <f>IF('Order Form'!#REF!&gt;0,"Y"," ")</f>
        <v>#REF!</v>
      </c>
      <c r="BF88" s="92" t="e">
        <f>IF('Order Form'!#REF!&gt;0,"STANDARD"," ")</f>
        <v>#REF!</v>
      </c>
    </row>
    <row r="89" spans="1:58">
      <c r="A89" s="40"/>
      <c r="B89" s="99" t="str">
        <f>IF(ISNUMBER(($H89)),'Order Form'!$D$5,"")</f>
        <v/>
      </c>
      <c r="C89" s="98" t="str">
        <f>IF(ISNUMBER(($H89)),'Order Form'!$G$5,"")</f>
        <v/>
      </c>
      <c r="D89" s="98" t="str">
        <f>IF('Order Form'!F105="","",IF(ISNUMBER(($H89)),'Order Form'!F105,""))</f>
        <v/>
      </c>
      <c r="E89" s="41"/>
      <c r="F89" s="97" t="str">
        <f>IF(ISNUMBER((H89)),SUBSTITUTE(SUBSTITUTE('Order Form'!B105,"-","")," ",""),"")</f>
        <v/>
      </c>
      <c r="G89" s="42"/>
      <c r="H89" s="96" t="str">
        <f>IF('Order Form'!H105&gt;0,'Order Form'!H105," ")</f>
        <v xml:space="preserve"> </v>
      </c>
      <c r="I89" s="95" t="str">
        <f>IF('Order Form'!$K$13="Yes",(IF('Order Form'!J105&gt;0,"",IF('Order Form'!$K$10&lt;&gt;"GR - Gratis",IF('Order Form'!I105=0,"",IF(ISNUMBER($H89),'Order Form'!I105,"")),""))),"")</f>
        <v/>
      </c>
      <c r="J89" s="95" t="str">
        <f>IF('Order Form'!$K$13="Yes",(IF('Order Form'!J105=0,"",IF('Order Form'!$K$10&lt;&gt;"GR - Gratis",IF(ISNUMBER($H89),'Order Form'!J105,""),""))),"")</f>
        <v/>
      </c>
      <c r="K89" s="43"/>
      <c r="L89" s="95" t="str">
        <f>IF('Order Form'!J105&gt;0,"",IF('Order Form'!G105=0,"",IF('Order Form'!$K$10&lt;&gt;"GR - Gratis",IF('Order Form'!$K$12="Yes",IF(ISNUMBER($H89),'Order Form'!G105*100,""),""),"")))</f>
        <v/>
      </c>
      <c r="M89" s="95" t="str">
        <f>IF('Order Form'!J105&gt;0,"",IF('Order Form'!$K$17=0,"",IF('Order Form'!$K$17=0,"",IF('Order Form'!$K$10&lt;&gt;"GR - Gratis",IF('Order Form'!$K$12="Yes",IF(ISNUMBER($H89),'Order Form'!$K$17*100,""),""),""))))</f>
        <v/>
      </c>
      <c r="N89" s="44"/>
      <c r="O89" s="94" t="str">
        <f>IF('Order Form'!$B$8="Name / Attent Of","",IF(ISNUMBER($H89),IF('Order Form'!$K$14="Yes",'Order Form'!$B$8,""),""))</f>
        <v/>
      </c>
      <c r="P89" s="102" t="str">
        <f>IF('Order Form'!$B$9="Company / Department","",IF(ISNUMBER($H89),IF('Order Form'!$K$14="Yes",'Order Form'!$B$9,""),""))</f>
        <v/>
      </c>
      <c r="Q89" s="94" t="str">
        <f>IF('Order Form'!$B$10="Address 1","",IF(ISNUMBER($H89),IF('Order Form'!$K$14="Yes",'Order Form'!$B$10,""),""))</f>
        <v/>
      </c>
      <c r="R89" s="94" t="str">
        <f>IF('Order Form'!$B$11="Address 2","",IF(ISNUMBER($H89),IF('Order Form'!$K$14="Yes",'Order Form'!$B$11,""),""))</f>
        <v/>
      </c>
      <c r="S89" s="102" t="str">
        <f>IF('Order Form'!$B$12="Address 3","",IF(ISNUMBER($H89),IF('Order Form'!$K$14="Yes",'Order Form'!$B$12,""),""))</f>
        <v/>
      </c>
      <c r="T89" s="94" t="str">
        <f>IF('Order Form'!$B$13="Town","",IF(ISNUMBER($H89),IF('Order Form'!$K$14="Yes",'Order Form'!$B$13,""),""))</f>
        <v/>
      </c>
      <c r="U89" s="40"/>
      <c r="V89" s="109" t="str">
        <f>IF('Order Form'!$B$14="Post Code","",IF(ISNUMBER($H89),IF('Order Form'!$K$14="Yes",'Order Form'!$B$14,""),""))</f>
        <v/>
      </c>
      <c r="W89" s="104" t="str">
        <f>IF('Order Form'!$B$15="Country","",IF(ISNUMBER($H89),IF('Order Form'!$K$14="Yes",VLOOKUP('Order Form'!$B$15,Lists!N:O,2,0),""),""))</f>
        <v/>
      </c>
      <c r="X89" s="106"/>
      <c r="Y89" s="105" t="str">
        <f>IF('Order Form'!$F$8="Phone","",IF(ISNUMBER($H89),IF('Order Form'!$K$14="Yes",'Order Form'!$F$8,""),""))</f>
        <v/>
      </c>
      <c r="Z89" s="103" t="str">
        <f>IF('Order Form'!$F$9="Email","",IF(ISNUMBER($H89),IF('Order Form'!$K$14="Yes",'Order Form'!$F$9,""),""))</f>
        <v/>
      </c>
      <c r="AA89" s="44"/>
      <c r="AC89" s="92" t="str">
        <f>IF(ISNUMBER(($H89)),LEFT('Order Form'!$K$10,2),"")</f>
        <v/>
      </c>
      <c r="AD89" s="40"/>
      <c r="AE89" s="92" t="str">
        <f>IF(AC89="GR",LEFT('Order Form'!$K$11,2),"")</f>
        <v/>
      </c>
      <c r="AF89" s="40"/>
      <c r="AG89" s="44"/>
      <c r="AH89" s="44"/>
      <c r="AI89" s="92" t="str">
        <f>IF(ISNUMBER(($H89)),IF('Order Form'!$K$16="Yes","P",""),"")</f>
        <v/>
      </c>
      <c r="AJ89" s="40"/>
      <c r="AK89" s="112"/>
      <c r="AL89" s="112"/>
      <c r="AM89" s="40"/>
      <c r="AN89" s="40"/>
      <c r="AO89" s="44"/>
      <c r="AP89" s="40"/>
      <c r="AQ89" s="44"/>
      <c r="AR89" s="44"/>
      <c r="AS89" s="44"/>
      <c r="AZ89" s="92" t="str">
        <f>IF(ISNUMBER(($H89)),IF('Order Form'!$K$15="Yes","Y",""),"")</f>
        <v/>
      </c>
      <c r="BD89" s="93" t="e">
        <f>IF('Order Form'!#REF!&gt;0,"OF"," ")</f>
        <v>#REF!</v>
      </c>
      <c r="BE89" s="92" t="e">
        <f>IF('Order Form'!#REF!&gt;0,"Y"," ")</f>
        <v>#REF!</v>
      </c>
      <c r="BF89" s="92" t="e">
        <f>IF('Order Form'!#REF!&gt;0,"STANDARD"," ")</f>
        <v>#REF!</v>
      </c>
    </row>
    <row r="90" spans="1:58">
      <c r="A90" s="40"/>
      <c r="B90" s="99" t="str">
        <f>IF(ISNUMBER(($H90)),'Order Form'!$D$5,"")</f>
        <v/>
      </c>
      <c r="C90" s="98" t="str">
        <f>IF(ISNUMBER(($H90)),'Order Form'!$G$5,"")</f>
        <v/>
      </c>
      <c r="D90" s="98" t="str">
        <f>IF('Order Form'!F106="","",IF(ISNUMBER(($H90)),'Order Form'!F106,""))</f>
        <v/>
      </c>
      <c r="E90" s="41"/>
      <c r="F90" s="97" t="str">
        <f>IF(ISNUMBER((H90)),SUBSTITUTE(SUBSTITUTE('Order Form'!B106,"-","")," ",""),"")</f>
        <v/>
      </c>
      <c r="G90" s="42"/>
      <c r="H90" s="96" t="str">
        <f>IF('Order Form'!H106&gt;0,'Order Form'!H106," ")</f>
        <v xml:space="preserve"> </v>
      </c>
      <c r="I90" s="95" t="str">
        <f>IF('Order Form'!$K$13="Yes",(IF('Order Form'!J106&gt;0,"",IF('Order Form'!$K$10&lt;&gt;"GR - Gratis",IF('Order Form'!I106=0,"",IF(ISNUMBER($H90),'Order Form'!I106,"")),""))),"")</f>
        <v/>
      </c>
      <c r="J90" s="95" t="str">
        <f>IF('Order Form'!$K$13="Yes",(IF('Order Form'!J106=0,"",IF('Order Form'!$K$10&lt;&gt;"GR - Gratis",IF(ISNUMBER($H90),'Order Form'!J106,""),""))),"")</f>
        <v/>
      </c>
      <c r="K90" s="43"/>
      <c r="L90" s="95" t="str">
        <f>IF('Order Form'!J106&gt;0,"",IF('Order Form'!G106=0,"",IF('Order Form'!$K$10&lt;&gt;"GR - Gratis",IF('Order Form'!$K$12="Yes",IF(ISNUMBER($H90),'Order Form'!G106*100,""),""),"")))</f>
        <v/>
      </c>
      <c r="M90" s="95" t="str">
        <f>IF('Order Form'!J106&gt;0,"",IF('Order Form'!$K$17=0,"",IF('Order Form'!$K$17=0,"",IF('Order Form'!$K$10&lt;&gt;"GR - Gratis",IF('Order Form'!$K$12="Yes",IF(ISNUMBER($H90),'Order Form'!$K$17*100,""),""),""))))</f>
        <v/>
      </c>
      <c r="N90" s="44"/>
      <c r="O90" s="94" t="str">
        <f>IF('Order Form'!$B$8="Name / Attent Of","",IF(ISNUMBER($H90),IF('Order Form'!$K$14="Yes",'Order Form'!$B$8,""),""))</f>
        <v/>
      </c>
      <c r="P90" s="102" t="str">
        <f>IF('Order Form'!$B$9="Company / Department","",IF(ISNUMBER($H90),IF('Order Form'!$K$14="Yes",'Order Form'!$B$9,""),""))</f>
        <v/>
      </c>
      <c r="Q90" s="94" t="str">
        <f>IF('Order Form'!$B$10="Address 1","",IF(ISNUMBER($H90),IF('Order Form'!$K$14="Yes",'Order Form'!$B$10,""),""))</f>
        <v/>
      </c>
      <c r="R90" s="94" t="str">
        <f>IF('Order Form'!$B$11="Address 2","",IF(ISNUMBER($H90),IF('Order Form'!$K$14="Yes",'Order Form'!$B$11,""),""))</f>
        <v/>
      </c>
      <c r="S90" s="102" t="str">
        <f>IF('Order Form'!$B$12="Address 3","",IF(ISNUMBER($H90),IF('Order Form'!$K$14="Yes",'Order Form'!$B$12,""),""))</f>
        <v/>
      </c>
      <c r="T90" s="94" t="str">
        <f>IF('Order Form'!$B$13="Town","",IF(ISNUMBER($H90),IF('Order Form'!$K$14="Yes",'Order Form'!$B$13,""),""))</f>
        <v/>
      </c>
      <c r="U90" s="40"/>
      <c r="V90" s="109" t="str">
        <f>IF('Order Form'!$B$14="Post Code","",IF(ISNUMBER($H90),IF('Order Form'!$K$14="Yes",'Order Form'!$B$14,""),""))</f>
        <v/>
      </c>
      <c r="W90" s="104" t="str">
        <f>IF('Order Form'!$B$15="Country","",IF(ISNUMBER($H90),IF('Order Form'!$K$14="Yes",VLOOKUP('Order Form'!$B$15,Lists!N:O,2,0),""),""))</f>
        <v/>
      </c>
      <c r="X90" s="106"/>
      <c r="Y90" s="105" t="str">
        <f>IF('Order Form'!$F$8="Phone","",IF(ISNUMBER($H90),IF('Order Form'!$K$14="Yes",'Order Form'!$F$8,""),""))</f>
        <v/>
      </c>
      <c r="Z90" s="103" t="str">
        <f>IF('Order Form'!$F$9="Email","",IF(ISNUMBER($H90),IF('Order Form'!$K$14="Yes",'Order Form'!$F$9,""),""))</f>
        <v/>
      </c>
      <c r="AA90" s="44"/>
      <c r="AC90" s="92" t="str">
        <f>IF(ISNUMBER(($H90)),LEFT('Order Form'!$K$10,2),"")</f>
        <v/>
      </c>
      <c r="AD90" s="40"/>
      <c r="AE90" s="92" t="str">
        <f>IF(AC90="GR",LEFT('Order Form'!$K$11,2),"")</f>
        <v/>
      </c>
      <c r="AF90" s="40"/>
      <c r="AG90" s="44"/>
      <c r="AH90" s="44"/>
      <c r="AI90" s="92" t="str">
        <f>IF(ISNUMBER(($H90)),IF('Order Form'!$K$16="Yes","P",""),"")</f>
        <v/>
      </c>
      <c r="AJ90" s="40"/>
      <c r="AK90" s="112"/>
      <c r="AL90" s="112"/>
      <c r="AM90" s="40"/>
      <c r="AN90" s="40"/>
      <c r="AO90" s="44"/>
      <c r="AP90" s="40"/>
      <c r="AQ90" s="44"/>
      <c r="AR90" s="44"/>
      <c r="AS90" s="44"/>
      <c r="AZ90" s="92" t="str">
        <f>IF(ISNUMBER(($H90)),IF('Order Form'!$K$15="Yes","Y",""),"")</f>
        <v/>
      </c>
      <c r="BD90" s="93" t="e">
        <f>IF('Order Form'!#REF!&gt;0,"OF"," ")</f>
        <v>#REF!</v>
      </c>
      <c r="BE90" s="92" t="e">
        <f>IF('Order Form'!#REF!&gt;0,"Y"," ")</f>
        <v>#REF!</v>
      </c>
      <c r="BF90" s="92" t="e">
        <f>IF('Order Form'!#REF!&gt;0,"STANDARD"," ")</f>
        <v>#REF!</v>
      </c>
    </row>
    <row r="91" spans="1:58">
      <c r="A91" s="40"/>
      <c r="B91" s="99" t="str">
        <f>IF(ISNUMBER(($H91)),'Order Form'!$D$5,"")</f>
        <v/>
      </c>
      <c r="C91" s="98" t="str">
        <f>IF(ISNUMBER(($H91)),'Order Form'!$G$5,"")</f>
        <v/>
      </c>
      <c r="D91" s="98" t="str">
        <f>IF('Order Form'!F107="","",IF(ISNUMBER(($H91)),'Order Form'!F107,""))</f>
        <v/>
      </c>
      <c r="E91" s="41"/>
      <c r="F91" s="97" t="str">
        <f>IF(ISNUMBER((H91)),SUBSTITUTE(SUBSTITUTE('Order Form'!B107,"-","")," ",""),"")</f>
        <v/>
      </c>
      <c r="G91" s="42"/>
      <c r="H91" s="96" t="str">
        <f>IF('Order Form'!H107&gt;0,'Order Form'!H107," ")</f>
        <v xml:space="preserve"> </v>
      </c>
      <c r="I91" s="95" t="str">
        <f>IF('Order Form'!$K$13="Yes",(IF('Order Form'!J107&gt;0,"",IF('Order Form'!$K$10&lt;&gt;"GR - Gratis",IF('Order Form'!I107=0,"",IF(ISNUMBER($H91),'Order Form'!I107,"")),""))),"")</f>
        <v/>
      </c>
      <c r="J91" s="95" t="str">
        <f>IF('Order Form'!$K$13="Yes",(IF('Order Form'!J107=0,"",IF('Order Form'!$K$10&lt;&gt;"GR - Gratis",IF(ISNUMBER($H91),'Order Form'!J107,""),""))),"")</f>
        <v/>
      </c>
      <c r="K91" s="43"/>
      <c r="L91" s="95" t="str">
        <f>IF('Order Form'!J107&gt;0,"",IF('Order Form'!G107=0,"",IF('Order Form'!$K$10&lt;&gt;"GR - Gratis",IF('Order Form'!$K$12="Yes",IF(ISNUMBER($H91),'Order Form'!G107*100,""),""),"")))</f>
        <v/>
      </c>
      <c r="M91" s="95" t="str">
        <f>IF('Order Form'!J107&gt;0,"",IF('Order Form'!$K$17=0,"",IF('Order Form'!$K$17=0,"",IF('Order Form'!$K$10&lt;&gt;"GR - Gratis",IF('Order Form'!$K$12="Yes",IF(ISNUMBER($H91),'Order Form'!$K$17*100,""),""),""))))</f>
        <v/>
      </c>
      <c r="N91" s="44"/>
      <c r="O91" s="94" t="str">
        <f>IF('Order Form'!$B$8="Name / Attent Of","",IF(ISNUMBER($H91),IF('Order Form'!$K$14="Yes",'Order Form'!$B$8,""),""))</f>
        <v/>
      </c>
      <c r="P91" s="102" t="str">
        <f>IF('Order Form'!$B$9="Company / Department","",IF(ISNUMBER($H91),IF('Order Form'!$K$14="Yes",'Order Form'!$B$9,""),""))</f>
        <v/>
      </c>
      <c r="Q91" s="94" t="str">
        <f>IF('Order Form'!$B$10="Address 1","",IF(ISNUMBER($H91),IF('Order Form'!$K$14="Yes",'Order Form'!$B$10,""),""))</f>
        <v/>
      </c>
      <c r="R91" s="94" t="str">
        <f>IF('Order Form'!$B$11="Address 2","",IF(ISNUMBER($H91),IF('Order Form'!$K$14="Yes",'Order Form'!$B$11,""),""))</f>
        <v/>
      </c>
      <c r="S91" s="102" t="str">
        <f>IF('Order Form'!$B$12="Address 3","",IF(ISNUMBER($H91),IF('Order Form'!$K$14="Yes",'Order Form'!$B$12,""),""))</f>
        <v/>
      </c>
      <c r="T91" s="94" t="str">
        <f>IF('Order Form'!$B$13="Town","",IF(ISNUMBER($H91),IF('Order Form'!$K$14="Yes",'Order Form'!$B$13,""),""))</f>
        <v/>
      </c>
      <c r="U91" s="40"/>
      <c r="V91" s="109" t="str">
        <f>IF('Order Form'!$B$14="Post Code","",IF(ISNUMBER($H91),IF('Order Form'!$K$14="Yes",'Order Form'!$B$14,""),""))</f>
        <v/>
      </c>
      <c r="W91" s="104" t="str">
        <f>IF('Order Form'!$B$15="Country","",IF(ISNUMBER($H91),IF('Order Form'!$K$14="Yes",VLOOKUP('Order Form'!$B$15,Lists!N:O,2,0),""),""))</f>
        <v/>
      </c>
      <c r="X91" s="106"/>
      <c r="Y91" s="105" t="str">
        <f>IF('Order Form'!$F$8="Phone","",IF(ISNUMBER($H91),IF('Order Form'!$K$14="Yes",'Order Form'!$F$8,""),""))</f>
        <v/>
      </c>
      <c r="Z91" s="103" t="str">
        <f>IF('Order Form'!$F$9="Email","",IF(ISNUMBER($H91),IF('Order Form'!$K$14="Yes",'Order Form'!$F$9,""),""))</f>
        <v/>
      </c>
      <c r="AA91" s="44"/>
      <c r="AC91" s="92" t="str">
        <f>IF(ISNUMBER(($H91)),LEFT('Order Form'!$K$10,2),"")</f>
        <v/>
      </c>
      <c r="AD91" s="40"/>
      <c r="AE91" s="92" t="str">
        <f>IF(AC91="GR",LEFT('Order Form'!$K$11,2),"")</f>
        <v/>
      </c>
      <c r="AF91" s="40"/>
      <c r="AG91" s="44"/>
      <c r="AH91" s="44"/>
      <c r="AI91" s="92" t="str">
        <f>IF(ISNUMBER(($H91)),IF('Order Form'!$K$16="Yes","P",""),"")</f>
        <v/>
      </c>
      <c r="AJ91" s="40"/>
      <c r="AK91" s="112"/>
      <c r="AL91" s="112"/>
      <c r="AM91" s="40"/>
      <c r="AN91" s="40"/>
      <c r="AO91" s="44"/>
      <c r="AP91" s="40"/>
      <c r="AQ91" s="44"/>
      <c r="AR91" s="44"/>
      <c r="AS91" s="44"/>
      <c r="AZ91" s="92" t="str">
        <f>IF(ISNUMBER(($H91)),IF('Order Form'!$K$15="Yes","Y",""),"")</f>
        <v/>
      </c>
      <c r="BD91" s="93" t="e">
        <f>IF('Order Form'!#REF!&gt;0,"OF"," ")</f>
        <v>#REF!</v>
      </c>
      <c r="BE91" s="92" t="e">
        <f>IF('Order Form'!#REF!&gt;0,"Y"," ")</f>
        <v>#REF!</v>
      </c>
      <c r="BF91" s="92" t="e">
        <f>IF('Order Form'!#REF!&gt;0,"STANDARD"," ")</f>
        <v>#REF!</v>
      </c>
    </row>
    <row r="92" spans="1:58">
      <c r="A92" s="40"/>
      <c r="B92" s="99" t="str">
        <f>IF(ISNUMBER(($H92)),'Order Form'!$D$5,"")</f>
        <v/>
      </c>
      <c r="C92" s="98" t="str">
        <f>IF(ISNUMBER(($H92)),'Order Form'!$G$5,"")</f>
        <v/>
      </c>
      <c r="D92" s="98" t="str">
        <f>IF('Order Form'!F108="","",IF(ISNUMBER(($H92)),'Order Form'!F108,""))</f>
        <v/>
      </c>
      <c r="E92" s="41"/>
      <c r="F92" s="97" t="str">
        <f>IF(ISNUMBER((H92)),SUBSTITUTE(SUBSTITUTE('Order Form'!B108,"-","")," ",""),"")</f>
        <v/>
      </c>
      <c r="G92" s="42"/>
      <c r="H92" s="96" t="str">
        <f>IF('Order Form'!H108&gt;0,'Order Form'!H108," ")</f>
        <v xml:space="preserve"> </v>
      </c>
      <c r="I92" s="95" t="str">
        <f>IF('Order Form'!$K$13="Yes",(IF('Order Form'!J108&gt;0,"",IF('Order Form'!$K$10&lt;&gt;"GR - Gratis",IF('Order Form'!I108=0,"",IF(ISNUMBER($H92),'Order Form'!I108,"")),""))),"")</f>
        <v/>
      </c>
      <c r="J92" s="95" t="str">
        <f>IF('Order Form'!$K$13="Yes",(IF('Order Form'!J108=0,"",IF('Order Form'!$K$10&lt;&gt;"GR - Gratis",IF(ISNUMBER($H92),'Order Form'!J108,""),""))),"")</f>
        <v/>
      </c>
      <c r="K92" s="43"/>
      <c r="L92" s="95" t="str">
        <f>IF('Order Form'!J108&gt;0,"",IF('Order Form'!G108=0,"",IF('Order Form'!$K$10&lt;&gt;"GR - Gratis",IF('Order Form'!$K$12="Yes",IF(ISNUMBER($H92),'Order Form'!G108*100,""),""),"")))</f>
        <v/>
      </c>
      <c r="M92" s="95" t="str">
        <f>IF('Order Form'!J108&gt;0,"",IF('Order Form'!$K$17=0,"",IF('Order Form'!$K$17=0,"",IF('Order Form'!$K$10&lt;&gt;"GR - Gratis",IF('Order Form'!$K$12="Yes",IF(ISNUMBER($H92),'Order Form'!$K$17*100,""),""),""))))</f>
        <v/>
      </c>
      <c r="N92" s="44"/>
      <c r="O92" s="94" t="str">
        <f>IF('Order Form'!$B$8="Name / Attent Of","",IF(ISNUMBER($H92),IF('Order Form'!$K$14="Yes",'Order Form'!$B$8,""),""))</f>
        <v/>
      </c>
      <c r="P92" s="102" t="str">
        <f>IF('Order Form'!$B$9="Company / Department","",IF(ISNUMBER($H92),IF('Order Form'!$K$14="Yes",'Order Form'!$B$9,""),""))</f>
        <v/>
      </c>
      <c r="Q92" s="94" t="str">
        <f>IF('Order Form'!$B$10="Address 1","",IF(ISNUMBER($H92),IF('Order Form'!$K$14="Yes",'Order Form'!$B$10,""),""))</f>
        <v/>
      </c>
      <c r="R92" s="94" t="str">
        <f>IF('Order Form'!$B$11="Address 2","",IF(ISNUMBER($H92),IF('Order Form'!$K$14="Yes",'Order Form'!$B$11,""),""))</f>
        <v/>
      </c>
      <c r="S92" s="102" t="str">
        <f>IF('Order Form'!$B$12="Address 3","",IF(ISNUMBER($H92),IF('Order Form'!$K$14="Yes",'Order Form'!$B$12,""),""))</f>
        <v/>
      </c>
      <c r="T92" s="94" t="str">
        <f>IF('Order Form'!$B$13="Town","",IF(ISNUMBER($H92),IF('Order Form'!$K$14="Yes",'Order Form'!$B$13,""),""))</f>
        <v/>
      </c>
      <c r="U92" s="40"/>
      <c r="V92" s="109" t="str">
        <f>IF('Order Form'!$B$14="Post Code","",IF(ISNUMBER($H92),IF('Order Form'!$K$14="Yes",'Order Form'!$B$14,""),""))</f>
        <v/>
      </c>
      <c r="W92" s="104" t="str">
        <f>IF('Order Form'!$B$15="Country","",IF(ISNUMBER($H92),IF('Order Form'!$K$14="Yes",VLOOKUP('Order Form'!$B$15,Lists!N:O,2,0),""),""))</f>
        <v/>
      </c>
      <c r="X92" s="106"/>
      <c r="Y92" s="105" t="str">
        <f>IF('Order Form'!$F$8="Phone","",IF(ISNUMBER($H92),IF('Order Form'!$K$14="Yes",'Order Form'!$F$8,""),""))</f>
        <v/>
      </c>
      <c r="Z92" s="103" t="str">
        <f>IF('Order Form'!$F$9="Email","",IF(ISNUMBER($H92),IF('Order Form'!$K$14="Yes",'Order Form'!$F$9,""),""))</f>
        <v/>
      </c>
      <c r="AA92" s="44"/>
      <c r="AC92" s="92" t="str">
        <f>IF(ISNUMBER(($H92)),LEFT('Order Form'!$K$10,2),"")</f>
        <v/>
      </c>
      <c r="AD92" s="40"/>
      <c r="AE92" s="92" t="str">
        <f>IF(AC92="GR",LEFT('Order Form'!$K$11,2),"")</f>
        <v/>
      </c>
      <c r="AF92" s="40"/>
      <c r="AG92" s="44"/>
      <c r="AH92" s="44"/>
      <c r="AI92" s="92" t="str">
        <f>IF(ISNUMBER(($H92)),IF('Order Form'!$K$16="Yes","P",""),"")</f>
        <v/>
      </c>
      <c r="AJ92" s="40"/>
      <c r="AK92" s="112"/>
      <c r="AL92" s="112"/>
      <c r="AM92" s="40"/>
      <c r="AN92" s="40"/>
      <c r="AO92" s="44"/>
      <c r="AP92" s="40"/>
      <c r="AQ92" s="44"/>
      <c r="AR92" s="44"/>
      <c r="AS92" s="44"/>
      <c r="AZ92" s="92" t="str">
        <f>IF(ISNUMBER(($H92)),IF('Order Form'!$K$15="Yes","Y",""),"")</f>
        <v/>
      </c>
      <c r="BD92" s="93" t="e">
        <f>IF('Order Form'!#REF!&gt;0,"OF"," ")</f>
        <v>#REF!</v>
      </c>
      <c r="BE92" s="92" t="e">
        <f>IF('Order Form'!#REF!&gt;0,"Y"," ")</f>
        <v>#REF!</v>
      </c>
      <c r="BF92" s="92" t="e">
        <f>IF('Order Form'!#REF!&gt;0,"STANDARD"," ")</f>
        <v>#REF!</v>
      </c>
    </row>
    <row r="93" spans="1:58">
      <c r="A93" s="40"/>
      <c r="B93" s="99" t="str">
        <f>IF(ISNUMBER(($H93)),'Order Form'!$D$5,"")</f>
        <v/>
      </c>
      <c r="C93" s="98" t="str">
        <f>IF(ISNUMBER(($H93)),'Order Form'!$G$5,"")</f>
        <v/>
      </c>
      <c r="D93" s="98" t="str">
        <f>IF('Order Form'!F109="","",IF(ISNUMBER(($H93)),'Order Form'!F109,""))</f>
        <v/>
      </c>
      <c r="E93" s="41"/>
      <c r="F93" s="97" t="str">
        <f>IF(ISNUMBER((H93)),SUBSTITUTE(SUBSTITUTE('Order Form'!B109,"-","")," ",""),"")</f>
        <v/>
      </c>
      <c r="G93" s="42"/>
      <c r="H93" s="96" t="str">
        <f>IF('Order Form'!H109&gt;0,'Order Form'!H109," ")</f>
        <v xml:space="preserve"> </v>
      </c>
      <c r="I93" s="95" t="str">
        <f>IF('Order Form'!$K$13="Yes",(IF('Order Form'!J109&gt;0,"",IF('Order Form'!$K$10&lt;&gt;"GR - Gratis",IF('Order Form'!I109=0,"",IF(ISNUMBER($H93),'Order Form'!I109,"")),""))),"")</f>
        <v/>
      </c>
      <c r="J93" s="95" t="str">
        <f>IF('Order Form'!$K$13="Yes",(IF('Order Form'!J109=0,"",IF('Order Form'!$K$10&lt;&gt;"GR - Gratis",IF(ISNUMBER($H93),'Order Form'!J109,""),""))),"")</f>
        <v/>
      </c>
      <c r="K93" s="43"/>
      <c r="L93" s="95" t="str">
        <f>IF('Order Form'!J109&gt;0,"",IF('Order Form'!G109=0,"",IF('Order Form'!$K$10&lt;&gt;"GR - Gratis",IF('Order Form'!$K$12="Yes",IF(ISNUMBER($H93),'Order Form'!G109*100,""),""),"")))</f>
        <v/>
      </c>
      <c r="M93" s="95" t="str">
        <f>IF('Order Form'!J109&gt;0,"",IF('Order Form'!$K$17=0,"",IF('Order Form'!$K$17=0,"",IF('Order Form'!$K$10&lt;&gt;"GR - Gratis",IF('Order Form'!$K$12="Yes",IF(ISNUMBER($H93),'Order Form'!$K$17*100,""),""),""))))</f>
        <v/>
      </c>
      <c r="N93" s="44"/>
      <c r="O93" s="94" t="str">
        <f>IF('Order Form'!$B$8="Name / Attent Of","",IF(ISNUMBER($H93),IF('Order Form'!$K$14="Yes",'Order Form'!$B$8,""),""))</f>
        <v/>
      </c>
      <c r="P93" s="102" t="str">
        <f>IF('Order Form'!$B$9="Company / Department","",IF(ISNUMBER($H93),IF('Order Form'!$K$14="Yes",'Order Form'!$B$9,""),""))</f>
        <v/>
      </c>
      <c r="Q93" s="94" t="str">
        <f>IF('Order Form'!$B$10="Address 1","",IF(ISNUMBER($H93),IF('Order Form'!$K$14="Yes",'Order Form'!$B$10,""),""))</f>
        <v/>
      </c>
      <c r="R93" s="94" t="str">
        <f>IF('Order Form'!$B$11="Address 2","",IF(ISNUMBER($H93),IF('Order Form'!$K$14="Yes",'Order Form'!$B$11,""),""))</f>
        <v/>
      </c>
      <c r="S93" s="102" t="str">
        <f>IF('Order Form'!$B$12="Address 3","",IF(ISNUMBER($H93),IF('Order Form'!$K$14="Yes",'Order Form'!$B$12,""),""))</f>
        <v/>
      </c>
      <c r="T93" s="94" t="str">
        <f>IF('Order Form'!$B$13="Town","",IF(ISNUMBER($H93),IF('Order Form'!$K$14="Yes",'Order Form'!$B$13,""),""))</f>
        <v/>
      </c>
      <c r="U93" s="40"/>
      <c r="V93" s="109" t="str">
        <f>IF('Order Form'!$B$14="Post Code","",IF(ISNUMBER($H93),IF('Order Form'!$K$14="Yes",'Order Form'!$B$14,""),""))</f>
        <v/>
      </c>
      <c r="W93" s="104" t="str">
        <f>IF('Order Form'!$B$15="Country","",IF(ISNUMBER($H93),IF('Order Form'!$K$14="Yes",VLOOKUP('Order Form'!$B$15,Lists!N:O,2,0),""),""))</f>
        <v/>
      </c>
      <c r="X93" s="106"/>
      <c r="Y93" s="105" t="str">
        <f>IF('Order Form'!$F$8="Phone","",IF(ISNUMBER($H93),IF('Order Form'!$K$14="Yes",'Order Form'!$F$8,""),""))</f>
        <v/>
      </c>
      <c r="Z93" s="103" t="str">
        <f>IF('Order Form'!$F$9="Email","",IF(ISNUMBER($H93),IF('Order Form'!$K$14="Yes",'Order Form'!$F$9,""),""))</f>
        <v/>
      </c>
      <c r="AA93" s="44"/>
      <c r="AC93" s="92" t="str">
        <f>IF(ISNUMBER(($H93)),LEFT('Order Form'!$K$10,2),"")</f>
        <v/>
      </c>
      <c r="AD93" s="40"/>
      <c r="AE93" s="92" t="str">
        <f>IF(AC93="GR",LEFT('Order Form'!$K$11,2),"")</f>
        <v/>
      </c>
      <c r="AF93" s="40"/>
      <c r="AG93" s="44"/>
      <c r="AH93" s="44"/>
      <c r="AI93" s="92" t="str">
        <f>IF(ISNUMBER(($H93)),IF('Order Form'!$K$16="Yes","P",""),"")</f>
        <v/>
      </c>
      <c r="AJ93" s="40"/>
      <c r="AK93" s="112"/>
      <c r="AL93" s="112"/>
      <c r="AM93" s="40"/>
      <c r="AN93" s="40"/>
      <c r="AO93" s="44"/>
      <c r="AP93" s="40"/>
      <c r="AQ93" s="44"/>
      <c r="AR93" s="44"/>
      <c r="AS93" s="44"/>
      <c r="AZ93" s="92" t="str">
        <f>IF(ISNUMBER(($H93)),IF('Order Form'!$K$15="Yes","Y",""),"")</f>
        <v/>
      </c>
      <c r="BD93" s="93" t="e">
        <f>IF('Order Form'!#REF!&gt;0,"OF"," ")</f>
        <v>#REF!</v>
      </c>
      <c r="BE93" s="92" t="e">
        <f>IF('Order Form'!#REF!&gt;0,"Y"," ")</f>
        <v>#REF!</v>
      </c>
      <c r="BF93" s="92" t="e">
        <f>IF('Order Form'!#REF!&gt;0,"STANDARD"," ")</f>
        <v>#REF!</v>
      </c>
    </row>
    <row r="94" spans="1:58">
      <c r="A94" s="40"/>
      <c r="B94" s="99" t="str">
        <f>IF(ISNUMBER(($H94)),'Order Form'!$D$5,"")</f>
        <v/>
      </c>
      <c r="C94" s="98" t="str">
        <f>IF(ISNUMBER(($H94)),'Order Form'!$G$5,"")</f>
        <v/>
      </c>
      <c r="D94" s="98" t="str">
        <f>IF('Order Form'!F110="","",IF(ISNUMBER(($H94)),'Order Form'!F110,""))</f>
        <v/>
      </c>
      <c r="E94" s="41"/>
      <c r="F94" s="97" t="str">
        <f>IF(ISNUMBER((H94)),SUBSTITUTE(SUBSTITUTE('Order Form'!B110,"-","")," ",""),"")</f>
        <v/>
      </c>
      <c r="G94" s="42"/>
      <c r="H94" s="96" t="str">
        <f>IF('Order Form'!H110&gt;0,'Order Form'!H110," ")</f>
        <v xml:space="preserve"> </v>
      </c>
      <c r="I94" s="95" t="str">
        <f>IF('Order Form'!$K$13="Yes",(IF('Order Form'!J110&gt;0,"",IF('Order Form'!$K$10&lt;&gt;"GR - Gratis",IF('Order Form'!I110=0,"",IF(ISNUMBER($H94),'Order Form'!I110,"")),""))),"")</f>
        <v/>
      </c>
      <c r="J94" s="95" t="str">
        <f>IF('Order Form'!$K$13="Yes",(IF('Order Form'!J110=0,"",IF('Order Form'!$K$10&lt;&gt;"GR - Gratis",IF(ISNUMBER($H94),'Order Form'!J110,""),""))),"")</f>
        <v/>
      </c>
      <c r="K94" s="43"/>
      <c r="L94" s="95" t="str">
        <f>IF('Order Form'!J110&gt;0,"",IF('Order Form'!G110=0,"",IF('Order Form'!$K$10&lt;&gt;"GR - Gratis",IF('Order Form'!$K$12="Yes",IF(ISNUMBER($H94),'Order Form'!G110*100,""),""),"")))</f>
        <v/>
      </c>
      <c r="M94" s="95" t="str">
        <f>IF('Order Form'!J110&gt;0,"",IF('Order Form'!$K$17=0,"",IF('Order Form'!$K$17=0,"",IF('Order Form'!$K$10&lt;&gt;"GR - Gratis",IF('Order Form'!$K$12="Yes",IF(ISNUMBER($H94),'Order Form'!$K$17*100,""),""),""))))</f>
        <v/>
      </c>
      <c r="N94" s="44"/>
      <c r="O94" s="94" t="str">
        <f>IF('Order Form'!$B$8="Name / Attent Of","",IF(ISNUMBER($H94),IF('Order Form'!$K$14="Yes",'Order Form'!$B$8,""),""))</f>
        <v/>
      </c>
      <c r="P94" s="102" t="str">
        <f>IF('Order Form'!$B$9="Company / Department","",IF(ISNUMBER($H94),IF('Order Form'!$K$14="Yes",'Order Form'!$B$9,""),""))</f>
        <v/>
      </c>
      <c r="Q94" s="94" t="str">
        <f>IF('Order Form'!$B$10="Address 1","",IF(ISNUMBER($H94),IF('Order Form'!$K$14="Yes",'Order Form'!$B$10,""),""))</f>
        <v/>
      </c>
      <c r="R94" s="94" t="str">
        <f>IF('Order Form'!$B$11="Address 2","",IF(ISNUMBER($H94),IF('Order Form'!$K$14="Yes",'Order Form'!$B$11,""),""))</f>
        <v/>
      </c>
      <c r="S94" s="102" t="str">
        <f>IF('Order Form'!$B$12="Address 3","",IF(ISNUMBER($H94),IF('Order Form'!$K$14="Yes",'Order Form'!$B$12,""),""))</f>
        <v/>
      </c>
      <c r="T94" s="94" t="str">
        <f>IF('Order Form'!$B$13="Town","",IF(ISNUMBER($H94),IF('Order Form'!$K$14="Yes",'Order Form'!$B$13,""),""))</f>
        <v/>
      </c>
      <c r="U94" s="40"/>
      <c r="V94" s="109" t="str">
        <f>IF('Order Form'!$B$14="Post Code","",IF(ISNUMBER($H94),IF('Order Form'!$K$14="Yes",'Order Form'!$B$14,""),""))</f>
        <v/>
      </c>
      <c r="W94" s="104" t="str">
        <f>IF('Order Form'!$B$15="Country","",IF(ISNUMBER($H94),IF('Order Form'!$K$14="Yes",VLOOKUP('Order Form'!$B$15,Lists!N:O,2,0),""),""))</f>
        <v/>
      </c>
      <c r="X94" s="106"/>
      <c r="Y94" s="105" t="str">
        <f>IF('Order Form'!$F$8="Phone","",IF(ISNUMBER($H94),IF('Order Form'!$K$14="Yes",'Order Form'!$F$8,""),""))</f>
        <v/>
      </c>
      <c r="Z94" s="103" t="str">
        <f>IF('Order Form'!$F$9="Email","",IF(ISNUMBER($H94),IF('Order Form'!$K$14="Yes",'Order Form'!$F$9,""),""))</f>
        <v/>
      </c>
      <c r="AA94" s="44"/>
      <c r="AC94" s="92" t="str">
        <f>IF(ISNUMBER(($H94)),LEFT('Order Form'!$K$10,2),"")</f>
        <v/>
      </c>
      <c r="AD94" s="40"/>
      <c r="AE94" s="92" t="str">
        <f>IF(AC94="GR",LEFT('Order Form'!$K$11,2),"")</f>
        <v/>
      </c>
      <c r="AF94" s="40"/>
      <c r="AG94" s="44"/>
      <c r="AH94" s="44"/>
      <c r="AI94" s="92" t="str">
        <f>IF(ISNUMBER(($H94)),IF('Order Form'!$K$16="Yes","P",""),"")</f>
        <v/>
      </c>
      <c r="AJ94" s="40"/>
      <c r="AK94" s="112"/>
      <c r="AL94" s="112"/>
      <c r="AM94" s="40"/>
      <c r="AN94" s="40"/>
      <c r="AO94" s="44"/>
      <c r="AP94" s="40"/>
      <c r="AQ94" s="44"/>
      <c r="AR94" s="44"/>
      <c r="AS94" s="44"/>
      <c r="AZ94" s="92" t="str">
        <f>IF(ISNUMBER(($H94)),IF('Order Form'!$K$15="Yes","Y",""),"")</f>
        <v/>
      </c>
      <c r="BD94" s="93" t="e">
        <f>IF('Order Form'!#REF!&gt;0,"OF"," ")</f>
        <v>#REF!</v>
      </c>
      <c r="BE94" s="92" t="e">
        <f>IF('Order Form'!#REF!&gt;0,"Y"," ")</f>
        <v>#REF!</v>
      </c>
      <c r="BF94" s="92" t="e">
        <f>IF('Order Form'!#REF!&gt;0,"STANDARD"," ")</f>
        <v>#REF!</v>
      </c>
    </row>
    <row r="95" spans="1:58">
      <c r="A95" s="40"/>
      <c r="B95" s="99" t="str">
        <f>IF(ISNUMBER(($H95)),'Order Form'!$D$5,"")</f>
        <v/>
      </c>
      <c r="C95" s="98" t="str">
        <f>IF(ISNUMBER(($H95)),'Order Form'!$G$5,"")</f>
        <v/>
      </c>
      <c r="D95" s="98" t="str">
        <f>IF('Order Form'!F111="","",IF(ISNUMBER(($H95)),'Order Form'!F111,""))</f>
        <v/>
      </c>
      <c r="E95" s="41"/>
      <c r="F95" s="97" t="str">
        <f>IF(ISNUMBER((H95)),SUBSTITUTE(SUBSTITUTE('Order Form'!B111,"-","")," ",""),"")</f>
        <v/>
      </c>
      <c r="G95" s="42"/>
      <c r="H95" s="96" t="str">
        <f>IF('Order Form'!H111&gt;0,'Order Form'!H111," ")</f>
        <v xml:space="preserve"> </v>
      </c>
      <c r="I95" s="95" t="str">
        <f>IF('Order Form'!$K$13="Yes",(IF('Order Form'!J111&gt;0,"",IF('Order Form'!$K$10&lt;&gt;"GR - Gratis",IF('Order Form'!I111=0,"",IF(ISNUMBER($H95),'Order Form'!I111,"")),""))),"")</f>
        <v/>
      </c>
      <c r="J95" s="95" t="str">
        <f>IF('Order Form'!$K$13="Yes",(IF('Order Form'!J111=0,"",IF('Order Form'!$K$10&lt;&gt;"GR - Gratis",IF(ISNUMBER($H95),'Order Form'!J111,""),""))),"")</f>
        <v/>
      </c>
      <c r="K95" s="43"/>
      <c r="L95" s="95" t="str">
        <f>IF('Order Form'!J111&gt;0,"",IF('Order Form'!G111=0,"",IF('Order Form'!$K$10&lt;&gt;"GR - Gratis",IF('Order Form'!$K$12="Yes",IF(ISNUMBER($H95),'Order Form'!G111*100,""),""),"")))</f>
        <v/>
      </c>
      <c r="M95" s="95" t="str">
        <f>IF('Order Form'!J111&gt;0,"",IF('Order Form'!$K$17=0,"",IF('Order Form'!$K$17=0,"",IF('Order Form'!$K$10&lt;&gt;"GR - Gratis",IF('Order Form'!$K$12="Yes",IF(ISNUMBER($H95),'Order Form'!$K$17*100,""),""),""))))</f>
        <v/>
      </c>
      <c r="N95" s="44"/>
      <c r="O95" s="94" t="str">
        <f>IF('Order Form'!$B$8="Name / Attent Of","",IF(ISNUMBER($H95),IF('Order Form'!$K$14="Yes",'Order Form'!$B$8,""),""))</f>
        <v/>
      </c>
      <c r="P95" s="102" t="str">
        <f>IF('Order Form'!$B$9="Company / Department","",IF(ISNUMBER($H95),IF('Order Form'!$K$14="Yes",'Order Form'!$B$9,""),""))</f>
        <v/>
      </c>
      <c r="Q95" s="94" t="str">
        <f>IF('Order Form'!$B$10="Address 1","",IF(ISNUMBER($H95),IF('Order Form'!$K$14="Yes",'Order Form'!$B$10,""),""))</f>
        <v/>
      </c>
      <c r="R95" s="94" t="str">
        <f>IF('Order Form'!$B$11="Address 2","",IF(ISNUMBER($H95),IF('Order Form'!$K$14="Yes",'Order Form'!$B$11,""),""))</f>
        <v/>
      </c>
      <c r="S95" s="102" t="str">
        <f>IF('Order Form'!$B$12="Address 3","",IF(ISNUMBER($H95),IF('Order Form'!$K$14="Yes",'Order Form'!$B$12,""),""))</f>
        <v/>
      </c>
      <c r="T95" s="94" t="str">
        <f>IF('Order Form'!$B$13="Town","",IF(ISNUMBER($H95),IF('Order Form'!$K$14="Yes",'Order Form'!$B$13,""),""))</f>
        <v/>
      </c>
      <c r="U95" s="40"/>
      <c r="V95" s="109" t="str">
        <f>IF('Order Form'!$B$14="Post Code","",IF(ISNUMBER($H95),IF('Order Form'!$K$14="Yes",'Order Form'!$B$14,""),""))</f>
        <v/>
      </c>
      <c r="W95" s="104" t="str">
        <f>IF('Order Form'!$B$15="Country","",IF(ISNUMBER($H95),IF('Order Form'!$K$14="Yes",VLOOKUP('Order Form'!$B$15,Lists!N:O,2,0),""),""))</f>
        <v/>
      </c>
      <c r="X95" s="106"/>
      <c r="Y95" s="105" t="str">
        <f>IF('Order Form'!$F$8="Phone","",IF(ISNUMBER($H95),IF('Order Form'!$K$14="Yes",'Order Form'!$F$8,""),""))</f>
        <v/>
      </c>
      <c r="Z95" s="103" t="str">
        <f>IF('Order Form'!$F$9="Email","",IF(ISNUMBER($H95),IF('Order Form'!$K$14="Yes",'Order Form'!$F$9,""),""))</f>
        <v/>
      </c>
      <c r="AA95" s="44"/>
      <c r="AC95" s="92" t="str">
        <f>IF(ISNUMBER(($H95)),LEFT('Order Form'!$K$10,2),"")</f>
        <v/>
      </c>
      <c r="AD95" s="40"/>
      <c r="AE95" s="92" t="str">
        <f>IF(AC95="GR",LEFT('Order Form'!$K$11,2),"")</f>
        <v/>
      </c>
      <c r="AF95" s="40"/>
      <c r="AG95" s="44"/>
      <c r="AH95" s="44"/>
      <c r="AI95" s="92" t="str">
        <f>IF(ISNUMBER(($H95)),IF('Order Form'!$K$16="Yes","P",""),"")</f>
        <v/>
      </c>
      <c r="AJ95" s="40"/>
      <c r="AK95" s="112"/>
      <c r="AL95" s="112"/>
      <c r="AM95" s="40"/>
      <c r="AN95" s="40"/>
      <c r="AO95" s="44"/>
      <c r="AP95" s="40"/>
      <c r="AQ95" s="44"/>
      <c r="AR95" s="44"/>
      <c r="AS95" s="44"/>
      <c r="AZ95" s="92" t="str">
        <f>IF(ISNUMBER(($H95)),IF('Order Form'!$K$15="Yes","Y",""),"")</f>
        <v/>
      </c>
      <c r="BD95" s="93" t="e">
        <f>IF('Order Form'!#REF!&gt;0,"OF"," ")</f>
        <v>#REF!</v>
      </c>
      <c r="BE95" s="92" t="e">
        <f>IF('Order Form'!#REF!&gt;0,"Y"," ")</f>
        <v>#REF!</v>
      </c>
      <c r="BF95" s="92" t="e">
        <f>IF('Order Form'!#REF!&gt;0,"STANDARD"," ")</f>
        <v>#REF!</v>
      </c>
    </row>
    <row r="96" spans="1:58">
      <c r="A96" s="40"/>
      <c r="B96" s="99" t="str">
        <f>IF(ISNUMBER(($H96)),'Order Form'!$D$5,"")</f>
        <v/>
      </c>
      <c r="C96" s="98" t="str">
        <f>IF(ISNUMBER(($H96)),'Order Form'!$G$5,"")</f>
        <v/>
      </c>
      <c r="D96" s="98" t="str">
        <f>IF('Order Form'!F112="","",IF(ISNUMBER(($H96)),'Order Form'!F112,""))</f>
        <v/>
      </c>
      <c r="E96" s="41"/>
      <c r="F96" s="97" t="str">
        <f>IF(ISNUMBER((H96)),SUBSTITUTE(SUBSTITUTE('Order Form'!B112,"-","")," ",""),"")</f>
        <v/>
      </c>
      <c r="G96" s="42"/>
      <c r="H96" s="96" t="str">
        <f>IF('Order Form'!H112&gt;0,'Order Form'!H112," ")</f>
        <v xml:space="preserve"> </v>
      </c>
      <c r="I96" s="95" t="str">
        <f>IF('Order Form'!$K$13="Yes",(IF('Order Form'!J112&gt;0,"",IF('Order Form'!$K$10&lt;&gt;"GR - Gratis",IF('Order Form'!I112=0,"",IF(ISNUMBER($H96),'Order Form'!I112,"")),""))),"")</f>
        <v/>
      </c>
      <c r="J96" s="95" t="str">
        <f>IF('Order Form'!$K$13="Yes",(IF('Order Form'!J112=0,"",IF('Order Form'!$K$10&lt;&gt;"GR - Gratis",IF(ISNUMBER($H96),'Order Form'!J112,""),""))),"")</f>
        <v/>
      </c>
      <c r="K96" s="43"/>
      <c r="L96" s="95" t="str">
        <f>IF('Order Form'!J112&gt;0,"",IF('Order Form'!G112=0,"",IF('Order Form'!$K$10&lt;&gt;"GR - Gratis",IF('Order Form'!$K$12="Yes",IF(ISNUMBER($H96),'Order Form'!G112*100,""),""),"")))</f>
        <v/>
      </c>
      <c r="M96" s="95" t="str">
        <f>IF('Order Form'!J112&gt;0,"",IF('Order Form'!$K$17=0,"",IF('Order Form'!$K$17=0,"",IF('Order Form'!$K$10&lt;&gt;"GR - Gratis",IF('Order Form'!$K$12="Yes",IF(ISNUMBER($H96),'Order Form'!$K$17*100,""),""),""))))</f>
        <v/>
      </c>
      <c r="N96" s="44"/>
      <c r="O96" s="94" t="str">
        <f>IF('Order Form'!$B$8="Name / Attent Of","",IF(ISNUMBER($H96),IF('Order Form'!$K$14="Yes",'Order Form'!$B$8,""),""))</f>
        <v/>
      </c>
      <c r="P96" s="102" t="str">
        <f>IF('Order Form'!$B$9="Company / Department","",IF(ISNUMBER($H96),IF('Order Form'!$K$14="Yes",'Order Form'!$B$9,""),""))</f>
        <v/>
      </c>
      <c r="Q96" s="94" t="str">
        <f>IF('Order Form'!$B$10="Address 1","",IF(ISNUMBER($H96),IF('Order Form'!$K$14="Yes",'Order Form'!$B$10,""),""))</f>
        <v/>
      </c>
      <c r="R96" s="94" t="str">
        <f>IF('Order Form'!$B$11="Address 2","",IF(ISNUMBER($H96),IF('Order Form'!$K$14="Yes",'Order Form'!$B$11,""),""))</f>
        <v/>
      </c>
      <c r="S96" s="102" t="str">
        <f>IF('Order Form'!$B$12="Address 3","",IF(ISNUMBER($H96),IF('Order Form'!$K$14="Yes",'Order Form'!$B$12,""),""))</f>
        <v/>
      </c>
      <c r="T96" s="94" t="str">
        <f>IF('Order Form'!$B$13="Town","",IF(ISNUMBER($H96),IF('Order Form'!$K$14="Yes",'Order Form'!$B$13,""),""))</f>
        <v/>
      </c>
      <c r="U96" s="40"/>
      <c r="V96" s="109" t="str">
        <f>IF('Order Form'!$B$14="Post Code","",IF(ISNUMBER($H96),IF('Order Form'!$K$14="Yes",'Order Form'!$B$14,""),""))</f>
        <v/>
      </c>
      <c r="W96" s="104" t="str">
        <f>IF('Order Form'!$B$15="Country","",IF(ISNUMBER($H96),IF('Order Form'!$K$14="Yes",VLOOKUP('Order Form'!$B$15,Lists!N:O,2,0),""),""))</f>
        <v/>
      </c>
      <c r="X96" s="106"/>
      <c r="Y96" s="105" t="str">
        <f>IF('Order Form'!$F$8="Phone","",IF(ISNUMBER($H96),IF('Order Form'!$K$14="Yes",'Order Form'!$F$8,""),""))</f>
        <v/>
      </c>
      <c r="Z96" s="103" t="str">
        <f>IF('Order Form'!$F$9="Email","",IF(ISNUMBER($H96),IF('Order Form'!$K$14="Yes",'Order Form'!$F$9,""),""))</f>
        <v/>
      </c>
      <c r="AA96" s="44"/>
      <c r="AC96" s="92" t="str">
        <f>IF(ISNUMBER(($H96)),LEFT('Order Form'!$K$10,2),"")</f>
        <v/>
      </c>
      <c r="AD96" s="40"/>
      <c r="AE96" s="92" t="str">
        <f>IF(AC96="GR",LEFT('Order Form'!$K$11,2),"")</f>
        <v/>
      </c>
      <c r="AF96" s="40"/>
      <c r="AG96" s="44"/>
      <c r="AH96" s="44"/>
      <c r="AI96" s="92" t="str">
        <f>IF(ISNUMBER(($H96)),IF('Order Form'!$K$16="Yes","P",""),"")</f>
        <v/>
      </c>
      <c r="AJ96" s="40"/>
      <c r="AK96" s="112"/>
      <c r="AL96" s="112"/>
      <c r="AM96" s="40"/>
      <c r="AN96" s="40"/>
      <c r="AO96" s="44"/>
      <c r="AP96" s="40"/>
      <c r="AQ96" s="44"/>
      <c r="AR96" s="44"/>
      <c r="AS96" s="44"/>
      <c r="AZ96" s="92" t="str">
        <f>IF(ISNUMBER(($H96)),IF('Order Form'!$K$15="Yes","Y",""),"")</f>
        <v/>
      </c>
      <c r="BD96" s="93" t="e">
        <f>IF('Order Form'!#REF!&gt;0,"OF"," ")</f>
        <v>#REF!</v>
      </c>
      <c r="BE96" s="92" t="e">
        <f>IF('Order Form'!#REF!&gt;0,"Y"," ")</f>
        <v>#REF!</v>
      </c>
      <c r="BF96" s="92" t="e">
        <f>IF('Order Form'!#REF!&gt;0,"STANDARD"," ")</f>
        <v>#REF!</v>
      </c>
    </row>
    <row r="97" spans="1:58">
      <c r="A97" s="40"/>
      <c r="B97" s="99" t="str">
        <f>IF(ISNUMBER(($H97)),'Order Form'!$D$5,"")</f>
        <v/>
      </c>
      <c r="C97" s="98" t="str">
        <f>IF(ISNUMBER(($H97)),'Order Form'!$G$5,"")</f>
        <v/>
      </c>
      <c r="D97" s="98" t="str">
        <f>IF('Order Form'!F113="","",IF(ISNUMBER(($H97)),'Order Form'!F113,""))</f>
        <v/>
      </c>
      <c r="E97" s="41"/>
      <c r="F97" s="97" t="str">
        <f>IF(ISNUMBER((H97)),SUBSTITUTE(SUBSTITUTE('Order Form'!B113,"-","")," ",""),"")</f>
        <v/>
      </c>
      <c r="G97" s="42"/>
      <c r="H97" s="96" t="str">
        <f>IF('Order Form'!H113&gt;0,'Order Form'!H113," ")</f>
        <v xml:space="preserve"> </v>
      </c>
      <c r="I97" s="95" t="str">
        <f>IF('Order Form'!$K$13="Yes",(IF('Order Form'!J113&gt;0,"",IF('Order Form'!$K$10&lt;&gt;"GR - Gratis",IF('Order Form'!I113=0,"",IF(ISNUMBER($H97),'Order Form'!I113,"")),""))),"")</f>
        <v/>
      </c>
      <c r="J97" s="95" t="str">
        <f>IF('Order Form'!$K$13="Yes",(IF('Order Form'!J113=0,"",IF('Order Form'!$K$10&lt;&gt;"GR - Gratis",IF(ISNUMBER($H97),'Order Form'!J113,""),""))),"")</f>
        <v/>
      </c>
      <c r="K97" s="43"/>
      <c r="L97" s="95" t="str">
        <f>IF('Order Form'!J113&gt;0,"",IF('Order Form'!G113=0,"",IF('Order Form'!$K$10&lt;&gt;"GR - Gratis",IF('Order Form'!$K$12="Yes",IF(ISNUMBER($H97),'Order Form'!G113*100,""),""),"")))</f>
        <v/>
      </c>
      <c r="M97" s="95" t="str">
        <f>IF('Order Form'!J113&gt;0,"",IF('Order Form'!$K$17=0,"",IF('Order Form'!$K$17=0,"",IF('Order Form'!$K$10&lt;&gt;"GR - Gratis",IF('Order Form'!$K$12="Yes",IF(ISNUMBER($H97),'Order Form'!$K$17*100,""),""),""))))</f>
        <v/>
      </c>
      <c r="N97" s="44"/>
      <c r="O97" s="94" t="str">
        <f>IF('Order Form'!$B$8="Name / Attent Of","",IF(ISNUMBER($H97),IF('Order Form'!$K$14="Yes",'Order Form'!$B$8,""),""))</f>
        <v/>
      </c>
      <c r="P97" s="102" t="str">
        <f>IF('Order Form'!$B$9="Company / Department","",IF(ISNUMBER($H97),IF('Order Form'!$K$14="Yes",'Order Form'!$B$9,""),""))</f>
        <v/>
      </c>
      <c r="Q97" s="94" t="str">
        <f>IF('Order Form'!$B$10="Address 1","",IF(ISNUMBER($H97),IF('Order Form'!$K$14="Yes",'Order Form'!$B$10,""),""))</f>
        <v/>
      </c>
      <c r="R97" s="94" t="str">
        <f>IF('Order Form'!$B$11="Address 2","",IF(ISNUMBER($H97),IF('Order Form'!$K$14="Yes",'Order Form'!$B$11,""),""))</f>
        <v/>
      </c>
      <c r="S97" s="102" t="str">
        <f>IF('Order Form'!$B$12="Address 3","",IF(ISNUMBER($H97),IF('Order Form'!$K$14="Yes",'Order Form'!$B$12,""),""))</f>
        <v/>
      </c>
      <c r="T97" s="94" t="str">
        <f>IF('Order Form'!$B$13="Town","",IF(ISNUMBER($H97),IF('Order Form'!$K$14="Yes",'Order Form'!$B$13,""),""))</f>
        <v/>
      </c>
      <c r="U97" s="40"/>
      <c r="V97" s="109" t="str">
        <f>IF('Order Form'!$B$14="Post Code","",IF(ISNUMBER($H97),IF('Order Form'!$K$14="Yes",'Order Form'!$B$14,""),""))</f>
        <v/>
      </c>
      <c r="W97" s="104" t="str">
        <f>IF('Order Form'!$B$15="Country","",IF(ISNUMBER($H97),IF('Order Form'!$K$14="Yes",VLOOKUP('Order Form'!$B$15,Lists!N:O,2,0),""),""))</f>
        <v/>
      </c>
      <c r="X97" s="106"/>
      <c r="Y97" s="105" t="str">
        <f>IF('Order Form'!$F$8="Phone","",IF(ISNUMBER($H97),IF('Order Form'!$K$14="Yes",'Order Form'!$F$8,""),""))</f>
        <v/>
      </c>
      <c r="Z97" s="103" t="str">
        <f>IF('Order Form'!$F$9="Email","",IF(ISNUMBER($H97),IF('Order Form'!$K$14="Yes",'Order Form'!$F$9,""),""))</f>
        <v/>
      </c>
      <c r="AA97" s="44"/>
      <c r="AC97" s="92" t="str">
        <f>IF(ISNUMBER(($H97)),LEFT('Order Form'!$K$10,2),"")</f>
        <v/>
      </c>
      <c r="AD97" s="40"/>
      <c r="AE97" s="92" t="str">
        <f>IF(AC97="GR",LEFT('Order Form'!$K$11,2),"")</f>
        <v/>
      </c>
      <c r="AF97" s="40"/>
      <c r="AG97" s="44"/>
      <c r="AH97" s="44"/>
      <c r="AI97" s="92" t="str">
        <f>IF(ISNUMBER(($H97)),IF('Order Form'!$K$16="Yes","P",""),"")</f>
        <v/>
      </c>
      <c r="AJ97" s="40"/>
      <c r="AK97" s="112"/>
      <c r="AL97" s="112"/>
      <c r="AM97" s="40"/>
      <c r="AN97" s="40"/>
      <c r="AO97" s="44"/>
      <c r="AP97" s="40"/>
      <c r="AQ97" s="44"/>
      <c r="AR97" s="44"/>
      <c r="AS97" s="44"/>
      <c r="AZ97" s="92" t="str">
        <f>IF(ISNUMBER(($H97)),IF('Order Form'!$K$15="Yes","Y",""),"")</f>
        <v/>
      </c>
      <c r="BD97" s="93" t="e">
        <f>IF('Order Form'!#REF!&gt;0,"OF"," ")</f>
        <v>#REF!</v>
      </c>
      <c r="BE97" s="92" t="e">
        <f>IF('Order Form'!#REF!&gt;0,"Y"," ")</f>
        <v>#REF!</v>
      </c>
      <c r="BF97" s="92" t="e">
        <f>IF('Order Form'!#REF!&gt;0,"STANDARD"," ")</f>
        <v>#REF!</v>
      </c>
    </row>
    <row r="98" spans="1:58">
      <c r="A98" s="40"/>
      <c r="B98" s="99" t="str">
        <f>IF(ISNUMBER(($H98)),'Order Form'!$D$5,"")</f>
        <v/>
      </c>
      <c r="C98" s="98" t="str">
        <f>IF(ISNUMBER(($H98)),'Order Form'!$G$5,"")</f>
        <v/>
      </c>
      <c r="D98" s="98" t="str">
        <f>IF('Order Form'!F114="","",IF(ISNUMBER(($H98)),'Order Form'!F114,""))</f>
        <v/>
      </c>
      <c r="E98" s="41"/>
      <c r="F98" s="97" t="str">
        <f>IF(ISNUMBER((H98)),SUBSTITUTE(SUBSTITUTE('Order Form'!B114,"-","")," ",""),"")</f>
        <v/>
      </c>
      <c r="G98" s="42"/>
      <c r="H98" s="96" t="str">
        <f>IF('Order Form'!H114&gt;0,'Order Form'!H114," ")</f>
        <v xml:space="preserve"> </v>
      </c>
      <c r="I98" s="95" t="str">
        <f>IF('Order Form'!$K$13="Yes",(IF('Order Form'!J114&gt;0,"",IF('Order Form'!$K$10&lt;&gt;"GR - Gratis",IF('Order Form'!I114=0,"",IF(ISNUMBER($H98),'Order Form'!I114,"")),""))),"")</f>
        <v/>
      </c>
      <c r="J98" s="95" t="str">
        <f>IF('Order Form'!$K$13="Yes",(IF('Order Form'!J114=0,"",IF('Order Form'!$K$10&lt;&gt;"GR - Gratis",IF(ISNUMBER($H98),'Order Form'!J114,""),""))),"")</f>
        <v/>
      </c>
      <c r="K98" s="43"/>
      <c r="L98" s="95" t="str">
        <f>IF('Order Form'!J114&gt;0,"",IF('Order Form'!G114=0,"",IF('Order Form'!$K$10&lt;&gt;"GR - Gratis",IF('Order Form'!$K$12="Yes",IF(ISNUMBER($H98),'Order Form'!G114*100,""),""),"")))</f>
        <v/>
      </c>
      <c r="M98" s="95" t="str">
        <f>IF('Order Form'!J114&gt;0,"",IF('Order Form'!$K$17=0,"",IF('Order Form'!$K$17=0,"",IF('Order Form'!$K$10&lt;&gt;"GR - Gratis",IF('Order Form'!$K$12="Yes",IF(ISNUMBER($H98),'Order Form'!$K$17*100,""),""),""))))</f>
        <v/>
      </c>
      <c r="N98" s="44"/>
      <c r="O98" s="94" t="str">
        <f>IF('Order Form'!$B$8="Name / Attent Of","",IF(ISNUMBER($H98),IF('Order Form'!$K$14="Yes",'Order Form'!$B$8,""),""))</f>
        <v/>
      </c>
      <c r="P98" s="102" t="str">
        <f>IF('Order Form'!$B$9="Company / Department","",IF(ISNUMBER($H98),IF('Order Form'!$K$14="Yes",'Order Form'!$B$9,""),""))</f>
        <v/>
      </c>
      <c r="Q98" s="94" t="str">
        <f>IF('Order Form'!$B$10="Address 1","",IF(ISNUMBER($H98),IF('Order Form'!$K$14="Yes",'Order Form'!$B$10,""),""))</f>
        <v/>
      </c>
      <c r="R98" s="94" t="str">
        <f>IF('Order Form'!$B$11="Address 2","",IF(ISNUMBER($H98),IF('Order Form'!$K$14="Yes",'Order Form'!$B$11,""),""))</f>
        <v/>
      </c>
      <c r="S98" s="102" t="str">
        <f>IF('Order Form'!$B$12="Address 3","",IF(ISNUMBER($H98),IF('Order Form'!$K$14="Yes",'Order Form'!$B$12,""),""))</f>
        <v/>
      </c>
      <c r="T98" s="94" t="str">
        <f>IF('Order Form'!$B$13="Town","",IF(ISNUMBER($H98),IF('Order Form'!$K$14="Yes",'Order Form'!$B$13,""),""))</f>
        <v/>
      </c>
      <c r="U98" s="40"/>
      <c r="V98" s="109" t="str">
        <f>IF('Order Form'!$B$14="Post Code","",IF(ISNUMBER($H98),IF('Order Form'!$K$14="Yes",'Order Form'!$B$14,""),""))</f>
        <v/>
      </c>
      <c r="W98" s="104" t="str">
        <f>IF('Order Form'!$B$15="Country","",IF(ISNUMBER($H98),IF('Order Form'!$K$14="Yes",VLOOKUP('Order Form'!$B$15,Lists!N:O,2,0),""),""))</f>
        <v/>
      </c>
      <c r="X98" s="106"/>
      <c r="Y98" s="105" t="str">
        <f>IF('Order Form'!$F$8="Phone","",IF(ISNUMBER($H98),IF('Order Form'!$K$14="Yes",'Order Form'!$F$8,""),""))</f>
        <v/>
      </c>
      <c r="Z98" s="103" t="str">
        <f>IF('Order Form'!$F$9="Email","",IF(ISNUMBER($H98),IF('Order Form'!$K$14="Yes",'Order Form'!$F$9,""),""))</f>
        <v/>
      </c>
      <c r="AA98" s="44"/>
      <c r="AC98" s="92" t="str">
        <f>IF(ISNUMBER(($H98)),LEFT('Order Form'!$K$10,2),"")</f>
        <v/>
      </c>
      <c r="AD98" s="40"/>
      <c r="AE98" s="92" t="str">
        <f>IF(AC98="GR",LEFT('Order Form'!$K$11,2),"")</f>
        <v/>
      </c>
      <c r="AF98" s="40"/>
      <c r="AG98" s="44"/>
      <c r="AH98" s="44"/>
      <c r="AI98" s="92" t="str">
        <f>IF(ISNUMBER(($H98)),IF('Order Form'!$K$16="Yes","P",""),"")</f>
        <v/>
      </c>
      <c r="AJ98" s="40"/>
      <c r="AK98" s="112"/>
      <c r="AL98" s="112"/>
      <c r="AM98" s="40"/>
      <c r="AN98" s="40"/>
      <c r="AO98" s="44"/>
      <c r="AP98" s="40"/>
      <c r="AQ98" s="44"/>
      <c r="AR98" s="44"/>
      <c r="AS98" s="44"/>
      <c r="AZ98" s="92" t="str">
        <f>IF(ISNUMBER(($H98)),IF('Order Form'!$K$15="Yes","Y",""),"")</f>
        <v/>
      </c>
      <c r="BD98" s="93" t="e">
        <f>IF('Order Form'!#REF!&gt;0,"OF"," ")</f>
        <v>#REF!</v>
      </c>
      <c r="BE98" s="92" t="e">
        <f>IF('Order Form'!#REF!&gt;0,"Y"," ")</f>
        <v>#REF!</v>
      </c>
      <c r="BF98" s="92" t="e">
        <f>IF('Order Form'!#REF!&gt;0,"STANDARD"," ")</f>
        <v>#REF!</v>
      </c>
    </row>
    <row r="99" spans="1:58">
      <c r="A99" s="40"/>
      <c r="B99" s="99" t="str">
        <f>IF(ISNUMBER(($H99)),'Order Form'!$D$5,"")</f>
        <v/>
      </c>
      <c r="C99" s="98" t="str">
        <f>IF(ISNUMBER(($H99)),'Order Form'!$G$5,"")</f>
        <v/>
      </c>
      <c r="D99" s="98" t="str">
        <f>IF('Order Form'!F115="","",IF(ISNUMBER(($H99)),'Order Form'!F115,""))</f>
        <v/>
      </c>
      <c r="E99" s="41"/>
      <c r="F99" s="97" t="str">
        <f>IF(ISNUMBER((H99)),SUBSTITUTE(SUBSTITUTE('Order Form'!B115,"-","")," ",""),"")</f>
        <v/>
      </c>
      <c r="G99" s="42"/>
      <c r="H99" s="96" t="str">
        <f>IF('Order Form'!H115&gt;0,'Order Form'!H115," ")</f>
        <v xml:space="preserve"> </v>
      </c>
      <c r="I99" s="95" t="str">
        <f>IF('Order Form'!$K$13="Yes",(IF('Order Form'!J115&gt;0,"",IF('Order Form'!$K$10&lt;&gt;"GR - Gratis",IF('Order Form'!I115=0,"",IF(ISNUMBER($H99),'Order Form'!I115,"")),""))),"")</f>
        <v/>
      </c>
      <c r="J99" s="95" t="str">
        <f>IF('Order Form'!$K$13="Yes",(IF('Order Form'!J115=0,"",IF('Order Form'!$K$10&lt;&gt;"GR - Gratis",IF(ISNUMBER($H99),'Order Form'!J115,""),""))),"")</f>
        <v/>
      </c>
      <c r="K99" s="43"/>
      <c r="L99" s="95" t="str">
        <f>IF('Order Form'!J115&gt;0,"",IF('Order Form'!G115=0,"",IF('Order Form'!$K$10&lt;&gt;"GR - Gratis",IF('Order Form'!$K$12="Yes",IF(ISNUMBER($H99),'Order Form'!G115*100,""),""),"")))</f>
        <v/>
      </c>
      <c r="M99" s="95" t="str">
        <f>IF('Order Form'!J115&gt;0,"",IF('Order Form'!$K$17=0,"",IF('Order Form'!$K$17=0,"",IF('Order Form'!$K$10&lt;&gt;"GR - Gratis",IF('Order Form'!$K$12="Yes",IF(ISNUMBER($H99),'Order Form'!$K$17*100,""),""),""))))</f>
        <v/>
      </c>
      <c r="N99" s="44"/>
      <c r="O99" s="94" t="str">
        <f>IF('Order Form'!$B$8="Name / Attent Of","",IF(ISNUMBER($H99),IF('Order Form'!$K$14="Yes",'Order Form'!$B$8,""),""))</f>
        <v/>
      </c>
      <c r="P99" s="102" t="str">
        <f>IF('Order Form'!$B$9="Company / Department","",IF(ISNUMBER($H99),IF('Order Form'!$K$14="Yes",'Order Form'!$B$9,""),""))</f>
        <v/>
      </c>
      <c r="Q99" s="94" t="str">
        <f>IF('Order Form'!$B$10="Address 1","",IF(ISNUMBER($H99),IF('Order Form'!$K$14="Yes",'Order Form'!$B$10,""),""))</f>
        <v/>
      </c>
      <c r="R99" s="94" t="str">
        <f>IF('Order Form'!$B$11="Address 2","",IF(ISNUMBER($H99),IF('Order Form'!$K$14="Yes",'Order Form'!$B$11,""),""))</f>
        <v/>
      </c>
      <c r="S99" s="102" t="str">
        <f>IF('Order Form'!$B$12="Address 3","",IF(ISNUMBER($H99),IF('Order Form'!$K$14="Yes",'Order Form'!$B$12,""),""))</f>
        <v/>
      </c>
      <c r="T99" s="94" t="str">
        <f>IF('Order Form'!$B$13="Town","",IF(ISNUMBER($H99),IF('Order Form'!$K$14="Yes",'Order Form'!$B$13,""),""))</f>
        <v/>
      </c>
      <c r="U99" s="40"/>
      <c r="V99" s="109" t="str">
        <f>IF('Order Form'!$B$14="Post Code","",IF(ISNUMBER($H99),IF('Order Form'!$K$14="Yes",'Order Form'!$B$14,""),""))</f>
        <v/>
      </c>
      <c r="W99" s="104" t="str">
        <f>IF('Order Form'!$B$15="Country","",IF(ISNUMBER($H99),IF('Order Form'!$K$14="Yes",VLOOKUP('Order Form'!$B$15,Lists!N:O,2,0),""),""))</f>
        <v/>
      </c>
      <c r="X99" s="106"/>
      <c r="Y99" s="105" t="str">
        <f>IF('Order Form'!$F$8="Phone","",IF(ISNUMBER($H99),IF('Order Form'!$K$14="Yes",'Order Form'!$F$8,""),""))</f>
        <v/>
      </c>
      <c r="Z99" s="103" t="str">
        <f>IF('Order Form'!$F$9="Email","",IF(ISNUMBER($H99),IF('Order Form'!$K$14="Yes",'Order Form'!$F$9,""),""))</f>
        <v/>
      </c>
      <c r="AA99" s="44"/>
      <c r="AC99" s="92" t="str">
        <f>IF(ISNUMBER(($H99)),LEFT('Order Form'!$K$10,2),"")</f>
        <v/>
      </c>
      <c r="AD99" s="40"/>
      <c r="AE99" s="92" t="str">
        <f>IF(AC99="GR",LEFT('Order Form'!$K$11,2),"")</f>
        <v/>
      </c>
      <c r="AF99" s="40"/>
      <c r="AG99" s="44"/>
      <c r="AH99" s="44"/>
      <c r="AI99" s="92" t="str">
        <f>IF(ISNUMBER(($H99)),IF('Order Form'!$K$16="Yes","P",""),"")</f>
        <v/>
      </c>
      <c r="AJ99" s="40"/>
      <c r="AK99" s="112"/>
      <c r="AL99" s="112"/>
      <c r="AM99" s="40"/>
      <c r="AN99" s="40"/>
      <c r="AO99" s="44"/>
      <c r="AP99" s="40"/>
      <c r="AQ99" s="44"/>
      <c r="AR99" s="44"/>
      <c r="AS99" s="44"/>
      <c r="AZ99" s="92" t="str">
        <f>IF(ISNUMBER(($H99)),IF('Order Form'!$K$15="Yes","Y",""),"")</f>
        <v/>
      </c>
      <c r="BD99" s="93" t="e">
        <f>IF('Order Form'!#REF!&gt;0,"OF"," ")</f>
        <v>#REF!</v>
      </c>
      <c r="BE99" s="92" t="e">
        <f>IF('Order Form'!#REF!&gt;0,"Y"," ")</f>
        <v>#REF!</v>
      </c>
      <c r="BF99" s="92" t="e">
        <f>IF('Order Form'!#REF!&gt;0,"STANDARD"," ")</f>
        <v>#REF!</v>
      </c>
    </row>
    <row r="100" spans="1:58">
      <c r="A100" s="40"/>
      <c r="B100" s="99" t="str">
        <f>IF(ISNUMBER(($H100)),'Order Form'!$D$5,"")</f>
        <v/>
      </c>
      <c r="C100" s="98" t="str">
        <f>IF(ISNUMBER(($H100)),'Order Form'!$G$5,"")</f>
        <v/>
      </c>
      <c r="D100" s="98" t="str">
        <f>IF('Order Form'!F116="","",IF(ISNUMBER(($H100)),'Order Form'!F116,""))</f>
        <v/>
      </c>
      <c r="E100" s="41"/>
      <c r="F100" s="97" t="str">
        <f>IF(ISNUMBER((H100)),SUBSTITUTE(SUBSTITUTE('Order Form'!B116,"-","")," ",""),"")</f>
        <v/>
      </c>
      <c r="G100" s="42"/>
      <c r="H100" s="96" t="str">
        <f>IF('Order Form'!H116&gt;0,'Order Form'!H116," ")</f>
        <v xml:space="preserve"> </v>
      </c>
      <c r="I100" s="95" t="str">
        <f>IF('Order Form'!$K$13="Yes",(IF('Order Form'!J116&gt;0,"",IF('Order Form'!$K$10&lt;&gt;"GR - Gratis",IF('Order Form'!I116=0,"",IF(ISNUMBER($H100),'Order Form'!I116,"")),""))),"")</f>
        <v/>
      </c>
      <c r="J100" s="95" t="str">
        <f>IF('Order Form'!$K$13="Yes",(IF('Order Form'!J116=0,"",IF('Order Form'!$K$10&lt;&gt;"GR - Gratis",IF(ISNUMBER($H100),'Order Form'!J116,""),""))),"")</f>
        <v/>
      </c>
      <c r="K100" s="43"/>
      <c r="L100" s="95" t="str">
        <f>IF('Order Form'!J116&gt;0,"",IF('Order Form'!G116=0,"",IF('Order Form'!$K$10&lt;&gt;"GR - Gratis",IF('Order Form'!$K$12="Yes",IF(ISNUMBER($H100),'Order Form'!G116*100,""),""),"")))</f>
        <v/>
      </c>
      <c r="M100" s="95" t="str">
        <f>IF('Order Form'!J116&gt;0,"",IF('Order Form'!$K$17=0,"",IF('Order Form'!$K$17=0,"",IF('Order Form'!$K$10&lt;&gt;"GR - Gratis",IF('Order Form'!$K$12="Yes",IF(ISNUMBER($H100),'Order Form'!$K$17*100,""),""),""))))</f>
        <v/>
      </c>
      <c r="N100" s="44"/>
      <c r="O100" s="94" t="str">
        <f>IF('Order Form'!$B$8="Name / Attent Of","",IF(ISNUMBER($H100),IF('Order Form'!$K$14="Yes",'Order Form'!$B$8,""),""))</f>
        <v/>
      </c>
      <c r="P100" s="102" t="str">
        <f>IF('Order Form'!$B$9="Company / Department","",IF(ISNUMBER($H100),IF('Order Form'!$K$14="Yes",'Order Form'!$B$9,""),""))</f>
        <v/>
      </c>
      <c r="Q100" s="94" t="str">
        <f>IF('Order Form'!$B$10="Address 1","",IF(ISNUMBER($H100),IF('Order Form'!$K$14="Yes",'Order Form'!$B$10,""),""))</f>
        <v/>
      </c>
      <c r="R100" s="94" t="str">
        <f>IF('Order Form'!$B$11="Address 2","",IF(ISNUMBER($H100),IF('Order Form'!$K$14="Yes",'Order Form'!$B$11,""),""))</f>
        <v/>
      </c>
      <c r="S100" s="102" t="str">
        <f>IF('Order Form'!$B$12="Address 3","",IF(ISNUMBER($H100),IF('Order Form'!$K$14="Yes",'Order Form'!$B$12,""),""))</f>
        <v/>
      </c>
      <c r="T100" s="94" t="str">
        <f>IF('Order Form'!$B$13="Town","",IF(ISNUMBER($H100),IF('Order Form'!$K$14="Yes",'Order Form'!$B$13,""),""))</f>
        <v/>
      </c>
      <c r="U100" s="40"/>
      <c r="V100" s="109" t="str">
        <f>IF('Order Form'!$B$14="Post Code","",IF(ISNUMBER($H100),IF('Order Form'!$K$14="Yes",'Order Form'!$B$14,""),""))</f>
        <v/>
      </c>
      <c r="W100" s="104" t="str">
        <f>IF('Order Form'!$B$15="Country","",IF(ISNUMBER($H100),IF('Order Form'!$K$14="Yes",VLOOKUP('Order Form'!$B$15,Lists!N:O,2,0),""),""))</f>
        <v/>
      </c>
      <c r="X100" s="106"/>
      <c r="Y100" s="105" t="str">
        <f>IF('Order Form'!$F$8="Phone","",IF(ISNUMBER($H100),IF('Order Form'!$K$14="Yes",'Order Form'!$F$8,""),""))</f>
        <v/>
      </c>
      <c r="Z100" s="103" t="str">
        <f>IF('Order Form'!$F$9="Email","",IF(ISNUMBER($H100),IF('Order Form'!$K$14="Yes",'Order Form'!$F$9,""),""))</f>
        <v/>
      </c>
      <c r="AA100" s="44"/>
      <c r="AC100" s="92" t="str">
        <f>IF(ISNUMBER(($H100)),LEFT('Order Form'!$K$10,2),"")</f>
        <v/>
      </c>
      <c r="AD100" s="40"/>
      <c r="AE100" s="92" t="str">
        <f>IF(AC100="GR",LEFT('Order Form'!$K$11,2),"")</f>
        <v/>
      </c>
      <c r="AF100" s="40"/>
      <c r="AG100" s="44"/>
      <c r="AH100" s="44"/>
      <c r="AI100" s="92" t="str">
        <f>IF(ISNUMBER(($H100)),IF('Order Form'!$K$16="Yes","P",""),"")</f>
        <v/>
      </c>
      <c r="AJ100" s="40"/>
      <c r="AK100" s="112"/>
      <c r="AL100" s="112"/>
      <c r="AM100" s="40"/>
      <c r="AN100" s="40"/>
      <c r="AO100" s="44"/>
      <c r="AP100" s="40"/>
      <c r="AQ100" s="44"/>
      <c r="AR100" s="44"/>
      <c r="AS100" s="44"/>
      <c r="AZ100" s="92" t="str">
        <f>IF(ISNUMBER(($H100)),IF('Order Form'!$K$15="Yes","Y",""),"")</f>
        <v/>
      </c>
      <c r="BD100" s="93" t="e">
        <f>IF('Order Form'!#REF!&gt;0,"OF"," ")</f>
        <v>#REF!</v>
      </c>
      <c r="BE100" s="92" t="e">
        <f>IF('Order Form'!#REF!&gt;0,"Y"," ")</f>
        <v>#REF!</v>
      </c>
      <c r="BF100" s="92" t="e">
        <f>IF('Order Form'!#REF!&gt;0,"STANDARD"," ")</f>
        <v>#REF!</v>
      </c>
    </row>
    <row r="101" spans="1:58">
      <c r="A101" s="40"/>
      <c r="B101" s="99" t="str">
        <f>IF(ISNUMBER(($H101)),'Order Form'!$D$5,"")</f>
        <v/>
      </c>
      <c r="C101" s="98" t="str">
        <f>IF(ISNUMBER(($H101)),'Order Form'!$G$5,"")</f>
        <v/>
      </c>
      <c r="D101" s="98" t="str">
        <f>IF('Order Form'!F117="","",IF(ISNUMBER(($H101)),'Order Form'!F117,""))</f>
        <v/>
      </c>
      <c r="E101" s="41"/>
      <c r="F101" s="97" t="str">
        <f>IF(ISNUMBER((H101)),SUBSTITUTE(SUBSTITUTE('Order Form'!B117,"-","")," ",""),"")</f>
        <v/>
      </c>
      <c r="G101" s="42"/>
      <c r="H101" s="96" t="str">
        <f>IF('Order Form'!H117&gt;0,'Order Form'!H117," ")</f>
        <v xml:space="preserve"> </v>
      </c>
      <c r="I101" s="95" t="str">
        <f>IF('Order Form'!$K$13="Yes",(IF('Order Form'!J117&gt;0,"",IF('Order Form'!$K$10&lt;&gt;"GR - Gratis",IF('Order Form'!I117=0,"",IF(ISNUMBER($H101),'Order Form'!I117,"")),""))),"")</f>
        <v/>
      </c>
      <c r="J101" s="95" t="str">
        <f>IF('Order Form'!$K$13="Yes",(IF('Order Form'!J117=0,"",IF('Order Form'!$K$10&lt;&gt;"GR - Gratis",IF(ISNUMBER($H101),'Order Form'!J117,""),""))),"")</f>
        <v/>
      </c>
      <c r="K101" s="43"/>
      <c r="L101" s="95" t="str">
        <f>IF('Order Form'!J117&gt;0,"",IF('Order Form'!G117=0,"",IF('Order Form'!$K$10&lt;&gt;"GR - Gratis",IF('Order Form'!$K$12="Yes",IF(ISNUMBER($H101),'Order Form'!G117*100,""),""),"")))</f>
        <v/>
      </c>
      <c r="M101" s="95" t="str">
        <f>IF('Order Form'!J117&gt;0,"",IF('Order Form'!$K$17=0,"",IF('Order Form'!$K$17=0,"",IF('Order Form'!$K$10&lt;&gt;"GR - Gratis",IF('Order Form'!$K$12="Yes",IF(ISNUMBER($H101),'Order Form'!$K$17*100,""),""),""))))</f>
        <v/>
      </c>
      <c r="N101" s="44"/>
      <c r="O101" s="94" t="str">
        <f>IF('Order Form'!$B$8="Name / Attent Of","",IF(ISNUMBER($H101),IF('Order Form'!$K$14="Yes",'Order Form'!$B$8,""),""))</f>
        <v/>
      </c>
      <c r="P101" s="102" t="str">
        <f>IF('Order Form'!$B$9="Company / Department","",IF(ISNUMBER($H101),IF('Order Form'!$K$14="Yes",'Order Form'!$B$9,""),""))</f>
        <v/>
      </c>
      <c r="Q101" s="94" t="str">
        <f>IF('Order Form'!$B$10="Address 1","",IF(ISNUMBER($H101),IF('Order Form'!$K$14="Yes",'Order Form'!$B$10,""),""))</f>
        <v/>
      </c>
      <c r="R101" s="94" t="str">
        <f>IF('Order Form'!$B$11="Address 2","",IF(ISNUMBER($H101),IF('Order Form'!$K$14="Yes",'Order Form'!$B$11,""),""))</f>
        <v/>
      </c>
      <c r="S101" s="102" t="str">
        <f>IF('Order Form'!$B$12="Address 3","",IF(ISNUMBER($H101),IF('Order Form'!$K$14="Yes",'Order Form'!$B$12,""),""))</f>
        <v/>
      </c>
      <c r="T101" s="94" t="str">
        <f>IF('Order Form'!$B$13="Town","",IF(ISNUMBER($H101),IF('Order Form'!$K$14="Yes",'Order Form'!$B$13,""),""))</f>
        <v/>
      </c>
      <c r="U101" s="40"/>
      <c r="V101" s="109" t="str">
        <f>IF('Order Form'!$B$14="Post Code","",IF(ISNUMBER($H101),IF('Order Form'!$K$14="Yes",'Order Form'!$B$14,""),""))</f>
        <v/>
      </c>
      <c r="W101" s="104" t="str">
        <f>IF('Order Form'!$B$15="Country","",IF(ISNUMBER($H101),IF('Order Form'!$K$14="Yes",VLOOKUP('Order Form'!$B$15,Lists!N:O,2,0),""),""))</f>
        <v/>
      </c>
      <c r="X101" s="106"/>
      <c r="Y101" s="105" t="str">
        <f>IF('Order Form'!$F$8="Phone","",IF(ISNUMBER($H101),IF('Order Form'!$K$14="Yes",'Order Form'!$F$8,""),""))</f>
        <v/>
      </c>
      <c r="Z101" s="103" t="str">
        <f>IF('Order Form'!$F$9="Email","",IF(ISNUMBER($H101),IF('Order Form'!$K$14="Yes",'Order Form'!$F$9,""),""))</f>
        <v/>
      </c>
      <c r="AA101" s="44"/>
      <c r="AC101" s="92" t="str">
        <f>IF(ISNUMBER(($H101)),LEFT('Order Form'!$K$10,2),"")</f>
        <v/>
      </c>
      <c r="AD101" s="40"/>
      <c r="AE101" s="92" t="str">
        <f>IF(AC101="GR",LEFT('Order Form'!$K$11,2),"")</f>
        <v/>
      </c>
      <c r="AF101" s="40"/>
      <c r="AG101" s="44"/>
      <c r="AH101" s="44"/>
      <c r="AI101" s="92" t="str">
        <f>IF(ISNUMBER(($H101)),IF('Order Form'!$K$16="Yes","P",""),"")</f>
        <v/>
      </c>
      <c r="AJ101" s="40"/>
      <c r="AK101" s="112"/>
      <c r="AL101" s="112"/>
      <c r="AM101" s="40"/>
      <c r="AN101" s="40"/>
      <c r="AO101" s="44"/>
      <c r="AP101" s="40"/>
      <c r="AQ101" s="44"/>
      <c r="AR101" s="44"/>
      <c r="AS101" s="44"/>
      <c r="AZ101" s="92" t="str">
        <f>IF(ISNUMBER(($H101)),IF('Order Form'!$K$15="Yes","Y",""),"")</f>
        <v/>
      </c>
      <c r="BD101" s="93" t="e">
        <f>IF('Order Form'!#REF!&gt;0,"OF"," ")</f>
        <v>#REF!</v>
      </c>
      <c r="BE101" s="92" t="e">
        <f>IF('Order Form'!#REF!&gt;0,"Y"," ")</f>
        <v>#REF!</v>
      </c>
      <c r="BF101" s="92" t="e">
        <f>IF('Order Form'!#REF!&gt;0,"STANDARD"," ")</f>
        <v>#REF!</v>
      </c>
    </row>
    <row r="102" spans="1:58">
      <c r="A102" s="40"/>
      <c r="B102" s="99" t="str">
        <f>IF(ISNUMBER(($H102)),'Order Form'!$D$5,"")</f>
        <v/>
      </c>
      <c r="C102" s="98" t="str">
        <f>IF(ISNUMBER(($H102)),'Order Form'!$G$5,"")</f>
        <v/>
      </c>
      <c r="D102" s="98" t="str">
        <f>IF('Order Form'!F118="","",IF(ISNUMBER(($H102)),'Order Form'!F118,""))</f>
        <v/>
      </c>
      <c r="E102" s="41"/>
      <c r="F102" s="97" t="str">
        <f>IF(ISNUMBER((H102)),SUBSTITUTE(SUBSTITUTE('Order Form'!B118,"-","")," ",""),"")</f>
        <v/>
      </c>
      <c r="G102" s="42"/>
      <c r="H102" s="96" t="str">
        <f>IF('Order Form'!H118&gt;0,'Order Form'!H118," ")</f>
        <v xml:space="preserve"> </v>
      </c>
      <c r="I102" s="95" t="str">
        <f>IF('Order Form'!$K$13="Yes",(IF('Order Form'!J118&gt;0,"",IF('Order Form'!$K$10&lt;&gt;"GR - Gratis",IF('Order Form'!I118=0,"",IF(ISNUMBER($H102),'Order Form'!I118,"")),""))),"")</f>
        <v/>
      </c>
      <c r="J102" s="95" t="str">
        <f>IF('Order Form'!$K$13="Yes",(IF('Order Form'!J118=0,"",IF('Order Form'!$K$10&lt;&gt;"GR - Gratis",IF(ISNUMBER($H102),'Order Form'!J118,""),""))),"")</f>
        <v/>
      </c>
      <c r="K102" s="43"/>
      <c r="L102" s="95" t="str">
        <f>IF('Order Form'!J118&gt;0,"",IF('Order Form'!G118=0,"",IF('Order Form'!$K$10&lt;&gt;"GR - Gratis",IF('Order Form'!$K$12="Yes",IF(ISNUMBER($H102),'Order Form'!G118*100,""),""),"")))</f>
        <v/>
      </c>
      <c r="M102" s="95" t="str">
        <f>IF('Order Form'!J118&gt;0,"",IF('Order Form'!$K$17=0,"",IF('Order Form'!$K$17=0,"",IF('Order Form'!$K$10&lt;&gt;"GR - Gratis",IF('Order Form'!$K$12="Yes",IF(ISNUMBER($H102),'Order Form'!$K$17*100,""),""),""))))</f>
        <v/>
      </c>
      <c r="N102" s="44"/>
      <c r="O102" s="94" t="str">
        <f>IF('Order Form'!$B$8="Name / Attent Of","",IF(ISNUMBER($H102),IF('Order Form'!$K$14="Yes",'Order Form'!$B$8,""),""))</f>
        <v/>
      </c>
      <c r="P102" s="102" t="str">
        <f>IF('Order Form'!$B$9="Company / Department","",IF(ISNUMBER($H102),IF('Order Form'!$K$14="Yes",'Order Form'!$B$9,""),""))</f>
        <v/>
      </c>
      <c r="Q102" s="94" t="str">
        <f>IF('Order Form'!$B$10="Address 1","",IF(ISNUMBER($H102),IF('Order Form'!$K$14="Yes",'Order Form'!$B$10,""),""))</f>
        <v/>
      </c>
      <c r="R102" s="94" t="str">
        <f>IF('Order Form'!$B$11="Address 2","",IF(ISNUMBER($H102),IF('Order Form'!$K$14="Yes",'Order Form'!$B$11,""),""))</f>
        <v/>
      </c>
      <c r="S102" s="102" t="str">
        <f>IF('Order Form'!$B$12="Address 3","",IF(ISNUMBER($H102),IF('Order Form'!$K$14="Yes",'Order Form'!$B$12,""),""))</f>
        <v/>
      </c>
      <c r="T102" s="94" t="str">
        <f>IF('Order Form'!$B$13="Town","",IF(ISNUMBER($H102),IF('Order Form'!$K$14="Yes",'Order Form'!$B$13,""),""))</f>
        <v/>
      </c>
      <c r="U102" s="40"/>
      <c r="V102" s="109" t="str">
        <f>IF('Order Form'!$B$14="Post Code","",IF(ISNUMBER($H102),IF('Order Form'!$K$14="Yes",'Order Form'!$B$14,""),""))</f>
        <v/>
      </c>
      <c r="W102" s="104" t="str">
        <f>IF('Order Form'!$B$15="Country","",IF(ISNUMBER($H102),IF('Order Form'!$K$14="Yes",VLOOKUP('Order Form'!$B$15,Lists!N:O,2,0),""),""))</f>
        <v/>
      </c>
      <c r="X102" s="106"/>
      <c r="Y102" s="105" t="str">
        <f>IF('Order Form'!$F$8="Phone","",IF(ISNUMBER($H102),IF('Order Form'!$K$14="Yes",'Order Form'!$F$8,""),""))</f>
        <v/>
      </c>
      <c r="Z102" s="103" t="str">
        <f>IF('Order Form'!$F$9="Email","",IF(ISNUMBER($H102),IF('Order Form'!$K$14="Yes",'Order Form'!$F$9,""),""))</f>
        <v/>
      </c>
      <c r="AA102" s="44"/>
      <c r="AC102" s="92" t="str">
        <f>IF(ISNUMBER(($H102)),LEFT('Order Form'!$K$10,2),"")</f>
        <v/>
      </c>
      <c r="AD102" s="40"/>
      <c r="AE102" s="92" t="str">
        <f>IF(AC102="GR",LEFT('Order Form'!$K$11,2),"")</f>
        <v/>
      </c>
      <c r="AF102" s="40"/>
      <c r="AG102" s="44"/>
      <c r="AH102" s="44"/>
      <c r="AI102" s="92" t="str">
        <f>IF(ISNUMBER(($H102)),IF('Order Form'!$K$16="Yes","P",""),"")</f>
        <v/>
      </c>
      <c r="AJ102" s="40"/>
      <c r="AK102" s="112"/>
      <c r="AL102" s="112"/>
      <c r="AM102" s="40"/>
      <c r="AN102" s="40"/>
      <c r="AO102" s="44"/>
      <c r="AP102" s="40"/>
      <c r="AQ102" s="44"/>
      <c r="AR102" s="44"/>
      <c r="AS102" s="44"/>
      <c r="AZ102" s="92" t="str">
        <f>IF(ISNUMBER(($H102)),IF('Order Form'!$K$15="Yes","Y",""),"")</f>
        <v/>
      </c>
      <c r="BD102" s="93" t="e">
        <f>IF('Order Form'!#REF!&gt;0,"OF"," ")</f>
        <v>#REF!</v>
      </c>
      <c r="BE102" s="92" t="e">
        <f>IF('Order Form'!#REF!&gt;0,"Y"," ")</f>
        <v>#REF!</v>
      </c>
      <c r="BF102" s="92" t="e">
        <f>IF('Order Form'!#REF!&gt;0,"STANDARD"," ")</f>
        <v>#REF!</v>
      </c>
    </row>
    <row r="103" spans="1:58">
      <c r="A103" s="40"/>
      <c r="B103" s="99" t="str">
        <f>IF(ISNUMBER(($H103)),'Order Form'!$D$5,"")</f>
        <v/>
      </c>
      <c r="C103" s="98" t="str">
        <f>IF(ISNUMBER(($H103)),'Order Form'!$G$5,"")</f>
        <v/>
      </c>
      <c r="D103" s="98" t="str">
        <f>IF('Order Form'!F119="","",IF(ISNUMBER(($H103)),'Order Form'!F119,""))</f>
        <v/>
      </c>
      <c r="E103" s="41"/>
      <c r="F103" s="97" t="str">
        <f>IF(ISNUMBER((H103)),SUBSTITUTE(SUBSTITUTE('Order Form'!B119,"-","")," ",""),"")</f>
        <v/>
      </c>
      <c r="G103" s="42"/>
      <c r="H103" s="96" t="str">
        <f>IF('Order Form'!H119&gt;0,'Order Form'!H119," ")</f>
        <v xml:space="preserve"> </v>
      </c>
      <c r="I103" s="95" t="str">
        <f>IF('Order Form'!$K$13="Yes",(IF('Order Form'!J119&gt;0,"",IF('Order Form'!$K$10&lt;&gt;"GR - Gratis",IF('Order Form'!I119=0,"",IF(ISNUMBER($H103),'Order Form'!I119,"")),""))),"")</f>
        <v/>
      </c>
      <c r="J103" s="95" t="str">
        <f>IF('Order Form'!$K$13="Yes",(IF('Order Form'!J119=0,"",IF('Order Form'!$K$10&lt;&gt;"GR - Gratis",IF(ISNUMBER($H103),'Order Form'!J119,""),""))),"")</f>
        <v/>
      </c>
      <c r="K103" s="43"/>
      <c r="L103" s="95" t="str">
        <f>IF('Order Form'!J119&gt;0,"",IF('Order Form'!G119=0,"",IF('Order Form'!$K$10&lt;&gt;"GR - Gratis",IF('Order Form'!$K$12="Yes",IF(ISNUMBER($H103),'Order Form'!G119*100,""),""),"")))</f>
        <v/>
      </c>
      <c r="M103" s="95" t="str">
        <f>IF('Order Form'!J119&gt;0,"",IF('Order Form'!$K$17=0,"",IF('Order Form'!$K$17=0,"",IF('Order Form'!$K$10&lt;&gt;"GR - Gratis",IF('Order Form'!$K$12="Yes",IF(ISNUMBER($H103),'Order Form'!$K$17*100,""),""),""))))</f>
        <v/>
      </c>
      <c r="N103" s="44"/>
      <c r="O103" s="94" t="str">
        <f>IF('Order Form'!$B$8="Name / Attent Of","",IF(ISNUMBER($H103),IF('Order Form'!$K$14="Yes",'Order Form'!$B$8,""),""))</f>
        <v/>
      </c>
      <c r="P103" s="102" t="str">
        <f>IF('Order Form'!$B$9="Company / Department","",IF(ISNUMBER($H103),IF('Order Form'!$K$14="Yes",'Order Form'!$B$9,""),""))</f>
        <v/>
      </c>
      <c r="Q103" s="94" t="str">
        <f>IF('Order Form'!$B$10="Address 1","",IF(ISNUMBER($H103),IF('Order Form'!$K$14="Yes",'Order Form'!$B$10,""),""))</f>
        <v/>
      </c>
      <c r="R103" s="94" t="str">
        <f>IF('Order Form'!$B$11="Address 2","",IF(ISNUMBER($H103),IF('Order Form'!$K$14="Yes",'Order Form'!$B$11,""),""))</f>
        <v/>
      </c>
      <c r="S103" s="102" t="str">
        <f>IF('Order Form'!$B$12="Address 3","",IF(ISNUMBER($H103),IF('Order Form'!$K$14="Yes",'Order Form'!$B$12,""),""))</f>
        <v/>
      </c>
      <c r="T103" s="94" t="str">
        <f>IF('Order Form'!$B$13="Town","",IF(ISNUMBER($H103),IF('Order Form'!$K$14="Yes",'Order Form'!$B$13,""),""))</f>
        <v/>
      </c>
      <c r="U103" s="40"/>
      <c r="V103" s="109" t="str">
        <f>IF('Order Form'!$B$14="Post Code","",IF(ISNUMBER($H103),IF('Order Form'!$K$14="Yes",'Order Form'!$B$14,""),""))</f>
        <v/>
      </c>
      <c r="W103" s="104" t="str">
        <f>IF('Order Form'!$B$15="Country","",IF(ISNUMBER($H103),IF('Order Form'!$K$14="Yes",VLOOKUP('Order Form'!$B$15,Lists!N:O,2,0),""),""))</f>
        <v/>
      </c>
      <c r="X103" s="106"/>
      <c r="Y103" s="105" t="str">
        <f>IF('Order Form'!$F$8="Phone","",IF(ISNUMBER($H103),IF('Order Form'!$K$14="Yes",'Order Form'!$F$8,""),""))</f>
        <v/>
      </c>
      <c r="Z103" s="103" t="str">
        <f>IF('Order Form'!$F$9="Email","",IF(ISNUMBER($H103),IF('Order Form'!$K$14="Yes",'Order Form'!$F$9,""),""))</f>
        <v/>
      </c>
      <c r="AA103" s="44"/>
      <c r="AC103" s="92" t="str">
        <f>IF(ISNUMBER(($H103)),LEFT('Order Form'!$K$10,2),"")</f>
        <v/>
      </c>
      <c r="AD103" s="40"/>
      <c r="AE103" s="92" t="str">
        <f>IF(AC103="GR",LEFT('Order Form'!$K$11,2),"")</f>
        <v/>
      </c>
      <c r="AF103" s="40"/>
      <c r="AG103" s="44"/>
      <c r="AH103" s="44"/>
      <c r="AI103" s="92" t="str">
        <f>IF(ISNUMBER(($H103)),IF('Order Form'!$K$16="Yes","P",""),"")</f>
        <v/>
      </c>
      <c r="AJ103" s="40"/>
      <c r="AK103" s="112"/>
      <c r="AL103" s="112"/>
      <c r="AM103" s="40"/>
      <c r="AN103" s="40"/>
      <c r="AO103" s="44"/>
      <c r="AP103" s="40"/>
      <c r="AQ103" s="44"/>
      <c r="AR103" s="44"/>
      <c r="AS103" s="44"/>
      <c r="AZ103" s="92" t="str">
        <f>IF(ISNUMBER(($H103)),IF('Order Form'!$K$15="Yes","Y",""),"")</f>
        <v/>
      </c>
      <c r="BD103" s="93" t="e">
        <f>IF('Order Form'!#REF!&gt;0,"OF"," ")</f>
        <v>#REF!</v>
      </c>
      <c r="BE103" s="92" t="e">
        <f>IF('Order Form'!#REF!&gt;0,"Y"," ")</f>
        <v>#REF!</v>
      </c>
      <c r="BF103" s="92" t="e">
        <f>IF('Order Form'!#REF!&gt;0,"STANDARD"," ")</f>
        <v>#REF!</v>
      </c>
    </row>
    <row r="104" spans="1:58">
      <c r="A104" s="40"/>
      <c r="B104" s="99" t="str">
        <f>IF(ISNUMBER(($H104)),'Order Form'!$D$5,"")</f>
        <v/>
      </c>
      <c r="C104" s="98" t="str">
        <f>IF(ISNUMBER(($H104)),'Order Form'!$G$5,"")</f>
        <v/>
      </c>
      <c r="D104" s="98" t="str">
        <f>IF('Order Form'!F120="","",IF(ISNUMBER(($H104)),'Order Form'!F120,""))</f>
        <v/>
      </c>
      <c r="E104" s="41"/>
      <c r="F104" s="97" t="str">
        <f>IF(ISNUMBER((H104)),SUBSTITUTE(SUBSTITUTE('Order Form'!B120,"-","")," ",""),"")</f>
        <v/>
      </c>
      <c r="G104" s="42"/>
      <c r="H104" s="96" t="str">
        <f>IF('Order Form'!H120&gt;0,'Order Form'!H120," ")</f>
        <v xml:space="preserve"> </v>
      </c>
      <c r="I104" s="95" t="str">
        <f>IF('Order Form'!$K$13="Yes",(IF('Order Form'!J120&gt;0,"",IF('Order Form'!$K$10&lt;&gt;"GR - Gratis",IF('Order Form'!I120=0,"",IF(ISNUMBER($H104),'Order Form'!I120,"")),""))),"")</f>
        <v/>
      </c>
      <c r="J104" s="95" t="str">
        <f>IF('Order Form'!$K$13="Yes",(IF('Order Form'!J120=0,"",IF('Order Form'!$K$10&lt;&gt;"GR - Gratis",IF(ISNUMBER($H104),'Order Form'!J120,""),""))),"")</f>
        <v/>
      </c>
      <c r="K104" s="43"/>
      <c r="L104" s="95" t="str">
        <f>IF('Order Form'!J120&gt;0,"",IF('Order Form'!G120=0,"",IF('Order Form'!$K$10&lt;&gt;"GR - Gratis",IF('Order Form'!$K$12="Yes",IF(ISNUMBER($H104),'Order Form'!G120*100,""),""),"")))</f>
        <v/>
      </c>
      <c r="M104" s="95" t="str">
        <f>IF('Order Form'!J120&gt;0,"",IF('Order Form'!$K$17=0,"",IF('Order Form'!$K$17=0,"",IF('Order Form'!$K$10&lt;&gt;"GR - Gratis",IF('Order Form'!$K$12="Yes",IF(ISNUMBER($H104),'Order Form'!$K$17*100,""),""),""))))</f>
        <v/>
      </c>
      <c r="N104" s="44"/>
      <c r="O104" s="94" t="str">
        <f>IF('Order Form'!$B$8="Name / Attent Of","",IF(ISNUMBER($H104),IF('Order Form'!$K$14="Yes",'Order Form'!$B$8,""),""))</f>
        <v/>
      </c>
      <c r="P104" s="102" t="str">
        <f>IF('Order Form'!$B$9="Company / Department","",IF(ISNUMBER($H104),IF('Order Form'!$K$14="Yes",'Order Form'!$B$9,""),""))</f>
        <v/>
      </c>
      <c r="Q104" s="94" t="str">
        <f>IF('Order Form'!$B$10="Address 1","",IF(ISNUMBER($H104),IF('Order Form'!$K$14="Yes",'Order Form'!$B$10,""),""))</f>
        <v/>
      </c>
      <c r="R104" s="94" t="str">
        <f>IF('Order Form'!$B$11="Address 2","",IF(ISNUMBER($H104),IF('Order Form'!$K$14="Yes",'Order Form'!$B$11,""),""))</f>
        <v/>
      </c>
      <c r="S104" s="102" t="str">
        <f>IF('Order Form'!$B$12="Address 3","",IF(ISNUMBER($H104),IF('Order Form'!$K$14="Yes",'Order Form'!$B$12,""),""))</f>
        <v/>
      </c>
      <c r="T104" s="94" t="str">
        <f>IF('Order Form'!$B$13="Town","",IF(ISNUMBER($H104),IF('Order Form'!$K$14="Yes",'Order Form'!$B$13,""),""))</f>
        <v/>
      </c>
      <c r="U104" s="40"/>
      <c r="V104" s="109" t="str">
        <f>IF('Order Form'!$B$14="Post Code","",IF(ISNUMBER($H104),IF('Order Form'!$K$14="Yes",'Order Form'!$B$14,""),""))</f>
        <v/>
      </c>
      <c r="W104" s="104" t="str">
        <f>IF('Order Form'!$B$15="Country","",IF(ISNUMBER($H104),IF('Order Form'!$K$14="Yes",VLOOKUP('Order Form'!$B$15,Lists!N:O,2,0),""),""))</f>
        <v/>
      </c>
      <c r="X104" s="106"/>
      <c r="Y104" s="105" t="str">
        <f>IF('Order Form'!$F$8="Phone","",IF(ISNUMBER($H104),IF('Order Form'!$K$14="Yes",'Order Form'!$F$8,""),""))</f>
        <v/>
      </c>
      <c r="Z104" s="103" t="str">
        <f>IF('Order Form'!$F$9="Email","",IF(ISNUMBER($H104),IF('Order Form'!$K$14="Yes",'Order Form'!$F$9,""),""))</f>
        <v/>
      </c>
      <c r="AA104" s="44"/>
      <c r="AC104" s="92" t="str">
        <f>IF(ISNUMBER(($H104)),LEFT('Order Form'!$K$10,2),"")</f>
        <v/>
      </c>
      <c r="AD104" s="40"/>
      <c r="AE104" s="92" t="str">
        <f>IF(AC104="GR",LEFT('Order Form'!$K$11,2),"")</f>
        <v/>
      </c>
      <c r="AF104" s="40"/>
      <c r="AG104" s="44"/>
      <c r="AH104" s="44"/>
      <c r="AI104" s="92" t="str">
        <f>IF(ISNUMBER(($H104)),IF('Order Form'!$K$16="Yes","P",""),"")</f>
        <v/>
      </c>
      <c r="AJ104" s="40"/>
      <c r="AK104" s="112"/>
      <c r="AL104" s="112"/>
      <c r="AM104" s="40"/>
      <c r="AN104" s="40"/>
      <c r="AO104" s="44"/>
      <c r="AP104" s="40"/>
      <c r="AQ104" s="44"/>
      <c r="AR104" s="44"/>
      <c r="AS104" s="44"/>
      <c r="AZ104" s="92" t="str">
        <f>IF(ISNUMBER(($H104)),IF('Order Form'!$K$15="Yes","Y",""),"")</f>
        <v/>
      </c>
      <c r="BD104" s="93" t="e">
        <f>IF('Order Form'!#REF!&gt;0,"OF"," ")</f>
        <v>#REF!</v>
      </c>
      <c r="BE104" s="92" t="e">
        <f>IF('Order Form'!#REF!&gt;0,"Y"," ")</f>
        <v>#REF!</v>
      </c>
      <c r="BF104" s="92" t="e">
        <f>IF('Order Form'!#REF!&gt;0,"STANDARD"," ")</f>
        <v>#REF!</v>
      </c>
    </row>
    <row r="105" spans="1:58">
      <c r="A105" s="40"/>
      <c r="B105" s="99" t="str">
        <f>IF(ISNUMBER(($H105)),'Order Form'!$D$5,"")</f>
        <v/>
      </c>
      <c r="C105" s="98" t="str">
        <f>IF(ISNUMBER(($H105)),'Order Form'!$G$5,"")</f>
        <v/>
      </c>
      <c r="D105" s="98" t="str">
        <f>IF('Order Form'!F121="","",IF(ISNUMBER(($H105)),'Order Form'!F121,""))</f>
        <v/>
      </c>
      <c r="E105" s="41"/>
      <c r="F105" s="97" t="str">
        <f>IF(ISNUMBER((H105)),SUBSTITUTE(SUBSTITUTE('Order Form'!B121,"-","")," ",""),"")</f>
        <v/>
      </c>
      <c r="G105" s="42"/>
      <c r="H105" s="96" t="str">
        <f>IF('Order Form'!H121&gt;0,'Order Form'!H121," ")</f>
        <v xml:space="preserve"> </v>
      </c>
      <c r="I105" s="95" t="str">
        <f>IF('Order Form'!$K$13="Yes",(IF('Order Form'!J121&gt;0,"",IF('Order Form'!$K$10&lt;&gt;"GR - Gratis",IF('Order Form'!I121=0,"",IF(ISNUMBER($H105),'Order Form'!I121,"")),""))),"")</f>
        <v/>
      </c>
      <c r="J105" s="95" t="str">
        <f>IF('Order Form'!$K$13="Yes",(IF('Order Form'!J121=0,"",IF('Order Form'!$K$10&lt;&gt;"GR - Gratis",IF(ISNUMBER($H105),'Order Form'!J121,""),""))),"")</f>
        <v/>
      </c>
      <c r="K105" s="43"/>
      <c r="L105" s="95" t="str">
        <f>IF('Order Form'!J121&gt;0,"",IF('Order Form'!G121=0,"",IF('Order Form'!$K$10&lt;&gt;"GR - Gratis",IF('Order Form'!$K$12="Yes",IF(ISNUMBER($H105),'Order Form'!G121*100,""),""),"")))</f>
        <v/>
      </c>
      <c r="M105" s="95" t="str">
        <f>IF('Order Form'!J121&gt;0,"",IF('Order Form'!$K$17=0,"",IF('Order Form'!$K$17=0,"",IF('Order Form'!$K$10&lt;&gt;"GR - Gratis",IF('Order Form'!$K$12="Yes",IF(ISNUMBER($H105),'Order Form'!$K$17*100,""),""),""))))</f>
        <v/>
      </c>
      <c r="N105" s="44"/>
      <c r="O105" s="94" t="str">
        <f>IF('Order Form'!$B$8="Name / Attent Of","",IF(ISNUMBER($H105),IF('Order Form'!$K$14="Yes",'Order Form'!$B$8,""),""))</f>
        <v/>
      </c>
      <c r="P105" s="102" t="str">
        <f>IF('Order Form'!$B$9="Company / Department","",IF(ISNUMBER($H105),IF('Order Form'!$K$14="Yes",'Order Form'!$B$9,""),""))</f>
        <v/>
      </c>
      <c r="Q105" s="94" t="str">
        <f>IF('Order Form'!$B$10="Address 1","",IF(ISNUMBER($H105),IF('Order Form'!$K$14="Yes",'Order Form'!$B$10,""),""))</f>
        <v/>
      </c>
      <c r="R105" s="94" t="str">
        <f>IF('Order Form'!$B$11="Address 2","",IF(ISNUMBER($H105),IF('Order Form'!$K$14="Yes",'Order Form'!$B$11,""),""))</f>
        <v/>
      </c>
      <c r="S105" s="102" t="str">
        <f>IF('Order Form'!$B$12="Address 3","",IF(ISNUMBER($H105),IF('Order Form'!$K$14="Yes",'Order Form'!$B$12,""),""))</f>
        <v/>
      </c>
      <c r="T105" s="94" t="str">
        <f>IF('Order Form'!$B$13="Town","",IF(ISNUMBER($H105),IF('Order Form'!$K$14="Yes",'Order Form'!$B$13,""),""))</f>
        <v/>
      </c>
      <c r="U105" s="40"/>
      <c r="V105" s="109" t="str">
        <f>IF('Order Form'!$B$14="Post Code","",IF(ISNUMBER($H105),IF('Order Form'!$K$14="Yes",'Order Form'!$B$14,""),""))</f>
        <v/>
      </c>
      <c r="W105" s="104" t="str">
        <f>IF('Order Form'!$B$15="Country","",IF(ISNUMBER($H105),IF('Order Form'!$K$14="Yes",VLOOKUP('Order Form'!$B$15,Lists!N:O,2,0),""),""))</f>
        <v/>
      </c>
      <c r="X105" s="106"/>
      <c r="Y105" s="105" t="str">
        <f>IF('Order Form'!$F$8="Phone","",IF(ISNUMBER($H105),IF('Order Form'!$K$14="Yes",'Order Form'!$F$8,""),""))</f>
        <v/>
      </c>
      <c r="Z105" s="103" t="str">
        <f>IF('Order Form'!$F$9="Email","",IF(ISNUMBER($H105),IF('Order Form'!$K$14="Yes",'Order Form'!$F$9,""),""))</f>
        <v/>
      </c>
      <c r="AA105" s="44"/>
      <c r="AC105" s="92" t="str">
        <f>IF(ISNUMBER(($H105)),LEFT('Order Form'!$K$10,2),"")</f>
        <v/>
      </c>
      <c r="AD105" s="40"/>
      <c r="AE105" s="92" t="str">
        <f>IF(AC105="GR",LEFT('Order Form'!$K$11,2),"")</f>
        <v/>
      </c>
      <c r="AF105" s="40"/>
      <c r="AG105" s="44"/>
      <c r="AH105" s="44"/>
      <c r="AI105" s="92" t="str">
        <f>IF(ISNUMBER(($H105)),IF('Order Form'!$K$16="Yes","P",""),"")</f>
        <v/>
      </c>
      <c r="AJ105" s="40"/>
      <c r="AK105" s="112"/>
      <c r="AL105" s="112"/>
      <c r="AM105" s="40"/>
      <c r="AN105" s="40"/>
      <c r="AO105" s="44"/>
      <c r="AP105" s="40"/>
      <c r="AQ105" s="44"/>
      <c r="AR105" s="44"/>
      <c r="AS105" s="44"/>
      <c r="AZ105" s="92" t="str">
        <f>IF(ISNUMBER(($H105)),IF('Order Form'!$K$15="Yes","Y",""),"")</f>
        <v/>
      </c>
      <c r="BD105" s="93" t="e">
        <f>IF('Order Form'!#REF!&gt;0,"OF"," ")</f>
        <v>#REF!</v>
      </c>
      <c r="BE105" s="92" t="e">
        <f>IF('Order Form'!#REF!&gt;0,"Y"," ")</f>
        <v>#REF!</v>
      </c>
      <c r="BF105" s="92" t="e">
        <f>IF('Order Form'!#REF!&gt;0,"STANDARD"," ")</f>
        <v>#REF!</v>
      </c>
    </row>
    <row r="106" spans="1:58">
      <c r="A106" s="40"/>
      <c r="B106" s="99" t="str">
        <f>IF(ISNUMBER(($H106)),'Order Form'!$D$5,"")</f>
        <v/>
      </c>
      <c r="C106" s="98" t="str">
        <f>IF(ISNUMBER(($H106)),'Order Form'!$G$5,"")</f>
        <v/>
      </c>
      <c r="D106" s="98" t="str">
        <f>IF('Order Form'!F122="","",IF(ISNUMBER(($H106)),'Order Form'!F122,""))</f>
        <v/>
      </c>
      <c r="E106" s="41"/>
      <c r="F106" s="97" t="str">
        <f>IF(ISNUMBER((H106)),SUBSTITUTE(SUBSTITUTE('Order Form'!B122,"-","")," ",""),"")</f>
        <v/>
      </c>
      <c r="G106" s="42"/>
      <c r="H106" s="96" t="str">
        <f>IF('Order Form'!H122&gt;0,'Order Form'!H122," ")</f>
        <v xml:space="preserve"> </v>
      </c>
      <c r="I106" s="95" t="str">
        <f>IF('Order Form'!$K$13="Yes",(IF('Order Form'!J122&gt;0,"",IF('Order Form'!$K$10&lt;&gt;"GR - Gratis",IF('Order Form'!I122=0,"",IF(ISNUMBER($H106),'Order Form'!I122,"")),""))),"")</f>
        <v/>
      </c>
      <c r="J106" s="95" t="str">
        <f>IF('Order Form'!$K$13="Yes",(IF('Order Form'!J122=0,"",IF('Order Form'!$K$10&lt;&gt;"GR - Gratis",IF(ISNUMBER($H106),'Order Form'!J122,""),""))),"")</f>
        <v/>
      </c>
      <c r="K106" s="43"/>
      <c r="L106" s="95" t="str">
        <f>IF('Order Form'!J122&gt;0,"",IF('Order Form'!G122=0,"",IF('Order Form'!$K$10&lt;&gt;"GR - Gratis",IF('Order Form'!$K$12="Yes",IF(ISNUMBER($H106),'Order Form'!G122*100,""),""),"")))</f>
        <v/>
      </c>
      <c r="M106" s="95" t="str">
        <f>IF('Order Form'!J122&gt;0,"",IF('Order Form'!$K$17=0,"",IF('Order Form'!$K$17=0,"",IF('Order Form'!$K$10&lt;&gt;"GR - Gratis",IF('Order Form'!$K$12="Yes",IF(ISNUMBER($H106),'Order Form'!$K$17*100,""),""),""))))</f>
        <v/>
      </c>
      <c r="N106" s="44"/>
      <c r="O106" s="94" t="str">
        <f>IF('Order Form'!$B$8="Name / Attent Of","",IF(ISNUMBER($H106),IF('Order Form'!$K$14="Yes",'Order Form'!$B$8,""),""))</f>
        <v/>
      </c>
      <c r="P106" s="102" t="str">
        <f>IF('Order Form'!$B$9="Company / Department","",IF(ISNUMBER($H106),IF('Order Form'!$K$14="Yes",'Order Form'!$B$9,""),""))</f>
        <v/>
      </c>
      <c r="Q106" s="94" t="str">
        <f>IF('Order Form'!$B$10="Address 1","",IF(ISNUMBER($H106),IF('Order Form'!$K$14="Yes",'Order Form'!$B$10,""),""))</f>
        <v/>
      </c>
      <c r="R106" s="94" t="str">
        <f>IF('Order Form'!$B$11="Address 2","",IF(ISNUMBER($H106),IF('Order Form'!$K$14="Yes",'Order Form'!$B$11,""),""))</f>
        <v/>
      </c>
      <c r="S106" s="102" t="str">
        <f>IF('Order Form'!$B$12="Address 3","",IF(ISNUMBER($H106),IF('Order Form'!$K$14="Yes",'Order Form'!$B$12,""),""))</f>
        <v/>
      </c>
      <c r="T106" s="94" t="str">
        <f>IF('Order Form'!$B$13="Town","",IF(ISNUMBER($H106),IF('Order Form'!$K$14="Yes",'Order Form'!$B$13,""),""))</f>
        <v/>
      </c>
      <c r="U106" s="40"/>
      <c r="V106" s="109" t="str">
        <f>IF('Order Form'!$B$14="Post Code","",IF(ISNUMBER($H106),IF('Order Form'!$K$14="Yes",'Order Form'!$B$14,""),""))</f>
        <v/>
      </c>
      <c r="W106" s="104" t="str">
        <f>IF('Order Form'!$B$15="Country","",IF(ISNUMBER($H106),IF('Order Form'!$K$14="Yes",VLOOKUP('Order Form'!$B$15,Lists!N:O,2,0),""),""))</f>
        <v/>
      </c>
      <c r="X106" s="106"/>
      <c r="Y106" s="105" t="str">
        <f>IF('Order Form'!$F$8="Phone","",IF(ISNUMBER($H106),IF('Order Form'!$K$14="Yes",'Order Form'!$F$8,""),""))</f>
        <v/>
      </c>
      <c r="Z106" s="103" t="str">
        <f>IF('Order Form'!$F$9="Email","",IF(ISNUMBER($H106),IF('Order Form'!$K$14="Yes",'Order Form'!$F$9,""),""))</f>
        <v/>
      </c>
      <c r="AA106" s="44"/>
      <c r="AC106" s="92" t="str">
        <f>IF(ISNUMBER(($H106)),LEFT('Order Form'!$K$10,2),"")</f>
        <v/>
      </c>
      <c r="AD106" s="40"/>
      <c r="AE106" s="92" t="str">
        <f>IF(AC106="GR",LEFT('Order Form'!$K$11,2),"")</f>
        <v/>
      </c>
      <c r="AF106" s="40"/>
      <c r="AG106" s="44"/>
      <c r="AH106" s="44"/>
      <c r="AI106" s="92" t="str">
        <f>IF(ISNUMBER(($H106)),IF('Order Form'!$K$16="Yes","P",""),"")</f>
        <v/>
      </c>
      <c r="AJ106" s="40"/>
      <c r="AK106" s="112"/>
      <c r="AL106" s="112"/>
      <c r="AM106" s="40"/>
      <c r="AN106" s="40"/>
      <c r="AO106" s="44"/>
      <c r="AP106" s="40"/>
      <c r="AQ106" s="44"/>
      <c r="AR106" s="44"/>
      <c r="AS106" s="44"/>
      <c r="AZ106" s="92" t="str">
        <f>IF(ISNUMBER(($H106)),IF('Order Form'!$K$15="Yes","Y",""),"")</f>
        <v/>
      </c>
      <c r="BD106" s="93" t="e">
        <f>IF('Order Form'!#REF!&gt;0,"OF"," ")</f>
        <v>#REF!</v>
      </c>
      <c r="BE106" s="92" t="e">
        <f>IF('Order Form'!#REF!&gt;0,"Y"," ")</f>
        <v>#REF!</v>
      </c>
      <c r="BF106" s="92" t="e">
        <f>IF('Order Form'!#REF!&gt;0,"STANDARD"," ")</f>
        <v>#REF!</v>
      </c>
    </row>
    <row r="107" spans="1:58">
      <c r="A107" s="40"/>
      <c r="B107" s="99" t="str">
        <f>IF(ISNUMBER(($H107)),'Order Form'!$D$5,"")</f>
        <v/>
      </c>
      <c r="C107" s="98" t="str">
        <f>IF(ISNUMBER(($H107)),'Order Form'!$G$5,"")</f>
        <v/>
      </c>
      <c r="D107" s="98" t="str">
        <f>IF('Order Form'!F123="","",IF(ISNUMBER(($H107)),'Order Form'!F123,""))</f>
        <v/>
      </c>
      <c r="E107" s="41"/>
      <c r="F107" s="97" t="str">
        <f>IF(ISNUMBER((H107)),SUBSTITUTE(SUBSTITUTE('Order Form'!B123,"-","")," ",""),"")</f>
        <v/>
      </c>
      <c r="G107" s="42"/>
      <c r="H107" s="96" t="str">
        <f>IF('Order Form'!H123&gt;0,'Order Form'!H123," ")</f>
        <v xml:space="preserve"> </v>
      </c>
      <c r="I107" s="95" t="str">
        <f>IF('Order Form'!$K$13="Yes",(IF('Order Form'!J123&gt;0,"",IF('Order Form'!$K$10&lt;&gt;"GR - Gratis",IF('Order Form'!I123=0,"",IF(ISNUMBER($H107),'Order Form'!I123,"")),""))),"")</f>
        <v/>
      </c>
      <c r="J107" s="95" t="str">
        <f>IF('Order Form'!$K$13="Yes",(IF('Order Form'!J123=0,"",IF('Order Form'!$K$10&lt;&gt;"GR - Gratis",IF(ISNUMBER($H107),'Order Form'!J123,""),""))),"")</f>
        <v/>
      </c>
      <c r="K107" s="43"/>
      <c r="L107" s="95" t="str">
        <f>IF('Order Form'!J123&gt;0,"",IF('Order Form'!G123=0,"",IF('Order Form'!$K$10&lt;&gt;"GR - Gratis",IF('Order Form'!$K$12="Yes",IF(ISNUMBER($H107),'Order Form'!G123*100,""),""),"")))</f>
        <v/>
      </c>
      <c r="M107" s="95" t="str">
        <f>IF('Order Form'!J123&gt;0,"",IF('Order Form'!$K$17=0,"",IF('Order Form'!$K$17=0,"",IF('Order Form'!$K$10&lt;&gt;"GR - Gratis",IF('Order Form'!$K$12="Yes",IF(ISNUMBER($H107),'Order Form'!$K$17*100,""),""),""))))</f>
        <v/>
      </c>
      <c r="N107" s="44"/>
      <c r="O107" s="94" t="str">
        <f>IF('Order Form'!$B$8="Name / Attent Of","",IF(ISNUMBER($H107),IF('Order Form'!$K$14="Yes",'Order Form'!$B$8,""),""))</f>
        <v/>
      </c>
      <c r="P107" s="102" t="str">
        <f>IF('Order Form'!$B$9="Company / Department","",IF(ISNUMBER($H107),IF('Order Form'!$K$14="Yes",'Order Form'!$B$9,""),""))</f>
        <v/>
      </c>
      <c r="Q107" s="94" t="str">
        <f>IF('Order Form'!$B$10="Address 1","",IF(ISNUMBER($H107),IF('Order Form'!$K$14="Yes",'Order Form'!$B$10,""),""))</f>
        <v/>
      </c>
      <c r="R107" s="94" t="str">
        <f>IF('Order Form'!$B$11="Address 2","",IF(ISNUMBER($H107),IF('Order Form'!$K$14="Yes",'Order Form'!$B$11,""),""))</f>
        <v/>
      </c>
      <c r="S107" s="102" t="str">
        <f>IF('Order Form'!$B$12="Address 3","",IF(ISNUMBER($H107),IF('Order Form'!$K$14="Yes",'Order Form'!$B$12,""),""))</f>
        <v/>
      </c>
      <c r="T107" s="94" t="str">
        <f>IF('Order Form'!$B$13="Town","",IF(ISNUMBER($H107),IF('Order Form'!$K$14="Yes",'Order Form'!$B$13,""),""))</f>
        <v/>
      </c>
      <c r="U107" s="40"/>
      <c r="V107" s="109" t="str">
        <f>IF('Order Form'!$B$14="Post Code","",IF(ISNUMBER($H107),IF('Order Form'!$K$14="Yes",'Order Form'!$B$14,""),""))</f>
        <v/>
      </c>
      <c r="W107" s="104" t="str">
        <f>IF('Order Form'!$B$15="Country","",IF(ISNUMBER($H107),IF('Order Form'!$K$14="Yes",VLOOKUP('Order Form'!$B$15,Lists!N:O,2,0),""),""))</f>
        <v/>
      </c>
      <c r="X107" s="106"/>
      <c r="Y107" s="105" t="str">
        <f>IF('Order Form'!$F$8="Phone","",IF(ISNUMBER($H107),IF('Order Form'!$K$14="Yes",'Order Form'!$F$8,""),""))</f>
        <v/>
      </c>
      <c r="Z107" s="103" t="str">
        <f>IF('Order Form'!$F$9="Email","",IF(ISNUMBER($H107),IF('Order Form'!$K$14="Yes",'Order Form'!$F$9,""),""))</f>
        <v/>
      </c>
      <c r="AA107" s="44"/>
      <c r="AC107" s="92" t="str">
        <f>IF(ISNUMBER(($H107)),LEFT('Order Form'!$K$10,2),"")</f>
        <v/>
      </c>
      <c r="AD107" s="40"/>
      <c r="AE107" s="92" t="str">
        <f>IF(AC107="GR",LEFT('Order Form'!$K$11,2),"")</f>
        <v/>
      </c>
      <c r="AF107" s="40"/>
      <c r="AG107" s="44"/>
      <c r="AH107" s="44"/>
      <c r="AI107" s="92" t="str">
        <f>IF(ISNUMBER(($H107)),IF('Order Form'!$K$16="Yes","P",""),"")</f>
        <v/>
      </c>
      <c r="AJ107" s="40"/>
      <c r="AK107" s="112"/>
      <c r="AL107" s="112"/>
      <c r="AM107" s="40"/>
      <c r="AN107" s="40"/>
      <c r="AO107" s="44"/>
      <c r="AP107" s="40"/>
      <c r="AQ107" s="44"/>
      <c r="AR107" s="44"/>
      <c r="AS107" s="44"/>
      <c r="AZ107" s="92" t="str">
        <f>IF(ISNUMBER(($H107)),IF('Order Form'!$K$15="Yes","Y",""),"")</f>
        <v/>
      </c>
      <c r="BD107" s="93" t="e">
        <f>IF('Order Form'!#REF!&gt;0,"OF"," ")</f>
        <v>#REF!</v>
      </c>
      <c r="BE107" s="92" t="e">
        <f>IF('Order Form'!#REF!&gt;0,"Y"," ")</f>
        <v>#REF!</v>
      </c>
      <c r="BF107" s="92" t="e">
        <f>IF('Order Form'!#REF!&gt;0,"STANDARD"," ")</f>
        <v>#REF!</v>
      </c>
    </row>
    <row r="108" spans="1:58">
      <c r="A108" s="40"/>
      <c r="B108" s="99" t="str">
        <f>IF(ISNUMBER(($H108)),'Order Form'!$D$5,"")</f>
        <v/>
      </c>
      <c r="C108" s="98" t="str">
        <f>IF(ISNUMBER(($H108)),'Order Form'!$G$5,"")</f>
        <v/>
      </c>
      <c r="D108" s="98" t="str">
        <f>IF('Order Form'!F124="","",IF(ISNUMBER(($H108)),'Order Form'!F124,""))</f>
        <v/>
      </c>
      <c r="E108" s="41"/>
      <c r="F108" s="97" t="str">
        <f>IF(ISNUMBER((H108)),SUBSTITUTE(SUBSTITUTE('Order Form'!B124,"-","")," ",""),"")</f>
        <v/>
      </c>
      <c r="G108" s="42"/>
      <c r="H108" s="96" t="str">
        <f>IF('Order Form'!H124&gt;0,'Order Form'!H124," ")</f>
        <v xml:space="preserve"> </v>
      </c>
      <c r="I108" s="95" t="str">
        <f>IF('Order Form'!$K$13="Yes",(IF('Order Form'!J124&gt;0,"",IF('Order Form'!$K$10&lt;&gt;"GR - Gratis",IF('Order Form'!I124=0,"",IF(ISNUMBER($H108),'Order Form'!I124,"")),""))),"")</f>
        <v/>
      </c>
      <c r="J108" s="95" t="str">
        <f>IF('Order Form'!$K$13="Yes",(IF('Order Form'!J124=0,"",IF('Order Form'!$K$10&lt;&gt;"GR - Gratis",IF(ISNUMBER($H108),'Order Form'!J124,""),""))),"")</f>
        <v/>
      </c>
      <c r="K108" s="43"/>
      <c r="L108" s="95" t="str">
        <f>IF('Order Form'!J124&gt;0,"",IF('Order Form'!G124=0,"",IF('Order Form'!$K$10&lt;&gt;"GR - Gratis",IF('Order Form'!$K$12="Yes",IF(ISNUMBER($H108),'Order Form'!G124*100,""),""),"")))</f>
        <v/>
      </c>
      <c r="M108" s="95" t="str">
        <f>IF('Order Form'!J124&gt;0,"",IF('Order Form'!$K$17=0,"",IF('Order Form'!$K$17=0,"",IF('Order Form'!$K$10&lt;&gt;"GR - Gratis",IF('Order Form'!$K$12="Yes",IF(ISNUMBER($H108),'Order Form'!$K$17*100,""),""),""))))</f>
        <v/>
      </c>
      <c r="N108" s="44"/>
      <c r="O108" s="94" t="str">
        <f>IF('Order Form'!$B$8="Name / Attent Of","",IF(ISNUMBER($H108),IF('Order Form'!$K$14="Yes",'Order Form'!$B$8,""),""))</f>
        <v/>
      </c>
      <c r="P108" s="102" t="str">
        <f>IF('Order Form'!$B$9="Company / Department","",IF(ISNUMBER($H108),IF('Order Form'!$K$14="Yes",'Order Form'!$B$9,""),""))</f>
        <v/>
      </c>
      <c r="Q108" s="94" t="str">
        <f>IF('Order Form'!$B$10="Address 1","",IF(ISNUMBER($H108),IF('Order Form'!$K$14="Yes",'Order Form'!$B$10,""),""))</f>
        <v/>
      </c>
      <c r="R108" s="94" t="str">
        <f>IF('Order Form'!$B$11="Address 2","",IF(ISNUMBER($H108),IF('Order Form'!$K$14="Yes",'Order Form'!$B$11,""),""))</f>
        <v/>
      </c>
      <c r="S108" s="102" t="str">
        <f>IF('Order Form'!$B$12="Address 3","",IF(ISNUMBER($H108),IF('Order Form'!$K$14="Yes",'Order Form'!$B$12,""),""))</f>
        <v/>
      </c>
      <c r="T108" s="94" t="str">
        <f>IF('Order Form'!$B$13="Town","",IF(ISNUMBER($H108),IF('Order Form'!$K$14="Yes",'Order Form'!$B$13,""),""))</f>
        <v/>
      </c>
      <c r="U108" s="40"/>
      <c r="V108" s="109" t="str">
        <f>IF('Order Form'!$B$14="Post Code","",IF(ISNUMBER($H108),IF('Order Form'!$K$14="Yes",'Order Form'!$B$14,""),""))</f>
        <v/>
      </c>
      <c r="W108" s="104" t="str">
        <f>IF('Order Form'!$B$15="Country","",IF(ISNUMBER($H108),IF('Order Form'!$K$14="Yes",VLOOKUP('Order Form'!$B$15,Lists!N:O,2,0),""),""))</f>
        <v/>
      </c>
      <c r="X108" s="106"/>
      <c r="Y108" s="105" t="str">
        <f>IF('Order Form'!$F$8="Phone","",IF(ISNUMBER($H108),IF('Order Form'!$K$14="Yes",'Order Form'!$F$8,""),""))</f>
        <v/>
      </c>
      <c r="Z108" s="103" t="str">
        <f>IF('Order Form'!$F$9="Email","",IF(ISNUMBER($H108),IF('Order Form'!$K$14="Yes",'Order Form'!$F$9,""),""))</f>
        <v/>
      </c>
      <c r="AA108" s="44"/>
      <c r="AC108" s="92" t="str">
        <f>IF(ISNUMBER(($H108)),LEFT('Order Form'!$K$10,2),"")</f>
        <v/>
      </c>
      <c r="AD108" s="40"/>
      <c r="AE108" s="92" t="str">
        <f>IF(AC108="GR",LEFT('Order Form'!$K$11,2),"")</f>
        <v/>
      </c>
      <c r="AF108" s="40"/>
      <c r="AG108" s="44"/>
      <c r="AH108" s="44"/>
      <c r="AI108" s="92" t="str">
        <f>IF(ISNUMBER(($H108)),IF('Order Form'!$K$16="Yes","P",""),"")</f>
        <v/>
      </c>
      <c r="AJ108" s="40"/>
      <c r="AK108" s="112"/>
      <c r="AL108" s="112"/>
      <c r="AM108" s="40"/>
      <c r="AN108" s="40"/>
      <c r="AO108" s="44"/>
      <c r="AP108" s="40"/>
      <c r="AQ108" s="44"/>
      <c r="AR108" s="44"/>
      <c r="AS108" s="44"/>
      <c r="AZ108" s="92" t="str">
        <f>IF(ISNUMBER(($H108)),IF('Order Form'!$K$15="Yes","Y",""),"")</f>
        <v/>
      </c>
      <c r="BD108" s="93" t="e">
        <f>IF('Order Form'!#REF!&gt;0,"OF"," ")</f>
        <v>#REF!</v>
      </c>
      <c r="BE108" s="92" t="e">
        <f>IF('Order Form'!#REF!&gt;0,"Y"," ")</f>
        <v>#REF!</v>
      </c>
      <c r="BF108" s="92" t="e">
        <f>IF('Order Form'!#REF!&gt;0,"STANDARD"," ")</f>
        <v>#REF!</v>
      </c>
    </row>
    <row r="109" spans="1:58">
      <c r="A109" s="40"/>
      <c r="B109" s="99" t="str">
        <f>IF(ISNUMBER(($H109)),'Order Form'!$D$5,"")</f>
        <v/>
      </c>
      <c r="C109" s="98" t="str">
        <f>IF(ISNUMBER(($H109)),'Order Form'!$G$5,"")</f>
        <v/>
      </c>
      <c r="D109" s="98" t="str">
        <f>IF('Order Form'!F125="","",IF(ISNUMBER(($H109)),'Order Form'!F125,""))</f>
        <v/>
      </c>
      <c r="E109" s="41"/>
      <c r="F109" s="97" t="str">
        <f>IF(ISNUMBER((H109)),SUBSTITUTE(SUBSTITUTE('Order Form'!B125,"-","")," ",""),"")</f>
        <v/>
      </c>
      <c r="G109" s="42"/>
      <c r="H109" s="96" t="str">
        <f>IF('Order Form'!H125&gt;0,'Order Form'!H125," ")</f>
        <v xml:space="preserve"> </v>
      </c>
      <c r="I109" s="95" t="str">
        <f>IF('Order Form'!$K$13="Yes",(IF('Order Form'!J125&gt;0,"",IF('Order Form'!$K$10&lt;&gt;"GR - Gratis",IF('Order Form'!I125=0,"",IF(ISNUMBER($H109),'Order Form'!I125,"")),""))),"")</f>
        <v/>
      </c>
      <c r="J109" s="95" t="str">
        <f>IF('Order Form'!$K$13="Yes",(IF('Order Form'!J125=0,"",IF('Order Form'!$K$10&lt;&gt;"GR - Gratis",IF(ISNUMBER($H109),'Order Form'!J125,""),""))),"")</f>
        <v/>
      </c>
      <c r="K109" s="43"/>
      <c r="L109" s="95" t="str">
        <f>IF('Order Form'!J125&gt;0,"",IF('Order Form'!G125=0,"",IF('Order Form'!$K$10&lt;&gt;"GR - Gratis",IF('Order Form'!$K$12="Yes",IF(ISNUMBER($H109),'Order Form'!G125*100,""),""),"")))</f>
        <v/>
      </c>
      <c r="M109" s="95" t="str">
        <f>IF('Order Form'!J125&gt;0,"",IF('Order Form'!$K$17=0,"",IF('Order Form'!$K$17=0,"",IF('Order Form'!$K$10&lt;&gt;"GR - Gratis",IF('Order Form'!$K$12="Yes",IF(ISNUMBER($H109),'Order Form'!$K$17*100,""),""),""))))</f>
        <v/>
      </c>
      <c r="N109" s="44"/>
      <c r="O109" s="94" t="str">
        <f>IF('Order Form'!$B$8="Name / Attent Of","",IF(ISNUMBER($H109),IF('Order Form'!$K$14="Yes",'Order Form'!$B$8,""),""))</f>
        <v/>
      </c>
      <c r="P109" s="102" t="str">
        <f>IF('Order Form'!$B$9="Company / Department","",IF(ISNUMBER($H109),IF('Order Form'!$K$14="Yes",'Order Form'!$B$9,""),""))</f>
        <v/>
      </c>
      <c r="Q109" s="94" t="str">
        <f>IF('Order Form'!$B$10="Address 1","",IF(ISNUMBER($H109),IF('Order Form'!$K$14="Yes",'Order Form'!$B$10,""),""))</f>
        <v/>
      </c>
      <c r="R109" s="94" t="str">
        <f>IF('Order Form'!$B$11="Address 2","",IF(ISNUMBER($H109),IF('Order Form'!$K$14="Yes",'Order Form'!$B$11,""),""))</f>
        <v/>
      </c>
      <c r="S109" s="102" t="str">
        <f>IF('Order Form'!$B$12="Address 3","",IF(ISNUMBER($H109),IF('Order Form'!$K$14="Yes",'Order Form'!$B$12,""),""))</f>
        <v/>
      </c>
      <c r="T109" s="94" t="str">
        <f>IF('Order Form'!$B$13="Town","",IF(ISNUMBER($H109),IF('Order Form'!$K$14="Yes",'Order Form'!$B$13,""),""))</f>
        <v/>
      </c>
      <c r="U109" s="40"/>
      <c r="V109" s="109" t="str">
        <f>IF('Order Form'!$B$14="Post Code","",IF(ISNUMBER($H109),IF('Order Form'!$K$14="Yes",'Order Form'!$B$14,""),""))</f>
        <v/>
      </c>
      <c r="W109" s="104" t="str">
        <f>IF('Order Form'!$B$15="Country","",IF(ISNUMBER($H109),IF('Order Form'!$K$14="Yes",VLOOKUP('Order Form'!$B$15,Lists!N:O,2,0),""),""))</f>
        <v/>
      </c>
      <c r="X109" s="106"/>
      <c r="Y109" s="105" t="str">
        <f>IF('Order Form'!$F$8="Phone","",IF(ISNUMBER($H109),IF('Order Form'!$K$14="Yes",'Order Form'!$F$8,""),""))</f>
        <v/>
      </c>
      <c r="Z109" s="103" t="str">
        <f>IF('Order Form'!$F$9="Email","",IF(ISNUMBER($H109),IF('Order Form'!$K$14="Yes",'Order Form'!$F$9,""),""))</f>
        <v/>
      </c>
      <c r="AA109" s="44"/>
      <c r="AC109" s="92" t="str">
        <f>IF(ISNUMBER(($H109)),LEFT('Order Form'!$K$10,2),"")</f>
        <v/>
      </c>
      <c r="AD109" s="40"/>
      <c r="AE109" s="92" t="str">
        <f>IF(AC109="GR",LEFT('Order Form'!$K$11,2),"")</f>
        <v/>
      </c>
      <c r="AF109" s="40"/>
      <c r="AG109" s="44"/>
      <c r="AH109" s="44"/>
      <c r="AI109" s="92" t="str">
        <f>IF(ISNUMBER(($H109)),IF('Order Form'!$K$16="Yes","P",""),"")</f>
        <v/>
      </c>
      <c r="AJ109" s="40"/>
      <c r="AK109" s="112"/>
      <c r="AL109" s="112"/>
      <c r="AM109" s="40"/>
      <c r="AN109" s="40"/>
      <c r="AO109" s="44"/>
      <c r="AP109" s="40"/>
      <c r="AQ109" s="44"/>
      <c r="AR109" s="44"/>
      <c r="AS109" s="44"/>
      <c r="AZ109" s="92" t="str">
        <f>IF(ISNUMBER(($H109)),IF('Order Form'!$K$15="Yes","Y",""),"")</f>
        <v/>
      </c>
      <c r="BD109" s="93" t="e">
        <f>IF('Order Form'!#REF!&gt;0,"OF"," ")</f>
        <v>#REF!</v>
      </c>
      <c r="BE109" s="92" t="e">
        <f>IF('Order Form'!#REF!&gt;0,"Y"," ")</f>
        <v>#REF!</v>
      </c>
      <c r="BF109" s="92" t="e">
        <f>IF('Order Form'!#REF!&gt;0,"STANDARD"," ")</f>
        <v>#REF!</v>
      </c>
    </row>
    <row r="110" spans="1:58">
      <c r="A110" s="40"/>
      <c r="B110" s="99" t="str">
        <f>IF(ISNUMBER(($H110)),'Order Form'!$D$5,"")</f>
        <v/>
      </c>
      <c r="C110" s="98" t="str">
        <f>IF(ISNUMBER(($H110)),'Order Form'!$G$5,"")</f>
        <v/>
      </c>
      <c r="D110" s="98" t="str">
        <f>IF('Order Form'!F126="","",IF(ISNUMBER(($H110)),'Order Form'!F126,""))</f>
        <v/>
      </c>
      <c r="E110" s="41"/>
      <c r="F110" s="97" t="str">
        <f>IF(ISNUMBER((H110)),SUBSTITUTE(SUBSTITUTE('Order Form'!B126,"-","")," ",""),"")</f>
        <v/>
      </c>
      <c r="G110" s="42"/>
      <c r="H110" s="96" t="str">
        <f>IF('Order Form'!H126&gt;0,'Order Form'!H126," ")</f>
        <v xml:space="preserve"> </v>
      </c>
      <c r="I110" s="95" t="str">
        <f>IF('Order Form'!$K$13="Yes",(IF('Order Form'!J126&gt;0,"",IF('Order Form'!$K$10&lt;&gt;"GR - Gratis",IF('Order Form'!I126=0,"",IF(ISNUMBER($H110),'Order Form'!I126,"")),""))),"")</f>
        <v/>
      </c>
      <c r="J110" s="95" t="str">
        <f>IF('Order Form'!$K$13="Yes",(IF('Order Form'!J126=0,"",IF('Order Form'!$K$10&lt;&gt;"GR - Gratis",IF(ISNUMBER($H110),'Order Form'!J126,""),""))),"")</f>
        <v/>
      </c>
      <c r="K110" s="43"/>
      <c r="L110" s="95" t="str">
        <f>IF('Order Form'!J126&gt;0,"",IF('Order Form'!G126=0,"",IF('Order Form'!$K$10&lt;&gt;"GR - Gratis",IF('Order Form'!$K$12="Yes",IF(ISNUMBER($H110),'Order Form'!G126*100,""),""),"")))</f>
        <v/>
      </c>
      <c r="M110" s="95" t="str">
        <f>IF('Order Form'!J126&gt;0,"",IF('Order Form'!$K$17=0,"",IF('Order Form'!$K$17=0,"",IF('Order Form'!$K$10&lt;&gt;"GR - Gratis",IF('Order Form'!$K$12="Yes",IF(ISNUMBER($H110),'Order Form'!$K$17*100,""),""),""))))</f>
        <v/>
      </c>
      <c r="N110" s="44"/>
      <c r="O110" s="94" t="str">
        <f>IF('Order Form'!$B$8="Name / Attent Of","",IF(ISNUMBER($H110),IF('Order Form'!$K$14="Yes",'Order Form'!$B$8,""),""))</f>
        <v/>
      </c>
      <c r="P110" s="102" t="str">
        <f>IF('Order Form'!$B$9="Company / Department","",IF(ISNUMBER($H110),IF('Order Form'!$K$14="Yes",'Order Form'!$B$9,""),""))</f>
        <v/>
      </c>
      <c r="Q110" s="94" t="str">
        <f>IF('Order Form'!$B$10="Address 1","",IF(ISNUMBER($H110),IF('Order Form'!$K$14="Yes",'Order Form'!$B$10,""),""))</f>
        <v/>
      </c>
      <c r="R110" s="94" t="str">
        <f>IF('Order Form'!$B$11="Address 2","",IF(ISNUMBER($H110),IF('Order Form'!$K$14="Yes",'Order Form'!$B$11,""),""))</f>
        <v/>
      </c>
      <c r="S110" s="102" t="str">
        <f>IF('Order Form'!$B$12="Address 3","",IF(ISNUMBER($H110),IF('Order Form'!$K$14="Yes",'Order Form'!$B$12,""),""))</f>
        <v/>
      </c>
      <c r="T110" s="94" t="str">
        <f>IF('Order Form'!$B$13="Town","",IF(ISNUMBER($H110),IF('Order Form'!$K$14="Yes",'Order Form'!$B$13,""),""))</f>
        <v/>
      </c>
      <c r="U110" s="40"/>
      <c r="V110" s="109" t="str">
        <f>IF('Order Form'!$B$14="Post Code","",IF(ISNUMBER($H110),IF('Order Form'!$K$14="Yes",'Order Form'!$B$14,""),""))</f>
        <v/>
      </c>
      <c r="W110" s="104" t="str">
        <f>IF('Order Form'!$B$15="Country","",IF(ISNUMBER($H110),IF('Order Form'!$K$14="Yes",VLOOKUP('Order Form'!$B$15,Lists!N:O,2,0),""),""))</f>
        <v/>
      </c>
      <c r="X110" s="106"/>
      <c r="Y110" s="105" t="str">
        <f>IF('Order Form'!$F$8="Phone","",IF(ISNUMBER($H110),IF('Order Form'!$K$14="Yes",'Order Form'!$F$8,""),""))</f>
        <v/>
      </c>
      <c r="Z110" s="103" t="str">
        <f>IF('Order Form'!$F$9="Email","",IF(ISNUMBER($H110),IF('Order Form'!$K$14="Yes",'Order Form'!$F$9,""),""))</f>
        <v/>
      </c>
      <c r="AA110" s="44"/>
      <c r="AC110" s="92" t="str">
        <f>IF(ISNUMBER(($H110)),LEFT('Order Form'!$K$10,2),"")</f>
        <v/>
      </c>
      <c r="AD110" s="40"/>
      <c r="AE110" s="92" t="str">
        <f>IF(AC110="GR",LEFT('Order Form'!$K$11,2),"")</f>
        <v/>
      </c>
      <c r="AF110" s="40"/>
      <c r="AG110" s="44"/>
      <c r="AH110" s="44"/>
      <c r="AI110" s="92" t="str">
        <f>IF(ISNUMBER(($H110)),IF('Order Form'!$K$16="Yes","P",""),"")</f>
        <v/>
      </c>
      <c r="AJ110" s="40"/>
      <c r="AK110" s="112"/>
      <c r="AL110" s="112"/>
      <c r="AM110" s="40"/>
      <c r="AN110" s="40"/>
      <c r="AO110" s="44"/>
      <c r="AP110" s="40"/>
      <c r="AQ110" s="44"/>
      <c r="AR110" s="44"/>
      <c r="AS110" s="44"/>
      <c r="AZ110" s="92" t="str">
        <f>IF(ISNUMBER(($H110)),IF('Order Form'!$K$15="Yes","Y",""),"")</f>
        <v/>
      </c>
      <c r="BD110" s="93" t="e">
        <f>IF('Order Form'!#REF!&gt;0,"OF"," ")</f>
        <v>#REF!</v>
      </c>
      <c r="BE110" s="92" t="e">
        <f>IF('Order Form'!#REF!&gt;0,"Y"," ")</f>
        <v>#REF!</v>
      </c>
      <c r="BF110" s="92" t="e">
        <f>IF('Order Form'!#REF!&gt;0,"STANDARD"," ")</f>
        <v>#REF!</v>
      </c>
    </row>
    <row r="111" spans="1:58">
      <c r="A111" s="40"/>
      <c r="B111" s="99" t="str">
        <f>IF(ISNUMBER(($H111)),'Order Form'!$D$5,"")</f>
        <v/>
      </c>
      <c r="C111" s="98" t="str">
        <f>IF(ISNUMBER(($H111)),'Order Form'!$G$5,"")</f>
        <v/>
      </c>
      <c r="D111" s="98" t="str">
        <f>IF('Order Form'!F127="","",IF(ISNUMBER(($H111)),'Order Form'!F127,""))</f>
        <v/>
      </c>
      <c r="E111" s="41"/>
      <c r="F111" s="97" t="str">
        <f>IF(ISNUMBER((H111)),SUBSTITUTE(SUBSTITUTE('Order Form'!B127,"-","")," ",""),"")</f>
        <v/>
      </c>
      <c r="G111" s="42"/>
      <c r="H111" s="96" t="str">
        <f>IF('Order Form'!H127&gt;0,'Order Form'!H127," ")</f>
        <v xml:space="preserve"> </v>
      </c>
      <c r="I111" s="95" t="str">
        <f>IF('Order Form'!$K$13="Yes",(IF('Order Form'!J127&gt;0,"",IF('Order Form'!$K$10&lt;&gt;"GR - Gratis",IF('Order Form'!I127=0,"",IF(ISNUMBER($H111),'Order Form'!I127,"")),""))),"")</f>
        <v/>
      </c>
      <c r="J111" s="95" t="str">
        <f>IF('Order Form'!$K$13="Yes",(IF('Order Form'!J127=0,"",IF('Order Form'!$K$10&lt;&gt;"GR - Gratis",IF(ISNUMBER($H111),'Order Form'!J127,""),""))),"")</f>
        <v/>
      </c>
      <c r="K111" s="43"/>
      <c r="L111" s="95" t="str">
        <f>IF('Order Form'!J127&gt;0,"",IF('Order Form'!G127=0,"",IF('Order Form'!$K$10&lt;&gt;"GR - Gratis",IF('Order Form'!$K$12="Yes",IF(ISNUMBER($H111),'Order Form'!G127*100,""),""),"")))</f>
        <v/>
      </c>
      <c r="M111" s="95" t="str">
        <f>IF('Order Form'!J127&gt;0,"",IF('Order Form'!$K$17=0,"",IF('Order Form'!$K$17=0,"",IF('Order Form'!$K$10&lt;&gt;"GR - Gratis",IF('Order Form'!$K$12="Yes",IF(ISNUMBER($H111),'Order Form'!$K$17*100,""),""),""))))</f>
        <v/>
      </c>
      <c r="N111" s="44"/>
      <c r="O111" s="94" t="str">
        <f>IF('Order Form'!$B$8="Name / Attent Of","",IF(ISNUMBER($H111),IF('Order Form'!$K$14="Yes",'Order Form'!$B$8,""),""))</f>
        <v/>
      </c>
      <c r="P111" s="102" t="str">
        <f>IF('Order Form'!$B$9="Company / Department","",IF(ISNUMBER($H111),IF('Order Form'!$K$14="Yes",'Order Form'!$B$9,""),""))</f>
        <v/>
      </c>
      <c r="Q111" s="94" t="str">
        <f>IF('Order Form'!$B$10="Address 1","",IF(ISNUMBER($H111),IF('Order Form'!$K$14="Yes",'Order Form'!$B$10,""),""))</f>
        <v/>
      </c>
      <c r="R111" s="94" t="str">
        <f>IF('Order Form'!$B$11="Address 2","",IF(ISNUMBER($H111),IF('Order Form'!$K$14="Yes",'Order Form'!$B$11,""),""))</f>
        <v/>
      </c>
      <c r="S111" s="102" t="str">
        <f>IF('Order Form'!$B$12="Address 3","",IF(ISNUMBER($H111),IF('Order Form'!$K$14="Yes",'Order Form'!$B$12,""),""))</f>
        <v/>
      </c>
      <c r="T111" s="94" t="str">
        <f>IF('Order Form'!$B$13="Town","",IF(ISNUMBER($H111),IF('Order Form'!$K$14="Yes",'Order Form'!$B$13,""),""))</f>
        <v/>
      </c>
      <c r="U111" s="40"/>
      <c r="V111" s="109" t="str">
        <f>IF('Order Form'!$B$14="Post Code","",IF(ISNUMBER($H111),IF('Order Form'!$K$14="Yes",'Order Form'!$B$14,""),""))</f>
        <v/>
      </c>
      <c r="W111" s="104" t="str">
        <f>IF('Order Form'!$B$15="Country","",IF(ISNUMBER($H111),IF('Order Form'!$K$14="Yes",VLOOKUP('Order Form'!$B$15,Lists!N:O,2,0),""),""))</f>
        <v/>
      </c>
      <c r="X111" s="106"/>
      <c r="Y111" s="105" t="str">
        <f>IF('Order Form'!$F$8="Phone","",IF(ISNUMBER($H111),IF('Order Form'!$K$14="Yes",'Order Form'!$F$8,""),""))</f>
        <v/>
      </c>
      <c r="Z111" s="103" t="str">
        <f>IF('Order Form'!$F$9="Email","",IF(ISNUMBER($H111),IF('Order Form'!$K$14="Yes",'Order Form'!$F$9,""),""))</f>
        <v/>
      </c>
      <c r="AA111" s="44"/>
      <c r="AC111" s="92" t="str">
        <f>IF(ISNUMBER(($H111)),LEFT('Order Form'!$K$10,2),"")</f>
        <v/>
      </c>
      <c r="AD111" s="40"/>
      <c r="AE111" s="92" t="str">
        <f>IF(AC111="GR",LEFT('Order Form'!$K$11,2),"")</f>
        <v/>
      </c>
      <c r="AF111" s="40"/>
      <c r="AG111" s="44"/>
      <c r="AH111" s="44"/>
      <c r="AI111" s="92" t="str">
        <f>IF(ISNUMBER(($H111)),IF('Order Form'!$K$16="Yes","P",""),"")</f>
        <v/>
      </c>
      <c r="AJ111" s="40"/>
      <c r="AK111" s="112"/>
      <c r="AL111" s="112"/>
      <c r="AM111" s="40"/>
      <c r="AN111" s="40"/>
      <c r="AO111" s="44"/>
      <c r="AP111" s="40"/>
      <c r="AQ111" s="44"/>
      <c r="AR111" s="44"/>
      <c r="AS111" s="44"/>
      <c r="AZ111" s="92" t="str">
        <f>IF(ISNUMBER(($H111)),IF('Order Form'!$K$15="Yes","Y",""),"")</f>
        <v/>
      </c>
      <c r="BD111" s="93" t="e">
        <f>IF('Order Form'!#REF!&gt;0,"OF"," ")</f>
        <v>#REF!</v>
      </c>
      <c r="BE111" s="92" t="e">
        <f>IF('Order Form'!#REF!&gt;0,"Y"," ")</f>
        <v>#REF!</v>
      </c>
      <c r="BF111" s="92" t="e">
        <f>IF('Order Form'!#REF!&gt;0,"STANDARD"," ")</f>
        <v>#REF!</v>
      </c>
    </row>
    <row r="112" spans="1:58">
      <c r="A112" s="40"/>
      <c r="B112" s="99" t="str">
        <f>IF(ISNUMBER(($H112)),'Order Form'!$D$5,"")</f>
        <v/>
      </c>
      <c r="C112" s="98" t="str">
        <f>IF(ISNUMBER(($H112)),'Order Form'!$G$5,"")</f>
        <v/>
      </c>
      <c r="D112" s="98" t="str">
        <f>IF('Order Form'!F128="","",IF(ISNUMBER(($H112)),'Order Form'!F128,""))</f>
        <v/>
      </c>
      <c r="E112" s="41"/>
      <c r="F112" s="97" t="str">
        <f>IF(ISNUMBER((H112)),SUBSTITUTE(SUBSTITUTE('Order Form'!B128,"-","")," ",""),"")</f>
        <v/>
      </c>
      <c r="G112" s="42"/>
      <c r="H112" s="96" t="str">
        <f>IF('Order Form'!H128&gt;0,'Order Form'!H128," ")</f>
        <v xml:space="preserve"> </v>
      </c>
      <c r="I112" s="95" t="str">
        <f>IF('Order Form'!$K$13="Yes",(IF('Order Form'!J128&gt;0,"",IF('Order Form'!$K$10&lt;&gt;"GR - Gratis",IF('Order Form'!I128=0,"",IF(ISNUMBER($H112),'Order Form'!I128,"")),""))),"")</f>
        <v/>
      </c>
      <c r="J112" s="95" t="str">
        <f>IF('Order Form'!$K$13="Yes",(IF('Order Form'!J128=0,"",IF('Order Form'!$K$10&lt;&gt;"GR - Gratis",IF(ISNUMBER($H112),'Order Form'!J128,""),""))),"")</f>
        <v/>
      </c>
      <c r="K112" s="43"/>
      <c r="L112" s="95" t="str">
        <f>IF('Order Form'!J128&gt;0,"",IF('Order Form'!G128=0,"",IF('Order Form'!$K$10&lt;&gt;"GR - Gratis",IF('Order Form'!$K$12="Yes",IF(ISNUMBER($H112),'Order Form'!G128*100,""),""),"")))</f>
        <v/>
      </c>
      <c r="M112" s="95" t="str">
        <f>IF('Order Form'!J128&gt;0,"",IF('Order Form'!$K$17=0,"",IF('Order Form'!$K$17=0,"",IF('Order Form'!$K$10&lt;&gt;"GR - Gratis",IF('Order Form'!$K$12="Yes",IF(ISNUMBER($H112),'Order Form'!$K$17*100,""),""),""))))</f>
        <v/>
      </c>
      <c r="N112" s="44"/>
      <c r="O112" s="94" t="str">
        <f>IF('Order Form'!$B$8="Name / Attent Of","",IF(ISNUMBER($H112),IF('Order Form'!$K$14="Yes",'Order Form'!$B$8,""),""))</f>
        <v/>
      </c>
      <c r="P112" s="102" t="str">
        <f>IF('Order Form'!$B$9="Company / Department","",IF(ISNUMBER($H112),IF('Order Form'!$K$14="Yes",'Order Form'!$B$9,""),""))</f>
        <v/>
      </c>
      <c r="Q112" s="94" t="str">
        <f>IF('Order Form'!$B$10="Address 1","",IF(ISNUMBER($H112),IF('Order Form'!$K$14="Yes",'Order Form'!$B$10,""),""))</f>
        <v/>
      </c>
      <c r="R112" s="94" t="str">
        <f>IF('Order Form'!$B$11="Address 2","",IF(ISNUMBER($H112),IF('Order Form'!$K$14="Yes",'Order Form'!$B$11,""),""))</f>
        <v/>
      </c>
      <c r="S112" s="102" t="str">
        <f>IF('Order Form'!$B$12="Address 3","",IF(ISNUMBER($H112),IF('Order Form'!$K$14="Yes",'Order Form'!$B$12,""),""))</f>
        <v/>
      </c>
      <c r="T112" s="94" t="str">
        <f>IF('Order Form'!$B$13="Town","",IF(ISNUMBER($H112),IF('Order Form'!$K$14="Yes",'Order Form'!$B$13,""),""))</f>
        <v/>
      </c>
      <c r="U112" s="40"/>
      <c r="V112" s="109" t="str">
        <f>IF('Order Form'!$B$14="Post Code","",IF(ISNUMBER($H112),IF('Order Form'!$K$14="Yes",'Order Form'!$B$14,""),""))</f>
        <v/>
      </c>
      <c r="W112" s="104" t="str">
        <f>IF('Order Form'!$B$15="Country","",IF(ISNUMBER($H112),IF('Order Form'!$K$14="Yes",VLOOKUP('Order Form'!$B$15,Lists!N:O,2,0),""),""))</f>
        <v/>
      </c>
      <c r="X112" s="106"/>
      <c r="Y112" s="105" t="str">
        <f>IF('Order Form'!$F$8="Phone","",IF(ISNUMBER($H112),IF('Order Form'!$K$14="Yes",'Order Form'!$F$8,""),""))</f>
        <v/>
      </c>
      <c r="Z112" s="103" t="str">
        <f>IF('Order Form'!$F$9="Email","",IF(ISNUMBER($H112),IF('Order Form'!$K$14="Yes",'Order Form'!$F$9,""),""))</f>
        <v/>
      </c>
      <c r="AA112" s="44"/>
      <c r="AC112" s="92" t="str">
        <f>IF(ISNUMBER(($H112)),LEFT('Order Form'!$K$10,2),"")</f>
        <v/>
      </c>
      <c r="AD112" s="40"/>
      <c r="AE112" s="92" t="str">
        <f>IF(AC112="GR",LEFT('Order Form'!$K$11,2),"")</f>
        <v/>
      </c>
      <c r="AF112" s="40"/>
      <c r="AG112" s="44"/>
      <c r="AH112" s="44"/>
      <c r="AI112" s="92" t="str">
        <f>IF(ISNUMBER(($H112)),IF('Order Form'!$K$16="Yes","P",""),"")</f>
        <v/>
      </c>
      <c r="AJ112" s="40"/>
      <c r="AK112" s="112"/>
      <c r="AL112" s="112"/>
      <c r="AM112" s="40"/>
      <c r="AN112" s="40"/>
      <c r="AO112" s="44"/>
      <c r="AP112" s="40"/>
      <c r="AQ112" s="44"/>
      <c r="AR112" s="44"/>
      <c r="AS112" s="44"/>
      <c r="AZ112" s="92" t="str">
        <f>IF(ISNUMBER(($H112)),IF('Order Form'!$K$15="Yes","Y",""),"")</f>
        <v/>
      </c>
      <c r="BD112" s="93" t="e">
        <f>IF('Order Form'!#REF!&gt;0,"OF"," ")</f>
        <v>#REF!</v>
      </c>
      <c r="BE112" s="92" t="e">
        <f>IF('Order Form'!#REF!&gt;0,"Y"," ")</f>
        <v>#REF!</v>
      </c>
      <c r="BF112" s="92" t="e">
        <f>IF('Order Form'!#REF!&gt;0,"STANDARD"," ")</f>
        <v>#REF!</v>
      </c>
    </row>
    <row r="113" spans="1:58">
      <c r="A113" s="40"/>
      <c r="B113" s="99" t="str">
        <f>IF(ISNUMBER(($H113)),'Order Form'!$D$5,"")</f>
        <v/>
      </c>
      <c r="C113" s="98" t="str">
        <f>IF(ISNUMBER(($H113)),'Order Form'!$G$5,"")</f>
        <v/>
      </c>
      <c r="D113" s="98" t="str">
        <f>IF('Order Form'!F129="","",IF(ISNUMBER(($H113)),'Order Form'!F129,""))</f>
        <v/>
      </c>
      <c r="E113" s="41"/>
      <c r="F113" s="97" t="str">
        <f>IF(ISNUMBER((H113)),SUBSTITUTE(SUBSTITUTE('Order Form'!B129,"-","")," ",""),"")</f>
        <v/>
      </c>
      <c r="G113" s="42"/>
      <c r="H113" s="96" t="str">
        <f>IF('Order Form'!H129&gt;0,'Order Form'!H129," ")</f>
        <v xml:space="preserve"> </v>
      </c>
      <c r="I113" s="95" t="str">
        <f>IF('Order Form'!$K$13="Yes",(IF('Order Form'!J129&gt;0,"",IF('Order Form'!$K$10&lt;&gt;"GR - Gratis",IF('Order Form'!I129=0,"",IF(ISNUMBER($H113),'Order Form'!I129,"")),""))),"")</f>
        <v/>
      </c>
      <c r="J113" s="95" t="str">
        <f>IF('Order Form'!$K$13="Yes",(IF('Order Form'!J129=0,"",IF('Order Form'!$K$10&lt;&gt;"GR - Gratis",IF(ISNUMBER($H113),'Order Form'!J129,""),""))),"")</f>
        <v/>
      </c>
      <c r="K113" s="43"/>
      <c r="L113" s="95" t="str">
        <f>IF('Order Form'!J129&gt;0,"",IF('Order Form'!G129=0,"",IF('Order Form'!$K$10&lt;&gt;"GR - Gratis",IF('Order Form'!$K$12="Yes",IF(ISNUMBER($H113),'Order Form'!G129*100,""),""),"")))</f>
        <v/>
      </c>
      <c r="M113" s="95" t="str">
        <f>IF('Order Form'!J129&gt;0,"",IF('Order Form'!$K$17=0,"",IF('Order Form'!$K$17=0,"",IF('Order Form'!$K$10&lt;&gt;"GR - Gratis",IF('Order Form'!$K$12="Yes",IF(ISNUMBER($H113),'Order Form'!$K$17*100,""),""),""))))</f>
        <v/>
      </c>
      <c r="N113" s="44"/>
      <c r="O113" s="94" t="str">
        <f>IF('Order Form'!$B$8="Name / Attent Of","",IF(ISNUMBER($H113),IF('Order Form'!$K$14="Yes",'Order Form'!$B$8,""),""))</f>
        <v/>
      </c>
      <c r="P113" s="102" t="str">
        <f>IF('Order Form'!$B$9="Company / Department","",IF(ISNUMBER($H113),IF('Order Form'!$K$14="Yes",'Order Form'!$B$9,""),""))</f>
        <v/>
      </c>
      <c r="Q113" s="94" t="str">
        <f>IF('Order Form'!$B$10="Address 1","",IF(ISNUMBER($H113),IF('Order Form'!$K$14="Yes",'Order Form'!$B$10,""),""))</f>
        <v/>
      </c>
      <c r="R113" s="94" t="str">
        <f>IF('Order Form'!$B$11="Address 2","",IF(ISNUMBER($H113),IF('Order Form'!$K$14="Yes",'Order Form'!$B$11,""),""))</f>
        <v/>
      </c>
      <c r="S113" s="102" t="str">
        <f>IF('Order Form'!$B$12="Address 3","",IF(ISNUMBER($H113),IF('Order Form'!$K$14="Yes",'Order Form'!$B$12,""),""))</f>
        <v/>
      </c>
      <c r="T113" s="94" t="str">
        <f>IF('Order Form'!$B$13="Town","",IF(ISNUMBER($H113),IF('Order Form'!$K$14="Yes",'Order Form'!$B$13,""),""))</f>
        <v/>
      </c>
      <c r="U113" s="40"/>
      <c r="V113" s="109" t="str">
        <f>IF('Order Form'!$B$14="Post Code","",IF(ISNUMBER($H113),IF('Order Form'!$K$14="Yes",'Order Form'!$B$14,""),""))</f>
        <v/>
      </c>
      <c r="W113" s="104" t="str">
        <f>IF('Order Form'!$B$15="Country","",IF(ISNUMBER($H113),IF('Order Form'!$K$14="Yes",VLOOKUP('Order Form'!$B$15,Lists!N:O,2,0),""),""))</f>
        <v/>
      </c>
      <c r="X113" s="106"/>
      <c r="Y113" s="105" t="str">
        <f>IF('Order Form'!$F$8="Phone","",IF(ISNUMBER($H113),IF('Order Form'!$K$14="Yes",'Order Form'!$F$8,""),""))</f>
        <v/>
      </c>
      <c r="Z113" s="103" t="str">
        <f>IF('Order Form'!$F$9="Email","",IF(ISNUMBER($H113),IF('Order Form'!$K$14="Yes",'Order Form'!$F$9,""),""))</f>
        <v/>
      </c>
      <c r="AA113" s="44"/>
      <c r="AC113" s="92" t="str">
        <f>IF(ISNUMBER(($H113)),LEFT('Order Form'!$K$10,2),"")</f>
        <v/>
      </c>
      <c r="AD113" s="40"/>
      <c r="AE113" s="92" t="str">
        <f>IF(AC113="GR",LEFT('Order Form'!$K$11,2),"")</f>
        <v/>
      </c>
      <c r="AF113" s="40"/>
      <c r="AG113" s="44"/>
      <c r="AH113" s="44"/>
      <c r="AI113" s="92" t="str">
        <f>IF(ISNUMBER(($H113)),IF('Order Form'!$K$16="Yes","P",""),"")</f>
        <v/>
      </c>
      <c r="AJ113" s="40"/>
      <c r="AK113" s="112"/>
      <c r="AL113" s="112"/>
      <c r="AM113" s="40"/>
      <c r="AN113" s="40"/>
      <c r="AO113" s="44"/>
      <c r="AP113" s="40"/>
      <c r="AQ113" s="44"/>
      <c r="AR113" s="44"/>
      <c r="AS113" s="44"/>
      <c r="AZ113" s="92" t="str">
        <f>IF(ISNUMBER(($H113)),IF('Order Form'!$K$15="Yes","Y",""),"")</f>
        <v/>
      </c>
      <c r="BD113" s="93" t="e">
        <f>IF('Order Form'!#REF!&gt;0,"OF"," ")</f>
        <v>#REF!</v>
      </c>
      <c r="BE113" s="92" t="e">
        <f>IF('Order Form'!#REF!&gt;0,"Y"," ")</f>
        <v>#REF!</v>
      </c>
      <c r="BF113" s="92" t="e">
        <f>IF('Order Form'!#REF!&gt;0,"STANDARD"," ")</f>
        <v>#REF!</v>
      </c>
    </row>
    <row r="114" spans="1:58">
      <c r="A114" s="40"/>
      <c r="B114" s="99" t="str">
        <f>IF(ISNUMBER(($H114)),'Order Form'!$D$5,"")</f>
        <v/>
      </c>
      <c r="C114" s="98" t="str">
        <f>IF(ISNUMBER(($H114)),'Order Form'!$G$5,"")</f>
        <v/>
      </c>
      <c r="D114" s="98" t="str">
        <f>IF('Order Form'!F130="","",IF(ISNUMBER(($H114)),'Order Form'!F130,""))</f>
        <v/>
      </c>
      <c r="E114" s="41"/>
      <c r="F114" s="97" t="str">
        <f>IF(ISNUMBER((H114)),SUBSTITUTE(SUBSTITUTE('Order Form'!B130,"-","")," ",""),"")</f>
        <v/>
      </c>
      <c r="G114" s="42"/>
      <c r="H114" s="96" t="str">
        <f>IF('Order Form'!H130&gt;0,'Order Form'!H130," ")</f>
        <v xml:space="preserve"> </v>
      </c>
      <c r="I114" s="95" t="str">
        <f>IF('Order Form'!$K$13="Yes",(IF('Order Form'!J130&gt;0,"",IF('Order Form'!$K$10&lt;&gt;"GR - Gratis",IF('Order Form'!I130=0,"",IF(ISNUMBER($H114),'Order Form'!I130,"")),""))),"")</f>
        <v/>
      </c>
      <c r="J114" s="95" t="str">
        <f>IF('Order Form'!$K$13="Yes",(IF('Order Form'!J130=0,"",IF('Order Form'!$K$10&lt;&gt;"GR - Gratis",IF(ISNUMBER($H114),'Order Form'!J130,""),""))),"")</f>
        <v/>
      </c>
      <c r="K114" s="43"/>
      <c r="L114" s="95" t="str">
        <f>IF('Order Form'!J130&gt;0,"",IF('Order Form'!G130=0,"",IF('Order Form'!$K$10&lt;&gt;"GR - Gratis",IF('Order Form'!$K$12="Yes",IF(ISNUMBER($H114),'Order Form'!G130*100,""),""),"")))</f>
        <v/>
      </c>
      <c r="M114" s="95" t="str">
        <f>IF('Order Form'!J130&gt;0,"",IF('Order Form'!$K$17=0,"",IF('Order Form'!$K$17=0,"",IF('Order Form'!$K$10&lt;&gt;"GR - Gratis",IF('Order Form'!$K$12="Yes",IF(ISNUMBER($H114),'Order Form'!$K$17*100,""),""),""))))</f>
        <v/>
      </c>
      <c r="N114" s="44"/>
      <c r="O114" s="94" t="str">
        <f>IF('Order Form'!$B$8="Name / Attent Of","",IF(ISNUMBER($H114),IF('Order Form'!$K$14="Yes",'Order Form'!$B$8,""),""))</f>
        <v/>
      </c>
      <c r="P114" s="102" t="str">
        <f>IF('Order Form'!$B$9="Company / Department","",IF(ISNUMBER($H114),IF('Order Form'!$K$14="Yes",'Order Form'!$B$9,""),""))</f>
        <v/>
      </c>
      <c r="Q114" s="94" t="str">
        <f>IF('Order Form'!$B$10="Address 1","",IF(ISNUMBER($H114),IF('Order Form'!$K$14="Yes",'Order Form'!$B$10,""),""))</f>
        <v/>
      </c>
      <c r="R114" s="94" t="str">
        <f>IF('Order Form'!$B$11="Address 2","",IF(ISNUMBER($H114),IF('Order Form'!$K$14="Yes",'Order Form'!$B$11,""),""))</f>
        <v/>
      </c>
      <c r="S114" s="102" t="str">
        <f>IF('Order Form'!$B$12="Address 3","",IF(ISNUMBER($H114),IF('Order Form'!$K$14="Yes",'Order Form'!$B$12,""),""))</f>
        <v/>
      </c>
      <c r="T114" s="94" t="str">
        <f>IF('Order Form'!$B$13="Town","",IF(ISNUMBER($H114),IF('Order Form'!$K$14="Yes",'Order Form'!$B$13,""),""))</f>
        <v/>
      </c>
      <c r="U114" s="40"/>
      <c r="V114" s="109" t="str">
        <f>IF('Order Form'!$B$14="Post Code","",IF(ISNUMBER($H114),IF('Order Form'!$K$14="Yes",'Order Form'!$B$14,""),""))</f>
        <v/>
      </c>
      <c r="W114" s="104" t="str">
        <f>IF('Order Form'!$B$15="Country","",IF(ISNUMBER($H114),IF('Order Form'!$K$14="Yes",VLOOKUP('Order Form'!$B$15,Lists!N:O,2,0),""),""))</f>
        <v/>
      </c>
      <c r="X114" s="106"/>
      <c r="Y114" s="105" t="str">
        <f>IF('Order Form'!$F$8="Phone","",IF(ISNUMBER($H114),IF('Order Form'!$K$14="Yes",'Order Form'!$F$8,""),""))</f>
        <v/>
      </c>
      <c r="Z114" s="103" t="str">
        <f>IF('Order Form'!$F$9="Email","",IF(ISNUMBER($H114),IF('Order Form'!$K$14="Yes",'Order Form'!$F$9,""),""))</f>
        <v/>
      </c>
      <c r="AA114" s="44"/>
      <c r="AC114" s="92" t="str">
        <f>IF(ISNUMBER(($H114)),LEFT('Order Form'!$K$10,2),"")</f>
        <v/>
      </c>
      <c r="AD114" s="40"/>
      <c r="AE114" s="92" t="str">
        <f>IF(AC114="GR",LEFT('Order Form'!$K$11,2),"")</f>
        <v/>
      </c>
      <c r="AF114" s="40"/>
      <c r="AG114" s="44"/>
      <c r="AH114" s="44"/>
      <c r="AI114" s="92" t="str">
        <f>IF(ISNUMBER(($H114)),IF('Order Form'!$K$16="Yes","P",""),"")</f>
        <v/>
      </c>
      <c r="AJ114" s="40"/>
      <c r="AK114" s="112"/>
      <c r="AL114" s="112"/>
      <c r="AM114" s="40"/>
      <c r="AN114" s="40"/>
      <c r="AO114" s="44"/>
      <c r="AP114" s="40"/>
      <c r="AQ114" s="44"/>
      <c r="AR114" s="44"/>
      <c r="AS114" s="44"/>
      <c r="AZ114" s="92" t="str">
        <f>IF(ISNUMBER(($H114)),IF('Order Form'!$K$15="Yes","Y",""),"")</f>
        <v/>
      </c>
      <c r="BD114" s="93" t="e">
        <f>IF('Order Form'!#REF!&gt;0,"OF"," ")</f>
        <v>#REF!</v>
      </c>
      <c r="BE114" s="92" t="e">
        <f>IF('Order Form'!#REF!&gt;0,"Y"," ")</f>
        <v>#REF!</v>
      </c>
      <c r="BF114" s="92" t="e">
        <f>IF('Order Form'!#REF!&gt;0,"STANDARD"," ")</f>
        <v>#REF!</v>
      </c>
    </row>
    <row r="115" spans="1:58">
      <c r="A115" s="40"/>
      <c r="B115" s="99" t="str">
        <f>IF(ISNUMBER(($H115)),'Order Form'!$D$5,"")</f>
        <v/>
      </c>
      <c r="C115" s="98" t="str">
        <f>IF(ISNUMBER(($H115)),'Order Form'!$G$5,"")</f>
        <v/>
      </c>
      <c r="D115" s="98" t="str">
        <f>IF('Order Form'!F131="","",IF(ISNUMBER(($H115)),'Order Form'!F131,""))</f>
        <v/>
      </c>
      <c r="E115" s="41"/>
      <c r="F115" s="97" t="str">
        <f>IF(ISNUMBER((H115)),SUBSTITUTE(SUBSTITUTE('Order Form'!B131,"-","")," ",""),"")</f>
        <v/>
      </c>
      <c r="G115" s="42"/>
      <c r="H115" s="96" t="str">
        <f>IF('Order Form'!H131&gt;0,'Order Form'!H131," ")</f>
        <v xml:space="preserve"> </v>
      </c>
      <c r="I115" s="95" t="str">
        <f>IF('Order Form'!$K$13="Yes",(IF('Order Form'!J131&gt;0,"",IF('Order Form'!$K$10&lt;&gt;"GR - Gratis",IF('Order Form'!I131=0,"",IF(ISNUMBER($H115),'Order Form'!I131,"")),""))),"")</f>
        <v/>
      </c>
      <c r="J115" s="95" t="str">
        <f>IF('Order Form'!$K$13="Yes",(IF('Order Form'!J131=0,"",IF('Order Form'!$K$10&lt;&gt;"GR - Gratis",IF(ISNUMBER($H115),'Order Form'!J131,""),""))),"")</f>
        <v/>
      </c>
      <c r="K115" s="43"/>
      <c r="L115" s="95" t="str">
        <f>IF('Order Form'!J131&gt;0,"",IF('Order Form'!G131=0,"",IF('Order Form'!$K$10&lt;&gt;"GR - Gratis",IF('Order Form'!$K$12="Yes",IF(ISNUMBER($H115),'Order Form'!G131*100,""),""),"")))</f>
        <v/>
      </c>
      <c r="M115" s="95" t="str">
        <f>IF('Order Form'!J131&gt;0,"",IF('Order Form'!$K$17=0,"",IF('Order Form'!$K$17=0,"",IF('Order Form'!$K$10&lt;&gt;"GR - Gratis",IF('Order Form'!$K$12="Yes",IF(ISNUMBER($H115),'Order Form'!$K$17*100,""),""),""))))</f>
        <v/>
      </c>
      <c r="N115" s="44"/>
      <c r="O115" s="94" t="str">
        <f>IF('Order Form'!$B$8="Name / Attent Of","",IF(ISNUMBER($H115),IF('Order Form'!$K$14="Yes",'Order Form'!$B$8,""),""))</f>
        <v/>
      </c>
      <c r="P115" s="102" t="str">
        <f>IF('Order Form'!$B$9="Company / Department","",IF(ISNUMBER($H115),IF('Order Form'!$K$14="Yes",'Order Form'!$B$9,""),""))</f>
        <v/>
      </c>
      <c r="Q115" s="94" t="str">
        <f>IF('Order Form'!$B$10="Address 1","",IF(ISNUMBER($H115),IF('Order Form'!$K$14="Yes",'Order Form'!$B$10,""),""))</f>
        <v/>
      </c>
      <c r="R115" s="94" t="str">
        <f>IF('Order Form'!$B$11="Address 2","",IF(ISNUMBER($H115),IF('Order Form'!$K$14="Yes",'Order Form'!$B$11,""),""))</f>
        <v/>
      </c>
      <c r="S115" s="102" t="str">
        <f>IF('Order Form'!$B$12="Address 3","",IF(ISNUMBER($H115),IF('Order Form'!$K$14="Yes",'Order Form'!$B$12,""),""))</f>
        <v/>
      </c>
      <c r="T115" s="94" t="str">
        <f>IF('Order Form'!$B$13="Town","",IF(ISNUMBER($H115),IF('Order Form'!$K$14="Yes",'Order Form'!$B$13,""),""))</f>
        <v/>
      </c>
      <c r="U115" s="40"/>
      <c r="V115" s="109" t="str">
        <f>IF('Order Form'!$B$14="Post Code","",IF(ISNUMBER($H115),IF('Order Form'!$K$14="Yes",'Order Form'!$B$14,""),""))</f>
        <v/>
      </c>
      <c r="W115" s="104" t="str">
        <f>IF('Order Form'!$B$15="Country","",IF(ISNUMBER($H115),IF('Order Form'!$K$14="Yes",VLOOKUP('Order Form'!$B$15,Lists!N:O,2,0),""),""))</f>
        <v/>
      </c>
      <c r="X115" s="106"/>
      <c r="Y115" s="105" t="str">
        <f>IF('Order Form'!$F$8="Phone","",IF(ISNUMBER($H115),IF('Order Form'!$K$14="Yes",'Order Form'!$F$8,""),""))</f>
        <v/>
      </c>
      <c r="Z115" s="103" t="str">
        <f>IF('Order Form'!$F$9="Email","",IF(ISNUMBER($H115),IF('Order Form'!$K$14="Yes",'Order Form'!$F$9,""),""))</f>
        <v/>
      </c>
      <c r="AA115" s="44"/>
      <c r="AC115" s="92" t="str">
        <f>IF(ISNUMBER(($H115)),LEFT('Order Form'!$K$10,2),"")</f>
        <v/>
      </c>
      <c r="AD115" s="40"/>
      <c r="AE115" s="92" t="str">
        <f>IF(AC115="GR",LEFT('Order Form'!$K$11,2),"")</f>
        <v/>
      </c>
      <c r="AF115" s="40"/>
      <c r="AG115" s="44"/>
      <c r="AH115" s="44"/>
      <c r="AI115" s="92" t="str">
        <f>IF(ISNUMBER(($H115)),IF('Order Form'!$K$16="Yes","P",""),"")</f>
        <v/>
      </c>
      <c r="AJ115" s="40"/>
      <c r="AK115" s="112"/>
      <c r="AL115" s="112"/>
      <c r="AM115" s="40"/>
      <c r="AN115" s="40"/>
      <c r="AO115" s="44"/>
      <c r="AP115" s="40"/>
      <c r="AQ115" s="44"/>
      <c r="AR115" s="44"/>
      <c r="AS115" s="44"/>
      <c r="AZ115" s="92" t="str">
        <f>IF(ISNUMBER(($H115)),IF('Order Form'!$K$15="Yes","Y",""),"")</f>
        <v/>
      </c>
      <c r="BD115" s="93" t="e">
        <f>IF('Order Form'!#REF!&gt;0,"OF"," ")</f>
        <v>#REF!</v>
      </c>
      <c r="BE115" s="92" t="e">
        <f>IF('Order Form'!#REF!&gt;0,"Y"," ")</f>
        <v>#REF!</v>
      </c>
      <c r="BF115" s="92" t="e">
        <f>IF('Order Form'!#REF!&gt;0,"STANDARD"," ")</f>
        <v>#REF!</v>
      </c>
    </row>
    <row r="116" spans="1:58">
      <c r="A116" s="40"/>
      <c r="B116" s="99" t="str">
        <f>IF(ISNUMBER(($H116)),'Order Form'!$D$5,"")</f>
        <v/>
      </c>
      <c r="C116" s="98" t="str">
        <f>IF(ISNUMBER(($H116)),'Order Form'!$G$5,"")</f>
        <v/>
      </c>
      <c r="D116" s="98" t="str">
        <f>IF('Order Form'!F132="","",IF(ISNUMBER(($H116)),'Order Form'!F132,""))</f>
        <v/>
      </c>
      <c r="E116" s="41"/>
      <c r="F116" s="97" t="str">
        <f>IF(ISNUMBER((H116)),SUBSTITUTE(SUBSTITUTE('Order Form'!B132,"-","")," ",""),"")</f>
        <v/>
      </c>
      <c r="G116" s="42"/>
      <c r="H116" s="96" t="str">
        <f>IF('Order Form'!H132&gt;0,'Order Form'!H132," ")</f>
        <v xml:space="preserve"> </v>
      </c>
      <c r="I116" s="95" t="str">
        <f>IF('Order Form'!$K$13="Yes",(IF('Order Form'!J132&gt;0,"",IF('Order Form'!$K$10&lt;&gt;"GR - Gratis",IF('Order Form'!I132=0,"",IF(ISNUMBER($H116),'Order Form'!I132,"")),""))),"")</f>
        <v/>
      </c>
      <c r="J116" s="95" t="str">
        <f>IF('Order Form'!$K$13="Yes",(IF('Order Form'!J132=0,"",IF('Order Form'!$K$10&lt;&gt;"GR - Gratis",IF(ISNUMBER($H116),'Order Form'!J132,""),""))),"")</f>
        <v/>
      </c>
      <c r="K116" s="43"/>
      <c r="L116" s="95" t="str">
        <f>IF('Order Form'!J132&gt;0,"",IF('Order Form'!G132=0,"",IF('Order Form'!$K$10&lt;&gt;"GR - Gratis",IF('Order Form'!$K$12="Yes",IF(ISNUMBER($H116),'Order Form'!G132*100,""),""),"")))</f>
        <v/>
      </c>
      <c r="M116" s="95" t="str">
        <f>IF('Order Form'!J132&gt;0,"",IF('Order Form'!$K$17=0,"",IF('Order Form'!$K$17=0,"",IF('Order Form'!$K$10&lt;&gt;"GR - Gratis",IF('Order Form'!$K$12="Yes",IF(ISNUMBER($H116),'Order Form'!$K$17*100,""),""),""))))</f>
        <v/>
      </c>
      <c r="N116" s="44"/>
      <c r="O116" s="94" t="str">
        <f>IF('Order Form'!$B$8="Name / Attent Of","",IF(ISNUMBER($H116),IF('Order Form'!$K$14="Yes",'Order Form'!$B$8,""),""))</f>
        <v/>
      </c>
      <c r="P116" s="102" t="str">
        <f>IF('Order Form'!$B$9="Company / Department","",IF(ISNUMBER($H116),IF('Order Form'!$K$14="Yes",'Order Form'!$B$9,""),""))</f>
        <v/>
      </c>
      <c r="Q116" s="94" t="str">
        <f>IF('Order Form'!$B$10="Address 1","",IF(ISNUMBER($H116),IF('Order Form'!$K$14="Yes",'Order Form'!$B$10,""),""))</f>
        <v/>
      </c>
      <c r="R116" s="94" t="str">
        <f>IF('Order Form'!$B$11="Address 2","",IF(ISNUMBER($H116),IF('Order Form'!$K$14="Yes",'Order Form'!$B$11,""),""))</f>
        <v/>
      </c>
      <c r="S116" s="102" t="str">
        <f>IF('Order Form'!$B$12="Address 3","",IF(ISNUMBER($H116),IF('Order Form'!$K$14="Yes",'Order Form'!$B$12,""),""))</f>
        <v/>
      </c>
      <c r="T116" s="94" t="str">
        <f>IF('Order Form'!$B$13="Town","",IF(ISNUMBER($H116),IF('Order Form'!$K$14="Yes",'Order Form'!$B$13,""),""))</f>
        <v/>
      </c>
      <c r="U116" s="40"/>
      <c r="V116" s="109" t="str">
        <f>IF('Order Form'!$B$14="Post Code","",IF(ISNUMBER($H116),IF('Order Form'!$K$14="Yes",'Order Form'!$B$14,""),""))</f>
        <v/>
      </c>
      <c r="W116" s="104" t="str">
        <f>IF('Order Form'!$B$15="Country","",IF(ISNUMBER($H116),IF('Order Form'!$K$14="Yes",VLOOKUP('Order Form'!$B$15,Lists!N:O,2,0),""),""))</f>
        <v/>
      </c>
      <c r="X116" s="106"/>
      <c r="Y116" s="105" t="str">
        <f>IF('Order Form'!$F$8="Phone","",IF(ISNUMBER($H116),IF('Order Form'!$K$14="Yes",'Order Form'!$F$8,""),""))</f>
        <v/>
      </c>
      <c r="Z116" s="103" t="str">
        <f>IF('Order Form'!$F$9="Email","",IF(ISNUMBER($H116),IF('Order Form'!$K$14="Yes",'Order Form'!$F$9,""),""))</f>
        <v/>
      </c>
      <c r="AA116" s="44"/>
      <c r="AC116" s="92" t="str">
        <f>IF(ISNUMBER(($H116)),LEFT('Order Form'!$K$10,2),"")</f>
        <v/>
      </c>
      <c r="AD116" s="40"/>
      <c r="AE116" s="92" t="str">
        <f>IF(AC116="GR",LEFT('Order Form'!$K$11,2),"")</f>
        <v/>
      </c>
      <c r="AF116" s="40"/>
      <c r="AG116" s="44"/>
      <c r="AH116" s="44"/>
      <c r="AI116" s="92" t="str">
        <f>IF(ISNUMBER(($H116)),IF('Order Form'!$K$16="Yes","P",""),"")</f>
        <v/>
      </c>
      <c r="AJ116" s="40"/>
      <c r="AK116" s="112"/>
      <c r="AL116" s="112"/>
      <c r="AM116" s="40"/>
      <c r="AN116" s="40"/>
      <c r="AO116" s="44"/>
      <c r="AP116" s="40"/>
      <c r="AQ116" s="44"/>
      <c r="AR116" s="44"/>
      <c r="AS116" s="44"/>
      <c r="AZ116" s="92" t="str">
        <f>IF(ISNUMBER(($H116)),IF('Order Form'!$K$15="Yes","Y",""),"")</f>
        <v/>
      </c>
      <c r="BD116" s="93" t="e">
        <f>IF('Order Form'!#REF!&gt;0,"OF"," ")</f>
        <v>#REF!</v>
      </c>
      <c r="BE116" s="92" t="e">
        <f>IF('Order Form'!#REF!&gt;0,"Y"," ")</f>
        <v>#REF!</v>
      </c>
      <c r="BF116" s="92" t="e">
        <f>IF('Order Form'!#REF!&gt;0,"STANDARD"," ")</f>
        <v>#REF!</v>
      </c>
    </row>
    <row r="117" spans="1:58">
      <c r="A117" s="40"/>
      <c r="B117" s="99" t="str">
        <f>IF(ISNUMBER(($H117)),'Order Form'!$D$5,"")</f>
        <v/>
      </c>
      <c r="C117" s="98" t="str">
        <f>IF(ISNUMBER(($H117)),'Order Form'!$G$5,"")</f>
        <v/>
      </c>
      <c r="D117" s="98" t="str">
        <f>IF('Order Form'!F133="","",IF(ISNUMBER(($H117)),'Order Form'!F133,""))</f>
        <v/>
      </c>
      <c r="E117" s="41"/>
      <c r="F117" s="97" t="str">
        <f>IF(ISNUMBER((H117)),SUBSTITUTE(SUBSTITUTE('Order Form'!B133,"-","")," ",""),"")</f>
        <v/>
      </c>
      <c r="G117" s="42"/>
      <c r="H117" s="96" t="str">
        <f>IF('Order Form'!H133&gt;0,'Order Form'!H133," ")</f>
        <v xml:space="preserve"> </v>
      </c>
      <c r="I117" s="95" t="str">
        <f>IF('Order Form'!$K$13="Yes",(IF('Order Form'!J133&gt;0,"",IF('Order Form'!$K$10&lt;&gt;"GR - Gratis",IF('Order Form'!I133=0,"",IF(ISNUMBER($H117),'Order Form'!I133,"")),""))),"")</f>
        <v/>
      </c>
      <c r="J117" s="95" t="str">
        <f>IF('Order Form'!$K$13="Yes",(IF('Order Form'!J133=0,"",IF('Order Form'!$K$10&lt;&gt;"GR - Gratis",IF(ISNUMBER($H117),'Order Form'!J133,""),""))),"")</f>
        <v/>
      </c>
      <c r="K117" s="43"/>
      <c r="L117" s="95" t="str">
        <f>IF('Order Form'!J133&gt;0,"",IF('Order Form'!G133=0,"",IF('Order Form'!$K$10&lt;&gt;"GR - Gratis",IF('Order Form'!$K$12="Yes",IF(ISNUMBER($H117),'Order Form'!G133*100,""),""),"")))</f>
        <v/>
      </c>
      <c r="M117" s="95" t="str">
        <f>IF('Order Form'!J133&gt;0,"",IF('Order Form'!$K$17=0,"",IF('Order Form'!$K$17=0,"",IF('Order Form'!$K$10&lt;&gt;"GR - Gratis",IF('Order Form'!$K$12="Yes",IF(ISNUMBER($H117),'Order Form'!$K$17*100,""),""),""))))</f>
        <v/>
      </c>
      <c r="N117" s="44"/>
      <c r="O117" s="94" t="str">
        <f>IF('Order Form'!$B$8="Name / Attent Of","",IF(ISNUMBER($H117),IF('Order Form'!$K$14="Yes",'Order Form'!$B$8,""),""))</f>
        <v/>
      </c>
      <c r="P117" s="102" t="str">
        <f>IF('Order Form'!$B$9="Company / Department","",IF(ISNUMBER($H117),IF('Order Form'!$K$14="Yes",'Order Form'!$B$9,""),""))</f>
        <v/>
      </c>
      <c r="Q117" s="94" t="str">
        <f>IF('Order Form'!$B$10="Address 1","",IF(ISNUMBER($H117),IF('Order Form'!$K$14="Yes",'Order Form'!$B$10,""),""))</f>
        <v/>
      </c>
      <c r="R117" s="94" t="str">
        <f>IF('Order Form'!$B$11="Address 2","",IF(ISNUMBER($H117),IF('Order Form'!$K$14="Yes",'Order Form'!$B$11,""),""))</f>
        <v/>
      </c>
      <c r="S117" s="102" t="str">
        <f>IF('Order Form'!$B$12="Address 3","",IF(ISNUMBER($H117),IF('Order Form'!$K$14="Yes",'Order Form'!$B$12,""),""))</f>
        <v/>
      </c>
      <c r="T117" s="94" t="str">
        <f>IF('Order Form'!$B$13="Town","",IF(ISNUMBER($H117),IF('Order Form'!$K$14="Yes",'Order Form'!$B$13,""),""))</f>
        <v/>
      </c>
      <c r="U117" s="40"/>
      <c r="V117" s="109" t="str">
        <f>IF('Order Form'!$B$14="Post Code","",IF(ISNUMBER($H117),IF('Order Form'!$K$14="Yes",'Order Form'!$B$14,""),""))</f>
        <v/>
      </c>
      <c r="W117" s="104" t="str">
        <f>IF('Order Form'!$B$15="Country","",IF(ISNUMBER($H117),IF('Order Form'!$K$14="Yes",VLOOKUP('Order Form'!$B$15,Lists!N:O,2,0),""),""))</f>
        <v/>
      </c>
      <c r="X117" s="106"/>
      <c r="Y117" s="105" t="str">
        <f>IF('Order Form'!$F$8="Phone","",IF(ISNUMBER($H117),IF('Order Form'!$K$14="Yes",'Order Form'!$F$8,""),""))</f>
        <v/>
      </c>
      <c r="Z117" s="103" t="str">
        <f>IF('Order Form'!$F$9="Email","",IF(ISNUMBER($H117),IF('Order Form'!$K$14="Yes",'Order Form'!$F$9,""),""))</f>
        <v/>
      </c>
      <c r="AA117" s="44"/>
      <c r="AC117" s="92" t="str">
        <f>IF(ISNUMBER(($H117)),LEFT('Order Form'!$K$10,2),"")</f>
        <v/>
      </c>
      <c r="AD117" s="40"/>
      <c r="AE117" s="92" t="str">
        <f>IF(AC117="GR",LEFT('Order Form'!$K$11,2),"")</f>
        <v/>
      </c>
      <c r="AF117" s="40"/>
      <c r="AG117" s="44"/>
      <c r="AH117" s="44"/>
      <c r="AI117" s="92" t="str">
        <f>IF(ISNUMBER(($H117)),IF('Order Form'!$K$16="Yes","P",""),"")</f>
        <v/>
      </c>
      <c r="AJ117" s="40"/>
      <c r="AK117" s="112"/>
      <c r="AL117" s="112"/>
      <c r="AM117" s="40"/>
      <c r="AN117" s="40"/>
      <c r="AO117" s="44"/>
      <c r="AP117" s="40"/>
      <c r="AQ117" s="44"/>
      <c r="AR117" s="44"/>
      <c r="AS117" s="44"/>
      <c r="AZ117" s="92" t="str">
        <f>IF(ISNUMBER(($H117)),IF('Order Form'!$K$15="Yes","Y",""),"")</f>
        <v/>
      </c>
      <c r="BD117" s="93" t="e">
        <f>IF('Order Form'!#REF!&gt;0,"OF"," ")</f>
        <v>#REF!</v>
      </c>
      <c r="BE117" s="92" t="e">
        <f>IF('Order Form'!#REF!&gt;0,"Y"," ")</f>
        <v>#REF!</v>
      </c>
      <c r="BF117" s="92" t="e">
        <f>IF('Order Form'!#REF!&gt;0,"STANDARD"," ")</f>
        <v>#REF!</v>
      </c>
    </row>
    <row r="118" spans="1:58">
      <c r="A118" s="40"/>
      <c r="B118" s="99" t="str">
        <f>IF(ISNUMBER(($H118)),'Order Form'!$D$5,"")</f>
        <v/>
      </c>
      <c r="C118" s="98" t="str">
        <f>IF(ISNUMBER(($H118)),'Order Form'!$G$5,"")</f>
        <v/>
      </c>
      <c r="D118" s="98" t="str">
        <f>IF('Order Form'!F134="","",IF(ISNUMBER(($H118)),'Order Form'!F134,""))</f>
        <v/>
      </c>
      <c r="E118" s="41"/>
      <c r="F118" s="97" t="str">
        <f>IF(ISNUMBER((H118)),SUBSTITUTE(SUBSTITUTE('Order Form'!B134,"-","")," ",""),"")</f>
        <v/>
      </c>
      <c r="G118" s="42"/>
      <c r="H118" s="96" t="str">
        <f>IF('Order Form'!H134&gt;0,'Order Form'!H134," ")</f>
        <v xml:space="preserve"> </v>
      </c>
      <c r="I118" s="95" t="str">
        <f>IF('Order Form'!$K$13="Yes",(IF('Order Form'!J134&gt;0,"",IF('Order Form'!$K$10&lt;&gt;"GR - Gratis",IF('Order Form'!I134=0,"",IF(ISNUMBER($H118),'Order Form'!I134,"")),""))),"")</f>
        <v/>
      </c>
      <c r="J118" s="95" t="str">
        <f>IF('Order Form'!$K$13="Yes",(IF('Order Form'!J134=0,"",IF('Order Form'!$K$10&lt;&gt;"GR - Gratis",IF(ISNUMBER($H118),'Order Form'!J134,""),""))),"")</f>
        <v/>
      </c>
      <c r="K118" s="43"/>
      <c r="L118" s="95" t="str">
        <f>IF('Order Form'!J134&gt;0,"",IF('Order Form'!G134=0,"",IF('Order Form'!$K$10&lt;&gt;"GR - Gratis",IF('Order Form'!$K$12="Yes",IF(ISNUMBER($H118),'Order Form'!G134*100,""),""),"")))</f>
        <v/>
      </c>
      <c r="M118" s="95" t="str">
        <f>IF('Order Form'!J134&gt;0,"",IF('Order Form'!$K$17=0,"",IF('Order Form'!$K$17=0,"",IF('Order Form'!$K$10&lt;&gt;"GR - Gratis",IF('Order Form'!$K$12="Yes",IF(ISNUMBER($H118),'Order Form'!$K$17*100,""),""),""))))</f>
        <v/>
      </c>
      <c r="N118" s="44"/>
      <c r="O118" s="94" t="str">
        <f>IF('Order Form'!$B$8="Name / Attent Of","",IF(ISNUMBER($H118),IF('Order Form'!$K$14="Yes",'Order Form'!$B$8,""),""))</f>
        <v/>
      </c>
      <c r="P118" s="102" t="str">
        <f>IF('Order Form'!$B$9="Company / Department","",IF(ISNUMBER($H118),IF('Order Form'!$K$14="Yes",'Order Form'!$B$9,""),""))</f>
        <v/>
      </c>
      <c r="Q118" s="94" t="str">
        <f>IF('Order Form'!$B$10="Address 1","",IF(ISNUMBER($H118),IF('Order Form'!$K$14="Yes",'Order Form'!$B$10,""),""))</f>
        <v/>
      </c>
      <c r="R118" s="94" t="str">
        <f>IF('Order Form'!$B$11="Address 2","",IF(ISNUMBER($H118),IF('Order Form'!$K$14="Yes",'Order Form'!$B$11,""),""))</f>
        <v/>
      </c>
      <c r="S118" s="102" t="str">
        <f>IF('Order Form'!$B$12="Address 3","",IF(ISNUMBER($H118),IF('Order Form'!$K$14="Yes",'Order Form'!$B$12,""),""))</f>
        <v/>
      </c>
      <c r="T118" s="94" t="str">
        <f>IF('Order Form'!$B$13="Town","",IF(ISNUMBER($H118),IF('Order Form'!$K$14="Yes",'Order Form'!$B$13,""),""))</f>
        <v/>
      </c>
      <c r="U118" s="40"/>
      <c r="V118" s="109" t="str">
        <f>IF('Order Form'!$B$14="Post Code","",IF(ISNUMBER($H118),IF('Order Form'!$K$14="Yes",'Order Form'!$B$14,""),""))</f>
        <v/>
      </c>
      <c r="W118" s="104" t="str">
        <f>IF('Order Form'!$B$15="Country","",IF(ISNUMBER($H118),IF('Order Form'!$K$14="Yes",VLOOKUP('Order Form'!$B$15,Lists!N:O,2,0),""),""))</f>
        <v/>
      </c>
      <c r="X118" s="106"/>
      <c r="Y118" s="105" t="str">
        <f>IF('Order Form'!$F$8="Phone","",IF(ISNUMBER($H118),IF('Order Form'!$K$14="Yes",'Order Form'!$F$8,""),""))</f>
        <v/>
      </c>
      <c r="Z118" s="103" t="str">
        <f>IF('Order Form'!$F$9="Email","",IF(ISNUMBER($H118),IF('Order Form'!$K$14="Yes",'Order Form'!$F$9,""),""))</f>
        <v/>
      </c>
      <c r="AA118" s="44"/>
      <c r="AC118" s="92" t="str">
        <f>IF(ISNUMBER(($H118)),LEFT('Order Form'!$K$10,2),"")</f>
        <v/>
      </c>
      <c r="AD118" s="40"/>
      <c r="AE118" s="92" t="str">
        <f>IF(AC118="GR",LEFT('Order Form'!$K$11,2),"")</f>
        <v/>
      </c>
      <c r="AF118" s="40"/>
      <c r="AG118" s="44"/>
      <c r="AH118" s="44"/>
      <c r="AI118" s="92" t="str">
        <f>IF(ISNUMBER(($H118)),IF('Order Form'!$K$16="Yes","P",""),"")</f>
        <v/>
      </c>
      <c r="AJ118" s="40"/>
      <c r="AK118" s="112"/>
      <c r="AL118" s="112"/>
      <c r="AM118" s="40"/>
      <c r="AN118" s="40"/>
      <c r="AO118" s="44"/>
      <c r="AP118" s="40"/>
      <c r="AQ118" s="44"/>
      <c r="AR118" s="44"/>
      <c r="AS118" s="44"/>
      <c r="AZ118" s="92" t="str">
        <f>IF(ISNUMBER(($H118)),IF('Order Form'!$K$15="Yes","Y",""),"")</f>
        <v/>
      </c>
      <c r="BD118" s="93" t="e">
        <f>IF('Order Form'!#REF!&gt;0,"OF"," ")</f>
        <v>#REF!</v>
      </c>
      <c r="BE118" s="92" t="e">
        <f>IF('Order Form'!#REF!&gt;0,"Y"," ")</f>
        <v>#REF!</v>
      </c>
      <c r="BF118" s="92" t="e">
        <f>IF('Order Form'!#REF!&gt;0,"STANDARD"," ")</f>
        <v>#REF!</v>
      </c>
    </row>
    <row r="119" spans="1:58">
      <c r="A119" s="40"/>
      <c r="B119" s="99" t="str">
        <f>IF(ISNUMBER(($H119)),'Order Form'!$D$5,"")</f>
        <v/>
      </c>
      <c r="C119" s="98" t="str">
        <f>IF(ISNUMBER(($H119)),'Order Form'!$G$5,"")</f>
        <v/>
      </c>
      <c r="D119" s="98" t="str">
        <f>IF('Order Form'!F135="","",IF(ISNUMBER(($H119)),'Order Form'!F135,""))</f>
        <v/>
      </c>
      <c r="E119" s="41"/>
      <c r="F119" s="97" t="str">
        <f>IF(ISNUMBER((H119)),SUBSTITUTE(SUBSTITUTE('Order Form'!B135,"-","")," ",""),"")</f>
        <v/>
      </c>
      <c r="G119" s="42"/>
      <c r="H119" s="96" t="str">
        <f>IF('Order Form'!H135&gt;0,'Order Form'!H135," ")</f>
        <v xml:space="preserve"> </v>
      </c>
      <c r="I119" s="95" t="str">
        <f>IF('Order Form'!$K$13="Yes",(IF('Order Form'!J135&gt;0,"",IF('Order Form'!$K$10&lt;&gt;"GR - Gratis",IF('Order Form'!I135=0,"",IF(ISNUMBER($H119),'Order Form'!I135,"")),""))),"")</f>
        <v/>
      </c>
      <c r="J119" s="95" t="str">
        <f>IF('Order Form'!$K$13="Yes",(IF('Order Form'!J135=0,"",IF('Order Form'!$K$10&lt;&gt;"GR - Gratis",IF(ISNUMBER($H119),'Order Form'!J135,""),""))),"")</f>
        <v/>
      </c>
      <c r="K119" s="43"/>
      <c r="L119" s="95" t="str">
        <f>IF('Order Form'!J135&gt;0,"",IF('Order Form'!G135=0,"",IF('Order Form'!$K$10&lt;&gt;"GR - Gratis",IF('Order Form'!$K$12="Yes",IF(ISNUMBER($H119),'Order Form'!G135*100,""),""),"")))</f>
        <v/>
      </c>
      <c r="M119" s="95" t="str">
        <f>IF('Order Form'!J135&gt;0,"",IF('Order Form'!$K$17=0,"",IF('Order Form'!$K$17=0,"",IF('Order Form'!$K$10&lt;&gt;"GR - Gratis",IF('Order Form'!$K$12="Yes",IF(ISNUMBER($H119),'Order Form'!$K$17*100,""),""),""))))</f>
        <v/>
      </c>
      <c r="N119" s="44"/>
      <c r="O119" s="94" t="str">
        <f>IF('Order Form'!$B$8="Name / Attent Of","",IF(ISNUMBER($H119),IF('Order Form'!$K$14="Yes",'Order Form'!$B$8,""),""))</f>
        <v/>
      </c>
      <c r="P119" s="102" t="str">
        <f>IF('Order Form'!$B$9="Company / Department","",IF(ISNUMBER($H119),IF('Order Form'!$K$14="Yes",'Order Form'!$B$9,""),""))</f>
        <v/>
      </c>
      <c r="Q119" s="94" t="str">
        <f>IF('Order Form'!$B$10="Address 1","",IF(ISNUMBER($H119),IF('Order Form'!$K$14="Yes",'Order Form'!$B$10,""),""))</f>
        <v/>
      </c>
      <c r="R119" s="94" t="str">
        <f>IF('Order Form'!$B$11="Address 2","",IF(ISNUMBER($H119),IF('Order Form'!$K$14="Yes",'Order Form'!$B$11,""),""))</f>
        <v/>
      </c>
      <c r="S119" s="102" t="str">
        <f>IF('Order Form'!$B$12="Address 3","",IF(ISNUMBER($H119),IF('Order Form'!$K$14="Yes",'Order Form'!$B$12,""),""))</f>
        <v/>
      </c>
      <c r="T119" s="94" t="str">
        <f>IF('Order Form'!$B$13="Town","",IF(ISNUMBER($H119),IF('Order Form'!$K$14="Yes",'Order Form'!$B$13,""),""))</f>
        <v/>
      </c>
      <c r="U119" s="40"/>
      <c r="V119" s="109" t="str">
        <f>IF('Order Form'!$B$14="Post Code","",IF(ISNUMBER($H119),IF('Order Form'!$K$14="Yes",'Order Form'!$B$14,""),""))</f>
        <v/>
      </c>
      <c r="W119" s="104" t="str">
        <f>IF('Order Form'!$B$15="Country","",IF(ISNUMBER($H119),IF('Order Form'!$K$14="Yes",VLOOKUP('Order Form'!$B$15,Lists!N:O,2,0),""),""))</f>
        <v/>
      </c>
      <c r="X119" s="106"/>
      <c r="Y119" s="105" t="str">
        <f>IF('Order Form'!$F$8="Phone","",IF(ISNUMBER($H119),IF('Order Form'!$K$14="Yes",'Order Form'!$F$8,""),""))</f>
        <v/>
      </c>
      <c r="Z119" s="103" t="str">
        <f>IF('Order Form'!$F$9="Email","",IF(ISNUMBER($H119),IF('Order Form'!$K$14="Yes",'Order Form'!$F$9,""),""))</f>
        <v/>
      </c>
      <c r="AA119" s="44"/>
      <c r="AC119" s="92" t="str">
        <f>IF(ISNUMBER(($H119)),LEFT('Order Form'!$K$10,2),"")</f>
        <v/>
      </c>
      <c r="AD119" s="40"/>
      <c r="AE119" s="92" t="str">
        <f>IF(AC119="GR",LEFT('Order Form'!$K$11,2),"")</f>
        <v/>
      </c>
      <c r="AF119" s="40"/>
      <c r="AG119" s="44"/>
      <c r="AH119" s="44"/>
      <c r="AI119" s="92" t="str">
        <f>IF(ISNUMBER(($H119)),IF('Order Form'!$K$16="Yes","P",""),"")</f>
        <v/>
      </c>
      <c r="AJ119" s="40"/>
      <c r="AK119" s="112"/>
      <c r="AL119" s="112"/>
      <c r="AM119" s="40"/>
      <c r="AN119" s="40"/>
      <c r="AO119" s="44"/>
      <c r="AP119" s="40"/>
      <c r="AQ119" s="44"/>
      <c r="AR119" s="44"/>
      <c r="AS119" s="44"/>
      <c r="AZ119" s="92" t="str">
        <f>IF(ISNUMBER(($H119)),IF('Order Form'!$K$15="Yes","Y",""),"")</f>
        <v/>
      </c>
      <c r="BD119" s="93" t="e">
        <f>IF('Order Form'!#REF!&gt;0,"OF"," ")</f>
        <v>#REF!</v>
      </c>
      <c r="BE119" s="92" t="e">
        <f>IF('Order Form'!#REF!&gt;0,"Y"," ")</f>
        <v>#REF!</v>
      </c>
      <c r="BF119" s="92" t="e">
        <f>IF('Order Form'!#REF!&gt;0,"STANDARD"," ")</f>
        <v>#REF!</v>
      </c>
    </row>
    <row r="120" spans="1:58">
      <c r="A120" s="40"/>
      <c r="B120" s="99" t="str">
        <f>IF(ISNUMBER(($H120)),'Order Form'!$D$5,"")</f>
        <v/>
      </c>
      <c r="C120" s="98" t="str">
        <f>IF(ISNUMBER(($H120)),'Order Form'!$G$5,"")</f>
        <v/>
      </c>
      <c r="D120" s="98" t="str">
        <f>IF('Order Form'!F136="","",IF(ISNUMBER(($H120)),'Order Form'!F136,""))</f>
        <v/>
      </c>
      <c r="E120" s="41"/>
      <c r="F120" s="97" t="str">
        <f>IF(ISNUMBER((H120)),SUBSTITUTE(SUBSTITUTE('Order Form'!B136,"-","")," ",""),"")</f>
        <v/>
      </c>
      <c r="G120" s="42"/>
      <c r="H120" s="96" t="str">
        <f>IF('Order Form'!H136&gt;0,'Order Form'!H136," ")</f>
        <v xml:space="preserve"> </v>
      </c>
      <c r="I120" s="95" t="str">
        <f>IF('Order Form'!$K$13="Yes",(IF('Order Form'!J136&gt;0,"",IF('Order Form'!$K$10&lt;&gt;"GR - Gratis",IF('Order Form'!I136=0,"",IF(ISNUMBER($H120),'Order Form'!I136,"")),""))),"")</f>
        <v/>
      </c>
      <c r="J120" s="95" t="str">
        <f>IF('Order Form'!$K$13="Yes",(IF('Order Form'!J136=0,"",IF('Order Form'!$K$10&lt;&gt;"GR - Gratis",IF(ISNUMBER($H120),'Order Form'!J136,""),""))),"")</f>
        <v/>
      </c>
      <c r="K120" s="43"/>
      <c r="L120" s="95" t="str">
        <f>IF('Order Form'!J136&gt;0,"",IF('Order Form'!G136=0,"",IF('Order Form'!$K$10&lt;&gt;"GR - Gratis",IF('Order Form'!$K$12="Yes",IF(ISNUMBER($H120),'Order Form'!G136*100,""),""),"")))</f>
        <v/>
      </c>
      <c r="M120" s="95" t="str">
        <f>IF('Order Form'!J136&gt;0,"",IF('Order Form'!$K$17=0,"",IF('Order Form'!$K$17=0,"",IF('Order Form'!$K$10&lt;&gt;"GR - Gratis",IF('Order Form'!$K$12="Yes",IF(ISNUMBER($H120),'Order Form'!$K$17*100,""),""),""))))</f>
        <v/>
      </c>
      <c r="N120" s="44"/>
      <c r="O120" s="94" t="str">
        <f>IF('Order Form'!$B$8="Name / Attent Of","",IF(ISNUMBER($H120),IF('Order Form'!$K$14="Yes",'Order Form'!$B$8,""),""))</f>
        <v/>
      </c>
      <c r="P120" s="102" t="str">
        <f>IF('Order Form'!$B$9="Company / Department","",IF(ISNUMBER($H120),IF('Order Form'!$K$14="Yes",'Order Form'!$B$9,""),""))</f>
        <v/>
      </c>
      <c r="Q120" s="94" t="str">
        <f>IF('Order Form'!$B$10="Address 1","",IF(ISNUMBER($H120),IF('Order Form'!$K$14="Yes",'Order Form'!$B$10,""),""))</f>
        <v/>
      </c>
      <c r="R120" s="94" t="str">
        <f>IF('Order Form'!$B$11="Address 2","",IF(ISNUMBER($H120),IF('Order Form'!$K$14="Yes",'Order Form'!$B$11,""),""))</f>
        <v/>
      </c>
      <c r="S120" s="102" t="str">
        <f>IF('Order Form'!$B$12="Address 3","",IF(ISNUMBER($H120),IF('Order Form'!$K$14="Yes",'Order Form'!$B$12,""),""))</f>
        <v/>
      </c>
      <c r="T120" s="94" t="str">
        <f>IF('Order Form'!$B$13="Town","",IF(ISNUMBER($H120),IF('Order Form'!$K$14="Yes",'Order Form'!$B$13,""),""))</f>
        <v/>
      </c>
      <c r="U120" s="40"/>
      <c r="V120" s="109" t="str">
        <f>IF('Order Form'!$B$14="Post Code","",IF(ISNUMBER($H120),IF('Order Form'!$K$14="Yes",'Order Form'!$B$14,""),""))</f>
        <v/>
      </c>
      <c r="W120" s="104" t="str">
        <f>IF('Order Form'!$B$15="Country","",IF(ISNUMBER($H120),IF('Order Form'!$K$14="Yes",VLOOKUP('Order Form'!$B$15,Lists!N:O,2,0),""),""))</f>
        <v/>
      </c>
      <c r="X120" s="106"/>
      <c r="Y120" s="105" t="str">
        <f>IF('Order Form'!$F$8="Phone","",IF(ISNUMBER($H120),IF('Order Form'!$K$14="Yes",'Order Form'!$F$8,""),""))</f>
        <v/>
      </c>
      <c r="Z120" s="103" t="str">
        <f>IF('Order Form'!$F$9="Email","",IF(ISNUMBER($H120),IF('Order Form'!$K$14="Yes",'Order Form'!$F$9,""),""))</f>
        <v/>
      </c>
      <c r="AA120" s="44"/>
      <c r="AC120" s="92" t="str">
        <f>IF(ISNUMBER(($H120)),LEFT('Order Form'!$K$10,2),"")</f>
        <v/>
      </c>
      <c r="AD120" s="40"/>
      <c r="AE120" s="92" t="str">
        <f>IF(AC120="GR",LEFT('Order Form'!$K$11,2),"")</f>
        <v/>
      </c>
      <c r="AF120" s="40"/>
      <c r="AG120" s="44"/>
      <c r="AH120" s="44"/>
      <c r="AI120" s="92" t="str">
        <f>IF(ISNUMBER(($H120)),IF('Order Form'!$K$16="Yes","P",""),"")</f>
        <v/>
      </c>
      <c r="AJ120" s="40"/>
      <c r="AK120" s="112"/>
      <c r="AL120" s="112"/>
      <c r="AM120" s="40"/>
      <c r="AN120" s="40"/>
      <c r="AO120" s="44"/>
      <c r="AP120" s="40"/>
      <c r="AQ120" s="44"/>
      <c r="AR120" s="44"/>
      <c r="AS120" s="44"/>
      <c r="AZ120" s="92" t="str">
        <f>IF(ISNUMBER(($H120)),IF('Order Form'!$K$15="Yes","Y",""),"")</f>
        <v/>
      </c>
      <c r="BD120" s="93" t="e">
        <f>IF('Order Form'!#REF!&gt;0,"OF"," ")</f>
        <v>#REF!</v>
      </c>
      <c r="BE120" s="92" t="e">
        <f>IF('Order Form'!#REF!&gt;0,"Y"," ")</f>
        <v>#REF!</v>
      </c>
      <c r="BF120" s="92" t="e">
        <f>IF('Order Form'!#REF!&gt;0,"STANDARD"," ")</f>
        <v>#REF!</v>
      </c>
    </row>
    <row r="121" spans="1:58">
      <c r="A121" s="40"/>
      <c r="B121" s="99" t="str">
        <f>IF(ISNUMBER(($H121)),'Order Form'!$D$5,"")</f>
        <v/>
      </c>
      <c r="C121" s="98" t="str">
        <f>IF(ISNUMBER(($H121)),'Order Form'!$G$5,"")</f>
        <v/>
      </c>
      <c r="D121" s="98" t="str">
        <f>IF('Order Form'!F137="","",IF(ISNUMBER(($H121)),'Order Form'!F137,""))</f>
        <v/>
      </c>
      <c r="E121" s="41"/>
      <c r="F121" s="97" t="str">
        <f>IF(ISNUMBER((H121)),SUBSTITUTE(SUBSTITUTE('Order Form'!B137,"-","")," ",""),"")</f>
        <v/>
      </c>
      <c r="G121" s="42"/>
      <c r="H121" s="96" t="str">
        <f>IF('Order Form'!H137&gt;0,'Order Form'!H137," ")</f>
        <v xml:space="preserve"> </v>
      </c>
      <c r="I121" s="95" t="str">
        <f>IF('Order Form'!$K$13="Yes",(IF('Order Form'!J137&gt;0,"",IF('Order Form'!$K$10&lt;&gt;"GR - Gratis",IF('Order Form'!I137=0,"",IF(ISNUMBER($H121),'Order Form'!I137,"")),""))),"")</f>
        <v/>
      </c>
      <c r="J121" s="95" t="str">
        <f>IF('Order Form'!$K$13="Yes",(IF('Order Form'!J137=0,"",IF('Order Form'!$K$10&lt;&gt;"GR - Gratis",IF(ISNUMBER($H121),'Order Form'!J137,""),""))),"")</f>
        <v/>
      </c>
      <c r="K121" s="43"/>
      <c r="L121" s="95" t="str">
        <f>IF('Order Form'!J137&gt;0,"",IF('Order Form'!G137=0,"",IF('Order Form'!$K$10&lt;&gt;"GR - Gratis",IF('Order Form'!$K$12="Yes",IF(ISNUMBER($H121),'Order Form'!G137*100,""),""),"")))</f>
        <v/>
      </c>
      <c r="M121" s="95" t="str">
        <f>IF('Order Form'!J137&gt;0,"",IF('Order Form'!$K$17=0,"",IF('Order Form'!$K$17=0,"",IF('Order Form'!$K$10&lt;&gt;"GR - Gratis",IF('Order Form'!$K$12="Yes",IF(ISNUMBER($H121),'Order Form'!$K$17*100,""),""),""))))</f>
        <v/>
      </c>
      <c r="N121" s="44"/>
      <c r="O121" s="94" t="str">
        <f>IF('Order Form'!$B$8="Name / Attent Of","",IF(ISNUMBER($H121),IF('Order Form'!$K$14="Yes",'Order Form'!$B$8,""),""))</f>
        <v/>
      </c>
      <c r="P121" s="102" t="str">
        <f>IF('Order Form'!$B$9="Company / Department","",IF(ISNUMBER($H121),IF('Order Form'!$K$14="Yes",'Order Form'!$B$9,""),""))</f>
        <v/>
      </c>
      <c r="Q121" s="94" t="str">
        <f>IF('Order Form'!$B$10="Address 1","",IF(ISNUMBER($H121),IF('Order Form'!$K$14="Yes",'Order Form'!$B$10,""),""))</f>
        <v/>
      </c>
      <c r="R121" s="94" t="str">
        <f>IF('Order Form'!$B$11="Address 2","",IF(ISNUMBER($H121),IF('Order Form'!$K$14="Yes",'Order Form'!$B$11,""),""))</f>
        <v/>
      </c>
      <c r="S121" s="102" t="str">
        <f>IF('Order Form'!$B$12="Address 3","",IF(ISNUMBER($H121),IF('Order Form'!$K$14="Yes",'Order Form'!$B$12,""),""))</f>
        <v/>
      </c>
      <c r="T121" s="94" t="str">
        <f>IF('Order Form'!$B$13="Town","",IF(ISNUMBER($H121),IF('Order Form'!$K$14="Yes",'Order Form'!$B$13,""),""))</f>
        <v/>
      </c>
      <c r="U121" s="40"/>
      <c r="V121" s="109" t="str">
        <f>IF('Order Form'!$B$14="Post Code","",IF(ISNUMBER($H121),IF('Order Form'!$K$14="Yes",'Order Form'!$B$14,""),""))</f>
        <v/>
      </c>
      <c r="W121" s="104" t="str">
        <f>IF('Order Form'!$B$15="Country","",IF(ISNUMBER($H121),IF('Order Form'!$K$14="Yes",VLOOKUP('Order Form'!$B$15,Lists!N:O,2,0),""),""))</f>
        <v/>
      </c>
      <c r="X121" s="106"/>
      <c r="Y121" s="105" t="str">
        <f>IF('Order Form'!$F$8="Phone","",IF(ISNUMBER($H121),IF('Order Form'!$K$14="Yes",'Order Form'!$F$8,""),""))</f>
        <v/>
      </c>
      <c r="Z121" s="103" t="str">
        <f>IF('Order Form'!$F$9="Email","",IF(ISNUMBER($H121),IF('Order Form'!$K$14="Yes",'Order Form'!$F$9,""),""))</f>
        <v/>
      </c>
      <c r="AA121" s="44"/>
      <c r="AC121" s="92" t="str">
        <f>IF(ISNUMBER(($H121)),LEFT('Order Form'!$K$10,2),"")</f>
        <v/>
      </c>
      <c r="AD121" s="40"/>
      <c r="AE121" s="92" t="str">
        <f>IF(AC121="GR",LEFT('Order Form'!$K$11,2),"")</f>
        <v/>
      </c>
      <c r="AF121" s="40"/>
      <c r="AG121" s="44"/>
      <c r="AH121" s="44"/>
      <c r="AI121" s="92" t="str">
        <f>IF(ISNUMBER(($H121)),IF('Order Form'!$K$16="Yes","P",""),"")</f>
        <v/>
      </c>
      <c r="AJ121" s="40"/>
      <c r="AK121" s="112"/>
      <c r="AL121" s="112"/>
      <c r="AM121" s="40"/>
      <c r="AN121" s="40"/>
      <c r="AO121" s="44"/>
      <c r="AP121" s="40"/>
      <c r="AQ121" s="44"/>
      <c r="AR121" s="44"/>
      <c r="AS121" s="44"/>
      <c r="AZ121" s="92" t="str">
        <f>IF(ISNUMBER(($H121)),IF('Order Form'!$K$15="Yes","Y",""),"")</f>
        <v/>
      </c>
      <c r="BD121" s="93" t="e">
        <f>IF('Order Form'!#REF!&gt;0,"OF"," ")</f>
        <v>#REF!</v>
      </c>
      <c r="BE121" s="92" t="e">
        <f>IF('Order Form'!#REF!&gt;0,"Y"," ")</f>
        <v>#REF!</v>
      </c>
      <c r="BF121" s="92" t="e">
        <f>IF('Order Form'!#REF!&gt;0,"STANDARD"," ")</f>
        <v>#REF!</v>
      </c>
    </row>
    <row r="122" spans="1:58">
      <c r="A122" s="40"/>
      <c r="B122" s="99" t="str">
        <f>IF(ISNUMBER(($H122)),'Order Form'!$D$5,"")</f>
        <v/>
      </c>
      <c r="C122" s="98" t="str">
        <f>IF(ISNUMBER(($H122)),'Order Form'!$G$5,"")</f>
        <v/>
      </c>
      <c r="D122" s="98" t="str">
        <f>IF('Order Form'!F138="","",IF(ISNUMBER(($H122)),'Order Form'!F138,""))</f>
        <v/>
      </c>
      <c r="E122" s="41"/>
      <c r="F122" s="97" t="str">
        <f>IF(ISNUMBER((H122)),SUBSTITUTE(SUBSTITUTE('Order Form'!B138,"-","")," ",""),"")</f>
        <v/>
      </c>
      <c r="G122" s="42"/>
      <c r="H122" s="96" t="str">
        <f>IF('Order Form'!H138&gt;0,'Order Form'!H138," ")</f>
        <v xml:space="preserve"> </v>
      </c>
      <c r="I122" s="95" t="str">
        <f>IF('Order Form'!$K$13="Yes",(IF('Order Form'!J138&gt;0,"",IF('Order Form'!$K$10&lt;&gt;"GR - Gratis",IF('Order Form'!I138=0,"",IF(ISNUMBER($H122),'Order Form'!I138,"")),""))),"")</f>
        <v/>
      </c>
      <c r="J122" s="95" t="str">
        <f>IF('Order Form'!$K$13="Yes",(IF('Order Form'!J138=0,"",IF('Order Form'!$K$10&lt;&gt;"GR - Gratis",IF(ISNUMBER($H122),'Order Form'!J138,""),""))),"")</f>
        <v/>
      </c>
      <c r="K122" s="43"/>
      <c r="L122" s="95" t="str">
        <f>IF('Order Form'!J138&gt;0,"",IF('Order Form'!G138=0,"",IF('Order Form'!$K$10&lt;&gt;"GR - Gratis",IF('Order Form'!$K$12="Yes",IF(ISNUMBER($H122),'Order Form'!G138*100,""),""),"")))</f>
        <v/>
      </c>
      <c r="M122" s="95" t="str">
        <f>IF('Order Form'!J138&gt;0,"",IF('Order Form'!$K$17=0,"",IF('Order Form'!$K$17=0,"",IF('Order Form'!$K$10&lt;&gt;"GR - Gratis",IF('Order Form'!$K$12="Yes",IF(ISNUMBER($H122),'Order Form'!$K$17*100,""),""),""))))</f>
        <v/>
      </c>
      <c r="N122" s="44"/>
      <c r="O122" s="94" t="str">
        <f>IF('Order Form'!$B$8="Name / Attent Of","",IF(ISNUMBER($H122),IF('Order Form'!$K$14="Yes",'Order Form'!$B$8,""),""))</f>
        <v/>
      </c>
      <c r="P122" s="102" t="str">
        <f>IF('Order Form'!$B$9="Company / Department","",IF(ISNUMBER($H122),IF('Order Form'!$K$14="Yes",'Order Form'!$B$9,""),""))</f>
        <v/>
      </c>
      <c r="Q122" s="94" t="str">
        <f>IF('Order Form'!$B$10="Address 1","",IF(ISNUMBER($H122),IF('Order Form'!$K$14="Yes",'Order Form'!$B$10,""),""))</f>
        <v/>
      </c>
      <c r="R122" s="94" t="str">
        <f>IF('Order Form'!$B$11="Address 2","",IF(ISNUMBER($H122),IF('Order Form'!$K$14="Yes",'Order Form'!$B$11,""),""))</f>
        <v/>
      </c>
      <c r="S122" s="102" t="str">
        <f>IF('Order Form'!$B$12="Address 3","",IF(ISNUMBER($H122),IF('Order Form'!$K$14="Yes",'Order Form'!$B$12,""),""))</f>
        <v/>
      </c>
      <c r="T122" s="94" t="str">
        <f>IF('Order Form'!$B$13="Town","",IF(ISNUMBER($H122),IF('Order Form'!$K$14="Yes",'Order Form'!$B$13,""),""))</f>
        <v/>
      </c>
      <c r="U122" s="40"/>
      <c r="V122" s="109" t="str">
        <f>IF('Order Form'!$B$14="Post Code","",IF(ISNUMBER($H122),IF('Order Form'!$K$14="Yes",'Order Form'!$B$14,""),""))</f>
        <v/>
      </c>
      <c r="W122" s="104" t="str">
        <f>IF('Order Form'!$B$15="Country","",IF(ISNUMBER($H122),IF('Order Form'!$K$14="Yes",VLOOKUP('Order Form'!$B$15,Lists!N:O,2,0),""),""))</f>
        <v/>
      </c>
      <c r="X122" s="106"/>
      <c r="Y122" s="105" t="str">
        <f>IF('Order Form'!$F$8="Phone","",IF(ISNUMBER($H122),IF('Order Form'!$K$14="Yes",'Order Form'!$F$8,""),""))</f>
        <v/>
      </c>
      <c r="Z122" s="103" t="str">
        <f>IF('Order Form'!$F$9="Email","",IF(ISNUMBER($H122),IF('Order Form'!$K$14="Yes",'Order Form'!$F$9,""),""))</f>
        <v/>
      </c>
      <c r="AA122" s="44"/>
      <c r="AC122" s="92" t="str">
        <f>IF(ISNUMBER(($H122)),LEFT('Order Form'!$K$10,2),"")</f>
        <v/>
      </c>
      <c r="AD122" s="40"/>
      <c r="AE122" s="92" t="str">
        <f>IF(AC122="GR",LEFT('Order Form'!$K$11,2),"")</f>
        <v/>
      </c>
      <c r="AF122" s="40"/>
      <c r="AG122" s="44"/>
      <c r="AH122" s="44"/>
      <c r="AI122" s="92" t="str">
        <f>IF(ISNUMBER(($H122)),IF('Order Form'!$K$16="Yes","P",""),"")</f>
        <v/>
      </c>
      <c r="AJ122" s="40"/>
      <c r="AK122" s="112"/>
      <c r="AL122" s="112"/>
      <c r="AM122" s="40"/>
      <c r="AN122" s="40"/>
      <c r="AO122" s="44"/>
      <c r="AP122" s="40"/>
      <c r="AQ122" s="44"/>
      <c r="AR122" s="44"/>
      <c r="AS122" s="44"/>
      <c r="AZ122" s="92" t="str">
        <f>IF(ISNUMBER(($H122)),IF('Order Form'!$K$15="Yes","Y",""),"")</f>
        <v/>
      </c>
      <c r="BD122" s="93" t="e">
        <f>IF('Order Form'!#REF!&gt;0,"OF"," ")</f>
        <v>#REF!</v>
      </c>
      <c r="BE122" s="92" t="e">
        <f>IF('Order Form'!#REF!&gt;0,"Y"," ")</f>
        <v>#REF!</v>
      </c>
      <c r="BF122" s="92" t="e">
        <f>IF('Order Form'!#REF!&gt;0,"STANDARD"," ")</f>
        <v>#REF!</v>
      </c>
    </row>
    <row r="123" spans="1:58">
      <c r="A123" s="40"/>
      <c r="B123" s="99" t="str">
        <f>IF(ISNUMBER(($H123)),'Order Form'!$D$5,"")</f>
        <v/>
      </c>
      <c r="C123" s="98" t="str">
        <f>IF(ISNUMBER(($H123)),'Order Form'!$G$5,"")</f>
        <v/>
      </c>
      <c r="D123" s="98" t="str">
        <f>IF('Order Form'!F139="","",IF(ISNUMBER(($H123)),'Order Form'!F139,""))</f>
        <v/>
      </c>
      <c r="E123" s="41"/>
      <c r="F123" s="97" t="str">
        <f>IF(ISNUMBER((H123)),SUBSTITUTE(SUBSTITUTE('Order Form'!B139,"-","")," ",""),"")</f>
        <v/>
      </c>
      <c r="G123" s="42"/>
      <c r="H123" s="96" t="str">
        <f>IF('Order Form'!H139&gt;0,'Order Form'!H139," ")</f>
        <v xml:space="preserve"> </v>
      </c>
      <c r="I123" s="95" t="str">
        <f>IF('Order Form'!$K$13="Yes",(IF('Order Form'!J139&gt;0,"",IF('Order Form'!$K$10&lt;&gt;"GR - Gratis",IF('Order Form'!I139=0,"",IF(ISNUMBER($H123),'Order Form'!I139,"")),""))),"")</f>
        <v/>
      </c>
      <c r="J123" s="95" t="str">
        <f>IF('Order Form'!$K$13="Yes",(IF('Order Form'!J139=0,"",IF('Order Form'!$K$10&lt;&gt;"GR - Gratis",IF(ISNUMBER($H123),'Order Form'!J139,""),""))),"")</f>
        <v/>
      </c>
      <c r="K123" s="43"/>
      <c r="L123" s="95" t="str">
        <f>IF('Order Form'!J139&gt;0,"",IF('Order Form'!G139=0,"",IF('Order Form'!$K$10&lt;&gt;"GR - Gratis",IF('Order Form'!$K$12="Yes",IF(ISNUMBER($H123),'Order Form'!G139*100,""),""),"")))</f>
        <v/>
      </c>
      <c r="M123" s="95" t="str">
        <f>IF('Order Form'!J139&gt;0,"",IF('Order Form'!$K$17=0,"",IF('Order Form'!$K$17=0,"",IF('Order Form'!$K$10&lt;&gt;"GR - Gratis",IF('Order Form'!$K$12="Yes",IF(ISNUMBER($H123),'Order Form'!$K$17*100,""),""),""))))</f>
        <v/>
      </c>
      <c r="N123" s="44"/>
      <c r="O123" s="94" t="str">
        <f>IF('Order Form'!$B$8="Name / Attent Of","",IF(ISNUMBER($H123),IF('Order Form'!$K$14="Yes",'Order Form'!$B$8,""),""))</f>
        <v/>
      </c>
      <c r="P123" s="102" t="str">
        <f>IF('Order Form'!$B$9="Company / Department","",IF(ISNUMBER($H123),IF('Order Form'!$K$14="Yes",'Order Form'!$B$9,""),""))</f>
        <v/>
      </c>
      <c r="Q123" s="94" t="str">
        <f>IF('Order Form'!$B$10="Address 1","",IF(ISNUMBER($H123),IF('Order Form'!$K$14="Yes",'Order Form'!$B$10,""),""))</f>
        <v/>
      </c>
      <c r="R123" s="94" t="str">
        <f>IF('Order Form'!$B$11="Address 2","",IF(ISNUMBER($H123),IF('Order Form'!$K$14="Yes",'Order Form'!$B$11,""),""))</f>
        <v/>
      </c>
      <c r="S123" s="102" t="str">
        <f>IF('Order Form'!$B$12="Address 3","",IF(ISNUMBER($H123),IF('Order Form'!$K$14="Yes",'Order Form'!$B$12,""),""))</f>
        <v/>
      </c>
      <c r="T123" s="94" t="str">
        <f>IF('Order Form'!$B$13="Town","",IF(ISNUMBER($H123),IF('Order Form'!$K$14="Yes",'Order Form'!$B$13,""),""))</f>
        <v/>
      </c>
      <c r="U123" s="40"/>
      <c r="V123" s="109" t="str">
        <f>IF('Order Form'!$B$14="Post Code","",IF(ISNUMBER($H123),IF('Order Form'!$K$14="Yes",'Order Form'!$B$14,""),""))</f>
        <v/>
      </c>
      <c r="W123" s="104" t="str">
        <f>IF('Order Form'!$B$15="Country","",IF(ISNUMBER($H123),IF('Order Form'!$K$14="Yes",VLOOKUP('Order Form'!$B$15,Lists!N:O,2,0),""),""))</f>
        <v/>
      </c>
      <c r="X123" s="106"/>
      <c r="Y123" s="105" t="str">
        <f>IF('Order Form'!$F$8="Phone","",IF(ISNUMBER($H123),IF('Order Form'!$K$14="Yes",'Order Form'!$F$8,""),""))</f>
        <v/>
      </c>
      <c r="Z123" s="103" t="str">
        <f>IF('Order Form'!$F$9="Email","",IF(ISNUMBER($H123),IF('Order Form'!$K$14="Yes",'Order Form'!$F$9,""),""))</f>
        <v/>
      </c>
      <c r="AA123" s="44"/>
      <c r="AC123" s="92" t="str">
        <f>IF(ISNUMBER(($H123)),LEFT('Order Form'!$K$10,2),"")</f>
        <v/>
      </c>
      <c r="AD123" s="40"/>
      <c r="AE123" s="92" t="str">
        <f>IF(AC123="GR",LEFT('Order Form'!$K$11,2),"")</f>
        <v/>
      </c>
      <c r="AF123" s="40"/>
      <c r="AG123" s="44"/>
      <c r="AH123" s="44"/>
      <c r="AI123" s="92" t="str">
        <f>IF(ISNUMBER(($H123)),IF('Order Form'!$K$16="Yes","P",""),"")</f>
        <v/>
      </c>
      <c r="AJ123" s="40"/>
      <c r="AK123" s="112"/>
      <c r="AL123" s="112"/>
      <c r="AM123" s="40"/>
      <c r="AN123" s="40"/>
      <c r="AO123" s="44"/>
      <c r="AP123" s="40"/>
      <c r="AQ123" s="44"/>
      <c r="AR123" s="44"/>
      <c r="AS123" s="44"/>
      <c r="AZ123" s="92" t="str">
        <f>IF(ISNUMBER(($H123)),IF('Order Form'!$K$15="Yes","Y",""),"")</f>
        <v/>
      </c>
      <c r="BD123" s="93" t="e">
        <f>IF('Order Form'!#REF!&gt;0,"OF"," ")</f>
        <v>#REF!</v>
      </c>
      <c r="BE123" s="92" t="e">
        <f>IF('Order Form'!#REF!&gt;0,"Y"," ")</f>
        <v>#REF!</v>
      </c>
      <c r="BF123" s="92" t="e">
        <f>IF('Order Form'!#REF!&gt;0,"STANDARD"," ")</f>
        <v>#REF!</v>
      </c>
    </row>
    <row r="124" spans="1:58">
      <c r="A124" s="40"/>
      <c r="B124" s="99" t="str">
        <f>IF(ISNUMBER(($H124)),'Order Form'!$D$5,"")</f>
        <v/>
      </c>
      <c r="C124" s="98" t="str">
        <f>IF(ISNUMBER(($H124)),'Order Form'!$G$5,"")</f>
        <v/>
      </c>
      <c r="D124" s="98" t="str">
        <f>IF('Order Form'!F140="","",IF(ISNUMBER(($H124)),'Order Form'!F140,""))</f>
        <v/>
      </c>
      <c r="E124" s="41"/>
      <c r="F124" s="97" t="str">
        <f>IF(ISNUMBER((H124)),SUBSTITUTE(SUBSTITUTE('Order Form'!B140,"-","")," ",""),"")</f>
        <v/>
      </c>
      <c r="G124" s="42"/>
      <c r="H124" s="96" t="str">
        <f>IF('Order Form'!H140&gt;0,'Order Form'!H140," ")</f>
        <v xml:space="preserve"> </v>
      </c>
      <c r="I124" s="95" t="str">
        <f>IF('Order Form'!$K$13="Yes",(IF('Order Form'!J140&gt;0,"",IF('Order Form'!$K$10&lt;&gt;"GR - Gratis",IF('Order Form'!I140=0,"",IF(ISNUMBER($H124),'Order Form'!I140,"")),""))),"")</f>
        <v/>
      </c>
      <c r="J124" s="95" t="str">
        <f>IF('Order Form'!$K$13="Yes",(IF('Order Form'!J140=0,"",IF('Order Form'!$K$10&lt;&gt;"GR - Gratis",IF(ISNUMBER($H124),'Order Form'!J140,""),""))),"")</f>
        <v/>
      </c>
      <c r="K124" s="43"/>
      <c r="L124" s="95" t="str">
        <f>IF('Order Form'!J140&gt;0,"",IF('Order Form'!G140=0,"",IF('Order Form'!$K$10&lt;&gt;"GR - Gratis",IF('Order Form'!$K$12="Yes",IF(ISNUMBER($H124),'Order Form'!G140*100,""),""),"")))</f>
        <v/>
      </c>
      <c r="M124" s="95" t="str">
        <f>IF('Order Form'!J140&gt;0,"",IF('Order Form'!$K$17=0,"",IF('Order Form'!$K$17=0,"",IF('Order Form'!$K$10&lt;&gt;"GR - Gratis",IF('Order Form'!$K$12="Yes",IF(ISNUMBER($H124),'Order Form'!$K$17*100,""),""),""))))</f>
        <v/>
      </c>
      <c r="N124" s="44"/>
      <c r="O124" s="94" t="str">
        <f>IF('Order Form'!$B$8="Name / Attent Of","",IF(ISNUMBER($H124),IF('Order Form'!$K$14="Yes",'Order Form'!$B$8,""),""))</f>
        <v/>
      </c>
      <c r="P124" s="102" t="str">
        <f>IF('Order Form'!$B$9="Company / Department","",IF(ISNUMBER($H124),IF('Order Form'!$K$14="Yes",'Order Form'!$B$9,""),""))</f>
        <v/>
      </c>
      <c r="Q124" s="94" t="str">
        <f>IF('Order Form'!$B$10="Address 1","",IF(ISNUMBER($H124),IF('Order Form'!$K$14="Yes",'Order Form'!$B$10,""),""))</f>
        <v/>
      </c>
      <c r="R124" s="94" t="str">
        <f>IF('Order Form'!$B$11="Address 2","",IF(ISNUMBER($H124),IF('Order Form'!$K$14="Yes",'Order Form'!$B$11,""),""))</f>
        <v/>
      </c>
      <c r="S124" s="102" t="str">
        <f>IF('Order Form'!$B$12="Address 3","",IF(ISNUMBER($H124),IF('Order Form'!$K$14="Yes",'Order Form'!$B$12,""),""))</f>
        <v/>
      </c>
      <c r="T124" s="94" t="str">
        <f>IF('Order Form'!$B$13="Town","",IF(ISNUMBER($H124),IF('Order Form'!$K$14="Yes",'Order Form'!$B$13,""),""))</f>
        <v/>
      </c>
      <c r="U124" s="40"/>
      <c r="V124" s="109" t="str">
        <f>IF('Order Form'!$B$14="Post Code","",IF(ISNUMBER($H124),IF('Order Form'!$K$14="Yes",'Order Form'!$B$14,""),""))</f>
        <v/>
      </c>
      <c r="W124" s="104" t="str">
        <f>IF('Order Form'!$B$15="Country","",IF(ISNUMBER($H124),IF('Order Form'!$K$14="Yes",VLOOKUP('Order Form'!$B$15,Lists!N:O,2,0),""),""))</f>
        <v/>
      </c>
      <c r="X124" s="106"/>
      <c r="Y124" s="105" t="str">
        <f>IF('Order Form'!$F$8="Phone","",IF(ISNUMBER($H124),IF('Order Form'!$K$14="Yes",'Order Form'!$F$8,""),""))</f>
        <v/>
      </c>
      <c r="Z124" s="103" t="str">
        <f>IF('Order Form'!$F$9="Email","",IF(ISNUMBER($H124),IF('Order Form'!$K$14="Yes",'Order Form'!$F$9,""),""))</f>
        <v/>
      </c>
      <c r="AA124" s="44"/>
      <c r="AC124" s="92" t="str">
        <f>IF(ISNUMBER(($H124)),LEFT('Order Form'!$K$10,2),"")</f>
        <v/>
      </c>
      <c r="AD124" s="40"/>
      <c r="AE124" s="92" t="str">
        <f>IF(AC124="GR",LEFT('Order Form'!$K$11,2),"")</f>
        <v/>
      </c>
      <c r="AF124" s="40"/>
      <c r="AG124" s="44"/>
      <c r="AH124" s="44"/>
      <c r="AI124" s="92" t="str">
        <f>IF(ISNUMBER(($H124)),IF('Order Form'!$K$16="Yes","P",""),"")</f>
        <v/>
      </c>
      <c r="AJ124" s="40"/>
      <c r="AK124" s="112"/>
      <c r="AL124" s="112"/>
      <c r="AM124" s="40"/>
      <c r="AN124" s="40"/>
      <c r="AO124" s="44"/>
      <c r="AP124" s="40"/>
      <c r="AQ124" s="44"/>
      <c r="AR124" s="44"/>
      <c r="AS124" s="44"/>
      <c r="AZ124" s="92" t="str">
        <f>IF(ISNUMBER(($H124)),IF('Order Form'!$K$15="Yes","Y",""),"")</f>
        <v/>
      </c>
      <c r="BD124" s="93" t="e">
        <f>IF('Order Form'!#REF!&gt;0,"OF"," ")</f>
        <v>#REF!</v>
      </c>
      <c r="BE124" s="92" t="e">
        <f>IF('Order Form'!#REF!&gt;0,"Y"," ")</f>
        <v>#REF!</v>
      </c>
      <c r="BF124" s="92" t="e">
        <f>IF('Order Form'!#REF!&gt;0,"STANDARD"," ")</f>
        <v>#REF!</v>
      </c>
    </row>
    <row r="125" spans="1:58">
      <c r="A125" s="40"/>
      <c r="B125" s="99" t="str">
        <f>IF(ISNUMBER(($H125)),'Order Form'!$D$5,"")</f>
        <v/>
      </c>
      <c r="C125" s="98" t="str">
        <f>IF(ISNUMBER(($H125)),'Order Form'!$G$5,"")</f>
        <v/>
      </c>
      <c r="D125" s="98" t="str">
        <f>IF('Order Form'!F141="","",IF(ISNUMBER(($H125)),'Order Form'!F141,""))</f>
        <v/>
      </c>
      <c r="E125" s="41"/>
      <c r="F125" s="97" t="str">
        <f>IF(ISNUMBER((H125)),SUBSTITUTE(SUBSTITUTE('Order Form'!B141,"-","")," ",""),"")</f>
        <v/>
      </c>
      <c r="G125" s="42"/>
      <c r="H125" s="96" t="str">
        <f>IF('Order Form'!H141&gt;0,'Order Form'!H141," ")</f>
        <v xml:space="preserve"> </v>
      </c>
      <c r="I125" s="95" t="str">
        <f>IF('Order Form'!$K$13="Yes",(IF('Order Form'!J141&gt;0,"",IF('Order Form'!$K$10&lt;&gt;"GR - Gratis",IF('Order Form'!I141=0,"",IF(ISNUMBER($H125),'Order Form'!I141,"")),""))),"")</f>
        <v/>
      </c>
      <c r="J125" s="95" t="str">
        <f>IF('Order Form'!$K$13="Yes",(IF('Order Form'!J141=0,"",IF('Order Form'!$K$10&lt;&gt;"GR - Gratis",IF(ISNUMBER($H125),'Order Form'!J141,""),""))),"")</f>
        <v/>
      </c>
      <c r="K125" s="43"/>
      <c r="L125" s="95" t="str">
        <f>IF('Order Form'!J141&gt;0,"",IF('Order Form'!G141=0,"",IF('Order Form'!$K$10&lt;&gt;"GR - Gratis",IF('Order Form'!$K$12="Yes",IF(ISNUMBER($H125),'Order Form'!G141*100,""),""),"")))</f>
        <v/>
      </c>
      <c r="M125" s="95" t="str">
        <f>IF('Order Form'!J141&gt;0,"",IF('Order Form'!$K$17=0,"",IF('Order Form'!$K$17=0,"",IF('Order Form'!$K$10&lt;&gt;"GR - Gratis",IF('Order Form'!$K$12="Yes",IF(ISNUMBER($H125),'Order Form'!$K$17*100,""),""),""))))</f>
        <v/>
      </c>
      <c r="N125" s="44"/>
      <c r="O125" s="94" t="str">
        <f>IF('Order Form'!$B$8="Name / Attent Of","",IF(ISNUMBER($H125),IF('Order Form'!$K$14="Yes",'Order Form'!$B$8,""),""))</f>
        <v/>
      </c>
      <c r="P125" s="102" t="str">
        <f>IF('Order Form'!$B$9="Company / Department","",IF(ISNUMBER($H125),IF('Order Form'!$K$14="Yes",'Order Form'!$B$9,""),""))</f>
        <v/>
      </c>
      <c r="Q125" s="94" t="str">
        <f>IF('Order Form'!$B$10="Address 1","",IF(ISNUMBER($H125),IF('Order Form'!$K$14="Yes",'Order Form'!$B$10,""),""))</f>
        <v/>
      </c>
      <c r="R125" s="94" t="str">
        <f>IF('Order Form'!$B$11="Address 2","",IF(ISNUMBER($H125),IF('Order Form'!$K$14="Yes",'Order Form'!$B$11,""),""))</f>
        <v/>
      </c>
      <c r="S125" s="102" t="str">
        <f>IF('Order Form'!$B$12="Address 3","",IF(ISNUMBER($H125),IF('Order Form'!$K$14="Yes",'Order Form'!$B$12,""),""))</f>
        <v/>
      </c>
      <c r="T125" s="94" t="str">
        <f>IF('Order Form'!$B$13="Town","",IF(ISNUMBER($H125),IF('Order Form'!$K$14="Yes",'Order Form'!$B$13,""),""))</f>
        <v/>
      </c>
      <c r="U125" s="40"/>
      <c r="V125" s="109" t="str">
        <f>IF('Order Form'!$B$14="Post Code","",IF(ISNUMBER($H125),IF('Order Form'!$K$14="Yes",'Order Form'!$B$14,""),""))</f>
        <v/>
      </c>
      <c r="W125" s="104" t="str">
        <f>IF('Order Form'!$B$15="Country","",IF(ISNUMBER($H125),IF('Order Form'!$K$14="Yes",VLOOKUP('Order Form'!$B$15,Lists!N:O,2,0),""),""))</f>
        <v/>
      </c>
      <c r="X125" s="106"/>
      <c r="Y125" s="105" t="str">
        <f>IF('Order Form'!$F$8="Phone","",IF(ISNUMBER($H125),IF('Order Form'!$K$14="Yes",'Order Form'!$F$8,""),""))</f>
        <v/>
      </c>
      <c r="Z125" s="103" t="str">
        <f>IF('Order Form'!$F$9="Email","",IF(ISNUMBER($H125),IF('Order Form'!$K$14="Yes",'Order Form'!$F$9,""),""))</f>
        <v/>
      </c>
      <c r="AA125" s="44"/>
      <c r="AC125" s="92" t="str">
        <f>IF(ISNUMBER(($H125)),LEFT('Order Form'!$K$10,2),"")</f>
        <v/>
      </c>
      <c r="AD125" s="40"/>
      <c r="AE125" s="92" t="str">
        <f>IF(AC125="GR",LEFT('Order Form'!$K$11,2),"")</f>
        <v/>
      </c>
      <c r="AF125" s="40"/>
      <c r="AG125" s="44"/>
      <c r="AH125" s="44"/>
      <c r="AI125" s="92" t="str">
        <f>IF(ISNUMBER(($H125)),IF('Order Form'!$K$16="Yes","P",""),"")</f>
        <v/>
      </c>
      <c r="AJ125" s="40"/>
      <c r="AK125" s="112"/>
      <c r="AL125" s="112"/>
      <c r="AM125" s="40"/>
      <c r="AN125" s="40"/>
      <c r="AO125" s="44"/>
      <c r="AP125" s="40"/>
      <c r="AQ125" s="44"/>
      <c r="AR125" s="44"/>
      <c r="AS125" s="44"/>
      <c r="AZ125" s="92" t="str">
        <f>IF(ISNUMBER(($H125)),IF('Order Form'!$K$15="Yes","Y",""),"")</f>
        <v/>
      </c>
      <c r="BD125" s="93" t="e">
        <f>IF('Order Form'!#REF!&gt;0,"OF"," ")</f>
        <v>#REF!</v>
      </c>
      <c r="BE125" s="92" t="e">
        <f>IF('Order Form'!#REF!&gt;0,"Y"," ")</f>
        <v>#REF!</v>
      </c>
      <c r="BF125" s="92" t="e">
        <f>IF('Order Form'!#REF!&gt;0,"STANDARD"," ")</f>
        <v>#REF!</v>
      </c>
    </row>
    <row r="126" spans="1:58">
      <c r="A126" s="40"/>
      <c r="B126" s="99" t="str">
        <f>IF(ISNUMBER(($H126)),'Order Form'!$D$5,"")</f>
        <v/>
      </c>
      <c r="C126" s="98" t="str">
        <f>IF(ISNUMBER(($H126)),'Order Form'!$G$5,"")</f>
        <v/>
      </c>
      <c r="D126" s="98" t="str">
        <f>IF('Order Form'!F142="","",IF(ISNUMBER(($H126)),'Order Form'!F142,""))</f>
        <v/>
      </c>
      <c r="E126" s="41"/>
      <c r="F126" s="97" t="str">
        <f>IF(ISNUMBER((H126)),SUBSTITUTE(SUBSTITUTE('Order Form'!B142,"-","")," ",""),"")</f>
        <v/>
      </c>
      <c r="G126" s="42"/>
      <c r="H126" s="96" t="str">
        <f>IF('Order Form'!H142&gt;0,'Order Form'!H142," ")</f>
        <v xml:space="preserve"> </v>
      </c>
      <c r="I126" s="95" t="str">
        <f>IF('Order Form'!$K$13="Yes",(IF('Order Form'!J142&gt;0,"",IF('Order Form'!$K$10&lt;&gt;"GR - Gratis",IF('Order Form'!I142=0,"",IF(ISNUMBER($H126),'Order Form'!I142,"")),""))),"")</f>
        <v/>
      </c>
      <c r="J126" s="95" t="str">
        <f>IF('Order Form'!$K$13="Yes",(IF('Order Form'!J142=0,"",IF('Order Form'!$K$10&lt;&gt;"GR - Gratis",IF(ISNUMBER($H126),'Order Form'!J142,""),""))),"")</f>
        <v/>
      </c>
      <c r="K126" s="43"/>
      <c r="L126" s="95" t="str">
        <f>IF('Order Form'!J142&gt;0,"",IF('Order Form'!G142=0,"",IF('Order Form'!$K$10&lt;&gt;"GR - Gratis",IF('Order Form'!$K$12="Yes",IF(ISNUMBER($H126),'Order Form'!G142*100,""),""),"")))</f>
        <v/>
      </c>
      <c r="M126" s="95" t="str">
        <f>IF('Order Form'!J142&gt;0,"",IF('Order Form'!$K$17=0,"",IF('Order Form'!$K$17=0,"",IF('Order Form'!$K$10&lt;&gt;"GR - Gratis",IF('Order Form'!$K$12="Yes",IF(ISNUMBER($H126),'Order Form'!$K$17*100,""),""),""))))</f>
        <v/>
      </c>
      <c r="N126" s="44"/>
      <c r="O126" s="94" t="str">
        <f>IF('Order Form'!$B$8="Name / Attent Of","",IF(ISNUMBER($H126),IF('Order Form'!$K$14="Yes",'Order Form'!$B$8,""),""))</f>
        <v/>
      </c>
      <c r="P126" s="102" t="str">
        <f>IF('Order Form'!$B$9="Company / Department","",IF(ISNUMBER($H126),IF('Order Form'!$K$14="Yes",'Order Form'!$B$9,""),""))</f>
        <v/>
      </c>
      <c r="Q126" s="94" t="str">
        <f>IF('Order Form'!$B$10="Address 1","",IF(ISNUMBER($H126),IF('Order Form'!$K$14="Yes",'Order Form'!$B$10,""),""))</f>
        <v/>
      </c>
      <c r="R126" s="94" t="str">
        <f>IF('Order Form'!$B$11="Address 2","",IF(ISNUMBER($H126),IF('Order Form'!$K$14="Yes",'Order Form'!$B$11,""),""))</f>
        <v/>
      </c>
      <c r="S126" s="102" t="str">
        <f>IF('Order Form'!$B$12="Address 3","",IF(ISNUMBER($H126),IF('Order Form'!$K$14="Yes",'Order Form'!$B$12,""),""))</f>
        <v/>
      </c>
      <c r="T126" s="94" t="str">
        <f>IF('Order Form'!$B$13="Town","",IF(ISNUMBER($H126),IF('Order Form'!$K$14="Yes",'Order Form'!$B$13,""),""))</f>
        <v/>
      </c>
      <c r="U126" s="40"/>
      <c r="V126" s="109" t="str">
        <f>IF('Order Form'!$B$14="Post Code","",IF(ISNUMBER($H126),IF('Order Form'!$K$14="Yes",'Order Form'!$B$14,""),""))</f>
        <v/>
      </c>
      <c r="W126" s="104" t="str">
        <f>IF('Order Form'!$B$15="Country","",IF(ISNUMBER($H126),IF('Order Form'!$K$14="Yes",VLOOKUP('Order Form'!$B$15,Lists!N:O,2,0),""),""))</f>
        <v/>
      </c>
      <c r="X126" s="106"/>
      <c r="Y126" s="105" t="str">
        <f>IF('Order Form'!$F$8="Phone","",IF(ISNUMBER($H126),IF('Order Form'!$K$14="Yes",'Order Form'!$F$8,""),""))</f>
        <v/>
      </c>
      <c r="Z126" s="103" t="str">
        <f>IF('Order Form'!$F$9="Email","",IF(ISNUMBER($H126),IF('Order Form'!$K$14="Yes",'Order Form'!$F$9,""),""))</f>
        <v/>
      </c>
      <c r="AA126" s="44"/>
      <c r="AC126" s="92" t="str">
        <f>IF(ISNUMBER(($H126)),LEFT('Order Form'!$K$10,2),"")</f>
        <v/>
      </c>
      <c r="AD126" s="40"/>
      <c r="AE126" s="92" t="str">
        <f>IF(AC126="GR",LEFT('Order Form'!$K$11,2),"")</f>
        <v/>
      </c>
      <c r="AF126" s="40"/>
      <c r="AG126" s="44"/>
      <c r="AH126" s="44"/>
      <c r="AI126" s="92" t="str">
        <f>IF(ISNUMBER(($H126)),IF('Order Form'!$K$16="Yes","P",""),"")</f>
        <v/>
      </c>
      <c r="AJ126" s="40"/>
      <c r="AK126" s="112"/>
      <c r="AL126" s="112"/>
      <c r="AM126" s="40"/>
      <c r="AN126" s="40"/>
      <c r="AO126" s="44"/>
      <c r="AP126" s="40"/>
      <c r="AQ126" s="44"/>
      <c r="AR126" s="44"/>
      <c r="AS126" s="44"/>
      <c r="AZ126" s="92" t="str">
        <f>IF(ISNUMBER(($H126)),IF('Order Form'!$K$15="Yes","Y",""),"")</f>
        <v/>
      </c>
      <c r="BD126" s="93" t="e">
        <f>IF('Order Form'!#REF!&gt;0,"OF"," ")</f>
        <v>#REF!</v>
      </c>
      <c r="BE126" s="92" t="e">
        <f>IF('Order Form'!#REF!&gt;0,"Y"," ")</f>
        <v>#REF!</v>
      </c>
      <c r="BF126" s="92" t="e">
        <f>IF('Order Form'!#REF!&gt;0,"STANDARD"," ")</f>
        <v>#REF!</v>
      </c>
    </row>
    <row r="127" spans="1:58">
      <c r="A127" s="40"/>
      <c r="B127" s="99" t="str">
        <f>IF(ISNUMBER(($H127)),'Order Form'!$D$5,"")</f>
        <v/>
      </c>
      <c r="C127" s="98" t="str">
        <f>IF(ISNUMBER(($H127)),'Order Form'!$G$5,"")</f>
        <v/>
      </c>
      <c r="D127" s="98" t="str">
        <f>IF('Order Form'!F143="","",IF(ISNUMBER(($H127)),'Order Form'!F143,""))</f>
        <v/>
      </c>
      <c r="E127" s="41"/>
      <c r="F127" s="97" t="str">
        <f>IF(ISNUMBER((H127)),SUBSTITUTE(SUBSTITUTE('Order Form'!B143,"-","")," ",""),"")</f>
        <v/>
      </c>
      <c r="G127" s="42"/>
      <c r="H127" s="96" t="str">
        <f>IF('Order Form'!H143&gt;0,'Order Form'!H143," ")</f>
        <v xml:space="preserve"> </v>
      </c>
      <c r="I127" s="95" t="str">
        <f>IF('Order Form'!$K$13="Yes",(IF('Order Form'!J143&gt;0,"",IF('Order Form'!$K$10&lt;&gt;"GR - Gratis",IF('Order Form'!I143=0,"",IF(ISNUMBER($H127),'Order Form'!I143,"")),""))),"")</f>
        <v/>
      </c>
      <c r="J127" s="95" t="str">
        <f>IF('Order Form'!$K$13="Yes",(IF('Order Form'!J143=0,"",IF('Order Form'!$K$10&lt;&gt;"GR - Gratis",IF(ISNUMBER($H127),'Order Form'!J143,""),""))),"")</f>
        <v/>
      </c>
      <c r="K127" s="43"/>
      <c r="L127" s="95" t="str">
        <f>IF('Order Form'!J143&gt;0,"",IF('Order Form'!G143=0,"",IF('Order Form'!$K$10&lt;&gt;"GR - Gratis",IF('Order Form'!$K$12="Yes",IF(ISNUMBER($H127),'Order Form'!G143*100,""),""),"")))</f>
        <v/>
      </c>
      <c r="M127" s="95" t="str">
        <f>IF('Order Form'!J143&gt;0,"",IF('Order Form'!$K$17=0,"",IF('Order Form'!$K$17=0,"",IF('Order Form'!$K$10&lt;&gt;"GR - Gratis",IF('Order Form'!$K$12="Yes",IF(ISNUMBER($H127),'Order Form'!$K$17*100,""),""),""))))</f>
        <v/>
      </c>
      <c r="N127" s="44"/>
      <c r="O127" s="94" t="str">
        <f>IF('Order Form'!$B$8="Name / Attent Of","",IF(ISNUMBER($H127),IF('Order Form'!$K$14="Yes",'Order Form'!$B$8,""),""))</f>
        <v/>
      </c>
      <c r="P127" s="102" t="str">
        <f>IF('Order Form'!$B$9="Company / Department","",IF(ISNUMBER($H127),IF('Order Form'!$K$14="Yes",'Order Form'!$B$9,""),""))</f>
        <v/>
      </c>
      <c r="Q127" s="94" t="str">
        <f>IF('Order Form'!$B$10="Address 1","",IF(ISNUMBER($H127),IF('Order Form'!$K$14="Yes",'Order Form'!$B$10,""),""))</f>
        <v/>
      </c>
      <c r="R127" s="94" t="str">
        <f>IF('Order Form'!$B$11="Address 2","",IF(ISNUMBER($H127),IF('Order Form'!$K$14="Yes",'Order Form'!$B$11,""),""))</f>
        <v/>
      </c>
      <c r="S127" s="102" t="str">
        <f>IF('Order Form'!$B$12="Address 3","",IF(ISNUMBER($H127),IF('Order Form'!$K$14="Yes",'Order Form'!$B$12,""),""))</f>
        <v/>
      </c>
      <c r="T127" s="94" t="str">
        <f>IF('Order Form'!$B$13="Town","",IF(ISNUMBER($H127),IF('Order Form'!$K$14="Yes",'Order Form'!$B$13,""),""))</f>
        <v/>
      </c>
      <c r="U127" s="40"/>
      <c r="V127" s="109" t="str">
        <f>IF('Order Form'!$B$14="Post Code","",IF(ISNUMBER($H127),IF('Order Form'!$K$14="Yes",'Order Form'!$B$14,""),""))</f>
        <v/>
      </c>
      <c r="W127" s="104" t="str">
        <f>IF('Order Form'!$B$15="Country","",IF(ISNUMBER($H127),IF('Order Form'!$K$14="Yes",VLOOKUP('Order Form'!$B$15,Lists!N:O,2,0),""),""))</f>
        <v/>
      </c>
      <c r="X127" s="106"/>
      <c r="Y127" s="105" t="str">
        <f>IF('Order Form'!$F$8="Phone","",IF(ISNUMBER($H127),IF('Order Form'!$K$14="Yes",'Order Form'!$F$8,""),""))</f>
        <v/>
      </c>
      <c r="Z127" s="103" t="str">
        <f>IF('Order Form'!$F$9="Email","",IF(ISNUMBER($H127),IF('Order Form'!$K$14="Yes",'Order Form'!$F$9,""),""))</f>
        <v/>
      </c>
      <c r="AA127" s="44"/>
      <c r="AC127" s="92" t="str">
        <f>IF(ISNUMBER(($H127)),LEFT('Order Form'!$K$10,2),"")</f>
        <v/>
      </c>
      <c r="AD127" s="40"/>
      <c r="AE127" s="92" t="str">
        <f>IF(AC127="GR",LEFT('Order Form'!$K$11,2),"")</f>
        <v/>
      </c>
      <c r="AF127" s="40"/>
      <c r="AG127" s="44"/>
      <c r="AH127" s="44"/>
      <c r="AI127" s="92" t="str">
        <f>IF(ISNUMBER(($H127)),IF('Order Form'!$K$16="Yes","P",""),"")</f>
        <v/>
      </c>
      <c r="AJ127" s="40"/>
      <c r="AK127" s="112"/>
      <c r="AL127" s="112"/>
      <c r="AM127" s="40"/>
      <c r="AN127" s="40"/>
      <c r="AO127" s="44"/>
      <c r="AP127" s="40"/>
      <c r="AQ127" s="44"/>
      <c r="AR127" s="44"/>
      <c r="AS127" s="44"/>
      <c r="AZ127" s="92" t="str">
        <f>IF(ISNUMBER(($H127)),IF('Order Form'!$K$15="Yes","Y",""),"")</f>
        <v/>
      </c>
      <c r="BD127" s="93" t="e">
        <f>IF('Order Form'!#REF!&gt;0,"OF"," ")</f>
        <v>#REF!</v>
      </c>
      <c r="BE127" s="92" t="e">
        <f>IF('Order Form'!#REF!&gt;0,"Y"," ")</f>
        <v>#REF!</v>
      </c>
      <c r="BF127" s="92" t="e">
        <f>IF('Order Form'!#REF!&gt;0,"STANDARD"," ")</f>
        <v>#REF!</v>
      </c>
    </row>
    <row r="128" spans="1:58">
      <c r="A128" s="40"/>
      <c r="B128" s="99" t="str">
        <f>IF(ISNUMBER(($H128)),'Order Form'!$D$5,"")</f>
        <v/>
      </c>
      <c r="C128" s="98" t="str">
        <f>IF(ISNUMBER(($H128)),'Order Form'!$G$5,"")</f>
        <v/>
      </c>
      <c r="D128" s="98" t="str">
        <f>IF('Order Form'!F144="","",IF(ISNUMBER(($H128)),'Order Form'!F144,""))</f>
        <v/>
      </c>
      <c r="E128" s="41"/>
      <c r="F128" s="97" t="str">
        <f>IF(ISNUMBER((H128)),SUBSTITUTE(SUBSTITUTE('Order Form'!B144,"-","")," ",""),"")</f>
        <v/>
      </c>
      <c r="G128" s="42"/>
      <c r="H128" s="96" t="str">
        <f>IF('Order Form'!H144&gt;0,'Order Form'!H144," ")</f>
        <v xml:space="preserve"> </v>
      </c>
      <c r="I128" s="95" t="str">
        <f>IF('Order Form'!$K$13="Yes",(IF('Order Form'!J144&gt;0,"",IF('Order Form'!$K$10&lt;&gt;"GR - Gratis",IF('Order Form'!I144=0,"",IF(ISNUMBER($H128),'Order Form'!I144,"")),""))),"")</f>
        <v/>
      </c>
      <c r="J128" s="95" t="str">
        <f>IF('Order Form'!$K$13="Yes",(IF('Order Form'!J144=0,"",IF('Order Form'!$K$10&lt;&gt;"GR - Gratis",IF(ISNUMBER($H128),'Order Form'!J144,""),""))),"")</f>
        <v/>
      </c>
      <c r="K128" s="43"/>
      <c r="L128" s="95" t="str">
        <f>IF('Order Form'!J144&gt;0,"",IF('Order Form'!G144=0,"",IF('Order Form'!$K$10&lt;&gt;"GR - Gratis",IF('Order Form'!$K$12="Yes",IF(ISNUMBER($H128),'Order Form'!G144*100,""),""),"")))</f>
        <v/>
      </c>
      <c r="M128" s="95" t="str">
        <f>IF('Order Form'!J144&gt;0,"",IF('Order Form'!$K$17=0,"",IF('Order Form'!$K$17=0,"",IF('Order Form'!$K$10&lt;&gt;"GR - Gratis",IF('Order Form'!$K$12="Yes",IF(ISNUMBER($H128),'Order Form'!$K$17*100,""),""),""))))</f>
        <v/>
      </c>
      <c r="N128" s="44"/>
      <c r="O128" s="94" t="str">
        <f>IF('Order Form'!$B$8="Name / Attent Of","",IF(ISNUMBER($H128),IF('Order Form'!$K$14="Yes",'Order Form'!$B$8,""),""))</f>
        <v/>
      </c>
      <c r="P128" s="102" t="str">
        <f>IF('Order Form'!$B$9="Company / Department","",IF(ISNUMBER($H128),IF('Order Form'!$K$14="Yes",'Order Form'!$B$9,""),""))</f>
        <v/>
      </c>
      <c r="Q128" s="94" t="str">
        <f>IF('Order Form'!$B$10="Address 1","",IF(ISNUMBER($H128),IF('Order Form'!$K$14="Yes",'Order Form'!$B$10,""),""))</f>
        <v/>
      </c>
      <c r="R128" s="94" t="str">
        <f>IF('Order Form'!$B$11="Address 2","",IF(ISNUMBER($H128),IF('Order Form'!$K$14="Yes",'Order Form'!$B$11,""),""))</f>
        <v/>
      </c>
      <c r="S128" s="102" t="str">
        <f>IF('Order Form'!$B$12="Address 3","",IF(ISNUMBER($H128),IF('Order Form'!$K$14="Yes",'Order Form'!$B$12,""),""))</f>
        <v/>
      </c>
      <c r="T128" s="94" t="str">
        <f>IF('Order Form'!$B$13="Town","",IF(ISNUMBER($H128),IF('Order Form'!$K$14="Yes",'Order Form'!$B$13,""),""))</f>
        <v/>
      </c>
      <c r="U128" s="40"/>
      <c r="V128" s="109" t="str">
        <f>IF('Order Form'!$B$14="Post Code","",IF(ISNUMBER($H128),IF('Order Form'!$K$14="Yes",'Order Form'!$B$14,""),""))</f>
        <v/>
      </c>
      <c r="W128" s="104" t="str">
        <f>IF('Order Form'!$B$15="Country","",IF(ISNUMBER($H128),IF('Order Form'!$K$14="Yes",VLOOKUP('Order Form'!$B$15,Lists!N:O,2,0),""),""))</f>
        <v/>
      </c>
      <c r="X128" s="106"/>
      <c r="Y128" s="105" t="str">
        <f>IF('Order Form'!$F$8="Phone","",IF(ISNUMBER($H128),IF('Order Form'!$K$14="Yes",'Order Form'!$F$8,""),""))</f>
        <v/>
      </c>
      <c r="Z128" s="103" t="str">
        <f>IF('Order Form'!$F$9="Email","",IF(ISNUMBER($H128),IF('Order Form'!$K$14="Yes",'Order Form'!$F$9,""),""))</f>
        <v/>
      </c>
      <c r="AA128" s="44"/>
      <c r="AC128" s="92" t="str">
        <f>IF(ISNUMBER(($H128)),LEFT('Order Form'!$K$10,2),"")</f>
        <v/>
      </c>
      <c r="AD128" s="40"/>
      <c r="AE128" s="92" t="str">
        <f>IF(AC128="GR",LEFT('Order Form'!$K$11,2),"")</f>
        <v/>
      </c>
      <c r="AF128" s="40"/>
      <c r="AG128" s="44"/>
      <c r="AH128" s="44"/>
      <c r="AI128" s="92" t="str">
        <f>IF(ISNUMBER(($H128)),IF('Order Form'!$K$16="Yes","P",""),"")</f>
        <v/>
      </c>
      <c r="AJ128" s="40"/>
      <c r="AK128" s="112"/>
      <c r="AL128" s="112"/>
      <c r="AM128" s="40"/>
      <c r="AN128" s="40"/>
      <c r="AO128" s="44"/>
      <c r="AP128" s="40"/>
      <c r="AQ128" s="44"/>
      <c r="AR128" s="44"/>
      <c r="AS128" s="44"/>
      <c r="AZ128" s="92" t="str">
        <f>IF(ISNUMBER(($H128)),IF('Order Form'!$K$15="Yes","Y",""),"")</f>
        <v/>
      </c>
      <c r="BD128" s="93" t="e">
        <f>IF('Order Form'!#REF!&gt;0,"OF"," ")</f>
        <v>#REF!</v>
      </c>
      <c r="BE128" s="92" t="e">
        <f>IF('Order Form'!#REF!&gt;0,"Y"," ")</f>
        <v>#REF!</v>
      </c>
      <c r="BF128" s="92" t="e">
        <f>IF('Order Form'!#REF!&gt;0,"STANDARD"," ")</f>
        <v>#REF!</v>
      </c>
    </row>
    <row r="129" spans="1:58">
      <c r="A129" s="40"/>
      <c r="B129" s="99" t="str">
        <f>IF(ISNUMBER(($H129)),'Order Form'!$D$5,"")</f>
        <v/>
      </c>
      <c r="C129" s="98" t="str">
        <f>IF(ISNUMBER(($H129)),'Order Form'!$G$5,"")</f>
        <v/>
      </c>
      <c r="D129" s="98" t="str">
        <f>IF('Order Form'!F145="","",IF(ISNUMBER(($H129)),'Order Form'!F145,""))</f>
        <v/>
      </c>
      <c r="E129" s="41"/>
      <c r="F129" s="97" t="str">
        <f>IF(ISNUMBER((H129)),SUBSTITUTE(SUBSTITUTE('Order Form'!B145,"-","")," ",""),"")</f>
        <v/>
      </c>
      <c r="G129" s="42"/>
      <c r="H129" s="96" t="str">
        <f>IF('Order Form'!H145&gt;0,'Order Form'!H145," ")</f>
        <v xml:space="preserve"> </v>
      </c>
      <c r="I129" s="95" t="str">
        <f>IF('Order Form'!$K$13="Yes",(IF('Order Form'!J145&gt;0,"",IF('Order Form'!$K$10&lt;&gt;"GR - Gratis",IF('Order Form'!I145=0,"",IF(ISNUMBER($H129),'Order Form'!I145,"")),""))),"")</f>
        <v/>
      </c>
      <c r="J129" s="95" t="str">
        <f>IF('Order Form'!$K$13="Yes",(IF('Order Form'!J145=0,"",IF('Order Form'!$K$10&lt;&gt;"GR - Gratis",IF(ISNUMBER($H129),'Order Form'!J145,""),""))),"")</f>
        <v/>
      </c>
      <c r="K129" s="43"/>
      <c r="L129" s="95" t="str">
        <f>IF('Order Form'!J145&gt;0,"",IF('Order Form'!G145=0,"",IF('Order Form'!$K$10&lt;&gt;"GR - Gratis",IF('Order Form'!$K$12="Yes",IF(ISNUMBER($H129),'Order Form'!G145*100,""),""),"")))</f>
        <v/>
      </c>
      <c r="M129" s="95" t="str">
        <f>IF('Order Form'!J145&gt;0,"",IF('Order Form'!$K$17=0,"",IF('Order Form'!$K$17=0,"",IF('Order Form'!$K$10&lt;&gt;"GR - Gratis",IF('Order Form'!$K$12="Yes",IF(ISNUMBER($H129),'Order Form'!$K$17*100,""),""),""))))</f>
        <v/>
      </c>
      <c r="N129" s="44"/>
      <c r="O129" s="94" t="str">
        <f>IF('Order Form'!$B$8="Name / Attent Of","",IF(ISNUMBER($H129),IF('Order Form'!$K$14="Yes",'Order Form'!$B$8,""),""))</f>
        <v/>
      </c>
      <c r="P129" s="102" t="str">
        <f>IF('Order Form'!$B$9="Company / Department","",IF(ISNUMBER($H129),IF('Order Form'!$K$14="Yes",'Order Form'!$B$9,""),""))</f>
        <v/>
      </c>
      <c r="Q129" s="94" t="str">
        <f>IF('Order Form'!$B$10="Address 1","",IF(ISNUMBER($H129),IF('Order Form'!$K$14="Yes",'Order Form'!$B$10,""),""))</f>
        <v/>
      </c>
      <c r="R129" s="94" t="str">
        <f>IF('Order Form'!$B$11="Address 2","",IF(ISNUMBER($H129),IF('Order Form'!$K$14="Yes",'Order Form'!$B$11,""),""))</f>
        <v/>
      </c>
      <c r="S129" s="102" t="str">
        <f>IF('Order Form'!$B$12="Address 3","",IF(ISNUMBER($H129),IF('Order Form'!$K$14="Yes",'Order Form'!$B$12,""),""))</f>
        <v/>
      </c>
      <c r="T129" s="94" t="str">
        <f>IF('Order Form'!$B$13="Town","",IF(ISNUMBER($H129),IF('Order Form'!$K$14="Yes",'Order Form'!$B$13,""),""))</f>
        <v/>
      </c>
      <c r="U129" s="40"/>
      <c r="V129" s="109" t="str">
        <f>IF('Order Form'!$B$14="Post Code","",IF(ISNUMBER($H129),IF('Order Form'!$K$14="Yes",'Order Form'!$B$14,""),""))</f>
        <v/>
      </c>
      <c r="W129" s="104" t="str">
        <f>IF('Order Form'!$B$15="Country","",IF(ISNUMBER($H129),IF('Order Form'!$K$14="Yes",VLOOKUP('Order Form'!$B$15,Lists!N:O,2,0),""),""))</f>
        <v/>
      </c>
      <c r="X129" s="106"/>
      <c r="Y129" s="105" t="str">
        <f>IF('Order Form'!$F$8="Phone","",IF(ISNUMBER($H129),IF('Order Form'!$K$14="Yes",'Order Form'!$F$8,""),""))</f>
        <v/>
      </c>
      <c r="Z129" s="103" t="str">
        <f>IF('Order Form'!$F$9="Email","",IF(ISNUMBER($H129),IF('Order Form'!$K$14="Yes",'Order Form'!$F$9,""),""))</f>
        <v/>
      </c>
      <c r="AA129" s="44"/>
      <c r="AC129" s="92" t="str">
        <f>IF(ISNUMBER(($H129)),LEFT('Order Form'!$K$10,2),"")</f>
        <v/>
      </c>
      <c r="AD129" s="40"/>
      <c r="AE129" s="92" t="str">
        <f>IF(AC129="GR",LEFT('Order Form'!$K$11,2),"")</f>
        <v/>
      </c>
      <c r="AF129" s="40"/>
      <c r="AG129" s="44"/>
      <c r="AH129" s="44"/>
      <c r="AI129" s="92" t="str">
        <f>IF(ISNUMBER(($H129)),IF('Order Form'!$K$16="Yes","P",""),"")</f>
        <v/>
      </c>
      <c r="AJ129" s="40"/>
      <c r="AK129" s="112"/>
      <c r="AL129" s="112"/>
      <c r="AM129" s="40"/>
      <c r="AN129" s="40"/>
      <c r="AO129" s="44"/>
      <c r="AP129" s="40"/>
      <c r="AQ129" s="44"/>
      <c r="AR129" s="44"/>
      <c r="AS129" s="44"/>
      <c r="AZ129" s="92" t="str">
        <f>IF(ISNUMBER(($H129)),IF('Order Form'!$K$15="Yes","Y",""),"")</f>
        <v/>
      </c>
      <c r="BD129" s="93" t="e">
        <f>IF('Order Form'!#REF!&gt;0,"OF"," ")</f>
        <v>#REF!</v>
      </c>
      <c r="BE129" s="92" t="e">
        <f>IF('Order Form'!#REF!&gt;0,"Y"," ")</f>
        <v>#REF!</v>
      </c>
      <c r="BF129" s="92" t="e">
        <f>IF('Order Form'!#REF!&gt;0,"STANDARD"," ")</f>
        <v>#REF!</v>
      </c>
    </row>
    <row r="130" spans="1:58">
      <c r="A130" s="40"/>
      <c r="B130" s="99" t="str">
        <f>IF(ISNUMBER(($H130)),'Order Form'!$D$5,"")</f>
        <v/>
      </c>
      <c r="C130" s="98" t="str">
        <f>IF(ISNUMBER(($H130)),'Order Form'!$G$5,"")</f>
        <v/>
      </c>
      <c r="D130" s="98" t="str">
        <f>IF('Order Form'!F146="","",IF(ISNUMBER(($H130)),'Order Form'!F146,""))</f>
        <v/>
      </c>
      <c r="E130" s="41"/>
      <c r="F130" s="97" t="str">
        <f>IF(ISNUMBER((H130)),SUBSTITUTE(SUBSTITUTE('Order Form'!B146,"-","")," ",""),"")</f>
        <v/>
      </c>
      <c r="G130" s="42"/>
      <c r="H130" s="96" t="str">
        <f>IF('Order Form'!H146&gt;0,'Order Form'!H146," ")</f>
        <v xml:space="preserve"> </v>
      </c>
      <c r="I130" s="95" t="str">
        <f>IF('Order Form'!$K$13="Yes",(IF('Order Form'!J146&gt;0,"",IF('Order Form'!$K$10&lt;&gt;"GR - Gratis",IF('Order Form'!I146=0,"",IF(ISNUMBER($H130),'Order Form'!I146,"")),""))),"")</f>
        <v/>
      </c>
      <c r="J130" s="95" t="str">
        <f>IF('Order Form'!$K$13="Yes",(IF('Order Form'!J146=0,"",IF('Order Form'!$K$10&lt;&gt;"GR - Gratis",IF(ISNUMBER($H130),'Order Form'!J146,""),""))),"")</f>
        <v/>
      </c>
      <c r="K130" s="43"/>
      <c r="L130" s="95" t="str">
        <f>IF('Order Form'!J146&gt;0,"",IF('Order Form'!G146=0,"",IF('Order Form'!$K$10&lt;&gt;"GR - Gratis",IF('Order Form'!$K$12="Yes",IF(ISNUMBER($H130),'Order Form'!G146*100,""),""),"")))</f>
        <v/>
      </c>
      <c r="M130" s="95" t="str">
        <f>IF('Order Form'!J146&gt;0,"",IF('Order Form'!$K$17=0,"",IF('Order Form'!$K$17=0,"",IF('Order Form'!$K$10&lt;&gt;"GR - Gratis",IF('Order Form'!$K$12="Yes",IF(ISNUMBER($H130),'Order Form'!$K$17*100,""),""),""))))</f>
        <v/>
      </c>
      <c r="N130" s="44"/>
      <c r="O130" s="94" t="str">
        <f>IF('Order Form'!$B$8="Name / Attent Of","",IF(ISNUMBER($H130),IF('Order Form'!$K$14="Yes",'Order Form'!$B$8,""),""))</f>
        <v/>
      </c>
      <c r="P130" s="102" t="str">
        <f>IF('Order Form'!$B$9="Company / Department","",IF(ISNUMBER($H130),IF('Order Form'!$K$14="Yes",'Order Form'!$B$9,""),""))</f>
        <v/>
      </c>
      <c r="Q130" s="94" t="str">
        <f>IF('Order Form'!$B$10="Address 1","",IF(ISNUMBER($H130),IF('Order Form'!$K$14="Yes",'Order Form'!$B$10,""),""))</f>
        <v/>
      </c>
      <c r="R130" s="94" t="str">
        <f>IF('Order Form'!$B$11="Address 2","",IF(ISNUMBER($H130),IF('Order Form'!$K$14="Yes",'Order Form'!$B$11,""),""))</f>
        <v/>
      </c>
      <c r="S130" s="102" t="str">
        <f>IF('Order Form'!$B$12="Address 3","",IF(ISNUMBER($H130),IF('Order Form'!$K$14="Yes",'Order Form'!$B$12,""),""))</f>
        <v/>
      </c>
      <c r="T130" s="94" t="str">
        <f>IF('Order Form'!$B$13="Town","",IF(ISNUMBER($H130),IF('Order Form'!$K$14="Yes",'Order Form'!$B$13,""),""))</f>
        <v/>
      </c>
      <c r="U130" s="40"/>
      <c r="V130" s="109" t="str">
        <f>IF('Order Form'!$B$14="Post Code","",IF(ISNUMBER($H130),IF('Order Form'!$K$14="Yes",'Order Form'!$B$14,""),""))</f>
        <v/>
      </c>
      <c r="W130" s="104" t="str">
        <f>IF('Order Form'!$B$15="Country","",IF(ISNUMBER($H130),IF('Order Form'!$K$14="Yes",VLOOKUP('Order Form'!$B$15,Lists!N:O,2,0),""),""))</f>
        <v/>
      </c>
      <c r="X130" s="106"/>
      <c r="Y130" s="105" t="str">
        <f>IF('Order Form'!$F$8="Phone","",IF(ISNUMBER($H130),IF('Order Form'!$K$14="Yes",'Order Form'!$F$8,""),""))</f>
        <v/>
      </c>
      <c r="Z130" s="103" t="str">
        <f>IF('Order Form'!$F$9="Email","",IF(ISNUMBER($H130),IF('Order Form'!$K$14="Yes",'Order Form'!$F$9,""),""))</f>
        <v/>
      </c>
      <c r="AA130" s="44"/>
      <c r="AC130" s="92" t="str">
        <f>IF(ISNUMBER(($H130)),LEFT('Order Form'!$K$10,2),"")</f>
        <v/>
      </c>
      <c r="AD130" s="40"/>
      <c r="AE130" s="92" t="str">
        <f>IF(AC130="GR",LEFT('Order Form'!$K$11,2),"")</f>
        <v/>
      </c>
      <c r="AF130" s="40"/>
      <c r="AG130" s="44"/>
      <c r="AH130" s="44"/>
      <c r="AI130" s="92" t="str">
        <f>IF(ISNUMBER(($H130)),IF('Order Form'!$K$16="Yes","P",""),"")</f>
        <v/>
      </c>
      <c r="AJ130" s="40"/>
      <c r="AK130" s="112"/>
      <c r="AL130" s="112"/>
      <c r="AM130" s="40"/>
      <c r="AN130" s="40"/>
      <c r="AO130" s="44"/>
      <c r="AP130" s="40"/>
      <c r="AQ130" s="44"/>
      <c r="AR130" s="44"/>
      <c r="AS130" s="44"/>
      <c r="AZ130" s="92" t="str">
        <f>IF(ISNUMBER(($H130)),IF('Order Form'!$K$15="Yes","Y",""),"")</f>
        <v/>
      </c>
      <c r="BD130" s="93" t="e">
        <f>IF('Order Form'!#REF!&gt;0,"OF"," ")</f>
        <v>#REF!</v>
      </c>
      <c r="BE130" s="92" t="e">
        <f>IF('Order Form'!#REF!&gt;0,"Y"," ")</f>
        <v>#REF!</v>
      </c>
      <c r="BF130" s="92" t="e">
        <f>IF('Order Form'!#REF!&gt;0,"STANDARD"," ")</f>
        <v>#REF!</v>
      </c>
    </row>
    <row r="131" spans="1:58">
      <c r="A131" s="40"/>
      <c r="B131" s="99" t="str">
        <f>IF(ISNUMBER(($H131)),'Order Form'!$D$5,"")</f>
        <v/>
      </c>
      <c r="C131" s="98" t="str">
        <f>IF(ISNUMBER(($H131)),'Order Form'!$G$5,"")</f>
        <v/>
      </c>
      <c r="D131" s="98" t="str">
        <f>IF('Order Form'!F147="","",IF(ISNUMBER(($H131)),'Order Form'!F147,""))</f>
        <v/>
      </c>
      <c r="E131" s="41"/>
      <c r="F131" s="97" t="str">
        <f>IF(ISNUMBER((H131)),SUBSTITUTE(SUBSTITUTE('Order Form'!B147,"-","")," ",""),"")</f>
        <v/>
      </c>
      <c r="G131" s="42"/>
      <c r="H131" s="96" t="str">
        <f>IF('Order Form'!H147&gt;0,'Order Form'!H147," ")</f>
        <v xml:space="preserve"> </v>
      </c>
      <c r="I131" s="95" t="str">
        <f>IF('Order Form'!$K$13="Yes",(IF('Order Form'!J147&gt;0,"",IF('Order Form'!$K$10&lt;&gt;"GR - Gratis",IF('Order Form'!I147=0,"",IF(ISNUMBER($H131),'Order Form'!I147,"")),""))),"")</f>
        <v/>
      </c>
      <c r="J131" s="95" t="str">
        <f>IF('Order Form'!$K$13="Yes",(IF('Order Form'!J147=0,"",IF('Order Form'!$K$10&lt;&gt;"GR - Gratis",IF(ISNUMBER($H131),'Order Form'!J147,""),""))),"")</f>
        <v/>
      </c>
      <c r="K131" s="43"/>
      <c r="L131" s="95" t="str">
        <f>IF('Order Form'!J147&gt;0,"",IF('Order Form'!G147=0,"",IF('Order Form'!$K$10&lt;&gt;"GR - Gratis",IF('Order Form'!$K$12="Yes",IF(ISNUMBER($H131),'Order Form'!G147*100,""),""),"")))</f>
        <v/>
      </c>
      <c r="M131" s="95" t="str">
        <f>IF('Order Form'!J147&gt;0,"",IF('Order Form'!$K$17=0,"",IF('Order Form'!$K$17=0,"",IF('Order Form'!$K$10&lt;&gt;"GR - Gratis",IF('Order Form'!$K$12="Yes",IF(ISNUMBER($H131),'Order Form'!$K$17*100,""),""),""))))</f>
        <v/>
      </c>
      <c r="N131" s="44"/>
      <c r="O131" s="94" t="str">
        <f>IF('Order Form'!$B$8="Name / Attent Of","",IF(ISNUMBER($H131),IF('Order Form'!$K$14="Yes",'Order Form'!$B$8,""),""))</f>
        <v/>
      </c>
      <c r="P131" s="102" t="str">
        <f>IF('Order Form'!$B$9="Company / Department","",IF(ISNUMBER($H131),IF('Order Form'!$K$14="Yes",'Order Form'!$B$9,""),""))</f>
        <v/>
      </c>
      <c r="Q131" s="94" t="str">
        <f>IF('Order Form'!$B$10="Address 1","",IF(ISNUMBER($H131),IF('Order Form'!$K$14="Yes",'Order Form'!$B$10,""),""))</f>
        <v/>
      </c>
      <c r="R131" s="94" t="str">
        <f>IF('Order Form'!$B$11="Address 2","",IF(ISNUMBER($H131),IF('Order Form'!$K$14="Yes",'Order Form'!$B$11,""),""))</f>
        <v/>
      </c>
      <c r="S131" s="102" t="str">
        <f>IF('Order Form'!$B$12="Address 3","",IF(ISNUMBER($H131),IF('Order Form'!$K$14="Yes",'Order Form'!$B$12,""),""))</f>
        <v/>
      </c>
      <c r="T131" s="94" t="str">
        <f>IF('Order Form'!$B$13="Town","",IF(ISNUMBER($H131),IF('Order Form'!$K$14="Yes",'Order Form'!$B$13,""),""))</f>
        <v/>
      </c>
      <c r="U131" s="40"/>
      <c r="V131" s="109" t="str">
        <f>IF('Order Form'!$B$14="Post Code","",IF(ISNUMBER($H131),IF('Order Form'!$K$14="Yes",'Order Form'!$B$14,""),""))</f>
        <v/>
      </c>
      <c r="W131" s="104" t="str">
        <f>IF('Order Form'!$B$15="Country","",IF(ISNUMBER($H131),IF('Order Form'!$K$14="Yes",VLOOKUP('Order Form'!$B$15,Lists!N:O,2,0),""),""))</f>
        <v/>
      </c>
      <c r="X131" s="106"/>
      <c r="Y131" s="105" t="str">
        <f>IF('Order Form'!$F$8="Phone","",IF(ISNUMBER($H131),IF('Order Form'!$K$14="Yes",'Order Form'!$F$8,""),""))</f>
        <v/>
      </c>
      <c r="Z131" s="103" t="str">
        <f>IF('Order Form'!$F$9="Email","",IF(ISNUMBER($H131),IF('Order Form'!$K$14="Yes",'Order Form'!$F$9,""),""))</f>
        <v/>
      </c>
      <c r="AA131" s="44"/>
      <c r="AC131" s="92" t="str">
        <f>IF(ISNUMBER(($H131)),LEFT('Order Form'!$K$10,2),"")</f>
        <v/>
      </c>
      <c r="AD131" s="40"/>
      <c r="AE131" s="92" t="str">
        <f>IF(AC131="GR",LEFT('Order Form'!$K$11,2),"")</f>
        <v/>
      </c>
      <c r="AF131" s="40"/>
      <c r="AG131" s="44"/>
      <c r="AH131" s="44"/>
      <c r="AI131" s="92" t="str">
        <f>IF(ISNUMBER(($H131)),IF('Order Form'!$K$16="Yes","P",""),"")</f>
        <v/>
      </c>
      <c r="AJ131" s="40"/>
      <c r="AK131" s="112"/>
      <c r="AL131" s="112"/>
      <c r="AM131" s="40"/>
      <c r="AN131" s="40"/>
      <c r="AO131" s="44"/>
      <c r="AP131" s="40"/>
      <c r="AQ131" s="44"/>
      <c r="AR131" s="44"/>
      <c r="AS131" s="44"/>
      <c r="AZ131" s="92" t="str">
        <f>IF(ISNUMBER(($H131)),IF('Order Form'!$K$15="Yes","Y",""),"")</f>
        <v/>
      </c>
      <c r="BD131" s="93" t="e">
        <f>IF('Order Form'!#REF!&gt;0,"OF"," ")</f>
        <v>#REF!</v>
      </c>
      <c r="BE131" s="92" t="e">
        <f>IF('Order Form'!#REF!&gt;0,"Y"," ")</f>
        <v>#REF!</v>
      </c>
      <c r="BF131" s="92" t="e">
        <f>IF('Order Form'!#REF!&gt;0,"STANDARD"," ")</f>
        <v>#REF!</v>
      </c>
    </row>
    <row r="132" spans="1:58">
      <c r="A132" s="40"/>
      <c r="B132" s="99" t="str">
        <f>IF(ISNUMBER(($H132)),'Order Form'!$D$5,"")</f>
        <v/>
      </c>
      <c r="C132" s="98" t="str">
        <f>IF(ISNUMBER(($H132)),'Order Form'!$G$5,"")</f>
        <v/>
      </c>
      <c r="D132" s="98" t="str">
        <f>IF('Order Form'!F148="","",IF(ISNUMBER(($H132)),'Order Form'!F148,""))</f>
        <v/>
      </c>
      <c r="E132" s="41"/>
      <c r="F132" s="97" t="str">
        <f>IF(ISNUMBER((H132)),SUBSTITUTE(SUBSTITUTE('Order Form'!B148,"-","")," ",""),"")</f>
        <v/>
      </c>
      <c r="G132" s="42"/>
      <c r="H132" s="96" t="str">
        <f>IF('Order Form'!H148&gt;0,'Order Form'!H148," ")</f>
        <v xml:space="preserve"> </v>
      </c>
      <c r="I132" s="95" t="str">
        <f>IF('Order Form'!$K$13="Yes",(IF('Order Form'!J148&gt;0,"",IF('Order Form'!$K$10&lt;&gt;"GR - Gratis",IF('Order Form'!I148=0,"",IF(ISNUMBER($H132),'Order Form'!I148,"")),""))),"")</f>
        <v/>
      </c>
      <c r="J132" s="95" t="str">
        <f>IF('Order Form'!$K$13="Yes",(IF('Order Form'!J148=0,"",IF('Order Form'!$K$10&lt;&gt;"GR - Gratis",IF(ISNUMBER($H132),'Order Form'!J148,""),""))),"")</f>
        <v/>
      </c>
      <c r="K132" s="43"/>
      <c r="L132" s="95" t="str">
        <f>IF('Order Form'!J148&gt;0,"",IF('Order Form'!G148=0,"",IF('Order Form'!$K$10&lt;&gt;"GR - Gratis",IF('Order Form'!$K$12="Yes",IF(ISNUMBER($H132),'Order Form'!G148*100,""),""),"")))</f>
        <v/>
      </c>
      <c r="M132" s="95" t="str">
        <f>IF('Order Form'!J148&gt;0,"",IF('Order Form'!$K$17=0,"",IF('Order Form'!$K$17=0,"",IF('Order Form'!$K$10&lt;&gt;"GR - Gratis",IF('Order Form'!$K$12="Yes",IF(ISNUMBER($H132),'Order Form'!$K$17*100,""),""),""))))</f>
        <v/>
      </c>
      <c r="N132" s="44"/>
      <c r="O132" s="94" t="str">
        <f>IF('Order Form'!$B$8="Name / Attent Of","",IF(ISNUMBER($H132),IF('Order Form'!$K$14="Yes",'Order Form'!$B$8,""),""))</f>
        <v/>
      </c>
      <c r="P132" s="102" t="str">
        <f>IF('Order Form'!$B$9="Company / Department","",IF(ISNUMBER($H132),IF('Order Form'!$K$14="Yes",'Order Form'!$B$9,""),""))</f>
        <v/>
      </c>
      <c r="Q132" s="94" t="str">
        <f>IF('Order Form'!$B$10="Address 1","",IF(ISNUMBER($H132),IF('Order Form'!$K$14="Yes",'Order Form'!$B$10,""),""))</f>
        <v/>
      </c>
      <c r="R132" s="94" t="str">
        <f>IF('Order Form'!$B$11="Address 2","",IF(ISNUMBER($H132),IF('Order Form'!$K$14="Yes",'Order Form'!$B$11,""),""))</f>
        <v/>
      </c>
      <c r="S132" s="102" t="str">
        <f>IF('Order Form'!$B$12="Address 3","",IF(ISNUMBER($H132),IF('Order Form'!$K$14="Yes",'Order Form'!$B$12,""),""))</f>
        <v/>
      </c>
      <c r="T132" s="94" t="str">
        <f>IF('Order Form'!$B$13="Town","",IF(ISNUMBER($H132),IF('Order Form'!$K$14="Yes",'Order Form'!$B$13,""),""))</f>
        <v/>
      </c>
      <c r="U132" s="40"/>
      <c r="V132" s="109" t="str">
        <f>IF('Order Form'!$B$14="Post Code","",IF(ISNUMBER($H132),IF('Order Form'!$K$14="Yes",'Order Form'!$B$14,""),""))</f>
        <v/>
      </c>
      <c r="W132" s="104" t="str">
        <f>IF('Order Form'!$B$15="Country","",IF(ISNUMBER($H132),IF('Order Form'!$K$14="Yes",VLOOKUP('Order Form'!$B$15,Lists!N:O,2,0),""),""))</f>
        <v/>
      </c>
      <c r="X132" s="106"/>
      <c r="Y132" s="105" t="str">
        <f>IF('Order Form'!$F$8="Phone","",IF(ISNUMBER($H132),IF('Order Form'!$K$14="Yes",'Order Form'!$F$8,""),""))</f>
        <v/>
      </c>
      <c r="Z132" s="103" t="str">
        <f>IF('Order Form'!$F$9="Email","",IF(ISNUMBER($H132),IF('Order Form'!$K$14="Yes",'Order Form'!$F$9,""),""))</f>
        <v/>
      </c>
      <c r="AA132" s="44"/>
      <c r="AC132" s="92" t="str">
        <f>IF(ISNUMBER(($H132)),LEFT('Order Form'!$K$10,2),"")</f>
        <v/>
      </c>
      <c r="AD132" s="40"/>
      <c r="AE132" s="92" t="str">
        <f>IF(AC132="GR",LEFT('Order Form'!$K$11,2),"")</f>
        <v/>
      </c>
      <c r="AF132" s="40"/>
      <c r="AG132" s="44"/>
      <c r="AH132" s="44"/>
      <c r="AI132" s="92" t="str">
        <f>IF(ISNUMBER(($H132)),IF('Order Form'!$K$16="Yes","P",""),"")</f>
        <v/>
      </c>
      <c r="AJ132" s="40"/>
      <c r="AK132" s="112"/>
      <c r="AL132" s="112"/>
      <c r="AM132" s="40"/>
      <c r="AN132" s="40"/>
      <c r="AO132" s="44"/>
      <c r="AP132" s="40"/>
      <c r="AQ132" s="44"/>
      <c r="AR132" s="44"/>
      <c r="AS132" s="44"/>
      <c r="AZ132" s="92" t="str">
        <f>IF(ISNUMBER(($H132)),IF('Order Form'!$K$15="Yes","Y",""),"")</f>
        <v/>
      </c>
      <c r="BD132" s="93" t="e">
        <f>IF('Order Form'!#REF!&gt;0,"OF"," ")</f>
        <v>#REF!</v>
      </c>
      <c r="BE132" s="92" t="e">
        <f>IF('Order Form'!#REF!&gt;0,"Y"," ")</f>
        <v>#REF!</v>
      </c>
      <c r="BF132" s="92" t="e">
        <f>IF('Order Form'!#REF!&gt;0,"STANDARD"," ")</f>
        <v>#REF!</v>
      </c>
    </row>
    <row r="133" spans="1:58">
      <c r="A133" s="40"/>
      <c r="B133" s="99" t="str">
        <f>IF(ISNUMBER(($H133)),'Order Form'!$D$5,"")</f>
        <v/>
      </c>
      <c r="C133" s="98" t="str">
        <f>IF(ISNUMBER(($H133)),'Order Form'!$G$5,"")</f>
        <v/>
      </c>
      <c r="D133" s="98" t="str">
        <f>IF('Order Form'!F149="","",IF(ISNUMBER(($H133)),'Order Form'!F149,""))</f>
        <v/>
      </c>
      <c r="E133" s="41"/>
      <c r="F133" s="97" t="str">
        <f>IF(ISNUMBER((H133)),SUBSTITUTE(SUBSTITUTE('Order Form'!B149,"-","")," ",""),"")</f>
        <v/>
      </c>
      <c r="G133" s="42"/>
      <c r="H133" s="96" t="str">
        <f>IF('Order Form'!H149&gt;0,'Order Form'!H149," ")</f>
        <v xml:space="preserve"> </v>
      </c>
      <c r="I133" s="95" t="str">
        <f>IF('Order Form'!$K$13="Yes",(IF('Order Form'!J149&gt;0,"",IF('Order Form'!$K$10&lt;&gt;"GR - Gratis",IF('Order Form'!I149=0,"",IF(ISNUMBER($H133),'Order Form'!I149,"")),""))),"")</f>
        <v/>
      </c>
      <c r="J133" s="95" t="str">
        <f>IF('Order Form'!$K$13="Yes",(IF('Order Form'!J149=0,"",IF('Order Form'!$K$10&lt;&gt;"GR - Gratis",IF(ISNUMBER($H133),'Order Form'!J149,""),""))),"")</f>
        <v/>
      </c>
      <c r="K133" s="43"/>
      <c r="L133" s="95" t="str">
        <f>IF('Order Form'!J149&gt;0,"",IF('Order Form'!G149=0,"",IF('Order Form'!$K$10&lt;&gt;"GR - Gratis",IF('Order Form'!$K$12="Yes",IF(ISNUMBER($H133),'Order Form'!G149*100,""),""),"")))</f>
        <v/>
      </c>
      <c r="M133" s="95" t="str">
        <f>IF('Order Form'!J149&gt;0,"",IF('Order Form'!$K$17=0,"",IF('Order Form'!$K$17=0,"",IF('Order Form'!$K$10&lt;&gt;"GR - Gratis",IF('Order Form'!$K$12="Yes",IF(ISNUMBER($H133),'Order Form'!$K$17*100,""),""),""))))</f>
        <v/>
      </c>
      <c r="N133" s="44"/>
      <c r="O133" s="94" t="str">
        <f>IF('Order Form'!$B$8="Name / Attent Of","",IF(ISNUMBER($H133),IF('Order Form'!$K$14="Yes",'Order Form'!$B$8,""),""))</f>
        <v/>
      </c>
      <c r="P133" s="102" t="str">
        <f>IF('Order Form'!$B$9="Company / Department","",IF(ISNUMBER($H133),IF('Order Form'!$K$14="Yes",'Order Form'!$B$9,""),""))</f>
        <v/>
      </c>
      <c r="Q133" s="94" t="str">
        <f>IF('Order Form'!$B$10="Address 1","",IF(ISNUMBER($H133),IF('Order Form'!$K$14="Yes",'Order Form'!$B$10,""),""))</f>
        <v/>
      </c>
      <c r="R133" s="94" t="str">
        <f>IF('Order Form'!$B$11="Address 2","",IF(ISNUMBER($H133),IF('Order Form'!$K$14="Yes",'Order Form'!$B$11,""),""))</f>
        <v/>
      </c>
      <c r="S133" s="102" t="str">
        <f>IF('Order Form'!$B$12="Address 3","",IF(ISNUMBER($H133),IF('Order Form'!$K$14="Yes",'Order Form'!$B$12,""),""))</f>
        <v/>
      </c>
      <c r="T133" s="94" t="str">
        <f>IF('Order Form'!$B$13="Town","",IF(ISNUMBER($H133),IF('Order Form'!$K$14="Yes",'Order Form'!$B$13,""),""))</f>
        <v/>
      </c>
      <c r="U133" s="40"/>
      <c r="V133" s="109" t="str">
        <f>IF('Order Form'!$B$14="Post Code","",IF(ISNUMBER($H133),IF('Order Form'!$K$14="Yes",'Order Form'!$B$14,""),""))</f>
        <v/>
      </c>
      <c r="W133" s="104" t="str">
        <f>IF('Order Form'!$B$15="Country","",IF(ISNUMBER($H133),IF('Order Form'!$K$14="Yes",VLOOKUP('Order Form'!$B$15,Lists!N:O,2,0),""),""))</f>
        <v/>
      </c>
      <c r="X133" s="106"/>
      <c r="Y133" s="105" t="str">
        <f>IF('Order Form'!$F$8="Phone","",IF(ISNUMBER($H133),IF('Order Form'!$K$14="Yes",'Order Form'!$F$8,""),""))</f>
        <v/>
      </c>
      <c r="Z133" s="103" t="str">
        <f>IF('Order Form'!$F$9="Email","",IF(ISNUMBER($H133),IF('Order Form'!$K$14="Yes",'Order Form'!$F$9,""),""))</f>
        <v/>
      </c>
      <c r="AA133" s="44"/>
      <c r="AC133" s="92" t="str">
        <f>IF(ISNUMBER(($H133)),LEFT('Order Form'!$K$10,2),"")</f>
        <v/>
      </c>
      <c r="AD133" s="40"/>
      <c r="AE133" s="92" t="str">
        <f>IF(AC133="GR",LEFT('Order Form'!$K$11,2),"")</f>
        <v/>
      </c>
      <c r="AF133" s="40"/>
      <c r="AG133" s="44"/>
      <c r="AH133" s="44"/>
      <c r="AI133" s="92" t="str">
        <f>IF(ISNUMBER(($H133)),IF('Order Form'!$K$16="Yes","P",""),"")</f>
        <v/>
      </c>
      <c r="AJ133" s="40"/>
      <c r="AK133" s="112"/>
      <c r="AL133" s="112"/>
      <c r="AM133" s="40"/>
      <c r="AN133" s="40"/>
      <c r="AO133" s="44"/>
      <c r="AP133" s="40"/>
      <c r="AQ133" s="44"/>
      <c r="AR133" s="44"/>
      <c r="AS133" s="44"/>
      <c r="AZ133" s="92" t="str">
        <f>IF(ISNUMBER(($H133)),IF('Order Form'!$K$15="Yes","Y",""),"")</f>
        <v/>
      </c>
      <c r="BD133" s="93" t="e">
        <f>IF('Order Form'!#REF!&gt;0,"OF"," ")</f>
        <v>#REF!</v>
      </c>
      <c r="BE133" s="92" t="e">
        <f>IF('Order Form'!#REF!&gt;0,"Y"," ")</f>
        <v>#REF!</v>
      </c>
      <c r="BF133" s="92" t="e">
        <f>IF('Order Form'!#REF!&gt;0,"STANDARD"," ")</f>
        <v>#REF!</v>
      </c>
    </row>
    <row r="134" spans="1:58">
      <c r="A134" s="40"/>
      <c r="B134" s="99" t="str">
        <f>IF(ISNUMBER(($H134)),'Order Form'!$D$5,"")</f>
        <v/>
      </c>
      <c r="C134" s="98" t="str">
        <f>IF(ISNUMBER(($H134)),'Order Form'!$G$5,"")</f>
        <v/>
      </c>
      <c r="D134" s="98" t="str">
        <f>IF('Order Form'!F150="","",IF(ISNUMBER(($H134)),'Order Form'!F150,""))</f>
        <v/>
      </c>
      <c r="E134" s="41"/>
      <c r="F134" s="97" t="str">
        <f>IF(ISNUMBER((H134)),SUBSTITUTE(SUBSTITUTE('Order Form'!B150,"-","")," ",""),"")</f>
        <v/>
      </c>
      <c r="G134" s="42"/>
      <c r="H134" s="96" t="str">
        <f>IF('Order Form'!H150&gt;0,'Order Form'!H150," ")</f>
        <v xml:space="preserve"> </v>
      </c>
      <c r="I134" s="95" t="str">
        <f>IF('Order Form'!$K$13="Yes",(IF('Order Form'!J150&gt;0,"",IF('Order Form'!$K$10&lt;&gt;"GR - Gratis",IF('Order Form'!I150=0,"",IF(ISNUMBER($H134),'Order Form'!I150,"")),""))),"")</f>
        <v/>
      </c>
      <c r="J134" s="95" t="str">
        <f>IF('Order Form'!$K$13="Yes",(IF('Order Form'!J150=0,"",IF('Order Form'!$K$10&lt;&gt;"GR - Gratis",IF(ISNUMBER($H134),'Order Form'!J150,""),""))),"")</f>
        <v/>
      </c>
      <c r="K134" s="43"/>
      <c r="L134" s="95" t="str">
        <f>IF('Order Form'!J150&gt;0,"",IF('Order Form'!G150=0,"",IF('Order Form'!$K$10&lt;&gt;"GR - Gratis",IF('Order Form'!$K$12="Yes",IF(ISNUMBER($H134),'Order Form'!G150*100,""),""),"")))</f>
        <v/>
      </c>
      <c r="M134" s="95" t="str">
        <f>IF('Order Form'!J150&gt;0,"",IF('Order Form'!$K$17=0,"",IF('Order Form'!$K$17=0,"",IF('Order Form'!$K$10&lt;&gt;"GR - Gratis",IF('Order Form'!$K$12="Yes",IF(ISNUMBER($H134),'Order Form'!$K$17*100,""),""),""))))</f>
        <v/>
      </c>
      <c r="N134" s="44"/>
      <c r="O134" s="94" t="str">
        <f>IF('Order Form'!$B$8="Name / Attent Of","",IF(ISNUMBER($H134),IF('Order Form'!$K$14="Yes",'Order Form'!$B$8,""),""))</f>
        <v/>
      </c>
      <c r="P134" s="102" t="str">
        <f>IF('Order Form'!$B$9="Company / Department","",IF(ISNUMBER($H134),IF('Order Form'!$K$14="Yes",'Order Form'!$B$9,""),""))</f>
        <v/>
      </c>
      <c r="Q134" s="94" t="str">
        <f>IF('Order Form'!$B$10="Address 1","",IF(ISNUMBER($H134),IF('Order Form'!$K$14="Yes",'Order Form'!$B$10,""),""))</f>
        <v/>
      </c>
      <c r="R134" s="94" t="str">
        <f>IF('Order Form'!$B$11="Address 2","",IF(ISNUMBER($H134),IF('Order Form'!$K$14="Yes",'Order Form'!$B$11,""),""))</f>
        <v/>
      </c>
      <c r="S134" s="102" t="str">
        <f>IF('Order Form'!$B$12="Address 3","",IF(ISNUMBER($H134),IF('Order Form'!$K$14="Yes",'Order Form'!$B$12,""),""))</f>
        <v/>
      </c>
      <c r="T134" s="94" t="str">
        <f>IF('Order Form'!$B$13="Town","",IF(ISNUMBER($H134),IF('Order Form'!$K$14="Yes",'Order Form'!$B$13,""),""))</f>
        <v/>
      </c>
      <c r="U134" s="40"/>
      <c r="V134" s="109" t="str">
        <f>IF('Order Form'!$B$14="Post Code","",IF(ISNUMBER($H134),IF('Order Form'!$K$14="Yes",'Order Form'!$B$14,""),""))</f>
        <v/>
      </c>
      <c r="W134" s="104" t="str">
        <f>IF('Order Form'!$B$15="Country","",IF(ISNUMBER($H134),IF('Order Form'!$K$14="Yes",VLOOKUP('Order Form'!$B$15,Lists!N:O,2,0),""),""))</f>
        <v/>
      </c>
      <c r="X134" s="106"/>
      <c r="Y134" s="105" t="str">
        <f>IF('Order Form'!$F$8="Phone","",IF(ISNUMBER($H134),IF('Order Form'!$K$14="Yes",'Order Form'!$F$8,""),""))</f>
        <v/>
      </c>
      <c r="Z134" s="103" t="str">
        <f>IF('Order Form'!$F$9="Email","",IF(ISNUMBER($H134),IF('Order Form'!$K$14="Yes",'Order Form'!$F$9,""),""))</f>
        <v/>
      </c>
      <c r="AA134" s="44"/>
      <c r="AC134" s="92" t="str">
        <f>IF(ISNUMBER(($H134)),LEFT('Order Form'!$K$10,2),"")</f>
        <v/>
      </c>
      <c r="AD134" s="40"/>
      <c r="AE134" s="92" t="str">
        <f>IF(AC134="GR",LEFT('Order Form'!$K$11,2),"")</f>
        <v/>
      </c>
      <c r="AF134" s="40"/>
      <c r="AG134" s="44"/>
      <c r="AH134" s="44"/>
      <c r="AI134" s="92" t="str">
        <f>IF(ISNUMBER(($H134)),IF('Order Form'!$K$16="Yes","P",""),"")</f>
        <v/>
      </c>
      <c r="AJ134" s="40"/>
      <c r="AK134" s="112"/>
      <c r="AL134" s="112"/>
      <c r="AM134" s="40"/>
      <c r="AN134" s="40"/>
      <c r="AO134" s="44"/>
      <c r="AP134" s="40"/>
      <c r="AQ134" s="44"/>
      <c r="AR134" s="44"/>
      <c r="AS134" s="44"/>
      <c r="AZ134" s="92" t="str">
        <f>IF(ISNUMBER(($H134)),IF('Order Form'!$K$15="Yes","Y",""),"")</f>
        <v/>
      </c>
      <c r="BD134" s="93" t="e">
        <f>IF('Order Form'!#REF!&gt;0,"OF"," ")</f>
        <v>#REF!</v>
      </c>
      <c r="BE134" s="92" t="e">
        <f>IF('Order Form'!#REF!&gt;0,"Y"," ")</f>
        <v>#REF!</v>
      </c>
      <c r="BF134" s="92" t="e">
        <f>IF('Order Form'!#REF!&gt;0,"STANDARD"," ")</f>
        <v>#REF!</v>
      </c>
    </row>
    <row r="135" spans="1:58">
      <c r="A135" s="40"/>
      <c r="B135" s="99" t="str">
        <f>IF(ISNUMBER(($H135)),'Order Form'!$D$5,"")</f>
        <v/>
      </c>
      <c r="C135" s="98" t="str">
        <f>IF(ISNUMBER(($H135)),'Order Form'!$G$5,"")</f>
        <v/>
      </c>
      <c r="D135" s="98" t="str">
        <f>IF('Order Form'!F151="","",IF(ISNUMBER(($H135)),'Order Form'!F151,""))</f>
        <v/>
      </c>
      <c r="E135" s="41"/>
      <c r="F135" s="97" t="str">
        <f>IF(ISNUMBER((H135)),SUBSTITUTE(SUBSTITUTE('Order Form'!B151,"-","")," ",""),"")</f>
        <v/>
      </c>
      <c r="G135" s="42"/>
      <c r="H135" s="96" t="str">
        <f>IF('Order Form'!H151&gt;0,'Order Form'!H151," ")</f>
        <v xml:space="preserve"> </v>
      </c>
      <c r="I135" s="95" t="str">
        <f>IF('Order Form'!$K$13="Yes",(IF('Order Form'!J151&gt;0,"",IF('Order Form'!$K$10&lt;&gt;"GR - Gratis",IF('Order Form'!I151=0,"",IF(ISNUMBER($H135),'Order Form'!I151,"")),""))),"")</f>
        <v/>
      </c>
      <c r="J135" s="95" t="str">
        <f>IF('Order Form'!$K$13="Yes",(IF('Order Form'!J151=0,"",IF('Order Form'!$K$10&lt;&gt;"GR - Gratis",IF(ISNUMBER($H135),'Order Form'!J151,""),""))),"")</f>
        <v/>
      </c>
      <c r="K135" s="43"/>
      <c r="L135" s="95" t="str">
        <f>IF('Order Form'!J151&gt;0,"",IF('Order Form'!G151=0,"",IF('Order Form'!$K$10&lt;&gt;"GR - Gratis",IF('Order Form'!$K$12="Yes",IF(ISNUMBER($H135),'Order Form'!G151*100,""),""),"")))</f>
        <v/>
      </c>
      <c r="M135" s="95" t="str">
        <f>IF('Order Form'!J151&gt;0,"",IF('Order Form'!$K$17=0,"",IF('Order Form'!$K$17=0,"",IF('Order Form'!$K$10&lt;&gt;"GR - Gratis",IF('Order Form'!$K$12="Yes",IF(ISNUMBER($H135),'Order Form'!$K$17*100,""),""),""))))</f>
        <v/>
      </c>
      <c r="N135" s="44"/>
      <c r="O135" s="94" t="str">
        <f>IF('Order Form'!$B$8="Name / Attent Of","",IF(ISNUMBER($H135),IF('Order Form'!$K$14="Yes",'Order Form'!$B$8,""),""))</f>
        <v/>
      </c>
      <c r="P135" s="102" t="str">
        <f>IF('Order Form'!$B$9="Company / Department","",IF(ISNUMBER($H135),IF('Order Form'!$K$14="Yes",'Order Form'!$B$9,""),""))</f>
        <v/>
      </c>
      <c r="Q135" s="94" t="str">
        <f>IF('Order Form'!$B$10="Address 1","",IF(ISNUMBER($H135),IF('Order Form'!$K$14="Yes",'Order Form'!$B$10,""),""))</f>
        <v/>
      </c>
      <c r="R135" s="94" t="str">
        <f>IF('Order Form'!$B$11="Address 2","",IF(ISNUMBER($H135),IF('Order Form'!$K$14="Yes",'Order Form'!$B$11,""),""))</f>
        <v/>
      </c>
      <c r="S135" s="102" t="str">
        <f>IF('Order Form'!$B$12="Address 3","",IF(ISNUMBER($H135),IF('Order Form'!$K$14="Yes",'Order Form'!$B$12,""),""))</f>
        <v/>
      </c>
      <c r="T135" s="94" t="str">
        <f>IF('Order Form'!$B$13="Town","",IF(ISNUMBER($H135),IF('Order Form'!$K$14="Yes",'Order Form'!$B$13,""),""))</f>
        <v/>
      </c>
      <c r="U135" s="40"/>
      <c r="V135" s="109" t="str">
        <f>IF('Order Form'!$B$14="Post Code","",IF(ISNUMBER($H135),IF('Order Form'!$K$14="Yes",'Order Form'!$B$14,""),""))</f>
        <v/>
      </c>
      <c r="W135" s="104" t="str">
        <f>IF('Order Form'!$B$15="Country","",IF(ISNUMBER($H135),IF('Order Form'!$K$14="Yes",VLOOKUP('Order Form'!$B$15,Lists!N:O,2,0),""),""))</f>
        <v/>
      </c>
      <c r="X135" s="106"/>
      <c r="Y135" s="105" t="str">
        <f>IF('Order Form'!$F$8="Phone","",IF(ISNUMBER($H135),IF('Order Form'!$K$14="Yes",'Order Form'!$F$8,""),""))</f>
        <v/>
      </c>
      <c r="Z135" s="103" t="str">
        <f>IF('Order Form'!$F$9="Email","",IF(ISNUMBER($H135),IF('Order Form'!$K$14="Yes",'Order Form'!$F$9,""),""))</f>
        <v/>
      </c>
      <c r="AA135" s="44"/>
      <c r="AC135" s="92" t="str">
        <f>IF(ISNUMBER(($H135)),LEFT('Order Form'!$K$10,2),"")</f>
        <v/>
      </c>
      <c r="AD135" s="40"/>
      <c r="AE135" s="92" t="str">
        <f>IF(AC135="GR",LEFT('Order Form'!$K$11,2),"")</f>
        <v/>
      </c>
      <c r="AF135" s="40"/>
      <c r="AG135" s="44"/>
      <c r="AH135" s="44"/>
      <c r="AI135" s="92" t="str">
        <f>IF(ISNUMBER(($H135)),IF('Order Form'!$K$16="Yes","P",""),"")</f>
        <v/>
      </c>
      <c r="AJ135" s="40"/>
      <c r="AK135" s="112"/>
      <c r="AL135" s="112"/>
      <c r="AM135" s="40"/>
      <c r="AN135" s="40"/>
      <c r="AO135" s="44"/>
      <c r="AP135" s="40"/>
      <c r="AQ135" s="44"/>
      <c r="AR135" s="44"/>
      <c r="AS135" s="44"/>
      <c r="AZ135" s="92" t="str">
        <f>IF(ISNUMBER(($H135)),IF('Order Form'!$K$15="Yes","Y",""),"")</f>
        <v/>
      </c>
      <c r="BD135" s="93" t="e">
        <f>IF('Order Form'!#REF!&gt;0,"OF"," ")</f>
        <v>#REF!</v>
      </c>
      <c r="BE135" s="92" t="e">
        <f>IF('Order Form'!#REF!&gt;0,"Y"," ")</f>
        <v>#REF!</v>
      </c>
      <c r="BF135" s="92" t="e">
        <f>IF('Order Form'!#REF!&gt;0,"STANDARD"," ")</f>
        <v>#REF!</v>
      </c>
    </row>
    <row r="136" spans="1:58">
      <c r="A136" s="40"/>
      <c r="B136" s="99" t="str">
        <f>IF(ISNUMBER(($H136)),'Order Form'!$D$5,"")</f>
        <v/>
      </c>
      <c r="C136" s="98" t="str">
        <f>IF(ISNUMBER(($H136)),'Order Form'!$G$5,"")</f>
        <v/>
      </c>
      <c r="D136" s="98" t="str">
        <f>IF('Order Form'!F152="","",IF(ISNUMBER(($H136)),'Order Form'!F152,""))</f>
        <v/>
      </c>
      <c r="E136" s="41"/>
      <c r="F136" s="97" t="str">
        <f>IF(ISNUMBER((H136)),SUBSTITUTE(SUBSTITUTE('Order Form'!B152,"-","")," ",""),"")</f>
        <v/>
      </c>
      <c r="G136" s="42"/>
      <c r="H136" s="96" t="str">
        <f>IF('Order Form'!H152&gt;0,'Order Form'!H152," ")</f>
        <v xml:space="preserve"> </v>
      </c>
      <c r="I136" s="95" t="str">
        <f>IF('Order Form'!$K$13="Yes",(IF('Order Form'!J152&gt;0,"",IF('Order Form'!$K$10&lt;&gt;"GR - Gratis",IF('Order Form'!I152=0,"",IF(ISNUMBER($H136),'Order Form'!I152,"")),""))),"")</f>
        <v/>
      </c>
      <c r="J136" s="95" t="str">
        <f>IF('Order Form'!$K$13="Yes",(IF('Order Form'!J152=0,"",IF('Order Form'!$K$10&lt;&gt;"GR - Gratis",IF(ISNUMBER($H136),'Order Form'!J152,""),""))),"")</f>
        <v/>
      </c>
      <c r="K136" s="43"/>
      <c r="L136" s="95" t="str">
        <f>IF('Order Form'!J152&gt;0,"",IF('Order Form'!G152=0,"",IF('Order Form'!$K$10&lt;&gt;"GR - Gratis",IF('Order Form'!$K$12="Yes",IF(ISNUMBER($H136),'Order Form'!G152*100,""),""),"")))</f>
        <v/>
      </c>
      <c r="M136" s="95" t="str">
        <f>IF('Order Form'!J152&gt;0,"",IF('Order Form'!$K$17=0,"",IF('Order Form'!$K$17=0,"",IF('Order Form'!$K$10&lt;&gt;"GR - Gratis",IF('Order Form'!$K$12="Yes",IF(ISNUMBER($H136),'Order Form'!$K$17*100,""),""),""))))</f>
        <v/>
      </c>
      <c r="N136" s="44"/>
      <c r="O136" s="94" t="str">
        <f>IF('Order Form'!$B$8="Name / Attent Of","",IF(ISNUMBER($H136),IF('Order Form'!$K$14="Yes",'Order Form'!$B$8,""),""))</f>
        <v/>
      </c>
      <c r="P136" s="102" t="str">
        <f>IF('Order Form'!$B$9="Company / Department","",IF(ISNUMBER($H136),IF('Order Form'!$K$14="Yes",'Order Form'!$B$9,""),""))</f>
        <v/>
      </c>
      <c r="Q136" s="94" t="str">
        <f>IF('Order Form'!$B$10="Address 1","",IF(ISNUMBER($H136),IF('Order Form'!$K$14="Yes",'Order Form'!$B$10,""),""))</f>
        <v/>
      </c>
      <c r="R136" s="94" t="str">
        <f>IF('Order Form'!$B$11="Address 2","",IF(ISNUMBER($H136),IF('Order Form'!$K$14="Yes",'Order Form'!$B$11,""),""))</f>
        <v/>
      </c>
      <c r="S136" s="102" t="str">
        <f>IF('Order Form'!$B$12="Address 3","",IF(ISNUMBER($H136),IF('Order Form'!$K$14="Yes",'Order Form'!$B$12,""),""))</f>
        <v/>
      </c>
      <c r="T136" s="94" t="str">
        <f>IF('Order Form'!$B$13="Town","",IF(ISNUMBER($H136),IF('Order Form'!$K$14="Yes",'Order Form'!$B$13,""),""))</f>
        <v/>
      </c>
      <c r="U136" s="40"/>
      <c r="V136" s="109" t="str">
        <f>IF('Order Form'!$B$14="Post Code","",IF(ISNUMBER($H136),IF('Order Form'!$K$14="Yes",'Order Form'!$B$14,""),""))</f>
        <v/>
      </c>
      <c r="W136" s="104" t="str">
        <f>IF('Order Form'!$B$15="Country","",IF(ISNUMBER($H136),IF('Order Form'!$K$14="Yes",VLOOKUP('Order Form'!$B$15,Lists!N:O,2,0),""),""))</f>
        <v/>
      </c>
      <c r="X136" s="106"/>
      <c r="Y136" s="105" t="str">
        <f>IF('Order Form'!$F$8="Phone","",IF(ISNUMBER($H136),IF('Order Form'!$K$14="Yes",'Order Form'!$F$8,""),""))</f>
        <v/>
      </c>
      <c r="Z136" s="103" t="str">
        <f>IF('Order Form'!$F$9="Email","",IF(ISNUMBER($H136),IF('Order Form'!$K$14="Yes",'Order Form'!$F$9,""),""))</f>
        <v/>
      </c>
      <c r="AA136" s="44"/>
      <c r="AC136" s="92" t="str">
        <f>IF(ISNUMBER(($H136)),LEFT('Order Form'!$K$10,2),"")</f>
        <v/>
      </c>
      <c r="AD136" s="40"/>
      <c r="AE136" s="92" t="str">
        <f>IF(AC136="GR",LEFT('Order Form'!$K$11,2),"")</f>
        <v/>
      </c>
      <c r="AF136" s="40"/>
      <c r="AG136" s="44"/>
      <c r="AH136" s="44"/>
      <c r="AI136" s="92" t="str">
        <f>IF(ISNUMBER(($H136)),IF('Order Form'!$K$16="Yes","P",""),"")</f>
        <v/>
      </c>
      <c r="AJ136" s="40"/>
      <c r="AK136" s="112"/>
      <c r="AL136" s="112"/>
      <c r="AM136" s="40"/>
      <c r="AN136" s="40"/>
      <c r="AO136" s="44"/>
      <c r="AP136" s="40"/>
      <c r="AQ136" s="44"/>
      <c r="AR136" s="44"/>
      <c r="AS136" s="44"/>
      <c r="AZ136" s="92" t="str">
        <f>IF(ISNUMBER(($H136)),IF('Order Form'!$K$15="Yes","Y",""),"")</f>
        <v/>
      </c>
      <c r="BD136" s="93" t="e">
        <f>IF('Order Form'!#REF!&gt;0,"OF"," ")</f>
        <v>#REF!</v>
      </c>
      <c r="BE136" s="92" t="e">
        <f>IF('Order Form'!#REF!&gt;0,"Y"," ")</f>
        <v>#REF!</v>
      </c>
      <c r="BF136" s="92" t="e">
        <f>IF('Order Form'!#REF!&gt;0,"STANDARD"," ")</f>
        <v>#REF!</v>
      </c>
    </row>
    <row r="137" spans="1:58">
      <c r="A137" s="40"/>
      <c r="B137" s="99" t="str">
        <f>IF(ISNUMBER(($H137)),'Order Form'!$D$5,"")</f>
        <v/>
      </c>
      <c r="C137" s="98" t="str">
        <f>IF(ISNUMBER(($H137)),'Order Form'!$G$5,"")</f>
        <v/>
      </c>
      <c r="D137" s="98" t="str">
        <f>IF('Order Form'!F153="","",IF(ISNUMBER(($H137)),'Order Form'!F153,""))</f>
        <v/>
      </c>
      <c r="E137" s="41"/>
      <c r="F137" s="97" t="str">
        <f>IF(ISNUMBER((H137)),SUBSTITUTE(SUBSTITUTE('Order Form'!B153,"-","")," ",""),"")</f>
        <v/>
      </c>
      <c r="G137" s="42"/>
      <c r="H137" s="96" t="str">
        <f>IF('Order Form'!H153&gt;0,'Order Form'!H153," ")</f>
        <v xml:space="preserve"> </v>
      </c>
      <c r="I137" s="95" t="str">
        <f>IF('Order Form'!$K$13="Yes",(IF('Order Form'!J153&gt;0,"",IF('Order Form'!$K$10&lt;&gt;"GR - Gratis",IF('Order Form'!I153=0,"",IF(ISNUMBER($H137),'Order Form'!I153,"")),""))),"")</f>
        <v/>
      </c>
      <c r="J137" s="95" t="str">
        <f>IF('Order Form'!$K$13="Yes",(IF('Order Form'!J153=0,"",IF('Order Form'!$K$10&lt;&gt;"GR - Gratis",IF(ISNUMBER($H137),'Order Form'!J153,""),""))),"")</f>
        <v/>
      </c>
      <c r="K137" s="43"/>
      <c r="L137" s="95" t="str">
        <f>IF('Order Form'!J153&gt;0,"",IF('Order Form'!G153=0,"",IF('Order Form'!$K$10&lt;&gt;"GR - Gratis",IF('Order Form'!$K$12="Yes",IF(ISNUMBER($H137),'Order Form'!G153*100,""),""),"")))</f>
        <v/>
      </c>
      <c r="M137" s="95" t="str">
        <f>IF('Order Form'!J153&gt;0,"",IF('Order Form'!$K$17=0,"",IF('Order Form'!$K$17=0,"",IF('Order Form'!$K$10&lt;&gt;"GR - Gratis",IF('Order Form'!$K$12="Yes",IF(ISNUMBER($H137),'Order Form'!$K$17*100,""),""),""))))</f>
        <v/>
      </c>
      <c r="N137" s="44"/>
      <c r="O137" s="94" t="str">
        <f>IF('Order Form'!$B$8="Name / Attent Of","",IF(ISNUMBER($H137),IF('Order Form'!$K$14="Yes",'Order Form'!$B$8,""),""))</f>
        <v/>
      </c>
      <c r="P137" s="102" t="str">
        <f>IF('Order Form'!$B$9="Company / Department","",IF(ISNUMBER($H137),IF('Order Form'!$K$14="Yes",'Order Form'!$B$9,""),""))</f>
        <v/>
      </c>
      <c r="Q137" s="94" t="str">
        <f>IF('Order Form'!$B$10="Address 1","",IF(ISNUMBER($H137),IF('Order Form'!$K$14="Yes",'Order Form'!$B$10,""),""))</f>
        <v/>
      </c>
      <c r="R137" s="94" t="str">
        <f>IF('Order Form'!$B$11="Address 2","",IF(ISNUMBER($H137),IF('Order Form'!$K$14="Yes",'Order Form'!$B$11,""),""))</f>
        <v/>
      </c>
      <c r="S137" s="102" t="str">
        <f>IF('Order Form'!$B$12="Address 3","",IF(ISNUMBER($H137),IF('Order Form'!$K$14="Yes",'Order Form'!$B$12,""),""))</f>
        <v/>
      </c>
      <c r="T137" s="94" t="str">
        <f>IF('Order Form'!$B$13="Town","",IF(ISNUMBER($H137),IF('Order Form'!$K$14="Yes",'Order Form'!$B$13,""),""))</f>
        <v/>
      </c>
      <c r="U137" s="40"/>
      <c r="V137" s="109" t="str">
        <f>IF('Order Form'!$B$14="Post Code","",IF(ISNUMBER($H137),IF('Order Form'!$K$14="Yes",'Order Form'!$B$14,""),""))</f>
        <v/>
      </c>
      <c r="W137" s="104" t="str">
        <f>IF('Order Form'!$B$15="Country","",IF(ISNUMBER($H137),IF('Order Form'!$K$14="Yes",VLOOKUP('Order Form'!$B$15,Lists!N:O,2,0),""),""))</f>
        <v/>
      </c>
      <c r="X137" s="106"/>
      <c r="Y137" s="105" t="str">
        <f>IF('Order Form'!$F$8="Phone","",IF(ISNUMBER($H137),IF('Order Form'!$K$14="Yes",'Order Form'!$F$8,""),""))</f>
        <v/>
      </c>
      <c r="Z137" s="103" t="str">
        <f>IF('Order Form'!$F$9="Email","",IF(ISNUMBER($H137),IF('Order Form'!$K$14="Yes",'Order Form'!$F$9,""),""))</f>
        <v/>
      </c>
      <c r="AA137" s="44"/>
      <c r="AC137" s="92" t="str">
        <f>IF(ISNUMBER(($H137)),LEFT('Order Form'!$K$10,2),"")</f>
        <v/>
      </c>
      <c r="AD137" s="40"/>
      <c r="AE137" s="92" t="str">
        <f>IF(AC137="GR",LEFT('Order Form'!$K$11,2),"")</f>
        <v/>
      </c>
      <c r="AF137" s="40"/>
      <c r="AG137" s="44"/>
      <c r="AH137" s="44"/>
      <c r="AI137" s="92" t="str">
        <f>IF(ISNUMBER(($H137)),IF('Order Form'!$K$16="Yes","P",""),"")</f>
        <v/>
      </c>
      <c r="AJ137" s="40"/>
      <c r="AK137" s="112"/>
      <c r="AL137" s="112"/>
      <c r="AM137" s="40"/>
      <c r="AN137" s="40"/>
      <c r="AO137" s="44"/>
      <c r="AP137" s="40"/>
      <c r="AQ137" s="44"/>
      <c r="AR137" s="44"/>
      <c r="AS137" s="44"/>
      <c r="AZ137" s="92" t="str">
        <f>IF(ISNUMBER(($H137)),IF('Order Form'!$K$15="Yes","Y",""),"")</f>
        <v/>
      </c>
      <c r="BD137" s="93" t="e">
        <f>IF('Order Form'!#REF!&gt;0,"OF"," ")</f>
        <v>#REF!</v>
      </c>
      <c r="BE137" s="92" t="e">
        <f>IF('Order Form'!#REF!&gt;0,"Y"," ")</f>
        <v>#REF!</v>
      </c>
      <c r="BF137" s="92" t="e">
        <f>IF('Order Form'!#REF!&gt;0,"STANDARD"," ")</f>
        <v>#REF!</v>
      </c>
    </row>
    <row r="138" spans="1:58">
      <c r="A138" s="40"/>
      <c r="B138" s="99" t="str">
        <f>IF(ISNUMBER(($H138)),'Order Form'!$D$5,"")</f>
        <v/>
      </c>
      <c r="C138" s="98" t="str">
        <f>IF(ISNUMBER(($H138)),'Order Form'!$G$5,"")</f>
        <v/>
      </c>
      <c r="D138" s="98" t="str">
        <f>IF('Order Form'!F154="","",IF(ISNUMBER(($H138)),'Order Form'!F154,""))</f>
        <v/>
      </c>
      <c r="E138" s="41"/>
      <c r="F138" s="97" t="str">
        <f>IF(ISNUMBER((H138)),SUBSTITUTE(SUBSTITUTE('Order Form'!B154,"-","")," ",""),"")</f>
        <v/>
      </c>
      <c r="G138" s="42"/>
      <c r="H138" s="96" t="str">
        <f>IF('Order Form'!H154&gt;0,'Order Form'!H154," ")</f>
        <v xml:space="preserve"> </v>
      </c>
      <c r="I138" s="95" t="str">
        <f>IF('Order Form'!$K$13="Yes",(IF('Order Form'!J154&gt;0,"",IF('Order Form'!$K$10&lt;&gt;"GR - Gratis",IF('Order Form'!I154=0,"",IF(ISNUMBER($H138),'Order Form'!I154,"")),""))),"")</f>
        <v/>
      </c>
      <c r="J138" s="95" t="str">
        <f>IF('Order Form'!$K$13="Yes",(IF('Order Form'!J154=0,"",IF('Order Form'!$K$10&lt;&gt;"GR - Gratis",IF(ISNUMBER($H138),'Order Form'!J154,""),""))),"")</f>
        <v/>
      </c>
      <c r="K138" s="43"/>
      <c r="L138" s="95" t="str">
        <f>IF('Order Form'!J154&gt;0,"",IF('Order Form'!G154=0,"",IF('Order Form'!$K$10&lt;&gt;"GR - Gratis",IF('Order Form'!$K$12="Yes",IF(ISNUMBER($H138),'Order Form'!G154*100,""),""),"")))</f>
        <v/>
      </c>
      <c r="M138" s="95" t="str">
        <f>IF('Order Form'!J154&gt;0,"",IF('Order Form'!$K$17=0,"",IF('Order Form'!$K$17=0,"",IF('Order Form'!$K$10&lt;&gt;"GR - Gratis",IF('Order Form'!$K$12="Yes",IF(ISNUMBER($H138),'Order Form'!$K$17*100,""),""),""))))</f>
        <v/>
      </c>
      <c r="N138" s="44"/>
      <c r="O138" s="94" t="str">
        <f>IF('Order Form'!$B$8="Name / Attent Of","",IF(ISNUMBER($H138),IF('Order Form'!$K$14="Yes",'Order Form'!$B$8,""),""))</f>
        <v/>
      </c>
      <c r="P138" s="102" t="str">
        <f>IF('Order Form'!$B$9="Company / Department","",IF(ISNUMBER($H138),IF('Order Form'!$K$14="Yes",'Order Form'!$B$9,""),""))</f>
        <v/>
      </c>
      <c r="Q138" s="94" t="str">
        <f>IF('Order Form'!$B$10="Address 1","",IF(ISNUMBER($H138),IF('Order Form'!$K$14="Yes",'Order Form'!$B$10,""),""))</f>
        <v/>
      </c>
      <c r="R138" s="94" t="str">
        <f>IF('Order Form'!$B$11="Address 2","",IF(ISNUMBER($H138),IF('Order Form'!$K$14="Yes",'Order Form'!$B$11,""),""))</f>
        <v/>
      </c>
      <c r="S138" s="102" t="str">
        <f>IF('Order Form'!$B$12="Address 3","",IF(ISNUMBER($H138),IF('Order Form'!$K$14="Yes",'Order Form'!$B$12,""),""))</f>
        <v/>
      </c>
      <c r="T138" s="94" t="str">
        <f>IF('Order Form'!$B$13="Town","",IF(ISNUMBER($H138),IF('Order Form'!$K$14="Yes",'Order Form'!$B$13,""),""))</f>
        <v/>
      </c>
      <c r="U138" s="40"/>
      <c r="V138" s="109" t="str">
        <f>IF('Order Form'!$B$14="Post Code","",IF(ISNUMBER($H138),IF('Order Form'!$K$14="Yes",'Order Form'!$B$14,""),""))</f>
        <v/>
      </c>
      <c r="W138" s="104" t="str">
        <f>IF('Order Form'!$B$15="Country","",IF(ISNUMBER($H138),IF('Order Form'!$K$14="Yes",VLOOKUP('Order Form'!$B$15,Lists!N:O,2,0),""),""))</f>
        <v/>
      </c>
      <c r="X138" s="106"/>
      <c r="Y138" s="105" t="str">
        <f>IF('Order Form'!$F$8="Phone","",IF(ISNUMBER($H138),IF('Order Form'!$K$14="Yes",'Order Form'!$F$8,""),""))</f>
        <v/>
      </c>
      <c r="Z138" s="103" t="str">
        <f>IF('Order Form'!$F$9="Email","",IF(ISNUMBER($H138),IF('Order Form'!$K$14="Yes",'Order Form'!$F$9,""),""))</f>
        <v/>
      </c>
      <c r="AA138" s="44"/>
      <c r="AC138" s="92" t="str">
        <f>IF(ISNUMBER(($H138)),LEFT('Order Form'!$K$10,2),"")</f>
        <v/>
      </c>
      <c r="AD138" s="40"/>
      <c r="AE138" s="92" t="str">
        <f>IF(AC138="GR",LEFT('Order Form'!$K$11,2),"")</f>
        <v/>
      </c>
      <c r="AF138" s="40"/>
      <c r="AG138" s="44"/>
      <c r="AH138" s="44"/>
      <c r="AI138" s="92" t="str">
        <f>IF(ISNUMBER(($H138)),IF('Order Form'!$K$16="Yes","P",""),"")</f>
        <v/>
      </c>
      <c r="AJ138" s="40"/>
      <c r="AK138" s="112"/>
      <c r="AL138" s="112"/>
      <c r="AM138" s="40"/>
      <c r="AN138" s="40"/>
      <c r="AO138" s="44"/>
      <c r="AP138" s="40"/>
      <c r="AQ138" s="44"/>
      <c r="AR138" s="44"/>
      <c r="AS138" s="44"/>
      <c r="AZ138" s="92" t="str">
        <f>IF(ISNUMBER(($H138)),IF('Order Form'!$K$15="Yes","Y",""),"")</f>
        <v/>
      </c>
      <c r="BD138" s="93" t="e">
        <f>IF('Order Form'!#REF!&gt;0,"OF"," ")</f>
        <v>#REF!</v>
      </c>
      <c r="BE138" s="92" t="e">
        <f>IF('Order Form'!#REF!&gt;0,"Y"," ")</f>
        <v>#REF!</v>
      </c>
      <c r="BF138" s="92" t="e">
        <f>IF('Order Form'!#REF!&gt;0,"STANDARD"," ")</f>
        <v>#REF!</v>
      </c>
    </row>
    <row r="139" spans="1:58">
      <c r="A139" s="40"/>
      <c r="B139" s="99" t="str">
        <f>IF(ISNUMBER(($H139)),'Order Form'!$D$5,"")</f>
        <v/>
      </c>
      <c r="C139" s="98" t="str">
        <f>IF(ISNUMBER(($H139)),'Order Form'!$G$5,"")</f>
        <v/>
      </c>
      <c r="D139" s="98" t="str">
        <f>IF('Order Form'!F155="","",IF(ISNUMBER(($H139)),'Order Form'!F155,""))</f>
        <v/>
      </c>
      <c r="E139" s="41"/>
      <c r="F139" s="97" t="str">
        <f>IF(ISNUMBER((H139)),SUBSTITUTE(SUBSTITUTE('Order Form'!B155,"-","")," ",""),"")</f>
        <v/>
      </c>
      <c r="G139" s="42"/>
      <c r="H139" s="96" t="str">
        <f>IF('Order Form'!H155&gt;0,'Order Form'!H155," ")</f>
        <v xml:space="preserve"> </v>
      </c>
      <c r="I139" s="95" t="str">
        <f>IF('Order Form'!$K$13="Yes",(IF('Order Form'!J155&gt;0,"",IF('Order Form'!$K$10&lt;&gt;"GR - Gratis",IF('Order Form'!I155=0,"",IF(ISNUMBER($H139),'Order Form'!I155,"")),""))),"")</f>
        <v/>
      </c>
      <c r="J139" s="95" t="str">
        <f>IF('Order Form'!$K$13="Yes",(IF('Order Form'!J155=0,"",IF('Order Form'!$K$10&lt;&gt;"GR - Gratis",IF(ISNUMBER($H139),'Order Form'!J155,""),""))),"")</f>
        <v/>
      </c>
      <c r="K139" s="43"/>
      <c r="L139" s="95" t="str">
        <f>IF('Order Form'!J155&gt;0,"",IF('Order Form'!G155=0,"",IF('Order Form'!$K$10&lt;&gt;"GR - Gratis",IF('Order Form'!$K$12="Yes",IF(ISNUMBER($H139),'Order Form'!G155*100,""),""),"")))</f>
        <v/>
      </c>
      <c r="M139" s="95" t="str">
        <f>IF('Order Form'!J155&gt;0,"",IF('Order Form'!$K$17=0,"",IF('Order Form'!$K$17=0,"",IF('Order Form'!$K$10&lt;&gt;"GR - Gratis",IF('Order Form'!$K$12="Yes",IF(ISNUMBER($H139),'Order Form'!$K$17*100,""),""),""))))</f>
        <v/>
      </c>
      <c r="N139" s="44"/>
      <c r="O139" s="94" t="str">
        <f>IF('Order Form'!$B$8="Name / Attent Of","",IF(ISNUMBER($H139),IF('Order Form'!$K$14="Yes",'Order Form'!$B$8,""),""))</f>
        <v/>
      </c>
      <c r="P139" s="102" t="str">
        <f>IF('Order Form'!$B$9="Company / Department","",IF(ISNUMBER($H139),IF('Order Form'!$K$14="Yes",'Order Form'!$B$9,""),""))</f>
        <v/>
      </c>
      <c r="Q139" s="94" t="str">
        <f>IF('Order Form'!$B$10="Address 1","",IF(ISNUMBER($H139),IF('Order Form'!$K$14="Yes",'Order Form'!$B$10,""),""))</f>
        <v/>
      </c>
      <c r="R139" s="94" t="str">
        <f>IF('Order Form'!$B$11="Address 2","",IF(ISNUMBER($H139),IF('Order Form'!$K$14="Yes",'Order Form'!$B$11,""),""))</f>
        <v/>
      </c>
      <c r="S139" s="102" t="str">
        <f>IF('Order Form'!$B$12="Address 3","",IF(ISNUMBER($H139),IF('Order Form'!$K$14="Yes",'Order Form'!$B$12,""),""))</f>
        <v/>
      </c>
      <c r="T139" s="94" t="str">
        <f>IF('Order Form'!$B$13="Town","",IF(ISNUMBER($H139),IF('Order Form'!$K$14="Yes",'Order Form'!$B$13,""),""))</f>
        <v/>
      </c>
      <c r="U139" s="40"/>
      <c r="V139" s="109" t="str">
        <f>IF('Order Form'!$B$14="Post Code","",IF(ISNUMBER($H139),IF('Order Form'!$K$14="Yes",'Order Form'!$B$14,""),""))</f>
        <v/>
      </c>
      <c r="W139" s="104" t="str">
        <f>IF('Order Form'!$B$15="Country","",IF(ISNUMBER($H139),IF('Order Form'!$K$14="Yes",VLOOKUP('Order Form'!$B$15,Lists!N:O,2,0),""),""))</f>
        <v/>
      </c>
      <c r="X139" s="106"/>
      <c r="Y139" s="105" t="str">
        <f>IF('Order Form'!$F$8="Phone","",IF(ISNUMBER($H139),IF('Order Form'!$K$14="Yes",'Order Form'!$F$8,""),""))</f>
        <v/>
      </c>
      <c r="Z139" s="103" t="str">
        <f>IF('Order Form'!$F$9="Email","",IF(ISNUMBER($H139),IF('Order Form'!$K$14="Yes",'Order Form'!$F$9,""),""))</f>
        <v/>
      </c>
      <c r="AA139" s="44"/>
      <c r="AC139" s="92" t="str">
        <f>IF(ISNUMBER(($H139)),LEFT('Order Form'!$K$10,2),"")</f>
        <v/>
      </c>
      <c r="AD139" s="40"/>
      <c r="AE139" s="92" t="str">
        <f>IF(AC139="GR",LEFT('Order Form'!$K$11,2),"")</f>
        <v/>
      </c>
      <c r="AF139" s="40"/>
      <c r="AG139" s="44"/>
      <c r="AH139" s="44"/>
      <c r="AI139" s="92" t="str">
        <f>IF(ISNUMBER(($H139)),IF('Order Form'!$K$16="Yes","P",""),"")</f>
        <v/>
      </c>
      <c r="AJ139" s="40"/>
      <c r="AK139" s="112"/>
      <c r="AL139" s="112"/>
      <c r="AM139" s="40"/>
      <c r="AN139" s="40"/>
      <c r="AO139" s="44"/>
      <c r="AP139" s="40"/>
      <c r="AQ139" s="44"/>
      <c r="AR139" s="44"/>
      <c r="AS139" s="44"/>
      <c r="AZ139" s="92" t="str">
        <f>IF(ISNUMBER(($H139)),IF('Order Form'!$K$15="Yes","Y",""),"")</f>
        <v/>
      </c>
      <c r="BD139" s="93" t="e">
        <f>IF('Order Form'!#REF!&gt;0,"OF"," ")</f>
        <v>#REF!</v>
      </c>
      <c r="BE139" s="92" t="e">
        <f>IF('Order Form'!#REF!&gt;0,"Y"," ")</f>
        <v>#REF!</v>
      </c>
      <c r="BF139" s="92" t="e">
        <f>IF('Order Form'!#REF!&gt;0,"STANDARD"," ")</f>
        <v>#REF!</v>
      </c>
    </row>
    <row r="140" spans="1:58">
      <c r="A140" s="40"/>
      <c r="B140" s="99" t="str">
        <f>IF(ISNUMBER(($H140)),'Order Form'!$D$5,"")</f>
        <v/>
      </c>
      <c r="C140" s="98" t="str">
        <f>IF(ISNUMBER(($H140)),'Order Form'!$G$5,"")</f>
        <v/>
      </c>
      <c r="D140" s="98" t="str">
        <f>IF('Order Form'!F156="","",IF(ISNUMBER(($H140)),'Order Form'!F156,""))</f>
        <v/>
      </c>
      <c r="E140" s="41"/>
      <c r="F140" s="97" t="str">
        <f>IF(ISNUMBER((H140)),SUBSTITUTE(SUBSTITUTE('Order Form'!B156,"-","")," ",""),"")</f>
        <v/>
      </c>
      <c r="G140" s="42"/>
      <c r="H140" s="96" t="str">
        <f>IF('Order Form'!H156&gt;0,'Order Form'!H156," ")</f>
        <v xml:space="preserve"> </v>
      </c>
      <c r="I140" s="95" t="str">
        <f>IF('Order Form'!$K$13="Yes",(IF('Order Form'!J156&gt;0,"",IF('Order Form'!$K$10&lt;&gt;"GR - Gratis",IF('Order Form'!I156=0,"",IF(ISNUMBER($H140),'Order Form'!I156,"")),""))),"")</f>
        <v/>
      </c>
      <c r="J140" s="95" t="str">
        <f>IF('Order Form'!$K$13="Yes",(IF('Order Form'!J156=0,"",IF('Order Form'!$K$10&lt;&gt;"GR - Gratis",IF(ISNUMBER($H140),'Order Form'!J156,""),""))),"")</f>
        <v/>
      </c>
      <c r="K140" s="43"/>
      <c r="L140" s="95" t="str">
        <f>IF('Order Form'!J156&gt;0,"",IF('Order Form'!G156=0,"",IF('Order Form'!$K$10&lt;&gt;"GR - Gratis",IF('Order Form'!$K$12="Yes",IF(ISNUMBER($H140),'Order Form'!G156*100,""),""),"")))</f>
        <v/>
      </c>
      <c r="M140" s="95" t="str">
        <f>IF('Order Form'!J156&gt;0,"",IF('Order Form'!$K$17=0,"",IF('Order Form'!$K$17=0,"",IF('Order Form'!$K$10&lt;&gt;"GR - Gratis",IF('Order Form'!$K$12="Yes",IF(ISNUMBER($H140),'Order Form'!$K$17*100,""),""),""))))</f>
        <v/>
      </c>
      <c r="N140" s="44"/>
      <c r="O140" s="94" t="str">
        <f>IF('Order Form'!$B$8="Name / Attent Of","",IF(ISNUMBER($H140),IF('Order Form'!$K$14="Yes",'Order Form'!$B$8,""),""))</f>
        <v/>
      </c>
      <c r="P140" s="102" t="str">
        <f>IF('Order Form'!$B$9="Company / Department","",IF(ISNUMBER($H140),IF('Order Form'!$K$14="Yes",'Order Form'!$B$9,""),""))</f>
        <v/>
      </c>
      <c r="Q140" s="94" t="str">
        <f>IF('Order Form'!$B$10="Address 1","",IF(ISNUMBER($H140),IF('Order Form'!$K$14="Yes",'Order Form'!$B$10,""),""))</f>
        <v/>
      </c>
      <c r="R140" s="94" t="str">
        <f>IF('Order Form'!$B$11="Address 2","",IF(ISNUMBER($H140),IF('Order Form'!$K$14="Yes",'Order Form'!$B$11,""),""))</f>
        <v/>
      </c>
      <c r="S140" s="102" t="str">
        <f>IF('Order Form'!$B$12="Address 3","",IF(ISNUMBER($H140),IF('Order Form'!$K$14="Yes",'Order Form'!$B$12,""),""))</f>
        <v/>
      </c>
      <c r="T140" s="94" t="str">
        <f>IF('Order Form'!$B$13="Town","",IF(ISNUMBER($H140),IF('Order Form'!$K$14="Yes",'Order Form'!$B$13,""),""))</f>
        <v/>
      </c>
      <c r="U140" s="40"/>
      <c r="V140" s="109" t="str">
        <f>IF('Order Form'!$B$14="Post Code","",IF(ISNUMBER($H140),IF('Order Form'!$K$14="Yes",'Order Form'!$B$14,""),""))</f>
        <v/>
      </c>
      <c r="W140" s="104" t="str">
        <f>IF('Order Form'!$B$15="Country","",IF(ISNUMBER($H140),IF('Order Form'!$K$14="Yes",VLOOKUP('Order Form'!$B$15,Lists!N:O,2,0),""),""))</f>
        <v/>
      </c>
      <c r="X140" s="106"/>
      <c r="Y140" s="105" t="str">
        <f>IF('Order Form'!$F$8="Phone","",IF(ISNUMBER($H140),IF('Order Form'!$K$14="Yes",'Order Form'!$F$8,""),""))</f>
        <v/>
      </c>
      <c r="Z140" s="103" t="str">
        <f>IF('Order Form'!$F$9="Email","",IF(ISNUMBER($H140),IF('Order Form'!$K$14="Yes",'Order Form'!$F$9,""),""))</f>
        <v/>
      </c>
      <c r="AA140" s="44"/>
      <c r="AC140" s="92" t="str">
        <f>IF(ISNUMBER(($H140)),LEFT('Order Form'!$K$10,2),"")</f>
        <v/>
      </c>
      <c r="AD140" s="40"/>
      <c r="AE140" s="92" t="str">
        <f>IF(AC140="GR",LEFT('Order Form'!$K$11,2),"")</f>
        <v/>
      </c>
      <c r="AF140" s="40"/>
      <c r="AG140" s="44"/>
      <c r="AH140" s="44"/>
      <c r="AI140" s="92" t="str">
        <f>IF(ISNUMBER(($H140)),IF('Order Form'!$K$16="Yes","P",""),"")</f>
        <v/>
      </c>
      <c r="AJ140" s="40"/>
      <c r="AK140" s="112"/>
      <c r="AL140" s="112"/>
      <c r="AM140" s="40"/>
      <c r="AN140" s="40"/>
      <c r="AO140" s="44"/>
      <c r="AP140" s="40"/>
      <c r="AQ140" s="44"/>
      <c r="AR140" s="44"/>
      <c r="AS140" s="44"/>
      <c r="AZ140" s="92" t="str">
        <f>IF(ISNUMBER(($H140)),IF('Order Form'!$K$15="Yes","Y",""),"")</f>
        <v/>
      </c>
      <c r="BD140" s="93" t="e">
        <f>IF('Order Form'!#REF!&gt;0,"OF"," ")</f>
        <v>#REF!</v>
      </c>
      <c r="BE140" s="92" t="e">
        <f>IF('Order Form'!#REF!&gt;0,"Y"," ")</f>
        <v>#REF!</v>
      </c>
      <c r="BF140" s="92" t="e">
        <f>IF('Order Form'!#REF!&gt;0,"STANDARD"," ")</f>
        <v>#REF!</v>
      </c>
    </row>
    <row r="141" spans="1:58">
      <c r="A141" s="40"/>
      <c r="B141" s="99" t="str">
        <f>IF(ISNUMBER(($H141)),'Order Form'!$D$5,"")</f>
        <v/>
      </c>
      <c r="C141" s="98" t="str">
        <f>IF(ISNUMBER(($H141)),'Order Form'!$G$5,"")</f>
        <v/>
      </c>
      <c r="D141" s="98" t="str">
        <f>IF('Order Form'!F157="","",IF(ISNUMBER(($H141)),'Order Form'!F157,""))</f>
        <v/>
      </c>
      <c r="E141" s="41"/>
      <c r="F141" s="97" t="str">
        <f>IF(ISNUMBER((H141)),SUBSTITUTE(SUBSTITUTE('Order Form'!B157,"-","")," ",""),"")</f>
        <v/>
      </c>
      <c r="G141" s="42"/>
      <c r="H141" s="96" t="str">
        <f>IF('Order Form'!H157&gt;0,'Order Form'!H157," ")</f>
        <v xml:space="preserve"> </v>
      </c>
      <c r="I141" s="95" t="str">
        <f>IF('Order Form'!$K$13="Yes",(IF('Order Form'!J157&gt;0,"",IF('Order Form'!$K$10&lt;&gt;"GR - Gratis",IF('Order Form'!I157=0,"",IF(ISNUMBER($H141),'Order Form'!I157,"")),""))),"")</f>
        <v/>
      </c>
      <c r="J141" s="95" t="str">
        <f>IF('Order Form'!$K$13="Yes",(IF('Order Form'!J157=0,"",IF('Order Form'!$K$10&lt;&gt;"GR - Gratis",IF(ISNUMBER($H141),'Order Form'!J157,""),""))),"")</f>
        <v/>
      </c>
      <c r="K141" s="43"/>
      <c r="L141" s="95" t="str">
        <f>IF('Order Form'!J157&gt;0,"",IF('Order Form'!G157=0,"",IF('Order Form'!$K$10&lt;&gt;"GR - Gratis",IF('Order Form'!$K$12="Yes",IF(ISNUMBER($H141),'Order Form'!G157*100,""),""),"")))</f>
        <v/>
      </c>
      <c r="M141" s="95" t="str">
        <f>IF('Order Form'!J157&gt;0,"",IF('Order Form'!$K$17=0,"",IF('Order Form'!$K$17=0,"",IF('Order Form'!$K$10&lt;&gt;"GR - Gratis",IF('Order Form'!$K$12="Yes",IF(ISNUMBER($H141),'Order Form'!$K$17*100,""),""),""))))</f>
        <v/>
      </c>
      <c r="N141" s="44"/>
      <c r="O141" s="94" t="str">
        <f>IF('Order Form'!$B$8="Name / Attent Of","",IF(ISNUMBER($H141),IF('Order Form'!$K$14="Yes",'Order Form'!$B$8,""),""))</f>
        <v/>
      </c>
      <c r="P141" s="102" t="str">
        <f>IF('Order Form'!$B$9="Company / Department","",IF(ISNUMBER($H141),IF('Order Form'!$K$14="Yes",'Order Form'!$B$9,""),""))</f>
        <v/>
      </c>
      <c r="Q141" s="94" t="str">
        <f>IF('Order Form'!$B$10="Address 1","",IF(ISNUMBER($H141),IF('Order Form'!$K$14="Yes",'Order Form'!$B$10,""),""))</f>
        <v/>
      </c>
      <c r="R141" s="94" t="str">
        <f>IF('Order Form'!$B$11="Address 2","",IF(ISNUMBER($H141),IF('Order Form'!$K$14="Yes",'Order Form'!$B$11,""),""))</f>
        <v/>
      </c>
      <c r="S141" s="102" t="str">
        <f>IF('Order Form'!$B$12="Address 3","",IF(ISNUMBER($H141),IF('Order Form'!$K$14="Yes",'Order Form'!$B$12,""),""))</f>
        <v/>
      </c>
      <c r="T141" s="94" t="str">
        <f>IF('Order Form'!$B$13="Town","",IF(ISNUMBER($H141),IF('Order Form'!$K$14="Yes",'Order Form'!$B$13,""),""))</f>
        <v/>
      </c>
      <c r="U141" s="40"/>
      <c r="V141" s="109" t="str">
        <f>IF('Order Form'!$B$14="Post Code","",IF(ISNUMBER($H141),IF('Order Form'!$K$14="Yes",'Order Form'!$B$14,""),""))</f>
        <v/>
      </c>
      <c r="W141" s="104" t="str">
        <f>IF('Order Form'!$B$15="Country","",IF(ISNUMBER($H141),IF('Order Form'!$K$14="Yes",VLOOKUP('Order Form'!$B$15,Lists!N:O,2,0),""),""))</f>
        <v/>
      </c>
      <c r="X141" s="106"/>
      <c r="Y141" s="105" t="str">
        <f>IF('Order Form'!$F$8="Phone","",IF(ISNUMBER($H141),IF('Order Form'!$K$14="Yes",'Order Form'!$F$8,""),""))</f>
        <v/>
      </c>
      <c r="Z141" s="103" t="str">
        <f>IF('Order Form'!$F$9="Email","",IF(ISNUMBER($H141),IF('Order Form'!$K$14="Yes",'Order Form'!$F$9,""),""))</f>
        <v/>
      </c>
      <c r="AA141" s="44"/>
      <c r="AC141" s="92" t="str">
        <f>IF(ISNUMBER(($H141)),LEFT('Order Form'!$K$10,2),"")</f>
        <v/>
      </c>
      <c r="AD141" s="40"/>
      <c r="AE141" s="92" t="str">
        <f>IF(AC141="GR",LEFT('Order Form'!$K$11,2),"")</f>
        <v/>
      </c>
      <c r="AF141" s="40"/>
      <c r="AG141" s="44"/>
      <c r="AH141" s="44"/>
      <c r="AI141" s="92" t="str">
        <f>IF(ISNUMBER(($H141)),IF('Order Form'!$K$16="Yes","P",""),"")</f>
        <v/>
      </c>
      <c r="AJ141" s="40"/>
      <c r="AK141" s="112"/>
      <c r="AL141" s="112"/>
      <c r="AM141" s="40"/>
      <c r="AN141" s="40"/>
      <c r="AO141" s="44"/>
      <c r="AP141" s="40"/>
      <c r="AQ141" s="44"/>
      <c r="AR141" s="44"/>
      <c r="AS141" s="44"/>
      <c r="AZ141" s="92" t="str">
        <f>IF(ISNUMBER(($H141)),IF('Order Form'!$K$15="Yes","Y",""),"")</f>
        <v/>
      </c>
      <c r="BD141" s="93" t="e">
        <f>IF('Order Form'!#REF!&gt;0,"OF"," ")</f>
        <v>#REF!</v>
      </c>
      <c r="BE141" s="92" t="e">
        <f>IF('Order Form'!#REF!&gt;0,"Y"," ")</f>
        <v>#REF!</v>
      </c>
      <c r="BF141" s="92" t="e">
        <f>IF('Order Form'!#REF!&gt;0,"STANDARD"," ")</f>
        <v>#REF!</v>
      </c>
    </row>
    <row r="142" spans="1:58">
      <c r="A142" s="40"/>
      <c r="B142" s="99" t="str">
        <f>IF(ISNUMBER(($H142)),'Order Form'!$D$5,"")</f>
        <v/>
      </c>
      <c r="C142" s="98" t="str">
        <f>IF(ISNUMBER(($H142)),'Order Form'!$G$5,"")</f>
        <v/>
      </c>
      <c r="D142" s="98" t="str">
        <f>IF('Order Form'!F158="","",IF(ISNUMBER(($H142)),'Order Form'!F158,""))</f>
        <v/>
      </c>
      <c r="E142" s="41"/>
      <c r="F142" s="97" t="str">
        <f>IF(ISNUMBER((H142)),SUBSTITUTE(SUBSTITUTE('Order Form'!B158,"-","")," ",""),"")</f>
        <v/>
      </c>
      <c r="G142" s="42"/>
      <c r="H142" s="96" t="str">
        <f>IF('Order Form'!H158&gt;0,'Order Form'!H158," ")</f>
        <v xml:space="preserve"> </v>
      </c>
      <c r="I142" s="95" t="str">
        <f>IF('Order Form'!$K$13="Yes",(IF('Order Form'!J158&gt;0,"",IF('Order Form'!$K$10&lt;&gt;"GR - Gratis",IF('Order Form'!I158=0,"",IF(ISNUMBER($H142),'Order Form'!I158,"")),""))),"")</f>
        <v/>
      </c>
      <c r="J142" s="95" t="str">
        <f>IF('Order Form'!$K$13="Yes",(IF('Order Form'!J158=0,"",IF('Order Form'!$K$10&lt;&gt;"GR - Gratis",IF(ISNUMBER($H142),'Order Form'!J158,""),""))),"")</f>
        <v/>
      </c>
      <c r="K142" s="43"/>
      <c r="L142" s="95" t="str">
        <f>IF('Order Form'!J158&gt;0,"",IF('Order Form'!G158=0,"",IF('Order Form'!$K$10&lt;&gt;"GR - Gratis",IF('Order Form'!$K$12="Yes",IF(ISNUMBER($H142),'Order Form'!G158*100,""),""),"")))</f>
        <v/>
      </c>
      <c r="M142" s="95" t="str">
        <f>IF('Order Form'!J158&gt;0,"",IF('Order Form'!$K$17=0,"",IF('Order Form'!$K$17=0,"",IF('Order Form'!$K$10&lt;&gt;"GR - Gratis",IF('Order Form'!$K$12="Yes",IF(ISNUMBER($H142),'Order Form'!$K$17*100,""),""),""))))</f>
        <v/>
      </c>
      <c r="N142" s="44"/>
      <c r="O142" s="94" t="str">
        <f>IF('Order Form'!$B$8="Name / Attent Of","",IF(ISNUMBER($H142),IF('Order Form'!$K$14="Yes",'Order Form'!$B$8,""),""))</f>
        <v/>
      </c>
      <c r="P142" s="102" t="str">
        <f>IF('Order Form'!$B$9="Company / Department","",IF(ISNUMBER($H142),IF('Order Form'!$K$14="Yes",'Order Form'!$B$9,""),""))</f>
        <v/>
      </c>
      <c r="Q142" s="94" t="str">
        <f>IF('Order Form'!$B$10="Address 1","",IF(ISNUMBER($H142),IF('Order Form'!$K$14="Yes",'Order Form'!$B$10,""),""))</f>
        <v/>
      </c>
      <c r="R142" s="94" t="str">
        <f>IF('Order Form'!$B$11="Address 2","",IF(ISNUMBER($H142),IF('Order Form'!$K$14="Yes",'Order Form'!$B$11,""),""))</f>
        <v/>
      </c>
      <c r="S142" s="102" t="str">
        <f>IF('Order Form'!$B$12="Address 3","",IF(ISNUMBER($H142),IF('Order Form'!$K$14="Yes",'Order Form'!$B$12,""),""))</f>
        <v/>
      </c>
      <c r="T142" s="94" t="str">
        <f>IF('Order Form'!$B$13="Town","",IF(ISNUMBER($H142),IF('Order Form'!$K$14="Yes",'Order Form'!$B$13,""),""))</f>
        <v/>
      </c>
      <c r="U142" s="40"/>
      <c r="V142" s="109" t="str">
        <f>IF('Order Form'!$B$14="Post Code","",IF(ISNUMBER($H142),IF('Order Form'!$K$14="Yes",'Order Form'!$B$14,""),""))</f>
        <v/>
      </c>
      <c r="W142" s="104" t="str">
        <f>IF('Order Form'!$B$15="Country","",IF(ISNUMBER($H142),IF('Order Form'!$K$14="Yes",VLOOKUP('Order Form'!$B$15,Lists!N:O,2,0),""),""))</f>
        <v/>
      </c>
      <c r="X142" s="106"/>
      <c r="Y142" s="105" t="str">
        <f>IF('Order Form'!$F$8="Phone","",IF(ISNUMBER($H142),IF('Order Form'!$K$14="Yes",'Order Form'!$F$8,""),""))</f>
        <v/>
      </c>
      <c r="Z142" s="103" t="str">
        <f>IF('Order Form'!$F$9="Email","",IF(ISNUMBER($H142),IF('Order Form'!$K$14="Yes",'Order Form'!$F$9,""),""))</f>
        <v/>
      </c>
      <c r="AA142" s="44"/>
      <c r="AC142" s="92" t="str">
        <f>IF(ISNUMBER(($H142)),LEFT('Order Form'!$K$10,2),"")</f>
        <v/>
      </c>
      <c r="AD142" s="40"/>
      <c r="AE142" s="92" t="str">
        <f>IF(AC142="GR",LEFT('Order Form'!$K$11,2),"")</f>
        <v/>
      </c>
      <c r="AF142" s="40"/>
      <c r="AG142" s="44"/>
      <c r="AH142" s="44"/>
      <c r="AI142" s="92" t="str">
        <f>IF(ISNUMBER(($H142)),IF('Order Form'!$K$16="Yes","P",""),"")</f>
        <v/>
      </c>
      <c r="AJ142" s="40"/>
      <c r="AK142" s="112"/>
      <c r="AL142" s="112"/>
      <c r="AM142" s="40"/>
      <c r="AN142" s="40"/>
      <c r="AO142" s="44"/>
      <c r="AP142" s="40"/>
      <c r="AQ142" s="44"/>
      <c r="AR142" s="44"/>
      <c r="AS142" s="44"/>
      <c r="AZ142" s="92" t="str">
        <f>IF(ISNUMBER(($H142)),IF('Order Form'!$K$15="Yes","Y",""),"")</f>
        <v/>
      </c>
      <c r="BD142" s="93" t="e">
        <f>IF('Order Form'!#REF!&gt;0,"OF"," ")</f>
        <v>#REF!</v>
      </c>
      <c r="BE142" s="92" t="e">
        <f>IF('Order Form'!#REF!&gt;0,"Y"," ")</f>
        <v>#REF!</v>
      </c>
      <c r="BF142" s="92" t="e">
        <f>IF('Order Form'!#REF!&gt;0,"STANDARD"," ")</f>
        <v>#REF!</v>
      </c>
    </row>
    <row r="143" spans="1:58">
      <c r="A143" s="40"/>
      <c r="B143" s="99" t="str">
        <f>IF(ISNUMBER(($H143)),'Order Form'!$D$5,"")</f>
        <v/>
      </c>
      <c r="C143" s="98" t="str">
        <f>IF(ISNUMBER(($H143)),'Order Form'!$G$5,"")</f>
        <v/>
      </c>
      <c r="D143" s="98" t="str">
        <f>IF('Order Form'!F159="","",IF(ISNUMBER(($H143)),'Order Form'!F159,""))</f>
        <v/>
      </c>
      <c r="E143" s="41"/>
      <c r="F143" s="97" t="str">
        <f>IF(ISNUMBER((H143)),SUBSTITUTE(SUBSTITUTE('Order Form'!B159,"-","")," ",""),"")</f>
        <v/>
      </c>
      <c r="G143" s="42"/>
      <c r="H143" s="96" t="str">
        <f>IF('Order Form'!H159&gt;0,'Order Form'!H159," ")</f>
        <v xml:space="preserve"> </v>
      </c>
      <c r="I143" s="95" t="str">
        <f>IF('Order Form'!$K$13="Yes",(IF('Order Form'!J159&gt;0,"",IF('Order Form'!$K$10&lt;&gt;"GR - Gratis",IF('Order Form'!I159=0,"",IF(ISNUMBER($H143),'Order Form'!I159,"")),""))),"")</f>
        <v/>
      </c>
      <c r="J143" s="95" t="str">
        <f>IF('Order Form'!$K$13="Yes",(IF('Order Form'!J159=0,"",IF('Order Form'!$K$10&lt;&gt;"GR - Gratis",IF(ISNUMBER($H143),'Order Form'!J159,""),""))),"")</f>
        <v/>
      </c>
      <c r="K143" s="43"/>
      <c r="L143" s="95" t="str">
        <f>IF('Order Form'!J159&gt;0,"",IF('Order Form'!G159=0,"",IF('Order Form'!$K$10&lt;&gt;"GR - Gratis",IF('Order Form'!$K$12="Yes",IF(ISNUMBER($H143),'Order Form'!G159*100,""),""),"")))</f>
        <v/>
      </c>
      <c r="M143" s="95" t="str">
        <f>IF('Order Form'!J159&gt;0,"",IF('Order Form'!$K$17=0,"",IF('Order Form'!$K$17=0,"",IF('Order Form'!$K$10&lt;&gt;"GR - Gratis",IF('Order Form'!$K$12="Yes",IF(ISNUMBER($H143),'Order Form'!$K$17*100,""),""),""))))</f>
        <v/>
      </c>
      <c r="N143" s="44"/>
      <c r="O143" s="94" t="str">
        <f>IF('Order Form'!$B$8="Name / Attent Of","",IF(ISNUMBER($H143),IF('Order Form'!$K$14="Yes",'Order Form'!$B$8,""),""))</f>
        <v/>
      </c>
      <c r="P143" s="102" t="str">
        <f>IF('Order Form'!$B$9="Company / Department","",IF(ISNUMBER($H143),IF('Order Form'!$K$14="Yes",'Order Form'!$B$9,""),""))</f>
        <v/>
      </c>
      <c r="Q143" s="94" t="str">
        <f>IF('Order Form'!$B$10="Address 1","",IF(ISNUMBER($H143),IF('Order Form'!$K$14="Yes",'Order Form'!$B$10,""),""))</f>
        <v/>
      </c>
      <c r="R143" s="94" t="str">
        <f>IF('Order Form'!$B$11="Address 2","",IF(ISNUMBER($H143),IF('Order Form'!$K$14="Yes",'Order Form'!$B$11,""),""))</f>
        <v/>
      </c>
      <c r="S143" s="102" t="str">
        <f>IF('Order Form'!$B$12="Address 3","",IF(ISNUMBER($H143),IF('Order Form'!$K$14="Yes",'Order Form'!$B$12,""),""))</f>
        <v/>
      </c>
      <c r="T143" s="94" t="str">
        <f>IF('Order Form'!$B$13="Town","",IF(ISNUMBER($H143),IF('Order Form'!$K$14="Yes",'Order Form'!$B$13,""),""))</f>
        <v/>
      </c>
      <c r="U143" s="40"/>
      <c r="V143" s="109" t="str">
        <f>IF('Order Form'!$B$14="Post Code","",IF(ISNUMBER($H143),IF('Order Form'!$K$14="Yes",'Order Form'!$B$14,""),""))</f>
        <v/>
      </c>
      <c r="W143" s="104" t="str">
        <f>IF('Order Form'!$B$15="Country","",IF(ISNUMBER($H143),IF('Order Form'!$K$14="Yes",VLOOKUP('Order Form'!$B$15,Lists!N:O,2,0),""),""))</f>
        <v/>
      </c>
      <c r="X143" s="106"/>
      <c r="Y143" s="105" t="str">
        <f>IF('Order Form'!$F$8="Phone","",IF(ISNUMBER($H143),IF('Order Form'!$K$14="Yes",'Order Form'!$F$8,""),""))</f>
        <v/>
      </c>
      <c r="Z143" s="103" t="str">
        <f>IF('Order Form'!$F$9="Email","",IF(ISNUMBER($H143),IF('Order Form'!$K$14="Yes",'Order Form'!$F$9,""),""))</f>
        <v/>
      </c>
      <c r="AA143" s="44"/>
      <c r="AC143" s="92" t="str">
        <f>IF(ISNUMBER(($H143)),LEFT('Order Form'!$K$10,2),"")</f>
        <v/>
      </c>
      <c r="AD143" s="40"/>
      <c r="AE143" s="92" t="str">
        <f>IF(AC143="GR",LEFT('Order Form'!$K$11,2),"")</f>
        <v/>
      </c>
      <c r="AF143" s="40"/>
      <c r="AG143" s="44"/>
      <c r="AH143" s="44"/>
      <c r="AI143" s="92" t="str">
        <f>IF(ISNUMBER(($H143)),IF('Order Form'!$K$16="Yes","P",""),"")</f>
        <v/>
      </c>
      <c r="AJ143" s="40"/>
      <c r="AK143" s="112"/>
      <c r="AL143" s="112"/>
      <c r="AM143" s="40"/>
      <c r="AN143" s="40"/>
      <c r="AO143" s="44"/>
      <c r="AP143" s="40"/>
      <c r="AQ143" s="44"/>
      <c r="AR143" s="44"/>
      <c r="AS143" s="44"/>
      <c r="AZ143" s="92" t="str">
        <f>IF(ISNUMBER(($H143)),IF('Order Form'!$K$15="Yes","Y",""),"")</f>
        <v/>
      </c>
      <c r="BD143" s="93" t="e">
        <f>IF('Order Form'!#REF!&gt;0,"OF"," ")</f>
        <v>#REF!</v>
      </c>
      <c r="BE143" s="92" t="e">
        <f>IF('Order Form'!#REF!&gt;0,"Y"," ")</f>
        <v>#REF!</v>
      </c>
      <c r="BF143" s="92" t="e">
        <f>IF('Order Form'!#REF!&gt;0,"STANDARD"," ")</f>
        <v>#REF!</v>
      </c>
    </row>
    <row r="144" spans="1:58">
      <c r="A144" s="40"/>
      <c r="B144" s="99" t="str">
        <f>IF(ISNUMBER(($H144)),'Order Form'!$D$5,"")</f>
        <v/>
      </c>
      <c r="C144" s="98" t="str">
        <f>IF(ISNUMBER(($H144)),'Order Form'!$G$5,"")</f>
        <v/>
      </c>
      <c r="D144" s="98" t="str">
        <f>IF('Order Form'!F160="","",IF(ISNUMBER(($H144)),'Order Form'!F160,""))</f>
        <v/>
      </c>
      <c r="E144" s="41"/>
      <c r="F144" s="97" t="str">
        <f>IF(ISNUMBER((H144)),SUBSTITUTE(SUBSTITUTE('Order Form'!B160,"-","")," ",""),"")</f>
        <v/>
      </c>
      <c r="G144" s="42"/>
      <c r="H144" s="96" t="str">
        <f>IF('Order Form'!H160&gt;0,'Order Form'!H160," ")</f>
        <v xml:space="preserve"> </v>
      </c>
      <c r="I144" s="95" t="str">
        <f>IF('Order Form'!$K$13="Yes",(IF('Order Form'!J160&gt;0,"",IF('Order Form'!$K$10&lt;&gt;"GR - Gratis",IF('Order Form'!I160=0,"",IF(ISNUMBER($H144),'Order Form'!I160,"")),""))),"")</f>
        <v/>
      </c>
      <c r="J144" s="95" t="str">
        <f>IF('Order Form'!$K$13="Yes",(IF('Order Form'!J160=0,"",IF('Order Form'!$K$10&lt;&gt;"GR - Gratis",IF(ISNUMBER($H144),'Order Form'!J160,""),""))),"")</f>
        <v/>
      </c>
      <c r="K144" s="43"/>
      <c r="L144" s="95" t="str">
        <f>IF('Order Form'!J160&gt;0,"",IF('Order Form'!G160=0,"",IF('Order Form'!$K$10&lt;&gt;"GR - Gratis",IF('Order Form'!$K$12="Yes",IF(ISNUMBER($H144),'Order Form'!G160*100,""),""),"")))</f>
        <v/>
      </c>
      <c r="M144" s="95" t="str">
        <f>IF('Order Form'!J160&gt;0,"",IF('Order Form'!$K$17=0,"",IF('Order Form'!$K$17=0,"",IF('Order Form'!$K$10&lt;&gt;"GR - Gratis",IF('Order Form'!$K$12="Yes",IF(ISNUMBER($H144),'Order Form'!$K$17*100,""),""),""))))</f>
        <v/>
      </c>
      <c r="N144" s="44"/>
      <c r="O144" s="94" t="str">
        <f>IF('Order Form'!$B$8="Name / Attent Of","",IF(ISNUMBER($H144),IF('Order Form'!$K$14="Yes",'Order Form'!$B$8,""),""))</f>
        <v/>
      </c>
      <c r="P144" s="102" t="str">
        <f>IF('Order Form'!$B$9="Company / Department","",IF(ISNUMBER($H144),IF('Order Form'!$K$14="Yes",'Order Form'!$B$9,""),""))</f>
        <v/>
      </c>
      <c r="Q144" s="94" t="str">
        <f>IF('Order Form'!$B$10="Address 1","",IF(ISNUMBER($H144),IF('Order Form'!$K$14="Yes",'Order Form'!$B$10,""),""))</f>
        <v/>
      </c>
      <c r="R144" s="94" t="str">
        <f>IF('Order Form'!$B$11="Address 2","",IF(ISNUMBER($H144),IF('Order Form'!$K$14="Yes",'Order Form'!$B$11,""),""))</f>
        <v/>
      </c>
      <c r="S144" s="102" t="str">
        <f>IF('Order Form'!$B$12="Address 3","",IF(ISNUMBER($H144),IF('Order Form'!$K$14="Yes",'Order Form'!$B$12,""),""))</f>
        <v/>
      </c>
      <c r="T144" s="94" t="str">
        <f>IF('Order Form'!$B$13="Town","",IF(ISNUMBER($H144),IF('Order Form'!$K$14="Yes",'Order Form'!$B$13,""),""))</f>
        <v/>
      </c>
      <c r="U144" s="40"/>
      <c r="V144" s="109" t="str">
        <f>IF('Order Form'!$B$14="Post Code","",IF(ISNUMBER($H144),IF('Order Form'!$K$14="Yes",'Order Form'!$B$14,""),""))</f>
        <v/>
      </c>
      <c r="W144" s="104" t="str">
        <f>IF('Order Form'!$B$15="Country","",IF(ISNUMBER($H144),IF('Order Form'!$K$14="Yes",VLOOKUP('Order Form'!$B$15,Lists!N:O,2,0),""),""))</f>
        <v/>
      </c>
      <c r="X144" s="106"/>
      <c r="Y144" s="105" t="str">
        <f>IF('Order Form'!$F$8="Phone","",IF(ISNUMBER($H144),IF('Order Form'!$K$14="Yes",'Order Form'!$F$8,""),""))</f>
        <v/>
      </c>
      <c r="Z144" s="103" t="str">
        <f>IF('Order Form'!$F$9="Email","",IF(ISNUMBER($H144),IF('Order Form'!$K$14="Yes",'Order Form'!$F$9,""),""))</f>
        <v/>
      </c>
      <c r="AA144" s="44"/>
      <c r="AC144" s="92" t="str">
        <f>IF(ISNUMBER(($H144)),LEFT('Order Form'!$K$10,2),"")</f>
        <v/>
      </c>
      <c r="AD144" s="40"/>
      <c r="AE144" s="92" t="str">
        <f>IF(AC144="GR",LEFT('Order Form'!$K$11,2),"")</f>
        <v/>
      </c>
      <c r="AF144" s="40"/>
      <c r="AG144" s="44"/>
      <c r="AH144" s="44"/>
      <c r="AI144" s="92" t="str">
        <f>IF(ISNUMBER(($H144)),IF('Order Form'!$K$16="Yes","P",""),"")</f>
        <v/>
      </c>
      <c r="AJ144" s="40"/>
      <c r="AK144" s="112"/>
      <c r="AL144" s="112"/>
      <c r="AM144" s="40"/>
      <c r="AN144" s="40"/>
      <c r="AO144" s="44"/>
      <c r="AP144" s="40"/>
      <c r="AQ144" s="44"/>
      <c r="AR144" s="44"/>
      <c r="AS144" s="44"/>
      <c r="AZ144" s="92" t="str">
        <f>IF(ISNUMBER(($H144)),IF('Order Form'!$K$15="Yes","Y",""),"")</f>
        <v/>
      </c>
      <c r="BD144" s="93" t="e">
        <f>IF('Order Form'!#REF!&gt;0,"OF"," ")</f>
        <v>#REF!</v>
      </c>
      <c r="BE144" s="92" t="e">
        <f>IF('Order Form'!#REF!&gt;0,"Y"," ")</f>
        <v>#REF!</v>
      </c>
      <c r="BF144" s="92" t="e">
        <f>IF('Order Form'!#REF!&gt;0,"STANDARD"," ")</f>
        <v>#REF!</v>
      </c>
    </row>
    <row r="145" spans="1:58">
      <c r="A145" s="40"/>
      <c r="B145" s="99" t="str">
        <f>IF(ISNUMBER(($H145)),'Order Form'!$D$5,"")</f>
        <v/>
      </c>
      <c r="C145" s="98" t="str">
        <f>IF(ISNUMBER(($H145)),'Order Form'!$G$5,"")</f>
        <v/>
      </c>
      <c r="D145" s="98" t="str">
        <f>IF('Order Form'!F161="","",IF(ISNUMBER(($H145)),'Order Form'!F161,""))</f>
        <v/>
      </c>
      <c r="E145" s="41"/>
      <c r="F145" s="97" t="str">
        <f>IF(ISNUMBER((H145)),SUBSTITUTE(SUBSTITUTE('Order Form'!B161,"-","")," ",""),"")</f>
        <v/>
      </c>
      <c r="G145" s="42"/>
      <c r="H145" s="96" t="str">
        <f>IF('Order Form'!H161&gt;0,'Order Form'!H161," ")</f>
        <v xml:space="preserve"> </v>
      </c>
      <c r="I145" s="95" t="str">
        <f>IF('Order Form'!$K$13="Yes",(IF('Order Form'!J161&gt;0,"",IF('Order Form'!$K$10&lt;&gt;"GR - Gratis",IF('Order Form'!I161=0,"",IF(ISNUMBER($H145),'Order Form'!I161,"")),""))),"")</f>
        <v/>
      </c>
      <c r="J145" s="95" t="str">
        <f>IF('Order Form'!$K$13="Yes",(IF('Order Form'!J161=0,"",IF('Order Form'!$K$10&lt;&gt;"GR - Gratis",IF(ISNUMBER($H145),'Order Form'!J161,""),""))),"")</f>
        <v/>
      </c>
      <c r="K145" s="43"/>
      <c r="L145" s="95" t="str">
        <f>IF('Order Form'!J161&gt;0,"",IF('Order Form'!G161=0,"",IF('Order Form'!$K$10&lt;&gt;"GR - Gratis",IF('Order Form'!$K$12="Yes",IF(ISNUMBER($H145),'Order Form'!G161*100,""),""),"")))</f>
        <v/>
      </c>
      <c r="M145" s="95" t="str">
        <f>IF('Order Form'!J161&gt;0,"",IF('Order Form'!$K$17=0,"",IF('Order Form'!$K$17=0,"",IF('Order Form'!$K$10&lt;&gt;"GR - Gratis",IF('Order Form'!$K$12="Yes",IF(ISNUMBER($H145),'Order Form'!$K$17*100,""),""),""))))</f>
        <v/>
      </c>
      <c r="N145" s="44"/>
      <c r="O145" s="94" t="str">
        <f>IF('Order Form'!$B$8="Name / Attent Of","",IF(ISNUMBER($H145),IF('Order Form'!$K$14="Yes",'Order Form'!$B$8,""),""))</f>
        <v/>
      </c>
      <c r="P145" s="102" t="str">
        <f>IF('Order Form'!$B$9="Company / Department","",IF(ISNUMBER($H145),IF('Order Form'!$K$14="Yes",'Order Form'!$B$9,""),""))</f>
        <v/>
      </c>
      <c r="Q145" s="94" t="str">
        <f>IF('Order Form'!$B$10="Address 1","",IF(ISNUMBER($H145),IF('Order Form'!$K$14="Yes",'Order Form'!$B$10,""),""))</f>
        <v/>
      </c>
      <c r="R145" s="94" t="str">
        <f>IF('Order Form'!$B$11="Address 2","",IF(ISNUMBER($H145),IF('Order Form'!$K$14="Yes",'Order Form'!$B$11,""),""))</f>
        <v/>
      </c>
      <c r="S145" s="102" t="str">
        <f>IF('Order Form'!$B$12="Address 3","",IF(ISNUMBER($H145),IF('Order Form'!$K$14="Yes",'Order Form'!$B$12,""),""))</f>
        <v/>
      </c>
      <c r="T145" s="94" t="str">
        <f>IF('Order Form'!$B$13="Town","",IF(ISNUMBER($H145),IF('Order Form'!$K$14="Yes",'Order Form'!$B$13,""),""))</f>
        <v/>
      </c>
      <c r="U145" s="40"/>
      <c r="V145" s="109" t="str">
        <f>IF('Order Form'!$B$14="Post Code","",IF(ISNUMBER($H145),IF('Order Form'!$K$14="Yes",'Order Form'!$B$14,""),""))</f>
        <v/>
      </c>
      <c r="W145" s="104" t="str">
        <f>IF('Order Form'!$B$15="Country","",IF(ISNUMBER($H145),IF('Order Form'!$K$14="Yes",VLOOKUP('Order Form'!$B$15,Lists!N:O,2,0),""),""))</f>
        <v/>
      </c>
      <c r="X145" s="106"/>
      <c r="Y145" s="105" t="str">
        <f>IF('Order Form'!$F$8="Phone","",IF(ISNUMBER($H145),IF('Order Form'!$K$14="Yes",'Order Form'!$F$8,""),""))</f>
        <v/>
      </c>
      <c r="Z145" s="103" t="str">
        <f>IF('Order Form'!$F$9="Email","",IF(ISNUMBER($H145),IF('Order Form'!$K$14="Yes",'Order Form'!$F$9,""),""))</f>
        <v/>
      </c>
      <c r="AA145" s="44"/>
      <c r="AC145" s="92" t="str">
        <f>IF(ISNUMBER(($H145)),LEFT('Order Form'!$K$10,2),"")</f>
        <v/>
      </c>
      <c r="AD145" s="40"/>
      <c r="AE145" s="92" t="str">
        <f>IF(AC145="GR",LEFT('Order Form'!$K$11,2),"")</f>
        <v/>
      </c>
      <c r="AF145" s="40"/>
      <c r="AG145" s="44"/>
      <c r="AH145" s="44"/>
      <c r="AI145" s="92" t="str">
        <f>IF(ISNUMBER(($H145)),IF('Order Form'!$K$16="Yes","P",""),"")</f>
        <v/>
      </c>
      <c r="AJ145" s="40"/>
      <c r="AK145" s="112"/>
      <c r="AL145" s="112"/>
      <c r="AM145" s="40"/>
      <c r="AN145" s="40"/>
      <c r="AO145" s="44"/>
      <c r="AP145" s="40"/>
      <c r="AQ145" s="44"/>
      <c r="AR145" s="44"/>
      <c r="AS145" s="44"/>
      <c r="AZ145" s="92" t="str">
        <f>IF(ISNUMBER(($H145)),IF('Order Form'!$K$15="Yes","Y",""),"")</f>
        <v/>
      </c>
      <c r="BD145" s="93" t="e">
        <f>IF('Order Form'!#REF!&gt;0,"OF"," ")</f>
        <v>#REF!</v>
      </c>
      <c r="BE145" s="92" t="e">
        <f>IF('Order Form'!#REF!&gt;0,"Y"," ")</f>
        <v>#REF!</v>
      </c>
      <c r="BF145" s="92" t="e">
        <f>IF('Order Form'!#REF!&gt;0,"STANDARD"," ")</f>
        <v>#REF!</v>
      </c>
    </row>
    <row r="146" spans="1:58">
      <c r="A146" s="40"/>
      <c r="B146" s="99" t="str">
        <f>IF(ISNUMBER(($H146)),'Order Form'!$D$5,"")</f>
        <v/>
      </c>
      <c r="C146" s="98" t="str">
        <f>IF(ISNUMBER(($H146)),'Order Form'!$G$5,"")</f>
        <v/>
      </c>
      <c r="D146" s="98" t="str">
        <f>IF('Order Form'!F162="","",IF(ISNUMBER(($H146)),'Order Form'!F162,""))</f>
        <v/>
      </c>
      <c r="E146" s="41"/>
      <c r="F146" s="97" t="str">
        <f>IF(ISNUMBER((H146)),SUBSTITUTE(SUBSTITUTE('Order Form'!B162,"-","")," ",""),"")</f>
        <v/>
      </c>
      <c r="G146" s="42"/>
      <c r="H146" s="96" t="str">
        <f>IF('Order Form'!H162&gt;0,'Order Form'!H162," ")</f>
        <v xml:space="preserve"> </v>
      </c>
      <c r="I146" s="95" t="str">
        <f>IF('Order Form'!$K$13="Yes",(IF('Order Form'!J162&gt;0,"",IF('Order Form'!$K$10&lt;&gt;"GR - Gratis",IF('Order Form'!I162=0,"",IF(ISNUMBER($H146),'Order Form'!I162,"")),""))),"")</f>
        <v/>
      </c>
      <c r="J146" s="95" t="str">
        <f>IF('Order Form'!$K$13="Yes",(IF('Order Form'!J162=0,"",IF('Order Form'!$K$10&lt;&gt;"GR - Gratis",IF(ISNUMBER($H146),'Order Form'!J162,""),""))),"")</f>
        <v/>
      </c>
      <c r="K146" s="43"/>
      <c r="L146" s="95" t="str">
        <f>IF('Order Form'!J162&gt;0,"",IF('Order Form'!G162=0,"",IF('Order Form'!$K$10&lt;&gt;"GR - Gratis",IF('Order Form'!$K$12="Yes",IF(ISNUMBER($H146),'Order Form'!G162*100,""),""),"")))</f>
        <v/>
      </c>
      <c r="M146" s="95" t="str">
        <f>IF('Order Form'!J162&gt;0,"",IF('Order Form'!$K$17=0,"",IF('Order Form'!$K$17=0,"",IF('Order Form'!$K$10&lt;&gt;"GR - Gratis",IF('Order Form'!$K$12="Yes",IF(ISNUMBER($H146),'Order Form'!$K$17*100,""),""),""))))</f>
        <v/>
      </c>
      <c r="N146" s="44"/>
      <c r="O146" s="94" t="str">
        <f>IF('Order Form'!$B$8="Name / Attent Of","",IF(ISNUMBER($H146),IF('Order Form'!$K$14="Yes",'Order Form'!$B$8,""),""))</f>
        <v/>
      </c>
      <c r="P146" s="102" t="str">
        <f>IF('Order Form'!$B$9="Company / Department","",IF(ISNUMBER($H146),IF('Order Form'!$K$14="Yes",'Order Form'!$B$9,""),""))</f>
        <v/>
      </c>
      <c r="Q146" s="94" t="str">
        <f>IF('Order Form'!$B$10="Address 1","",IF(ISNUMBER($H146),IF('Order Form'!$K$14="Yes",'Order Form'!$B$10,""),""))</f>
        <v/>
      </c>
      <c r="R146" s="94" t="str">
        <f>IF('Order Form'!$B$11="Address 2","",IF(ISNUMBER($H146),IF('Order Form'!$K$14="Yes",'Order Form'!$B$11,""),""))</f>
        <v/>
      </c>
      <c r="S146" s="102" t="str">
        <f>IF('Order Form'!$B$12="Address 3","",IF(ISNUMBER($H146),IF('Order Form'!$K$14="Yes",'Order Form'!$B$12,""),""))</f>
        <v/>
      </c>
      <c r="T146" s="94" t="str">
        <f>IF('Order Form'!$B$13="Town","",IF(ISNUMBER($H146),IF('Order Form'!$K$14="Yes",'Order Form'!$B$13,""),""))</f>
        <v/>
      </c>
      <c r="U146" s="40"/>
      <c r="V146" s="109" t="str">
        <f>IF('Order Form'!$B$14="Post Code","",IF(ISNUMBER($H146),IF('Order Form'!$K$14="Yes",'Order Form'!$B$14,""),""))</f>
        <v/>
      </c>
      <c r="W146" s="104" t="str">
        <f>IF('Order Form'!$B$15="Country","",IF(ISNUMBER($H146),IF('Order Form'!$K$14="Yes",VLOOKUP('Order Form'!$B$15,Lists!N:O,2,0),""),""))</f>
        <v/>
      </c>
      <c r="X146" s="106"/>
      <c r="Y146" s="105" t="str">
        <f>IF('Order Form'!$F$8="Phone","",IF(ISNUMBER($H146),IF('Order Form'!$K$14="Yes",'Order Form'!$F$8,""),""))</f>
        <v/>
      </c>
      <c r="Z146" s="103" t="str">
        <f>IF('Order Form'!$F$9="Email","",IF(ISNUMBER($H146),IF('Order Form'!$K$14="Yes",'Order Form'!$F$9,""),""))</f>
        <v/>
      </c>
      <c r="AA146" s="44"/>
      <c r="AC146" s="92" t="str">
        <f>IF(ISNUMBER(($H146)),LEFT('Order Form'!$K$10,2),"")</f>
        <v/>
      </c>
      <c r="AD146" s="40"/>
      <c r="AE146" s="92" t="str">
        <f>IF(AC146="GR",LEFT('Order Form'!$K$11,2),"")</f>
        <v/>
      </c>
      <c r="AF146" s="40"/>
      <c r="AG146" s="44"/>
      <c r="AH146" s="44"/>
      <c r="AI146" s="92" t="str">
        <f>IF(ISNUMBER(($H146)),IF('Order Form'!$K$16="Yes","P",""),"")</f>
        <v/>
      </c>
      <c r="AJ146" s="40"/>
      <c r="AK146" s="112"/>
      <c r="AL146" s="112"/>
      <c r="AM146" s="40"/>
      <c r="AN146" s="40"/>
      <c r="AO146" s="44"/>
      <c r="AP146" s="40"/>
      <c r="AQ146" s="44"/>
      <c r="AR146" s="44"/>
      <c r="AS146" s="44"/>
      <c r="AZ146" s="92" t="str">
        <f>IF(ISNUMBER(($H146)),IF('Order Form'!$K$15="Yes","Y",""),"")</f>
        <v/>
      </c>
      <c r="BD146" s="93" t="e">
        <f>IF('Order Form'!#REF!&gt;0,"OF"," ")</f>
        <v>#REF!</v>
      </c>
      <c r="BE146" s="92" t="e">
        <f>IF('Order Form'!#REF!&gt;0,"Y"," ")</f>
        <v>#REF!</v>
      </c>
      <c r="BF146" s="92" t="e">
        <f>IF('Order Form'!#REF!&gt;0,"STANDARD"," ")</f>
        <v>#REF!</v>
      </c>
    </row>
    <row r="147" spans="1:58">
      <c r="A147" s="40"/>
      <c r="B147" s="99" t="str">
        <f>IF(ISNUMBER(($H147)),'Order Form'!$D$5,"")</f>
        <v/>
      </c>
      <c r="C147" s="98" t="str">
        <f>IF(ISNUMBER(($H147)),'Order Form'!$G$5,"")</f>
        <v/>
      </c>
      <c r="D147" s="98" t="str">
        <f>IF('Order Form'!F163="","",IF(ISNUMBER(($H147)),'Order Form'!F163,""))</f>
        <v/>
      </c>
      <c r="E147" s="41"/>
      <c r="F147" s="97" t="str">
        <f>IF(ISNUMBER((H147)),SUBSTITUTE(SUBSTITUTE('Order Form'!B163,"-","")," ",""),"")</f>
        <v/>
      </c>
      <c r="G147" s="42"/>
      <c r="H147" s="96" t="str">
        <f>IF('Order Form'!H163&gt;0,'Order Form'!H163," ")</f>
        <v xml:space="preserve"> </v>
      </c>
      <c r="I147" s="95" t="str">
        <f>IF('Order Form'!$K$13="Yes",(IF('Order Form'!J163&gt;0,"",IF('Order Form'!$K$10&lt;&gt;"GR - Gratis",IF('Order Form'!I163=0,"",IF(ISNUMBER($H147),'Order Form'!I163,"")),""))),"")</f>
        <v/>
      </c>
      <c r="J147" s="95" t="str">
        <f>IF('Order Form'!$K$13="Yes",(IF('Order Form'!J163=0,"",IF('Order Form'!$K$10&lt;&gt;"GR - Gratis",IF(ISNUMBER($H147),'Order Form'!J163,""),""))),"")</f>
        <v/>
      </c>
      <c r="K147" s="43"/>
      <c r="L147" s="95" t="str">
        <f>IF('Order Form'!J163&gt;0,"",IF('Order Form'!G163=0,"",IF('Order Form'!$K$10&lt;&gt;"GR - Gratis",IF('Order Form'!$K$12="Yes",IF(ISNUMBER($H147),'Order Form'!G163*100,""),""),"")))</f>
        <v/>
      </c>
      <c r="M147" s="95" t="str">
        <f>IF('Order Form'!J163&gt;0,"",IF('Order Form'!$K$17=0,"",IF('Order Form'!$K$17=0,"",IF('Order Form'!$K$10&lt;&gt;"GR - Gratis",IF('Order Form'!$K$12="Yes",IF(ISNUMBER($H147),'Order Form'!$K$17*100,""),""),""))))</f>
        <v/>
      </c>
      <c r="N147" s="44"/>
      <c r="O147" s="94" t="str">
        <f>IF('Order Form'!$B$8="Name / Attent Of","",IF(ISNUMBER($H147),IF('Order Form'!$K$14="Yes",'Order Form'!$B$8,""),""))</f>
        <v/>
      </c>
      <c r="P147" s="102" t="str">
        <f>IF('Order Form'!$B$9="Company / Department","",IF(ISNUMBER($H147),IF('Order Form'!$K$14="Yes",'Order Form'!$B$9,""),""))</f>
        <v/>
      </c>
      <c r="Q147" s="94" t="str">
        <f>IF('Order Form'!$B$10="Address 1","",IF(ISNUMBER($H147),IF('Order Form'!$K$14="Yes",'Order Form'!$B$10,""),""))</f>
        <v/>
      </c>
      <c r="R147" s="94" t="str">
        <f>IF('Order Form'!$B$11="Address 2","",IF(ISNUMBER($H147),IF('Order Form'!$K$14="Yes",'Order Form'!$B$11,""),""))</f>
        <v/>
      </c>
      <c r="S147" s="102" t="str">
        <f>IF('Order Form'!$B$12="Address 3","",IF(ISNUMBER($H147),IF('Order Form'!$K$14="Yes",'Order Form'!$B$12,""),""))</f>
        <v/>
      </c>
      <c r="T147" s="94" t="str">
        <f>IF('Order Form'!$B$13="Town","",IF(ISNUMBER($H147),IF('Order Form'!$K$14="Yes",'Order Form'!$B$13,""),""))</f>
        <v/>
      </c>
      <c r="U147" s="40"/>
      <c r="V147" s="109" t="str">
        <f>IF('Order Form'!$B$14="Post Code","",IF(ISNUMBER($H147),IF('Order Form'!$K$14="Yes",'Order Form'!$B$14,""),""))</f>
        <v/>
      </c>
      <c r="W147" s="104" t="str">
        <f>IF('Order Form'!$B$15="Country","",IF(ISNUMBER($H147),IF('Order Form'!$K$14="Yes",VLOOKUP('Order Form'!$B$15,Lists!N:O,2,0),""),""))</f>
        <v/>
      </c>
      <c r="X147" s="106"/>
      <c r="Y147" s="105" t="str">
        <f>IF('Order Form'!$F$8="Phone","",IF(ISNUMBER($H147),IF('Order Form'!$K$14="Yes",'Order Form'!$F$8,""),""))</f>
        <v/>
      </c>
      <c r="Z147" s="103" t="str">
        <f>IF('Order Form'!$F$9="Email","",IF(ISNUMBER($H147),IF('Order Form'!$K$14="Yes",'Order Form'!$F$9,""),""))</f>
        <v/>
      </c>
      <c r="AA147" s="44"/>
      <c r="AC147" s="92" t="str">
        <f>IF(ISNUMBER(($H147)),LEFT('Order Form'!$K$10,2),"")</f>
        <v/>
      </c>
      <c r="AD147" s="40"/>
      <c r="AE147" s="92" t="str">
        <f>IF(AC147="GR",LEFT('Order Form'!$K$11,2),"")</f>
        <v/>
      </c>
      <c r="AF147" s="40"/>
      <c r="AG147" s="44"/>
      <c r="AH147" s="44"/>
      <c r="AI147" s="92" t="str">
        <f>IF(ISNUMBER(($H147)),IF('Order Form'!$K$16="Yes","P",""),"")</f>
        <v/>
      </c>
      <c r="AJ147" s="40"/>
      <c r="AK147" s="112"/>
      <c r="AL147" s="112"/>
      <c r="AM147" s="40"/>
      <c r="AN147" s="40"/>
      <c r="AO147" s="44"/>
      <c r="AP147" s="40"/>
      <c r="AQ147" s="44"/>
      <c r="AR147" s="44"/>
      <c r="AS147" s="44"/>
      <c r="AZ147" s="92" t="str">
        <f>IF(ISNUMBER(($H147)),IF('Order Form'!$K$15="Yes","Y",""),"")</f>
        <v/>
      </c>
      <c r="BD147" s="93" t="e">
        <f>IF('Order Form'!#REF!&gt;0,"OF"," ")</f>
        <v>#REF!</v>
      </c>
      <c r="BE147" s="92" t="e">
        <f>IF('Order Form'!#REF!&gt;0,"Y"," ")</f>
        <v>#REF!</v>
      </c>
      <c r="BF147" s="92" t="e">
        <f>IF('Order Form'!#REF!&gt;0,"STANDARD"," ")</f>
        <v>#REF!</v>
      </c>
    </row>
    <row r="148" spans="1:58">
      <c r="A148" s="40"/>
      <c r="B148" s="99" t="str">
        <f>IF(ISNUMBER(($H148)),'Order Form'!$D$5,"")</f>
        <v/>
      </c>
      <c r="C148" s="98" t="str">
        <f>IF(ISNUMBER(($H148)),'Order Form'!$G$5,"")</f>
        <v/>
      </c>
      <c r="D148" s="98" t="str">
        <f>IF('Order Form'!F164="","",IF(ISNUMBER(($H148)),'Order Form'!F164,""))</f>
        <v/>
      </c>
      <c r="E148" s="41"/>
      <c r="F148" s="97" t="str">
        <f>IF(ISNUMBER((H148)),SUBSTITUTE(SUBSTITUTE('Order Form'!B164,"-","")," ",""),"")</f>
        <v/>
      </c>
      <c r="G148" s="42"/>
      <c r="H148" s="96" t="str">
        <f>IF('Order Form'!H164&gt;0,'Order Form'!H164," ")</f>
        <v xml:space="preserve"> </v>
      </c>
      <c r="I148" s="95" t="str">
        <f>IF('Order Form'!$K$13="Yes",(IF('Order Form'!J164&gt;0,"",IF('Order Form'!$K$10&lt;&gt;"GR - Gratis",IF('Order Form'!I164=0,"",IF(ISNUMBER($H148),'Order Form'!I164,"")),""))),"")</f>
        <v/>
      </c>
      <c r="J148" s="95" t="str">
        <f>IF('Order Form'!$K$13="Yes",(IF('Order Form'!J164=0,"",IF('Order Form'!$K$10&lt;&gt;"GR - Gratis",IF(ISNUMBER($H148),'Order Form'!J164,""),""))),"")</f>
        <v/>
      </c>
      <c r="K148" s="43"/>
      <c r="L148" s="95" t="str">
        <f>IF('Order Form'!J164&gt;0,"",IF('Order Form'!G164=0,"",IF('Order Form'!$K$10&lt;&gt;"GR - Gratis",IF('Order Form'!$K$12="Yes",IF(ISNUMBER($H148),'Order Form'!G164*100,""),""),"")))</f>
        <v/>
      </c>
      <c r="M148" s="95" t="str">
        <f>IF('Order Form'!J164&gt;0,"",IF('Order Form'!$K$17=0,"",IF('Order Form'!$K$17=0,"",IF('Order Form'!$K$10&lt;&gt;"GR - Gratis",IF('Order Form'!$K$12="Yes",IF(ISNUMBER($H148),'Order Form'!$K$17*100,""),""),""))))</f>
        <v/>
      </c>
      <c r="N148" s="44"/>
      <c r="O148" s="94" t="str">
        <f>IF('Order Form'!$B$8="Name / Attent Of","",IF(ISNUMBER($H148),IF('Order Form'!$K$14="Yes",'Order Form'!$B$8,""),""))</f>
        <v/>
      </c>
      <c r="P148" s="102" t="str">
        <f>IF('Order Form'!$B$9="Company / Department","",IF(ISNUMBER($H148),IF('Order Form'!$K$14="Yes",'Order Form'!$B$9,""),""))</f>
        <v/>
      </c>
      <c r="Q148" s="94" t="str">
        <f>IF('Order Form'!$B$10="Address 1","",IF(ISNUMBER($H148),IF('Order Form'!$K$14="Yes",'Order Form'!$B$10,""),""))</f>
        <v/>
      </c>
      <c r="R148" s="94" t="str">
        <f>IF('Order Form'!$B$11="Address 2","",IF(ISNUMBER($H148),IF('Order Form'!$K$14="Yes",'Order Form'!$B$11,""),""))</f>
        <v/>
      </c>
      <c r="S148" s="102" t="str">
        <f>IF('Order Form'!$B$12="Address 3","",IF(ISNUMBER($H148),IF('Order Form'!$K$14="Yes",'Order Form'!$B$12,""),""))</f>
        <v/>
      </c>
      <c r="T148" s="94" t="str">
        <f>IF('Order Form'!$B$13="Town","",IF(ISNUMBER($H148),IF('Order Form'!$K$14="Yes",'Order Form'!$B$13,""),""))</f>
        <v/>
      </c>
      <c r="U148" s="40"/>
      <c r="V148" s="109" t="str">
        <f>IF('Order Form'!$B$14="Post Code","",IF(ISNUMBER($H148),IF('Order Form'!$K$14="Yes",'Order Form'!$B$14,""),""))</f>
        <v/>
      </c>
      <c r="W148" s="104" t="str">
        <f>IF('Order Form'!$B$15="Country","",IF(ISNUMBER($H148),IF('Order Form'!$K$14="Yes",VLOOKUP('Order Form'!$B$15,Lists!N:O,2,0),""),""))</f>
        <v/>
      </c>
      <c r="X148" s="106"/>
      <c r="Y148" s="105" t="str">
        <f>IF('Order Form'!$F$8="Phone","",IF(ISNUMBER($H148),IF('Order Form'!$K$14="Yes",'Order Form'!$F$8,""),""))</f>
        <v/>
      </c>
      <c r="Z148" s="103" t="str">
        <f>IF('Order Form'!$F$9="Email","",IF(ISNUMBER($H148),IF('Order Form'!$K$14="Yes",'Order Form'!$F$9,""),""))</f>
        <v/>
      </c>
      <c r="AA148" s="44"/>
      <c r="AC148" s="92" t="str">
        <f>IF(ISNUMBER(($H148)),LEFT('Order Form'!$K$10,2),"")</f>
        <v/>
      </c>
      <c r="AD148" s="40"/>
      <c r="AE148" s="92" t="str">
        <f>IF(AC148="GR",LEFT('Order Form'!$K$11,2),"")</f>
        <v/>
      </c>
      <c r="AF148" s="40"/>
      <c r="AG148" s="44"/>
      <c r="AH148" s="44"/>
      <c r="AI148" s="92" t="str">
        <f>IF(ISNUMBER(($H148)),IF('Order Form'!$K$16="Yes","P",""),"")</f>
        <v/>
      </c>
      <c r="AJ148" s="40"/>
      <c r="AK148" s="112"/>
      <c r="AL148" s="112"/>
      <c r="AM148" s="40"/>
      <c r="AN148" s="40"/>
      <c r="AO148" s="44"/>
      <c r="AP148" s="40"/>
      <c r="AQ148" s="44"/>
      <c r="AR148" s="44"/>
      <c r="AS148" s="44"/>
      <c r="AZ148" s="92" t="str">
        <f>IF(ISNUMBER(($H148)),IF('Order Form'!$K$15="Yes","Y",""),"")</f>
        <v/>
      </c>
      <c r="BD148" s="93" t="e">
        <f>IF('Order Form'!#REF!&gt;0,"OF"," ")</f>
        <v>#REF!</v>
      </c>
      <c r="BE148" s="92" t="e">
        <f>IF('Order Form'!#REF!&gt;0,"Y"," ")</f>
        <v>#REF!</v>
      </c>
      <c r="BF148" s="92" t="e">
        <f>IF('Order Form'!#REF!&gt;0,"STANDARD"," ")</f>
        <v>#REF!</v>
      </c>
    </row>
    <row r="149" spans="1:58">
      <c r="A149" s="40"/>
      <c r="B149" s="99" t="str">
        <f>IF(ISNUMBER(($H149)),'Order Form'!$D$5,"")</f>
        <v/>
      </c>
      <c r="C149" s="98" t="str">
        <f>IF(ISNUMBER(($H149)),'Order Form'!$G$5,"")</f>
        <v/>
      </c>
      <c r="D149" s="98" t="str">
        <f>IF('Order Form'!F165="","",IF(ISNUMBER(($H149)),'Order Form'!F165,""))</f>
        <v/>
      </c>
      <c r="E149" s="41"/>
      <c r="F149" s="97" t="str">
        <f>IF(ISNUMBER((H149)),SUBSTITUTE(SUBSTITUTE('Order Form'!B165,"-","")," ",""),"")</f>
        <v/>
      </c>
      <c r="G149" s="42"/>
      <c r="H149" s="96" t="str">
        <f>IF('Order Form'!H165&gt;0,'Order Form'!H165," ")</f>
        <v xml:space="preserve"> </v>
      </c>
      <c r="I149" s="95" t="str">
        <f>IF('Order Form'!$K$13="Yes",(IF('Order Form'!J165&gt;0,"",IF('Order Form'!$K$10&lt;&gt;"GR - Gratis",IF('Order Form'!I165=0,"",IF(ISNUMBER($H149),'Order Form'!I165,"")),""))),"")</f>
        <v/>
      </c>
      <c r="J149" s="95" t="str">
        <f>IF('Order Form'!$K$13="Yes",(IF('Order Form'!J165=0,"",IF('Order Form'!$K$10&lt;&gt;"GR - Gratis",IF(ISNUMBER($H149),'Order Form'!J165,""),""))),"")</f>
        <v/>
      </c>
      <c r="K149" s="43"/>
      <c r="L149" s="95" t="str">
        <f>IF('Order Form'!J165&gt;0,"",IF('Order Form'!G165=0,"",IF('Order Form'!$K$10&lt;&gt;"GR - Gratis",IF('Order Form'!$K$12="Yes",IF(ISNUMBER($H149),'Order Form'!G165*100,""),""),"")))</f>
        <v/>
      </c>
      <c r="M149" s="95" t="str">
        <f>IF('Order Form'!J165&gt;0,"",IF('Order Form'!$K$17=0,"",IF('Order Form'!$K$17=0,"",IF('Order Form'!$K$10&lt;&gt;"GR - Gratis",IF('Order Form'!$K$12="Yes",IF(ISNUMBER($H149),'Order Form'!$K$17*100,""),""),""))))</f>
        <v/>
      </c>
      <c r="N149" s="44"/>
      <c r="O149" s="94" t="str">
        <f>IF('Order Form'!$B$8="Name / Attent Of","",IF(ISNUMBER($H149),IF('Order Form'!$K$14="Yes",'Order Form'!$B$8,""),""))</f>
        <v/>
      </c>
      <c r="P149" s="102" t="str">
        <f>IF('Order Form'!$B$9="Company / Department","",IF(ISNUMBER($H149),IF('Order Form'!$K$14="Yes",'Order Form'!$B$9,""),""))</f>
        <v/>
      </c>
      <c r="Q149" s="94" t="str">
        <f>IF('Order Form'!$B$10="Address 1","",IF(ISNUMBER($H149),IF('Order Form'!$K$14="Yes",'Order Form'!$B$10,""),""))</f>
        <v/>
      </c>
      <c r="R149" s="94" t="str">
        <f>IF('Order Form'!$B$11="Address 2","",IF(ISNUMBER($H149),IF('Order Form'!$K$14="Yes",'Order Form'!$B$11,""),""))</f>
        <v/>
      </c>
      <c r="S149" s="102" t="str">
        <f>IF('Order Form'!$B$12="Address 3","",IF(ISNUMBER($H149),IF('Order Form'!$K$14="Yes",'Order Form'!$B$12,""),""))</f>
        <v/>
      </c>
      <c r="T149" s="94" t="str">
        <f>IF('Order Form'!$B$13="Town","",IF(ISNUMBER($H149),IF('Order Form'!$K$14="Yes",'Order Form'!$B$13,""),""))</f>
        <v/>
      </c>
      <c r="U149" s="40"/>
      <c r="V149" s="109" t="str">
        <f>IF('Order Form'!$B$14="Post Code","",IF(ISNUMBER($H149),IF('Order Form'!$K$14="Yes",'Order Form'!$B$14,""),""))</f>
        <v/>
      </c>
      <c r="W149" s="104" t="str">
        <f>IF('Order Form'!$B$15="Country","",IF(ISNUMBER($H149),IF('Order Form'!$K$14="Yes",VLOOKUP('Order Form'!$B$15,Lists!N:O,2,0),""),""))</f>
        <v/>
      </c>
      <c r="X149" s="106"/>
      <c r="Y149" s="105" t="str">
        <f>IF('Order Form'!$F$8="Phone","",IF(ISNUMBER($H149),IF('Order Form'!$K$14="Yes",'Order Form'!$F$8,""),""))</f>
        <v/>
      </c>
      <c r="Z149" s="103" t="str">
        <f>IF('Order Form'!$F$9="Email","",IF(ISNUMBER($H149),IF('Order Form'!$K$14="Yes",'Order Form'!$F$9,""),""))</f>
        <v/>
      </c>
      <c r="AA149" s="44"/>
      <c r="AC149" s="92" t="str">
        <f>IF(ISNUMBER(($H149)),LEFT('Order Form'!$K$10,2),"")</f>
        <v/>
      </c>
      <c r="AD149" s="40"/>
      <c r="AE149" s="92" t="str">
        <f>IF(AC149="GR",LEFT('Order Form'!$K$11,2),"")</f>
        <v/>
      </c>
      <c r="AF149" s="40"/>
      <c r="AG149" s="44"/>
      <c r="AH149" s="44"/>
      <c r="AI149" s="92" t="str">
        <f>IF(ISNUMBER(($H149)),IF('Order Form'!$K$16="Yes","P",""),"")</f>
        <v/>
      </c>
      <c r="AJ149" s="40"/>
      <c r="AK149" s="112"/>
      <c r="AL149" s="112"/>
      <c r="AM149" s="40"/>
      <c r="AN149" s="40"/>
      <c r="AO149" s="44"/>
      <c r="AP149" s="40"/>
      <c r="AQ149" s="44"/>
      <c r="AR149" s="44"/>
      <c r="AS149" s="44"/>
      <c r="AZ149" s="92" t="str">
        <f>IF(ISNUMBER(($H149)),IF('Order Form'!$K$15="Yes","Y",""),"")</f>
        <v/>
      </c>
      <c r="BD149" s="93" t="e">
        <f>IF('Order Form'!#REF!&gt;0,"OF"," ")</f>
        <v>#REF!</v>
      </c>
      <c r="BE149" s="92" t="e">
        <f>IF('Order Form'!#REF!&gt;0,"Y"," ")</f>
        <v>#REF!</v>
      </c>
      <c r="BF149" s="92" t="e">
        <f>IF('Order Form'!#REF!&gt;0,"STANDARD"," ")</f>
        <v>#REF!</v>
      </c>
    </row>
    <row r="150" spans="1:58">
      <c r="A150" s="40"/>
      <c r="B150" s="99" t="str">
        <f>IF(ISNUMBER(($H150)),'Order Form'!$D$5,"")</f>
        <v/>
      </c>
      <c r="C150" s="98" t="str">
        <f>IF(ISNUMBER(($H150)),'Order Form'!$G$5,"")</f>
        <v/>
      </c>
      <c r="D150" s="98" t="str">
        <f>IF('Order Form'!F166="","",IF(ISNUMBER(($H150)),'Order Form'!F166,""))</f>
        <v/>
      </c>
      <c r="E150" s="41"/>
      <c r="F150" s="97" t="str">
        <f>IF(ISNUMBER((H150)),SUBSTITUTE(SUBSTITUTE('Order Form'!B166,"-","")," ",""),"")</f>
        <v/>
      </c>
      <c r="G150" s="42"/>
      <c r="H150" s="96" t="str">
        <f>IF('Order Form'!H166&gt;0,'Order Form'!H166," ")</f>
        <v xml:space="preserve"> </v>
      </c>
      <c r="I150" s="95" t="str">
        <f>IF('Order Form'!$K$13="Yes",(IF('Order Form'!J166&gt;0,"",IF('Order Form'!$K$10&lt;&gt;"GR - Gratis",IF('Order Form'!I166=0,"",IF(ISNUMBER($H150),'Order Form'!I166,"")),""))),"")</f>
        <v/>
      </c>
      <c r="J150" s="95" t="str">
        <f>IF('Order Form'!$K$13="Yes",(IF('Order Form'!J166=0,"",IF('Order Form'!$K$10&lt;&gt;"GR - Gratis",IF(ISNUMBER($H150),'Order Form'!J166,""),""))),"")</f>
        <v/>
      </c>
      <c r="K150" s="43"/>
      <c r="L150" s="95" t="str">
        <f>IF('Order Form'!J166&gt;0,"",IF('Order Form'!G166=0,"",IF('Order Form'!$K$10&lt;&gt;"GR - Gratis",IF('Order Form'!$K$12="Yes",IF(ISNUMBER($H150),'Order Form'!G166*100,""),""),"")))</f>
        <v/>
      </c>
      <c r="M150" s="95" t="str">
        <f>IF('Order Form'!J166&gt;0,"",IF('Order Form'!$K$17=0,"",IF('Order Form'!$K$17=0,"",IF('Order Form'!$K$10&lt;&gt;"GR - Gratis",IF('Order Form'!$K$12="Yes",IF(ISNUMBER($H150),'Order Form'!$K$17*100,""),""),""))))</f>
        <v/>
      </c>
      <c r="N150" s="44"/>
      <c r="O150" s="94" t="str">
        <f>IF('Order Form'!$B$8="Name / Attent Of","",IF(ISNUMBER($H150),IF('Order Form'!$K$14="Yes",'Order Form'!$B$8,""),""))</f>
        <v/>
      </c>
      <c r="P150" s="102" t="str">
        <f>IF('Order Form'!$B$9="Company / Department","",IF(ISNUMBER($H150),IF('Order Form'!$K$14="Yes",'Order Form'!$B$9,""),""))</f>
        <v/>
      </c>
      <c r="Q150" s="94" t="str">
        <f>IF('Order Form'!$B$10="Address 1","",IF(ISNUMBER($H150),IF('Order Form'!$K$14="Yes",'Order Form'!$B$10,""),""))</f>
        <v/>
      </c>
      <c r="R150" s="94" t="str">
        <f>IF('Order Form'!$B$11="Address 2","",IF(ISNUMBER($H150),IF('Order Form'!$K$14="Yes",'Order Form'!$B$11,""),""))</f>
        <v/>
      </c>
      <c r="S150" s="102" t="str">
        <f>IF('Order Form'!$B$12="Address 3","",IF(ISNUMBER($H150),IF('Order Form'!$K$14="Yes",'Order Form'!$B$12,""),""))</f>
        <v/>
      </c>
      <c r="T150" s="94" t="str">
        <f>IF('Order Form'!$B$13="Town","",IF(ISNUMBER($H150),IF('Order Form'!$K$14="Yes",'Order Form'!$B$13,""),""))</f>
        <v/>
      </c>
      <c r="U150" s="40"/>
      <c r="V150" s="109" t="str">
        <f>IF('Order Form'!$B$14="Post Code","",IF(ISNUMBER($H150),IF('Order Form'!$K$14="Yes",'Order Form'!$B$14,""),""))</f>
        <v/>
      </c>
      <c r="W150" s="104" t="str">
        <f>IF('Order Form'!$B$15="Country","",IF(ISNUMBER($H150),IF('Order Form'!$K$14="Yes",VLOOKUP('Order Form'!$B$15,Lists!N:O,2,0),""),""))</f>
        <v/>
      </c>
      <c r="X150" s="106"/>
      <c r="Y150" s="105" t="str">
        <f>IF('Order Form'!$F$8="Phone","",IF(ISNUMBER($H150),IF('Order Form'!$K$14="Yes",'Order Form'!$F$8,""),""))</f>
        <v/>
      </c>
      <c r="Z150" s="103" t="str">
        <f>IF('Order Form'!$F$9="Email","",IF(ISNUMBER($H150),IF('Order Form'!$K$14="Yes",'Order Form'!$F$9,""),""))</f>
        <v/>
      </c>
      <c r="AA150" s="44"/>
      <c r="AC150" s="92" t="str">
        <f>IF(ISNUMBER(($H150)),LEFT('Order Form'!$K$10,2),"")</f>
        <v/>
      </c>
      <c r="AD150" s="40"/>
      <c r="AE150" s="92" t="str">
        <f>IF(AC150="GR",LEFT('Order Form'!$K$11,2),"")</f>
        <v/>
      </c>
      <c r="AF150" s="40"/>
      <c r="AG150" s="44"/>
      <c r="AH150" s="44"/>
      <c r="AI150" s="92" t="str">
        <f>IF(ISNUMBER(($H150)),IF('Order Form'!$K$16="Yes","P",""),"")</f>
        <v/>
      </c>
      <c r="AJ150" s="40"/>
      <c r="AK150" s="112"/>
      <c r="AL150" s="112"/>
      <c r="AM150" s="40"/>
      <c r="AN150" s="40"/>
      <c r="AO150" s="44"/>
      <c r="AP150" s="40"/>
      <c r="AQ150" s="44"/>
      <c r="AR150" s="44"/>
      <c r="AS150" s="44"/>
      <c r="AZ150" s="92" t="str">
        <f>IF(ISNUMBER(($H150)),IF('Order Form'!$K$15="Yes","Y",""),"")</f>
        <v/>
      </c>
      <c r="BD150" s="93" t="e">
        <f>IF('Order Form'!#REF!&gt;0,"OF"," ")</f>
        <v>#REF!</v>
      </c>
      <c r="BE150" s="92" t="e">
        <f>IF('Order Form'!#REF!&gt;0,"Y"," ")</f>
        <v>#REF!</v>
      </c>
      <c r="BF150" s="92" t="e">
        <f>IF('Order Form'!#REF!&gt;0,"STANDARD"," ")</f>
        <v>#REF!</v>
      </c>
    </row>
    <row r="151" spans="1:58">
      <c r="A151" s="40"/>
      <c r="B151" s="99" t="str">
        <f>IF(ISNUMBER(($H151)),'Order Form'!$D$5,"")</f>
        <v/>
      </c>
      <c r="C151" s="98" t="str">
        <f>IF(ISNUMBER(($H151)),'Order Form'!$G$5,"")</f>
        <v/>
      </c>
      <c r="D151" s="98" t="str">
        <f>IF('Order Form'!F167="","",IF(ISNUMBER(($H151)),'Order Form'!F167,""))</f>
        <v/>
      </c>
      <c r="E151" s="41"/>
      <c r="F151" s="97" t="str">
        <f>IF(ISNUMBER((H151)),SUBSTITUTE(SUBSTITUTE('Order Form'!B167,"-","")," ",""),"")</f>
        <v/>
      </c>
      <c r="G151" s="42"/>
      <c r="H151" s="96" t="str">
        <f>IF('Order Form'!H167&gt;0,'Order Form'!H167," ")</f>
        <v xml:space="preserve"> </v>
      </c>
      <c r="I151" s="95" t="str">
        <f>IF('Order Form'!$K$13="Yes",(IF('Order Form'!J167&gt;0,"",IF('Order Form'!$K$10&lt;&gt;"GR - Gratis",IF('Order Form'!I167=0,"",IF(ISNUMBER($H151),'Order Form'!I167,"")),""))),"")</f>
        <v/>
      </c>
      <c r="J151" s="95" t="str">
        <f>IF('Order Form'!$K$13="Yes",(IF('Order Form'!J167=0,"",IF('Order Form'!$K$10&lt;&gt;"GR - Gratis",IF(ISNUMBER($H151),'Order Form'!J167,""),""))),"")</f>
        <v/>
      </c>
      <c r="K151" s="43"/>
      <c r="L151" s="95" t="str">
        <f>IF('Order Form'!J167&gt;0,"",IF('Order Form'!G167=0,"",IF('Order Form'!$K$10&lt;&gt;"GR - Gratis",IF('Order Form'!$K$12="Yes",IF(ISNUMBER($H151),'Order Form'!G167*100,""),""),"")))</f>
        <v/>
      </c>
      <c r="M151" s="95" t="str">
        <f>IF('Order Form'!J167&gt;0,"",IF('Order Form'!$K$17=0,"",IF('Order Form'!$K$17=0,"",IF('Order Form'!$K$10&lt;&gt;"GR - Gratis",IF('Order Form'!$K$12="Yes",IF(ISNUMBER($H151),'Order Form'!$K$17*100,""),""),""))))</f>
        <v/>
      </c>
      <c r="N151" s="44"/>
      <c r="O151" s="94" t="str">
        <f>IF('Order Form'!$B$8="Name / Attent Of","",IF(ISNUMBER($H151),IF('Order Form'!$K$14="Yes",'Order Form'!$B$8,""),""))</f>
        <v/>
      </c>
      <c r="P151" s="102" t="str">
        <f>IF('Order Form'!$B$9="Company / Department","",IF(ISNUMBER($H151),IF('Order Form'!$K$14="Yes",'Order Form'!$B$9,""),""))</f>
        <v/>
      </c>
      <c r="Q151" s="94" t="str">
        <f>IF('Order Form'!$B$10="Address 1","",IF(ISNUMBER($H151),IF('Order Form'!$K$14="Yes",'Order Form'!$B$10,""),""))</f>
        <v/>
      </c>
      <c r="R151" s="94" t="str">
        <f>IF('Order Form'!$B$11="Address 2","",IF(ISNUMBER($H151),IF('Order Form'!$K$14="Yes",'Order Form'!$B$11,""),""))</f>
        <v/>
      </c>
      <c r="S151" s="102" t="str">
        <f>IF('Order Form'!$B$12="Address 3","",IF(ISNUMBER($H151),IF('Order Form'!$K$14="Yes",'Order Form'!$B$12,""),""))</f>
        <v/>
      </c>
      <c r="T151" s="94" t="str">
        <f>IF('Order Form'!$B$13="Town","",IF(ISNUMBER($H151),IF('Order Form'!$K$14="Yes",'Order Form'!$B$13,""),""))</f>
        <v/>
      </c>
      <c r="U151" s="40"/>
      <c r="V151" s="109" t="str">
        <f>IF('Order Form'!$B$14="Post Code","",IF(ISNUMBER($H151),IF('Order Form'!$K$14="Yes",'Order Form'!$B$14,""),""))</f>
        <v/>
      </c>
      <c r="W151" s="104" t="str">
        <f>IF('Order Form'!$B$15="Country","",IF(ISNUMBER($H151),IF('Order Form'!$K$14="Yes",VLOOKUP('Order Form'!$B$15,Lists!N:O,2,0),""),""))</f>
        <v/>
      </c>
      <c r="X151" s="106"/>
      <c r="Y151" s="105" t="str">
        <f>IF('Order Form'!$F$8="Phone","",IF(ISNUMBER($H151),IF('Order Form'!$K$14="Yes",'Order Form'!$F$8,""),""))</f>
        <v/>
      </c>
      <c r="Z151" s="103" t="str">
        <f>IF('Order Form'!$F$9="Email","",IF(ISNUMBER($H151),IF('Order Form'!$K$14="Yes",'Order Form'!$F$9,""),""))</f>
        <v/>
      </c>
      <c r="AA151" s="44"/>
      <c r="AC151" s="92" t="str">
        <f>IF(ISNUMBER(($H151)),LEFT('Order Form'!$K$10,2),"")</f>
        <v/>
      </c>
      <c r="AD151" s="40"/>
      <c r="AE151" s="92" t="str">
        <f>IF(AC151="GR",LEFT('Order Form'!$K$11,2),"")</f>
        <v/>
      </c>
      <c r="AF151" s="40"/>
      <c r="AG151" s="44"/>
      <c r="AH151" s="44"/>
      <c r="AI151" s="92" t="str">
        <f>IF(ISNUMBER(($H151)),IF('Order Form'!$K$16="Yes","P",""),"")</f>
        <v/>
      </c>
      <c r="AJ151" s="40"/>
      <c r="AK151" s="112"/>
      <c r="AL151" s="112"/>
      <c r="AM151" s="40"/>
      <c r="AN151" s="40"/>
      <c r="AO151" s="44"/>
      <c r="AP151" s="40"/>
      <c r="AQ151" s="44"/>
      <c r="AR151" s="44"/>
      <c r="AS151" s="44"/>
      <c r="AZ151" s="92" t="str">
        <f>IF(ISNUMBER(($H151)),IF('Order Form'!$K$15="Yes","Y",""),"")</f>
        <v/>
      </c>
      <c r="BD151" s="93" t="e">
        <f>IF('Order Form'!#REF!&gt;0,"OF"," ")</f>
        <v>#REF!</v>
      </c>
      <c r="BE151" s="92" t="e">
        <f>IF('Order Form'!#REF!&gt;0,"Y"," ")</f>
        <v>#REF!</v>
      </c>
      <c r="BF151" s="92" t="e">
        <f>IF('Order Form'!#REF!&gt;0,"STANDARD"," ")</f>
        <v>#REF!</v>
      </c>
    </row>
    <row r="152" spans="1:58">
      <c r="A152" s="40"/>
      <c r="B152" s="99" t="str">
        <f>IF(ISNUMBER(($H152)),'Order Form'!$D$5,"")</f>
        <v/>
      </c>
      <c r="C152" s="98" t="str">
        <f>IF(ISNUMBER(($H152)),'Order Form'!$G$5,"")</f>
        <v/>
      </c>
      <c r="D152" s="98" t="str">
        <f>IF('Order Form'!F168="","",IF(ISNUMBER(($H152)),'Order Form'!F168,""))</f>
        <v/>
      </c>
      <c r="E152" s="41"/>
      <c r="F152" s="97" t="str">
        <f>IF(ISNUMBER((H152)),SUBSTITUTE(SUBSTITUTE('Order Form'!B168,"-","")," ",""),"")</f>
        <v/>
      </c>
      <c r="G152" s="42"/>
      <c r="H152" s="96" t="str">
        <f>IF('Order Form'!H168&gt;0,'Order Form'!H168," ")</f>
        <v xml:space="preserve"> </v>
      </c>
      <c r="I152" s="95" t="str">
        <f>IF('Order Form'!$K$13="Yes",(IF('Order Form'!J168&gt;0,"",IF('Order Form'!$K$10&lt;&gt;"GR - Gratis",IF('Order Form'!I168=0,"",IF(ISNUMBER($H152),'Order Form'!I168,"")),""))),"")</f>
        <v/>
      </c>
      <c r="J152" s="95" t="str">
        <f>IF('Order Form'!$K$13="Yes",(IF('Order Form'!J168=0,"",IF('Order Form'!$K$10&lt;&gt;"GR - Gratis",IF(ISNUMBER($H152),'Order Form'!J168,""),""))),"")</f>
        <v/>
      </c>
      <c r="K152" s="43"/>
      <c r="L152" s="95" t="str">
        <f>IF('Order Form'!J168&gt;0,"",IF('Order Form'!G168=0,"",IF('Order Form'!$K$10&lt;&gt;"GR - Gratis",IF('Order Form'!$K$12="Yes",IF(ISNUMBER($H152),'Order Form'!G168*100,""),""),"")))</f>
        <v/>
      </c>
      <c r="M152" s="95" t="str">
        <f>IF('Order Form'!J168&gt;0,"",IF('Order Form'!$K$17=0,"",IF('Order Form'!$K$17=0,"",IF('Order Form'!$K$10&lt;&gt;"GR - Gratis",IF('Order Form'!$K$12="Yes",IF(ISNUMBER($H152),'Order Form'!$K$17*100,""),""),""))))</f>
        <v/>
      </c>
      <c r="N152" s="44"/>
      <c r="O152" s="94" t="str">
        <f>IF('Order Form'!$B$8="Name / Attent Of","",IF(ISNUMBER($H152),IF('Order Form'!$K$14="Yes",'Order Form'!$B$8,""),""))</f>
        <v/>
      </c>
      <c r="P152" s="102" t="str">
        <f>IF('Order Form'!$B$9="Company / Department","",IF(ISNUMBER($H152),IF('Order Form'!$K$14="Yes",'Order Form'!$B$9,""),""))</f>
        <v/>
      </c>
      <c r="Q152" s="94" t="str">
        <f>IF('Order Form'!$B$10="Address 1","",IF(ISNUMBER($H152),IF('Order Form'!$K$14="Yes",'Order Form'!$B$10,""),""))</f>
        <v/>
      </c>
      <c r="R152" s="94" t="str">
        <f>IF('Order Form'!$B$11="Address 2","",IF(ISNUMBER($H152),IF('Order Form'!$K$14="Yes",'Order Form'!$B$11,""),""))</f>
        <v/>
      </c>
      <c r="S152" s="102" t="str">
        <f>IF('Order Form'!$B$12="Address 3","",IF(ISNUMBER($H152),IF('Order Form'!$K$14="Yes",'Order Form'!$B$12,""),""))</f>
        <v/>
      </c>
      <c r="T152" s="94" t="str">
        <f>IF('Order Form'!$B$13="Town","",IF(ISNUMBER($H152),IF('Order Form'!$K$14="Yes",'Order Form'!$B$13,""),""))</f>
        <v/>
      </c>
      <c r="U152" s="40"/>
      <c r="V152" s="109" t="str">
        <f>IF('Order Form'!$B$14="Post Code","",IF(ISNUMBER($H152),IF('Order Form'!$K$14="Yes",'Order Form'!$B$14,""),""))</f>
        <v/>
      </c>
      <c r="W152" s="104" t="str">
        <f>IF('Order Form'!$B$15="Country","",IF(ISNUMBER($H152),IF('Order Form'!$K$14="Yes",VLOOKUP('Order Form'!$B$15,Lists!N:O,2,0),""),""))</f>
        <v/>
      </c>
      <c r="X152" s="106"/>
      <c r="Y152" s="105" t="str">
        <f>IF('Order Form'!$F$8="Phone","",IF(ISNUMBER($H152),IF('Order Form'!$K$14="Yes",'Order Form'!$F$8,""),""))</f>
        <v/>
      </c>
      <c r="Z152" s="103" t="str">
        <f>IF('Order Form'!$F$9="Email","",IF(ISNUMBER($H152),IF('Order Form'!$K$14="Yes",'Order Form'!$F$9,""),""))</f>
        <v/>
      </c>
      <c r="AA152" s="44"/>
      <c r="AC152" s="92" t="str">
        <f>IF(ISNUMBER(($H152)),LEFT('Order Form'!$K$10,2),"")</f>
        <v/>
      </c>
      <c r="AD152" s="40"/>
      <c r="AE152" s="92" t="str">
        <f>IF(AC152="GR",LEFT('Order Form'!$K$11,2),"")</f>
        <v/>
      </c>
      <c r="AF152" s="40"/>
      <c r="AG152" s="44"/>
      <c r="AH152" s="44"/>
      <c r="AI152" s="92" t="str">
        <f>IF(ISNUMBER(($H152)),IF('Order Form'!$K$16="Yes","P",""),"")</f>
        <v/>
      </c>
      <c r="AJ152" s="40"/>
      <c r="AK152" s="112"/>
      <c r="AL152" s="112"/>
      <c r="AM152" s="40"/>
      <c r="AN152" s="40"/>
      <c r="AO152" s="44"/>
      <c r="AP152" s="40"/>
      <c r="AQ152" s="44"/>
      <c r="AR152" s="44"/>
      <c r="AS152" s="44"/>
      <c r="AZ152" s="92" t="str">
        <f>IF(ISNUMBER(($H152)),IF('Order Form'!$K$15="Yes","Y",""),"")</f>
        <v/>
      </c>
      <c r="BD152" s="93" t="e">
        <f>IF('Order Form'!#REF!&gt;0,"OF"," ")</f>
        <v>#REF!</v>
      </c>
      <c r="BE152" s="92" t="e">
        <f>IF('Order Form'!#REF!&gt;0,"Y"," ")</f>
        <v>#REF!</v>
      </c>
      <c r="BF152" s="92" t="e">
        <f>IF('Order Form'!#REF!&gt;0,"STANDARD"," ")</f>
        <v>#REF!</v>
      </c>
    </row>
    <row r="153" spans="1:58">
      <c r="A153" s="40"/>
      <c r="B153" s="99" t="str">
        <f>IF(ISNUMBER(($H153)),'Order Form'!$D$5,"")</f>
        <v/>
      </c>
      <c r="C153" s="98" t="str">
        <f>IF(ISNUMBER(($H153)),'Order Form'!$G$5,"")</f>
        <v/>
      </c>
      <c r="D153" s="98" t="str">
        <f>IF('Order Form'!F169="","",IF(ISNUMBER(($H153)),'Order Form'!F169,""))</f>
        <v/>
      </c>
      <c r="E153" s="41"/>
      <c r="F153" s="97" t="str">
        <f>IF(ISNUMBER((H153)),SUBSTITUTE(SUBSTITUTE('Order Form'!B169,"-","")," ",""),"")</f>
        <v/>
      </c>
      <c r="G153" s="42"/>
      <c r="H153" s="96" t="str">
        <f>IF('Order Form'!H169&gt;0,'Order Form'!H169," ")</f>
        <v xml:space="preserve"> </v>
      </c>
      <c r="I153" s="95" t="str">
        <f>IF('Order Form'!$K$13="Yes",(IF('Order Form'!J169&gt;0,"",IF('Order Form'!$K$10&lt;&gt;"GR - Gratis",IF('Order Form'!I169=0,"",IF(ISNUMBER($H153),'Order Form'!I169,"")),""))),"")</f>
        <v/>
      </c>
      <c r="J153" s="95" t="str">
        <f>IF('Order Form'!$K$13="Yes",(IF('Order Form'!J169=0,"",IF('Order Form'!$K$10&lt;&gt;"GR - Gratis",IF(ISNUMBER($H153),'Order Form'!J169,""),""))),"")</f>
        <v/>
      </c>
      <c r="K153" s="43"/>
      <c r="L153" s="95" t="str">
        <f>IF('Order Form'!J169&gt;0,"",IF('Order Form'!G169=0,"",IF('Order Form'!$K$10&lt;&gt;"GR - Gratis",IF('Order Form'!$K$12="Yes",IF(ISNUMBER($H153),'Order Form'!G169*100,""),""),"")))</f>
        <v/>
      </c>
      <c r="M153" s="95" t="str">
        <f>IF('Order Form'!J169&gt;0,"",IF('Order Form'!$K$17=0,"",IF('Order Form'!$K$17=0,"",IF('Order Form'!$K$10&lt;&gt;"GR - Gratis",IF('Order Form'!$K$12="Yes",IF(ISNUMBER($H153),'Order Form'!$K$17*100,""),""),""))))</f>
        <v/>
      </c>
      <c r="N153" s="44"/>
      <c r="O153" s="94" t="str">
        <f>IF('Order Form'!$B$8="Name / Attent Of","",IF(ISNUMBER($H153),IF('Order Form'!$K$14="Yes",'Order Form'!$B$8,""),""))</f>
        <v/>
      </c>
      <c r="P153" s="102" t="str">
        <f>IF('Order Form'!$B$9="Company / Department","",IF(ISNUMBER($H153),IF('Order Form'!$K$14="Yes",'Order Form'!$B$9,""),""))</f>
        <v/>
      </c>
      <c r="Q153" s="94" t="str">
        <f>IF('Order Form'!$B$10="Address 1","",IF(ISNUMBER($H153),IF('Order Form'!$K$14="Yes",'Order Form'!$B$10,""),""))</f>
        <v/>
      </c>
      <c r="R153" s="94" t="str">
        <f>IF('Order Form'!$B$11="Address 2","",IF(ISNUMBER($H153),IF('Order Form'!$K$14="Yes",'Order Form'!$B$11,""),""))</f>
        <v/>
      </c>
      <c r="S153" s="102" t="str">
        <f>IF('Order Form'!$B$12="Address 3","",IF(ISNUMBER($H153),IF('Order Form'!$K$14="Yes",'Order Form'!$B$12,""),""))</f>
        <v/>
      </c>
      <c r="T153" s="94" t="str">
        <f>IF('Order Form'!$B$13="Town","",IF(ISNUMBER($H153),IF('Order Form'!$K$14="Yes",'Order Form'!$B$13,""),""))</f>
        <v/>
      </c>
      <c r="U153" s="40"/>
      <c r="V153" s="109" t="str">
        <f>IF('Order Form'!$B$14="Post Code","",IF(ISNUMBER($H153),IF('Order Form'!$K$14="Yes",'Order Form'!$B$14,""),""))</f>
        <v/>
      </c>
      <c r="W153" s="104" t="str">
        <f>IF('Order Form'!$B$15="Country","",IF(ISNUMBER($H153),IF('Order Form'!$K$14="Yes",VLOOKUP('Order Form'!$B$15,Lists!N:O,2,0),""),""))</f>
        <v/>
      </c>
      <c r="X153" s="106"/>
      <c r="Y153" s="105" t="str">
        <f>IF('Order Form'!$F$8="Phone","",IF(ISNUMBER($H153),IF('Order Form'!$K$14="Yes",'Order Form'!$F$8,""),""))</f>
        <v/>
      </c>
      <c r="Z153" s="103" t="str">
        <f>IF('Order Form'!$F$9="Email","",IF(ISNUMBER($H153),IF('Order Form'!$K$14="Yes",'Order Form'!$F$9,""),""))</f>
        <v/>
      </c>
      <c r="AA153" s="44"/>
      <c r="AC153" s="92" t="str">
        <f>IF(ISNUMBER(($H153)),LEFT('Order Form'!$K$10,2),"")</f>
        <v/>
      </c>
      <c r="AD153" s="40"/>
      <c r="AE153" s="92" t="str">
        <f>IF(AC153="GR",LEFT('Order Form'!$K$11,2),"")</f>
        <v/>
      </c>
      <c r="AF153" s="40"/>
      <c r="AG153" s="44"/>
      <c r="AH153" s="44"/>
      <c r="AI153" s="92" t="str">
        <f>IF(ISNUMBER(($H153)),IF('Order Form'!$K$16="Yes","P",""),"")</f>
        <v/>
      </c>
      <c r="AJ153" s="40"/>
      <c r="AK153" s="112"/>
      <c r="AL153" s="112"/>
      <c r="AM153" s="40"/>
      <c r="AN153" s="40"/>
      <c r="AO153" s="44"/>
      <c r="AP153" s="40"/>
      <c r="AQ153" s="44"/>
      <c r="AR153" s="44"/>
      <c r="AS153" s="44"/>
      <c r="AZ153" s="92" t="str">
        <f>IF(ISNUMBER(($H153)),IF('Order Form'!$K$15="Yes","Y",""),"")</f>
        <v/>
      </c>
      <c r="BD153" s="93" t="e">
        <f>IF('Order Form'!#REF!&gt;0,"OF"," ")</f>
        <v>#REF!</v>
      </c>
      <c r="BE153" s="92" t="e">
        <f>IF('Order Form'!#REF!&gt;0,"Y"," ")</f>
        <v>#REF!</v>
      </c>
      <c r="BF153" s="92" t="e">
        <f>IF('Order Form'!#REF!&gt;0,"STANDARD"," ")</f>
        <v>#REF!</v>
      </c>
    </row>
    <row r="154" spans="1:58">
      <c r="A154" s="40"/>
      <c r="B154" s="99" t="str">
        <f>IF(ISNUMBER(($H154)),'Order Form'!$D$5,"")</f>
        <v/>
      </c>
      <c r="C154" s="98" t="str">
        <f>IF(ISNUMBER(($H154)),'Order Form'!$G$5,"")</f>
        <v/>
      </c>
      <c r="D154" s="98" t="str">
        <f>IF('Order Form'!F170="","",IF(ISNUMBER(($H154)),'Order Form'!F170,""))</f>
        <v/>
      </c>
      <c r="E154" s="41"/>
      <c r="F154" s="97" t="str">
        <f>IF(ISNUMBER((H154)),SUBSTITUTE(SUBSTITUTE('Order Form'!B170,"-","")," ",""),"")</f>
        <v/>
      </c>
      <c r="G154" s="42"/>
      <c r="H154" s="96" t="str">
        <f>IF('Order Form'!H170&gt;0,'Order Form'!H170," ")</f>
        <v xml:space="preserve"> </v>
      </c>
      <c r="I154" s="95" t="str">
        <f>IF('Order Form'!$K$13="Yes",(IF('Order Form'!J170&gt;0,"",IF('Order Form'!$K$10&lt;&gt;"GR - Gratis",IF('Order Form'!I170=0,"",IF(ISNUMBER($H154),'Order Form'!I170,"")),""))),"")</f>
        <v/>
      </c>
      <c r="J154" s="95" t="str">
        <f>IF('Order Form'!$K$13="Yes",(IF('Order Form'!J170=0,"",IF('Order Form'!$K$10&lt;&gt;"GR - Gratis",IF(ISNUMBER($H154),'Order Form'!J170,""),""))),"")</f>
        <v/>
      </c>
      <c r="K154" s="43"/>
      <c r="L154" s="95" t="str">
        <f>IF('Order Form'!J170&gt;0,"",IF('Order Form'!G170=0,"",IF('Order Form'!$K$10&lt;&gt;"GR - Gratis",IF('Order Form'!$K$12="Yes",IF(ISNUMBER($H154),'Order Form'!G170*100,""),""),"")))</f>
        <v/>
      </c>
      <c r="M154" s="95" t="str">
        <f>IF('Order Form'!J170&gt;0,"",IF('Order Form'!$K$17=0,"",IF('Order Form'!$K$17=0,"",IF('Order Form'!$K$10&lt;&gt;"GR - Gratis",IF('Order Form'!$K$12="Yes",IF(ISNUMBER($H154),'Order Form'!$K$17*100,""),""),""))))</f>
        <v/>
      </c>
      <c r="N154" s="44"/>
      <c r="O154" s="94" t="str">
        <f>IF('Order Form'!$B$8="Name / Attent Of","",IF(ISNUMBER($H154),IF('Order Form'!$K$14="Yes",'Order Form'!$B$8,""),""))</f>
        <v/>
      </c>
      <c r="P154" s="102" t="str">
        <f>IF('Order Form'!$B$9="Company / Department","",IF(ISNUMBER($H154),IF('Order Form'!$K$14="Yes",'Order Form'!$B$9,""),""))</f>
        <v/>
      </c>
      <c r="Q154" s="94" t="str">
        <f>IF('Order Form'!$B$10="Address 1","",IF(ISNUMBER($H154),IF('Order Form'!$K$14="Yes",'Order Form'!$B$10,""),""))</f>
        <v/>
      </c>
      <c r="R154" s="94" t="str">
        <f>IF('Order Form'!$B$11="Address 2","",IF(ISNUMBER($H154),IF('Order Form'!$K$14="Yes",'Order Form'!$B$11,""),""))</f>
        <v/>
      </c>
      <c r="S154" s="102" t="str">
        <f>IF('Order Form'!$B$12="Address 3","",IF(ISNUMBER($H154),IF('Order Form'!$K$14="Yes",'Order Form'!$B$12,""),""))</f>
        <v/>
      </c>
      <c r="T154" s="94" t="str">
        <f>IF('Order Form'!$B$13="Town","",IF(ISNUMBER($H154),IF('Order Form'!$K$14="Yes",'Order Form'!$B$13,""),""))</f>
        <v/>
      </c>
      <c r="U154" s="40"/>
      <c r="V154" s="109" t="str">
        <f>IF('Order Form'!$B$14="Post Code","",IF(ISNUMBER($H154),IF('Order Form'!$K$14="Yes",'Order Form'!$B$14,""),""))</f>
        <v/>
      </c>
      <c r="W154" s="104" t="str">
        <f>IF('Order Form'!$B$15="Country","",IF(ISNUMBER($H154),IF('Order Form'!$K$14="Yes",VLOOKUP('Order Form'!$B$15,Lists!N:O,2,0),""),""))</f>
        <v/>
      </c>
      <c r="X154" s="106"/>
      <c r="Y154" s="105" t="str">
        <f>IF('Order Form'!$F$8="Phone","",IF(ISNUMBER($H154),IF('Order Form'!$K$14="Yes",'Order Form'!$F$8,""),""))</f>
        <v/>
      </c>
      <c r="Z154" s="103" t="str">
        <f>IF('Order Form'!$F$9="Email","",IF(ISNUMBER($H154),IF('Order Form'!$K$14="Yes",'Order Form'!$F$9,""),""))</f>
        <v/>
      </c>
      <c r="AA154" s="44"/>
      <c r="AC154" s="92" t="str">
        <f>IF(ISNUMBER(($H154)),LEFT('Order Form'!$K$10,2),"")</f>
        <v/>
      </c>
      <c r="AD154" s="40"/>
      <c r="AE154" s="92" t="str">
        <f>IF(AC154="GR",LEFT('Order Form'!$K$11,2),"")</f>
        <v/>
      </c>
      <c r="AF154" s="40"/>
      <c r="AG154" s="44"/>
      <c r="AH154" s="44"/>
      <c r="AI154" s="92" t="str">
        <f>IF(ISNUMBER(($H154)),IF('Order Form'!$K$16="Yes","P",""),"")</f>
        <v/>
      </c>
      <c r="AJ154" s="40"/>
      <c r="AK154" s="112"/>
      <c r="AL154" s="112"/>
      <c r="AM154" s="40"/>
      <c r="AN154" s="40"/>
      <c r="AO154" s="44"/>
      <c r="AP154" s="40"/>
      <c r="AQ154" s="44"/>
      <c r="AR154" s="44"/>
      <c r="AS154" s="44"/>
      <c r="AZ154" s="92" t="str">
        <f>IF(ISNUMBER(($H154)),IF('Order Form'!$K$15="Yes","Y",""),"")</f>
        <v/>
      </c>
      <c r="BD154" s="93" t="e">
        <f>IF('Order Form'!#REF!&gt;0,"OF"," ")</f>
        <v>#REF!</v>
      </c>
      <c r="BE154" s="92" t="e">
        <f>IF('Order Form'!#REF!&gt;0,"Y"," ")</f>
        <v>#REF!</v>
      </c>
      <c r="BF154" s="92" t="e">
        <f>IF('Order Form'!#REF!&gt;0,"STANDARD"," ")</f>
        <v>#REF!</v>
      </c>
    </row>
    <row r="155" spans="1:58">
      <c r="A155" s="40"/>
      <c r="B155" s="99" t="str">
        <f>IF(ISNUMBER(($H155)),'Order Form'!$D$5,"")</f>
        <v/>
      </c>
      <c r="C155" s="98" t="str">
        <f>IF(ISNUMBER(($H155)),'Order Form'!$G$5,"")</f>
        <v/>
      </c>
      <c r="D155" s="98" t="str">
        <f>IF('Order Form'!F171="","",IF(ISNUMBER(($H155)),'Order Form'!F171,""))</f>
        <v/>
      </c>
      <c r="E155" s="41"/>
      <c r="F155" s="97" t="str">
        <f>IF(ISNUMBER((H155)),SUBSTITUTE(SUBSTITUTE('Order Form'!B171,"-","")," ",""),"")</f>
        <v/>
      </c>
      <c r="G155" s="42"/>
      <c r="H155" s="96" t="str">
        <f>IF('Order Form'!H171&gt;0,'Order Form'!H171," ")</f>
        <v xml:space="preserve"> </v>
      </c>
      <c r="I155" s="95" t="str">
        <f>IF('Order Form'!$K$13="Yes",(IF('Order Form'!J171&gt;0,"",IF('Order Form'!$K$10&lt;&gt;"GR - Gratis",IF('Order Form'!I171=0,"",IF(ISNUMBER($H155),'Order Form'!I171,"")),""))),"")</f>
        <v/>
      </c>
      <c r="J155" s="95" t="str">
        <f>IF('Order Form'!$K$13="Yes",(IF('Order Form'!J171=0,"",IF('Order Form'!$K$10&lt;&gt;"GR - Gratis",IF(ISNUMBER($H155),'Order Form'!J171,""),""))),"")</f>
        <v/>
      </c>
      <c r="K155" s="43"/>
      <c r="L155" s="95" t="str">
        <f>IF('Order Form'!J171&gt;0,"",IF('Order Form'!G171=0,"",IF('Order Form'!$K$10&lt;&gt;"GR - Gratis",IF('Order Form'!$K$12="Yes",IF(ISNUMBER($H155),'Order Form'!G171*100,""),""),"")))</f>
        <v/>
      </c>
      <c r="M155" s="95" t="str">
        <f>IF('Order Form'!J171&gt;0,"",IF('Order Form'!$K$17=0,"",IF('Order Form'!$K$17=0,"",IF('Order Form'!$K$10&lt;&gt;"GR - Gratis",IF('Order Form'!$K$12="Yes",IF(ISNUMBER($H155),'Order Form'!$K$17*100,""),""),""))))</f>
        <v/>
      </c>
      <c r="N155" s="44"/>
      <c r="O155" s="94" t="str">
        <f>IF('Order Form'!$B$8="Name / Attent Of","",IF(ISNUMBER($H155),IF('Order Form'!$K$14="Yes",'Order Form'!$B$8,""),""))</f>
        <v/>
      </c>
      <c r="P155" s="102" t="str">
        <f>IF('Order Form'!$B$9="Company / Department","",IF(ISNUMBER($H155),IF('Order Form'!$K$14="Yes",'Order Form'!$B$9,""),""))</f>
        <v/>
      </c>
      <c r="Q155" s="94" t="str">
        <f>IF('Order Form'!$B$10="Address 1","",IF(ISNUMBER($H155),IF('Order Form'!$K$14="Yes",'Order Form'!$B$10,""),""))</f>
        <v/>
      </c>
      <c r="R155" s="94" t="str">
        <f>IF('Order Form'!$B$11="Address 2","",IF(ISNUMBER($H155),IF('Order Form'!$K$14="Yes",'Order Form'!$B$11,""),""))</f>
        <v/>
      </c>
      <c r="S155" s="102" t="str">
        <f>IF('Order Form'!$B$12="Address 3","",IF(ISNUMBER($H155),IF('Order Form'!$K$14="Yes",'Order Form'!$B$12,""),""))</f>
        <v/>
      </c>
      <c r="T155" s="94" t="str">
        <f>IF('Order Form'!$B$13="Town","",IF(ISNUMBER($H155),IF('Order Form'!$K$14="Yes",'Order Form'!$B$13,""),""))</f>
        <v/>
      </c>
      <c r="U155" s="40"/>
      <c r="V155" s="109" t="str">
        <f>IF('Order Form'!$B$14="Post Code","",IF(ISNUMBER($H155),IF('Order Form'!$K$14="Yes",'Order Form'!$B$14,""),""))</f>
        <v/>
      </c>
      <c r="W155" s="104" t="str">
        <f>IF('Order Form'!$B$15="Country","",IF(ISNUMBER($H155),IF('Order Form'!$K$14="Yes",VLOOKUP('Order Form'!$B$15,Lists!N:O,2,0),""),""))</f>
        <v/>
      </c>
      <c r="X155" s="106"/>
      <c r="Y155" s="105" t="str">
        <f>IF('Order Form'!$F$8="Phone","",IF(ISNUMBER($H155),IF('Order Form'!$K$14="Yes",'Order Form'!$F$8,""),""))</f>
        <v/>
      </c>
      <c r="Z155" s="103" t="str">
        <f>IF('Order Form'!$F$9="Email","",IF(ISNUMBER($H155),IF('Order Form'!$K$14="Yes",'Order Form'!$F$9,""),""))</f>
        <v/>
      </c>
      <c r="AA155" s="44"/>
      <c r="AC155" s="92" t="str">
        <f>IF(ISNUMBER(($H155)),LEFT('Order Form'!$K$10,2),"")</f>
        <v/>
      </c>
      <c r="AD155" s="40"/>
      <c r="AE155" s="92" t="str">
        <f>IF(AC155="GR",LEFT('Order Form'!$K$11,2),"")</f>
        <v/>
      </c>
      <c r="AF155" s="40"/>
      <c r="AG155" s="44"/>
      <c r="AH155" s="44"/>
      <c r="AI155" s="92" t="str">
        <f>IF(ISNUMBER(($H155)),IF('Order Form'!$K$16="Yes","P",""),"")</f>
        <v/>
      </c>
      <c r="AJ155" s="40"/>
      <c r="AK155" s="112"/>
      <c r="AL155" s="112"/>
      <c r="AM155" s="40"/>
      <c r="AN155" s="40"/>
      <c r="AO155" s="44"/>
      <c r="AP155" s="40"/>
      <c r="AQ155" s="44"/>
      <c r="AR155" s="44"/>
      <c r="AS155" s="44"/>
      <c r="AZ155" s="92" t="str">
        <f>IF(ISNUMBER(($H155)),IF('Order Form'!$K$15="Yes","Y",""),"")</f>
        <v/>
      </c>
      <c r="BD155" s="93" t="e">
        <f>IF('Order Form'!#REF!&gt;0,"OF"," ")</f>
        <v>#REF!</v>
      </c>
      <c r="BE155" s="92" t="e">
        <f>IF('Order Form'!#REF!&gt;0,"Y"," ")</f>
        <v>#REF!</v>
      </c>
      <c r="BF155" s="92" t="e">
        <f>IF('Order Form'!#REF!&gt;0,"STANDARD"," ")</f>
        <v>#REF!</v>
      </c>
    </row>
    <row r="156" spans="1:58">
      <c r="A156" s="40"/>
      <c r="B156" s="99" t="str">
        <f>IF(ISNUMBER(($H156)),'Order Form'!$D$5,"")</f>
        <v/>
      </c>
      <c r="C156" s="98" t="str">
        <f>IF(ISNUMBER(($H156)),'Order Form'!$G$5,"")</f>
        <v/>
      </c>
      <c r="D156" s="98" t="str">
        <f>IF('Order Form'!F172="","",IF(ISNUMBER(($H156)),'Order Form'!F172,""))</f>
        <v/>
      </c>
      <c r="E156" s="41"/>
      <c r="F156" s="97" t="str">
        <f>IF(ISNUMBER((H156)),SUBSTITUTE(SUBSTITUTE('Order Form'!B172,"-","")," ",""),"")</f>
        <v/>
      </c>
      <c r="G156" s="42"/>
      <c r="H156" s="96" t="str">
        <f>IF('Order Form'!H172&gt;0,'Order Form'!H172," ")</f>
        <v xml:space="preserve"> </v>
      </c>
      <c r="I156" s="95" t="str">
        <f>IF('Order Form'!$K$13="Yes",(IF('Order Form'!J172&gt;0,"",IF('Order Form'!$K$10&lt;&gt;"GR - Gratis",IF('Order Form'!I172=0,"",IF(ISNUMBER($H156),'Order Form'!I172,"")),""))),"")</f>
        <v/>
      </c>
      <c r="J156" s="95" t="str">
        <f>IF('Order Form'!$K$13="Yes",(IF('Order Form'!J172=0,"",IF('Order Form'!$K$10&lt;&gt;"GR - Gratis",IF(ISNUMBER($H156),'Order Form'!J172,""),""))),"")</f>
        <v/>
      </c>
      <c r="K156" s="43"/>
      <c r="L156" s="95" t="str">
        <f>IF('Order Form'!J172&gt;0,"",IF('Order Form'!G172=0,"",IF('Order Form'!$K$10&lt;&gt;"GR - Gratis",IF('Order Form'!$K$12="Yes",IF(ISNUMBER($H156),'Order Form'!G172*100,""),""),"")))</f>
        <v/>
      </c>
      <c r="M156" s="95" t="str">
        <f>IF('Order Form'!J172&gt;0,"",IF('Order Form'!$K$17=0,"",IF('Order Form'!$K$17=0,"",IF('Order Form'!$K$10&lt;&gt;"GR - Gratis",IF('Order Form'!$K$12="Yes",IF(ISNUMBER($H156),'Order Form'!$K$17*100,""),""),""))))</f>
        <v/>
      </c>
      <c r="N156" s="44"/>
      <c r="O156" s="94" t="str">
        <f>IF('Order Form'!$B$8="Name / Attent Of","",IF(ISNUMBER($H156),IF('Order Form'!$K$14="Yes",'Order Form'!$B$8,""),""))</f>
        <v/>
      </c>
      <c r="P156" s="102" t="str">
        <f>IF('Order Form'!$B$9="Company / Department","",IF(ISNUMBER($H156),IF('Order Form'!$K$14="Yes",'Order Form'!$B$9,""),""))</f>
        <v/>
      </c>
      <c r="Q156" s="94" t="str">
        <f>IF('Order Form'!$B$10="Address 1","",IF(ISNUMBER($H156),IF('Order Form'!$K$14="Yes",'Order Form'!$B$10,""),""))</f>
        <v/>
      </c>
      <c r="R156" s="94" t="str">
        <f>IF('Order Form'!$B$11="Address 2","",IF(ISNUMBER($H156),IF('Order Form'!$K$14="Yes",'Order Form'!$B$11,""),""))</f>
        <v/>
      </c>
      <c r="S156" s="102" t="str">
        <f>IF('Order Form'!$B$12="Address 3","",IF(ISNUMBER($H156),IF('Order Form'!$K$14="Yes",'Order Form'!$B$12,""),""))</f>
        <v/>
      </c>
      <c r="T156" s="94" t="str">
        <f>IF('Order Form'!$B$13="Town","",IF(ISNUMBER($H156),IF('Order Form'!$K$14="Yes",'Order Form'!$B$13,""),""))</f>
        <v/>
      </c>
      <c r="U156" s="40"/>
      <c r="V156" s="109" t="str">
        <f>IF('Order Form'!$B$14="Post Code","",IF(ISNUMBER($H156),IF('Order Form'!$K$14="Yes",'Order Form'!$B$14,""),""))</f>
        <v/>
      </c>
      <c r="W156" s="104" t="str">
        <f>IF('Order Form'!$B$15="Country","",IF(ISNUMBER($H156),IF('Order Form'!$K$14="Yes",VLOOKUP('Order Form'!$B$15,Lists!N:O,2,0),""),""))</f>
        <v/>
      </c>
      <c r="X156" s="106"/>
      <c r="Y156" s="105" t="str">
        <f>IF('Order Form'!$F$8="Phone","",IF(ISNUMBER($H156),IF('Order Form'!$K$14="Yes",'Order Form'!$F$8,""),""))</f>
        <v/>
      </c>
      <c r="Z156" s="103" t="str">
        <f>IF('Order Form'!$F$9="Email","",IF(ISNUMBER($H156),IF('Order Form'!$K$14="Yes",'Order Form'!$F$9,""),""))</f>
        <v/>
      </c>
      <c r="AA156" s="44"/>
      <c r="AC156" s="92" t="str">
        <f>IF(ISNUMBER(($H156)),LEFT('Order Form'!$K$10,2),"")</f>
        <v/>
      </c>
      <c r="AD156" s="40"/>
      <c r="AE156" s="92" t="str">
        <f>IF(AC156="GR",LEFT('Order Form'!$K$11,2),"")</f>
        <v/>
      </c>
      <c r="AF156" s="40"/>
      <c r="AG156" s="44"/>
      <c r="AH156" s="44"/>
      <c r="AI156" s="92" t="str">
        <f>IF(ISNUMBER(($H156)),IF('Order Form'!$K$16="Yes","P",""),"")</f>
        <v/>
      </c>
      <c r="AJ156" s="40"/>
      <c r="AK156" s="112"/>
      <c r="AL156" s="112"/>
      <c r="AM156" s="40"/>
      <c r="AN156" s="40"/>
      <c r="AO156" s="44"/>
      <c r="AP156" s="40"/>
      <c r="AQ156" s="44"/>
      <c r="AR156" s="44"/>
      <c r="AS156" s="44"/>
      <c r="AZ156" s="92" t="str">
        <f>IF(ISNUMBER(($H156)),IF('Order Form'!$K$15="Yes","Y",""),"")</f>
        <v/>
      </c>
      <c r="BD156" s="93" t="e">
        <f>IF('Order Form'!#REF!&gt;0,"OF"," ")</f>
        <v>#REF!</v>
      </c>
      <c r="BE156" s="92" t="e">
        <f>IF('Order Form'!#REF!&gt;0,"Y"," ")</f>
        <v>#REF!</v>
      </c>
      <c r="BF156" s="92" t="e">
        <f>IF('Order Form'!#REF!&gt;0,"STANDARD"," ")</f>
        <v>#REF!</v>
      </c>
    </row>
    <row r="157" spans="1:58">
      <c r="A157" s="40"/>
      <c r="B157" s="99" t="str">
        <f>IF(ISNUMBER(($H157)),'Order Form'!$D$5,"")</f>
        <v/>
      </c>
      <c r="C157" s="98" t="str">
        <f>IF(ISNUMBER(($H157)),'Order Form'!$G$5,"")</f>
        <v/>
      </c>
      <c r="D157" s="98" t="str">
        <f>IF('Order Form'!F173="","",IF(ISNUMBER(($H157)),'Order Form'!F173,""))</f>
        <v/>
      </c>
      <c r="E157" s="41"/>
      <c r="F157" s="97" t="str">
        <f>IF(ISNUMBER((H157)),SUBSTITUTE(SUBSTITUTE('Order Form'!B173,"-","")," ",""),"")</f>
        <v/>
      </c>
      <c r="G157" s="42"/>
      <c r="H157" s="96" t="str">
        <f>IF('Order Form'!H173&gt;0,'Order Form'!H173," ")</f>
        <v xml:space="preserve"> </v>
      </c>
      <c r="I157" s="95" t="str">
        <f>IF('Order Form'!$K$13="Yes",(IF('Order Form'!J173&gt;0,"",IF('Order Form'!$K$10&lt;&gt;"GR - Gratis",IF('Order Form'!I173=0,"",IF(ISNUMBER($H157),'Order Form'!I173,"")),""))),"")</f>
        <v/>
      </c>
      <c r="J157" s="95" t="str">
        <f>IF('Order Form'!$K$13="Yes",(IF('Order Form'!J173=0,"",IF('Order Form'!$K$10&lt;&gt;"GR - Gratis",IF(ISNUMBER($H157),'Order Form'!J173,""),""))),"")</f>
        <v/>
      </c>
      <c r="K157" s="43"/>
      <c r="L157" s="95" t="str">
        <f>IF('Order Form'!J173&gt;0,"",IF('Order Form'!G173=0,"",IF('Order Form'!$K$10&lt;&gt;"GR - Gratis",IF('Order Form'!$K$12="Yes",IF(ISNUMBER($H157),'Order Form'!G173*100,""),""),"")))</f>
        <v/>
      </c>
      <c r="M157" s="95" t="str">
        <f>IF('Order Form'!J173&gt;0,"",IF('Order Form'!$K$17=0,"",IF('Order Form'!$K$17=0,"",IF('Order Form'!$K$10&lt;&gt;"GR - Gratis",IF('Order Form'!$K$12="Yes",IF(ISNUMBER($H157),'Order Form'!$K$17*100,""),""),""))))</f>
        <v/>
      </c>
      <c r="N157" s="44"/>
      <c r="O157" s="94" t="str">
        <f>IF('Order Form'!$B$8="Name / Attent Of","",IF(ISNUMBER($H157),IF('Order Form'!$K$14="Yes",'Order Form'!$B$8,""),""))</f>
        <v/>
      </c>
      <c r="P157" s="102" t="str">
        <f>IF('Order Form'!$B$9="Company / Department","",IF(ISNUMBER($H157),IF('Order Form'!$K$14="Yes",'Order Form'!$B$9,""),""))</f>
        <v/>
      </c>
      <c r="Q157" s="94" t="str">
        <f>IF('Order Form'!$B$10="Address 1","",IF(ISNUMBER($H157),IF('Order Form'!$K$14="Yes",'Order Form'!$B$10,""),""))</f>
        <v/>
      </c>
      <c r="R157" s="94" t="str">
        <f>IF('Order Form'!$B$11="Address 2","",IF(ISNUMBER($H157),IF('Order Form'!$K$14="Yes",'Order Form'!$B$11,""),""))</f>
        <v/>
      </c>
      <c r="S157" s="102" t="str">
        <f>IF('Order Form'!$B$12="Address 3","",IF(ISNUMBER($H157),IF('Order Form'!$K$14="Yes",'Order Form'!$B$12,""),""))</f>
        <v/>
      </c>
      <c r="T157" s="94" t="str">
        <f>IF('Order Form'!$B$13="Town","",IF(ISNUMBER($H157),IF('Order Form'!$K$14="Yes",'Order Form'!$B$13,""),""))</f>
        <v/>
      </c>
      <c r="U157" s="40"/>
      <c r="V157" s="109" t="str">
        <f>IF('Order Form'!$B$14="Post Code","",IF(ISNUMBER($H157),IF('Order Form'!$K$14="Yes",'Order Form'!$B$14,""),""))</f>
        <v/>
      </c>
      <c r="W157" s="104" t="str">
        <f>IF('Order Form'!$B$15="Country","",IF(ISNUMBER($H157),IF('Order Form'!$K$14="Yes",VLOOKUP('Order Form'!$B$15,Lists!N:O,2,0),""),""))</f>
        <v/>
      </c>
      <c r="X157" s="106"/>
      <c r="Y157" s="105" t="str">
        <f>IF('Order Form'!$F$8="Phone","",IF(ISNUMBER($H157),IF('Order Form'!$K$14="Yes",'Order Form'!$F$8,""),""))</f>
        <v/>
      </c>
      <c r="Z157" s="103" t="str">
        <f>IF('Order Form'!$F$9="Email","",IF(ISNUMBER($H157),IF('Order Form'!$K$14="Yes",'Order Form'!$F$9,""),""))</f>
        <v/>
      </c>
      <c r="AA157" s="44"/>
      <c r="AC157" s="92" t="str">
        <f>IF(ISNUMBER(($H157)),LEFT('Order Form'!$K$10,2),"")</f>
        <v/>
      </c>
      <c r="AD157" s="40"/>
      <c r="AE157" s="92" t="str">
        <f>IF(AC157="GR",LEFT('Order Form'!$K$11,2),"")</f>
        <v/>
      </c>
      <c r="AF157" s="40"/>
      <c r="AG157" s="44"/>
      <c r="AH157" s="44"/>
      <c r="AI157" s="92" t="str">
        <f>IF(ISNUMBER(($H157)),IF('Order Form'!$K$16="Yes","P",""),"")</f>
        <v/>
      </c>
      <c r="AJ157" s="40"/>
      <c r="AK157" s="112"/>
      <c r="AL157" s="112"/>
      <c r="AM157" s="40"/>
      <c r="AN157" s="40"/>
      <c r="AO157" s="44"/>
      <c r="AP157" s="40"/>
      <c r="AQ157" s="44"/>
      <c r="AR157" s="44"/>
      <c r="AS157" s="44"/>
      <c r="AZ157" s="92" t="str">
        <f>IF(ISNUMBER(($H157)),IF('Order Form'!$K$15="Yes","Y",""),"")</f>
        <v/>
      </c>
      <c r="BD157" s="93" t="e">
        <f>IF('Order Form'!#REF!&gt;0,"OF"," ")</f>
        <v>#REF!</v>
      </c>
      <c r="BE157" s="92" t="e">
        <f>IF('Order Form'!#REF!&gt;0,"Y"," ")</f>
        <v>#REF!</v>
      </c>
      <c r="BF157" s="92" t="e">
        <f>IF('Order Form'!#REF!&gt;0,"STANDARD"," ")</f>
        <v>#REF!</v>
      </c>
    </row>
    <row r="158" spans="1:58">
      <c r="A158" s="40"/>
      <c r="B158" s="99" t="str">
        <f>IF(ISNUMBER(($H158)),'Order Form'!$D$5,"")</f>
        <v/>
      </c>
      <c r="C158" s="98" t="str">
        <f>IF(ISNUMBER(($H158)),'Order Form'!$G$5,"")</f>
        <v/>
      </c>
      <c r="D158" s="98" t="str">
        <f>IF('Order Form'!F174="","",IF(ISNUMBER(($H158)),'Order Form'!F174,""))</f>
        <v/>
      </c>
      <c r="E158" s="41"/>
      <c r="F158" s="97" t="str">
        <f>IF(ISNUMBER((H158)),SUBSTITUTE(SUBSTITUTE('Order Form'!B174,"-","")," ",""),"")</f>
        <v/>
      </c>
      <c r="G158" s="42"/>
      <c r="H158" s="96" t="str">
        <f>IF('Order Form'!H174&gt;0,'Order Form'!H174," ")</f>
        <v xml:space="preserve"> </v>
      </c>
      <c r="I158" s="95" t="str">
        <f>IF('Order Form'!$K$13="Yes",(IF('Order Form'!J174&gt;0,"",IF('Order Form'!$K$10&lt;&gt;"GR - Gratis",IF('Order Form'!I174=0,"",IF(ISNUMBER($H158),'Order Form'!I174,"")),""))),"")</f>
        <v/>
      </c>
      <c r="J158" s="95" t="str">
        <f>IF('Order Form'!$K$13="Yes",(IF('Order Form'!J174=0,"",IF('Order Form'!$K$10&lt;&gt;"GR - Gratis",IF(ISNUMBER($H158),'Order Form'!J174,""),""))),"")</f>
        <v/>
      </c>
      <c r="K158" s="43"/>
      <c r="L158" s="95" t="str">
        <f>IF('Order Form'!J174&gt;0,"",IF('Order Form'!G174=0,"",IF('Order Form'!$K$10&lt;&gt;"GR - Gratis",IF('Order Form'!$K$12="Yes",IF(ISNUMBER($H158),'Order Form'!G174*100,""),""),"")))</f>
        <v/>
      </c>
      <c r="M158" s="95" t="str">
        <f>IF('Order Form'!J174&gt;0,"",IF('Order Form'!$K$17=0,"",IF('Order Form'!$K$17=0,"",IF('Order Form'!$K$10&lt;&gt;"GR - Gratis",IF('Order Form'!$K$12="Yes",IF(ISNUMBER($H158),'Order Form'!$K$17*100,""),""),""))))</f>
        <v/>
      </c>
      <c r="N158" s="44"/>
      <c r="O158" s="94" t="str">
        <f>IF('Order Form'!$B$8="Name / Attent Of","",IF(ISNUMBER($H158),IF('Order Form'!$K$14="Yes",'Order Form'!$B$8,""),""))</f>
        <v/>
      </c>
      <c r="P158" s="102" t="str">
        <f>IF('Order Form'!$B$9="Company / Department","",IF(ISNUMBER($H158),IF('Order Form'!$K$14="Yes",'Order Form'!$B$9,""),""))</f>
        <v/>
      </c>
      <c r="Q158" s="94" t="str">
        <f>IF('Order Form'!$B$10="Address 1","",IF(ISNUMBER($H158),IF('Order Form'!$K$14="Yes",'Order Form'!$B$10,""),""))</f>
        <v/>
      </c>
      <c r="R158" s="94" t="str">
        <f>IF('Order Form'!$B$11="Address 2","",IF(ISNUMBER($H158),IF('Order Form'!$K$14="Yes",'Order Form'!$B$11,""),""))</f>
        <v/>
      </c>
      <c r="S158" s="102" t="str">
        <f>IF('Order Form'!$B$12="Address 3","",IF(ISNUMBER($H158),IF('Order Form'!$K$14="Yes",'Order Form'!$B$12,""),""))</f>
        <v/>
      </c>
      <c r="T158" s="94" t="str">
        <f>IF('Order Form'!$B$13="Town","",IF(ISNUMBER($H158),IF('Order Form'!$K$14="Yes",'Order Form'!$B$13,""),""))</f>
        <v/>
      </c>
      <c r="U158" s="40"/>
      <c r="V158" s="109" t="str">
        <f>IF('Order Form'!$B$14="Post Code","",IF(ISNUMBER($H158),IF('Order Form'!$K$14="Yes",'Order Form'!$B$14,""),""))</f>
        <v/>
      </c>
      <c r="W158" s="104" t="str">
        <f>IF('Order Form'!$B$15="Country","",IF(ISNUMBER($H158),IF('Order Form'!$K$14="Yes",VLOOKUP('Order Form'!$B$15,Lists!N:O,2,0),""),""))</f>
        <v/>
      </c>
      <c r="X158" s="106"/>
      <c r="Y158" s="105" t="str">
        <f>IF('Order Form'!$F$8="Phone","",IF(ISNUMBER($H158),IF('Order Form'!$K$14="Yes",'Order Form'!$F$8,""),""))</f>
        <v/>
      </c>
      <c r="Z158" s="103" t="str">
        <f>IF('Order Form'!$F$9="Email","",IF(ISNUMBER($H158),IF('Order Form'!$K$14="Yes",'Order Form'!$F$9,""),""))</f>
        <v/>
      </c>
      <c r="AA158" s="44"/>
      <c r="AC158" s="92" t="str">
        <f>IF(ISNUMBER(($H158)),LEFT('Order Form'!$K$10,2),"")</f>
        <v/>
      </c>
      <c r="AD158" s="40"/>
      <c r="AE158" s="92" t="str">
        <f>IF(AC158="GR",LEFT('Order Form'!$K$11,2),"")</f>
        <v/>
      </c>
      <c r="AF158" s="40"/>
      <c r="AG158" s="44"/>
      <c r="AH158" s="44"/>
      <c r="AI158" s="92" t="str">
        <f>IF(ISNUMBER(($H158)),IF('Order Form'!$K$16="Yes","P",""),"")</f>
        <v/>
      </c>
      <c r="AJ158" s="40"/>
      <c r="AK158" s="112"/>
      <c r="AL158" s="112"/>
      <c r="AM158" s="40"/>
      <c r="AN158" s="40"/>
      <c r="AO158" s="44"/>
      <c r="AP158" s="40"/>
      <c r="AQ158" s="44"/>
      <c r="AR158" s="44"/>
      <c r="AS158" s="44"/>
      <c r="AZ158" s="92" t="str">
        <f>IF(ISNUMBER(($H158)),IF('Order Form'!$K$15="Yes","Y",""),"")</f>
        <v/>
      </c>
      <c r="BD158" s="93" t="e">
        <f>IF('Order Form'!#REF!&gt;0,"OF"," ")</f>
        <v>#REF!</v>
      </c>
      <c r="BE158" s="92" t="e">
        <f>IF('Order Form'!#REF!&gt;0,"Y"," ")</f>
        <v>#REF!</v>
      </c>
      <c r="BF158" s="92" t="e">
        <f>IF('Order Form'!#REF!&gt;0,"STANDARD"," ")</f>
        <v>#REF!</v>
      </c>
    </row>
    <row r="159" spans="1:58">
      <c r="A159" s="40"/>
      <c r="B159" s="99" t="str">
        <f>IF(ISNUMBER(($H159)),'Order Form'!$D$5,"")</f>
        <v/>
      </c>
      <c r="C159" s="98" t="str">
        <f>IF(ISNUMBER(($H159)),'Order Form'!$G$5,"")</f>
        <v/>
      </c>
      <c r="D159" s="98" t="str">
        <f>IF('Order Form'!F175="","",IF(ISNUMBER(($H159)),'Order Form'!F175,""))</f>
        <v/>
      </c>
      <c r="E159" s="41"/>
      <c r="F159" s="97" t="str">
        <f>IF(ISNUMBER((H159)),SUBSTITUTE(SUBSTITUTE('Order Form'!B175,"-","")," ",""),"")</f>
        <v/>
      </c>
      <c r="G159" s="42"/>
      <c r="H159" s="96" t="str">
        <f>IF('Order Form'!H175&gt;0,'Order Form'!H175," ")</f>
        <v xml:space="preserve"> </v>
      </c>
      <c r="I159" s="95" t="str">
        <f>IF('Order Form'!$K$13="Yes",(IF('Order Form'!J175&gt;0,"",IF('Order Form'!$K$10&lt;&gt;"GR - Gratis",IF('Order Form'!I175=0,"",IF(ISNUMBER($H159),'Order Form'!I175,"")),""))),"")</f>
        <v/>
      </c>
      <c r="J159" s="95" t="str">
        <f>IF('Order Form'!$K$13="Yes",(IF('Order Form'!J175=0,"",IF('Order Form'!$K$10&lt;&gt;"GR - Gratis",IF(ISNUMBER($H159),'Order Form'!J175,""),""))),"")</f>
        <v/>
      </c>
      <c r="K159" s="43"/>
      <c r="L159" s="95" t="str">
        <f>IF('Order Form'!J175&gt;0,"",IF('Order Form'!G175=0,"",IF('Order Form'!$K$10&lt;&gt;"GR - Gratis",IF('Order Form'!$K$12="Yes",IF(ISNUMBER($H159),'Order Form'!G175*100,""),""),"")))</f>
        <v/>
      </c>
      <c r="M159" s="95" t="str">
        <f>IF('Order Form'!J175&gt;0,"",IF('Order Form'!$K$17=0,"",IF('Order Form'!$K$17=0,"",IF('Order Form'!$K$10&lt;&gt;"GR - Gratis",IF('Order Form'!$K$12="Yes",IF(ISNUMBER($H159),'Order Form'!$K$17*100,""),""),""))))</f>
        <v/>
      </c>
      <c r="N159" s="44"/>
      <c r="O159" s="94" t="str">
        <f>IF('Order Form'!$B$8="Name / Attent Of","",IF(ISNUMBER($H159),IF('Order Form'!$K$14="Yes",'Order Form'!$B$8,""),""))</f>
        <v/>
      </c>
      <c r="P159" s="102" t="str">
        <f>IF('Order Form'!$B$9="Company / Department","",IF(ISNUMBER($H159),IF('Order Form'!$K$14="Yes",'Order Form'!$B$9,""),""))</f>
        <v/>
      </c>
      <c r="Q159" s="94" t="str">
        <f>IF('Order Form'!$B$10="Address 1","",IF(ISNUMBER($H159),IF('Order Form'!$K$14="Yes",'Order Form'!$B$10,""),""))</f>
        <v/>
      </c>
      <c r="R159" s="94" t="str">
        <f>IF('Order Form'!$B$11="Address 2","",IF(ISNUMBER($H159),IF('Order Form'!$K$14="Yes",'Order Form'!$B$11,""),""))</f>
        <v/>
      </c>
      <c r="S159" s="102" t="str">
        <f>IF('Order Form'!$B$12="Address 3","",IF(ISNUMBER($H159),IF('Order Form'!$K$14="Yes",'Order Form'!$B$12,""),""))</f>
        <v/>
      </c>
      <c r="T159" s="94" t="str">
        <f>IF('Order Form'!$B$13="Town","",IF(ISNUMBER($H159),IF('Order Form'!$K$14="Yes",'Order Form'!$B$13,""),""))</f>
        <v/>
      </c>
      <c r="U159" s="40"/>
      <c r="V159" s="109" t="str">
        <f>IF('Order Form'!$B$14="Post Code","",IF(ISNUMBER($H159),IF('Order Form'!$K$14="Yes",'Order Form'!$B$14,""),""))</f>
        <v/>
      </c>
      <c r="W159" s="104" t="str">
        <f>IF('Order Form'!$B$15="Country","",IF(ISNUMBER($H159),IF('Order Form'!$K$14="Yes",VLOOKUP('Order Form'!$B$15,Lists!N:O,2,0),""),""))</f>
        <v/>
      </c>
      <c r="X159" s="106"/>
      <c r="Y159" s="105" t="str">
        <f>IF('Order Form'!$F$8="Phone","",IF(ISNUMBER($H159),IF('Order Form'!$K$14="Yes",'Order Form'!$F$8,""),""))</f>
        <v/>
      </c>
      <c r="Z159" s="103" t="str">
        <f>IF('Order Form'!$F$9="Email","",IF(ISNUMBER($H159),IF('Order Form'!$K$14="Yes",'Order Form'!$F$9,""),""))</f>
        <v/>
      </c>
      <c r="AA159" s="44"/>
      <c r="AC159" s="92" t="str">
        <f>IF(ISNUMBER(($H159)),LEFT('Order Form'!$K$10,2),"")</f>
        <v/>
      </c>
      <c r="AD159" s="40"/>
      <c r="AE159" s="92" t="str">
        <f>IF(AC159="GR",LEFT('Order Form'!$K$11,2),"")</f>
        <v/>
      </c>
      <c r="AF159" s="40"/>
      <c r="AG159" s="44"/>
      <c r="AH159" s="44"/>
      <c r="AI159" s="92" t="str">
        <f>IF(ISNUMBER(($H159)),IF('Order Form'!$K$16="Yes","P",""),"")</f>
        <v/>
      </c>
      <c r="AJ159" s="40"/>
      <c r="AK159" s="112"/>
      <c r="AL159" s="112"/>
      <c r="AM159" s="40"/>
      <c r="AN159" s="40"/>
      <c r="AO159" s="44"/>
      <c r="AP159" s="40"/>
      <c r="AQ159" s="44"/>
      <c r="AR159" s="44"/>
      <c r="AS159" s="44"/>
      <c r="AZ159" s="92" t="str">
        <f>IF(ISNUMBER(($H159)),IF('Order Form'!$K$15="Yes","Y",""),"")</f>
        <v/>
      </c>
      <c r="BD159" s="93" t="e">
        <f>IF('Order Form'!#REF!&gt;0,"OF"," ")</f>
        <v>#REF!</v>
      </c>
      <c r="BE159" s="92" t="e">
        <f>IF('Order Form'!#REF!&gt;0,"Y"," ")</f>
        <v>#REF!</v>
      </c>
      <c r="BF159" s="92" t="e">
        <f>IF('Order Form'!#REF!&gt;0,"STANDARD"," ")</f>
        <v>#REF!</v>
      </c>
    </row>
    <row r="160" spans="1:58">
      <c r="A160" s="40"/>
      <c r="B160" s="99" t="str">
        <f>IF(ISNUMBER(($H160)),'Order Form'!$D$5,"")</f>
        <v/>
      </c>
      <c r="C160" s="98" t="str">
        <f>IF(ISNUMBER(($H160)),'Order Form'!$G$5,"")</f>
        <v/>
      </c>
      <c r="D160" s="98" t="str">
        <f>IF('Order Form'!F176="","",IF(ISNUMBER(($H160)),'Order Form'!F176,""))</f>
        <v/>
      </c>
      <c r="E160" s="41"/>
      <c r="F160" s="97" t="str">
        <f>IF(ISNUMBER((H160)),SUBSTITUTE(SUBSTITUTE('Order Form'!B176,"-","")," ",""),"")</f>
        <v/>
      </c>
      <c r="G160" s="42"/>
      <c r="H160" s="96" t="str">
        <f>IF('Order Form'!H176&gt;0,'Order Form'!H176," ")</f>
        <v xml:space="preserve"> </v>
      </c>
      <c r="I160" s="95" t="str">
        <f>IF('Order Form'!$K$13="Yes",(IF('Order Form'!J176&gt;0,"",IF('Order Form'!$K$10&lt;&gt;"GR - Gratis",IF('Order Form'!I176=0,"",IF(ISNUMBER($H160),'Order Form'!I176,"")),""))),"")</f>
        <v/>
      </c>
      <c r="J160" s="95" t="str">
        <f>IF('Order Form'!$K$13="Yes",(IF('Order Form'!J176=0,"",IF('Order Form'!$K$10&lt;&gt;"GR - Gratis",IF(ISNUMBER($H160),'Order Form'!J176,""),""))),"")</f>
        <v/>
      </c>
      <c r="K160" s="43"/>
      <c r="L160" s="95" t="str">
        <f>IF('Order Form'!J176&gt;0,"",IF('Order Form'!G176=0,"",IF('Order Form'!$K$10&lt;&gt;"GR - Gratis",IF('Order Form'!$K$12="Yes",IF(ISNUMBER($H160),'Order Form'!G176*100,""),""),"")))</f>
        <v/>
      </c>
      <c r="M160" s="95" t="str">
        <f>IF('Order Form'!J176&gt;0,"",IF('Order Form'!$K$17=0,"",IF('Order Form'!$K$17=0,"",IF('Order Form'!$K$10&lt;&gt;"GR - Gratis",IF('Order Form'!$K$12="Yes",IF(ISNUMBER($H160),'Order Form'!$K$17*100,""),""),""))))</f>
        <v/>
      </c>
      <c r="N160" s="44"/>
      <c r="O160" s="94" t="str">
        <f>IF('Order Form'!$B$8="Name / Attent Of","",IF(ISNUMBER($H160),IF('Order Form'!$K$14="Yes",'Order Form'!$B$8,""),""))</f>
        <v/>
      </c>
      <c r="P160" s="102" t="str">
        <f>IF('Order Form'!$B$9="Company / Department","",IF(ISNUMBER($H160),IF('Order Form'!$K$14="Yes",'Order Form'!$B$9,""),""))</f>
        <v/>
      </c>
      <c r="Q160" s="94" t="str">
        <f>IF('Order Form'!$B$10="Address 1","",IF(ISNUMBER($H160),IF('Order Form'!$K$14="Yes",'Order Form'!$B$10,""),""))</f>
        <v/>
      </c>
      <c r="R160" s="94" t="str">
        <f>IF('Order Form'!$B$11="Address 2","",IF(ISNUMBER($H160),IF('Order Form'!$K$14="Yes",'Order Form'!$B$11,""),""))</f>
        <v/>
      </c>
      <c r="S160" s="102" t="str">
        <f>IF('Order Form'!$B$12="Address 3","",IF(ISNUMBER($H160),IF('Order Form'!$K$14="Yes",'Order Form'!$B$12,""),""))</f>
        <v/>
      </c>
      <c r="T160" s="94" t="str">
        <f>IF('Order Form'!$B$13="Town","",IF(ISNUMBER($H160),IF('Order Form'!$K$14="Yes",'Order Form'!$B$13,""),""))</f>
        <v/>
      </c>
      <c r="U160" s="40"/>
      <c r="V160" s="109" t="str">
        <f>IF('Order Form'!$B$14="Post Code","",IF(ISNUMBER($H160),IF('Order Form'!$K$14="Yes",'Order Form'!$B$14,""),""))</f>
        <v/>
      </c>
      <c r="W160" s="104" t="str">
        <f>IF('Order Form'!$B$15="Country","",IF(ISNUMBER($H160),IF('Order Form'!$K$14="Yes",VLOOKUP('Order Form'!$B$15,Lists!N:O,2,0),""),""))</f>
        <v/>
      </c>
      <c r="X160" s="106"/>
      <c r="Y160" s="105" t="str">
        <f>IF('Order Form'!$F$8="Phone","",IF(ISNUMBER($H160),IF('Order Form'!$K$14="Yes",'Order Form'!$F$8,""),""))</f>
        <v/>
      </c>
      <c r="Z160" s="103" t="str">
        <f>IF('Order Form'!$F$9="Email","",IF(ISNUMBER($H160),IF('Order Form'!$K$14="Yes",'Order Form'!$F$9,""),""))</f>
        <v/>
      </c>
      <c r="AA160" s="44"/>
      <c r="AC160" s="92" t="str">
        <f>IF(ISNUMBER(($H160)),LEFT('Order Form'!$K$10,2),"")</f>
        <v/>
      </c>
      <c r="AD160" s="40"/>
      <c r="AE160" s="92" t="str">
        <f>IF(AC160="GR",LEFT('Order Form'!$K$11,2),"")</f>
        <v/>
      </c>
      <c r="AF160" s="40"/>
      <c r="AG160" s="44"/>
      <c r="AH160" s="44"/>
      <c r="AI160" s="92" t="str">
        <f>IF(ISNUMBER(($H160)),IF('Order Form'!$K$16="Yes","P",""),"")</f>
        <v/>
      </c>
      <c r="AJ160" s="40"/>
      <c r="AK160" s="112"/>
      <c r="AL160" s="112"/>
      <c r="AM160" s="40"/>
      <c r="AN160" s="40"/>
      <c r="AO160" s="44"/>
      <c r="AP160" s="40"/>
      <c r="AQ160" s="44"/>
      <c r="AR160" s="44"/>
      <c r="AS160" s="44"/>
      <c r="AZ160" s="92" t="str">
        <f>IF(ISNUMBER(($H160)),IF('Order Form'!$K$15="Yes","Y",""),"")</f>
        <v/>
      </c>
      <c r="BD160" s="93" t="e">
        <f>IF('Order Form'!#REF!&gt;0,"OF"," ")</f>
        <v>#REF!</v>
      </c>
      <c r="BE160" s="92" t="e">
        <f>IF('Order Form'!#REF!&gt;0,"Y"," ")</f>
        <v>#REF!</v>
      </c>
      <c r="BF160" s="92" t="e">
        <f>IF('Order Form'!#REF!&gt;0,"STANDARD"," ")</f>
        <v>#REF!</v>
      </c>
    </row>
    <row r="161" spans="1:58">
      <c r="A161" s="40"/>
      <c r="B161" s="99" t="str">
        <f>IF(ISNUMBER(($H161)),'Order Form'!$D$5,"")</f>
        <v/>
      </c>
      <c r="C161" s="98" t="str">
        <f>IF(ISNUMBER(($H161)),'Order Form'!$G$5,"")</f>
        <v/>
      </c>
      <c r="D161" s="98" t="str">
        <f>IF('Order Form'!F177="","",IF(ISNUMBER(($H161)),'Order Form'!F177,""))</f>
        <v/>
      </c>
      <c r="E161" s="41"/>
      <c r="F161" s="97" t="str">
        <f>IF(ISNUMBER((H161)),SUBSTITUTE(SUBSTITUTE('Order Form'!B177,"-","")," ",""),"")</f>
        <v/>
      </c>
      <c r="G161" s="42"/>
      <c r="H161" s="96" t="str">
        <f>IF('Order Form'!H177&gt;0,'Order Form'!H177," ")</f>
        <v xml:space="preserve"> </v>
      </c>
      <c r="I161" s="95" t="str">
        <f>IF('Order Form'!$K$13="Yes",(IF('Order Form'!J177&gt;0,"",IF('Order Form'!$K$10&lt;&gt;"GR - Gratis",IF('Order Form'!I177=0,"",IF(ISNUMBER($H161),'Order Form'!I177,"")),""))),"")</f>
        <v/>
      </c>
      <c r="J161" s="95" t="str">
        <f>IF('Order Form'!$K$13="Yes",(IF('Order Form'!J177=0,"",IF('Order Form'!$K$10&lt;&gt;"GR - Gratis",IF(ISNUMBER($H161),'Order Form'!J177,""),""))),"")</f>
        <v/>
      </c>
      <c r="K161" s="43"/>
      <c r="L161" s="95" t="str">
        <f>IF('Order Form'!J177&gt;0,"",IF('Order Form'!G177=0,"",IF('Order Form'!$K$10&lt;&gt;"GR - Gratis",IF('Order Form'!$K$12="Yes",IF(ISNUMBER($H161),'Order Form'!G177*100,""),""),"")))</f>
        <v/>
      </c>
      <c r="M161" s="95" t="str">
        <f>IF('Order Form'!J177&gt;0,"",IF('Order Form'!$K$17=0,"",IF('Order Form'!$K$17=0,"",IF('Order Form'!$K$10&lt;&gt;"GR - Gratis",IF('Order Form'!$K$12="Yes",IF(ISNUMBER($H161),'Order Form'!$K$17*100,""),""),""))))</f>
        <v/>
      </c>
      <c r="N161" s="44"/>
      <c r="O161" s="94" t="str">
        <f>IF('Order Form'!$B$8="Name / Attent Of","",IF(ISNUMBER($H161),IF('Order Form'!$K$14="Yes",'Order Form'!$B$8,""),""))</f>
        <v/>
      </c>
      <c r="P161" s="102" t="str">
        <f>IF('Order Form'!$B$9="Company / Department","",IF(ISNUMBER($H161),IF('Order Form'!$K$14="Yes",'Order Form'!$B$9,""),""))</f>
        <v/>
      </c>
      <c r="Q161" s="94" t="str">
        <f>IF('Order Form'!$B$10="Address 1","",IF(ISNUMBER($H161),IF('Order Form'!$K$14="Yes",'Order Form'!$B$10,""),""))</f>
        <v/>
      </c>
      <c r="R161" s="94" t="str">
        <f>IF('Order Form'!$B$11="Address 2","",IF(ISNUMBER($H161),IF('Order Form'!$K$14="Yes",'Order Form'!$B$11,""),""))</f>
        <v/>
      </c>
      <c r="S161" s="102" t="str">
        <f>IF('Order Form'!$B$12="Address 3","",IF(ISNUMBER($H161),IF('Order Form'!$K$14="Yes",'Order Form'!$B$12,""),""))</f>
        <v/>
      </c>
      <c r="T161" s="94" t="str">
        <f>IF('Order Form'!$B$13="Town","",IF(ISNUMBER($H161),IF('Order Form'!$K$14="Yes",'Order Form'!$B$13,""),""))</f>
        <v/>
      </c>
      <c r="U161" s="40"/>
      <c r="V161" s="109" t="str">
        <f>IF('Order Form'!$B$14="Post Code","",IF(ISNUMBER($H161),IF('Order Form'!$K$14="Yes",'Order Form'!$B$14,""),""))</f>
        <v/>
      </c>
      <c r="W161" s="104" t="str">
        <f>IF('Order Form'!$B$15="Country","",IF(ISNUMBER($H161),IF('Order Form'!$K$14="Yes",VLOOKUP('Order Form'!$B$15,Lists!N:O,2,0),""),""))</f>
        <v/>
      </c>
      <c r="X161" s="106"/>
      <c r="Y161" s="105" t="str">
        <f>IF('Order Form'!$F$8="Phone","",IF(ISNUMBER($H161),IF('Order Form'!$K$14="Yes",'Order Form'!$F$8,""),""))</f>
        <v/>
      </c>
      <c r="Z161" s="103" t="str">
        <f>IF('Order Form'!$F$9="Email","",IF(ISNUMBER($H161),IF('Order Form'!$K$14="Yes",'Order Form'!$F$9,""),""))</f>
        <v/>
      </c>
      <c r="AA161" s="44"/>
      <c r="AC161" s="92" t="str">
        <f>IF(ISNUMBER(($H161)),LEFT('Order Form'!$K$10,2),"")</f>
        <v/>
      </c>
      <c r="AD161" s="40"/>
      <c r="AE161" s="92" t="str">
        <f>IF(AC161="GR",LEFT('Order Form'!$K$11,2),"")</f>
        <v/>
      </c>
      <c r="AF161" s="40"/>
      <c r="AG161" s="44"/>
      <c r="AH161" s="44"/>
      <c r="AI161" s="92" t="str">
        <f>IF(ISNUMBER(($H161)),IF('Order Form'!$K$16="Yes","P",""),"")</f>
        <v/>
      </c>
      <c r="AJ161" s="40"/>
      <c r="AK161" s="112"/>
      <c r="AL161" s="112"/>
      <c r="AM161" s="40"/>
      <c r="AN161" s="40"/>
      <c r="AO161" s="44"/>
      <c r="AP161" s="40"/>
      <c r="AQ161" s="44"/>
      <c r="AR161" s="44"/>
      <c r="AS161" s="44"/>
      <c r="AZ161" s="92" t="str">
        <f>IF(ISNUMBER(($H161)),IF('Order Form'!$K$15="Yes","Y",""),"")</f>
        <v/>
      </c>
      <c r="BD161" s="93" t="e">
        <f>IF('Order Form'!#REF!&gt;0,"OF"," ")</f>
        <v>#REF!</v>
      </c>
      <c r="BE161" s="92" t="e">
        <f>IF('Order Form'!#REF!&gt;0,"Y"," ")</f>
        <v>#REF!</v>
      </c>
      <c r="BF161" s="92" t="e">
        <f>IF('Order Form'!#REF!&gt;0,"STANDARD"," ")</f>
        <v>#REF!</v>
      </c>
    </row>
    <row r="162" spans="1:58">
      <c r="A162" s="40"/>
      <c r="B162" s="99" t="str">
        <f>IF(ISNUMBER(($H162)),'Order Form'!$D$5,"")</f>
        <v/>
      </c>
      <c r="C162" s="98" t="str">
        <f>IF(ISNUMBER(($H162)),'Order Form'!$G$5,"")</f>
        <v/>
      </c>
      <c r="D162" s="98" t="str">
        <f>IF('Order Form'!F178="","",IF(ISNUMBER(($H162)),'Order Form'!F178,""))</f>
        <v/>
      </c>
      <c r="E162" s="41"/>
      <c r="F162" s="97" t="str">
        <f>IF(ISNUMBER((H162)),SUBSTITUTE(SUBSTITUTE('Order Form'!B178,"-","")," ",""),"")</f>
        <v/>
      </c>
      <c r="G162" s="42"/>
      <c r="H162" s="96" t="str">
        <f>IF('Order Form'!H178&gt;0,'Order Form'!H178," ")</f>
        <v xml:space="preserve"> </v>
      </c>
      <c r="I162" s="95" t="str">
        <f>IF('Order Form'!$K$13="Yes",(IF('Order Form'!J178&gt;0,"",IF('Order Form'!$K$10&lt;&gt;"GR - Gratis",IF('Order Form'!I178=0,"",IF(ISNUMBER($H162),'Order Form'!I178,"")),""))),"")</f>
        <v/>
      </c>
      <c r="J162" s="95" t="str">
        <f>IF('Order Form'!$K$13="Yes",(IF('Order Form'!J178=0,"",IF('Order Form'!$K$10&lt;&gt;"GR - Gratis",IF(ISNUMBER($H162),'Order Form'!J178,""),""))),"")</f>
        <v/>
      </c>
      <c r="K162" s="43"/>
      <c r="L162" s="95" t="str">
        <f>IF('Order Form'!J178&gt;0,"",IF('Order Form'!G178=0,"",IF('Order Form'!$K$10&lt;&gt;"GR - Gratis",IF('Order Form'!$K$12="Yes",IF(ISNUMBER($H162),'Order Form'!G178*100,""),""),"")))</f>
        <v/>
      </c>
      <c r="M162" s="95" t="str">
        <f>IF('Order Form'!J178&gt;0,"",IF('Order Form'!$K$17=0,"",IF('Order Form'!$K$17=0,"",IF('Order Form'!$K$10&lt;&gt;"GR - Gratis",IF('Order Form'!$K$12="Yes",IF(ISNUMBER($H162),'Order Form'!$K$17*100,""),""),""))))</f>
        <v/>
      </c>
      <c r="N162" s="44"/>
      <c r="O162" s="94" t="str">
        <f>IF('Order Form'!$B$8="Name / Attent Of","",IF(ISNUMBER($H162),IF('Order Form'!$K$14="Yes",'Order Form'!$B$8,""),""))</f>
        <v/>
      </c>
      <c r="P162" s="102" t="str">
        <f>IF('Order Form'!$B$9="Company / Department","",IF(ISNUMBER($H162),IF('Order Form'!$K$14="Yes",'Order Form'!$B$9,""),""))</f>
        <v/>
      </c>
      <c r="Q162" s="94" t="str">
        <f>IF('Order Form'!$B$10="Address 1","",IF(ISNUMBER($H162),IF('Order Form'!$K$14="Yes",'Order Form'!$B$10,""),""))</f>
        <v/>
      </c>
      <c r="R162" s="94" t="str">
        <f>IF('Order Form'!$B$11="Address 2","",IF(ISNUMBER($H162),IF('Order Form'!$K$14="Yes",'Order Form'!$B$11,""),""))</f>
        <v/>
      </c>
      <c r="S162" s="102" t="str">
        <f>IF('Order Form'!$B$12="Address 3","",IF(ISNUMBER($H162),IF('Order Form'!$K$14="Yes",'Order Form'!$B$12,""),""))</f>
        <v/>
      </c>
      <c r="T162" s="94" t="str">
        <f>IF('Order Form'!$B$13="Town","",IF(ISNUMBER($H162),IF('Order Form'!$K$14="Yes",'Order Form'!$B$13,""),""))</f>
        <v/>
      </c>
      <c r="U162" s="40"/>
      <c r="V162" s="109" t="str">
        <f>IF('Order Form'!$B$14="Post Code","",IF(ISNUMBER($H162),IF('Order Form'!$K$14="Yes",'Order Form'!$B$14,""),""))</f>
        <v/>
      </c>
      <c r="W162" s="104" t="str">
        <f>IF('Order Form'!$B$15="Country","",IF(ISNUMBER($H162),IF('Order Form'!$K$14="Yes",VLOOKUP('Order Form'!$B$15,Lists!N:O,2,0),""),""))</f>
        <v/>
      </c>
      <c r="X162" s="106"/>
      <c r="Y162" s="105" t="str">
        <f>IF('Order Form'!$F$8="Phone","",IF(ISNUMBER($H162),IF('Order Form'!$K$14="Yes",'Order Form'!$F$8,""),""))</f>
        <v/>
      </c>
      <c r="Z162" s="103" t="str">
        <f>IF('Order Form'!$F$9="Email","",IF(ISNUMBER($H162),IF('Order Form'!$K$14="Yes",'Order Form'!$F$9,""),""))</f>
        <v/>
      </c>
      <c r="AA162" s="44"/>
      <c r="AC162" s="92" t="str">
        <f>IF(ISNUMBER(($H162)),LEFT('Order Form'!$K$10,2),"")</f>
        <v/>
      </c>
      <c r="AD162" s="40"/>
      <c r="AE162" s="92" t="str">
        <f>IF(AC162="GR",LEFT('Order Form'!$K$11,2),"")</f>
        <v/>
      </c>
      <c r="AF162" s="40"/>
      <c r="AG162" s="44"/>
      <c r="AH162" s="44"/>
      <c r="AI162" s="92" t="str">
        <f>IF(ISNUMBER(($H162)),IF('Order Form'!$K$16="Yes","P",""),"")</f>
        <v/>
      </c>
      <c r="AJ162" s="40"/>
      <c r="AK162" s="112"/>
      <c r="AL162" s="112"/>
      <c r="AM162" s="40"/>
      <c r="AN162" s="40"/>
      <c r="AO162" s="44"/>
      <c r="AP162" s="40"/>
      <c r="AQ162" s="44"/>
      <c r="AR162" s="44"/>
      <c r="AS162" s="44"/>
      <c r="AZ162" s="92" t="str">
        <f>IF(ISNUMBER(($H162)),IF('Order Form'!$K$15="Yes","Y",""),"")</f>
        <v/>
      </c>
      <c r="BD162" s="93" t="e">
        <f>IF('Order Form'!#REF!&gt;0,"OF"," ")</f>
        <v>#REF!</v>
      </c>
      <c r="BE162" s="92" t="e">
        <f>IF('Order Form'!#REF!&gt;0,"Y"," ")</f>
        <v>#REF!</v>
      </c>
      <c r="BF162" s="92" t="e">
        <f>IF('Order Form'!#REF!&gt;0,"STANDARD"," ")</f>
        <v>#REF!</v>
      </c>
    </row>
    <row r="163" spans="1:58">
      <c r="A163" s="40"/>
      <c r="B163" s="99" t="str">
        <f>IF(ISNUMBER(($H163)),'Order Form'!$D$5,"")</f>
        <v/>
      </c>
      <c r="C163" s="98" t="str">
        <f>IF(ISNUMBER(($H163)),'Order Form'!$G$5,"")</f>
        <v/>
      </c>
      <c r="D163" s="98" t="str">
        <f>IF('Order Form'!F179="","",IF(ISNUMBER(($H163)),'Order Form'!F179,""))</f>
        <v/>
      </c>
      <c r="E163" s="41"/>
      <c r="F163" s="97" t="str">
        <f>IF(ISNUMBER((H163)),SUBSTITUTE(SUBSTITUTE('Order Form'!B179,"-","")," ",""),"")</f>
        <v/>
      </c>
      <c r="G163" s="42"/>
      <c r="H163" s="96" t="str">
        <f>IF('Order Form'!H179&gt;0,'Order Form'!H179," ")</f>
        <v xml:space="preserve"> </v>
      </c>
      <c r="I163" s="95" t="str">
        <f>IF('Order Form'!$K$13="Yes",(IF('Order Form'!J179&gt;0,"",IF('Order Form'!$K$10&lt;&gt;"GR - Gratis",IF('Order Form'!I179=0,"",IF(ISNUMBER($H163),'Order Form'!I179,"")),""))),"")</f>
        <v/>
      </c>
      <c r="J163" s="95" t="str">
        <f>IF('Order Form'!$K$13="Yes",(IF('Order Form'!J179=0,"",IF('Order Form'!$K$10&lt;&gt;"GR - Gratis",IF(ISNUMBER($H163),'Order Form'!J179,""),""))),"")</f>
        <v/>
      </c>
      <c r="K163" s="43"/>
      <c r="L163" s="95" t="str">
        <f>IF('Order Form'!J179&gt;0,"",IF('Order Form'!G179=0,"",IF('Order Form'!$K$10&lt;&gt;"GR - Gratis",IF('Order Form'!$K$12="Yes",IF(ISNUMBER($H163),'Order Form'!G179*100,""),""),"")))</f>
        <v/>
      </c>
      <c r="M163" s="95" t="str">
        <f>IF('Order Form'!J179&gt;0,"",IF('Order Form'!$K$17=0,"",IF('Order Form'!$K$17=0,"",IF('Order Form'!$K$10&lt;&gt;"GR - Gratis",IF('Order Form'!$K$12="Yes",IF(ISNUMBER($H163),'Order Form'!$K$17*100,""),""),""))))</f>
        <v/>
      </c>
      <c r="N163" s="44"/>
      <c r="O163" s="94" t="str">
        <f>IF('Order Form'!$B$8="Name / Attent Of","",IF(ISNUMBER($H163),IF('Order Form'!$K$14="Yes",'Order Form'!$B$8,""),""))</f>
        <v/>
      </c>
      <c r="P163" s="102" t="str">
        <f>IF('Order Form'!$B$9="Company / Department","",IF(ISNUMBER($H163),IF('Order Form'!$K$14="Yes",'Order Form'!$B$9,""),""))</f>
        <v/>
      </c>
      <c r="Q163" s="94" t="str">
        <f>IF('Order Form'!$B$10="Address 1","",IF(ISNUMBER($H163),IF('Order Form'!$K$14="Yes",'Order Form'!$B$10,""),""))</f>
        <v/>
      </c>
      <c r="R163" s="94" t="str">
        <f>IF('Order Form'!$B$11="Address 2","",IF(ISNUMBER($H163),IF('Order Form'!$K$14="Yes",'Order Form'!$B$11,""),""))</f>
        <v/>
      </c>
      <c r="S163" s="102" t="str">
        <f>IF('Order Form'!$B$12="Address 3","",IF(ISNUMBER($H163),IF('Order Form'!$K$14="Yes",'Order Form'!$B$12,""),""))</f>
        <v/>
      </c>
      <c r="T163" s="94" t="str">
        <f>IF('Order Form'!$B$13="Town","",IF(ISNUMBER($H163),IF('Order Form'!$K$14="Yes",'Order Form'!$B$13,""),""))</f>
        <v/>
      </c>
      <c r="U163" s="40"/>
      <c r="V163" s="109" t="str">
        <f>IF('Order Form'!$B$14="Post Code","",IF(ISNUMBER($H163),IF('Order Form'!$K$14="Yes",'Order Form'!$B$14,""),""))</f>
        <v/>
      </c>
      <c r="W163" s="104" t="str">
        <f>IF('Order Form'!$B$15="Country","",IF(ISNUMBER($H163),IF('Order Form'!$K$14="Yes",VLOOKUP('Order Form'!$B$15,Lists!N:O,2,0),""),""))</f>
        <v/>
      </c>
      <c r="X163" s="106"/>
      <c r="Y163" s="105" t="str">
        <f>IF('Order Form'!$F$8="Phone","",IF(ISNUMBER($H163),IF('Order Form'!$K$14="Yes",'Order Form'!$F$8,""),""))</f>
        <v/>
      </c>
      <c r="Z163" s="103" t="str">
        <f>IF('Order Form'!$F$9="Email","",IF(ISNUMBER($H163),IF('Order Form'!$K$14="Yes",'Order Form'!$F$9,""),""))</f>
        <v/>
      </c>
      <c r="AA163" s="44"/>
      <c r="AC163" s="92" t="str">
        <f>IF(ISNUMBER(($H163)),LEFT('Order Form'!$K$10,2),"")</f>
        <v/>
      </c>
      <c r="AD163" s="40"/>
      <c r="AE163" s="92" t="str">
        <f>IF(AC163="GR",LEFT('Order Form'!$K$11,2),"")</f>
        <v/>
      </c>
      <c r="AF163" s="40"/>
      <c r="AG163" s="44"/>
      <c r="AH163" s="44"/>
      <c r="AI163" s="92" t="str">
        <f>IF(ISNUMBER(($H163)),IF('Order Form'!$K$16="Yes","P",""),"")</f>
        <v/>
      </c>
      <c r="AJ163" s="40"/>
      <c r="AK163" s="112"/>
      <c r="AL163" s="112"/>
      <c r="AM163" s="40"/>
      <c r="AN163" s="40"/>
      <c r="AO163" s="44"/>
      <c r="AP163" s="40"/>
      <c r="AQ163" s="44"/>
      <c r="AR163" s="44"/>
      <c r="AS163" s="44"/>
      <c r="AZ163" s="92" t="str">
        <f>IF(ISNUMBER(($H163)),IF('Order Form'!$K$15="Yes","Y",""),"")</f>
        <v/>
      </c>
      <c r="BD163" s="93" t="e">
        <f>IF('Order Form'!#REF!&gt;0,"OF"," ")</f>
        <v>#REF!</v>
      </c>
      <c r="BE163" s="92" t="e">
        <f>IF('Order Form'!#REF!&gt;0,"Y"," ")</f>
        <v>#REF!</v>
      </c>
      <c r="BF163" s="92" t="e">
        <f>IF('Order Form'!#REF!&gt;0,"STANDARD"," ")</f>
        <v>#REF!</v>
      </c>
    </row>
    <row r="164" spans="1:58">
      <c r="A164" s="40"/>
      <c r="B164" s="99" t="str">
        <f>IF(ISNUMBER(($H164)),'Order Form'!$D$5,"")</f>
        <v/>
      </c>
      <c r="C164" s="98" t="str">
        <f>IF(ISNUMBER(($H164)),'Order Form'!$G$5,"")</f>
        <v/>
      </c>
      <c r="D164" s="98" t="str">
        <f>IF('Order Form'!F180="","",IF(ISNUMBER(($H164)),'Order Form'!F180,""))</f>
        <v/>
      </c>
      <c r="E164" s="41"/>
      <c r="F164" s="97" t="str">
        <f>IF(ISNUMBER((H164)),SUBSTITUTE(SUBSTITUTE('Order Form'!B180,"-","")," ",""),"")</f>
        <v/>
      </c>
      <c r="G164" s="42"/>
      <c r="H164" s="96" t="str">
        <f>IF('Order Form'!H180&gt;0,'Order Form'!H180," ")</f>
        <v xml:space="preserve"> </v>
      </c>
      <c r="I164" s="95" t="str">
        <f>IF('Order Form'!$K$13="Yes",(IF('Order Form'!J180&gt;0,"",IF('Order Form'!$K$10&lt;&gt;"GR - Gratis",IF('Order Form'!I180=0,"",IF(ISNUMBER($H164),'Order Form'!I180,"")),""))),"")</f>
        <v/>
      </c>
      <c r="J164" s="95" t="str">
        <f>IF('Order Form'!$K$13="Yes",(IF('Order Form'!J180=0,"",IF('Order Form'!$K$10&lt;&gt;"GR - Gratis",IF(ISNUMBER($H164),'Order Form'!J180,""),""))),"")</f>
        <v/>
      </c>
      <c r="K164" s="43"/>
      <c r="L164" s="95" t="str">
        <f>IF('Order Form'!J180&gt;0,"",IF('Order Form'!G180=0,"",IF('Order Form'!$K$10&lt;&gt;"GR - Gratis",IF('Order Form'!$K$12="Yes",IF(ISNUMBER($H164),'Order Form'!G180*100,""),""),"")))</f>
        <v/>
      </c>
      <c r="M164" s="95" t="str">
        <f>IF('Order Form'!J180&gt;0,"",IF('Order Form'!$K$17=0,"",IF('Order Form'!$K$17=0,"",IF('Order Form'!$K$10&lt;&gt;"GR - Gratis",IF('Order Form'!$K$12="Yes",IF(ISNUMBER($H164),'Order Form'!$K$17*100,""),""),""))))</f>
        <v/>
      </c>
      <c r="N164" s="44"/>
      <c r="O164" s="94" t="str">
        <f>IF('Order Form'!$B$8="Name / Attent Of","",IF(ISNUMBER($H164),IF('Order Form'!$K$14="Yes",'Order Form'!$B$8,""),""))</f>
        <v/>
      </c>
      <c r="P164" s="102" t="str">
        <f>IF('Order Form'!$B$9="Company / Department","",IF(ISNUMBER($H164),IF('Order Form'!$K$14="Yes",'Order Form'!$B$9,""),""))</f>
        <v/>
      </c>
      <c r="Q164" s="94" t="str">
        <f>IF('Order Form'!$B$10="Address 1","",IF(ISNUMBER($H164),IF('Order Form'!$K$14="Yes",'Order Form'!$B$10,""),""))</f>
        <v/>
      </c>
      <c r="R164" s="94" t="str">
        <f>IF('Order Form'!$B$11="Address 2","",IF(ISNUMBER($H164),IF('Order Form'!$K$14="Yes",'Order Form'!$B$11,""),""))</f>
        <v/>
      </c>
      <c r="S164" s="102" t="str">
        <f>IF('Order Form'!$B$12="Address 3","",IF(ISNUMBER($H164),IF('Order Form'!$K$14="Yes",'Order Form'!$B$12,""),""))</f>
        <v/>
      </c>
      <c r="T164" s="94" t="str">
        <f>IF('Order Form'!$B$13="Town","",IF(ISNUMBER($H164),IF('Order Form'!$K$14="Yes",'Order Form'!$B$13,""),""))</f>
        <v/>
      </c>
      <c r="U164" s="40"/>
      <c r="V164" s="109" t="str">
        <f>IF('Order Form'!$B$14="Post Code","",IF(ISNUMBER($H164),IF('Order Form'!$K$14="Yes",'Order Form'!$B$14,""),""))</f>
        <v/>
      </c>
      <c r="W164" s="104" t="str">
        <f>IF('Order Form'!$B$15="Country","",IF(ISNUMBER($H164),IF('Order Form'!$K$14="Yes",VLOOKUP('Order Form'!$B$15,Lists!N:O,2,0),""),""))</f>
        <v/>
      </c>
      <c r="X164" s="106"/>
      <c r="Y164" s="105" t="str">
        <f>IF('Order Form'!$F$8="Phone","",IF(ISNUMBER($H164),IF('Order Form'!$K$14="Yes",'Order Form'!$F$8,""),""))</f>
        <v/>
      </c>
      <c r="Z164" s="103" t="str">
        <f>IF('Order Form'!$F$9="Email","",IF(ISNUMBER($H164),IF('Order Form'!$K$14="Yes",'Order Form'!$F$9,""),""))</f>
        <v/>
      </c>
      <c r="AA164" s="44"/>
      <c r="AC164" s="92" t="str">
        <f>IF(ISNUMBER(($H164)),LEFT('Order Form'!$K$10,2),"")</f>
        <v/>
      </c>
      <c r="AD164" s="40"/>
      <c r="AE164" s="92" t="str">
        <f>IF(AC164="GR",LEFT('Order Form'!$K$11,2),"")</f>
        <v/>
      </c>
      <c r="AF164" s="40"/>
      <c r="AG164" s="44"/>
      <c r="AH164" s="44"/>
      <c r="AI164" s="92" t="str">
        <f>IF(ISNUMBER(($H164)),IF('Order Form'!$K$16="Yes","P",""),"")</f>
        <v/>
      </c>
      <c r="AJ164" s="40"/>
      <c r="AK164" s="112"/>
      <c r="AL164" s="112"/>
      <c r="AM164" s="40"/>
      <c r="AN164" s="40"/>
      <c r="AO164" s="44"/>
      <c r="AP164" s="40"/>
      <c r="AQ164" s="44"/>
      <c r="AR164" s="44"/>
      <c r="AS164" s="44"/>
      <c r="AZ164" s="92" t="str">
        <f>IF(ISNUMBER(($H164)),IF('Order Form'!$K$15="Yes","Y",""),"")</f>
        <v/>
      </c>
      <c r="BD164" s="93" t="e">
        <f>IF('Order Form'!#REF!&gt;0,"OF"," ")</f>
        <v>#REF!</v>
      </c>
      <c r="BE164" s="92" t="e">
        <f>IF('Order Form'!#REF!&gt;0,"Y"," ")</f>
        <v>#REF!</v>
      </c>
      <c r="BF164" s="92" t="e">
        <f>IF('Order Form'!#REF!&gt;0,"STANDARD"," ")</f>
        <v>#REF!</v>
      </c>
    </row>
    <row r="165" spans="1:58">
      <c r="A165" s="40"/>
      <c r="B165" s="99" t="str">
        <f>IF(ISNUMBER(($H165)),'Order Form'!$D$5,"")</f>
        <v/>
      </c>
      <c r="C165" s="98" t="str">
        <f>IF(ISNUMBER(($H165)),'Order Form'!$G$5,"")</f>
        <v/>
      </c>
      <c r="D165" s="98" t="str">
        <f>IF('Order Form'!F181="","",IF(ISNUMBER(($H165)),'Order Form'!F181,""))</f>
        <v/>
      </c>
      <c r="E165" s="41"/>
      <c r="F165" s="97" t="str">
        <f>IF(ISNUMBER((H165)),SUBSTITUTE(SUBSTITUTE('Order Form'!B181,"-","")," ",""),"")</f>
        <v/>
      </c>
      <c r="G165" s="42"/>
      <c r="H165" s="96" t="str">
        <f>IF('Order Form'!H181&gt;0,'Order Form'!H181," ")</f>
        <v xml:space="preserve"> </v>
      </c>
      <c r="I165" s="95" t="str">
        <f>IF('Order Form'!$K$13="Yes",(IF('Order Form'!J181&gt;0,"",IF('Order Form'!$K$10&lt;&gt;"GR - Gratis",IF('Order Form'!I181=0,"",IF(ISNUMBER($H165),'Order Form'!I181,"")),""))),"")</f>
        <v/>
      </c>
      <c r="J165" s="95" t="str">
        <f>IF('Order Form'!$K$13="Yes",(IF('Order Form'!J181=0,"",IF('Order Form'!$K$10&lt;&gt;"GR - Gratis",IF(ISNUMBER($H165),'Order Form'!J181,""),""))),"")</f>
        <v/>
      </c>
      <c r="K165" s="43"/>
      <c r="L165" s="95" t="str">
        <f>IF('Order Form'!J181&gt;0,"",IF('Order Form'!G181=0,"",IF('Order Form'!$K$10&lt;&gt;"GR - Gratis",IF('Order Form'!$K$12="Yes",IF(ISNUMBER($H165),'Order Form'!G181*100,""),""),"")))</f>
        <v/>
      </c>
      <c r="M165" s="95" t="str">
        <f>IF('Order Form'!J181&gt;0,"",IF('Order Form'!$K$17=0,"",IF('Order Form'!$K$17=0,"",IF('Order Form'!$K$10&lt;&gt;"GR - Gratis",IF('Order Form'!$K$12="Yes",IF(ISNUMBER($H165),'Order Form'!$K$17*100,""),""),""))))</f>
        <v/>
      </c>
      <c r="N165" s="44"/>
      <c r="O165" s="94" t="str">
        <f>IF('Order Form'!$B$8="Name / Attent Of","",IF(ISNUMBER($H165),IF('Order Form'!$K$14="Yes",'Order Form'!$B$8,""),""))</f>
        <v/>
      </c>
      <c r="P165" s="102" t="str">
        <f>IF('Order Form'!$B$9="Company / Department","",IF(ISNUMBER($H165),IF('Order Form'!$K$14="Yes",'Order Form'!$B$9,""),""))</f>
        <v/>
      </c>
      <c r="Q165" s="94" t="str">
        <f>IF('Order Form'!$B$10="Address 1","",IF(ISNUMBER($H165),IF('Order Form'!$K$14="Yes",'Order Form'!$B$10,""),""))</f>
        <v/>
      </c>
      <c r="R165" s="94" t="str">
        <f>IF('Order Form'!$B$11="Address 2","",IF(ISNUMBER($H165),IF('Order Form'!$K$14="Yes",'Order Form'!$B$11,""),""))</f>
        <v/>
      </c>
      <c r="S165" s="102" t="str">
        <f>IF('Order Form'!$B$12="Address 3","",IF(ISNUMBER($H165),IF('Order Form'!$K$14="Yes",'Order Form'!$B$12,""),""))</f>
        <v/>
      </c>
      <c r="T165" s="94" t="str">
        <f>IF('Order Form'!$B$13="Town","",IF(ISNUMBER($H165),IF('Order Form'!$K$14="Yes",'Order Form'!$B$13,""),""))</f>
        <v/>
      </c>
      <c r="U165" s="40"/>
      <c r="V165" s="109" t="str">
        <f>IF('Order Form'!$B$14="Post Code","",IF(ISNUMBER($H165),IF('Order Form'!$K$14="Yes",'Order Form'!$B$14,""),""))</f>
        <v/>
      </c>
      <c r="W165" s="104" t="str">
        <f>IF('Order Form'!$B$15="Country","",IF(ISNUMBER($H165),IF('Order Form'!$K$14="Yes",VLOOKUP('Order Form'!$B$15,Lists!N:O,2,0),""),""))</f>
        <v/>
      </c>
      <c r="X165" s="106"/>
      <c r="Y165" s="105" t="str">
        <f>IF('Order Form'!$F$8="Phone","",IF(ISNUMBER($H165),IF('Order Form'!$K$14="Yes",'Order Form'!$F$8,""),""))</f>
        <v/>
      </c>
      <c r="Z165" s="103" t="str">
        <f>IF('Order Form'!$F$9="Email","",IF(ISNUMBER($H165),IF('Order Form'!$K$14="Yes",'Order Form'!$F$9,""),""))</f>
        <v/>
      </c>
      <c r="AA165" s="44"/>
      <c r="AC165" s="92" t="str">
        <f>IF(ISNUMBER(($H165)),LEFT('Order Form'!$K$10,2),"")</f>
        <v/>
      </c>
      <c r="AD165" s="40"/>
      <c r="AE165" s="92" t="str">
        <f>IF(AC165="GR",LEFT('Order Form'!$K$11,2),"")</f>
        <v/>
      </c>
      <c r="AF165" s="40"/>
      <c r="AG165" s="44"/>
      <c r="AH165" s="44"/>
      <c r="AI165" s="92" t="str">
        <f>IF(ISNUMBER(($H165)),IF('Order Form'!$K$16="Yes","P",""),"")</f>
        <v/>
      </c>
      <c r="AJ165" s="40"/>
      <c r="AK165" s="112"/>
      <c r="AL165" s="112"/>
      <c r="AM165" s="40"/>
      <c r="AN165" s="40"/>
      <c r="AO165" s="44"/>
      <c r="AP165" s="40"/>
      <c r="AQ165" s="44"/>
      <c r="AR165" s="44"/>
      <c r="AS165" s="44"/>
      <c r="AZ165" s="92" t="str">
        <f>IF(ISNUMBER(($H165)),IF('Order Form'!$K$15="Yes","Y",""),"")</f>
        <v/>
      </c>
      <c r="BD165" s="93" t="e">
        <f>IF('Order Form'!#REF!&gt;0,"OF"," ")</f>
        <v>#REF!</v>
      </c>
      <c r="BE165" s="92" t="e">
        <f>IF('Order Form'!#REF!&gt;0,"Y"," ")</f>
        <v>#REF!</v>
      </c>
      <c r="BF165" s="92" t="e">
        <f>IF('Order Form'!#REF!&gt;0,"STANDARD"," ")</f>
        <v>#REF!</v>
      </c>
    </row>
    <row r="166" spans="1:58">
      <c r="A166" s="40"/>
      <c r="B166" s="99" t="str">
        <f>IF(ISNUMBER(($H166)),'Order Form'!$D$5,"")</f>
        <v/>
      </c>
      <c r="C166" s="98" t="str">
        <f>IF(ISNUMBER(($H166)),'Order Form'!$G$5,"")</f>
        <v/>
      </c>
      <c r="D166" s="98" t="str">
        <f>IF('Order Form'!F182="","",IF(ISNUMBER(($H166)),'Order Form'!F182,""))</f>
        <v/>
      </c>
      <c r="E166" s="41"/>
      <c r="F166" s="97" t="str">
        <f>IF(ISNUMBER((H166)),SUBSTITUTE(SUBSTITUTE('Order Form'!B182,"-","")," ",""),"")</f>
        <v/>
      </c>
      <c r="G166" s="42"/>
      <c r="H166" s="96" t="str">
        <f>IF('Order Form'!H182&gt;0,'Order Form'!H182," ")</f>
        <v xml:space="preserve"> </v>
      </c>
      <c r="I166" s="95" t="str">
        <f>IF('Order Form'!$K$13="Yes",(IF('Order Form'!J182&gt;0,"",IF('Order Form'!$K$10&lt;&gt;"GR - Gratis",IF('Order Form'!I182=0,"",IF(ISNUMBER($H166),'Order Form'!I182,"")),""))),"")</f>
        <v/>
      </c>
      <c r="J166" s="95" t="str">
        <f>IF('Order Form'!$K$13="Yes",(IF('Order Form'!J182=0,"",IF('Order Form'!$K$10&lt;&gt;"GR - Gratis",IF(ISNUMBER($H166),'Order Form'!J182,""),""))),"")</f>
        <v/>
      </c>
      <c r="K166" s="43"/>
      <c r="L166" s="95" t="str">
        <f>IF('Order Form'!J182&gt;0,"",IF('Order Form'!G182=0,"",IF('Order Form'!$K$10&lt;&gt;"GR - Gratis",IF('Order Form'!$K$12="Yes",IF(ISNUMBER($H166),'Order Form'!G182*100,""),""),"")))</f>
        <v/>
      </c>
      <c r="M166" s="95" t="str">
        <f>IF('Order Form'!J182&gt;0,"",IF('Order Form'!$K$17=0,"",IF('Order Form'!$K$17=0,"",IF('Order Form'!$K$10&lt;&gt;"GR - Gratis",IF('Order Form'!$K$12="Yes",IF(ISNUMBER($H166),'Order Form'!$K$17*100,""),""),""))))</f>
        <v/>
      </c>
      <c r="N166" s="44"/>
      <c r="O166" s="94" t="str">
        <f>IF('Order Form'!$B$8="Name / Attent Of","",IF(ISNUMBER($H166),IF('Order Form'!$K$14="Yes",'Order Form'!$B$8,""),""))</f>
        <v/>
      </c>
      <c r="P166" s="102" t="str">
        <f>IF('Order Form'!$B$9="Company / Department","",IF(ISNUMBER($H166),IF('Order Form'!$K$14="Yes",'Order Form'!$B$9,""),""))</f>
        <v/>
      </c>
      <c r="Q166" s="94" t="str">
        <f>IF('Order Form'!$B$10="Address 1","",IF(ISNUMBER($H166),IF('Order Form'!$K$14="Yes",'Order Form'!$B$10,""),""))</f>
        <v/>
      </c>
      <c r="R166" s="94" t="str">
        <f>IF('Order Form'!$B$11="Address 2","",IF(ISNUMBER($H166),IF('Order Form'!$K$14="Yes",'Order Form'!$B$11,""),""))</f>
        <v/>
      </c>
      <c r="S166" s="102" t="str">
        <f>IF('Order Form'!$B$12="Address 3","",IF(ISNUMBER($H166),IF('Order Form'!$K$14="Yes",'Order Form'!$B$12,""),""))</f>
        <v/>
      </c>
      <c r="T166" s="94" t="str">
        <f>IF('Order Form'!$B$13="Town","",IF(ISNUMBER($H166),IF('Order Form'!$K$14="Yes",'Order Form'!$B$13,""),""))</f>
        <v/>
      </c>
      <c r="U166" s="40"/>
      <c r="V166" s="109" t="str">
        <f>IF('Order Form'!$B$14="Post Code","",IF(ISNUMBER($H166),IF('Order Form'!$K$14="Yes",'Order Form'!$B$14,""),""))</f>
        <v/>
      </c>
      <c r="W166" s="104" t="str">
        <f>IF('Order Form'!$B$15="Country","",IF(ISNUMBER($H166),IF('Order Form'!$K$14="Yes",VLOOKUP('Order Form'!$B$15,Lists!N:O,2,0),""),""))</f>
        <v/>
      </c>
      <c r="X166" s="106"/>
      <c r="Y166" s="105" t="str">
        <f>IF('Order Form'!$F$8="Phone","",IF(ISNUMBER($H166),IF('Order Form'!$K$14="Yes",'Order Form'!$F$8,""),""))</f>
        <v/>
      </c>
      <c r="Z166" s="103" t="str">
        <f>IF('Order Form'!$F$9="Email","",IF(ISNUMBER($H166),IF('Order Form'!$K$14="Yes",'Order Form'!$F$9,""),""))</f>
        <v/>
      </c>
      <c r="AA166" s="44"/>
      <c r="AC166" s="92" t="str">
        <f>IF(ISNUMBER(($H166)),LEFT('Order Form'!$K$10,2),"")</f>
        <v/>
      </c>
      <c r="AD166" s="40"/>
      <c r="AE166" s="92" t="str">
        <f>IF(AC166="GR",LEFT('Order Form'!$K$11,2),"")</f>
        <v/>
      </c>
      <c r="AF166" s="40"/>
      <c r="AG166" s="44"/>
      <c r="AH166" s="44"/>
      <c r="AI166" s="92" t="str">
        <f>IF(ISNUMBER(($H166)),IF('Order Form'!$K$16="Yes","P",""),"")</f>
        <v/>
      </c>
      <c r="AJ166" s="40"/>
      <c r="AK166" s="112"/>
      <c r="AL166" s="112"/>
      <c r="AM166" s="40"/>
      <c r="AN166" s="40"/>
      <c r="AO166" s="44"/>
      <c r="AP166" s="40"/>
      <c r="AQ166" s="44"/>
      <c r="AR166" s="44"/>
      <c r="AS166" s="44"/>
      <c r="AZ166" s="92" t="str">
        <f>IF(ISNUMBER(($H166)),IF('Order Form'!$K$15="Yes","Y",""),"")</f>
        <v/>
      </c>
      <c r="BD166" s="93" t="e">
        <f>IF('Order Form'!#REF!&gt;0,"OF"," ")</f>
        <v>#REF!</v>
      </c>
      <c r="BE166" s="92" t="e">
        <f>IF('Order Form'!#REF!&gt;0,"Y"," ")</f>
        <v>#REF!</v>
      </c>
      <c r="BF166" s="92" t="e">
        <f>IF('Order Form'!#REF!&gt;0,"STANDARD"," ")</f>
        <v>#REF!</v>
      </c>
    </row>
    <row r="167" spans="1:58">
      <c r="A167" s="40"/>
      <c r="B167" s="99" t="str">
        <f>IF(ISNUMBER(($H167)),'Order Form'!$D$5,"")</f>
        <v/>
      </c>
      <c r="C167" s="98" t="str">
        <f>IF(ISNUMBER(($H167)),'Order Form'!$G$5,"")</f>
        <v/>
      </c>
      <c r="D167" s="98" t="str">
        <f>IF('Order Form'!F183="","",IF(ISNUMBER(($H167)),'Order Form'!F183,""))</f>
        <v/>
      </c>
      <c r="E167" s="41"/>
      <c r="F167" s="97" t="str">
        <f>IF(ISNUMBER((H167)),SUBSTITUTE(SUBSTITUTE('Order Form'!B183,"-","")," ",""),"")</f>
        <v/>
      </c>
      <c r="G167" s="42"/>
      <c r="H167" s="96" t="str">
        <f>IF('Order Form'!H183&gt;0,'Order Form'!H183," ")</f>
        <v xml:space="preserve"> </v>
      </c>
      <c r="I167" s="95" t="str">
        <f>IF('Order Form'!$K$13="Yes",(IF('Order Form'!J183&gt;0,"",IF('Order Form'!$K$10&lt;&gt;"GR - Gratis",IF('Order Form'!I183=0,"",IF(ISNUMBER($H167),'Order Form'!I183,"")),""))),"")</f>
        <v/>
      </c>
      <c r="J167" s="95" t="str">
        <f>IF('Order Form'!$K$13="Yes",(IF('Order Form'!J183=0,"",IF('Order Form'!$K$10&lt;&gt;"GR - Gratis",IF(ISNUMBER($H167),'Order Form'!J183,""),""))),"")</f>
        <v/>
      </c>
      <c r="K167" s="43"/>
      <c r="L167" s="95" t="str">
        <f>IF('Order Form'!J183&gt;0,"",IF('Order Form'!G183=0,"",IF('Order Form'!$K$10&lt;&gt;"GR - Gratis",IF('Order Form'!$K$12="Yes",IF(ISNUMBER($H167),'Order Form'!G183*100,""),""),"")))</f>
        <v/>
      </c>
      <c r="M167" s="95" t="str">
        <f>IF('Order Form'!J183&gt;0,"",IF('Order Form'!$K$17=0,"",IF('Order Form'!$K$17=0,"",IF('Order Form'!$K$10&lt;&gt;"GR - Gratis",IF('Order Form'!$K$12="Yes",IF(ISNUMBER($H167),'Order Form'!$K$17*100,""),""),""))))</f>
        <v/>
      </c>
      <c r="N167" s="44"/>
      <c r="O167" s="94" t="str">
        <f>IF('Order Form'!$B$8="Name / Attent Of","",IF(ISNUMBER($H167),IF('Order Form'!$K$14="Yes",'Order Form'!$B$8,""),""))</f>
        <v/>
      </c>
      <c r="P167" s="102" t="str">
        <f>IF('Order Form'!$B$9="Company / Department","",IF(ISNUMBER($H167),IF('Order Form'!$K$14="Yes",'Order Form'!$B$9,""),""))</f>
        <v/>
      </c>
      <c r="Q167" s="94" t="str">
        <f>IF('Order Form'!$B$10="Address 1","",IF(ISNUMBER($H167),IF('Order Form'!$K$14="Yes",'Order Form'!$B$10,""),""))</f>
        <v/>
      </c>
      <c r="R167" s="94" t="str">
        <f>IF('Order Form'!$B$11="Address 2","",IF(ISNUMBER($H167),IF('Order Form'!$K$14="Yes",'Order Form'!$B$11,""),""))</f>
        <v/>
      </c>
      <c r="S167" s="102" t="str">
        <f>IF('Order Form'!$B$12="Address 3","",IF(ISNUMBER($H167),IF('Order Form'!$K$14="Yes",'Order Form'!$B$12,""),""))</f>
        <v/>
      </c>
      <c r="T167" s="94" t="str">
        <f>IF('Order Form'!$B$13="Town","",IF(ISNUMBER($H167),IF('Order Form'!$K$14="Yes",'Order Form'!$B$13,""),""))</f>
        <v/>
      </c>
      <c r="U167" s="40"/>
      <c r="V167" s="109" t="str">
        <f>IF('Order Form'!$B$14="Post Code","",IF(ISNUMBER($H167),IF('Order Form'!$K$14="Yes",'Order Form'!$B$14,""),""))</f>
        <v/>
      </c>
      <c r="W167" s="104" t="str">
        <f>IF('Order Form'!$B$15="Country","",IF(ISNUMBER($H167),IF('Order Form'!$K$14="Yes",VLOOKUP('Order Form'!$B$15,Lists!N:O,2,0),""),""))</f>
        <v/>
      </c>
      <c r="X167" s="106"/>
      <c r="Y167" s="105" t="str">
        <f>IF('Order Form'!$F$8="Phone","",IF(ISNUMBER($H167),IF('Order Form'!$K$14="Yes",'Order Form'!$F$8,""),""))</f>
        <v/>
      </c>
      <c r="Z167" s="103" t="str">
        <f>IF('Order Form'!$F$9="Email","",IF(ISNUMBER($H167),IF('Order Form'!$K$14="Yes",'Order Form'!$F$9,""),""))</f>
        <v/>
      </c>
      <c r="AA167" s="44"/>
      <c r="AC167" s="92" t="str">
        <f>IF(ISNUMBER(($H167)),LEFT('Order Form'!$K$10,2),"")</f>
        <v/>
      </c>
      <c r="AD167" s="40"/>
      <c r="AE167" s="92" t="str">
        <f>IF(AC167="GR",LEFT('Order Form'!$K$11,2),"")</f>
        <v/>
      </c>
      <c r="AF167" s="40"/>
      <c r="AG167" s="44"/>
      <c r="AH167" s="44"/>
      <c r="AI167" s="92" t="str">
        <f>IF(ISNUMBER(($H167)),IF('Order Form'!$K$16="Yes","P",""),"")</f>
        <v/>
      </c>
      <c r="AJ167" s="40"/>
      <c r="AK167" s="112"/>
      <c r="AL167" s="112"/>
      <c r="AM167" s="40"/>
      <c r="AN167" s="40"/>
      <c r="AO167" s="44"/>
      <c r="AP167" s="40"/>
      <c r="AQ167" s="44"/>
      <c r="AR167" s="44"/>
      <c r="AS167" s="44"/>
      <c r="AZ167" s="92" t="str">
        <f>IF(ISNUMBER(($H167)),IF('Order Form'!$K$15="Yes","Y",""),"")</f>
        <v/>
      </c>
      <c r="BD167" s="93" t="e">
        <f>IF('Order Form'!#REF!&gt;0,"OF"," ")</f>
        <v>#REF!</v>
      </c>
      <c r="BE167" s="92" t="e">
        <f>IF('Order Form'!#REF!&gt;0,"Y"," ")</f>
        <v>#REF!</v>
      </c>
      <c r="BF167" s="92" t="e">
        <f>IF('Order Form'!#REF!&gt;0,"STANDARD"," ")</f>
        <v>#REF!</v>
      </c>
    </row>
    <row r="168" spans="1:58">
      <c r="A168" s="40"/>
      <c r="B168" s="99" t="str">
        <f>IF(ISNUMBER(($H168)),'Order Form'!$D$5,"")</f>
        <v/>
      </c>
      <c r="C168" s="98" t="str">
        <f>IF(ISNUMBER(($H168)),'Order Form'!$G$5,"")</f>
        <v/>
      </c>
      <c r="D168" s="98" t="str">
        <f>IF('Order Form'!F184="","",IF(ISNUMBER(($H168)),'Order Form'!F184,""))</f>
        <v/>
      </c>
      <c r="E168" s="41"/>
      <c r="F168" s="97" t="str">
        <f>IF(ISNUMBER((H168)),SUBSTITUTE(SUBSTITUTE('Order Form'!B184,"-","")," ",""),"")</f>
        <v/>
      </c>
      <c r="G168" s="42"/>
      <c r="H168" s="96" t="str">
        <f>IF('Order Form'!H184&gt;0,'Order Form'!H184," ")</f>
        <v xml:space="preserve"> </v>
      </c>
      <c r="I168" s="95" t="str">
        <f>IF('Order Form'!$K$13="Yes",(IF('Order Form'!J184&gt;0,"",IF('Order Form'!$K$10&lt;&gt;"GR - Gratis",IF('Order Form'!I184=0,"",IF(ISNUMBER($H168),'Order Form'!I184,"")),""))),"")</f>
        <v/>
      </c>
      <c r="J168" s="95" t="str">
        <f>IF('Order Form'!$K$13="Yes",(IF('Order Form'!J184=0,"",IF('Order Form'!$K$10&lt;&gt;"GR - Gratis",IF(ISNUMBER($H168),'Order Form'!J184,""),""))),"")</f>
        <v/>
      </c>
      <c r="K168" s="43"/>
      <c r="L168" s="95" t="str">
        <f>IF('Order Form'!J184&gt;0,"",IF('Order Form'!G184=0,"",IF('Order Form'!$K$10&lt;&gt;"GR - Gratis",IF('Order Form'!$K$12="Yes",IF(ISNUMBER($H168),'Order Form'!G184*100,""),""),"")))</f>
        <v/>
      </c>
      <c r="M168" s="95" t="str">
        <f>IF('Order Form'!J184&gt;0,"",IF('Order Form'!$K$17=0,"",IF('Order Form'!$K$17=0,"",IF('Order Form'!$K$10&lt;&gt;"GR - Gratis",IF('Order Form'!$K$12="Yes",IF(ISNUMBER($H168),'Order Form'!$K$17*100,""),""),""))))</f>
        <v/>
      </c>
      <c r="N168" s="44"/>
      <c r="O168" s="94" t="str">
        <f>IF('Order Form'!$B$8="Name / Attent Of","",IF(ISNUMBER($H168),IF('Order Form'!$K$14="Yes",'Order Form'!$B$8,""),""))</f>
        <v/>
      </c>
      <c r="P168" s="102" t="str">
        <f>IF('Order Form'!$B$9="Company / Department","",IF(ISNUMBER($H168),IF('Order Form'!$K$14="Yes",'Order Form'!$B$9,""),""))</f>
        <v/>
      </c>
      <c r="Q168" s="94" t="str">
        <f>IF('Order Form'!$B$10="Address 1","",IF(ISNUMBER($H168),IF('Order Form'!$K$14="Yes",'Order Form'!$B$10,""),""))</f>
        <v/>
      </c>
      <c r="R168" s="94" t="str">
        <f>IF('Order Form'!$B$11="Address 2","",IF(ISNUMBER($H168),IF('Order Form'!$K$14="Yes",'Order Form'!$B$11,""),""))</f>
        <v/>
      </c>
      <c r="S168" s="102" t="str">
        <f>IF('Order Form'!$B$12="Address 3","",IF(ISNUMBER($H168),IF('Order Form'!$K$14="Yes",'Order Form'!$B$12,""),""))</f>
        <v/>
      </c>
      <c r="T168" s="94" t="str">
        <f>IF('Order Form'!$B$13="Town","",IF(ISNUMBER($H168),IF('Order Form'!$K$14="Yes",'Order Form'!$B$13,""),""))</f>
        <v/>
      </c>
      <c r="U168" s="40"/>
      <c r="V168" s="109" t="str">
        <f>IF('Order Form'!$B$14="Post Code","",IF(ISNUMBER($H168),IF('Order Form'!$K$14="Yes",'Order Form'!$B$14,""),""))</f>
        <v/>
      </c>
      <c r="W168" s="104" t="str">
        <f>IF('Order Form'!$B$15="Country","",IF(ISNUMBER($H168),IF('Order Form'!$K$14="Yes",VLOOKUP('Order Form'!$B$15,Lists!N:O,2,0),""),""))</f>
        <v/>
      </c>
      <c r="X168" s="106"/>
      <c r="Y168" s="105" t="str">
        <f>IF('Order Form'!$F$8="Phone","",IF(ISNUMBER($H168),IF('Order Form'!$K$14="Yes",'Order Form'!$F$8,""),""))</f>
        <v/>
      </c>
      <c r="Z168" s="103" t="str">
        <f>IF('Order Form'!$F$9="Email","",IF(ISNUMBER($H168),IF('Order Form'!$K$14="Yes",'Order Form'!$F$9,""),""))</f>
        <v/>
      </c>
      <c r="AA168" s="44"/>
      <c r="AC168" s="92" t="str">
        <f>IF(ISNUMBER(($H168)),LEFT('Order Form'!$K$10,2),"")</f>
        <v/>
      </c>
      <c r="AD168" s="40"/>
      <c r="AE168" s="92" t="str">
        <f>IF(AC168="GR",LEFT('Order Form'!$K$11,2),"")</f>
        <v/>
      </c>
      <c r="AF168" s="40"/>
      <c r="AG168" s="44"/>
      <c r="AH168" s="44"/>
      <c r="AI168" s="92" t="str">
        <f>IF(ISNUMBER(($H168)),IF('Order Form'!$K$16="Yes","P",""),"")</f>
        <v/>
      </c>
      <c r="AJ168" s="40"/>
      <c r="AK168" s="112"/>
      <c r="AL168" s="112"/>
      <c r="AM168" s="40"/>
      <c r="AN168" s="40"/>
      <c r="AO168" s="44"/>
      <c r="AP168" s="40"/>
      <c r="AQ168" s="44"/>
      <c r="AR168" s="44"/>
      <c r="AS168" s="44"/>
      <c r="AZ168" s="92" t="str">
        <f>IF(ISNUMBER(($H168)),IF('Order Form'!$K$15="Yes","Y",""),"")</f>
        <v/>
      </c>
      <c r="BD168" s="93" t="e">
        <f>IF('Order Form'!#REF!&gt;0,"OF"," ")</f>
        <v>#REF!</v>
      </c>
      <c r="BE168" s="92" t="e">
        <f>IF('Order Form'!#REF!&gt;0,"Y"," ")</f>
        <v>#REF!</v>
      </c>
      <c r="BF168" s="92" t="e">
        <f>IF('Order Form'!#REF!&gt;0,"STANDARD"," ")</f>
        <v>#REF!</v>
      </c>
    </row>
    <row r="169" spans="1:58">
      <c r="A169" s="40"/>
      <c r="B169" s="99" t="str">
        <f>IF(ISNUMBER(($H169)),'Order Form'!$D$5,"")</f>
        <v/>
      </c>
      <c r="C169" s="98" t="str">
        <f>IF(ISNUMBER(($H169)),'Order Form'!$G$5,"")</f>
        <v/>
      </c>
      <c r="D169" s="98" t="str">
        <f>IF('Order Form'!F185="","",IF(ISNUMBER(($H169)),'Order Form'!F185,""))</f>
        <v/>
      </c>
      <c r="E169" s="41"/>
      <c r="F169" s="97" t="str">
        <f>IF(ISNUMBER((H169)),SUBSTITUTE(SUBSTITUTE('Order Form'!B185,"-","")," ",""),"")</f>
        <v/>
      </c>
      <c r="G169" s="42"/>
      <c r="H169" s="96" t="str">
        <f>IF('Order Form'!H185&gt;0,'Order Form'!H185," ")</f>
        <v xml:space="preserve"> </v>
      </c>
      <c r="I169" s="95" t="str">
        <f>IF('Order Form'!$K$13="Yes",(IF('Order Form'!J185&gt;0,"",IF('Order Form'!$K$10&lt;&gt;"GR - Gratis",IF('Order Form'!I185=0,"",IF(ISNUMBER($H169),'Order Form'!I185,"")),""))),"")</f>
        <v/>
      </c>
      <c r="J169" s="95" t="str">
        <f>IF('Order Form'!$K$13="Yes",(IF('Order Form'!J185=0,"",IF('Order Form'!$K$10&lt;&gt;"GR - Gratis",IF(ISNUMBER($H169),'Order Form'!J185,""),""))),"")</f>
        <v/>
      </c>
      <c r="K169" s="43"/>
      <c r="L169" s="95" t="str">
        <f>IF('Order Form'!J185&gt;0,"",IF('Order Form'!G185=0,"",IF('Order Form'!$K$10&lt;&gt;"GR - Gratis",IF('Order Form'!$K$12="Yes",IF(ISNUMBER($H169),'Order Form'!G185*100,""),""),"")))</f>
        <v/>
      </c>
      <c r="M169" s="95" t="str">
        <f>IF('Order Form'!J185&gt;0,"",IF('Order Form'!$K$17=0,"",IF('Order Form'!$K$17=0,"",IF('Order Form'!$K$10&lt;&gt;"GR - Gratis",IF('Order Form'!$K$12="Yes",IF(ISNUMBER($H169),'Order Form'!$K$17*100,""),""),""))))</f>
        <v/>
      </c>
      <c r="N169" s="44"/>
      <c r="O169" s="94" t="str">
        <f>IF('Order Form'!$B$8="Name / Attent Of","",IF(ISNUMBER($H169),IF('Order Form'!$K$14="Yes",'Order Form'!$B$8,""),""))</f>
        <v/>
      </c>
      <c r="P169" s="102" t="str">
        <f>IF('Order Form'!$B$9="Company / Department","",IF(ISNUMBER($H169),IF('Order Form'!$K$14="Yes",'Order Form'!$B$9,""),""))</f>
        <v/>
      </c>
      <c r="Q169" s="94" t="str">
        <f>IF('Order Form'!$B$10="Address 1","",IF(ISNUMBER($H169),IF('Order Form'!$K$14="Yes",'Order Form'!$B$10,""),""))</f>
        <v/>
      </c>
      <c r="R169" s="94" t="str">
        <f>IF('Order Form'!$B$11="Address 2","",IF(ISNUMBER($H169),IF('Order Form'!$K$14="Yes",'Order Form'!$B$11,""),""))</f>
        <v/>
      </c>
      <c r="S169" s="102" t="str">
        <f>IF('Order Form'!$B$12="Address 3","",IF(ISNUMBER($H169),IF('Order Form'!$K$14="Yes",'Order Form'!$B$12,""),""))</f>
        <v/>
      </c>
      <c r="T169" s="94" t="str">
        <f>IF('Order Form'!$B$13="Town","",IF(ISNUMBER($H169),IF('Order Form'!$K$14="Yes",'Order Form'!$B$13,""),""))</f>
        <v/>
      </c>
      <c r="U169" s="40"/>
      <c r="V169" s="109" t="str">
        <f>IF('Order Form'!$B$14="Post Code","",IF(ISNUMBER($H169),IF('Order Form'!$K$14="Yes",'Order Form'!$B$14,""),""))</f>
        <v/>
      </c>
      <c r="W169" s="104" t="str">
        <f>IF('Order Form'!$B$15="Country","",IF(ISNUMBER($H169),IF('Order Form'!$K$14="Yes",VLOOKUP('Order Form'!$B$15,Lists!N:O,2,0),""),""))</f>
        <v/>
      </c>
      <c r="X169" s="106"/>
      <c r="Y169" s="105" t="str">
        <f>IF('Order Form'!$F$8="Phone","",IF(ISNUMBER($H169),IF('Order Form'!$K$14="Yes",'Order Form'!$F$8,""),""))</f>
        <v/>
      </c>
      <c r="Z169" s="103" t="str">
        <f>IF('Order Form'!$F$9="Email","",IF(ISNUMBER($H169),IF('Order Form'!$K$14="Yes",'Order Form'!$F$9,""),""))</f>
        <v/>
      </c>
      <c r="AA169" s="44"/>
      <c r="AC169" s="92" t="str">
        <f>IF(ISNUMBER(($H169)),LEFT('Order Form'!$K$10,2),"")</f>
        <v/>
      </c>
      <c r="AD169" s="40"/>
      <c r="AE169" s="92" t="str">
        <f>IF(AC169="GR",LEFT('Order Form'!$K$11,2),"")</f>
        <v/>
      </c>
      <c r="AF169" s="40"/>
      <c r="AG169" s="44"/>
      <c r="AH169" s="44"/>
      <c r="AI169" s="92" t="str">
        <f>IF(ISNUMBER(($H169)),IF('Order Form'!$K$16="Yes","P",""),"")</f>
        <v/>
      </c>
      <c r="AJ169" s="40"/>
      <c r="AK169" s="112"/>
      <c r="AL169" s="112"/>
      <c r="AM169" s="40"/>
      <c r="AN169" s="40"/>
      <c r="AO169" s="44"/>
      <c r="AP169" s="40"/>
      <c r="AQ169" s="44"/>
      <c r="AR169" s="44"/>
      <c r="AS169" s="44"/>
      <c r="AZ169" s="92" t="str">
        <f>IF(ISNUMBER(($H169)),IF('Order Form'!$K$15="Yes","Y",""),"")</f>
        <v/>
      </c>
      <c r="BD169" s="93" t="e">
        <f>IF('Order Form'!#REF!&gt;0,"OF"," ")</f>
        <v>#REF!</v>
      </c>
      <c r="BE169" s="92" t="e">
        <f>IF('Order Form'!#REF!&gt;0,"Y"," ")</f>
        <v>#REF!</v>
      </c>
      <c r="BF169" s="92" t="e">
        <f>IF('Order Form'!#REF!&gt;0,"STANDARD"," ")</f>
        <v>#REF!</v>
      </c>
    </row>
    <row r="170" spans="1:58">
      <c r="A170" s="40"/>
      <c r="B170" s="99" t="str">
        <f>IF(ISNUMBER(($H170)),'Order Form'!$D$5,"")</f>
        <v/>
      </c>
      <c r="C170" s="98" t="str">
        <f>IF(ISNUMBER(($H170)),'Order Form'!$G$5,"")</f>
        <v/>
      </c>
      <c r="D170" s="98" t="str">
        <f>IF('Order Form'!F186="","",IF(ISNUMBER(($H170)),'Order Form'!F186,""))</f>
        <v/>
      </c>
      <c r="E170" s="41"/>
      <c r="F170" s="97" t="str">
        <f>IF(ISNUMBER((H170)),SUBSTITUTE(SUBSTITUTE('Order Form'!B186,"-","")," ",""),"")</f>
        <v/>
      </c>
      <c r="G170" s="42"/>
      <c r="H170" s="96" t="str">
        <f>IF('Order Form'!H186&gt;0,'Order Form'!H186," ")</f>
        <v xml:space="preserve"> </v>
      </c>
      <c r="I170" s="95" t="str">
        <f>IF('Order Form'!$K$13="Yes",(IF('Order Form'!J186&gt;0,"",IF('Order Form'!$K$10&lt;&gt;"GR - Gratis",IF('Order Form'!I186=0,"",IF(ISNUMBER($H170),'Order Form'!I186,"")),""))),"")</f>
        <v/>
      </c>
      <c r="J170" s="95" t="str">
        <f>IF('Order Form'!$K$13="Yes",(IF('Order Form'!J186=0,"",IF('Order Form'!$K$10&lt;&gt;"GR - Gratis",IF(ISNUMBER($H170),'Order Form'!J186,""),""))),"")</f>
        <v/>
      </c>
      <c r="K170" s="43"/>
      <c r="L170" s="95" t="str">
        <f>IF('Order Form'!J186&gt;0,"",IF('Order Form'!G186=0,"",IF('Order Form'!$K$10&lt;&gt;"GR - Gratis",IF('Order Form'!$K$12="Yes",IF(ISNUMBER($H170),'Order Form'!G186*100,""),""),"")))</f>
        <v/>
      </c>
      <c r="M170" s="95" t="str">
        <f>IF('Order Form'!J186&gt;0,"",IF('Order Form'!$K$17=0,"",IF('Order Form'!$K$17=0,"",IF('Order Form'!$K$10&lt;&gt;"GR - Gratis",IF('Order Form'!$K$12="Yes",IF(ISNUMBER($H170),'Order Form'!$K$17*100,""),""),""))))</f>
        <v/>
      </c>
      <c r="N170" s="44"/>
      <c r="O170" s="94" t="str">
        <f>IF('Order Form'!$B$8="Name / Attent Of","",IF(ISNUMBER($H170),IF('Order Form'!$K$14="Yes",'Order Form'!$B$8,""),""))</f>
        <v/>
      </c>
      <c r="P170" s="102" t="str">
        <f>IF('Order Form'!$B$9="Company / Department","",IF(ISNUMBER($H170),IF('Order Form'!$K$14="Yes",'Order Form'!$B$9,""),""))</f>
        <v/>
      </c>
      <c r="Q170" s="94" t="str">
        <f>IF('Order Form'!$B$10="Address 1","",IF(ISNUMBER($H170),IF('Order Form'!$K$14="Yes",'Order Form'!$B$10,""),""))</f>
        <v/>
      </c>
      <c r="R170" s="94" t="str">
        <f>IF('Order Form'!$B$11="Address 2","",IF(ISNUMBER($H170),IF('Order Form'!$K$14="Yes",'Order Form'!$B$11,""),""))</f>
        <v/>
      </c>
      <c r="S170" s="102" t="str">
        <f>IF('Order Form'!$B$12="Address 3","",IF(ISNUMBER($H170),IF('Order Form'!$K$14="Yes",'Order Form'!$B$12,""),""))</f>
        <v/>
      </c>
      <c r="T170" s="94" t="str">
        <f>IF('Order Form'!$B$13="Town","",IF(ISNUMBER($H170),IF('Order Form'!$K$14="Yes",'Order Form'!$B$13,""),""))</f>
        <v/>
      </c>
      <c r="U170" s="40"/>
      <c r="V170" s="109" t="str">
        <f>IF('Order Form'!$B$14="Post Code","",IF(ISNUMBER($H170),IF('Order Form'!$K$14="Yes",'Order Form'!$B$14,""),""))</f>
        <v/>
      </c>
      <c r="W170" s="104" t="str">
        <f>IF('Order Form'!$B$15="Country","",IF(ISNUMBER($H170),IF('Order Form'!$K$14="Yes",VLOOKUP('Order Form'!$B$15,Lists!N:O,2,0),""),""))</f>
        <v/>
      </c>
      <c r="X170" s="106"/>
      <c r="Y170" s="105" t="str">
        <f>IF('Order Form'!$F$8="Phone","",IF(ISNUMBER($H170),IF('Order Form'!$K$14="Yes",'Order Form'!$F$8,""),""))</f>
        <v/>
      </c>
      <c r="Z170" s="103" t="str">
        <f>IF('Order Form'!$F$9="Email","",IF(ISNUMBER($H170),IF('Order Form'!$K$14="Yes",'Order Form'!$F$9,""),""))</f>
        <v/>
      </c>
      <c r="AA170" s="44"/>
      <c r="AC170" s="92" t="str">
        <f>IF(ISNUMBER(($H170)),LEFT('Order Form'!$K$10,2),"")</f>
        <v/>
      </c>
      <c r="AD170" s="40"/>
      <c r="AE170" s="92" t="str">
        <f>IF(AC170="GR",LEFT('Order Form'!$K$11,2),"")</f>
        <v/>
      </c>
      <c r="AF170" s="40"/>
      <c r="AG170" s="44"/>
      <c r="AH170" s="44"/>
      <c r="AI170" s="92" t="str">
        <f>IF(ISNUMBER(($H170)),IF('Order Form'!$K$16="Yes","P",""),"")</f>
        <v/>
      </c>
      <c r="AJ170" s="40"/>
      <c r="AK170" s="112"/>
      <c r="AL170" s="112"/>
      <c r="AM170" s="40"/>
      <c r="AN170" s="40"/>
      <c r="AO170" s="44"/>
      <c r="AP170" s="40"/>
      <c r="AQ170" s="44"/>
      <c r="AR170" s="44"/>
      <c r="AS170" s="44"/>
      <c r="AZ170" s="92" t="str">
        <f>IF(ISNUMBER(($H170)),IF('Order Form'!$K$15="Yes","Y",""),"")</f>
        <v/>
      </c>
      <c r="BD170" s="93" t="e">
        <f>IF('Order Form'!#REF!&gt;0,"OF"," ")</f>
        <v>#REF!</v>
      </c>
      <c r="BE170" s="92" t="e">
        <f>IF('Order Form'!#REF!&gt;0,"Y"," ")</f>
        <v>#REF!</v>
      </c>
      <c r="BF170" s="92" t="e">
        <f>IF('Order Form'!#REF!&gt;0,"STANDARD"," ")</f>
        <v>#REF!</v>
      </c>
    </row>
    <row r="171" spans="1:58">
      <c r="A171" s="40"/>
      <c r="B171" s="99" t="str">
        <f>IF(ISNUMBER(($H171)),'Order Form'!$D$5,"")</f>
        <v/>
      </c>
      <c r="C171" s="98" t="str">
        <f>IF(ISNUMBER(($H171)),'Order Form'!$G$5,"")</f>
        <v/>
      </c>
      <c r="D171" s="98" t="str">
        <f>IF('Order Form'!F187="","",IF(ISNUMBER(($H171)),'Order Form'!F187,""))</f>
        <v/>
      </c>
      <c r="E171" s="41"/>
      <c r="F171" s="97" t="str">
        <f>IF(ISNUMBER((H171)),SUBSTITUTE(SUBSTITUTE('Order Form'!B187,"-","")," ",""),"")</f>
        <v/>
      </c>
      <c r="G171" s="42"/>
      <c r="H171" s="96" t="str">
        <f>IF('Order Form'!H187&gt;0,'Order Form'!H187," ")</f>
        <v xml:space="preserve"> </v>
      </c>
      <c r="I171" s="95" t="str">
        <f>IF('Order Form'!$K$13="Yes",(IF('Order Form'!J187&gt;0,"",IF('Order Form'!$K$10&lt;&gt;"GR - Gratis",IF('Order Form'!I187=0,"",IF(ISNUMBER($H171),'Order Form'!I187,"")),""))),"")</f>
        <v/>
      </c>
      <c r="J171" s="95" t="str">
        <f>IF('Order Form'!$K$13="Yes",(IF('Order Form'!J187=0,"",IF('Order Form'!$K$10&lt;&gt;"GR - Gratis",IF(ISNUMBER($H171),'Order Form'!J187,""),""))),"")</f>
        <v/>
      </c>
      <c r="K171" s="43"/>
      <c r="L171" s="95" t="str">
        <f>IF('Order Form'!J187&gt;0,"",IF('Order Form'!G187=0,"",IF('Order Form'!$K$10&lt;&gt;"GR - Gratis",IF('Order Form'!$K$12="Yes",IF(ISNUMBER($H171),'Order Form'!G187*100,""),""),"")))</f>
        <v/>
      </c>
      <c r="M171" s="95" t="str">
        <f>IF('Order Form'!J187&gt;0,"",IF('Order Form'!$K$17=0,"",IF('Order Form'!$K$17=0,"",IF('Order Form'!$K$10&lt;&gt;"GR - Gratis",IF('Order Form'!$K$12="Yes",IF(ISNUMBER($H171),'Order Form'!$K$17*100,""),""),""))))</f>
        <v/>
      </c>
      <c r="N171" s="44"/>
      <c r="O171" s="94" t="str">
        <f>IF('Order Form'!$B$8="Name / Attent Of","",IF(ISNUMBER($H171),IF('Order Form'!$K$14="Yes",'Order Form'!$B$8,""),""))</f>
        <v/>
      </c>
      <c r="P171" s="102" t="str">
        <f>IF('Order Form'!$B$9="Company / Department","",IF(ISNUMBER($H171),IF('Order Form'!$K$14="Yes",'Order Form'!$B$9,""),""))</f>
        <v/>
      </c>
      <c r="Q171" s="94" t="str">
        <f>IF('Order Form'!$B$10="Address 1","",IF(ISNUMBER($H171),IF('Order Form'!$K$14="Yes",'Order Form'!$B$10,""),""))</f>
        <v/>
      </c>
      <c r="R171" s="94" t="str">
        <f>IF('Order Form'!$B$11="Address 2","",IF(ISNUMBER($H171),IF('Order Form'!$K$14="Yes",'Order Form'!$B$11,""),""))</f>
        <v/>
      </c>
      <c r="S171" s="102" t="str">
        <f>IF('Order Form'!$B$12="Address 3","",IF(ISNUMBER($H171),IF('Order Form'!$K$14="Yes",'Order Form'!$B$12,""),""))</f>
        <v/>
      </c>
      <c r="T171" s="94" t="str">
        <f>IF('Order Form'!$B$13="Town","",IF(ISNUMBER($H171),IF('Order Form'!$K$14="Yes",'Order Form'!$B$13,""),""))</f>
        <v/>
      </c>
      <c r="U171" s="40"/>
      <c r="V171" s="109" t="str">
        <f>IF('Order Form'!$B$14="Post Code","",IF(ISNUMBER($H171),IF('Order Form'!$K$14="Yes",'Order Form'!$B$14,""),""))</f>
        <v/>
      </c>
      <c r="W171" s="104" t="str">
        <f>IF('Order Form'!$B$15="Country","",IF(ISNUMBER($H171),IF('Order Form'!$K$14="Yes",VLOOKUP('Order Form'!$B$15,Lists!N:O,2,0),""),""))</f>
        <v/>
      </c>
      <c r="X171" s="106"/>
      <c r="Y171" s="105" t="str">
        <f>IF('Order Form'!$F$8="Phone","",IF(ISNUMBER($H171),IF('Order Form'!$K$14="Yes",'Order Form'!$F$8,""),""))</f>
        <v/>
      </c>
      <c r="Z171" s="103" t="str">
        <f>IF('Order Form'!$F$9="Email","",IF(ISNUMBER($H171),IF('Order Form'!$K$14="Yes",'Order Form'!$F$9,""),""))</f>
        <v/>
      </c>
      <c r="AA171" s="44"/>
      <c r="AC171" s="92" t="str">
        <f>IF(ISNUMBER(($H171)),LEFT('Order Form'!$K$10,2),"")</f>
        <v/>
      </c>
      <c r="AD171" s="40"/>
      <c r="AE171" s="92" t="str">
        <f>IF(AC171="GR",LEFT('Order Form'!$K$11,2),"")</f>
        <v/>
      </c>
      <c r="AF171" s="40"/>
      <c r="AG171" s="44"/>
      <c r="AH171" s="44"/>
      <c r="AI171" s="92" t="str">
        <f>IF(ISNUMBER(($H171)),IF('Order Form'!$K$16="Yes","P",""),"")</f>
        <v/>
      </c>
      <c r="AJ171" s="40"/>
      <c r="AK171" s="112"/>
      <c r="AL171" s="112"/>
      <c r="AM171" s="40"/>
      <c r="AN171" s="40"/>
      <c r="AO171" s="44"/>
      <c r="AP171" s="40"/>
      <c r="AQ171" s="44"/>
      <c r="AR171" s="44"/>
      <c r="AS171" s="44"/>
      <c r="AZ171" s="92" t="str">
        <f>IF(ISNUMBER(($H171)),IF('Order Form'!$K$15="Yes","Y",""),"")</f>
        <v/>
      </c>
      <c r="BD171" s="93" t="e">
        <f>IF('Order Form'!#REF!&gt;0,"OF"," ")</f>
        <v>#REF!</v>
      </c>
      <c r="BE171" s="92" t="e">
        <f>IF('Order Form'!#REF!&gt;0,"Y"," ")</f>
        <v>#REF!</v>
      </c>
      <c r="BF171" s="92" t="e">
        <f>IF('Order Form'!#REF!&gt;0,"STANDARD"," ")</f>
        <v>#REF!</v>
      </c>
    </row>
    <row r="172" spans="1:58">
      <c r="A172" s="40"/>
      <c r="B172" s="99" t="str">
        <f>IF(ISNUMBER(($H172)),'Order Form'!$D$5,"")</f>
        <v/>
      </c>
      <c r="C172" s="98" t="str">
        <f>IF(ISNUMBER(($H172)),'Order Form'!$G$5,"")</f>
        <v/>
      </c>
      <c r="D172" s="98" t="str">
        <f>IF('Order Form'!F188="","",IF(ISNUMBER(($H172)),'Order Form'!F188,""))</f>
        <v/>
      </c>
      <c r="E172" s="41"/>
      <c r="F172" s="97" t="str">
        <f>IF(ISNUMBER((H172)),SUBSTITUTE(SUBSTITUTE('Order Form'!B188,"-","")," ",""),"")</f>
        <v/>
      </c>
      <c r="G172" s="42"/>
      <c r="H172" s="96" t="str">
        <f>IF('Order Form'!H188&gt;0,'Order Form'!H188," ")</f>
        <v xml:space="preserve"> </v>
      </c>
      <c r="I172" s="95" t="str">
        <f>IF('Order Form'!$K$13="Yes",(IF('Order Form'!J188&gt;0,"",IF('Order Form'!$K$10&lt;&gt;"GR - Gratis",IF('Order Form'!I188=0,"",IF(ISNUMBER($H172),'Order Form'!I188,"")),""))),"")</f>
        <v/>
      </c>
      <c r="J172" s="95" t="str">
        <f>IF('Order Form'!$K$13="Yes",(IF('Order Form'!J188=0,"",IF('Order Form'!$K$10&lt;&gt;"GR - Gratis",IF(ISNUMBER($H172),'Order Form'!J188,""),""))),"")</f>
        <v/>
      </c>
      <c r="K172" s="43"/>
      <c r="L172" s="95" t="str">
        <f>IF('Order Form'!J188&gt;0,"",IF('Order Form'!G188=0,"",IF('Order Form'!$K$10&lt;&gt;"GR - Gratis",IF('Order Form'!$K$12="Yes",IF(ISNUMBER($H172),'Order Form'!G188*100,""),""),"")))</f>
        <v/>
      </c>
      <c r="M172" s="95" t="str">
        <f>IF('Order Form'!J188&gt;0,"",IF('Order Form'!$K$17=0,"",IF('Order Form'!$K$17=0,"",IF('Order Form'!$K$10&lt;&gt;"GR - Gratis",IF('Order Form'!$K$12="Yes",IF(ISNUMBER($H172),'Order Form'!$K$17*100,""),""),""))))</f>
        <v/>
      </c>
      <c r="N172" s="44"/>
      <c r="O172" s="94" t="str">
        <f>IF('Order Form'!$B$8="Name / Attent Of","",IF(ISNUMBER($H172),IF('Order Form'!$K$14="Yes",'Order Form'!$B$8,""),""))</f>
        <v/>
      </c>
      <c r="P172" s="102" t="str">
        <f>IF('Order Form'!$B$9="Company / Department","",IF(ISNUMBER($H172),IF('Order Form'!$K$14="Yes",'Order Form'!$B$9,""),""))</f>
        <v/>
      </c>
      <c r="Q172" s="94" t="str">
        <f>IF('Order Form'!$B$10="Address 1","",IF(ISNUMBER($H172),IF('Order Form'!$K$14="Yes",'Order Form'!$B$10,""),""))</f>
        <v/>
      </c>
      <c r="R172" s="94" t="str">
        <f>IF('Order Form'!$B$11="Address 2","",IF(ISNUMBER($H172),IF('Order Form'!$K$14="Yes",'Order Form'!$B$11,""),""))</f>
        <v/>
      </c>
      <c r="S172" s="102" t="str">
        <f>IF('Order Form'!$B$12="Address 3","",IF(ISNUMBER($H172),IF('Order Form'!$K$14="Yes",'Order Form'!$B$12,""),""))</f>
        <v/>
      </c>
      <c r="T172" s="94" t="str">
        <f>IF('Order Form'!$B$13="Town","",IF(ISNUMBER($H172),IF('Order Form'!$K$14="Yes",'Order Form'!$B$13,""),""))</f>
        <v/>
      </c>
      <c r="U172" s="40"/>
      <c r="V172" s="109" t="str">
        <f>IF('Order Form'!$B$14="Post Code","",IF(ISNUMBER($H172),IF('Order Form'!$K$14="Yes",'Order Form'!$B$14,""),""))</f>
        <v/>
      </c>
      <c r="W172" s="104" t="str">
        <f>IF('Order Form'!$B$15="Country","",IF(ISNUMBER($H172),IF('Order Form'!$K$14="Yes",VLOOKUP('Order Form'!$B$15,Lists!N:O,2,0),""),""))</f>
        <v/>
      </c>
      <c r="X172" s="106"/>
      <c r="Y172" s="105" t="str">
        <f>IF('Order Form'!$F$8="Phone","",IF(ISNUMBER($H172),IF('Order Form'!$K$14="Yes",'Order Form'!$F$8,""),""))</f>
        <v/>
      </c>
      <c r="Z172" s="103" t="str">
        <f>IF('Order Form'!$F$9="Email","",IF(ISNUMBER($H172),IF('Order Form'!$K$14="Yes",'Order Form'!$F$9,""),""))</f>
        <v/>
      </c>
      <c r="AA172" s="44"/>
      <c r="AC172" s="92" t="str">
        <f>IF(ISNUMBER(($H172)),LEFT('Order Form'!$K$10,2),"")</f>
        <v/>
      </c>
      <c r="AD172" s="40"/>
      <c r="AE172" s="92" t="str">
        <f>IF(AC172="GR",LEFT('Order Form'!$K$11,2),"")</f>
        <v/>
      </c>
      <c r="AF172" s="40"/>
      <c r="AG172" s="44"/>
      <c r="AH172" s="44"/>
      <c r="AI172" s="92" t="str">
        <f>IF(ISNUMBER(($H172)),IF('Order Form'!$K$16="Yes","P",""),"")</f>
        <v/>
      </c>
      <c r="AJ172" s="40"/>
      <c r="AK172" s="112"/>
      <c r="AL172" s="112"/>
      <c r="AM172" s="40"/>
      <c r="AN172" s="40"/>
      <c r="AO172" s="44"/>
      <c r="AP172" s="40"/>
      <c r="AQ172" s="44"/>
      <c r="AR172" s="44"/>
      <c r="AS172" s="44"/>
      <c r="AZ172" s="92" t="str">
        <f>IF(ISNUMBER(($H172)),IF('Order Form'!$K$15="Yes","Y",""),"")</f>
        <v/>
      </c>
      <c r="BD172" s="93" t="e">
        <f>IF('Order Form'!#REF!&gt;0,"OF"," ")</f>
        <v>#REF!</v>
      </c>
      <c r="BE172" s="92" t="e">
        <f>IF('Order Form'!#REF!&gt;0,"Y"," ")</f>
        <v>#REF!</v>
      </c>
      <c r="BF172" s="92" t="e">
        <f>IF('Order Form'!#REF!&gt;0,"STANDARD"," ")</f>
        <v>#REF!</v>
      </c>
    </row>
    <row r="173" spans="1:58">
      <c r="A173" s="40"/>
      <c r="B173" s="99" t="str">
        <f>IF(ISNUMBER(($H173)),'Order Form'!$D$5,"")</f>
        <v/>
      </c>
      <c r="C173" s="98" t="str">
        <f>IF(ISNUMBER(($H173)),'Order Form'!$G$5,"")</f>
        <v/>
      </c>
      <c r="D173" s="98" t="str">
        <f>IF('Order Form'!F189="","",IF(ISNUMBER(($H173)),'Order Form'!F189,""))</f>
        <v/>
      </c>
      <c r="E173" s="41"/>
      <c r="F173" s="97" t="str">
        <f>IF(ISNUMBER((H173)),SUBSTITUTE(SUBSTITUTE('Order Form'!B189,"-","")," ",""),"")</f>
        <v/>
      </c>
      <c r="G173" s="42"/>
      <c r="H173" s="96" t="str">
        <f>IF('Order Form'!H189&gt;0,'Order Form'!H189," ")</f>
        <v xml:space="preserve"> </v>
      </c>
      <c r="I173" s="95" t="str">
        <f>IF('Order Form'!$K$13="Yes",(IF('Order Form'!J189&gt;0,"",IF('Order Form'!$K$10&lt;&gt;"GR - Gratis",IF('Order Form'!I189=0,"",IF(ISNUMBER($H173),'Order Form'!I189,"")),""))),"")</f>
        <v/>
      </c>
      <c r="J173" s="95" t="str">
        <f>IF('Order Form'!$K$13="Yes",(IF('Order Form'!J189=0,"",IF('Order Form'!$K$10&lt;&gt;"GR - Gratis",IF(ISNUMBER($H173),'Order Form'!J189,""),""))),"")</f>
        <v/>
      </c>
      <c r="K173" s="43"/>
      <c r="L173" s="95" t="str">
        <f>IF('Order Form'!J189&gt;0,"",IF('Order Form'!G189=0,"",IF('Order Form'!$K$10&lt;&gt;"GR - Gratis",IF('Order Form'!$K$12="Yes",IF(ISNUMBER($H173),'Order Form'!G189*100,""),""),"")))</f>
        <v/>
      </c>
      <c r="M173" s="95" t="str">
        <f>IF('Order Form'!J189&gt;0,"",IF('Order Form'!$K$17=0,"",IF('Order Form'!$K$17=0,"",IF('Order Form'!$K$10&lt;&gt;"GR - Gratis",IF('Order Form'!$K$12="Yes",IF(ISNUMBER($H173),'Order Form'!$K$17*100,""),""),""))))</f>
        <v/>
      </c>
      <c r="N173" s="44"/>
      <c r="O173" s="94" t="str">
        <f>IF('Order Form'!$B$8="Name / Attent Of","",IF(ISNUMBER($H173),IF('Order Form'!$K$14="Yes",'Order Form'!$B$8,""),""))</f>
        <v/>
      </c>
      <c r="P173" s="102" t="str">
        <f>IF('Order Form'!$B$9="Company / Department","",IF(ISNUMBER($H173),IF('Order Form'!$K$14="Yes",'Order Form'!$B$9,""),""))</f>
        <v/>
      </c>
      <c r="Q173" s="94" t="str">
        <f>IF('Order Form'!$B$10="Address 1","",IF(ISNUMBER($H173),IF('Order Form'!$K$14="Yes",'Order Form'!$B$10,""),""))</f>
        <v/>
      </c>
      <c r="R173" s="94" t="str">
        <f>IF('Order Form'!$B$11="Address 2","",IF(ISNUMBER($H173),IF('Order Form'!$K$14="Yes",'Order Form'!$B$11,""),""))</f>
        <v/>
      </c>
      <c r="S173" s="102" t="str">
        <f>IF('Order Form'!$B$12="Address 3","",IF(ISNUMBER($H173),IF('Order Form'!$K$14="Yes",'Order Form'!$B$12,""),""))</f>
        <v/>
      </c>
      <c r="T173" s="94" t="str">
        <f>IF('Order Form'!$B$13="Town","",IF(ISNUMBER($H173),IF('Order Form'!$K$14="Yes",'Order Form'!$B$13,""),""))</f>
        <v/>
      </c>
      <c r="U173" s="40"/>
      <c r="V173" s="109" t="str">
        <f>IF('Order Form'!$B$14="Post Code","",IF(ISNUMBER($H173),IF('Order Form'!$K$14="Yes",'Order Form'!$B$14,""),""))</f>
        <v/>
      </c>
      <c r="W173" s="104" t="str">
        <f>IF('Order Form'!$B$15="Country","",IF(ISNUMBER($H173),IF('Order Form'!$K$14="Yes",VLOOKUP('Order Form'!$B$15,Lists!N:O,2,0),""),""))</f>
        <v/>
      </c>
      <c r="X173" s="106"/>
      <c r="Y173" s="105" t="str">
        <f>IF('Order Form'!$F$8="Phone","",IF(ISNUMBER($H173),IF('Order Form'!$K$14="Yes",'Order Form'!$F$8,""),""))</f>
        <v/>
      </c>
      <c r="Z173" s="103" t="str">
        <f>IF('Order Form'!$F$9="Email","",IF(ISNUMBER($H173),IF('Order Form'!$K$14="Yes",'Order Form'!$F$9,""),""))</f>
        <v/>
      </c>
      <c r="AA173" s="44"/>
      <c r="AC173" s="92" t="str">
        <f>IF(ISNUMBER(($H173)),LEFT('Order Form'!$K$10,2),"")</f>
        <v/>
      </c>
      <c r="AD173" s="40"/>
      <c r="AE173" s="92" t="str">
        <f>IF(AC173="GR",LEFT('Order Form'!$K$11,2),"")</f>
        <v/>
      </c>
      <c r="AF173" s="40"/>
      <c r="AG173" s="44"/>
      <c r="AH173" s="44"/>
      <c r="AI173" s="92" t="str">
        <f>IF(ISNUMBER(($H173)),IF('Order Form'!$K$16="Yes","P",""),"")</f>
        <v/>
      </c>
      <c r="AJ173" s="40"/>
      <c r="AK173" s="112"/>
      <c r="AL173" s="112"/>
      <c r="AM173" s="40"/>
      <c r="AN173" s="40"/>
      <c r="AO173" s="44"/>
      <c r="AP173" s="40"/>
      <c r="AQ173" s="44"/>
      <c r="AR173" s="44"/>
      <c r="AS173" s="44"/>
      <c r="AZ173" s="92" t="str">
        <f>IF(ISNUMBER(($H173)),IF('Order Form'!$K$15="Yes","Y",""),"")</f>
        <v/>
      </c>
      <c r="BD173" s="93" t="e">
        <f>IF('Order Form'!#REF!&gt;0,"OF"," ")</f>
        <v>#REF!</v>
      </c>
      <c r="BE173" s="92" t="e">
        <f>IF('Order Form'!#REF!&gt;0,"Y"," ")</f>
        <v>#REF!</v>
      </c>
      <c r="BF173" s="92" t="e">
        <f>IF('Order Form'!#REF!&gt;0,"STANDARD"," ")</f>
        <v>#REF!</v>
      </c>
    </row>
    <row r="174" spans="1:58">
      <c r="A174" s="40"/>
      <c r="B174" s="99" t="str">
        <f>IF(ISNUMBER(($H174)),'Order Form'!$D$5,"")</f>
        <v/>
      </c>
      <c r="C174" s="98" t="str">
        <f>IF(ISNUMBER(($H174)),'Order Form'!$G$5,"")</f>
        <v/>
      </c>
      <c r="D174" s="98" t="str">
        <f>IF('Order Form'!F190="","",IF(ISNUMBER(($H174)),'Order Form'!F190,""))</f>
        <v/>
      </c>
      <c r="E174" s="41"/>
      <c r="F174" s="97" t="str">
        <f>IF(ISNUMBER((H174)),SUBSTITUTE(SUBSTITUTE('Order Form'!B190,"-","")," ",""),"")</f>
        <v/>
      </c>
      <c r="G174" s="42"/>
      <c r="H174" s="96" t="str">
        <f>IF('Order Form'!H190&gt;0,'Order Form'!H190," ")</f>
        <v xml:space="preserve"> </v>
      </c>
      <c r="I174" s="95" t="str">
        <f>IF('Order Form'!$K$13="Yes",(IF('Order Form'!J190&gt;0,"",IF('Order Form'!$K$10&lt;&gt;"GR - Gratis",IF('Order Form'!I190=0,"",IF(ISNUMBER($H174),'Order Form'!I190,"")),""))),"")</f>
        <v/>
      </c>
      <c r="J174" s="95" t="str">
        <f>IF('Order Form'!$K$13="Yes",(IF('Order Form'!J190=0,"",IF('Order Form'!$K$10&lt;&gt;"GR - Gratis",IF(ISNUMBER($H174),'Order Form'!J190,""),""))),"")</f>
        <v/>
      </c>
      <c r="K174" s="43"/>
      <c r="L174" s="95" t="str">
        <f>IF('Order Form'!J190&gt;0,"",IF('Order Form'!G190=0,"",IF('Order Form'!$K$10&lt;&gt;"GR - Gratis",IF('Order Form'!$K$12="Yes",IF(ISNUMBER($H174),'Order Form'!G190*100,""),""),"")))</f>
        <v/>
      </c>
      <c r="M174" s="95" t="str">
        <f>IF('Order Form'!J190&gt;0,"",IF('Order Form'!$K$17=0,"",IF('Order Form'!$K$17=0,"",IF('Order Form'!$K$10&lt;&gt;"GR - Gratis",IF('Order Form'!$K$12="Yes",IF(ISNUMBER($H174),'Order Form'!$K$17*100,""),""),""))))</f>
        <v/>
      </c>
      <c r="N174" s="44"/>
      <c r="O174" s="94" t="str">
        <f>IF('Order Form'!$B$8="Name / Attent Of","",IF(ISNUMBER($H174),IF('Order Form'!$K$14="Yes",'Order Form'!$B$8,""),""))</f>
        <v/>
      </c>
      <c r="P174" s="102" t="str">
        <f>IF('Order Form'!$B$9="Company / Department","",IF(ISNUMBER($H174),IF('Order Form'!$K$14="Yes",'Order Form'!$B$9,""),""))</f>
        <v/>
      </c>
      <c r="Q174" s="94" t="str">
        <f>IF('Order Form'!$B$10="Address 1","",IF(ISNUMBER($H174),IF('Order Form'!$K$14="Yes",'Order Form'!$B$10,""),""))</f>
        <v/>
      </c>
      <c r="R174" s="94" t="str">
        <f>IF('Order Form'!$B$11="Address 2","",IF(ISNUMBER($H174),IF('Order Form'!$K$14="Yes",'Order Form'!$B$11,""),""))</f>
        <v/>
      </c>
      <c r="S174" s="102" t="str">
        <f>IF('Order Form'!$B$12="Address 3","",IF(ISNUMBER($H174),IF('Order Form'!$K$14="Yes",'Order Form'!$B$12,""),""))</f>
        <v/>
      </c>
      <c r="T174" s="94" t="str">
        <f>IF('Order Form'!$B$13="Town","",IF(ISNUMBER($H174),IF('Order Form'!$K$14="Yes",'Order Form'!$B$13,""),""))</f>
        <v/>
      </c>
      <c r="U174" s="40"/>
      <c r="V174" s="109" t="str">
        <f>IF('Order Form'!$B$14="Post Code","",IF(ISNUMBER($H174),IF('Order Form'!$K$14="Yes",'Order Form'!$B$14,""),""))</f>
        <v/>
      </c>
      <c r="W174" s="104" t="str">
        <f>IF('Order Form'!$B$15="Country","",IF(ISNUMBER($H174),IF('Order Form'!$K$14="Yes",VLOOKUP('Order Form'!$B$15,Lists!N:O,2,0),""),""))</f>
        <v/>
      </c>
      <c r="X174" s="106"/>
      <c r="Y174" s="105" t="str">
        <f>IF('Order Form'!$F$8="Phone","",IF(ISNUMBER($H174),IF('Order Form'!$K$14="Yes",'Order Form'!$F$8,""),""))</f>
        <v/>
      </c>
      <c r="Z174" s="103" t="str">
        <f>IF('Order Form'!$F$9="Email","",IF(ISNUMBER($H174),IF('Order Form'!$K$14="Yes",'Order Form'!$F$9,""),""))</f>
        <v/>
      </c>
      <c r="AA174" s="44"/>
      <c r="AC174" s="92" t="str">
        <f>IF(ISNUMBER(($H174)),LEFT('Order Form'!$K$10,2),"")</f>
        <v/>
      </c>
      <c r="AD174" s="40"/>
      <c r="AE174" s="92" t="str">
        <f>IF(AC174="GR",LEFT('Order Form'!$K$11,2),"")</f>
        <v/>
      </c>
      <c r="AF174" s="40"/>
      <c r="AG174" s="44"/>
      <c r="AH174" s="44"/>
      <c r="AI174" s="92" t="str">
        <f>IF(ISNUMBER(($H174)),IF('Order Form'!$K$16="Yes","P",""),"")</f>
        <v/>
      </c>
      <c r="AJ174" s="40"/>
      <c r="AK174" s="112"/>
      <c r="AL174" s="112"/>
      <c r="AM174" s="40"/>
      <c r="AN174" s="40"/>
      <c r="AO174" s="44"/>
      <c r="AP174" s="40"/>
      <c r="AQ174" s="44"/>
      <c r="AR174" s="44"/>
      <c r="AS174" s="44"/>
      <c r="AZ174" s="92" t="str">
        <f>IF(ISNUMBER(($H174)),IF('Order Form'!$K$15="Yes","Y",""),"")</f>
        <v/>
      </c>
      <c r="BD174" s="93" t="e">
        <f>IF('Order Form'!#REF!&gt;0,"OF"," ")</f>
        <v>#REF!</v>
      </c>
      <c r="BE174" s="92" t="e">
        <f>IF('Order Form'!#REF!&gt;0,"Y"," ")</f>
        <v>#REF!</v>
      </c>
      <c r="BF174" s="92" t="e">
        <f>IF('Order Form'!#REF!&gt;0,"STANDARD"," ")</f>
        <v>#REF!</v>
      </c>
    </row>
    <row r="175" spans="1:58">
      <c r="A175" s="40"/>
      <c r="B175" s="99" t="str">
        <f>IF(ISNUMBER(($H175)),'Order Form'!$D$5,"")</f>
        <v/>
      </c>
      <c r="C175" s="98" t="str">
        <f>IF(ISNUMBER(($H175)),'Order Form'!$G$5,"")</f>
        <v/>
      </c>
      <c r="D175" s="98" t="str">
        <f>IF('Order Form'!F191="","",IF(ISNUMBER(($H175)),'Order Form'!F191,""))</f>
        <v/>
      </c>
      <c r="E175" s="41"/>
      <c r="F175" s="97" t="str">
        <f>IF(ISNUMBER((H175)),SUBSTITUTE(SUBSTITUTE('Order Form'!B191,"-","")," ",""),"")</f>
        <v/>
      </c>
      <c r="G175" s="42"/>
      <c r="H175" s="96" t="str">
        <f>IF('Order Form'!H191&gt;0,'Order Form'!H191," ")</f>
        <v xml:space="preserve"> </v>
      </c>
      <c r="I175" s="95" t="str">
        <f>IF('Order Form'!$K$13="Yes",(IF('Order Form'!J191&gt;0,"",IF('Order Form'!$K$10&lt;&gt;"GR - Gratis",IF('Order Form'!I191=0,"",IF(ISNUMBER($H175),'Order Form'!I191,"")),""))),"")</f>
        <v/>
      </c>
      <c r="J175" s="95" t="str">
        <f>IF('Order Form'!$K$13="Yes",(IF('Order Form'!J191=0,"",IF('Order Form'!$K$10&lt;&gt;"GR - Gratis",IF(ISNUMBER($H175),'Order Form'!J191,""),""))),"")</f>
        <v/>
      </c>
      <c r="K175" s="43"/>
      <c r="L175" s="95" t="str">
        <f>IF('Order Form'!J191&gt;0,"",IF('Order Form'!G191=0,"",IF('Order Form'!$K$10&lt;&gt;"GR - Gratis",IF('Order Form'!$K$12="Yes",IF(ISNUMBER($H175),'Order Form'!G191*100,""),""),"")))</f>
        <v/>
      </c>
      <c r="M175" s="95" t="str">
        <f>IF('Order Form'!J191&gt;0,"",IF('Order Form'!$K$17=0,"",IF('Order Form'!$K$17=0,"",IF('Order Form'!$K$10&lt;&gt;"GR - Gratis",IF('Order Form'!$K$12="Yes",IF(ISNUMBER($H175),'Order Form'!$K$17*100,""),""),""))))</f>
        <v/>
      </c>
      <c r="N175" s="44"/>
      <c r="O175" s="94" t="str">
        <f>IF('Order Form'!$B$8="Name / Attent Of","",IF(ISNUMBER($H175),IF('Order Form'!$K$14="Yes",'Order Form'!$B$8,""),""))</f>
        <v/>
      </c>
      <c r="P175" s="102" t="str">
        <f>IF('Order Form'!$B$9="Company / Department","",IF(ISNUMBER($H175),IF('Order Form'!$K$14="Yes",'Order Form'!$B$9,""),""))</f>
        <v/>
      </c>
      <c r="Q175" s="94" t="str">
        <f>IF('Order Form'!$B$10="Address 1","",IF(ISNUMBER($H175),IF('Order Form'!$K$14="Yes",'Order Form'!$B$10,""),""))</f>
        <v/>
      </c>
      <c r="R175" s="94" t="str">
        <f>IF('Order Form'!$B$11="Address 2","",IF(ISNUMBER($H175),IF('Order Form'!$K$14="Yes",'Order Form'!$B$11,""),""))</f>
        <v/>
      </c>
      <c r="S175" s="102" t="str">
        <f>IF('Order Form'!$B$12="Address 3","",IF(ISNUMBER($H175),IF('Order Form'!$K$14="Yes",'Order Form'!$B$12,""),""))</f>
        <v/>
      </c>
      <c r="T175" s="94" t="str">
        <f>IF('Order Form'!$B$13="Town","",IF(ISNUMBER($H175),IF('Order Form'!$K$14="Yes",'Order Form'!$B$13,""),""))</f>
        <v/>
      </c>
      <c r="U175" s="40"/>
      <c r="V175" s="109" t="str">
        <f>IF('Order Form'!$B$14="Post Code","",IF(ISNUMBER($H175),IF('Order Form'!$K$14="Yes",'Order Form'!$B$14,""),""))</f>
        <v/>
      </c>
      <c r="W175" s="104" t="str">
        <f>IF('Order Form'!$B$15="Country","",IF(ISNUMBER($H175),IF('Order Form'!$K$14="Yes",VLOOKUP('Order Form'!$B$15,Lists!N:O,2,0),""),""))</f>
        <v/>
      </c>
      <c r="X175" s="106"/>
      <c r="Y175" s="105" t="str">
        <f>IF('Order Form'!$F$8="Phone","",IF(ISNUMBER($H175),IF('Order Form'!$K$14="Yes",'Order Form'!$F$8,""),""))</f>
        <v/>
      </c>
      <c r="Z175" s="103" t="str">
        <f>IF('Order Form'!$F$9="Email","",IF(ISNUMBER($H175),IF('Order Form'!$K$14="Yes",'Order Form'!$F$9,""),""))</f>
        <v/>
      </c>
      <c r="AA175" s="44"/>
      <c r="AC175" s="92" t="str">
        <f>IF(ISNUMBER(($H175)),LEFT('Order Form'!$K$10,2),"")</f>
        <v/>
      </c>
      <c r="AD175" s="40"/>
      <c r="AE175" s="92" t="str">
        <f>IF(AC175="GR",LEFT('Order Form'!$K$11,2),"")</f>
        <v/>
      </c>
      <c r="AF175" s="40"/>
      <c r="AG175" s="44"/>
      <c r="AH175" s="44"/>
      <c r="AI175" s="92" t="str">
        <f>IF(ISNUMBER(($H175)),IF('Order Form'!$K$16="Yes","P",""),"")</f>
        <v/>
      </c>
      <c r="AJ175" s="40"/>
      <c r="AK175" s="112"/>
      <c r="AL175" s="112"/>
      <c r="AM175" s="40"/>
      <c r="AN175" s="40"/>
      <c r="AO175" s="44"/>
      <c r="AP175" s="40"/>
      <c r="AQ175" s="44"/>
      <c r="AR175" s="44"/>
      <c r="AS175" s="44"/>
      <c r="AZ175" s="92" t="str">
        <f>IF(ISNUMBER(($H175)),IF('Order Form'!$K$15="Yes","Y",""),"")</f>
        <v/>
      </c>
      <c r="BD175" s="93" t="e">
        <f>IF('Order Form'!#REF!&gt;0,"OF"," ")</f>
        <v>#REF!</v>
      </c>
      <c r="BE175" s="92" t="e">
        <f>IF('Order Form'!#REF!&gt;0,"Y"," ")</f>
        <v>#REF!</v>
      </c>
      <c r="BF175" s="92" t="e">
        <f>IF('Order Form'!#REF!&gt;0,"STANDARD"," ")</f>
        <v>#REF!</v>
      </c>
    </row>
    <row r="176" spans="1:58">
      <c r="A176" s="40"/>
      <c r="B176" s="99" t="str">
        <f>IF(ISNUMBER(($H176)),'Order Form'!$D$5,"")</f>
        <v/>
      </c>
      <c r="C176" s="98" t="str">
        <f>IF(ISNUMBER(($H176)),'Order Form'!$G$5,"")</f>
        <v/>
      </c>
      <c r="D176" s="98" t="str">
        <f>IF('Order Form'!F192="","",IF(ISNUMBER(($H176)),'Order Form'!F192,""))</f>
        <v/>
      </c>
      <c r="E176" s="41"/>
      <c r="F176" s="97" t="str">
        <f>IF(ISNUMBER((H176)),SUBSTITUTE(SUBSTITUTE('Order Form'!B192,"-","")," ",""),"")</f>
        <v/>
      </c>
      <c r="G176" s="42"/>
      <c r="H176" s="96" t="str">
        <f>IF('Order Form'!H192&gt;0,'Order Form'!H192," ")</f>
        <v xml:space="preserve"> </v>
      </c>
      <c r="I176" s="95" t="str">
        <f>IF('Order Form'!$K$13="Yes",(IF('Order Form'!J192&gt;0,"",IF('Order Form'!$K$10&lt;&gt;"GR - Gratis",IF('Order Form'!I192=0,"",IF(ISNUMBER($H176),'Order Form'!I192,"")),""))),"")</f>
        <v/>
      </c>
      <c r="J176" s="95" t="str">
        <f>IF('Order Form'!$K$13="Yes",(IF('Order Form'!J192=0,"",IF('Order Form'!$K$10&lt;&gt;"GR - Gratis",IF(ISNUMBER($H176),'Order Form'!J192,""),""))),"")</f>
        <v/>
      </c>
      <c r="K176" s="43"/>
      <c r="L176" s="95" t="str">
        <f>IF('Order Form'!J192&gt;0,"",IF('Order Form'!G192=0,"",IF('Order Form'!$K$10&lt;&gt;"GR - Gratis",IF('Order Form'!$K$12="Yes",IF(ISNUMBER($H176),'Order Form'!G192*100,""),""),"")))</f>
        <v/>
      </c>
      <c r="M176" s="95" t="str">
        <f>IF('Order Form'!J192&gt;0,"",IF('Order Form'!$K$17=0,"",IF('Order Form'!$K$17=0,"",IF('Order Form'!$K$10&lt;&gt;"GR - Gratis",IF('Order Form'!$K$12="Yes",IF(ISNUMBER($H176),'Order Form'!$K$17*100,""),""),""))))</f>
        <v/>
      </c>
      <c r="N176" s="44"/>
      <c r="O176" s="94" t="str">
        <f>IF('Order Form'!$B$8="Name / Attent Of","",IF(ISNUMBER($H176),IF('Order Form'!$K$14="Yes",'Order Form'!$B$8,""),""))</f>
        <v/>
      </c>
      <c r="P176" s="102" t="str">
        <f>IF('Order Form'!$B$9="Company / Department","",IF(ISNUMBER($H176),IF('Order Form'!$K$14="Yes",'Order Form'!$B$9,""),""))</f>
        <v/>
      </c>
      <c r="Q176" s="94" t="str">
        <f>IF('Order Form'!$B$10="Address 1","",IF(ISNUMBER($H176),IF('Order Form'!$K$14="Yes",'Order Form'!$B$10,""),""))</f>
        <v/>
      </c>
      <c r="R176" s="94" t="str">
        <f>IF('Order Form'!$B$11="Address 2","",IF(ISNUMBER($H176),IF('Order Form'!$K$14="Yes",'Order Form'!$B$11,""),""))</f>
        <v/>
      </c>
      <c r="S176" s="102" t="str">
        <f>IF('Order Form'!$B$12="Address 3","",IF(ISNUMBER($H176),IF('Order Form'!$K$14="Yes",'Order Form'!$B$12,""),""))</f>
        <v/>
      </c>
      <c r="T176" s="94" t="str">
        <f>IF('Order Form'!$B$13="Town","",IF(ISNUMBER($H176),IF('Order Form'!$K$14="Yes",'Order Form'!$B$13,""),""))</f>
        <v/>
      </c>
      <c r="U176" s="40"/>
      <c r="V176" s="109" t="str">
        <f>IF('Order Form'!$B$14="Post Code","",IF(ISNUMBER($H176),IF('Order Form'!$K$14="Yes",'Order Form'!$B$14,""),""))</f>
        <v/>
      </c>
      <c r="W176" s="104" t="str">
        <f>IF('Order Form'!$B$15="Country","",IF(ISNUMBER($H176),IF('Order Form'!$K$14="Yes",VLOOKUP('Order Form'!$B$15,Lists!N:O,2,0),""),""))</f>
        <v/>
      </c>
      <c r="X176" s="106"/>
      <c r="Y176" s="105" t="str">
        <f>IF('Order Form'!$F$8="Phone","",IF(ISNUMBER($H176),IF('Order Form'!$K$14="Yes",'Order Form'!$F$8,""),""))</f>
        <v/>
      </c>
      <c r="Z176" s="103" t="str">
        <f>IF('Order Form'!$F$9="Email","",IF(ISNUMBER($H176),IF('Order Form'!$K$14="Yes",'Order Form'!$F$9,""),""))</f>
        <v/>
      </c>
      <c r="AA176" s="44"/>
      <c r="AC176" s="92" t="str">
        <f>IF(ISNUMBER(($H176)),LEFT('Order Form'!$K$10,2),"")</f>
        <v/>
      </c>
      <c r="AD176" s="40"/>
      <c r="AE176" s="92" t="str">
        <f>IF(AC176="GR",LEFT('Order Form'!$K$11,2),"")</f>
        <v/>
      </c>
      <c r="AF176" s="40"/>
      <c r="AG176" s="44"/>
      <c r="AH176" s="44"/>
      <c r="AI176" s="92" t="str">
        <f>IF(ISNUMBER(($H176)),IF('Order Form'!$K$16="Yes","P",""),"")</f>
        <v/>
      </c>
      <c r="AJ176" s="40"/>
      <c r="AK176" s="112"/>
      <c r="AL176" s="112"/>
      <c r="AM176" s="40"/>
      <c r="AN176" s="40"/>
      <c r="AO176" s="44"/>
      <c r="AP176" s="40"/>
      <c r="AQ176" s="44"/>
      <c r="AR176" s="44"/>
      <c r="AS176" s="44"/>
      <c r="AZ176" s="92" t="str">
        <f>IF(ISNUMBER(($H176)),IF('Order Form'!$K$15="Yes","Y",""),"")</f>
        <v/>
      </c>
      <c r="BD176" s="93" t="e">
        <f>IF('Order Form'!#REF!&gt;0,"OF"," ")</f>
        <v>#REF!</v>
      </c>
      <c r="BE176" s="92" t="e">
        <f>IF('Order Form'!#REF!&gt;0,"Y"," ")</f>
        <v>#REF!</v>
      </c>
      <c r="BF176" s="92" t="e">
        <f>IF('Order Form'!#REF!&gt;0,"STANDARD"," ")</f>
        <v>#REF!</v>
      </c>
    </row>
    <row r="177" spans="1:58">
      <c r="A177" s="40"/>
      <c r="B177" s="99" t="str">
        <f>IF(ISNUMBER(($H177)),'Order Form'!$D$5,"")</f>
        <v/>
      </c>
      <c r="C177" s="98" t="str">
        <f>IF(ISNUMBER(($H177)),'Order Form'!$G$5,"")</f>
        <v/>
      </c>
      <c r="D177" s="98" t="str">
        <f>IF('Order Form'!F193="","",IF(ISNUMBER(($H177)),'Order Form'!F193,""))</f>
        <v/>
      </c>
      <c r="E177" s="41"/>
      <c r="F177" s="97" t="str">
        <f>IF(ISNUMBER((H177)),SUBSTITUTE(SUBSTITUTE('Order Form'!B193,"-","")," ",""),"")</f>
        <v/>
      </c>
      <c r="G177" s="42"/>
      <c r="H177" s="96" t="str">
        <f>IF('Order Form'!H193&gt;0,'Order Form'!H193," ")</f>
        <v xml:space="preserve"> </v>
      </c>
      <c r="I177" s="95" t="str">
        <f>IF('Order Form'!$K$13="Yes",(IF('Order Form'!J193&gt;0,"",IF('Order Form'!$K$10&lt;&gt;"GR - Gratis",IF('Order Form'!I193=0,"",IF(ISNUMBER($H177),'Order Form'!I193,"")),""))),"")</f>
        <v/>
      </c>
      <c r="J177" s="95" t="str">
        <f>IF('Order Form'!$K$13="Yes",(IF('Order Form'!J193=0,"",IF('Order Form'!$K$10&lt;&gt;"GR - Gratis",IF(ISNUMBER($H177),'Order Form'!J193,""),""))),"")</f>
        <v/>
      </c>
      <c r="K177" s="43"/>
      <c r="L177" s="95" t="str">
        <f>IF('Order Form'!J193&gt;0,"",IF('Order Form'!G193=0,"",IF('Order Form'!$K$10&lt;&gt;"GR - Gratis",IF('Order Form'!$K$12="Yes",IF(ISNUMBER($H177),'Order Form'!G193*100,""),""),"")))</f>
        <v/>
      </c>
      <c r="M177" s="95" t="str">
        <f>IF('Order Form'!J193&gt;0,"",IF('Order Form'!$K$17=0,"",IF('Order Form'!$K$17=0,"",IF('Order Form'!$K$10&lt;&gt;"GR - Gratis",IF('Order Form'!$K$12="Yes",IF(ISNUMBER($H177),'Order Form'!$K$17*100,""),""),""))))</f>
        <v/>
      </c>
      <c r="N177" s="44"/>
      <c r="O177" s="94" t="str">
        <f>IF('Order Form'!$B$8="Name / Attent Of","",IF(ISNUMBER($H177),IF('Order Form'!$K$14="Yes",'Order Form'!$B$8,""),""))</f>
        <v/>
      </c>
      <c r="P177" s="102" t="str">
        <f>IF('Order Form'!$B$9="Company / Department","",IF(ISNUMBER($H177),IF('Order Form'!$K$14="Yes",'Order Form'!$B$9,""),""))</f>
        <v/>
      </c>
      <c r="Q177" s="94" t="str">
        <f>IF('Order Form'!$B$10="Address 1","",IF(ISNUMBER($H177),IF('Order Form'!$K$14="Yes",'Order Form'!$B$10,""),""))</f>
        <v/>
      </c>
      <c r="R177" s="94" t="str">
        <f>IF('Order Form'!$B$11="Address 2","",IF(ISNUMBER($H177),IF('Order Form'!$K$14="Yes",'Order Form'!$B$11,""),""))</f>
        <v/>
      </c>
      <c r="S177" s="102" t="str">
        <f>IF('Order Form'!$B$12="Address 3","",IF(ISNUMBER($H177),IF('Order Form'!$K$14="Yes",'Order Form'!$B$12,""),""))</f>
        <v/>
      </c>
      <c r="T177" s="94" t="str">
        <f>IF('Order Form'!$B$13="Town","",IF(ISNUMBER($H177),IF('Order Form'!$K$14="Yes",'Order Form'!$B$13,""),""))</f>
        <v/>
      </c>
      <c r="U177" s="40"/>
      <c r="V177" s="109" t="str">
        <f>IF('Order Form'!$B$14="Post Code","",IF(ISNUMBER($H177),IF('Order Form'!$K$14="Yes",'Order Form'!$B$14,""),""))</f>
        <v/>
      </c>
      <c r="W177" s="104" t="str">
        <f>IF('Order Form'!$B$15="Country","",IF(ISNUMBER($H177),IF('Order Form'!$K$14="Yes",VLOOKUP('Order Form'!$B$15,Lists!N:O,2,0),""),""))</f>
        <v/>
      </c>
      <c r="X177" s="106"/>
      <c r="Y177" s="105" t="str">
        <f>IF('Order Form'!$F$8="Phone","",IF(ISNUMBER($H177),IF('Order Form'!$K$14="Yes",'Order Form'!$F$8,""),""))</f>
        <v/>
      </c>
      <c r="Z177" s="103" t="str">
        <f>IF('Order Form'!$F$9="Email","",IF(ISNUMBER($H177),IF('Order Form'!$K$14="Yes",'Order Form'!$F$9,""),""))</f>
        <v/>
      </c>
      <c r="AA177" s="44"/>
      <c r="AC177" s="92" t="str">
        <f>IF(ISNUMBER(($H177)),LEFT('Order Form'!$K$10,2),"")</f>
        <v/>
      </c>
      <c r="AD177" s="40"/>
      <c r="AE177" s="92" t="str">
        <f>IF(AC177="GR",LEFT('Order Form'!$K$11,2),"")</f>
        <v/>
      </c>
      <c r="AF177" s="40"/>
      <c r="AG177" s="44"/>
      <c r="AH177" s="44"/>
      <c r="AI177" s="92" t="str">
        <f>IF(ISNUMBER(($H177)),IF('Order Form'!$K$16="Yes","P",""),"")</f>
        <v/>
      </c>
      <c r="AJ177" s="40"/>
      <c r="AK177" s="112"/>
      <c r="AL177" s="112"/>
      <c r="AM177" s="40"/>
      <c r="AN177" s="40"/>
      <c r="AO177" s="44"/>
      <c r="AP177" s="40"/>
      <c r="AQ177" s="44"/>
      <c r="AR177" s="44"/>
      <c r="AS177" s="44"/>
      <c r="AZ177" s="92" t="str">
        <f>IF(ISNUMBER(($H177)),IF('Order Form'!$K$15="Yes","Y",""),"")</f>
        <v/>
      </c>
      <c r="BD177" s="93" t="e">
        <f>IF('Order Form'!#REF!&gt;0,"OF"," ")</f>
        <v>#REF!</v>
      </c>
      <c r="BE177" s="92" t="e">
        <f>IF('Order Form'!#REF!&gt;0,"Y"," ")</f>
        <v>#REF!</v>
      </c>
      <c r="BF177" s="92" t="e">
        <f>IF('Order Form'!#REF!&gt;0,"STANDARD"," ")</f>
        <v>#REF!</v>
      </c>
    </row>
    <row r="178" spans="1:58">
      <c r="A178" s="40"/>
      <c r="B178" s="99" t="str">
        <f>IF(ISNUMBER(($H178)),'Order Form'!$D$5,"")</f>
        <v/>
      </c>
      <c r="C178" s="98" t="str">
        <f>IF(ISNUMBER(($H178)),'Order Form'!$G$5,"")</f>
        <v/>
      </c>
      <c r="D178" s="98" t="str">
        <f>IF('Order Form'!F194="","",IF(ISNUMBER(($H178)),'Order Form'!F194,""))</f>
        <v/>
      </c>
      <c r="E178" s="41"/>
      <c r="F178" s="97" t="str">
        <f>IF(ISNUMBER((H178)),SUBSTITUTE(SUBSTITUTE('Order Form'!B194,"-","")," ",""),"")</f>
        <v/>
      </c>
      <c r="G178" s="42"/>
      <c r="H178" s="96" t="str">
        <f>IF('Order Form'!H194&gt;0,'Order Form'!H194," ")</f>
        <v xml:space="preserve"> </v>
      </c>
      <c r="I178" s="95" t="str">
        <f>IF('Order Form'!$K$13="Yes",(IF('Order Form'!J194&gt;0,"",IF('Order Form'!$K$10&lt;&gt;"GR - Gratis",IF('Order Form'!I194=0,"",IF(ISNUMBER($H178),'Order Form'!I194,"")),""))),"")</f>
        <v/>
      </c>
      <c r="J178" s="95" t="str">
        <f>IF('Order Form'!$K$13="Yes",(IF('Order Form'!J194=0,"",IF('Order Form'!$K$10&lt;&gt;"GR - Gratis",IF(ISNUMBER($H178),'Order Form'!J194,""),""))),"")</f>
        <v/>
      </c>
      <c r="K178" s="43"/>
      <c r="L178" s="95" t="str">
        <f>IF('Order Form'!J194&gt;0,"",IF('Order Form'!G194=0,"",IF('Order Form'!$K$10&lt;&gt;"GR - Gratis",IF('Order Form'!$K$12="Yes",IF(ISNUMBER($H178),'Order Form'!G194*100,""),""),"")))</f>
        <v/>
      </c>
      <c r="M178" s="95" t="str">
        <f>IF('Order Form'!J194&gt;0,"",IF('Order Form'!$K$17=0,"",IF('Order Form'!$K$17=0,"",IF('Order Form'!$K$10&lt;&gt;"GR - Gratis",IF('Order Form'!$K$12="Yes",IF(ISNUMBER($H178),'Order Form'!$K$17*100,""),""),""))))</f>
        <v/>
      </c>
      <c r="N178" s="44"/>
      <c r="O178" s="94" t="str">
        <f>IF('Order Form'!$B$8="Name / Attent Of","",IF(ISNUMBER($H178),IF('Order Form'!$K$14="Yes",'Order Form'!$B$8,""),""))</f>
        <v/>
      </c>
      <c r="P178" s="102" t="str">
        <f>IF('Order Form'!$B$9="Company / Department","",IF(ISNUMBER($H178),IF('Order Form'!$K$14="Yes",'Order Form'!$B$9,""),""))</f>
        <v/>
      </c>
      <c r="Q178" s="94" t="str">
        <f>IF('Order Form'!$B$10="Address 1","",IF(ISNUMBER($H178),IF('Order Form'!$K$14="Yes",'Order Form'!$B$10,""),""))</f>
        <v/>
      </c>
      <c r="R178" s="94" t="str">
        <f>IF('Order Form'!$B$11="Address 2","",IF(ISNUMBER($H178),IF('Order Form'!$K$14="Yes",'Order Form'!$B$11,""),""))</f>
        <v/>
      </c>
      <c r="S178" s="102" t="str">
        <f>IF('Order Form'!$B$12="Address 3","",IF(ISNUMBER($H178),IF('Order Form'!$K$14="Yes",'Order Form'!$B$12,""),""))</f>
        <v/>
      </c>
      <c r="T178" s="94" t="str">
        <f>IF('Order Form'!$B$13="Town","",IF(ISNUMBER($H178),IF('Order Form'!$K$14="Yes",'Order Form'!$B$13,""),""))</f>
        <v/>
      </c>
      <c r="U178" s="40"/>
      <c r="V178" s="109" t="str">
        <f>IF('Order Form'!$B$14="Post Code","",IF(ISNUMBER($H178),IF('Order Form'!$K$14="Yes",'Order Form'!$B$14,""),""))</f>
        <v/>
      </c>
      <c r="W178" s="104" t="str">
        <f>IF('Order Form'!$B$15="Country","",IF(ISNUMBER($H178),IF('Order Form'!$K$14="Yes",VLOOKUP('Order Form'!$B$15,Lists!N:O,2,0),""),""))</f>
        <v/>
      </c>
      <c r="X178" s="106"/>
      <c r="Y178" s="105" t="str">
        <f>IF('Order Form'!$F$8="Phone","",IF(ISNUMBER($H178),IF('Order Form'!$K$14="Yes",'Order Form'!$F$8,""),""))</f>
        <v/>
      </c>
      <c r="Z178" s="103" t="str">
        <f>IF('Order Form'!$F$9="Email","",IF(ISNUMBER($H178),IF('Order Form'!$K$14="Yes",'Order Form'!$F$9,""),""))</f>
        <v/>
      </c>
      <c r="AA178" s="44"/>
      <c r="AC178" s="92" t="str">
        <f>IF(ISNUMBER(($H178)),LEFT('Order Form'!$K$10,2),"")</f>
        <v/>
      </c>
      <c r="AD178" s="40"/>
      <c r="AE178" s="92" t="str">
        <f>IF(AC178="GR",LEFT('Order Form'!$K$11,2),"")</f>
        <v/>
      </c>
      <c r="AF178" s="40"/>
      <c r="AG178" s="44"/>
      <c r="AH178" s="44"/>
      <c r="AI178" s="92" t="str">
        <f>IF(ISNUMBER(($H178)),IF('Order Form'!$K$16="Yes","P",""),"")</f>
        <v/>
      </c>
      <c r="AJ178" s="40"/>
      <c r="AK178" s="112"/>
      <c r="AL178" s="112"/>
      <c r="AM178" s="40"/>
      <c r="AN178" s="40"/>
      <c r="AO178" s="44"/>
      <c r="AP178" s="40"/>
      <c r="AQ178" s="44"/>
      <c r="AR178" s="44"/>
      <c r="AS178" s="44"/>
      <c r="AZ178" s="92" t="str">
        <f>IF(ISNUMBER(($H178)),IF('Order Form'!$K$15="Yes","Y",""),"")</f>
        <v/>
      </c>
      <c r="BD178" s="93" t="e">
        <f>IF('Order Form'!#REF!&gt;0,"OF"," ")</f>
        <v>#REF!</v>
      </c>
      <c r="BE178" s="92" t="e">
        <f>IF('Order Form'!#REF!&gt;0,"Y"," ")</f>
        <v>#REF!</v>
      </c>
      <c r="BF178" s="92" t="e">
        <f>IF('Order Form'!#REF!&gt;0,"STANDARD"," ")</f>
        <v>#REF!</v>
      </c>
    </row>
    <row r="179" spans="1:58">
      <c r="A179" s="40"/>
      <c r="B179" s="99" t="str">
        <f>IF(ISNUMBER(($H179)),'Order Form'!$D$5,"")</f>
        <v/>
      </c>
      <c r="C179" s="98" t="str">
        <f>IF(ISNUMBER(($H179)),'Order Form'!$G$5,"")</f>
        <v/>
      </c>
      <c r="D179" s="98" t="str">
        <f>IF('Order Form'!F195="","",IF(ISNUMBER(($H179)),'Order Form'!F195,""))</f>
        <v/>
      </c>
      <c r="E179" s="41"/>
      <c r="F179" s="97" t="str">
        <f>IF(ISNUMBER((H179)),SUBSTITUTE(SUBSTITUTE('Order Form'!B195,"-","")," ",""),"")</f>
        <v/>
      </c>
      <c r="G179" s="42"/>
      <c r="H179" s="96" t="str">
        <f>IF('Order Form'!H195&gt;0,'Order Form'!H195," ")</f>
        <v xml:space="preserve"> </v>
      </c>
      <c r="I179" s="95" t="str">
        <f>IF('Order Form'!$K$13="Yes",(IF('Order Form'!J195&gt;0,"",IF('Order Form'!$K$10&lt;&gt;"GR - Gratis",IF('Order Form'!I195=0,"",IF(ISNUMBER($H179),'Order Form'!I195,"")),""))),"")</f>
        <v/>
      </c>
      <c r="J179" s="95" t="str">
        <f>IF('Order Form'!$K$13="Yes",(IF('Order Form'!J195=0,"",IF('Order Form'!$K$10&lt;&gt;"GR - Gratis",IF(ISNUMBER($H179),'Order Form'!J195,""),""))),"")</f>
        <v/>
      </c>
      <c r="K179" s="43"/>
      <c r="L179" s="95" t="str">
        <f>IF('Order Form'!J195&gt;0,"",IF('Order Form'!G195=0,"",IF('Order Form'!$K$10&lt;&gt;"GR - Gratis",IF('Order Form'!$K$12="Yes",IF(ISNUMBER($H179),'Order Form'!G195*100,""),""),"")))</f>
        <v/>
      </c>
      <c r="M179" s="95" t="str">
        <f>IF('Order Form'!J195&gt;0,"",IF('Order Form'!$K$17=0,"",IF('Order Form'!$K$17=0,"",IF('Order Form'!$K$10&lt;&gt;"GR - Gratis",IF('Order Form'!$K$12="Yes",IF(ISNUMBER($H179),'Order Form'!$K$17*100,""),""),""))))</f>
        <v/>
      </c>
      <c r="N179" s="44"/>
      <c r="O179" s="94" t="str">
        <f>IF('Order Form'!$B$8="Name / Attent Of","",IF(ISNUMBER($H179),IF('Order Form'!$K$14="Yes",'Order Form'!$B$8,""),""))</f>
        <v/>
      </c>
      <c r="P179" s="102" t="str">
        <f>IF('Order Form'!$B$9="Company / Department","",IF(ISNUMBER($H179),IF('Order Form'!$K$14="Yes",'Order Form'!$B$9,""),""))</f>
        <v/>
      </c>
      <c r="Q179" s="94" t="str">
        <f>IF('Order Form'!$B$10="Address 1","",IF(ISNUMBER($H179),IF('Order Form'!$K$14="Yes",'Order Form'!$B$10,""),""))</f>
        <v/>
      </c>
      <c r="R179" s="94" t="str">
        <f>IF('Order Form'!$B$11="Address 2","",IF(ISNUMBER($H179),IF('Order Form'!$K$14="Yes",'Order Form'!$B$11,""),""))</f>
        <v/>
      </c>
      <c r="S179" s="102" t="str">
        <f>IF('Order Form'!$B$12="Address 3","",IF(ISNUMBER($H179),IF('Order Form'!$K$14="Yes",'Order Form'!$B$12,""),""))</f>
        <v/>
      </c>
      <c r="T179" s="94" t="str">
        <f>IF('Order Form'!$B$13="Town","",IF(ISNUMBER($H179),IF('Order Form'!$K$14="Yes",'Order Form'!$B$13,""),""))</f>
        <v/>
      </c>
      <c r="U179" s="40"/>
      <c r="V179" s="109" t="str">
        <f>IF('Order Form'!$B$14="Post Code","",IF(ISNUMBER($H179),IF('Order Form'!$K$14="Yes",'Order Form'!$B$14,""),""))</f>
        <v/>
      </c>
      <c r="W179" s="104" t="str">
        <f>IF('Order Form'!$B$15="Country","",IF(ISNUMBER($H179),IF('Order Form'!$K$14="Yes",VLOOKUP('Order Form'!$B$15,Lists!N:O,2,0),""),""))</f>
        <v/>
      </c>
      <c r="X179" s="106"/>
      <c r="Y179" s="105" t="str">
        <f>IF('Order Form'!$F$8="Phone","",IF(ISNUMBER($H179),IF('Order Form'!$K$14="Yes",'Order Form'!$F$8,""),""))</f>
        <v/>
      </c>
      <c r="Z179" s="103" t="str">
        <f>IF('Order Form'!$F$9="Email","",IF(ISNUMBER($H179),IF('Order Form'!$K$14="Yes",'Order Form'!$F$9,""),""))</f>
        <v/>
      </c>
      <c r="AA179" s="44"/>
      <c r="AC179" s="92" t="str">
        <f>IF(ISNUMBER(($H179)),LEFT('Order Form'!$K$10,2),"")</f>
        <v/>
      </c>
      <c r="AD179" s="40"/>
      <c r="AE179" s="92" t="str">
        <f>IF(AC179="GR",LEFT('Order Form'!$K$11,2),"")</f>
        <v/>
      </c>
      <c r="AF179" s="40"/>
      <c r="AG179" s="44"/>
      <c r="AH179" s="44"/>
      <c r="AI179" s="92" t="str">
        <f>IF(ISNUMBER(($H179)),IF('Order Form'!$K$16="Yes","P",""),"")</f>
        <v/>
      </c>
      <c r="AJ179" s="40"/>
      <c r="AK179" s="112"/>
      <c r="AL179" s="112"/>
      <c r="AM179" s="40"/>
      <c r="AN179" s="40"/>
      <c r="AO179" s="44"/>
      <c r="AP179" s="40"/>
      <c r="AQ179" s="44"/>
      <c r="AR179" s="44"/>
      <c r="AS179" s="44"/>
      <c r="AZ179" s="92" t="str">
        <f>IF(ISNUMBER(($H179)),IF('Order Form'!$K$15="Yes","Y",""),"")</f>
        <v/>
      </c>
      <c r="BD179" s="93" t="e">
        <f>IF('Order Form'!#REF!&gt;0,"OF"," ")</f>
        <v>#REF!</v>
      </c>
      <c r="BE179" s="92" t="e">
        <f>IF('Order Form'!#REF!&gt;0,"Y"," ")</f>
        <v>#REF!</v>
      </c>
      <c r="BF179" s="92" t="e">
        <f>IF('Order Form'!#REF!&gt;0,"STANDARD"," ")</f>
        <v>#REF!</v>
      </c>
    </row>
    <row r="180" spans="1:58">
      <c r="A180" s="40"/>
      <c r="B180" s="99" t="str">
        <f>IF(ISNUMBER(($H180)),'Order Form'!$D$5,"")</f>
        <v/>
      </c>
      <c r="C180" s="98" t="str">
        <f>IF(ISNUMBER(($H180)),'Order Form'!$G$5,"")</f>
        <v/>
      </c>
      <c r="D180" s="98" t="str">
        <f>IF('Order Form'!F196="","",IF(ISNUMBER(($H180)),'Order Form'!F196,""))</f>
        <v/>
      </c>
      <c r="E180" s="41"/>
      <c r="F180" s="97" t="str">
        <f>IF(ISNUMBER((H180)),SUBSTITUTE(SUBSTITUTE('Order Form'!B196,"-","")," ",""),"")</f>
        <v/>
      </c>
      <c r="G180" s="42"/>
      <c r="H180" s="96" t="str">
        <f>IF('Order Form'!H196&gt;0,'Order Form'!H196," ")</f>
        <v xml:space="preserve"> </v>
      </c>
      <c r="I180" s="95" t="str">
        <f>IF('Order Form'!$K$13="Yes",(IF('Order Form'!J196&gt;0,"",IF('Order Form'!$K$10&lt;&gt;"GR - Gratis",IF('Order Form'!I196=0,"",IF(ISNUMBER($H180),'Order Form'!I196,"")),""))),"")</f>
        <v/>
      </c>
      <c r="J180" s="95" t="str">
        <f>IF('Order Form'!$K$13="Yes",(IF('Order Form'!J196=0,"",IF('Order Form'!$K$10&lt;&gt;"GR - Gratis",IF(ISNUMBER($H180),'Order Form'!J196,""),""))),"")</f>
        <v/>
      </c>
      <c r="K180" s="43"/>
      <c r="L180" s="95" t="str">
        <f>IF('Order Form'!J196&gt;0,"",IF('Order Form'!G196=0,"",IF('Order Form'!$K$10&lt;&gt;"GR - Gratis",IF('Order Form'!$K$12="Yes",IF(ISNUMBER($H180),'Order Form'!G196*100,""),""),"")))</f>
        <v/>
      </c>
      <c r="M180" s="95" t="str">
        <f>IF('Order Form'!J196&gt;0,"",IF('Order Form'!$K$17=0,"",IF('Order Form'!$K$17=0,"",IF('Order Form'!$K$10&lt;&gt;"GR - Gratis",IF('Order Form'!$K$12="Yes",IF(ISNUMBER($H180),'Order Form'!$K$17*100,""),""),""))))</f>
        <v/>
      </c>
      <c r="N180" s="44"/>
      <c r="O180" s="94" t="str">
        <f>IF('Order Form'!$B$8="Name / Attent Of","",IF(ISNUMBER($H180),IF('Order Form'!$K$14="Yes",'Order Form'!$B$8,""),""))</f>
        <v/>
      </c>
      <c r="P180" s="102" t="str">
        <f>IF('Order Form'!$B$9="Company / Department","",IF(ISNUMBER($H180),IF('Order Form'!$K$14="Yes",'Order Form'!$B$9,""),""))</f>
        <v/>
      </c>
      <c r="Q180" s="94" t="str">
        <f>IF('Order Form'!$B$10="Address 1","",IF(ISNUMBER($H180),IF('Order Form'!$K$14="Yes",'Order Form'!$B$10,""),""))</f>
        <v/>
      </c>
      <c r="R180" s="94" t="str">
        <f>IF('Order Form'!$B$11="Address 2","",IF(ISNUMBER($H180),IF('Order Form'!$K$14="Yes",'Order Form'!$B$11,""),""))</f>
        <v/>
      </c>
      <c r="S180" s="102" t="str">
        <f>IF('Order Form'!$B$12="Address 3","",IF(ISNUMBER($H180),IF('Order Form'!$K$14="Yes",'Order Form'!$B$12,""),""))</f>
        <v/>
      </c>
      <c r="T180" s="94" t="str">
        <f>IF('Order Form'!$B$13="Town","",IF(ISNUMBER($H180),IF('Order Form'!$K$14="Yes",'Order Form'!$B$13,""),""))</f>
        <v/>
      </c>
      <c r="U180" s="40"/>
      <c r="V180" s="109" t="str">
        <f>IF('Order Form'!$B$14="Post Code","",IF(ISNUMBER($H180),IF('Order Form'!$K$14="Yes",'Order Form'!$B$14,""),""))</f>
        <v/>
      </c>
      <c r="W180" s="104" t="str">
        <f>IF('Order Form'!$B$15="Country","",IF(ISNUMBER($H180),IF('Order Form'!$K$14="Yes",VLOOKUP('Order Form'!$B$15,Lists!N:O,2,0),""),""))</f>
        <v/>
      </c>
      <c r="X180" s="106"/>
      <c r="Y180" s="105" t="str">
        <f>IF('Order Form'!$F$8="Phone","",IF(ISNUMBER($H180),IF('Order Form'!$K$14="Yes",'Order Form'!$F$8,""),""))</f>
        <v/>
      </c>
      <c r="Z180" s="103" t="str">
        <f>IF('Order Form'!$F$9="Email","",IF(ISNUMBER($H180),IF('Order Form'!$K$14="Yes",'Order Form'!$F$9,""),""))</f>
        <v/>
      </c>
      <c r="AA180" s="44"/>
      <c r="AC180" s="92" t="str">
        <f>IF(ISNUMBER(($H180)),LEFT('Order Form'!$K$10,2),"")</f>
        <v/>
      </c>
      <c r="AD180" s="40"/>
      <c r="AE180" s="92" t="str">
        <f>IF(AC180="GR",LEFT('Order Form'!$K$11,2),"")</f>
        <v/>
      </c>
      <c r="AF180" s="40"/>
      <c r="AG180" s="44"/>
      <c r="AH180" s="44"/>
      <c r="AI180" s="92" t="str">
        <f>IF(ISNUMBER(($H180)),IF('Order Form'!$K$16="Yes","P",""),"")</f>
        <v/>
      </c>
      <c r="AJ180" s="40"/>
      <c r="AK180" s="112"/>
      <c r="AL180" s="112"/>
      <c r="AM180" s="40"/>
      <c r="AN180" s="40"/>
      <c r="AO180" s="44"/>
      <c r="AP180" s="40"/>
      <c r="AQ180" s="44"/>
      <c r="AR180" s="44"/>
      <c r="AS180" s="44"/>
      <c r="AZ180" s="92" t="str">
        <f>IF(ISNUMBER(($H180)),IF('Order Form'!$K$15="Yes","Y",""),"")</f>
        <v/>
      </c>
      <c r="BD180" s="93" t="e">
        <f>IF('Order Form'!#REF!&gt;0,"OF"," ")</f>
        <v>#REF!</v>
      </c>
      <c r="BE180" s="92" t="e">
        <f>IF('Order Form'!#REF!&gt;0,"Y"," ")</f>
        <v>#REF!</v>
      </c>
      <c r="BF180" s="92" t="e">
        <f>IF('Order Form'!#REF!&gt;0,"STANDARD"," ")</f>
        <v>#REF!</v>
      </c>
    </row>
    <row r="181" spans="1:58">
      <c r="A181" s="40"/>
      <c r="B181" s="99" t="str">
        <f>IF(ISNUMBER(($H181)),'Order Form'!$D$5,"")</f>
        <v/>
      </c>
      <c r="C181" s="98" t="str">
        <f>IF(ISNUMBER(($H181)),'Order Form'!$G$5,"")</f>
        <v/>
      </c>
      <c r="D181" s="98" t="str">
        <f>IF('Order Form'!F197="","",IF(ISNUMBER(($H181)),'Order Form'!F197,""))</f>
        <v/>
      </c>
      <c r="E181" s="41"/>
      <c r="F181" s="97" t="str">
        <f>IF(ISNUMBER((H181)),SUBSTITUTE(SUBSTITUTE('Order Form'!B197,"-","")," ",""),"")</f>
        <v/>
      </c>
      <c r="G181" s="42"/>
      <c r="H181" s="96" t="str">
        <f>IF('Order Form'!H197&gt;0,'Order Form'!H197," ")</f>
        <v xml:space="preserve"> </v>
      </c>
      <c r="I181" s="95" t="str">
        <f>IF('Order Form'!$K$13="Yes",(IF('Order Form'!J197&gt;0,"",IF('Order Form'!$K$10&lt;&gt;"GR - Gratis",IF('Order Form'!I197=0,"",IF(ISNUMBER($H181),'Order Form'!I197,"")),""))),"")</f>
        <v/>
      </c>
      <c r="J181" s="95" t="str">
        <f>IF('Order Form'!$K$13="Yes",(IF('Order Form'!J197=0,"",IF('Order Form'!$K$10&lt;&gt;"GR - Gratis",IF(ISNUMBER($H181),'Order Form'!J197,""),""))),"")</f>
        <v/>
      </c>
      <c r="K181" s="43"/>
      <c r="L181" s="95" t="str">
        <f>IF('Order Form'!J197&gt;0,"",IF('Order Form'!G197=0,"",IF('Order Form'!$K$10&lt;&gt;"GR - Gratis",IF('Order Form'!$K$12="Yes",IF(ISNUMBER($H181),'Order Form'!G197*100,""),""),"")))</f>
        <v/>
      </c>
      <c r="M181" s="95" t="str">
        <f>IF('Order Form'!J197&gt;0,"",IF('Order Form'!$K$17=0,"",IF('Order Form'!$K$17=0,"",IF('Order Form'!$K$10&lt;&gt;"GR - Gratis",IF('Order Form'!$K$12="Yes",IF(ISNUMBER($H181),'Order Form'!$K$17*100,""),""),""))))</f>
        <v/>
      </c>
      <c r="N181" s="44"/>
      <c r="O181" s="94" t="str">
        <f>IF('Order Form'!$B$8="Name / Attent Of","",IF(ISNUMBER($H181),IF('Order Form'!$K$14="Yes",'Order Form'!$B$8,""),""))</f>
        <v/>
      </c>
      <c r="P181" s="102" t="str">
        <f>IF('Order Form'!$B$9="Company / Department","",IF(ISNUMBER($H181),IF('Order Form'!$K$14="Yes",'Order Form'!$B$9,""),""))</f>
        <v/>
      </c>
      <c r="Q181" s="94" t="str">
        <f>IF('Order Form'!$B$10="Address 1","",IF(ISNUMBER($H181),IF('Order Form'!$K$14="Yes",'Order Form'!$B$10,""),""))</f>
        <v/>
      </c>
      <c r="R181" s="94" t="str">
        <f>IF('Order Form'!$B$11="Address 2","",IF(ISNUMBER($H181),IF('Order Form'!$K$14="Yes",'Order Form'!$B$11,""),""))</f>
        <v/>
      </c>
      <c r="S181" s="102" t="str">
        <f>IF('Order Form'!$B$12="Address 3","",IF(ISNUMBER($H181),IF('Order Form'!$K$14="Yes",'Order Form'!$B$12,""),""))</f>
        <v/>
      </c>
      <c r="T181" s="94" t="str">
        <f>IF('Order Form'!$B$13="Town","",IF(ISNUMBER($H181),IF('Order Form'!$K$14="Yes",'Order Form'!$B$13,""),""))</f>
        <v/>
      </c>
      <c r="U181" s="40"/>
      <c r="V181" s="109" t="str">
        <f>IF('Order Form'!$B$14="Post Code","",IF(ISNUMBER($H181),IF('Order Form'!$K$14="Yes",'Order Form'!$B$14,""),""))</f>
        <v/>
      </c>
      <c r="W181" s="104" t="str">
        <f>IF('Order Form'!$B$15="Country","",IF(ISNUMBER($H181),IF('Order Form'!$K$14="Yes",VLOOKUP('Order Form'!$B$15,Lists!N:O,2,0),""),""))</f>
        <v/>
      </c>
      <c r="X181" s="106"/>
      <c r="Y181" s="105" t="str">
        <f>IF('Order Form'!$F$8="Phone","",IF(ISNUMBER($H181),IF('Order Form'!$K$14="Yes",'Order Form'!$F$8,""),""))</f>
        <v/>
      </c>
      <c r="Z181" s="103" t="str">
        <f>IF('Order Form'!$F$9="Email","",IF(ISNUMBER($H181),IF('Order Form'!$K$14="Yes",'Order Form'!$F$9,""),""))</f>
        <v/>
      </c>
      <c r="AA181" s="44"/>
      <c r="AC181" s="92" t="str">
        <f>IF(ISNUMBER(($H181)),LEFT('Order Form'!$K$10,2),"")</f>
        <v/>
      </c>
      <c r="AD181" s="40"/>
      <c r="AE181" s="92" t="str">
        <f>IF(AC181="GR",LEFT('Order Form'!$K$11,2),"")</f>
        <v/>
      </c>
      <c r="AF181" s="40"/>
      <c r="AG181" s="44"/>
      <c r="AH181" s="44"/>
      <c r="AI181" s="92" t="str">
        <f>IF(ISNUMBER(($H181)),IF('Order Form'!$K$16="Yes","P",""),"")</f>
        <v/>
      </c>
      <c r="AJ181" s="40"/>
      <c r="AK181" s="112"/>
      <c r="AL181" s="112"/>
      <c r="AM181" s="40"/>
      <c r="AN181" s="40"/>
      <c r="AO181" s="44"/>
      <c r="AP181" s="40"/>
      <c r="AQ181" s="44"/>
      <c r="AR181" s="44"/>
      <c r="AS181" s="44"/>
      <c r="AZ181" s="92" t="str">
        <f>IF(ISNUMBER(($H181)),IF('Order Form'!$K$15="Yes","Y",""),"")</f>
        <v/>
      </c>
      <c r="BD181" s="93" t="e">
        <f>IF('Order Form'!#REF!&gt;0,"OF"," ")</f>
        <v>#REF!</v>
      </c>
      <c r="BE181" s="92" t="e">
        <f>IF('Order Form'!#REF!&gt;0,"Y"," ")</f>
        <v>#REF!</v>
      </c>
      <c r="BF181" s="92" t="e">
        <f>IF('Order Form'!#REF!&gt;0,"STANDARD"," ")</f>
        <v>#REF!</v>
      </c>
    </row>
    <row r="182" spans="1:58">
      <c r="A182" s="40"/>
      <c r="B182" s="99" t="str">
        <f>IF(ISNUMBER(($H182)),'Order Form'!$D$5,"")</f>
        <v/>
      </c>
      <c r="C182" s="98" t="str">
        <f>IF(ISNUMBER(($H182)),'Order Form'!$G$5,"")</f>
        <v/>
      </c>
      <c r="D182" s="98" t="str">
        <f>IF('Order Form'!F198="","",IF(ISNUMBER(($H182)),'Order Form'!F198,""))</f>
        <v/>
      </c>
      <c r="E182" s="41"/>
      <c r="F182" s="97" t="str">
        <f>IF(ISNUMBER((H182)),SUBSTITUTE(SUBSTITUTE('Order Form'!B198,"-","")," ",""),"")</f>
        <v/>
      </c>
      <c r="G182" s="42"/>
      <c r="H182" s="96" t="str">
        <f>IF('Order Form'!H198&gt;0,'Order Form'!H198," ")</f>
        <v xml:space="preserve"> </v>
      </c>
      <c r="I182" s="95" t="str">
        <f>IF('Order Form'!$K$13="Yes",(IF('Order Form'!J198&gt;0,"",IF('Order Form'!$K$10&lt;&gt;"GR - Gratis",IF('Order Form'!I198=0,"",IF(ISNUMBER($H182),'Order Form'!I198,"")),""))),"")</f>
        <v/>
      </c>
      <c r="J182" s="95" t="str">
        <f>IF('Order Form'!$K$13="Yes",(IF('Order Form'!J198=0,"",IF('Order Form'!$K$10&lt;&gt;"GR - Gratis",IF(ISNUMBER($H182),'Order Form'!J198,""),""))),"")</f>
        <v/>
      </c>
      <c r="K182" s="43"/>
      <c r="L182" s="95" t="str">
        <f>IF('Order Form'!J198&gt;0,"",IF('Order Form'!G198=0,"",IF('Order Form'!$K$10&lt;&gt;"GR - Gratis",IF('Order Form'!$K$12="Yes",IF(ISNUMBER($H182),'Order Form'!G198*100,""),""),"")))</f>
        <v/>
      </c>
      <c r="M182" s="95" t="str">
        <f>IF('Order Form'!J198&gt;0,"",IF('Order Form'!$K$17=0,"",IF('Order Form'!$K$17=0,"",IF('Order Form'!$K$10&lt;&gt;"GR - Gratis",IF('Order Form'!$K$12="Yes",IF(ISNUMBER($H182),'Order Form'!$K$17*100,""),""),""))))</f>
        <v/>
      </c>
      <c r="N182" s="44"/>
      <c r="O182" s="94" t="str">
        <f>IF('Order Form'!$B$8="Name / Attent Of","",IF(ISNUMBER($H182),IF('Order Form'!$K$14="Yes",'Order Form'!$B$8,""),""))</f>
        <v/>
      </c>
      <c r="P182" s="102" t="str">
        <f>IF('Order Form'!$B$9="Company / Department","",IF(ISNUMBER($H182),IF('Order Form'!$K$14="Yes",'Order Form'!$B$9,""),""))</f>
        <v/>
      </c>
      <c r="Q182" s="94" t="str">
        <f>IF('Order Form'!$B$10="Address 1","",IF(ISNUMBER($H182),IF('Order Form'!$K$14="Yes",'Order Form'!$B$10,""),""))</f>
        <v/>
      </c>
      <c r="R182" s="94" t="str">
        <f>IF('Order Form'!$B$11="Address 2","",IF(ISNUMBER($H182),IF('Order Form'!$K$14="Yes",'Order Form'!$B$11,""),""))</f>
        <v/>
      </c>
      <c r="S182" s="102" t="str">
        <f>IF('Order Form'!$B$12="Address 3","",IF(ISNUMBER($H182),IF('Order Form'!$K$14="Yes",'Order Form'!$B$12,""),""))</f>
        <v/>
      </c>
      <c r="T182" s="94" t="str">
        <f>IF('Order Form'!$B$13="Town","",IF(ISNUMBER($H182),IF('Order Form'!$K$14="Yes",'Order Form'!$B$13,""),""))</f>
        <v/>
      </c>
      <c r="U182" s="40"/>
      <c r="V182" s="109" t="str">
        <f>IF('Order Form'!$B$14="Post Code","",IF(ISNUMBER($H182),IF('Order Form'!$K$14="Yes",'Order Form'!$B$14,""),""))</f>
        <v/>
      </c>
      <c r="W182" s="104" t="str">
        <f>IF('Order Form'!$B$15="Country","",IF(ISNUMBER($H182),IF('Order Form'!$K$14="Yes",VLOOKUP('Order Form'!$B$15,Lists!N:O,2,0),""),""))</f>
        <v/>
      </c>
      <c r="X182" s="106"/>
      <c r="Y182" s="105" t="str">
        <f>IF('Order Form'!$F$8="Phone","",IF(ISNUMBER($H182),IF('Order Form'!$K$14="Yes",'Order Form'!$F$8,""),""))</f>
        <v/>
      </c>
      <c r="Z182" s="103" t="str">
        <f>IF('Order Form'!$F$9="Email","",IF(ISNUMBER($H182),IF('Order Form'!$K$14="Yes",'Order Form'!$F$9,""),""))</f>
        <v/>
      </c>
      <c r="AA182" s="44"/>
      <c r="AC182" s="92" t="str">
        <f>IF(ISNUMBER(($H182)),LEFT('Order Form'!$K$10,2),"")</f>
        <v/>
      </c>
      <c r="AD182" s="40"/>
      <c r="AE182" s="92" t="str">
        <f>IF(AC182="GR",LEFT('Order Form'!$K$11,2),"")</f>
        <v/>
      </c>
      <c r="AF182" s="40"/>
      <c r="AG182" s="44"/>
      <c r="AH182" s="44"/>
      <c r="AI182" s="92" t="str">
        <f>IF(ISNUMBER(($H182)),IF('Order Form'!$K$16="Yes","P",""),"")</f>
        <v/>
      </c>
      <c r="AJ182" s="40"/>
      <c r="AK182" s="112"/>
      <c r="AL182" s="112"/>
      <c r="AM182" s="40"/>
      <c r="AN182" s="40"/>
      <c r="AO182" s="44"/>
      <c r="AP182" s="40"/>
      <c r="AQ182" s="44"/>
      <c r="AR182" s="44"/>
      <c r="AS182" s="44"/>
      <c r="AZ182" s="92" t="str">
        <f>IF(ISNUMBER(($H182)),IF('Order Form'!$K$15="Yes","Y",""),"")</f>
        <v/>
      </c>
      <c r="BD182" s="93" t="e">
        <f>IF('Order Form'!#REF!&gt;0,"OF"," ")</f>
        <v>#REF!</v>
      </c>
      <c r="BE182" s="92" t="e">
        <f>IF('Order Form'!#REF!&gt;0,"Y"," ")</f>
        <v>#REF!</v>
      </c>
      <c r="BF182" s="92" t="e">
        <f>IF('Order Form'!#REF!&gt;0,"STANDARD"," ")</f>
        <v>#REF!</v>
      </c>
    </row>
    <row r="183" spans="1:58">
      <c r="A183" s="40"/>
      <c r="B183" s="99" t="str">
        <f>IF(ISNUMBER(($H183)),'Order Form'!$D$5,"")</f>
        <v/>
      </c>
      <c r="C183" s="98" t="str">
        <f>IF(ISNUMBER(($H183)),'Order Form'!$G$5,"")</f>
        <v/>
      </c>
      <c r="D183" s="98" t="str">
        <f>IF('Order Form'!F199="","",IF(ISNUMBER(($H183)),'Order Form'!F199,""))</f>
        <v/>
      </c>
      <c r="E183" s="41"/>
      <c r="F183" s="97" t="str">
        <f>IF(ISNUMBER((H183)),SUBSTITUTE(SUBSTITUTE('Order Form'!B199,"-","")," ",""),"")</f>
        <v/>
      </c>
      <c r="G183" s="42"/>
      <c r="H183" s="96" t="str">
        <f>IF('Order Form'!H199&gt;0,'Order Form'!H199," ")</f>
        <v xml:space="preserve"> </v>
      </c>
      <c r="I183" s="95" t="str">
        <f>IF('Order Form'!$K$13="Yes",(IF('Order Form'!J199&gt;0,"",IF('Order Form'!$K$10&lt;&gt;"GR - Gratis",IF('Order Form'!I199=0,"",IF(ISNUMBER($H183),'Order Form'!I199,"")),""))),"")</f>
        <v/>
      </c>
      <c r="J183" s="95" t="str">
        <f>IF('Order Form'!$K$13="Yes",(IF('Order Form'!J199=0,"",IF('Order Form'!$K$10&lt;&gt;"GR - Gratis",IF(ISNUMBER($H183),'Order Form'!J199,""),""))),"")</f>
        <v/>
      </c>
      <c r="K183" s="43"/>
      <c r="L183" s="95" t="str">
        <f>IF('Order Form'!J199&gt;0,"",IF('Order Form'!G199=0,"",IF('Order Form'!$K$10&lt;&gt;"GR - Gratis",IF('Order Form'!$K$12="Yes",IF(ISNUMBER($H183),'Order Form'!G199*100,""),""),"")))</f>
        <v/>
      </c>
      <c r="M183" s="95" t="str">
        <f>IF('Order Form'!J199&gt;0,"",IF('Order Form'!$K$17=0,"",IF('Order Form'!$K$17=0,"",IF('Order Form'!$K$10&lt;&gt;"GR - Gratis",IF('Order Form'!$K$12="Yes",IF(ISNUMBER($H183),'Order Form'!$K$17*100,""),""),""))))</f>
        <v/>
      </c>
      <c r="N183" s="44"/>
      <c r="O183" s="94" t="str">
        <f>IF('Order Form'!$B$8="Name / Attent Of","",IF(ISNUMBER($H183),IF('Order Form'!$K$14="Yes",'Order Form'!$B$8,""),""))</f>
        <v/>
      </c>
      <c r="P183" s="102" t="str">
        <f>IF('Order Form'!$B$9="Company / Department","",IF(ISNUMBER($H183),IF('Order Form'!$K$14="Yes",'Order Form'!$B$9,""),""))</f>
        <v/>
      </c>
      <c r="Q183" s="94" t="str">
        <f>IF('Order Form'!$B$10="Address 1","",IF(ISNUMBER($H183),IF('Order Form'!$K$14="Yes",'Order Form'!$B$10,""),""))</f>
        <v/>
      </c>
      <c r="R183" s="94" t="str">
        <f>IF('Order Form'!$B$11="Address 2","",IF(ISNUMBER($H183),IF('Order Form'!$K$14="Yes",'Order Form'!$B$11,""),""))</f>
        <v/>
      </c>
      <c r="S183" s="102" t="str">
        <f>IF('Order Form'!$B$12="Address 3","",IF(ISNUMBER($H183),IF('Order Form'!$K$14="Yes",'Order Form'!$B$12,""),""))</f>
        <v/>
      </c>
      <c r="T183" s="94" t="str">
        <f>IF('Order Form'!$B$13="Town","",IF(ISNUMBER($H183),IF('Order Form'!$K$14="Yes",'Order Form'!$B$13,""),""))</f>
        <v/>
      </c>
      <c r="U183" s="40"/>
      <c r="V183" s="109" t="str">
        <f>IF('Order Form'!$B$14="Post Code","",IF(ISNUMBER($H183),IF('Order Form'!$K$14="Yes",'Order Form'!$B$14,""),""))</f>
        <v/>
      </c>
      <c r="W183" s="104" t="str">
        <f>IF('Order Form'!$B$15="Country","",IF(ISNUMBER($H183),IF('Order Form'!$K$14="Yes",VLOOKUP('Order Form'!$B$15,Lists!N:O,2,0),""),""))</f>
        <v/>
      </c>
      <c r="X183" s="106"/>
      <c r="Y183" s="105" t="str">
        <f>IF('Order Form'!$F$8="Phone","",IF(ISNUMBER($H183),IF('Order Form'!$K$14="Yes",'Order Form'!$F$8,""),""))</f>
        <v/>
      </c>
      <c r="Z183" s="103" t="str">
        <f>IF('Order Form'!$F$9="Email","",IF(ISNUMBER($H183),IF('Order Form'!$K$14="Yes",'Order Form'!$F$9,""),""))</f>
        <v/>
      </c>
      <c r="AA183" s="44"/>
      <c r="AC183" s="92" t="str">
        <f>IF(ISNUMBER(($H183)),LEFT('Order Form'!$K$10,2),"")</f>
        <v/>
      </c>
      <c r="AD183" s="40"/>
      <c r="AE183" s="92" t="str">
        <f>IF(AC183="GR",LEFT('Order Form'!$K$11,2),"")</f>
        <v/>
      </c>
      <c r="AF183" s="40"/>
      <c r="AG183" s="44"/>
      <c r="AH183" s="44"/>
      <c r="AI183" s="92" t="str">
        <f>IF(ISNUMBER(($H183)),IF('Order Form'!$K$16="Yes","P",""),"")</f>
        <v/>
      </c>
      <c r="AJ183" s="40"/>
      <c r="AK183" s="112"/>
      <c r="AL183" s="112"/>
      <c r="AM183" s="40"/>
      <c r="AN183" s="40"/>
      <c r="AO183" s="44"/>
      <c r="AP183" s="40"/>
      <c r="AQ183" s="44"/>
      <c r="AR183" s="44"/>
      <c r="AS183" s="44"/>
      <c r="AZ183" s="92" t="str">
        <f>IF(ISNUMBER(($H183)),IF('Order Form'!$K$15="Yes","Y",""),"")</f>
        <v/>
      </c>
      <c r="BD183" s="93" t="e">
        <f>IF('Order Form'!#REF!&gt;0,"OF"," ")</f>
        <v>#REF!</v>
      </c>
      <c r="BE183" s="92" t="e">
        <f>IF('Order Form'!#REF!&gt;0,"Y"," ")</f>
        <v>#REF!</v>
      </c>
      <c r="BF183" s="92" t="e">
        <f>IF('Order Form'!#REF!&gt;0,"STANDARD"," ")</f>
        <v>#REF!</v>
      </c>
    </row>
    <row r="184" spans="1:58">
      <c r="A184" s="40"/>
      <c r="B184" s="99" t="str">
        <f>IF(ISNUMBER(($H184)),'Order Form'!$D$5,"")</f>
        <v/>
      </c>
      <c r="C184" s="98" t="str">
        <f>IF(ISNUMBER(($H184)),'Order Form'!$G$5,"")</f>
        <v/>
      </c>
      <c r="D184" s="98" t="str">
        <f>IF('Order Form'!F200="","",IF(ISNUMBER(($H184)),'Order Form'!F200,""))</f>
        <v/>
      </c>
      <c r="E184" s="41"/>
      <c r="F184" s="97" t="str">
        <f>IF(ISNUMBER((H184)),SUBSTITUTE(SUBSTITUTE('Order Form'!B200,"-","")," ",""),"")</f>
        <v/>
      </c>
      <c r="G184" s="42"/>
      <c r="H184" s="96" t="str">
        <f>IF('Order Form'!H200&gt;0,'Order Form'!H200," ")</f>
        <v xml:space="preserve"> </v>
      </c>
      <c r="I184" s="95" t="str">
        <f>IF('Order Form'!$K$13="Yes",(IF('Order Form'!J200&gt;0,"",IF('Order Form'!$K$10&lt;&gt;"GR - Gratis",IF('Order Form'!I200=0,"",IF(ISNUMBER($H184),'Order Form'!I200,"")),""))),"")</f>
        <v/>
      </c>
      <c r="J184" s="95" t="str">
        <f>IF('Order Form'!$K$13="Yes",(IF('Order Form'!J200=0,"",IF('Order Form'!$K$10&lt;&gt;"GR - Gratis",IF(ISNUMBER($H184),'Order Form'!J200,""),""))),"")</f>
        <v/>
      </c>
      <c r="K184" s="43"/>
      <c r="L184" s="95" t="str">
        <f>IF('Order Form'!J200&gt;0,"",IF('Order Form'!G200=0,"",IF('Order Form'!$K$10&lt;&gt;"GR - Gratis",IF('Order Form'!$K$12="Yes",IF(ISNUMBER($H184),'Order Form'!G200*100,""),""),"")))</f>
        <v/>
      </c>
      <c r="M184" s="95" t="str">
        <f>IF('Order Form'!J200&gt;0,"",IF('Order Form'!$K$17=0,"",IF('Order Form'!$K$17=0,"",IF('Order Form'!$K$10&lt;&gt;"GR - Gratis",IF('Order Form'!$K$12="Yes",IF(ISNUMBER($H184),'Order Form'!$K$17*100,""),""),""))))</f>
        <v/>
      </c>
      <c r="N184" s="44"/>
      <c r="O184" s="94" t="str">
        <f>IF('Order Form'!$B$8="Name / Attent Of","",IF(ISNUMBER($H184),IF('Order Form'!$K$14="Yes",'Order Form'!$B$8,""),""))</f>
        <v/>
      </c>
      <c r="P184" s="102" t="str">
        <f>IF('Order Form'!$B$9="Company / Department","",IF(ISNUMBER($H184),IF('Order Form'!$K$14="Yes",'Order Form'!$B$9,""),""))</f>
        <v/>
      </c>
      <c r="Q184" s="94" t="str">
        <f>IF('Order Form'!$B$10="Address 1","",IF(ISNUMBER($H184),IF('Order Form'!$K$14="Yes",'Order Form'!$B$10,""),""))</f>
        <v/>
      </c>
      <c r="R184" s="94" t="str">
        <f>IF('Order Form'!$B$11="Address 2","",IF(ISNUMBER($H184),IF('Order Form'!$K$14="Yes",'Order Form'!$B$11,""),""))</f>
        <v/>
      </c>
      <c r="S184" s="102" t="str">
        <f>IF('Order Form'!$B$12="Address 3","",IF(ISNUMBER($H184),IF('Order Form'!$K$14="Yes",'Order Form'!$B$12,""),""))</f>
        <v/>
      </c>
      <c r="T184" s="94" t="str">
        <f>IF('Order Form'!$B$13="Town","",IF(ISNUMBER($H184),IF('Order Form'!$K$14="Yes",'Order Form'!$B$13,""),""))</f>
        <v/>
      </c>
      <c r="U184" s="40"/>
      <c r="V184" s="109" t="str">
        <f>IF('Order Form'!$B$14="Post Code","",IF(ISNUMBER($H184),IF('Order Form'!$K$14="Yes",'Order Form'!$B$14,""),""))</f>
        <v/>
      </c>
      <c r="W184" s="104" t="str">
        <f>IF('Order Form'!$B$15="Country","",IF(ISNUMBER($H184),IF('Order Form'!$K$14="Yes",VLOOKUP('Order Form'!$B$15,Lists!N:O,2,0),""),""))</f>
        <v/>
      </c>
      <c r="X184" s="106"/>
      <c r="Y184" s="105" t="str">
        <f>IF('Order Form'!$F$8="Phone","",IF(ISNUMBER($H184),IF('Order Form'!$K$14="Yes",'Order Form'!$F$8,""),""))</f>
        <v/>
      </c>
      <c r="Z184" s="103" t="str">
        <f>IF('Order Form'!$F$9="Email","",IF(ISNUMBER($H184),IF('Order Form'!$K$14="Yes",'Order Form'!$F$9,""),""))</f>
        <v/>
      </c>
      <c r="AA184" s="44"/>
      <c r="AC184" s="92" t="str">
        <f>IF(ISNUMBER(($H184)),LEFT('Order Form'!$K$10,2),"")</f>
        <v/>
      </c>
      <c r="AD184" s="40"/>
      <c r="AE184" s="92" t="str">
        <f>IF(AC184="GR",LEFT('Order Form'!$K$11,2),"")</f>
        <v/>
      </c>
      <c r="AF184" s="40"/>
      <c r="AG184" s="44"/>
      <c r="AH184" s="44"/>
      <c r="AI184" s="92" t="str">
        <f>IF(ISNUMBER(($H184)),IF('Order Form'!$K$16="Yes","P",""),"")</f>
        <v/>
      </c>
      <c r="AJ184" s="40"/>
      <c r="AK184" s="112"/>
      <c r="AL184" s="112"/>
      <c r="AM184" s="40"/>
      <c r="AN184" s="40"/>
      <c r="AO184" s="44"/>
      <c r="AP184" s="40"/>
      <c r="AQ184" s="44"/>
      <c r="AR184" s="44"/>
      <c r="AS184" s="44"/>
      <c r="AZ184" s="92" t="str">
        <f>IF(ISNUMBER(($H184)),IF('Order Form'!$K$15="Yes","Y",""),"")</f>
        <v/>
      </c>
      <c r="BD184" s="93" t="e">
        <f>IF('Order Form'!#REF!&gt;0,"OF"," ")</f>
        <v>#REF!</v>
      </c>
      <c r="BE184" s="92" t="e">
        <f>IF('Order Form'!#REF!&gt;0,"Y"," ")</f>
        <v>#REF!</v>
      </c>
      <c r="BF184" s="92" t="e">
        <f>IF('Order Form'!#REF!&gt;0,"STANDARD"," ")</f>
        <v>#REF!</v>
      </c>
    </row>
    <row r="185" spans="1:58">
      <c r="A185" s="40"/>
      <c r="B185" s="99" t="str">
        <f>IF(ISNUMBER(($H185)),'Order Form'!$D$5,"")</f>
        <v/>
      </c>
      <c r="C185" s="98" t="str">
        <f>IF(ISNUMBER(($H185)),'Order Form'!$G$5,"")</f>
        <v/>
      </c>
      <c r="D185" s="98" t="str">
        <f>IF('Order Form'!F201="","",IF(ISNUMBER(($H185)),'Order Form'!F201,""))</f>
        <v/>
      </c>
      <c r="E185" s="41"/>
      <c r="F185" s="97" t="str">
        <f>IF(ISNUMBER((H185)),SUBSTITUTE(SUBSTITUTE('Order Form'!B201,"-","")," ",""),"")</f>
        <v/>
      </c>
      <c r="G185" s="42"/>
      <c r="H185" s="96" t="str">
        <f>IF('Order Form'!H201&gt;0,'Order Form'!H201," ")</f>
        <v xml:space="preserve"> </v>
      </c>
      <c r="I185" s="95" t="str">
        <f>IF('Order Form'!$K$13="Yes",(IF('Order Form'!J201&gt;0,"",IF('Order Form'!$K$10&lt;&gt;"GR - Gratis",IF('Order Form'!I201=0,"",IF(ISNUMBER($H185),'Order Form'!I201,"")),""))),"")</f>
        <v/>
      </c>
      <c r="J185" s="95" t="str">
        <f>IF('Order Form'!$K$13="Yes",(IF('Order Form'!J201=0,"",IF('Order Form'!$K$10&lt;&gt;"GR - Gratis",IF(ISNUMBER($H185),'Order Form'!J201,""),""))),"")</f>
        <v/>
      </c>
      <c r="K185" s="43"/>
      <c r="L185" s="95" t="str">
        <f>IF('Order Form'!J201&gt;0,"",IF('Order Form'!G201=0,"",IF('Order Form'!$K$10&lt;&gt;"GR - Gratis",IF('Order Form'!$K$12="Yes",IF(ISNUMBER($H185),'Order Form'!G201*100,""),""),"")))</f>
        <v/>
      </c>
      <c r="M185" s="95" t="str">
        <f>IF('Order Form'!J201&gt;0,"",IF('Order Form'!$K$17=0,"",IF('Order Form'!$K$17=0,"",IF('Order Form'!$K$10&lt;&gt;"GR - Gratis",IF('Order Form'!$K$12="Yes",IF(ISNUMBER($H185),'Order Form'!$K$17*100,""),""),""))))</f>
        <v/>
      </c>
      <c r="N185" s="44"/>
      <c r="O185" s="94" t="str">
        <f>IF('Order Form'!$B$8="Name / Attent Of","",IF(ISNUMBER($H185),IF('Order Form'!$K$14="Yes",'Order Form'!$B$8,""),""))</f>
        <v/>
      </c>
      <c r="P185" s="102" t="str">
        <f>IF('Order Form'!$B$9="Company / Department","",IF(ISNUMBER($H185),IF('Order Form'!$K$14="Yes",'Order Form'!$B$9,""),""))</f>
        <v/>
      </c>
      <c r="Q185" s="94" t="str">
        <f>IF('Order Form'!$B$10="Address 1","",IF(ISNUMBER($H185),IF('Order Form'!$K$14="Yes",'Order Form'!$B$10,""),""))</f>
        <v/>
      </c>
      <c r="R185" s="94" t="str">
        <f>IF('Order Form'!$B$11="Address 2","",IF(ISNUMBER($H185),IF('Order Form'!$K$14="Yes",'Order Form'!$B$11,""),""))</f>
        <v/>
      </c>
      <c r="S185" s="102" t="str">
        <f>IF('Order Form'!$B$12="Address 3","",IF(ISNUMBER($H185),IF('Order Form'!$K$14="Yes",'Order Form'!$B$12,""),""))</f>
        <v/>
      </c>
      <c r="T185" s="94" t="str">
        <f>IF('Order Form'!$B$13="Town","",IF(ISNUMBER($H185),IF('Order Form'!$K$14="Yes",'Order Form'!$B$13,""),""))</f>
        <v/>
      </c>
      <c r="U185" s="40"/>
      <c r="V185" s="109" t="str">
        <f>IF('Order Form'!$B$14="Post Code","",IF(ISNUMBER($H185),IF('Order Form'!$K$14="Yes",'Order Form'!$B$14,""),""))</f>
        <v/>
      </c>
      <c r="W185" s="104" t="str">
        <f>IF('Order Form'!$B$15="Country","",IF(ISNUMBER($H185),IF('Order Form'!$K$14="Yes",VLOOKUP('Order Form'!$B$15,Lists!N:O,2,0),""),""))</f>
        <v/>
      </c>
      <c r="X185" s="106"/>
      <c r="Y185" s="105" t="str">
        <f>IF('Order Form'!$F$8="Phone","",IF(ISNUMBER($H185),IF('Order Form'!$K$14="Yes",'Order Form'!$F$8,""),""))</f>
        <v/>
      </c>
      <c r="Z185" s="103" t="str">
        <f>IF('Order Form'!$F$9="Email","",IF(ISNUMBER($H185),IF('Order Form'!$K$14="Yes",'Order Form'!$F$9,""),""))</f>
        <v/>
      </c>
      <c r="AA185" s="44"/>
      <c r="AC185" s="92" t="str">
        <f>IF(ISNUMBER(($H185)),LEFT('Order Form'!$K$10,2),"")</f>
        <v/>
      </c>
      <c r="AD185" s="40"/>
      <c r="AE185" s="92" t="str">
        <f>IF(AC185="GR",LEFT('Order Form'!$K$11,2),"")</f>
        <v/>
      </c>
      <c r="AF185" s="40"/>
      <c r="AG185" s="44"/>
      <c r="AH185" s="44"/>
      <c r="AI185" s="92" t="str">
        <f>IF(ISNUMBER(($H185)),IF('Order Form'!$K$16="Yes","P",""),"")</f>
        <v/>
      </c>
      <c r="AJ185" s="40"/>
      <c r="AK185" s="112"/>
      <c r="AL185" s="112"/>
      <c r="AM185" s="40"/>
      <c r="AN185" s="40"/>
      <c r="AO185" s="44"/>
      <c r="AP185" s="40"/>
      <c r="AQ185" s="44"/>
      <c r="AR185" s="44"/>
      <c r="AS185" s="44"/>
      <c r="AZ185" s="92" t="str">
        <f>IF(ISNUMBER(($H185)),IF('Order Form'!$K$15="Yes","Y",""),"")</f>
        <v/>
      </c>
      <c r="BD185" s="93" t="e">
        <f>IF('Order Form'!#REF!&gt;0,"OF"," ")</f>
        <v>#REF!</v>
      </c>
      <c r="BE185" s="92" t="e">
        <f>IF('Order Form'!#REF!&gt;0,"Y"," ")</f>
        <v>#REF!</v>
      </c>
      <c r="BF185" s="92" t="e">
        <f>IF('Order Form'!#REF!&gt;0,"STANDARD"," ")</f>
        <v>#REF!</v>
      </c>
    </row>
    <row r="186" spans="1:58">
      <c r="A186" s="40"/>
      <c r="B186" s="99" t="str">
        <f>IF(ISNUMBER(($H186)),'Order Form'!$D$5,"")</f>
        <v/>
      </c>
      <c r="C186" s="98" t="str">
        <f>IF(ISNUMBER(($H186)),'Order Form'!$G$5,"")</f>
        <v/>
      </c>
      <c r="D186" s="98" t="str">
        <f>IF('Order Form'!F202="","",IF(ISNUMBER(($H186)),'Order Form'!F202,""))</f>
        <v/>
      </c>
      <c r="E186" s="41"/>
      <c r="F186" s="97" t="str">
        <f>IF(ISNUMBER((H186)),SUBSTITUTE(SUBSTITUTE('Order Form'!B202,"-","")," ",""),"")</f>
        <v/>
      </c>
      <c r="G186" s="42"/>
      <c r="H186" s="96" t="str">
        <f>IF('Order Form'!H202&gt;0,'Order Form'!H202," ")</f>
        <v xml:space="preserve"> </v>
      </c>
      <c r="I186" s="95" t="str">
        <f>IF('Order Form'!$K$13="Yes",(IF('Order Form'!J202&gt;0,"",IF('Order Form'!$K$10&lt;&gt;"GR - Gratis",IF('Order Form'!I202=0,"",IF(ISNUMBER($H186),'Order Form'!I202,"")),""))),"")</f>
        <v/>
      </c>
      <c r="J186" s="95" t="str">
        <f>IF('Order Form'!$K$13="Yes",(IF('Order Form'!J202=0,"",IF('Order Form'!$K$10&lt;&gt;"GR - Gratis",IF(ISNUMBER($H186),'Order Form'!J202,""),""))),"")</f>
        <v/>
      </c>
      <c r="K186" s="43"/>
      <c r="L186" s="95" t="str">
        <f>IF('Order Form'!J202&gt;0,"",IF('Order Form'!G202=0,"",IF('Order Form'!$K$10&lt;&gt;"GR - Gratis",IF('Order Form'!$K$12="Yes",IF(ISNUMBER($H186),'Order Form'!G202*100,""),""),"")))</f>
        <v/>
      </c>
      <c r="M186" s="95" t="str">
        <f>IF('Order Form'!J202&gt;0,"",IF('Order Form'!$K$17=0,"",IF('Order Form'!$K$17=0,"",IF('Order Form'!$K$10&lt;&gt;"GR - Gratis",IF('Order Form'!$K$12="Yes",IF(ISNUMBER($H186),'Order Form'!$K$17*100,""),""),""))))</f>
        <v/>
      </c>
      <c r="N186" s="44"/>
      <c r="O186" s="94" t="str">
        <f>IF('Order Form'!$B$8="Name / Attent Of","",IF(ISNUMBER($H186),IF('Order Form'!$K$14="Yes",'Order Form'!$B$8,""),""))</f>
        <v/>
      </c>
      <c r="P186" s="102" t="str">
        <f>IF('Order Form'!$B$9="Company / Department","",IF(ISNUMBER($H186),IF('Order Form'!$K$14="Yes",'Order Form'!$B$9,""),""))</f>
        <v/>
      </c>
      <c r="Q186" s="94" t="str">
        <f>IF('Order Form'!$B$10="Address 1","",IF(ISNUMBER($H186),IF('Order Form'!$K$14="Yes",'Order Form'!$B$10,""),""))</f>
        <v/>
      </c>
      <c r="R186" s="94" t="str">
        <f>IF('Order Form'!$B$11="Address 2","",IF(ISNUMBER($H186),IF('Order Form'!$K$14="Yes",'Order Form'!$B$11,""),""))</f>
        <v/>
      </c>
      <c r="S186" s="102" t="str">
        <f>IF('Order Form'!$B$12="Address 3","",IF(ISNUMBER($H186),IF('Order Form'!$K$14="Yes",'Order Form'!$B$12,""),""))</f>
        <v/>
      </c>
      <c r="T186" s="94" t="str">
        <f>IF('Order Form'!$B$13="Town","",IF(ISNUMBER($H186),IF('Order Form'!$K$14="Yes",'Order Form'!$B$13,""),""))</f>
        <v/>
      </c>
      <c r="U186" s="40"/>
      <c r="V186" s="109" t="str">
        <f>IF('Order Form'!$B$14="Post Code","",IF(ISNUMBER($H186),IF('Order Form'!$K$14="Yes",'Order Form'!$B$14,""),""))</f>
        <v/>
      </c>
      <c r="W186" s="104" t="str">
        <f>IF('Order Form'!$B$15="Country","",IF(ISNUMBER($H186),IF('Order Form'!$K$14="Yes",VLOOKUP('Order Form'!$B$15,Lists!N:O,2,0),""),""))</f>
        <v/>
      </c>
      <c r="X186" s="106"/>
      <c r="Y186" s="105" t="str">
        <f>IF('Order Form'!$F$8="Phone","",IF(ISNUMBER($H186),IF('Order Form'!$K$14="Yes",'Order Form'!$F$8,""),""))</f>
        <v/>
      </c>
      <c r="Z186" s="103" t="str">
        <f>IF('Order Form'!$F$9="Email","",IF(ISNUMBER($H186),IF('Order Form'!$K$14="Yes",'Order Form'!$F$9,""),""))</f>
        <v/>
      </c>
      <c r="AA186" s="44"/>
      <c r="AC186" s="92" t="str">
        <f>IF(ISNUMBER(($H186)),LEFT('Order Form'!$K$10,2),"")</f>
        <v/>
      </c>
      <c r="AD186" s="40"/>
      <c r="AE186" s="92" t="str">
        <f>IF(AC186="GR",LEFT('Order Form'!$K$11,2),"")</f>
        <v/>
      </c>
      <c r="AF186" s="40"/>
      <c r="AG186" s="44"/>
      <c r="AH186" s="44"/>
      <c r="AI186" s="92" t="str">
        <f>IF(ISNUMBER(($H186)),IF('Order Form'!$K$16="Yes","P",""),"")</f>
        <v/>
      </c>
      <c r="AJ186" s="40"/>
      <c r="AK186" s="112"/>
      <c r="AL186" s="112"/>
      <c r="AM186" s="40"/>
      <c r="AN186" s="40"/>
      <c r="AO186" s="44"/>
      <c r="AP186" s="40"/>
      <c r="AQ186" s="44"/>
      <c r="AR186" s="44"/>
      <c r="AS186" s="44"/>
      <c r="AZ186" s="92" t="str">
        <f>IF(ISNUMBER(($H186)),IF('Order Form'!$K$15="Yes","Y",""),"")</f>
        <v/>
      </c>
      <c r="BD186" s="93" t="e">
        <f>IF('Order Form'!#REF!&gt;0,"OF"," ")</f>
        <v>#REF!</v>
      </c>
      <c r="BE186" s="92" t="e">
        <f>IF('Order Form'!#REF!&gt;0,"Y"," ")</f>
        <v>#REF!</v>
      </c>
      <c r="BF186" s="92" t="e">
        <f>IF('Order Form'!#REF!&gt;0,"STANDARD"," ")</f>
        <v>#REF!</v>
      </c>
    </row>
    <row r="187" spans="1:58">
      <c r="A187" s="40"/>
      <c r="B187" s="99" t="str">
        <f>IF(ISNUMBER(($H187)),'Order Form'!$D$5,"")</f>
        <v/>
      </c>
      <c r="C187" s="98" t="str">
        <f>IF(ISNUMBER(($H187)),'Order Form'!$G$5,"")</f>
        <v/>
      </c>
      <c r="D187" s="98" t="str">
        <f>IF('Order Form'!F203="","",IF(ISNUMBER(($H187)),'Order Form'!F203,""))</f>
        <v/>
      </c>
      <c r="E187" s="41"/>
      <c r="F187" s="97" t="str">
        <f>IF(ISNUMBER((H187)),SUBSTITUTE(SUBSTITUTE('Order Form'!B203,"-","")," ",""),"")</f>
        <v/>
      </c>
      <c r="G187" s="42"/>
      <c r="H187" s="96" t="str">
        <f>IF('Order Form'!H203&gt;0,'Order Form'!H203," ")</f>
        <v xml:space="preserve"> </v>
      </c>
      <c r="I187" s="95" t="str">
        <f>IF('Order Form'!$K$13="Yes",(IF('Order Form'!J203&gt;0,"",IF('Order Form'!$K$10&lt;&gt;"GR - Gratis",IF('Order Form'!I203=0,"",IF(ISNUMBER($H187),'Order Form'!I203,"")),""))),"")</f>
        <v/>
      </c>
      <c r="J187" s="95" t="str">
        <f>IF('Order Form'!$K$13="Yes",(IF('Order Form'!J203=0,"",IF('Order Form'!$K$10&lt;&gt;"GR - Gratis",IF(ISNUMBER($H187),'Order Form'!J203,""),""))),"")</f>
        <v/>
      </c>
      <c r="K187" s="43"/>
      <c r="L187" s="95" t="str">
        <f>IF('Order Form'!J203&gt;0,"",IF('Order Form'!G203=0,"",IF('Order Form'!$K$10&lt;&gt;"GR - Gratis",IF('Order Form'!$K$12="Yes",IF(ISNUMBER($H187),'Order Form'!G203*100,""),""),"")))</f>
        <v/>
      </c>
      <c r="M187" s="95" t="str">
        <f>IF('Order Form'!J203&gt;0,"",IF('Order Form'!$K$17=0,"",IF('Order Form'!$K$17=0,"",IF('Order Form'!$K$10&lt;&gt;"GR - Gratis",IF('Order Form'!$K$12="Yes",IF(ISNUMBER($H187),'Order Form'!$K$17*100,""),""),""))))</f>
        <v/>
      </c>
      <c r="N187" s="44"/>
      <c r="O187" s="94" t="str">
        <f>IF('Order Form'!$B$8="Name / Attent Of","",IF(ISNUMBER($H187),IF('Order Form'!$K$14="Yes",'Order Form'!$B$8,""),""))</f>
        <v/>
      </c>
      <c r="P187" s="102" t="str">
        <f>IF('Order Form'!$B$9="Company / Department","",IF(ISNUMBER($H187),IF('Order Form'!$K$14="Yes",'Order Form'!$B$9,""),""))</f>
        <v/>
      </c>
      <c r="Q187" s="94" t="str">
        <f>IF('Order Form'!$B$10="Address 1","",IF(ISNUMBER($H187),IF('Order Form'!$K$14="Yes",'Order Form'!$B$10,""),""))</f>
        <v/>
      </c>
      <c r="R187" s="94" t="str">
        <f>IF('Order Form'!$B$11="Address 2","",IF(ISNUMBER($H187),IF('Order Form'!$K$14="Yes",'Order Form'!$B$11,""),""))</f>
        <v/>
      </c>
      <c r="S187" s="102" t="str">
        <f>IF('Order Form'!$B$12="Address 3","",IF(ISNUMBER($H187),IF('Order Form'!$K$14="Yes",'Order Form'!$B$12,""),""))</f>
        <v/>
      </c>
      <c r="T187" s="94" t="str">
        <f>IF('Order Form'!$B$13="Town","",IF(ISNUMBER($H187),IF('Order Form'!$K$14="Yes",'Order Form'!$B$13,""),""))</f>
        <v/>
      </c>
      <c r="U187" s="40"/>
      <c r="V187" s="109" t="str">
        <f>IF('Order Form'!$B$14="Post Code","",IF(ISNUMBER($H187),IF('Order Form'!$K$14="Yes",'Order Form'!$B$14,""),""))</f>
        <v/>
      </c>
      <c r="W187" s="104" t="str">
        <f>IF('Order Form'!$B$15="Country","",IF(ISNUMBER($H187),IF('Order Form'!$K$14="Yes",VLOOKUP('Order Form'!$B$15,Lists!N:O,2,0),""),""))</f>
        <v/>
      </c>
      <c r="X187" s="106"/>
      <c r="Y187" s="105" t="str">
        <f>IF('Order Form'!$F$8="Phone","",IF(ISNUMBER($H187),IF('Order Form'!$K$14="Yes",'Order Form'!$F$8,""),""))</f>
        <v/>
      </c>
      <c r="Z187" s="103" t="str">
        <f>IF('Order Form'!$F$9="Email","",IF(ISNUMBER($H187),IF('Order Form'!$K$14="Yes",'Order Form'!$F$9,""),""))</f>
        <v/>
      </c>
      <c r="AA187" s="44"/>
      <c r="AC187" s="92" t="str">
        <f>IF(ISNUMBER(($H187)),LEFT('Order Form'!$K$10,2),"")</f>
        <v/>
      </c>
      <c r="AD187" s="40"/>
      <c r="AE187" s="92" t="str">
        <f>IF(AC187="GR",LEFT('Order Form'!$K$11,2),"")</f>
        <v/>
      </c>
      <c r="AF187" s="40"/>
      <c r="AG187" s="44"/>
      <c r="AH187" s="44"/>
      <c r="AI187" s="92" t="str">
        <f>IF(ISNUMBER(($H187)),IF('Order Form'!$K$16="Yes","P",""),"")</f>
        <v/>
      </c>
      <c r="AJ187" s="40"/>
      <c r="AK187" s="112"/>
      <c r="AL187" s="112"/>
      <c r="AM187" s="40"/>
      <c r="AN187" s="40"/>
      <c r="AO187" s="44"/>
      <c r="AP187" s="40"/>
      <c r="AQ187" s="44"/>
      <c r="AR187" s="44"/>
      <c r="AS187" s="44"/>
      <c r="AZ187" s="92" t="str">
        <f>IF(ISNUMBER(($H187)),IF('Order Form'!$K$15="Yes","Y",""),"")</f>
        <v/>
      </c>
      <c r="BD187" s="93" t="e">
        <f>IF('Order Form'!#REF!&gt;0,"OF"," ")</f>
        <v>#REF!</v>
      </c>
      <c r="BE187" s="92" t="e">
        <f>IF('Order Form'!#REF!&gt;0,"Y"," ")</f>
        <v>#REF!</v>
      </c>
      <c r="BF187" s="92" t="e">
        <f>IF('Order Form'!#REF!&gt;0,"STANDARD"," ")</f>
        <v>#REF!</v>
      </c>
    </row>
    <row r="188" spans="1:58">
      <c r="A188" s="40"/>
      <c r="B188" s="99" t="str">
        <f>IF(ISNUMBER(($H188)),'Order Form'!$D$5,"")</f>
        <v/>
      </c>
      <c r="C188" s="98" t="str">
        <f>IF(ISNUMBER(($H188)),'Order Form'!$G$5,"")</f>
        <v/>
      </c>
      <c r="D188" s="98" t="str">
        <f>IF('Order Form'!F204="","",IF(ISNUMBER(($H188)),'Order Form'!F204,""))</f>
        <v/>
      </c>
      <c r="E188" s="41"/>
      <c r="F188" s="97" t="str">
        <f>IF(ISNUMBER((H188)),SUBSTITUTE(SUBSTITUTE('Order Form'!B204,"-","")," ",""),"")</f>
        <v/>
      </c>
      <c r="G188" s="42"/>
      <c r="H188" s="96" t="str">
        <f>IF('Order Form'!H204&gt;0,'Order Form'!H204," ")</f>
        <v xml:space="preserve"> </v>
      </c>
      <c r="I188" s="95" t="str">
        <f>IF('Order Form'!$K$13="Yes",(IF('Order Form'!J204&gt;0,"",IF('Order Form'!$K$10&lt;&gt;"GR - Gratis",IF('Order Form'!I204=0,"",IF(ISNUMBER($H188),'Order Form'!I204,"")),""))),"")</f>
        <v/>
      </c>
      <c r="J188" s="95" t="str">
        <f>IF('Order Form'!$K$13="Yes",(IF('Order Form'!J204=0,"",IF('Order Form'!$K$10&lt;&gt;"GR - Gratis",IF(ISNUMBER($H188),'Order Form'!J204,""),""))),"")</f>
        <v/>
      </c>
      <c r="K188" s="43"/>
      <c r="L188" s="95" t="str">
        <f>IF('Order Form'!J204&gt;0,"",IF('Order Form'!G204=0,"",IF('Order Form'!$K$10&lt;&gt;"GR - Gratis",IF('Order Form'!$K$12="Yes",IF(ISNUMBER($H188),'Order Form'!G204*100,""),""),"")))</f>
        <v/>
      </c>
      <c r="M188" s="95" t="str">
        <f>IF('Order Form'!J204&gt;0,"",IF('Order Form'!$K$17=0,"",IF('Order Form'!$K$17=0,"",IF('Order Form'!$K$10&lt;&gt;"GR - Gratis",IF('Order Form'!$K$12="Yes",IF(ISNUMBER($H188),'Order Form'!$K$17*100,""),""),""))))</f>
        <v/>
      </c>
      <c r="N188" s="44"/>
      <c r="O188" s="94" t="str">
        <f>IF('Order Form'!$B$8="Name / Attent Of","",IF(ISNUMBER($H188),IF('Order Form'!$K$14="Yes",'Order Form'!$B$8,""),""))</f>
        <v/>
      </c>
      <c r="P188" s="102" t="str">
        <f>IF('Order Form'!$B$9="Company / Department","",IF(ISNUMBER($H188),IF('Order Form'!$K$14="Yes",'Order Form'!$B$9,""),""))</f>
        <v/>
      </c>
      <c r="Q188" s="94" t="str">
        <f>IF('Order Form'!$B$10="Address 1","",IF(ISNUMBER($H188),IF('Order Form'!$K$14="Yes",'Order Form'!$B$10,""),""))</f>
        <v/>
      </c>
      <c r="R188" s="94" t="str">
        <f>IF('Order Form'!$B$11="Address 2","",IF(ISNUMBER($H188),IF('Order Form'!$K$14="Yes",'Order Form'!$B$11,""),""))</f>
        <v/>
      </c>
      <c r="S188" s="102" t="str">
        <f>IF('Order Form'!$B$12="Address 3","",IF(ISNUMBER($H188),IF('Order Form'!$K$14="Yes",'Order Form'!$B$12,""),""))</f>
        <v/>
      </c>
      <c r="T188" s="94" t="str">
        <f>IF('Order Form'!$B$13="Town","",IF(ISNUMBER($H188),IF('Order Form'!$K$14="Yes",'Order Form'!$B$13,""),""))</f>
        <v/>
      </c>
      <c r="U188" s="40"/>
      <c r="V188" s="109" t="str">
        <f>IF('Order Form'!$B$14="Post Code","",IF(ISNUMBER($H188),IF('Order Form'!$K$14="Yes",'Order Form'!$B$14,""),""))</f>
        <v/>
      </c>
      <c r="W188" s="104" t="str">
        <f>IF('Order Form'!$B$15="Country","",IF(ISNUMBER($H188),IF('Order Form'!$K$14="Yes",VLOOKUP('Order Form'!$B$15,Lists!N:O,2,0),""),""))</f>
        <v/>
      </c>
      <c r="X188" s="106"/>
      <c r="Y188" s="105" t="str">
        <f>IF('Order Form'!$F$8="Phone","",IF(ISNUMBER($H188),IF('Order Form'!$K$14="Yes",'Order Form'!$F$8,""),""))</f>
        <v/>
      </c>
      <c r="Z188" s="103" t="str">
        <f>IF('Order Form'!$F$9="Email","",IF(ISNUMBER($H188),IF('Order Form'!$K$14="Yes",'Order Form'!$F$9,""),""))</f>
        <v/>
      </c>
      <c r="AA188" s="44"/>
      <c r="AC188" s="92" t="str">
        <f>IF(ISNUMBER(($H188)),LEFT('Order Form'!$K$10,2),"")</f>
        <v/>
      </c>
      <c r="AD188" s="40"/>
      <c r="AE188" s="92" t="str">
        <f>IF(AC188="GR",LEFT('Order Form'!$K$11,2),"")</f>
        <v/>
      </c>
      <c r="AF188" s="40"/>
      <c r="AG188" s="44"/>
      <c r="AH188" s="44"/>
      <c r="AI188" s="92" t="str">
        <f>IF(ISNUMBER(($H188)),IF('Order Form'!$K$16="Yes","P",""),"")</f>
        <v/>
      </c>
      <c r="AJ188" s="40"/>
      <c r="AK188" s="112"/>
      <c r="AL188" s="112"/>
      <c r="AM188" s="40"/>
      <c r="AN188" s="40"/>
      <c r="AO188" s="44"/>
      <c r="AP188" s="40"/>
      <c r="AQ188" s="44"/>
      <c r="AR188" s="44"/>
      <c r="AS188" s="44"/>
      <c r="AZ188" s="92" t="str">
        <f>IF(ISNUMBER(($H188)),IF('Order Form'!$K$15="Yes","Y",""),"")</f>
        <v/>
      </c>
      <c r="BD188" s="93" t="e">
        <f>IF('Order Form'!#REF!&gt;0,"OF"," ")</f>
        <v>#REF!</v>
      </c>
      <c r="BE188" s="92" t="e">
        <f>IF('Order Form'!#REF!&gt;0,"Y"," ")</f>
        <v>#REF!</v>
      </c>
      <c r="BF188" s="92" t="e">
        <f>IF('Order Form'!#REF!&gt;0,"STANDARD"," ")</f>
        <v>#REF!</v>
      </c>
    </row>
    <row r="189" spans="1:58">
      <c r="A189" s="40"/>
      <c r="B189" s="99" t="str">
        <f>IF(ISNUMBER(($H189)),'Order Form'!$D$5,"")</f>
        <v/>
      </c>
      <c r="C189" s="98" t="str">
        <f>IF(ISNUMBER(($H189)),'Order Form'!$G$5,"")</f>
        <v/>
      </c>
      <c r="D189" s="98" t="str">
        <f>IF('Order Form'!F205="","",IF(ISNUMBER(($H189)),'Order Form'!F205,""))</f>
        <v/>
      </c>
      <c r="E189" s="41"/>
      <c r="F189" s="97" t="str">
        <f>IF(ISNUMBER((H189)),SUBSTITUTE(SUBSTITUTE('Order Form'!B205,"-","")," ",""),"")</f>
        <v/>
      </c>
      <c r="G189" s="42"/>
      <c r="H189" s="96" t="str">
        <f>IF('Order Form'!H205&gt;0,'Order Form'!H205," ")</f>
        <v xml:space="preserve"> </v>
      </c>
      <c r="I189" s="95" t="str">
        <f>IF('Order Form'!$K$13="Yes",(IF('Order Form'!J205&gt;0,"",IF('Order Form'!$K$10&lt;&gt;"GR - Gratis",IF('Order Form'!I205=0,"",IF(ISNUMBER($H189),'Order Form'!I205,"")),""))),"")</f>
        <v/>
      </c>
      <c r="J189" s="95" t="str">
        <f>IF('Order Form'!$K$13="Yes",(IF('Order Form'!J205=0,"",IF('Order Form'!$K$10&lt;&gt;"GR - Gratis",IF(ISNUMBER($H189),'Order Form'!J205,""),""))),"")</f>
        <v/>
      </c>
      <c r="K189" s="43"/>
      <c r="L189" s="95" t="str">
        <f>IF('Order Form'!J205&gt;0,"",IF('Order Form'!G205=0,"",IF('Order Form'!$K$10&lt;&gt;"GR - Gratis",IF('Order Form'!$K$12="Yes",IF(ISNUMBER($H189),'Order Form'!G205*100,""),""),"")))</f>
        <v/>
      </c>
      <c r="M189" s="95" t="str">
        <f>IF('Order Form'!J205&gt;0,"",IF('Order Form'!$K$17=0,"",IF('Order Form'!$K$17=0,"",IF('Order Form'!$K$10&lt;&gt;"GR - Gratis",IF('Order Form'!$K$12="Yes",IF(ISNUMBER($H189),'Order Form'!$K$17*100,""),""),""))))</f>
        <v/>
      </c>
      <c r="N189" s="44"/>
      <c r="O189" s="94" t="str">
        <f>IF('Order Form'!$B$8="Name / Attent Of","",IF(ISNUMBER($H189),IF('Order Form'!$K$14="Yes",'Order Form'!$B$8,""),""))</f>
        <v/>
      </c>
      <c r="P189" s="102" t="str">
        <f>IF('Order Form'!$B$9="Company / Department","",IF(ISNUMBER($H189),IF('Order Form'!$K$14="Yes",'Order Form'!$B$9,""),""))</f>
        <v/>
      </c>
      <c r="Q189" s="94" t="str">
        <f>IF('Order Form'!$B$10="Address 1","",IF(ISNUMBER($H189),IF('Order Form'!$K$14="Yes",'Order Form'!$B$10,""),""))</f>
        <v/>
      </c>
      <c r="R189" s="94" t="str">
        <f>IF('Order Form'!$B$11="Address 2","",IF(ISNUMBER($H189),IF('Order Form'!$K$14="Yes",'Order Form'!$B$11,""),""))</f>
        <v/>
      </c>
      <c r="S189" s="102" t="str">
        <f>IF('Order Form'!$B$12="Address 3","",IF(ISNUMBER($H189),IF('Order Form'!$K$14="Yes",'Order Form'!$B$12,""),""))</f>
        <v/>
      </c>
      <c r="T189" s="94" t="str">
        <f>IF('Order Form'!$B$13="Town","",IF(ISNUMBER($H189),IF('Order Form'!$K$14="Yes",'Order Form'!$B$13,""),""))</f>
        <v/>
      </c>
      <c r="U189" s="40"/>
      <c r="V189" s="109" t="str">
        <f>IF('Order Form'!$B$14="Post Code","",IF(ISNUMBER($H189),IF('Order Form'!$K$14="Yes",'Order Form'!$B$14,""),""))</f>
        <v/>
      </c>
      <c r="W189" s="104" t="str">
        <f>IF('Order Form'!$B$15="Country","",IF(ISNUMBER($H189),IF('Order Form'!$K$14="Yes",VLOOKUP('Order Form'!$B$15,Lists!N:O,2,0),""),""))</f>
        <v/>
      </c>
      <c r="X189" s="106"/>
      <c r="Y189" s="105" t="str">
        <f>IF('Order Form'!$F$8="Phone","",IF(ISNUMBER($H189),IF('Order Form'!$K$14="Yes",'Order Form'!$F$8,""),""))</f>
        <v/>
      </c>
      <c r="Z189" s="103" t="str">
        <f>IF('Order Form'!$F$9="Email","",IF(ISNUMBER($H189),IF('Order Form'!$K$14="Yes",'Order Form'!$F$9,""),""))</f>
        <v/>
      </c>
      <c r="AA189" s="44"/>
      <c r="AC189" s="92" t="str">
        <f>IF(ISNUMBER(($H189)),LEFT('Order Form'!$K$10,2),"")</f>
        <v/>
      </c>
      <c r="AD189" s="40"/>
      <c r="AE189" s="92" t="str">
        <f>IF(AC189="GR",LEFT('Order Form'!$K$11,2),"")</f>
        <v/>
      </c>
      <c r="AF189" s="40"/>
      <c r="AG189" s="44"/>
      <c r="AH189" s="44"/>
      <c r="AI189" s="92" t="str">
        <f>IF(ISNUMBER(($H189)),IF('Order Form'!$K$16="Yes","P",""),"")</f>
        <v/>
      </c>
      <c r="AJ189" s="40"/>
      <c r="AK189" s="112"/>
      <c r="AL189" s="112"/>
      <c r="AM189" s="40"/>
      <c r="AN189" s="40"/>
      <c r="AO189" s="44"/>
      <c r="AP189" s="40"/>
      <c r="AQ189" s="44"/>
      <c r="AR189" s="44"/>
      <c r="AS189" s="44"/>
      <c r="AZ189" s="92" t="str">
        <f>IF(ISNUMBER(($H189)),IF('Order Form'!$K$15="Yes","Y",""),"")</f>
        <v/>
      </c>
      <c r="BD189" s="93" t="e">
        <f>IF('Order Form'!#REF!&gt;0,"OF"," ")</f>
        <v>#REF!</v>
      </c>
      <c r="BE189" s="92" t="e">
        <f>IF('Order Form'!#REF!&gt;0,"Y"," ")</f>
        <v>#REF!</v>
      </c>
      <c r="BF189" s="92" t="e">
        <f>IF('Order Form'!#REF!&gt;0,"STANDARD"," ")</f>
        <v>#REF!</v>
      </c>
    </row>
    <row r="190" spans="1:58">
      <c r="A190" s="40"/>
      <c r="B190" s="99" t="str">
        <f>IF(ISNUMBER(($H190)),'Order Form'!$D$5,"")</f>
        <v/>
      </c>
      <c r="C190" s="98" t="str">
        <f>IF(ISNUMBER(($H190)),'Order Form'!$G$5,"")</f>
        <v/>
      </c>
      <c r="D190" s="98" t="str">
        <f>IF('Order Form'!F206="","",IF(ISNUMBER(($H190)),'Order Form'!F206,""))</f>
        <v/>
      </c>
      <c r="E190" s="41"/>
      <c r="F190" s="97" t="str">
        <f>IF(ISNUMBER((H190)),SUBSTITUTE(SUBSTITUTE('Order Form'!B206,"-","")," ",""),"")</f>
        <v/>
      </c>
      <c r="G190" s="42"/>
      <c r="H190" s="96" t="str">
        <f>IF('Order Form'!H206&gt;0,'Order Form'!H206," ")</f>
        <v xml:space="preserve"> </v>
      </c>
      <c r="I190" s="95" t="str">
        <f>IF('Order Form'!$K$13="Yes",(IF('Order Form'!J206&gt;0,"",IF('Order Form'!$K$10&lt;&gt;"GR - Gratis",IF('Order Form'!I206=0,"",IF(ISNUMBER($H190),'Order Form'!I206,"")),""))),"")</f>
        <v/>
      </c>
      <c r="J190" s="95" t="str">
        <f>IF('Order Form'!$K$13="Yes",(IF('Order Form'!J206=0,"",IF('Order Form'!$K$10&lt;&gt;"GR - Gratis",IF(ISNUMBER($H190),'Order Form'!J206,""),""))),"")</f>
        <v/>
      </c>
      <c r="K190" s="43"/>
      <c r="L190" s="95" t="str">
        <f>IF('Order Form'!J206&gt;0,"",IF('Order Form'!G206=0,"",IF('Order Form'!$K$10&lt;&gt;"GR - Gratis",IF('Order Form'!$K$12="Yes",IF(ISNUMBER($H190),'Order Form'!G206*100,""),""),"")))</f>
        <v/>
      </c>
      <c r="M190" s="95" t="str">
        <f>IF('Order Form'!J206&gt;0,"",IF('Order Form'!$K$17=0,"",IF('Order Form'!$K$17=0,"",IF('Order Form'!$K$10&lt;&gt;"GR - Gratis",IF('Order Form'!$K$12="Yes",IF(ISNUMBER($H190),'Order Form'!$K$17*100,""),""),""))))</f>
        <v/>
      </c>
      <c r="N190" s="44"/>
      <c r="O190" s="94" t="str">
        <f>IF('Order Form'!$B$8="Name / Attent Of","",IF(ISNUMBER($H190),IF('Order Form'!$K$14="Yes",'Order Form'!$B$8,""),""))</f>
        <v/>
      </c>
      <c r="P190" s="102" t="str">
        <f>IF('Order Form'!$B$9="Company / Department","",IF(ISNUMBER($H190),IF('Order Form'!$K$14="Yes",'Order Form'!$B$9,""),""))</f>
        <v/>
      </c>
      <c r="Q190" s="94" t="str">
        <f>IF('Order Form'!$B$10="Address 1","",IF(ISNUMBER($H190),IF('Order Form'!$K$14="Yes",'Order Form'!$B$10,""),""))</f>
        <v/>
      </c>
      <c r="R190" s="94" t="str">
        <f>IF('Order Form'!$B$11="Address 2","",IF(ISNUMBER($H190),IF('Order Form'!$K$14="Yes",'Order Form'!$B$11,""),""))</f>
        <v/>
      </c>
      <c r="S190" s="102" t="str">
        <f>IF('Order Form'!$B$12="Address 3","",IF(ISNUMBER($H190),IF('Order Form'!$K$14="Yes",'Order Form'!$B$12,""),""))</f>
        <v/>
      </c>
      <c r="T190" s="94" t="str">
        <f>IF('Order Form'!$B$13="Town","",IF(ISNUMBER($H190),IF('Order Form'!$K$14="Yes",'Order Form'!$B$13,""),""))</f>
        <v/>
      </c>
      <c r="U190" s="40"/>
      <c r="V190" s="109" t="str">
        <f>IF('Order Form'!$B$14="Post Code","",IF(ISNUMBER($H190),IF('Order Form'!$K$14="Yes",'Order Form'!$B$14,""),""))</f>
        <v/>
      </c>
      <c r="W190" s="104" t="str">
        <f>IF('Order Form'!$B$15="Country","",IF(ISNUMBER($H190),IF('Order Form'!$K$14="Yes",VLOOKUP('Order Form'!$B$15,Lists!N:O,2,0),""),""))</f>
        <v/>
      </c>
      <c r="X190" s="106"/>
      <c r="Y190" s="105" t="str">
        <f>IF('Order Form'!$F$8="Phone","",IF(ISNUMBER($H190),IF('Order Form'!$K$14="Yes",'Order Form'!$F$8,""),""))</f>
        <v/>
      </c>
      <c r="Z190" s="103" t="str">
        <f>IF('Order Form'!$F$9="Email","",IF(ISNUMBER($H190),IF('Order Form'!$K$14="Yes",'Order Form'!$F$9,""),""))</f>
        <v/>
      </c>
      <c r="AA190" s="44"/>
      <c r="AC190" s="92" t="str">
        <f>IF(ISNUMBER(($H190)),LEFT('Order Form'!$K$10,2),"")</f>
        <v/>
      </c>
      <c r="AD190" s="40"/>
      <c r="AE190" s="92" t="str">
        <f>IF(AC190="GR",LEFT('Order Form'!$K$11,2),"")</f>
        <v/>
      </c>
      <c r="AF190" s="40"/>
      <c r="AG190" s="44"/>
      <c r="AH190" s="44"/>
      <c r="AI190" s="92" t="str">
        <f>IF(ISNUMBER(($H190)),IF('Order Form'!$K$16="Yes","P",""),"")</f>
        <v/>
      </c>
      <c r="AJ190" s="40"/>
      <c r="AK190" s="112"/>
      <c r="AL190" s="112"/>
      <c r="AM190" s="40"/>
      <c r="AN190" s="40"/>
      <c r="AO190" s="44"/>
      <c r="AP190" s="40"/>
      <c r="AQ190" s="44"/>
      <c r="AR190" s="44"/>
      <c r="AS190" s="44"/>
      <c r="AZ190" s="92" t="str">
        <f>IF(ISNUMBER(($H190)),IF('Order Form'!$K$15="Yes","Y",""),"")</f>
        <v/>
      </c>
      <c r="BD190" s="93" t="e">
        <f>IF('Order Form'!#REF!&gt;0,"OF"," ")</f>
        <v>#REF!</v>
      </c>
      <c r="BE190" s="92" t="e">
        <f>IF('Order Form'!#REF!&gt;0,"Y"," ")</f>
        <v>#REF!</v>
      </c>
      <c r="BF190" s="92" t="e">
        <f>IF('Order Form'!#REF!&gt;0,"STANDARD"," ")</f>
        <v>#REF!</v>
      </c>
    </row>
    <row r="191" spans="1:58">
      <c r="A191" s="40"/>
      <c r="B191" s="99" t="str">
        <f>IF(ISNUMBER(($H191)),'Order Form'!$D$5,"")</f>
        <v/>
      </c>
      <c r="C191" s="98" t="str">
        <f>IF(ISNUMBER(($H191)),'Order Form'!$G$5,"")</f>
        <v/>
      </c>
      <c r="D191" s="98" t="str">
        <f>IF('Order Form'!F207="","",IF(ISNUMBER(($H191)),'Order Form'!F207,""))</f>
        <v/>
      </c>
      <c r="E191" s="41"/>
      <c r="F191" s="97" t="str">
        <f>IF(ISNUMBER((H191)),SUBSTITUTE(SUBSTITUTE('Order Form'!B207,"-","")," ",""),"")</f>
        <v/>
      </c>
      <c r="G191" s="42"/>
      <c r="H191" s="96" t="str">
        <f>IF('Order Form'!H207&gt;0,'Order Form'!H207," ")</f>
        <v xml:space="preserve"> </v>
      </c>
      <c r="I191" s="95" t="str">
        <f>IF('Order Form'!$K$13="Yes",(IF('Order Form'!J207&gt;0,"",IF('Order Form'!$K$10&lt;&gt;"GR - Gratis",IF('Order Form'!I207=0,"",IF(ISNUMBER($H191),'Order Form'!I207,"")),""))),"")</f>
        <v/>
      </c>
      <c r="J191" s="95" t="str">
        <f>IF('Order Form'!$K$13="Yes",(IF('Order Form'!J207=0,"",IF('Order Form'!$K$10&lt;&gt;"GR - Gratis",IF(ISNUMBER($H191),'Order Form'!J207,""),""))),"")</f>
        <v/>
      </c>
      <c r="K191" s="43"/>
      <c r="L191" s="95" t="str">
        <f>IF('Order Form'!J207&gt;0,"",IF('Order Form'!G207=0,"",IF('Order Form'!$K$10&lt;&gt;"GR - Gratis",IF('Order Form'!$K$12="Yes",IF(ISNUMBER($H191),'Order Form'!G207*100,""),""),"")))</f>
        <v/>
      </c>
      <c r="M191" s="95" t="str">
        <f>IF('Order Form'!J207&gt;0,"",IF('Order Form'!$K$17=0,"",IF('Order Form'!$K$17=0,"",IF('Order Form'!$K$10&lt;&gt;"GR - Gratis",IF('Order Form'!$K$12="Yes",IF(ISNUMBER($H191),'Order Form'!$K$17*100,""),""),""))))</f>
        <v/>
      </c>
      <c r="N191" s="44"/>
      <c r="O191" s="94" t="str">
        <f>IF('Order Form'!$B$8="Name / Attent Of","",IF(ISNUMBER($H191),IF('Order Form'!$K$14="Yes",'Order Form'!$B$8,""),""))</f>
        <v/>
      </c>
      <c r="P191" s="102" t="str">
        <f>IF('Order Form'!$B$9="Company / Department","",IF(ISNUMBER($H191),IF('Order Form'!$K$14="Yes",'Order Form'!$B$9,""),""))</f>
        <v/>
      </c>
      <c r="Q191" s="94" t="str">
        <f>IF('Order Form'!$B$10="Address 1","",IF(ISNUMBER($H191),IF('Order Form'!$K$14="Yes",'Order Form'!$B$10,""),""))</f>
        <v/>
      </c>
      <c r="R191" s="94" t="str">
        <f>IF('Order Form'!$B$11="Address 2","",IF(ISNUMBER($H191),IF('Order Form'!$K$14="Yes",'Order Form'!$B$11,""),""))</f>
        <v/>
      </c>
      <c r="S191" s="102" t="str">
        <f>IF('Order Form'!$B$12="Address 3","",IF(ISNUMBER($H191),IF('Order Form'!$K$14="Yes",'Order Form'!$B$12,""),""))</f>
        <v/>
      </c>
      <c r="T191" s="94" t="str">
        <f>IF('Order Form'!$B$13="Town","",IF(ISNUMBER($H191),IF('Order Form'!$K$14="Yes",'Order Form'!$B$13,""),""))</f>
        <v/>
      </c>
      <c r="U191" s="40"/>
      <c r="V191" s="109" t="str">
        <f>IF('Order Form'!$B$14="Post Code","",IF(ISNUMBER($H191),IF('Order Form'!$K$14="Yes",'Order Form'!$B$14,""),""))</f>
        <v/>
      </c>
      <c r="W191" s="104" t="str">
        <f>IF('Order Form'!$B$15="Country","",IF(ISNUMBER($H191),IF('Order Form'!$K$14="Yes",VLOOKUP('Order Form'!$B$15,Lists!N:O,2,0),""),""))</f>
        <v/>
      </c>
      <c r="X191" s="106"/>
      <c r="Y191" s="105" t="str">
        <f>IF('Order Form'!$F$8="Phone","",IF(ISNUMBER($H191),IF('Order Form'!$K$14="Yes",'Order Form'!$F$8,""),""))</f>
        <v/>
      </c>
      <c r="Z191" s="103" t="str">
        <f>IF('Order Form'!$F$9="Email","",IF(ISNUMBER($H191),IF('Order Form'!$K$14="Yes",'Order Form'!$F$9,""),""))</f>
        <v/>
      </c>
      <c r="AA191" s="44"/>
      <c r="AC191" s="92" t="str">
        <f>IF(ISNUMBER(($H191)),LEFT('Order Form'!$K$10,2),"")</f>
        <v/>
      </c>
      <c r="AD191" s="40"/>
      <c r="AE191" s="92" t="str">
        <f>IF(AC191="GR",LEFT('Order Form'!$K$11,2),"")</f>
        <v/>
      </c>
      <c r="AF191" s="40"/>
      <c r="AG191" s="44"/>
      <c r="AH191" s="44"/>
      <c r="AI191" s="92" t="str">
        <f>IF(ISNUMBER(($H191)),IF('Order Form'!$K$16="Yes","P",""),"")</f>
        <v/>
      </c>
      <c r="AJ191" s="40"/>
      <c r="AK191" s="112"/>
      <c r="AL191" s="112"/>
      <c r="AM191" s="40"/>
      <c r="AN191" s="40"/>
      <c r="AO191" s="44"/>
      <c r="AP191" s="40"/>
      <c r="AQ191" s="44"/>
      <c r="AR191" s="44"/>
      <c r="AS191" s="44"/>
      <c r="AZ191" s="92" t="str">
        <f>IF(ISNUMBER(($H191)),IF('Order Form'!$K$15="Yes","Y",""),"")</f>
        <v/>
      </c>
      <c r="BD191" s="93" t="e">
        <f>IF('Order Form'!#REF!&gt;0,"OF"," ")</f>
        <v>#REF!</v>
      </c>
      <c r="BE191" s="92" t="e">
        <f>IF('Order Form'!#REF!&gt;0,"Y"," ")</f>
        <v>#REF!</v>
      </c>
      <c r="BF191" s="92" t="e">
        <f>IF('Order Form'!#REF!&gt;0,"STANDARD"," ")</f>
        <v>#REF!</v>
      </c>
    </row>
    <row r="192" spans="1:58">
      <c r="A192" s="40"/>
      <c r="B192" s="99" t="str">
        <f>IF(ISNUMBER(($H192)),'Order Form'!$D$5,"")</f>
        <v/>
      </c>
      <c r="C192" s="98" t="str">
        <f>IF(ISNUMBER(($H192)),'Order Form'!$G$5,"")</f>
        <v/>
      </c>
      <c r="D192" s="98" t="str">
        <f>IF('Order Form'!F208="","",IF(ISNUMBER(($H192)),'Order Form'!F208,""))</f>
        <v/>
      </c>
      <c r="E192" s="41"/>
      <c r="F192" s="97" t="str">
        <f>IF(ISNUMBER((H192)),SUBSTITUTE(SUBSTITUTE('Order Form'!B208,"-","")," ",""),"")</f>
        <v/>
      </c>
      <c r="G192" s="42"/>
      <c r="H192" s="96" t="str">
        <f>IF('Order Form'!H208&gt;0,'Order Form'!H208," ")</f>
        <v xml:space="preserve"> </v>
      </c>
      <c r="I192" s="95" t="str">
        <f>IF('Order Form'!$K$13="Yes",(IF('Order Form'!J208&gt;0,"",IF('Order Form'!$K$10&lt;&gt;"GR - Gratis",IF('Order Form'!I208=0,"",IF(ISNUMBER($H192),'Order Form'!I208,"")),""))),"")</f>
        <v/>
      </c>
      <c r="J192" s="95" t="str">
        <f>IF('Order Form'!$K$13="Yes",(IF('Order Form'!J208=0,"",IF('Order Form'!$K$10&lt;&gt;"GR - Gratis",IF(ISNUMBER($H192),'Order Form'!J208,""),""))),"")</f>
        <v/>
      </c>
      <c r="K192" s="43"/>
      <c r="L192" s="95" t="str">
        <f>IF('Order Form'!J208&gt;0,"",IF('Order Form'!G208=0,"",IF('Order Form'!$K$10&lt;&gt;"GR - Gratis",IF('Order Form'!$K$12="Yes",IF(ISNUMBER($H192),'Order Form'!G208*100,""),""),"")))</f>
        <v/>
      </c>
      <c r="M192" s="95" t="str">
        <f>IF('Order Form'!J208&gt;0,"",IF('Order Form'!$K$17=0,"",IF('Order Form'!$K$17=0,"",IF('Order Form'!$K$10&lt;&gt;"GR - Gratis",IF('Order Form'!$K$12="Yes",IF(ISNUMBER($H192),'Order Form'!$K$17*100,""),""),""))))</f>
        <v/>
      </c>
      <c r="N192" s="44"/>
      <c r="O192" s="94" t="str">
        <f>IF('Order Form'!$B$8="Name / Attent Of","",IF(ISNUMBER($H192),IF('Order Form'!$K$14="Yes",'Order Form'!$B$8,""),""))</f>
        <v/>
      </c>
      <c r="P192" s="102" t="str">
        <f>IF('Order Form'!$B$9="Company / Department","",IF(ISNUMBER($H192),IF('Order Form'!$K$14="Yes",'Order Form'!$B$9,""),""))</f>
        <v/>
      </c>
      <c r="Q192" s="94" t="str">
        <f>IF('Order Form'!$B$10="Address 1","",IF(ISNUMBER($H192),IF('Order Form'!$K$14="Yes",'Order Form'!$B$10,""),""))</f>
        <v/>
      </c>
      <c r="R192" s="94" t="str">
        <f>IF('Order Form'!$B$11="Address 2","",IF(ISNUMBER($H192),IF('Order Form'!$K$14="Yes",'Order Form'!$B$11,""),""))</f>
        <v/>
      </c>
      <c r="S192" s="102" t="str">
        <f>IF('Order Form'!$B$12="Address 3","",IF(ISNUMBER($H192),IF('Order Form'!$K$14="Yes",'Order Form'!$B$12,""),""))</f>
        <v/>
      </c>
      <c r="T192" s="94" t="str">
        <f>IF('Order Form'!$B$13="Town","",IF(ISNUMBER($H192),IF('Order Form'!$K$14="Yes",'Order Form'!$B$13,""),""))</f>
        <v/>
      </c>
      <c r="U192" s="40"/>
      <c r="V192" s="109" t="str">
        <f>IF('Order Form'!$B$14="Post Code","",IF(ISNUMBER($H192),IF('Order Form'!$K$14="Yes",'Order Form'!$B$14,""),""))</f>
        <v/>
      </c>
      <c r="W192" s="104" t="str">
        <f>IF('Order Form'!$B$15="Country","",IF(ISNUMBER($H192),IF('Order Form'!$K$14="Yes",VLOOKUP('Order Form'!$B$15,Lists!N:O,2,0),""),""))</f>
        <v/>
      </c>
      <c r="X192" s="106"/>
      <c r="Y192" s="105" t="str">
        <f>IF('Order Form'!$F$8="Phone","",IF(ISNUMBER($H192),IF('Order Form'!$K$14="Yes",'Order Form'!$F$8,""),""))</f>
        <v/>
      </c>
      <c r="Z192" s="103" t="str">
        <f>IF('Order Form'!$F$9="Email","",IF(ISNUMBER($H192),IF('Order Form'!$K$14="Yes",'Order Form'!$F$9,""),""))</f>
        <v/>
      </c>
      <c r="AA192" s="44"/>
      <c r="AC192" s="92" t="str">
        <f>IF(ISNUMBER(($H192)),LEFT('Order Form'!$K$10,2),"")</f>
        <v/>
      </c>
      <c r="AD192" s="40"/>
      <c r="AE192" s="92" t="str">
        <f>IF(AC192="GR",LEFT('Order Form'!$K$11,2),"")</f>
        <v/>
      </c>
      <c r="AF192" s="40"/>
      <c r="AG192" s="44"/>
      <c r="AH192" s="44"/>
      <c r="AI192" s="92" t="str">
        <f>IF(ISNUMBER(($H192)),IF('Order Form'!$K$16="Yes","P",""),"")</f>
        <v/>
      </c>
      <c r="AJ192" s="40"/>
      <c r="AK192" s="112"/>
      <c r="AL192" s="112"/>
      <c r="AM192" s="40"/>
      <c r="AN192" s="40"/>
      <c r="AO192" s="44"/>
      <c r="AP192" s="40"/>
      <c r="AQ192" s="44"/>
      <c r="AR192" s="44"/>
      <c r="AS192" s="44"/>
      <c r="AZ192" s="92" t="str">
        <f>IF(ISNUMBER(($H192)),IF('Order Form'!$K$15="Yes","Y",""),"")</f>
        <v/>
      </c>
      <c r="BD192" s="93" t="e">
        <f>IF('Order Form'!#REF!&gt;0,"OF"," ")</f>
        <v>#REF!</v>
      </c>
      <c r="BE192" s="92" t="e">
        <f>IF('Order Form'!#REF!&gt;0,"Y"," ")</f>
        <v>#REF!</v>
      </c>
      <c r="BF192" s="92" t="e">
        <f>IF('Order Form'!#REF!&gt;0,"STANDARD"," ")</f>
        <v>#REF!</v>
      </c>
    </row>
    <row r="193" spans="1:58">
      <c r="A193" s="40"/>
      <c r="B193" s="99" t="str">
        <f>IF(ISNUMBER(($H193)),'Order Form'!$D$5,"")</f>
        <v/>
      </c>
      <c r="C193" s="98" t="str">
        <f>IF(ISNUMBER(($H193)),'Order Form'!$G$5,"")</f>
        <v/>
      </c>
      <c r="D193" s="98" t="str">
        <f>IF('Order Form'!F209="","",IF(ISNUMBER(($H193)),'Order Form'!F209,""))</f>
        <v/>
      </c>
      <c r="E193" s="41"/>
      <c r="F193" s="97" t="str">
        <f>IF(ISNUMBER((H193)),SUBSTITUTE(SUBSTITUTE('Order Form'!B209,"-","")," ",""),"")</f>
        <v/>
      </c>
      <c r="G193" s="42"/>
      <c r="H193" s="96" t="str">
        <f>IF('Order Form'!H209&gt;0,'Order Form'!H209," ")</f>
        <v xml:space="preserve"> </v>
      </c>
      <c r="I193" s="95" t="str">
        <f>IF('Order Form'!$K$13="Yes",(IF('Order Form'!J209&gt;0,"",IF('Order Form'!$K$10&lt;&gt;"GR - Gratis",IF('Order Form'!I209=0,"",IF(ISNUMBER($H193),'Order Form'!I209,"")),""))),"")</f>
        <v/>
      </c>
      <c r="J193" s="95" t="str">
        <f>IF('Order Form'!$K$13="Yes",(IF('Order Form'!J209=0,"",IF('Order Form'!$K$10&lt;&gt;"GR - Gratis",IF(ISNUMBER($H193),'Order Form'!J209,""),""))),"")</f>
        <v/>
      </c>
      <c r="K193" s="43"/>
      <c r="L193" s="95" t="str">
        <f>IF('Order Form'!J209&gt;0,"",IF('Order Form'!G209=0,"",IF('Order Form'!$K$10&lt;&gt;"GR - Gratis",IF('Order Form'!$K$12="Yes",IF(ISNUMBER($H193),'Order Form'!G209*100,""),""),"")))</f>
        <v/>
      </c>
      <c r="M193" s="95" t="str">
        <f>IF('Order Form'!J209&gt;0,"",IF('Order Form'!$K$17=0,"",IF('Order Form'!$K$17=0,"",IF('Order Form'!$K$10&lt;&gt;"GR - Gratis",IF('Order Form'!$K$12="Yes",IF(ISNUMBER($H193),'Order Form'!$K$17*100,""),""),""))))</f>
        <v/>
      </c>
      <c r="N193" s="44"/>
      <c r="O193" s="94" t="str">
        <f>IF('Order Form'!$B$8="Name / Attent Of","",IF(ISNUMBER($H193),IF('Order Form'!$K$14="Yes",'Order Form'!$B$8,""),""))</f>
        <v/>
      </c>
      <c r="P193" s="102" t="str">
        <f>IF('Order Form'!$B$9="Company / Department","",IF(ISNUMBER($H193),IF('Order Form'!$K$14="Yes",'Order Form'!$B$9,""),""))</f>
        <v/>
      </c>
      <c r="Q193" s="94" t="str">
        <f>IF('Order Form'!$B$10="Address 1","",IF(ISNUMBER($H193),IF('Order Form'!$K$14="Yes",'Order Form'!$B$10,""),""))</f>
        <v/>
      </c>
      <c r="R193" s="94" t="str">
        <f>IF('Order Form'!$B$11="Address 2","",IF(ISNUMBER($H193),IF('Order Form'!$K$14="Yes",'Order Form'!$B$11,""),""))</f>
        <v/>
      </c>
      <c r="S193" s="102" t="str">
        <f>IF('Order Form'!$B$12="Address 3","",IF(ISNUMBER($H193),IF('Order Form'!$K$14="Yes",'Order Form'!$B$12,""),""))</f>
        <v/>
      </c>
      <c r="T193" s="94" t="str">
        <f>IF('Order Form'!$B$13="Town","",IF(ISNUMBER($H193),IF('Order Form'!$K$14="Yes",'Order Form'!$B$13,""),""))</f>
        <v/>
      </c>
      <c r="U193" s="40"/>
      <c r="V193" s="109" t="str">
        <f>IF('Order Form'!$B$14="Post Code","",IF(ISNUMBER($H193),IF('Order Form'!$K$14="Yes",'Order Form'!$B$14,""),""))</f>
        <v/>
      </c>
      <c r="W193" s="104" t="str">
        <f>IF('Order Form'!$B$15="Country","",IF(ISNUMBER($H193),IF('Order Form'!$K$14="Yes",VLOOKUP('Order Form'!$B$15,Lists!N:O,2,0),""),""))</f>
        <v/>
      </c>
      <c r="X193" s="106"/>
      <c r="Y193" s="105" t="str">
        <f>IF('Order Form'!$F$8="Phone","",IF(ISNUMBER($H193),IF('Order Form'!$K$14="Yes",'Order Form'!$F$8,""),""))</f>
        <v/>
      </c>
      <c r="Z193" s="103" t="str">
        <f>IF('Order Form'!$F$9="Email","",IF(ISNUMBER($H193),IF('Order Form'!$K$14="Yes",'Order Form'!$F$9,""),""))</f>
        <v/>
      </c>
      <c r="AA193" s="44"/>
      <c r="AC193" s="92" t="str">
        <f>IF(ISNUMBER(($H193)),LEFT('Order Form'!$K$10,2),"")</f>
        <v/>
      </c>
      <c r="AD193" s="40"/>
      <c r="AE193" s="92" t="str">
        <f>IF(AC193="GR",LEFT('Order Form'!$K$11,2),"")</f>
        <v/>
      </c>
      <c r="AF193" s="40"/>
      <c r="AG193" s="44"/>
      <c r="AH193" s="44"/>
      <c r="AI193" s="92" t="str">
        <f>IF(ISNUMBER(($H193)),IF('Order Form'!$K$16="Yes","P",""),"")</f>
        <v/>
      </c>
      <c r="AJ193" s="40"/>
      <c r="AK193" s="112"/>
      <c r="AL193" s="112"/>
      <c r="AM193" s="40"/>
      <c r="AN193" s="40"/>
      <c r="AO193" s="44"/>
      <c r="AP193" s="40"/>
      <c r="AQ193" s="44"/>
      <c r="AR193" s="44"/>
      <c r="AS193" s="44"/>
      <c r="AZ193" s="92" t="str">
        <f>IF(ISNUMBER(($H193)),IF('Order Form'!$K$15="Yes","Y",""),"")</f>
        <v/>
      </c>
      <c r="BD193" s="93" t="e">
        <f>IF('Order Form'!#REF!&gt;0,"OF"," ")</f>
        <v>#REF!</v>
      </c>
      <c r="BE193" s="92" t="e">
        <f>IF('Order Form'!#REF!&gt;0,"Y"," ")</f>
        <v>#REF!</v>
      </c>
      <c r="BF193" s="92" t="e">
        <f>IF('Order Form'!#REF!&gt;0,"STANDARD"," ")</f>
        <v>#REF!</v>
      </c>
    </row>
    <row r="194" spans="1:58">
      <c r="A194" s="40"/>
      <c r="B194" s="99" t="str">
        <f>IF(ISNUMBER(($H194)),'Order Form'!$D$5,"")</f>
        <v/>
      </c>
      <c r="C194" s="98" t="str">
        <f>IF(ISNUMBER(($H194)),'Order Form'!$G$5,"")</f>
        <v/>
      </c>
      <c r="D194" s="98" t="str">
        <f>IF('Order Form'!F210="","",IF(ISNUMBER(($H194)),'Order Form'!F210,""))</f>
        <v/>
      </c>
      <c r="E194" s="41"/>
      <c r="F194" s="97" t="str">
        <f>IF(ISNUMBER((H194)),SUBSTITUTE(SUBSTITUTE('Order Form'!B210,"-","")," ",""),"")</f>
        <v/>
      </c>
      <c r="G194" s="42"/>
      <c r="H194" s="96" t="str">
        <f>IF('Order Form'!H210&gt;0,'Order Form'!H210," ")</f>
        <v xml:space="preserve"> </v>
      </c>
      <c r="I194" s="95" t="str">
        <f>IF('Order Form'!$K$13="Yes",(IF('Order Form'!J210&gt;0,"",IF('Order Form'!$K$10&lt;&gt;"GR - Gratis",IF('Order Form'!I210=0,"",IF(ISNUMBER($H194),'Order Form'!I210,"")),""))),"")</f>
        <v/>
      </c>
      <c r="J194" s="95" t="str">
        <f>IF('Order Form'!$K$13="Yes",(IF('Order Form'!J210=0,"",IF('Order Form'!$K$10&lt;&gt;"GR - Gratis",IF(ISNUMBER($H194),'Order Form'!J210,""),""))),"")</f>
        <v/>
      </c>
      <c r="K194" s="43"/>
      <c r="L194" s="95" t="str">
        <f>IF('Order Form'!J210&gt;0,"",IF('Order Form'!G210=0,"",IF('Order Form'!$K$10&lt;&gt;"GR - Gratis",IF('Order Form'!$K$12="Yes",IF(ISNUMBER($H194),'Order Form'!G210*100,""),""),"")))</f>
        <v/>
      </c>
      <c r="M194" s="95" t="str">
        <f>IF('Order Form'!J210&gt;0,"",IF('Order Form'!$K$17=0,"",IF('Order Form'!$K$17=0,"",IF('Order Form'!$K$10&lt;&gt;"GR - Gratis",IF('Order Form'!$K$12="Yes",IF(ISNUMBER($H194),'Order Form'!$K$17*100,""),""),""))))</f>
        <v/>
      </c>
      <c r="N194" s="44"/>
      <c r="O194" s="94" t="str">
        <f>IF('Order Form'!$B$8="Name / Attent Of","",IF(ISNUMBER($H194),IF('Order Form'!$K$14="Yes",'Order Form'!$B$8,""),""))</f>
        <v/>
      </c>
      <c r="P194" s="102" t="str">
        <f>IF('Order Form'!$B$9="Company / Department","",IF(ISNUMBER($H194),IF('Order Form'!$K$14="Yes",'Order Form'!$B$9,""),""))</f>
        <v/>
      </c>
      <c r="Q194" s="94" t="str">
        <f>IF('Order Form'!$B$10="Address 1","",IF(ISNUMBER($H194),IF('Order Form'!$K$14="Yes",'Order Form'!$B$10,""),""))</f>
        <v/>
      </c>
      <c r="R194" s="94" t="str">
        <f>IF('Order Form'!$B$11="Address 2","",IF(ISNUMBER($H194),IF('Order Form'!$K$14="Yes",'Order Form'!$B$11,""),""))</f>
        <v/>
      </c>
      <c r="S194" s="102" t="str">
        <f>IF('Order Form'!$B$12="Address 3","",IF(ISNUMBER($H194),IF('Order Form'!$K$14="Yes",'Order Form'!$B$12,""),""))</f>
        <v/>
      </c>
      <c r="T194" s="94" t="str">
        <f>IF('Order Form'!$B$13="Town","",IF(ISNUMBER($H194),IF('Order Form'!$K$14="Yes",'Order Form'!$B$13,""),""))</f>
        <v/>
      </c>
      <c r="U194" s="40"/>
      <c r="V194" s="109" t="str">
        <f>IF('Order Form'!$B$14="Post Code","",IF(ISNUMBER($H194),IF('Order Form'!$K$14="Yes",'Order Form'!$B$14,""),""))</f>
        <v/>
      </c>
      <c r="W194" s="104" t="str">
        <f>IF('Order Form'!$B$15="Country","",IF(ISNUMBER($H194),IF('Order Form'!$K$14="Yes",VLOOKUP('Order Form'!$B$15,Lists!N:O,2,0),""),""))</f>
        <v/>
      </c>
      <c r="X194" s="106"/>
      <c r="Y194" s="105" t="str">
        <f>IF('Order Form'!$F$8="Phone","",IF(ISNUMBER($H194),IF('Order Form'!$K$14="Yes",'Order Form'!$F$8,""),""))</f>
        <v/>
      </c>
      <c r="Z194" s="103" t="str">
        <f>IF('Order Form'!$F$9="Email","",IF(ISNUMBER($H194),IF('Order Form'!$K$14="Yes",'Order Form'!$F$9,""),""))</f>
        <v/>
      </c>
      <c r="AA194" s="44"/>
      <c r="AC194" s="92" t="str">
        <f>IF(ISNUMBER(($H194)),LEFT('Order Form'!$K$10,2),"")</f>
        <v/>
      </c>
      <c r="AD194" s="40"/>
      <c r="AE194" s="92" t="str">
        <f>IF(AC194="GR",LEFT('Order Form'!$K$11,2),"")</f>
        <v/>
      </c>
      <c r="AF194" s="40"/>
      <c r="AG194" s="44"/>
      <c r="AH194" s="44"/>
      <c r="AI194" s="92" t="str">
        <f>IF(ISNUMBER(($H194)),IF('Order Form'!$K$16="Yes","P",""),"")</f>
        <v/>
      </c>
      <c r="AJ194" s="40"/>
      <c r="AK194" s="112"/>
      <c r="AL194" s="112"/>
      <c r="AM194" s="40"/>
      <c r="AN194" s="40"/>
      <c r="AO194" s="44"/>
      <c r="AP194" s="40"/>
      <c r="AQ194" s="44"/>
      <c r="AR194" s="44"/>
      <c r="AS194" s="44"/>
      <c r="AZ194" s="92" t="str">
        <f>IF(ISNUMBER(($H194)),IF('Order Form'!$K$15="Yes","Y",""),"")</f>
        <v/>
      </c>
      <c r="BD194" s="93" t="e">
        <f>IF('Order Form'!#REF!&gt;0,"OF"," ")</f>
        <v>#REF!</v>
      </c>
      <c r="BE194" s="92" t="e">
        <f>IF('Order Form'!#REF!&gt;0,"Y"," ")</f>
        <v>#REF!</v>
      </c>
      <c r="BF194" s="92" t="e">
        <f>IF('Order Form'!#REF!&gt;0,"STANDARD"," ")</f>
        <v>#REF!</v>
      </c>
    </row>
    <row r="195" spans="1:58">
      <c r="A195" s="40"/>
      <c r="B195" s="99" t="str">
        <f>IF(ISNUMBER(($H195)),'Order Form'!$D$5,"")</f>
        <v/>
      </c>
      <c r="C195" s="98" t="str">
        <f>IF(ISNUMBER(($H195)),'Order Form'!$G$5,"")</f>
        <v/>
      </c>
      <c r="D195" s="98" t="str">
        <f>IF('Order Form'!F211="","",IF(ISNUMBER(($H195)),'Order Form'!F211,""))</f>
        <v/>
      </c>
      <c r="E195" s="41"/>
      <c r="F195" s="97" t="str">
        <f>IF(ISNUMBER((H195)),SUBSTITUTE(SUBSTITUTE('Order Form'!B211,"-","")," ",""),"")</f>
        <v/>
      </c>
      <c r="G195" s="42"/>
      <c r="H195" s="96" t="str">
        <f>IF('Order Form'!H211&gt;0,'Order Form'!H211," ")</f>
        <v xml:space="preserve"> </v>
      </c>
      <c r="I195" s="95" t="str">
        <f>IF('Order Form'!$K$13="Yes",(IF('Order Form'!J211&gt;0,"",IF('Order Form'!$K$10&lt;&gt;"GR - Gratis",IF('Order Form'!I211=0,"",IF(ISNUMBER($H195),'Order Form'!I211,"")),""))),"")</f>
        <v/>
      </c>
      <c r="J195" s="95" t="str">
        <f>IF('Order Form'!$K$13="Yes",(IF('Order Form'!J211=0,"",IF('Order Form'!$K$10&lt;&gt;"GR - Gratis",IF(ISNUMBER($H195),'Order Form'!J211,""),""))),"")</f>
        <v/>
      </c>
      <c r="K195" s="43"/>
      <c r="L195" s="95" t="str">
        <f>IF('Order Form'!J211&gt;0,"",IF('Order Form'!G211=0,"",IF('Order Form'!$K$10&lt;&gt;"GR - Gratis",IF('Order Form'!$K$12="Yes",IF(ISNUMBER($H195),'Order Form'!G211*100,""),""),"")))</f>
        <v/>
      </c>
      <c r="M195" s="95" t="str">
        <f>IF('Order Form'!J211&gt;0,"",IF('Order Form'!$K$17=0,"",IF('Order Form'!$K$17=0,"",IF('Order Form'!$K$10&lt;&gt;"GR - Gratis",IF('Order Form'!$K$12="Yes",IF(ISNUMBER($H195),'Order Form'!$K$17*100,""),""),""))))</f>
        <v/>
      </c>
      <c r="N195" s="44"/>
      <c r="O195" s="94" t="str">
        <f>IF('Order Form'!$B$8="Name / Attent Of","",IF(ISNUMBER($H195),IF('Order Form'!$K$14="Yes",'Order Form'!$B$8,""),""))</f>
        <v/>
      </c>
      <c r="P195" s="102" t="str">
        <f>IF('Order Form'!$B$9="Company / Department","",IF(ISNUMBER($H195),IF('Order Form'!$K$14="Yes",'Order Form'!$B$9,""),""))</f>
        <v/>
      </c>
      <c r="Q195" s="94" t="str">
        <f>IF('Order Form'!$B$10="Address 1","",IF(ISNUMBER($H195),IF('Order Form'!$K$14="Yes",'Order Form'!$B$10,""),""))</f>
        <v/>
      </c>
      <c r="R195" s="94" t="str">
        <f>IF('Order Form'!$B$11="Address 2","",IF(ISNUMBER($H195),IF('Order Form'!$K$14="Yes",'Order Form'!$B$11,""),""))</f>
        <v/>
      </c>
      <c r="S195" s="102" t="str">
        <f>IF('Order Form'!$B$12="Address 3","",IF(ISNUMBER($H195),IF('Order Form'!$K$14="Yes",'Order Form'!$B$12,""),""))</f>
        <v/>
      </c>
      <c r="T195" s="94" t="str">
        <f>IF('Order Form'!$B$13="Town","",IF(ISNUMBER($H195),IF('Order Form'!$K$14="Yes",'Order Form'!$B$13,""),""))</f>
        <v/>
      </c>
      <c r="U195" s="40"/>
      <c r="V195" s="109" t="str">
        <f>IF('Order Form'!$B$14="Post Code","",IF(ISNUMBER($H195),IF('Order Form'!$K$14="Yes",'Order Form'!$B$14,""),""))</f>
        <v/>
      </c>
      <c r="W195" s="104" t="str">
        <f>IF('Order Form'!$B$15="Country","",IF(ISNUMBER($H195),IF('Order Form'!$K$14="Yes",VLOOKUP('Order Form'!$B$15,Lists!N:O,2,0),""),""))</f>
        <v/>
      </c>
      <c r="X195" s="106"/>
      <c r="Y195" s="105" t="str">
        <f>IF('Order Form'!$F$8="Phone","",IF(ISNUMBER($H195),IF('Order Form'!$K$14="Yes",'Order Form'!$F$8,""),""))</f>
        <v/>
      </c>
      <c r="Z195" s="103" t="str">
        <f>IF('Order Form'!$F$9="Email","",IF(ISNUMBER($H195),IF('Order Form'!$K$14="Yes",'Order Form'!$F$9,""),""))</f>
        <v/>
      </c>
      <c r="AA195" s="44"/>
      <c r="AC195" s="92" t="str">
        <f>IF(ISNUMBER(($H195)),LEFT('Order Form'!$K$10,2),"")</f>
        <v/>
      </c>
      <c r="AD195" s="40"/>
      <c r="AE195" s="92" t="str">
        <f>IF(AC195="GR",LEFT('Order Form'!$K$11,2),"")</f>
        <v/>
      </c>
      <c r="AF195" s="40"/>
      <c r="AG195" s="44"/>
      <c r="AH195" s="44"/>
      <c r="AI195" s="92" t="str">
        <f>IF(ISNUMBER(($H195)),IF('Order Form'!$K$16="Yes","P",""),"")</f>
        <v/>
      </c>
      <c r="AJ195" s="40"/>
      <c r="AK195" s="112"/>
      <c r="AL195" s="112"/>
      <c r="AM195" s="40"/>
      <c r="AN195" s="40"/>
      <c r="AO195" s="44"/>
      <c r="AP195" s="40"/>
      <c r="AQ195" s="44"/>
      <c r="AR195" s="44"/>
      <c r="AS195" s="44"/>
      <c r="AZ195" s="92" t="str">
        <f>IF(ISNUMBER(($H195)),IF('Order Form'!$K$15="Yes","Y",""),"")</f>
        <v/>
      </c>
      <c r="BD195" s="93" t="e">
        <f>IF('Order Form'!#REF!&gt;0,"OF"," ")</f>
        <v>#REF!</v>
      </c>
      <c r="BE195" s="92" t="e">
        <f>IF('Order Form'!#REF!&gt;0,"Y"," ")</f>
        <v>#REF!</v>
      </c>
      <c r="BF195" s="92" t="e">
        <f>IF('Order Form'!#REF!&gt;0,"STANDARD"," ")</f>
        <v>#REF!</v>
      </c>
    </row>
    <row r="196" spans="1:58">
      <c r="A196" s="40"/>
      <c r="B196" s="99" t="str">
        <f>IF(ISNUMBER(($H196)),'Order Form'!$D$5,"")</f>
        <v/>
      </c>
      <c r="C196" s="98" t="str">
        <f>IF(ISNUMBER(($H196)),'Order Form'!$G$5,"")</f>
        <v/>
      </c>
      <c r="D196" s="98" t="str">
        <f>IF('Order Form'!F212="","",IF(ISNUMBER(($H196)),'Order Form'!F212,""))</f>
        <v/>
      </c>
      <c r="E196" s="41"/>
      <c r="F196" s="97" t="str">
        <f>IF(ISNUMBER((H196)),SUBSTITUTE(SUBSTITUTE('Order Form'!B212,"-","")," ",""),"")</f>
        <v/>
      </c>
      <c r="G196" s="42"/>
      <c r="H196" s="96" t="str">
        <f>IF('Order Form'!H212&gt;0,'Order Form'!H212," ")</f>
        <v xml:space="preserve"> </v>
      </c>
      <c r="I196" s="95" t="str">
        <f>IF('Order Form'!$K$13="Yes",(IF('Order Form'!J212&gt;0,"",IF('Order Form'!$K$10&lt;&gt;"GR - Gratis",IF('Order Form'!I212=0,"",IF(ISNUMBER($H196),'Order Form'!I212,"")),""))),"")</f>
        <v/>
      </c>
      <c r="J196" s="95" t="str">
        <f>IF('Order Form'!$K$13="Yes",(IF('Order Form'!J212=0,"",IF('Order Form'!$K$10&lt;&gt;"GR - Gratis",IF(ISNUMBER($H196),'Order Form'!J212,""),""))),"")</f>
        <v/>
      </c>
      <c r="K196" s="43"/>
      <c r="L196" s="95" t="str">
        <f>IF('Order Form'!J212&gt;0,"",IF('Order Form'!G212=0,"",IF('Order Form'!$K$10&lt;&gt;"GR - Gratis",IF('Order Form'!$K$12="Yes",IF(ISNUMBER($H196),'Order Form'!G212*100,""),""),"")))</f>
        <v/>
      </c>
      <c r="M196" s="95" t="str">
        <f>IF('Order Form'!J212&gt;0,"",IF('Order Form'!$K$17=0,"",IF('Order Form'!$K$17=0,"",IF('Order Form'!$K$10&lt;&gt;"GR - Gratis",IF('Order Form'!$K$12="Yes",IF(ISNUMBER($H196),'Order Form'!$K$17*100,""),""),""))))</f>
        <v/>
      </c>
      <c r="N196" s="44"/>
      <c r="O196" s="94" t="str">
        <f>IF('Order Form'!$B$8="Name / Attent Of","",IF(ISNUMBER($H196),IF('Order Form'!$K$14="Yes",'Order Form'!$B$8,""),""))</f>
        <v/>
      </c>
      <c r="P196" s="102" t="str">
        <f>IF('Order Form'!$B$9="Company / Department","",IF(ISNUMBER($H196),IF('Order Form'!$K$14="Yes",'Order Form'!$B$9,""),""))</f>
        <v/>
      </c>
      <c r="Q196" s="94" t="str">
        <f>IF('Order Form'!$B$10="Address 1","",IF(ISNUMBER($H196),IF('Order Form'!$K$14="Yes",'Order Form'!$B$10,""),""))</f>
        <v/>
      </c>
      <c r="R196" s="94" t="str">
        <f>IF('Order Form'!$B$11="Address 2","",IF(ISNUMBER($H196),IF('Order Form'!$K$14="Yes",'Order Form'!$B$11,""),""))</f>
        <v/>
      </c>
      <c r="S196" s="102" t="str">
        <f>IF('Order Form'!$B$12="Address 3","",IF(ISNUMBER($H196),IF('Order Form'!$K$14="Yes",'Order Form'!$B$12,""),""))</f>
        <v/>
      </c>
      <c r="T196" s="94" t="str">
        <f>IF('Order Form'!$B$13="Town","",IF(ISNUMBER($H196),IF('Order Form'!$K$14="Yes",'Order Form'!$B$13,""),""))</f>
        <v/>
      </c>
      <c r="U196" s="40"/>
      <c r="V196" s="109" t="str">
        <f>IF('Order Form'!$B$14="Post Code","",IF(ISNUMBER($H196),IF('Order Form'!$K$14="Yes",'Order Form'!$B$14,""),""))</f>
        <v/>
      </c>
      <c r="W196" s="104" t="str">
        <f>IF('Order Form'!$B$15="Country","",IF(ISNUMBER($H196),IF('Order Form'!$K$14="Yes",VLOOKUP('Order Form'!$B$15,Lists!N:O,2,0),""),""))</f>
        <v/>
      </c>
      <c r="X196" s="106"/>
      <c r="Y196" s="105" t="str">
        <f>IF('Order Form'!$F$8="Phone","",IF(ISNUMBER($H196),IF('Order Form'!$K$14="Yes",'Order Form'!$F$8,""),""))</f>
        <v/>
      </c>
      <c r="Z196" s="103" t="str">
        <f>IF('Order Form'!$F$9="Email","",IF(ISNUMBER($H196),IF('Order Form'!$K$14="Yes",'Order Form'!$F$9,""),""))</f>
        <v/>
      </c>
      <c r="AA196" s="44"/>
      <c r="AC196" s="92" t="str">
        <f>IF(ISNUMBER(($H196)),LEFT('Order Form'!$K$10,2),"")</f>
        <v/>
      </c>
      <c r="AD196" s="40"/>
      <c r="AE196" s="92" t="str">
        <f>IF(AC196="GR",LEFT('Order Form'!$K$11,2),"")</f>
        <v/>
      </c>
      <c r="AF196" s="40"/>
      <c r="AG196" s="44"/>
      <c r="AH196" s="44"/>
      <c r="AI196" s="92" t="str">
        <f>IF(ISNUMBER(($H196)),IF('Order Form'!$K$16="Yes","P",""),"")</f>
        <v/>
      </c>
      <c r="AJ196" s="40"/>
      <c r="AK196" s="112"/>
      <c r="AL196" s="112"/>
      <c r="AM196" s="40"/>
      <c r="AN196" s="40"/>
      <c r="AO196" s="44"/>
      <c r="AP196" s="40"/>
      <c r="AQ196" s="44"/>
      <c r="AR196" s="44"/>
      <c r="AS196" s="44"/>
      <c r="AZ196" s="92" t="str">
        <f>IF(ISNUMBER(($H196)),IF('Order Form'!$K$15="Yes","Y",""),"")</f>
        <v/>
      </c>
      <c r="BD196" s="93" t="e">
        <f>IF('Order Form'!#REF!&gt;0,"OF"," ")</f>
        <v>#REF!</v>
      </c>
      <c r="BE196" s="92" t="e">
        <f>IF('Order Form'!#REF!&gt;0,"Y"," ")</f>
        <v>#REF!</v>
      </c>
      <c r="BF196" s="92" t="e">
        <f>IF('Order Form'!#REF!&gt;0,"STANDARD"," ")</f>
        <v>#REF!</v>
      </c>
    </row>
    <row r="197" spans="1:58">
      <c r="A197" s="40"/>
      <c r="B197" s="99" t="str">
        <f>IF(ISNUMBER(($H197)),'Order Form'!$D$5,"")</f>
        <v/>
      </c>
      <c r="C197" s="98" t="str">
        <f>IF(ISNUMBER(($H197)),'Order Form'!$G$5,"")</f>
        <v/>
      </c>
      <c r="D197" s="98" t="str">
        <f>IF('Order Form'!F213="","",IF(ISNUMBER(($H197)),'Order Form'!F213,""))</f>
        <v/>
      </c>
      <c r="E197" s="41"/>
      <c r="F197" s="97" t="str">
        <f>IF(ISNUMBER((H197)),SUBSTITUTE(SUBSTITUTE('Order Form'!B213,"-","")," ",""),"")</f>
        <v/>
      </c>
      <c r="G197" s="42"/>
      <c r="H197" s="96" t="str">
        <f>IF('Order Form'!H213&gt;0,'Order Form'!H213," ")</f>
        <v xml:space="preserve"> </v>
      </c>
      <c r="I197" s="95" t="str">
        <f>IF('Order Form'!$K$13="Yes",(IF('Order Form'!J213&gt;0,"",IF('Order Form'!$K$10&lt;&gt;"GR - Gratis",IF('Order Form'!I213=0,"",IF(ISNUMBER($H197),'Order Form'!I213,"")),""))),"")</f>
        <v/>
      </c>
      <c r="J197" s="95" t="str">
        <f>IF('Order Form'!$K$13="Yes",(IF('Order Form'!J213=0,"",IF('Order Form'!$K$10&lt;&gt;"GR - Gratis",IF(ISNUMBER($H197),'Order Form'!J213,""),""))),"")</f>
        <v/>
      </c>
      <c r="K197" s="43"/>
      <c r="L197" s="95" t="str">
        <f>IF('Order Form'!J213&gt;0,"",IF('Order Form'!G213=0,"",IF('Order Form'!$K$10&lt;&gt;"GR - Gratis",IF('Order Form'!$K$12="Yes",IF(ISNUMBER($H197),'Order Form'!G213*100,""),""),"")))</f>
        <v/>
      </c>
      <c r="M197" s="95" t="str">
        <f>IF('Order Form'!J213&gt;0,"",IF('Order Form'!$K$17=0,"",IF('Order Form'!$K$17=0,"",IF('Order Form'!$K$10&lt;&gt;"GR - Gratis",IF('Order Form'!$K$12="Yes",IF(ISNUMBER($H197),'Order Form'!$K$17*100,""),""),""))))</f>
        <v/>
      </c>
      <c r="N197" s="44"/>
      <c r="O197" s="94" t="str">
        <f>IF('Order Form'!$B$8="Name / Attent Of","",IF(ISNUMBER($H197),IF('Order Form'!$K$14="Yes",'Order Form'!$B$8,""),""))</f>
        <v/>
      </c>
      <c r="P197" s="102" t="str">
        <f>IF('Order Form'!$B$9="Company / Department","",IF(ISNUMBER($H197),IF('Order Form'!$K$14="Yes",'Order Form'!$B$9,""),""))</f>
        <v/>
      </c>
      <c r="Q197" s="94" t="str">
        <f>IF('Order Form'!$B$10="Address 1","",IF(ISNUMBER($H197),IF('Order Form'!$K$14="Yes",'Order Form'!$B$10,""),""))</f>
        <v/>
      </c>
      <c r="R197" s="94" t="str">
        <f>IF('Order Form'!$B$11="Address 2","",IF(ISNUMBER($H197),IF('Order Form'!$K$14="Yes",'Order Form'!$B$11,""),""))</f>
        <v/>
      </c>
      <c r="S197" s="102" t="str">
        <f>IF('Order Form'!$B$12="Address 3","",IF(ISNUMBER($H197),IF('Order Form'!$K$14="Yes",'Order Form'!$B$12,""),""))</f>
        <v/>
      </c>
      <c r="T197" s="94" t="str">
        <f>IF('Order Form'!$B$13="Town","",IF(ISNUMBER($H197),IF('Order Form'!$K$14="Yes",'Order Form'!$B$13,""),""))</f>
        <v/>
      </c>
      <c r="U197" s="40"/>
      <c r="V197" s="109" t="str">
        <f>IF('Order Form'!$B$14="Post Code","",IF(ISNUMBER($H197),IF('Order Form'!$K$14="Yes",'Order Form'!$B$14,""),""))</f>
        <v/>
      </c>
      <c r="W197" s="104" t="str">
        <f>IF('Order Form'!$B$15="Country","",IF(ISNUMBER($H197),IF('Order Form'!$K$14="Yes",VLOOKUP('Order Form'!$B$15,Lists!N:O,2,0),""),""))</f>
        <v/>
      </c>
      <c r="X197" s="106"/>
      <c r="Y197" s="105" t="str">
        <f>IF('Order Form'!$F$8="Phone","",IF(ISNUMBER($H197),IF('Order Form'!$K$14="Yes",'Order Form'!$F$8,""),""))</f>
        <v/>
      </c>
      <c r="Z197" s="103" t="str">
        <f>IF('Order Form'!$F$9="Email","",IF(ISNUMBER($H197),IF('Order Form'!$K$14="Yes",'Order Form'!$F$9,""),""))</f>
        <v/>
      </c>
      <c r="AA197" s="44"/>
      <c r="AC197" s="92" t="str">
        <f>IF(ISNUMBER(($H197)),LEFT('Order Form'!$K$10,2),"")</f>
        <v/>
      </c>
      <c r="AD197" s="40"/>
      <c r="AE197" s="92" t="str">
        <f>IF(AC197="GR",LEFT('Order Form'!$K$11,2),"")</f>
        <v/>
      </c>
      <c r="AF197" s="40"/>
      <c r="AG197" s="44"/>
      <c r="AH197" s="44"/>
      <c r="AI197" s="92" t="str">
        <f>IF(ISNUMBER(($H197)),IF('Order Form'!$K$16="Yes","P",""),"")</f>
        <v/>
      </c>
      <c r="AJ197" s="40"/>
      <c r="AK197" s="112"/>
      <c r="AL197" s="112"/>
      <c r="AM197" s="40"/>
      <c r="AN197" s="40"/>
      <c r="AO197" s="44"/>
      <c r="AP197" s="40"/>
      <c r="AQ197" s="44"/>
      <c r="AR197" s="44"/>
      <c r="AS197" s="44"/>
      <c r="AZ197" s="92" t="str">
        <f>IF(ISNUMBER(($H197)),IF('Order Form'!$K$15="Yes","Y",""),"")</f>
        <v/>
      </c>
      <c r="BD197" s="93" t="e">
        <f>IF('Order Form'!#REF!&gt;0,"OF"," ")</f>
        <v>#REF!</v>
      </c>
      <c r="BE197" s="92" t="e">
        <f>IF('Order Form'!#REF!&gt;0,"Y"," ")</f>
        <v>#REF!</v>
      </c>
      <c r="BF197" s="92" t="e">
        <f>IF('Order Form'!#REF!&gt;0,"STANDARD"," ")</f>
        <v>#REF!</v>
      </c>
    </row>
    <row r="198" spans="1:58">
      <c r="A198" s="40"/>
      <c r="B198" s="99" t="str">
        <f>IF(ISNUMBER(($H198)),'Order Form'!$D$5,"")</f>
        <v/>
      </c>
      <c r="C198" s="98" t="str">
        <f>IF(ISNUMBER(($H198)),'Order Form'!$G$5,"")</f>
        <v/>
      </c>
      <c r="D198" s="98" t="str">
        <f>IF('Order Form'!F214="","",IF(ISNUMBER(($H198)),'Order Form'!F214,""))</f>
        <v/>
      </c>
      <c r="E198" s="41"/>
      <c r="F198" s="97" t="str">
        <f>IF(ISNUMBER((H198)),SUBSTITUTE(SUBSTITUTE('Order Form'!B214,"-","")," ",""),"")</f>
        <v/>
      </c>
      <c r="G198" s="42"/>
      <c r="H198" s="96" t="str">
        <f>IF('Order Form'!H214&gt;0,'Order Form'!H214," ")</f>
        <v xml:space="preserve"> </v>
      </c>
      <c r="I198" s="95" t="str">
        <f>IF('Order Form'!$K$13="Yes",(IF('Order Form'!J214&gt;0,"",IF('Order Form'!$K$10&lt;&gt;"GR - Gratis",IF('Order Form'!I214=0,"",IF(ISNUMBER($H198),'Order Form'!I214,"")),""))),"")</f>
        <v/>
      </c>
      <c r="J198" s="95" t="str">
        <f>IF('Order Form'!$K$13="Yes",(IF('Order Form'!J214=0,"",IF('Order Form'!$K$10&lt;&gt;"GR - Gratis",IF(ISNUMBER($H198),'Order Form'!J214,""),""))),"")</f>
        <v/>
      </c>
      <c r="K198" s="43"/>
      <c r="L198" s="95" t="str">
        <f>IF('Order Form'!J214&gt;0,"",IF('Order Form'!G214=0,"",IF('Order Form'!$K$10&lt;&gt;"GR - Gratis",IF('Order Form'!$K$12="Yes",IF(ISNUMBER($H198),'Order Form'!G214*100,""),""),"")))</f>
        <v/>
      </c>
      <c r="M198" s="95" t="str">
        <f>IF('Order Form'!J214&gt;0,"",IF('Order Form'!$K$17=0,"",IF('Order Form'!$K$17=0,"",IF('Order Form'!$K$10&lt;&gt;"GR - Gratis",IF('Order Form'!$K$12="Yes",IF(ISNUMBER($H198),'Order Form'!$K$17*100,""),""),""))))</f>
        <v/>
      </c>
      <c r="N198" s="44"/>
      <c r="O198" s="94" t="str">
        <f>IF('Order Form'!$B$8="Name / Attent Of","",IF(ISNUMBER($H198),IF('Order Form'!$K$14="Yes",'Order Form'!$B$8,""),""))</f>
        <v/>
      </c>
      <c r="P198" s="102" t="str">
        <f>IF('Order Form'!$B$9="Company / Department","",IF(ISNUMBER($H198),IF('Order Form'!$K$14="Yes",'Order Form'!$B$9,""),""))</f>
        <v/>
      </c>
      <c r="Q198" s="94" t="str">
        <f>IF('Order Form'!$B$10="Address 1","",IF(ISNUMBER($H198),IF('Order Form'!$K$14="Yes",'Order Form'!$B$10,""),""))</f>
        <v/>
      </c>
      <c r="R198" s="94" t="str">
        <f>IF('Order Form'!$B$11="Address 2","",IF(ISNUMBER($H198),IF('Order Form'!$K$14="Yes",'Order Form'!$B$11,""),""))</f>
        <v/>
      </c>
      <c r="S198" s="102" t="str">
        <f>IF('Order Form'!$B$12="Address 3","",IF(ISNUMBER($H198),IF('Order Form'!$K$14="Yes",'Order Form'!$B$12,""),""))</f>
        <v/>
      </c>
      <c r="T198" s="94" t="str">
        <f>IF('Order Form'!$B$13="Town","",IF(ISNUMBER($H198),IF('Order Form'!$K$14="Yes",'Order Form'!$B$13,""),""))</f>
        <v/>
      </c>
      <c r="U198" s="40"/>
      <c r="V198" s="109" t="str">
        <f>IF('Order Form'!$B$14="Post Code","",IF(ISNUMBER($H198),IF('Order Form'!$K$14="Yes",'Order Form'!$B$14,""),""))</f>
        <v/>
      </c>
      <c r="W198" s="104" t="str">
        <f>IF('Order Form'!$B$15="Country","",IF(ISNUMBER($H198),IF('Order Form'!$K$14="Yes",VLOOKUP('Order Form'!$B$15,Lists!N:O,2,0),""),""))</f>
        <v/>
      </c>
      <c r="X198" s="106"/>
      <c r="Y198" s="105" t="str">
        <f>IF('Order Form'!$F$8="Phone","",IF(ISNUMBER($H198),IF('Order Form'!$K$14="Yes",'Order Form'!$F$8,""),""))</f>
        <v/>
      </c>
      <c r="Z198" s="103" t="str">
        <f>IF('Order Form'!$F$9="Email","",IF(ISNUMBER($H198),IF('Order Form'!$K$14="Yes",'Order Form'!$F$9,""),""))</f>
        <v/>
      </c>
      <c r="AA198" s="44"/>
      <c r="AC198" s="92" t="str">
        <f>IF(ISNUMBER(($H198)),LEFT('Order Form'!$K$10,2),"")</f>
        <v/>
      </c>
      <c r="AD198" s="40"/>
      <c r="AE198" s="92" t="str">
        <f>IF(AC198="GR",LEFT('Order Form'!$K$11,2),"")</f>
        <v/>
      </c>
      <c r="AF198" s="40"/>
      <c r="AG198" s="44"/>
      <c r="AH198" s="44"/>
      <c r="AI198" s="92" t="str">
        <f>IF(ISNUMBER(($H198)),IF('Order Form'!$K$16="Yes","P",""),"")</f>
        <v/>
      </c>
      <c r="AJ198" s="40"/>
      <c r="AK198" s="112"/>
      <c r="AL198" s="112"/>
      <c r="AM198" s="40"/>
      <c r="AN198" s="40"/>
      <c r="AO198" s="44"/>
      <c r="AP198" s="40"/>
      <c r="AQ198" s="44"/>
      <c r="AR198" s="44"/>
      <c r="AS198" s="44"/>
      <c r="AZ198" s="92" t="str">
        <f>IF(ISNUMBER(($H198)),IF('Order Form'!$K$15="Yes","Y",""),"")</f>
        <v/>
      </c>
      <c r="BD198" s="93" t="e">
        <f>IF('Order Form'!#REF!&gt;0,"OF"," ")</f>
        <v>#REF!</v>
      </c>
      <c r="BE198" s="92" t="e">
        <f>IF('Order Form'!#REF!&gt;0,"Y"," ")</f>
        <v>#REF!</v>
      </c>
      <c r="BF198" s="92" t="e">
        <f>IF('Order Form'!#REF!&gt;0,"STANDARD"," ")</f>
        <v>#REF!</v>
      </c>
    </row>
    <row r="199" spans="1:58">
      <c r="A199" s="40"/>
      <c r="B199" s="99" t="str">
        <f>IF(ISNUMBER(($H199)),'Order Form'!$D$5,"")</f>
        <v/>
      </c>
      <c r="C199" s="98" t="str">
        <f>IF(ISNUMBER(($H199)),'Order Form'!$G$5,"")</f>
        <v/>
      </c>
      <c r="D199" s="98" t="str">
        <f>IF('Order Form'!F215="","",IF(ISNUMBER(($H199)),'Order Form'!F215,""))</f>
        <v/>
      </c>
      <c r="E199" s="41"/>
      <c r="F199" s="97" t="str">
        <f>IF(ISNUMBER((H199)),SUBSTITUTE(SUBSTITUTE('Order Form'!B215,"-","")," ",""),"")</f>
        <v/>
      </c>
      <c r="G199" s="42"/>
      <c r="H199" s="96" t="str">
        <f>IF('Order Form'!H215&gt;0,'Order Form'!H215," ")</f>
        <v xml:space="preserve"> </v>
      </c>
      <c r="I199" s="95" t="str">
        <f>IF('Order Form'!$K$13="Yes",(IF('Order Form'!J215&gt;0,"",IF('Order Form'!$K$10&lt;&gt;"GR - Gratis",IF('Order Form'!I215=0,"",IF(ISNUMBER($H199),'Order Form'!I215,"")),""))),"")</f>
        <v/>
      </c>
      <c r="J199" s="95" t="str">
        <f>IF('Order Form'!$K$13="Yes",(IF('Order Form'!J215=0,"",IF('Order Form'!$K$10&lt;&gt;"GR - Gratis",IF(ISNUMBER($H199),'Order Form'!J215,""),""))),"")</f>
        <v/>
      </c>
      <c r="K199" s="43"/>
      <c r="L199" s="95" t="str">
        <f>IF('Order Form'!J215&gt;0,"",IF('Order Form'!G215=0,"",IF('Order Form'!$K$10&lt;&gt;"GR - Gratis",IF('Order Form'!$K$12="Yes",IF(ISNUMBER($H199),'Order Form'!G215*100,""),""),"")))</f>
        <v/>
      </c>
      <c r="M199" s="95" t="str">
        <f>IF('Order Form'!J215&gt;0,"",IF('Order Form'!$K$17=0,"",IF('Order Form'!$K$17=0,"",IF('Order Form'!$K$10&lt;&gt;"GR - Gratis",IF('Order Form'!$K$12="Yes",IF(ISNUMBER($H199),'Order Form'!$K$17*100,""),""),""))))</f>
        <v/>
      </c>
      <c r="N199" s="44"/>
      <c r="O199" s="94" t="str">
        <f>IF('Order Form'!$B$8="Name / Attent Of","",IF(ISNUMBER($H199),IF('Order Form'!$K$14="Yes",'Order Form'!$B$8,""),""))</f>
        <v/>
      </c>
      <c r="P199" s="102" t="str">
        <f>IF('Order Form'!$B$9="Company / Department","",IF(ISNUMBER($H199),IF('Order Form'!$K$14="Yes",'Order Form'!$B$9,""),""))</f>
        <v/>
      </c>
      <c r="Q199" s="94" t="str">
        <f>IF('Order Form'!$B$10="Address 1","",IF(ISNUMBER($H199),IF('Order Form'!$K$14="Yes",'Order Form'!$B$10,""),""))</f>
        <v/>
      </c>
      <c r="R199" s="94" t="str">
        <f>IF('Order Form'!$B$11="Address 2","",IF(ISNUMBER($H199),IF('Order Form'!$K$14="Yes",'Order Form'!$B$11,""),""))</f>
        <v/>
      </c>
      <c r="S199" s="102" t="str">
        <f>IF('Order Form'!$B$12="Address 3","",IF(ISNUMBER($H199),IF('Order Form'!$K$14="Yes",'Order Form'!$B$12,""),""))</f>
        <v/>
      </c>
      <c r="T199" s="94" t="str">
        <f>IF('Order Form'!$B$13="Town","",IF(ISNUMBER($H199),IF('Order Form'!$K$14="Yes",'Order Form'!$B$13,""),""))</f>
        <v/>
      </c>
      <c r="U199" s="40"/>
      <c r="V199" s="109" t="str">
        <f>IF('Order Form'!$B$14="Post Code","",IF(ISNUMBER($H199),IF('Order Form'!$K$14="Yes",'Order Form'!$B$14,""),""))</f>
        <v/>
      </c>
      <c r="W199" s="104" t="str">
        <f>IF('Order Form'!$B$15="Country","",IF(ISNUMBER($H199),IF('Order Form'!$K$14="Yes",VLOOKUP('Order Form'!$B$15,Lists!N:O,2,0),""),""))</f>
        <v/>
      </c>
      <c r="X199" s="106"/>
      <c r="Y199" s="105" t="str">
        <f>IF('Order Form'!$F$8="Phone","",IF(ISNUMBER($H199),IF('Order Form'!$K$14="Yes",'Order Form'!$F$8,""),""))</f>
        <v/>
      </c>
      <c r="Z199" s="103" t="str">
        <f>IF('Order Form'!$F$9="Email","",IF(ISNUMBER($H199),IF('Order Form'!$K$14="Yes",'Order Form'!$F$9,""),""))</f>
        <v/>
      </c>
      <c r="AA199" s="44"/>
      <c r="AC199" s="92" t="str">
        <f>IF(ISNUMBER(($H199)),LEFT('Order Form'!$K$10,2),"")</f>
        <v/>
      </c>
      <c r="AD199" s="40"/>
      <c r="AE199" s="92" t="str">
        <f>IF(AC199="GR",LEFT('Order Form'!$K$11,2),"")</f>
        <v/>
      </c>
      <c r="AF199" s="40"/>
      <c r="AG199" s="44"/>
      <c r="AH199" s="44"/>
      <c r="AI199" s="92" t="str">
        <f>IF(ISNUMBER(($H199)),IF('Order Form'!$K$16="Yes","P",""),"")</f>
        <v/>
      </c>
      <c r="AJ199" s="40"/>
      <c r="AK199" s="112"/>
      <c r="AL199" s="112"/>
      <c r="AM199" s="40"/>
      <c r="AN199" s="40"/>
      <c r="AO199" s="44"/>
      <c r="AP199" s="40"/>
      <c r="AQ199" s="44"/>
      <c r="AR199" s="44"/>
      <c r="AS199" s="44"/>
      <c r="AZ199" s="92" t="str">
        <f>IF(ISNUMBER(($H199)),IF('Order Form'!$K$15="Yes","Y",""),"")</f>
        <v/>
      </c>
      <c r="BD199" s="93" t="e">
        <f>IF('Order Form'!#REF!&gt;0,"OF"," ")</f>
        <v>#REF!</v>
      </c>
      <c r="BE199" s="92" t="e">
        <f>IF('Order Form'!#REF!&gt;0,"Y"," ")</f>
        <v>#REF!</v>
      </c>
      <c r="BF199" s="92" t="e">
        <f>IF('Order Form'!#REF!&gt;0,"STANDARD"," ")</f>
        <v>#REF!</v>
      </c>
    </row>
    <row r="200" spans="1:58">
      <c r="A200" s="40"/>
      <c r="B200" s="99" t="str">
        <f>IF(ISNUMBER(($H200)),'Order Form'!$D$5,"")</f>
        <v/>
      </c>
      <c r="C200" s="98" t="str">
        <f>IF(ISNUMBER(($H200)),'Order Form'!$G$5,"")</f>
        <v/>
      </c>
      <c r="D200" s="98" t="str">
        <f>IF('Order Form'!F216="","",IF(ISNUMBER(($H200)),'Order Form'!F216,""))</f>
        <v/>
      </c>
      <c r="E200" s="41"/>
      <c r="F200" s="97" t="str">
        <f>IF(ISNUMBER((H200)),SUBSTITUTE(SUBSTITUTE('Order Form'!B216,"-","")," ",""),"")</f>
        <v/>
      </c>
      <c r="G200" s="42"/>
      <c r="H200" s="96" t="str">
        <f>IF('Order Form'!H216&gt;0,'Order Form'!H216," ")</f>
        <v xml:space="preserve"> </v>
      </c>
      <c r="I200" s="95" t="str">
        <f>IF('Order Form'!$K$13="Yes",(IF('Order Form'!J216&gt;0,"",IF('Order Form'!$K$10&lt;&gt;"GR - Gratis",IF('Order Form'!I216=0,"",IF(ISNUMBER($H200),'Order Form'!I216,"")),""))),"")</f>
        <v/>
      </c>
      <c r="J200" s="95" t="str">
        <f>IF('Order Form'!$K$13="Yes",(IF('Order Form'!J216=0,"",IF('Order Form'!$K$10&lt;&gt;"GR - Gratis",IF(ISNUMBER($H200),'Order Form'!J216,""),""))),"")</f>
        <v/>
      </c>
      <c r="K200" s="43"/>
      <c r="L200" s="95" t="str">
        <f>IF('Order Form'!J216&gt;0,"",IF('Order Form'!G216=0,"",IF('Order Form'!$K$10&lt;&gt;"GR - Gratis",IF('Order Form'!$K$12="Yes",IF(ISNUMBER($H200),'Order Form'!G216*100,""),""),"")))</f>
        <v/>
      </c>
      <c r="M200" s="95" t="str">
        <f>IF('Order Form'!J216&gt;0,"",IF('Order Form'!$K$17=0,"",IF('Order Form'!$K$17=0,"",IF('Order Form'!$K$10&lt;&gt;"GR - Gratis",IF('Order Form'!$K$12="Yes",IF(ISNUMBER($H200),'Order Form'!$K$17*100,""),""),""))))</f>
        <v/>
      </c>
      <c r="N200" s="44"/>
      <c r="O200" s="94" t="str">
        <f>IF('Order Form'!$B$8="Name / Attent Of","",IF(ISNUMBER($H200),IF('Order Form'!$K$14="Yes",'Order Form'!$B$8,""),""))</f>
        <v/>
      </c>
      <c r="P200" s="102" t="str">
        <f>IF('Order Form'!$B$9="Company / Department","",IF(ISNUMBER($H200),IF('Order Form'!$K$14="Yes",'Order Form'!$B$9,""),""))</f>
        <v/>
      </c>
      <c r="Q200" s="94" t="str">
        <f>IF('Order Form'!$B$10="Address 1","",IF(ISNUMBER($H200),IF('Order Form'!$K$14="Yes",'Order Form'!$B$10,""),""))</f>
        <v/>
      </c>
      <c r="R200" s="94" t="str">
        <f>IF('Order Form'!$B$11="Address 2","",IF(ISNUMBER($H200),IF('Order Form'!$K$14="Yes",'Order Form'!$B$11,""),""))</f>
        <v/>
      </c>
      <c r="S200" s="102" t="str">
        <f>IF('Order Form'!$B$12="Address 3","",IF(ISNUMBER($H200),IF('Order Form'!$K$14="Yes",'Order Form'!$B$12,""),""))</f>
        <v/>
      </c>
      <c r="T200" s="94" t="str">
        <f>IF('Order Form'!$B$13="Town","",IF(ISNUMBER($H200),IF('Order Form'!$K$14="Yes",'Order Form'!$B$13,""),""))</f>
        <v/>
      </c>
      <c r="U200" s="40"/>
      <c r="V200" s="109" t="str">
        <f>IF('Order Form'!$B$14="Post Code","",IF(ISNUMBER($H200),IF('Order Form'!$K$14="Yes",'Order Form'!$B$14,""),""))</f>
        <v/>
      </c>
      <c r="W200" s="104" t="str">
        <f>IF('Order Form'!$B$15="Country","",IF(ISNUMBER($H200),IF('Order Form'!$K$14="Yes",VLOOKUP('Order Form'!$B$15,Lists!N:O,2,0),""),""))</f>
        <v/>
      </c>
      <c r="X200" s="106"/>
      <c r="Y200" s="105" t="str">
        <f>IF('Order Form'!$F$8="Phone","",IF(ISNUMBER($H200),IF('Order Form'!$K$14="Yes",'Order Form'!$F$8,""),""))</f>
        <v/>
      </c>
      <c r="Z200" s="103" t="str">
        <f>IF('Order Form'!$F$9="Email","",IF(ISNUMBER($H200),IF('Order Form'!$K$14="Yes",'Order Form'!$F$9,""),""))</f>
        <v/>
      </c>
      <c r="AA200" s="44"/>
      <c r="AC200" s="92" t="str">
        <f>IF(ISNUMBER(($H200)),LEFT('Order Form'!$K$10,2),"")</f>
        <v/>
      </c>
      <c r="AD200" s="40"/>
      <c r="AE200" s="92" t="str">
        <f>IF(AC200="GR",LEFT('Order Form'!$K$11,2),"")</f>
        <v/>
      </c>
      <c r="AF200" s="40"/>
      <c r="AG200" s="44"/>
      <c r="AH200" s="44"/>
      <c r="AI200" s="92" t="str">
        <f>IF(ISNUMBER(($H200)),IF('Order Form'!$K$16="Yes","P",""),"")</f>
        <v/>
      </c>
      <c r="AJ200" s="40"/>
      <c r="AK200" s="112"/>
      <c r="AL200" s="112"/>
      <c r="AM200" s="40"/>
      <c r="AN200" s="40"/>
      <c r="AO200" s="44"/>
      <c r="AP200" s="40"/>
      <c r="AQ200" s="44"/>
      <c r="AR200" s="44"/>
      <c r="AS200" s="44"/>
      <c r="AZ200" s="92" t="str">
        <f>IF(ISNUMBER(($H200)),IF('Order Form'!$K$15="Yes","Y",""),"")</f>
        <v/>
      </c>
      <c r="BD200" s="93" t="e">
        <f>IF('Order Form'!#REF!&gt;0,"OF"," ")</f>
        <v>#REF!</v>
      </c>
      <c r="BE200" s="92" t="e">
        <f>IF('Order Form'!#REF!&gt;0,"Y"," ")</f>
        <v>#REF!</v>
      </c>
      <c r="BF200" s="92" t="e">
        <f>IF('Order Form'!#REF!&gt;0,"STANDARD"," ")</f>
        <v>#REF!</v>
      </c>
    </row>
    <row r="201" spans="1:58">
      <c r="A201" s="40"/>
      <c r="B201" s="99" t="str">
        <f>IF(ISNUMBER(($H201)),'Order Form'!$D$5,"")</f>
        <v/>
      </c>
      <c r="C201" s="98" t="str">
        <f>IF(ISNUMBER(($H201)),'Order Form'!$G$5,"")</f>
        <v/>
      </c>
      <c r="D201" s="98" t="str">
        <f>IF('Order Form'!F217="","",IF(ISNUMBER(($H201)),'Order Form'!F217,""))</f>
        <v/>
      </c>
      <c r="E201" s="41"/>
      <c r="F201" s="97" t="str">
        <f>IF(ISNUMBER((H201)),SUBSTITUTE(SUBSTITUTE('Order Form'!B217,"-","")," ",""),"")</f>
        <v/>
      </c>
      <c r="G201" s="42"/>
      <c r="H201" s="96" t="str">
        <f>IF('Order Form'!H217&gt;0,'Order Form'!H217," ")</f>
        <v xml:space="preserve"> </v>
      </c>
      <c r="I201" s="95" t="str">
        <f>IF('Order Form'!$K$13="Yes",(IF('Order Form'!J217&gt;0,"",IF('Order Form'!$K$10&lt;&gt;"GR - Gratis",IF('Order Form'!I217=0,"",IF(ISNUMBER($H201),'Order Form'!I217,"")),""))),"")</f>
        <v/>
      </c>
      <c r="J201" s="95" t="str">
        <f>IF('Order Form'!$K$13="Yes",(IF('Order Form'!J217=0,"",IF('Order Form'!$K$10&lt;&gt;"GR - Gratis",IF(ISNUMBER($H201),'Order Form'!J217,""),""))),"")</f>
        <v/>
      </c>
      <c r="K201" s="43"/>
      <c r="L201" s="95" t="str">
        <f>IF('Order Form'!J217&gt;0,"",IF('Order Form'!G217=0,"",IF('Order Form'!$K$10&lt;&gt;"GR - Gratis",IF('Order Form'!$K$12="Yes",IF(ISNUMBER($H201),'Order Form'!G217*100,""),""),"")))</f>
        <v/>
      </c>
      <c r="M201" s="95" t="str">
        <f>IF('Order Form'!J217&gt;0,"",IF('Order Form'!$K$17=0,"",IF('Order Form'!$K$17=0,"",IF('Order Form'!$K$10&lt;&gt;"GR - Gratis",IF('Order Form'!$K$12="Yes",IF(ISNUMBER($H201),'Order Form'!$K$17*100,""),""),""))))</f>
        <v/>
      </c>
      <c r="N201" s="44"/>
      <c r="O201" s="94" t="str">
        <f>IF('Order Form'!$B$8="Name / Attent Of","",IF(ISNUMBER($H201),IF('Order Form'!$K$14="Yes",'Order Form'!$B$8,""),""))</f>
        <v/>
      </c>
      <c r="P201" s="102" t="str">
        <f>IF('Order Form'!$B$9="Company / Department","",IF(ISNUMBER($H201),IF('Order Form'!$K$14="Yes",'Order Form'!$B$9,""),""))</f>
        <v/>
      </c>
      <c r="Q201" s="94" t="str">
        <f>IF('Order Form'!$B$10="Address 1","",IF(ISNUMBER($H201),IF('Order Form'!$K$14="Yes",'Order Form'!$B$10,""),""))</f>
        <v/>
      </c>
      <c r="R201" s="94" t="str">
        <f>IF('Order Form'!$B$11="Address 2","",IF(ISNUMBER($H201),IF('Order Form'!$K$14="Yes",'Order Form'!$B$11,""),""))</f>
        <v/>
      </c>
      <c r="S201" s="102" t="str">
        <f>IF('Order Form'!$B$12="Address 3","",IF(ISNUMBER($H201),IF('Order Form'!$K$14="Yes",'Order Form'!$B$12,""),""))</f>
        <v/>
      </c>
      <c r="T201" s="94" t="str">
        <f>IF('Order Form'!$B$13="Town","",IF(ISNUMBER($H201),IF('Order Form'!$K$14="Yes",'Order Form'!$B$13,""),""))</f>
        <v/>
      </c>
      <c r="U201" s="40"/>
      <c r="V201" s="109" t="str">
        <f>IF('Order Form'!$B$14="Post Code","",IF(ISNUMBER($H201),IF('Order Form'!$K$14="Yes",'Order Form'!$B$14,""),""))</f>
        <v/>
      </c>
      <c r="W201" s="104" t="str">
        <f>IF('Order Form'!$B$15="Country","",IF(ISNUMBER($H201),IF('Order Form'!$K$14="Yes",VLOOKUP('Order Form'!$B$15,Lists!N:O,2,0),""),""))</f>
        <v/>
      </c>
      <c r="X201" s="106"/>
      <c r="Y201" s="105" t="str">
        <f>IF('Order Form'!$F$8="Phone","",IF(ISNUMBER($H201),IF('Order Form'!$K$14="Yes",'Order Form'!$F$8,""),""))</f>
        <v/>
      </c>
      <c r="Z201" s="103" t="str">
        <f>IF('Order Form'!$F$9="Email","",IF(ISNUMBER($H201),IF('Order Form'!$K$14="Yes",'Order Form'!$F$9,""),""))</f>
        <v/>
      </c>
      <c r="AA201" s="44"/>
      <c r="AC201" s="92" t="str">
        <f>IF(ISNUMBER(($H201)),LEFT('Order Form'!$K$10,2),"")</f>
        <v/>
      </c>
      <c r="AD201" s="40"/>
      <c r="AE201" s="92" t="str">
        <f>IF(AC201="GR",LEFT('Order Form'!$K$11,2),"")</f>
        <v/>
      </c>
      <c r="AF201" s="40"/>
      <c r="AG201" s="44"/>
      <c r="AH201" s="44"/>
      <c r="AI201" s="92" t="str">
        <f>IF(ISNUMBER(($H201)),IF('Order Form'!$K$16="Yes","P",""),"")</f>
        <v/>
      </c>
      <c r="AJ201" s="40"/>
      <c r="AK201" s="112"/>
      <c r="AL201" s="112"/>
      <c r="AM201" s="40"/>
      <c r="AN201" s="40"/>
      <c r="AO201" s="44"/>
      <c r="AP201" s="40"/>
      <c r="AQ201" s="44"/>
      <c r="AR201" s="44"/>
      <c r="AS201" s="44"/>
      <c r="AZ201" s="92" t="str">
        <f>IF(ISNUMBER(($H201)),IF('Order Form'!$K$15="Yes","Y",""),"")</f>
        <v/>
      </c>
      <c r="BD201" s="93" t="e">
        <f>IF('Order Form'!#REF!&gt;0,"OF"," ")</f>
        <v>#REF!</v>
      </c>
      <c r="BE201" s="92" t="e">
        <f>IF('Order Form'!#REF!&gt;0,"Y"," ")</f>
        <v>#REF!</v>
      </c>
      <c r="BF201" s="92" t="e">
        <f>IF('Order Form'!#REF!&gt;0,"STANDARD"," ")</f>
        <v>#REF!</v>
      </c>
    </row>
    <row r="202" spans="1:58">
      <c r="A202" s="40"/>
      <c r="B202" s="99" t="str">
        <f>IF(ISNUMBER(($H202)),'Order Form'!$D$5,"")</f>
        <v/>
      </c>
      <c r="C202" s="98" t="str">
        <f>IF(ISNUMBER(($H202)),'Order Form'!$G$5,"")</f>
        <v/>
      </c>
      <c r="D202" s="98" t="str">
        <f>IF('Order Form'!F218="","",IF(ISNUMBER(($H202)),'Order Form'!F218,""))</f>
        <v/>
      </c>
      <c r="E202" s="41"/>
      <c r="F202" s="97" t="str">
        <f>IF(ISNUMBER((H202)),SUBSTITUTE(SUBSTITUTE('Order Form'!B218,"-","")," ",""),"")</f>
        <v/>
      </c>
      <c r="G202" s="42"/>
      <c r="H202" s="96" t="str">
        <f>IF('Order Form'!H218&gt;0,'Order Form'!H218," ")</f>
        <v xml:space="preserve"> </v>
      </c>
      <c r="I202" s="95" t="str">
        <f>IF('Order Form'!$K$13="Yes",(IF('Order Form'!J218&gt;0,"",IF('Order Form'!$K$10&lt;&gt;"GR - Gratis",IF('Order Form'!I218=0,"",IF(ISNUMBER($H202),'Order Form'!I218,"")),""))),"")</f>
        <v/>
      </c>
      <c r="J202" s="95" t="str">
        <f>IF('Order Form'!$K$13="Yes",(IF('Order Form'!J218=0,"",IF('Order Form'!$K$10&lt;&gt;"GR - Gratis",IF(ISNUMBER($H202),'Order Form'!J218,""),""))),"")</f>
        <v/>
      </c>
      <c r="K202" s="43"/>
      <c r="L202" s="95" t="str">
        <f>IF('Order Form'!J218&gt;0,"",IF('Order Form'!G218=0,"",IF('Order Form'!$K$10&lt;&gt;"GR - Gratis",IF('Order Form'!$K$12="Yes",IF(ISNUMBER($H202),'Order Form'!G218*100,""),""),"")))</f>
        <v/>
      </c>
      <c r="M202" s="95" t="str">
        <f>IF('Order Form'!J218&gt;0,"",IF('Order Form'!$K$17=0,"",IF('Order Form'!$K$17=0,"",IF('Order Form'!$K$10&lt;&gt;"GR - Gratis",IF('Order Form'!$K$12="Yes",IF(ISNUMBER($H202),'Order Form'!$K$17*100,""),""),""))))</f>
        <v/>
      </c>
      <c r="N202" s="44"/>
      <c r="O202" s="94" t="str">
        <f>IF('Order Form'!$B$8="Name / Attent Of","",IF(ISNUMBER($H202),IF('Order Form'!$K$14="Yes",'Order Form'!$B$8,""),""))</f>
        <v/>
      </c>
      <c r="P202" s="102" t="str">
        <f>IF('Order Form'!$B$9="Company / Department","",IF(ISNUMBER($H202),IF('Order Form'!$K$14="Yes",'Order Form'!$B$9,""),""))</f>
        <v/>
      </c>
      <c r="Q202" s="94" t="str">
        <f>IF('Order Form'!$B$10="Address 1","",IF(ISNUMBER($H202),IF('Order Form'!$K$14="Yes",'Order Form'!$B$10,""),""))</f>
        <v/>
      </c>
      <c r="R202" s="94" t="str">
        <f>IF('Order Form'!$B$11="Address 2","",IF(ISNUMBER($H202),IF('Order Form'!$K$14="Yes",'Order Form'!$B$11,""),""))</f>
        <v/>
      </c>
      <c r="S202" s="102" t="str">
        <f>IF('Order Form'!$B$12="Address 3","",IF(ISNUMBER($H202),IF('Order Form'!$K$14="Yes",'Order Form'!$B$12,""),""))</f>
        <v/>
      </c>
      <c r="T202" s="94" t="str">
        <f>IF('Order Form'!$B$13="Town","",IF(ISNUMBER($H202),IF('Order Form'!$K$14="Yes",'Order Form'!$B$13,""),""))</f>
        <v/>
      </c>
      <c r="U202" s="40"/>
      <c r="V202" s="109" t="str">
        <f>IF('Order Form'!$B$14="Post Code","",IF(ISNUMBER($H202),IF('Order Form'!$K$14="Yes",'Order Form'!$B$14,""),""))</f>
        <v/>
      </c>
      <c r="W202" s="104" t="str">
        <f>IF('Order Form'!$B$15="Country","",IF(ISNUMBER($H202),IF('Order Form'!$K$14="Yes",VLOOKUP('Order Form'!$B$15,Lists!N:O,2,0),""),""))</f>
        <v/>
      </c>
      <c r="X202" s="106"/>
      <c r="Y202" s="105" t="str">
        <f>IF('Order Form'!$F$8="Phone","",IF(ISNUMBER($H202),IF('Order Form'!$K$14="Yes",'Order Form'!$F$8,""),""))</f>
        <v/>
      </c>
      <c r="Z202" s="103" t="str">
        <f>IF('Order Form'!$F$9="Email","",IF(ISNUMBER($H202),IF('Order Form'!$K$14="Yes",'Order Form'!$F$9,""),""))</f>
        <v/>
      </c>
      <c r="AA202" s="44"/>
      <c r="AC202" s="92" t="str">
        <f>IF(ISNUMBER(($H202)),LEFT('Order Form'!$K$10,2),"")</f>
        <v/>
      </c>
      <c r="AD202" s="40"/>
      <c r="AE202" s="92" t="str">
        <f>IF(AC202="GR",LEFT('Order Form'!$K$11,2),"")</f>
        <v/>
      </c>
      <c r="AF202" s="40"/>
      <c r="AG202" s="44"/>
      <c r="AH202" s="44"/>
      <c r="AI202" s="92" t="str">
        <f>IF(ISNUMBER(($H202)),IF('Order Form'!$K$16="Yes","P",""),"")</f>
        <v/>
      </c>
      <c r="AJ202" s="40"/>
      <c r="AK202" s="112"/>
      <c r="AL202" s="112"/>
      <c r="AM202" s="40"/>
      <c r="AN202" s="40"/>
      <c r="AO202" s="44"/>
      <c r="AP202" s="40"/>
      <c r="AQ202" s="44"/>
      <c r="AR202" s="44"/>
      <c r="AS202" s="44"/>
      <c r="AZ202" s="92" t="str">
        <f>IF(ISNUMBER(($H202)),IF('Order Form'!$K$15="Yes","Y",""),"")</f>
        <v/>
      </c>
      <c r="BD202" s="93" t="e">
        <f>IF('Order Form'!#REF!&gt;0,"OF"," ")</f>
        <v>#REF!</v>
      </c>
      <c r="BE202" s="92" t="e">
        <f>IF('Order Form'!#REF!&gt;0,"Y"," ")</f>
        <v>#REF!</v>
      </c>
      <c r="BF202" s="92" t="e">
        <f>IF('Order Form'!#REF!&gt;0,"STANDARD"," ")</f>
        <v>#REF!</v>
      </c>
    </row>
    <row r="203" spans="1:58">
      <c r="A203" s="40"/>
      <c r="B203" s="99" t="str">
        <f>IF(ISNUMBER(($H203)),'Order Form'!$D$5,"")</f>
        <v/>
      </c>
      <c r="C203" s="98" t="str">
        <f>IF(ISNUMBER(($H203)),'Order Form'!$G$5,"")</f>
        <v/>
      </c>
      <c r="D203" s="98" t="str">
        <f>IF('Order Form'!F219="","",IF(ISNUMBER(($H203)),'Order Form'!F219,""))</f>
        <v/>
      </c>
      <c r="E203" s="41"/>
      <c r="F203" s="97" t="str">
        <f>IF(ISNUMBER((H203)),SUBSTITUTE(SUBSTITUTE('Order Form'!B219,"-","")," ",""),"")</f>
        <v/>
      </c>
      <c r="G203" s="42"/>
      <c r="H203" s="96" t="str">
        <f>IF('Order Form'!H219&gt;0,'Order Form'!H219," ")</f>
        <v xml:space="preserve"> </v>
      </c>
      <c r="I203" s="95" t="str">
        <f>IF('Order Form'!$K$13="Yes",(IF('Order Form'!J219&gt;0,"",IF('Order Form'!$K$10&lt;&gt;"GR - Gratis",IF('Order Form'!I219=0,"",IF(ISNUMBER($H203),'Order Form'!I219,"")),""))),"")</f>
        <v/>
      </c>
      <c r="J203" s="95" t="str">
        <f>IF('Order Form'!$K$13="Yes",(IF('Order Form'!J219=0,"",IF('Order Form'!$K$10&lt;&gt;"GR - Gratis",IF(ISNUMBER($H203),'Order Form'!J219,""),""))),"")</f>
        <v/>
      </c>
      <c r="K203" s="43"/>
      <c r="L203" s="95" t="str">
        <f>IF('Order Form'!J219&gt;0,"",IF('Order Form'!G219=0,"",IF('Order Form'!$K$10&lt;&gt;"GR - Gratis",IF('Order Form'!$K$12="Yes",IF(ISNUMBER($H203),'Order Form'!G219*100,""),""),"")))</f>
        <v/>
      </c>
      <c r="M203" s="95" t="str">
        <f>IF('Order Form'!J219&gt;0,"",IF('Order Form'!$K$17=0,"",IF('Order Form'!$K$17=0,"",IF('Order Form'!$K$10&lt;&gt;"GR - Gratis",IF('Order Form'!$K$12="Yes",IF(ISNUMBER($H203),'Order Form'!$K$17*100,""),""),""))))</f>
        <v/>
      </c>
      <c r="N203" s="44"/>
      <c r="O203" s="94" t="str">
        <f>IF('Order Form'!$B$8="Name / Attent Of","",IF(ISNUMBER($H203),IF('Order Form'!$K$14="Yes",'Order Form'!$B$8,""),""))</f>
        <v/>
      </c>
      <c r="P203" s="102" t="str">
        <f>IF('Order Form'!$B$9="Company / Department","",IF(ISNUMBER($H203),IF('Order Form'!$K$14="Yes",'Order Form'!$B$9,""),""))</f>
        <v/>
      </c>
      <c r="Q203" s="94" t="str">
        <f>IF('Order Form'!$B$10="Address 1","",IF(ISNUMBER($H203),IF('Order Form'!$K$14="Yes",'Order Form'!$B$10,""),""))</f>
        <v/>
      </c>
      <c r="R203" s="94" t="str">
        <f>IF('Order Form'!$B$11="Address 2","",IF(ISNUMBER($H203),IF('Order Form'!$K$14="Yes",'Order Form'!$B$11,""),""))</f>
        <v/>
      </c>
      <c r="S203" s="102" t="str">
        <f>IF('Order Form'!$B$12="Address 3","",IF(ISNUMBER($H203),IF('Order Form'!$K$14="Yes",'Order Form'!$B$12,""),""))</f>
        <v/>
      </c>
      <c r="T203" s="94" t="str">
        <f>IF('Order Form'!$B$13="Town","",IF(ISNUMBER($H203),IF('Order Form'!$K$14="Yes",'Order Form'!$B$13,""),""))</f>
        <v/>
      </c>
      <c r="U203" s="40"/>
      <c r="V203" s="109" t="str">
        <f>IF('Order Form'!$B$14="Post Code","",IF(ISNUMBER($H203),IF('Order Form'!$K$14="Yes",'Order Form'!$B$14,""),""))</f>
        <v/>
      </c>
      <c r="W203" s="104" t="str">
        <f>IF('Order Form'!$B$15="Country","",IF(ISNUMBER($H203),IF('Order Form'!$K$14="Yes",VLOOKUP('Order Form'!$B$15,Lists!N:O,2,0),""),""))</f>
        <v/>
      </c>
      <c r="X203" s="106"/>
      <c r="Y203" s="105" t="str">
        <f>IF('Order Form'!$F$8="Phone","",IF(ISNUMBER($H203),IF('Order Form'!$K$14="Yes",'Order Form'!$F$8,""),""))</f>
        <v/>
      </c>
      <c r="Z203" s="103" t="str">
        <f>IF('Order Form'!$F$9="Email","",IF(ISNUMBER($H203),IF('Order Form'!$K$14="Yes",'Order Form'!$F$9,""),""))</f>
        <v/>
      </c>
      <c r="AA203" s="44"/>
      <c r="AC203" s="92" t="str">
        <f>IF(ISNUMBER(($H203)),LEFT('Order Form'!$K$10,2),"")</f>
        <v/>
      </c>
      <c r="AD203" s="40"/>
      <c r="AE203" s="92" t="str">
        <f>IF(AC203="GR",LEFT('Order Form'!$K$11,2),"")</f>
        <v/>
      </c>
      <c r="AF203" s="40"/>
      <c r="AG203" s="44"/>
      <c r="AH203" s="44"/>
      <c r="AI203" s="92" t="str">
        <f>IF(ISNUMBER(($H203)),IF('Order Form'!$K$16="Yes","P",""),"")</f>
        <v/>
      </c>
      <c r="AJ203" s="40"/>
      <c r="AK203" s="112"/>
      <c r="AL203" s="112"/>
      <c r="AM203" s="40"/>
      <c r="AN203" s="40"/>
      <c r="AO203" s="44"/>
      <c r="AP203" s="40"/>
      <c r="AQ203" s="44"/>
      <c r="AR203" s="44"/>
      <c r="AS203" s="44"/>
      <c r="AZ203" s="92" t="str">
        <f>IF(ISNUMBER(($H203)),IF('Order Form'!$K$15="Yes","Y",""),"")</f>
        <v/>
      </c>
      <c r="BD203" s="93" t="e">
        <f>IF('Order Form'!#REF!&gt;0,"OF"," ")</f>
        <v>#REF!</v>
      </c>
      <c r="BE203" s="92" t="e">
        <f>IF('Order Form'!#REF!&gt;0,"Y"," ")</f>
        <v>#REF!</v>
      </c>
      <c r="BF203" s="92" t="e">
        <f>IF('Order Form'!#REF!&gt;0,"STANDARD"," ")</f>
        <v>#REF!</v>
      </c>
    </row>
    <row r="204" spans="1:58">
      <c r="A204" s="40"/>
      <c r="B204" s="99" t="str">
        <f>IF(ISNUMBER(($H204)),'Order Form'!$D$5,"")</f>
        <v/>
      </c>
      <c r="C204" s="98" t="str">
        <f>IF(ISNUMBER(($H204)),'Order Form'!$G$5,"")</f>
        <v/>
      </c>
      <c r="D204" s="98" t="str">
        <f>IF('Order Form'!F220="","",IF(ISNUMBER(($H204)),'Order Form'!F220,""))</f>
        <v/>
      </c>
      <c r="E204" s="41"/>
      <c r="F204" s="97" t="str">
        <f>IF(ISNUMBER((H204)),SUBSTITUTE(SUBSTITUTE('Order Form'!B220,"-","")," ",""),"")</f>
        <v/>
      </c>
      <c r="G204" s="42"/>
      <c r="H204" s="96" t="str">
        <f>IF('Order Form'!H220&gt;0,'Order Form'!H220," ")</f>
        <v xml:space="preserve"> </v>
      </c>
      <c r="I204" s="95" t="str">
        <f>IF('Order Form'!$K$13="Yes",(IF('Order Form'!J220&gt;0,"",IF('Order Form'!$K$10&lt;&gt;"GR - Gratis",IF('Order Form'!I220=0,"",IF(ISNUMBER($H204),'Order Form'!I220,"")),""))),"")</f>
        <v/>
      </c>
      <c r="J204" s="95" t="str">
        <f>IF('Order Form'!$K$13="Yes",(IF('Order Form'!J220=0,"",IF('Order Form'!$K$10&lt;&gt;"GR - Gratis",IF(ISNUMBER($H204),'Order Form'!J220,""),""))),"")</f>
        <v/>
      </c>
      <c r="K204" s="43"/>
      <c r="L204" s="95" t="str">
        <f>IF('Order Form'!J220&gt;0,"",IF('Order Form'!G220=0,"",IF('Order Form'!$K$10&lt;&gt;"GR - Gratis",IF('Order Form'!$K$12="Yes",IF(ISNUMBER($H204),'Order Form'!G220*100,""),""),"")))</f>
        <v/>
      </c>
      <c r="M204" s="95" t="str">
        <f>IF('Order Form'!J220&gt;0,"",IF('Order Form'!$K$17=0,"",IF('Order Form'!$K$17=0,"",IF('Order Form'!$K$10&lt;&gt;"GR - Gratis",IF('Order Form'!$K$12="Yes",IF(ISNUMBER($H204),'Order Form'!$K$17*100,""),""),""))))</f>
        <v/>
      </c>
      <c r="N204" s="44"/>
      <c r="O204" s="94" t="str">
        <f>IF('Order Form'!$B$8="Name / Attent Of","",IF(ISNUMBER($H204),IF('Order Form'!$K$14="Yes",'Order Form'!$B$8,""),""))</f>
        <v/>
      </c>
      <c r="P204" s="102" t="str">
        <f>IF('Order Form'!$B$9="Company / Department","",IF(ISNUMBER($H204),IF('Order Form'!$K$14="Yes",'Order Form'!$B$9,""),""))</f>
        <v/>
      </c>
      <c r="Q204" s="94" t="str">
        <f>IF('Order Form'!$B$10="Address 1","",IF(ISNUMBER($H204),IF('Order Form'!$K$14="Yes",'Order Form'!$B$10,""),""))</f>
        <v/>
      </c>
      <c r="R204" s="94" t="str">
        <f>IF('Order Form'!$B$11="Address 2","",IF(ISNUMBER($H204),IF('Order Form'!$K$14="Yes",'Order Form'!$B$11,""),""))</f>
        <v/>
      </c>
      <c r="S204" s="102" t="str">
        <f>IF('Order Form'!$B$12="Address 3","",IF(ISNUMBER($H204),IF('Order Form'!$K$14="Yes",'Order Form'!$B$12,""),""))</f>
        <v/>
      </c>
      <c r="T204" s="94" t="str">
        <f>IF('Order Form'!$B$13="Town","",IF(ISNUMBER($H204),IF('Order Form'!$K$14="Yes",'Order Form'!$B$13,""),""))</f>
        <v/>
      </c>
      <c r="U204" s="40"/>
      <c r="V204" s="109" t="str">
        <f>IF('Order Form'!$B$14="Post Code","",IF(ISNUMBER($H204),IF('Order Form'!$K$14="Yes",'Order Form'!$B$14,""),""))</f>
        <v/>
      </c>
      <c r="W204" s="104" t="str">
        <f>IF('Order Form'!$B$15="Country","",IF(ISNUMBER($H204),IF('Order Form'!$K$14="Yes",VLOOKUP('Order Form'!$B$15,Lists!N:O,2,0),""),""))</f>
        <v/>
      </c>
      <c r="X204" s="106"/>
      <c r="Y204" s="105" t="str">
        <f>IF('Order Form'!$F$8="Phone","",IF(ISNUMBER($H204),IF('Order Form'!$K$14="Yes",'Order Form'!$F$8,""),""))</f>
        <v/>
      </c>
      <c r="Z204" s="103" t="str">
        <f>IF('Order Form'!$F$9="Email","",IF(ISNUMBER($H204),IF('Order Form'!$K$14="Yes",'Order Form'!$F$9,""),""))</f>
        <v/>
      </c>
      <c r="AA204" s="44"/>
      <c r="AC204" s="92" t="str">
        <f>IF(ISNUMBER(($H204)),LEFT('Order Form'!$K$10,2),"")</f>
        <v/>
      </c>
      <c r="AD204" s="40"/>
      <c r="AE204" s="92" t="str">
        <f>IF(AC204="GR",LEFT('Order Form'!$K$11,2),"")</f>
        <v/>
      </c>
      <c r="AF204" s="40"/>
      <c r="AG204" s="44"/>
      <c r="AH204" s="44"/>
      <c r="AI204" s="92" t="str">
        <f>IF(ISNUMBER(($H204)),IF('Order Form'!$K$16="Yes","P",""),"")</f>
        <v/>
      </c>
      <c r="AJ204" s="40"/>
      <c r="AK204" s="112"/>
      <c r="AL204" s="112"/>
      <c r="AM204" s="40"/>
      <c r="AN204" s="40"/>
      <c r="AO204" s="44"/>
      <c r="AP204" s="40"/>
      <c r="AQ204" s="44"/>
      <c r="AR204" s="44"/>
      <c r="AS204" s="44"/>
      <c r="AZ204" s="92" t="str">
        <f>IF(ISNUMBER(($H204)),IF('Order Form'!$K$15="Yes","Y",""),"")</f>
        <v/>
      </c>
      <c r="BD204" s="93" t="e">
        <f>IF('Order Form'!#REF!&gt;0,"OF"," ")</f>
        <v>#REF!</v>
      </c>
      <c r="BE204" s="92" t="e">
        <f>IF('Order Form'!#REF!&gt;0,"Y"," ")</f>
        <v>#REF!</v>
      </c>
      <c r="BF204" s="92" t="e">
        <f>IF('Order Form'!#REF!&gt;0,"STANDARD"," ")</f>
        <v>#REF!</v>
      </c>
    </row>
    <row r="205" spans="1:58">
      <c r="A205" s="40"/>
      <c r="B205" s="99" t="str">
        <f>IF(ISNUMBER(($H205)),'Order Form'!$D$5,"")</f>
        <v/>
      </c>
      <c r="C205" s="98" t="str">
        <f>IF(ISNUMBER(($H205)),'Order Form'!$G$5,"")</f>
        <v/>
      </c>
      <c r="D205" s="98" t="str">
        <f>IF('Order Form'!F221="","",IF(ISNUMBER(($H205)),'Order Form'!F221,""))</f>
        <v/>
      </c>
      <c r="E205" s="41"/>
      <c r="F205" s="97" t="str">
        <f>IF(ISNUMBER((H205)),SUBSTITUTE(SUBSTITUTE('Order Form'!B221,"-","")," ",""),"")</f>
        <v/>
      </c>
      <c r="G205" s="42"/>
      <c r="H205" s="96" t="str">
        <f>IF('Order Form'!H221&gt;0,'Order Form'!H221," ")</f>
        <v xml:space="preserve"> </v>
      </c>
      <c r="I205" s="95" t="str">
        <f>IF('Order Form'!$K$13="Yes",(IF('Order Form'!J221&gt;0,"",IF('Order Form'!$K$10&lt;&gt;"GR - Gratis",IF('Order Form'!I221=0,"",IF(ISNUMBER($H205),'Order Form'!I221,"")),""))),"")</f>
        <v/>
      </c>
      <c r="J205" s="95" t="str">
        <f>IF('Order Form'!$K$13="Yes",(IF('Order Form'!J221=0,"",IF('Order Form'!$K$10&lt;&gt;"GR - Gratis",IF(ISNUMBER($H205),'Order Form'!J221,""),""))),"")</f>
        <v/>
      </c>
      <c r="K205" s="43"/>
      <c r="L205" s="95" t="str">
        <f>IF('Order Form'!J221&gt;0,"",IF('Order Form'!G221=0,"",IF('Order Form'!$K$10&lt;&gt;"GR - Gratis",IF('Order Form'!$K$12="Yes",IF(ISNUMBER($H205),'Order Form'!G221*100,""),""),"")))</f>
        <v/>
      </c>
      <c r="M205" s="95" t="str">
        <f>IF('Order Form'!J221&gt;0,"",IF('Order Form'!$K$17=0,"",IF('Order Form'!$K$17=0,"",IF('Order Form'!$K$10&lt;&gt;"GR - Gratis",IF('Order Form'!$K$12="Yes",IF(ISNUMBER($H205),'Order Form'!$K$17*100,""),""),""))))</f>
        <v/>
      </c>
      <c r="N205" s="44"/>
      <c r="O205" s="94" t="str">
        <f>IF('Order Form'!$B$8="Name / Attent Of","",IF(ISNUMBER($H205),IF('Order Form'!$K$14="Yes",'Order Form'!$B$8,""),""))</f>
        <v/>
      </c>
      <c r="P205" s="102" t="str">
        <f>IF('Order Form'!$B$9="Company / Department","",IF(ISNUMBER($H205),IF('Order Form'!$K$14="Yes",'Order Form'!$B$9,""),""))</f>
        <v/>
      </c>
      <c r="Q205" s="94" t="str">
        <f>IF('Order Form'!$B$10="Address 1","",IF(ISNUMBER($H205),IF('Order Form'!$K$14="Yes",'Order Form'!$B$10,""),""))</f>
        <v/>
      </c>
      <c r="R205" s="94" t="str">
        <f>IF('Order Form'!$B$11="Address 2","",IF(ISNUMBER($H205),IF('Order Form'!$K$14="Yes",'Order Form'!$B$11,""),""))</f>
        <v/>
      </c>
      <c r="S205" s="102" t="str">
        <f>IF('Order Form'!$B$12="Address 3","",IF(ISNUMBER($H205),IF('Order Form'!$K$14="Yes",'Order Form'!$B$12,""),""))</f>
        <v/>
      </c>
      <c r="T205" s="94" t="str">
        <f>IF('Order Form'!$B$13="Town","",IF(ISNUMBER($H205),IF('Order Form'!$K$14="Yes",'Order Form'!$B$13,""),""))</f>
        <v/>
      </c>
      <c r="U205" s="40"/>
      <c r="V205" s="109" t="str">
        <f>IF('Order Form'!$B$14="Post Code","",IF(ISNUMBER($H205),IF('Order Form'!$K$14="Yes",'Order Form'!$B$14,""),""))</f>
        <v/>
      </c>
      <c r="W205" s="104" t="str">
        <f>IF('Order Form'!$B$15="Country","",IF(ISNUMBER($H205),IF('Order Form'!$K$14="Yes",VLOOKUP('Order Form'!$B$15,Lists!N:O,2,0),""),""))</f>
        <v/>
      </c>
      <c r="X205" s="106"/>
      <c r="Y205" s="105" t="str">
        <f>IF('Order Form'!$F$8="Phone","",IF(ISNUMBER($H205),IF('Order Form'!$K$14="Yes",'Order Form'!$F$8,""),""))</f>
        <v/>
      </c>
      <c r="Z205" s="103" t="str">
        <f>IF('Order Form'!$F$9="Email","",IF(ISNUMBER($H205),IF('Order Form'!$K$14="Yes",'Order Form'!$F$9,""),""))</f>
        <v/>
      </c>
      <c r="AA205" s="44"/>
      <c r="AC205" s="92" t="str">
        <f>IF(ISNUMBER(($H205)),LEFT('Order Form'!$K$10,2),"")</f>
        <v/>
      </c>
      <c r="AD205" s="40"/>
      <c r="AE205" s="92" t="str">
        <f>IF(AC205="GR",LEFT('Order Form'!$K$11,2),"")</f>
        <v/>
      </c>
      <c r="AF205" s="40"/>
      <c r="AG205" s="44"/>
      <c r="AH205" s="44"/>
      <c r="AI205" s="92" t="str">
        <f>IF(ISNUMBER(($H205)),IF('Order Form'!$K$16="Yes","P",""),"")</f>
        <v/>
      </c>
      <c r="AJ205" s="40"/>
      <c r="AK205" s="112"/>
      <c r="AL205" s="112"/>
      <c r="AM205" s="40"/>
      <c r="AN205" s="40"/>
      <c r="AO205" s="44"/>
      <c r="AP205" s="40"/>
      <c r="AQ205" s="44"/>
      <c r="AR205" s="44"/>
      <c r="AS205" s="44"/>
      <c r="AZ205" s="92" t="str">
        <f>IF(ISNUMBER(($H205)),IF('Order Form'!$K$15="Yes","Y",""),"")</f>
        <v/>
      </c>
      <c r="BD205" s="93" t="e">
        <f>IF('Order Form'!#REF!&gt;0,"OF"," ")</f>
        <v>#REF!</v>
      </c>
      <c r="BE205" s="92" t="e">
        <f>IF('Order Form'!#REF!&gt;0,"Y"," ")</f>
        <v>#REF!</v>
      </c>
      <c r="BF205" s="92" t="e">
        <f>IF('Order Form'!#REF!&gt;0,"STANDARD"," ")</f>
        <v>#REF!</v>
      </c>
    </row>
    <row r="206" spans="1:58">
      <c r="A206" s="40"/>
      <c r="B206" s="99" t="str">
        <f>IF(ISNUMBER(($H206)),'Order Form'!$D$5,"")</f>
        <v/>
      </c>
      <c r="C206" s="98" t="str">
        <f>IF(ISNUMBER(($H206)),'Order Form'!$G$5,"")</f>
        <v/>
      </c>
      <c r="D206" s="98" t="str">
        <f>IF('Order Form'!F222="","",IF(ISNUMBER(($H206)),'Order Form'!F222,""))</f>
        <v/>
      </c>
      <c r="E206" s="41"/>
      <c r="F206" s="97" t="str">
        <f>IF(ISNUMBER((H206)),SUBSTITUTE(SUBSTITUTE('Order Form'!B222,"-","")," ",""),"")</f>
        <v/>
      </c>
      <c r="G206" s="42"/>
      <c r="H206" s="96" t="str">
        <f>IF('Order Form'!H222&gt;0,'Order Form'!H222," ")</f>
        <v xml:space="preserve"> </v>
      </c>
      <c r="I206" s="95" t="str">
        <f>IF('Order Form'!$K$13="Yes",(IF('Order Form'!J222&gt;0,"",IF('Order Form'!$K$10&lt;&gt;"GR - Gratis",IF('Order Form'!I222=0,"",IF(ISNUMBER($H206),'Order Form'!I222,"")),""))),"")</f>
        <v/>
      </c>
      <c r="J206" s="95" t="str">
        <f>IF('Order Form'!$K$13="Yes",(IF('Order Form'!J222=0,"",IF('Order Form'!$K$10&lt;&gt;"GR - Gratis",IF(ISNUMBER($H206),'Order Form'!J222,""),""))),"")</f>
        <v/>
      </c>
      <c r="K206" s="43"/>
      <c r="L206" s="95" t="str">
        <f>IF('Order Form'!J222&gt;0,"",IF('Order Form'!G222=0,"",IF('Order Form'!$K$10&lt;&gt;"GR - Gratis",IF('Order Form'!$K$12="Yes",IF(ISNUMBER($H206),'Order Form'!G222*100,""),""),"")))</f>
        <v/>
      </c>
      <c r="M206" s="95" t="str">
        <f>IF('Order Form'!J222&gt;0,"",IF('Order Form'!$K$17=0,"",IF('Order Form'!$K$17=0,"",IF('Order Form'!$K$10&lt;&gt;"GR - Gratis",IF('Order Form'!$K$12="Yes",IF(ISNUMBER($H206),'Order Form'!$K$17*100,""),""),""))))</f>
        <v/>
      </c>
      <c r="N206" s="44"/>
      <c r="O206" s="94" t="str">
        <f>IF('Order Form'!$B$8="Name / Attent Of","",IF(ISNUMBER($H206),IF('Order Form'!$K$14="Yes",'Order Form'!$B$8,""),""))</f>
        <v/>
      </c>
      <c r="P206" s="102" t="str">
        <f>IF('Order Form'!$B$9="Company / Department","",IF(ISNUMBER($H206),IF('Order Form'!$K$14="Yes",'Order Form'!$B$9,""),""))</f>
        <v/>
      </c>
      <c r="Q206" s="94" t="str">
        <f>IF('Order Form'!$B$10="Address 1","",IF(ISNUMBER($H206),IF('Order Form'!$K$14="Yes",'Order Form'!$B$10,""),""))</f>
        <v/>
      </c>
      <c r="R206" s="94" t="str">
        <f>IF('Order Form'!$B$11="Address 2","",IF(ISNUMBER($H206),IF('Order Form'!$K$14="Yes",'Order Form'!$B$11,""),""))</f>
        <v/>
      </c>
      <c r="S206" s="102" t="str">
        <f>IF('Order Form'!$B$12="Address 3","",IF(ISNUMBER($H206),IF('Order Form'!$K$14="Yes",'Order Form'!$B$12,""),""))</f>
        <v/>
      </c>
      <c r="T206" s="94" t="str">
        <f>IF('Order Form'!$B$13="Town","",IF(ISNUMBER($H206),IF('Order Form'!$K$14="Yes",'Order Form'!$B$13,""),""))</f>
        <v/>
      </c>
      <c r="U206" s="40"/>
      <c r="V206" s="109" t="str">
        <f>IF('Order Form'!$B$14="Post Code","",IF(ISNUMBER($H206),IF('Order Form'!$K$14="Yes",'Order Form'!$B$14,""),""))</f>
        <v/>
      </c>
      <c r="W206" s="104" t="str">
        <f>IF('Order Form'!$B$15="Country","",IF(ISNUMBER($H206),IF('Order Form'!$K$14="Yes",VLOOKUP('Order Form'!$B$15,Lists!N:O,2,0),""),""))</f>
        <v/>
      </c>
      <c r="X206" s="106"/>
      <c r="Y206" s="105" t="str">
        <f>IF('Order Form'!$F$8="Phone","",IF(ISNUMBER($H206),IF('Order Form'!$K$14="Yes",'Order Form'!$F$8,""),""))</f>
        <v/>
      </c>
      <c r="Z206" s="103" t="str">
        <f>IF('Order Form'!$F$9="Email","",IF(ISNUMBER($H206),IF('Order Form'!$K$14="Yes",'Order Form'!$F$9,""),""))</f>
        <v/>
      </c>
      <c r="AA206" s="44"/>
      <c r="AC206" s="92" t="str">
        <f>IF(ISNUMBER(($H206)),LEFT('Order Form'!$K$10,2),"")</f>
        <v/>
      </c>
      <c r="AD206" s="40"/>
      <c r="AE206" s="92" t="str">
        <f>IF(AC206="GR",LEFT('Order Form'!$K$11,2),"")</f>
        <v/>
      </c>
      <c r="AF206" s="40"/>
      <c r="AG206" s="44"/>
      <c r="AH206" s="44"/>
      <c r="AI206" s="92" t="str">
        <f>IF(ISNUMBER(($H206)),IF('Order Form'!$K$16="Yes","P",""),"")</f>
        <v/>
      </c>
      <c r="AJ206" s="40"/>
      <c r="AK206" s="112"/>
      <c r="AL206" s="112"/>
      <c r="AM206" s="40"/>
      <c r="AN206" s="40"/>
      <c r="AO206" s="44"/>
      <c r="AP206" s="40"/>
      <c r="AQ206" s="44"/>
      <c r="AR206" s="44"/>
      <c r="AS206" s="44"/>
      <c r="AZ206" s="92" t="str">
        <f>IF(ISNUMBER(($H206)),IF('Order Form'!$K$15="Yes","Y",""),"")</f>
        <v/>
      </c>
      <c r="BD206" s="93" t="e">
        <f>IF('Order Form'!#REF!&gt;0,"OF"," ")</f>
        <v>#REF!</v>
      </c>
      <c r="BE206" s="92" t="e">
        <f>IF('Order Form'!#REF!&gt;0,"Y"," ")</f>
        <v>#REF!</v>
      </c>
      <c r="BF206" s="92" t="e">
        <f>IF('Order Form'!#REF!&gt;0,"STANDARD"," ")</f>
        <v>#REF!</v>
      </c>
    </row>
    <row r="207" spans="1:58">
      <c r="A207" s="40"/>
      <c r="B207" s="99" t="str">
        <f>IF(ISNUMBER(($H207)),'Order Form'!$D$5,"")</f>
        <v/>
      </c>
      <c r="C207" s="98" t="str">
        <f>IF(ISNUMBER(($H207)),'Order Form'!$G$5,"")</f>
        <v/>
      </c>
      <c r="D207" s="98" t="str">
        <f>IF('Order Form'!F223="","",IF(ISNUMBER(($H207)),'Order Form'!F223,""))</f>
        <v/>
      </c>
      <c r="E207" s="41"/>
      <c r="F207" s="97" t="str">
        <f>IF(ISNUMBER((H207)),SUBSTITUTE(SUBSTITUTE('Order Form'!B223,"-","")," ",""),"")</f>
        <v/>
      </c>
      <c r="G207" s="42"/>
      <c r="H207" s="96" t="str">
        <f>IF('Order Form'!H223&gt;0,'Order Form'!H223," ")</f>
        <v xml:space="preserve"> </v>
      </c>
      <c r="I207" s="95" t="str">
        <f>IF('Order Form'!$K$13="Yes",(IF('Order Form'!J223&gt;0,"",IF('Order Form'!$K$10&lt;&gt;"GR - Gratis",IF('Order Form'!I223=0,"",IF(ISNUMBER($H207),'Order Form'!I223,"")),""))),"")</f>
        <v/>
      </c>
      <c r="J207" s="95" t="str">
        <f>IF('Order Form'!$K$13="Yes",(IF('Order Form'!J223=0,"",IF('Order Form'!$K$10&lt;&gt;"GR - Gratis",IF(ISNUMBER($H207),'Order Form'!J223,""),""))),"")</f>
        <v/>
      </c>
      <c r="K207" s="43"/>
      <c r="L207" s="95" t="str">
        <f>IF('Order Form'!J223&gt;0,"",IF('Order Form'!G223=0,"",IF('Order Form'!$K$10&lt;&gt;"GR - Gratis",IF('Order Form'!$K$12="Yes",IF(ISNUMBER($H207),'Order Form'!G223*100,""),""),"")))</f>
        <v/>
      </c>
      <c r="M207" s="95" t="str">
        <f>IF('Order Form'!J223&gt;0,"",IF('Order Form'!$K$17=0,"",IF('Order Form'!$K$17=0,"",IF('Order Form'!$K$10&lt;&gt;"GR - Gratis",IF('Order Form'!$K$12="Yes",IF(ISNUMBER($H207),'Order Form'!$K$17*100,""),""),""))))</f>
        <v/>
      </c>
      <c r="N207" s="44"/>
      <c r="O207" s="94" t="str">
        <f>IF('Order Form'!$B$8="Name / Attent Of","",IF(ISNUMBER($H207),IF('Order Form'!$K$14="Yes",'Order Form'!$B$8,""),""))</f>
        <v/>
      </c>
      <c r="P207" s="102" t="str">
        <f>IF('Order Form'!$B$9="Company / Department","",IF(ISNUMBER($H207),IF('Order Form'!$K$14="Yes",'Order Form'!$B$9,""),""))</f>
        <v/>
      </c>
      <c r="Q207" s="94" t="str">
        <f>IF('Order Form'!$B$10="Address 1","",IF(ISNUMBER($H207),IF('Order Form'!$K$14="Yes",'Order Form'!$B$10,""),""))</f>
        <v/>
      </c>
      <c r="R207" s="94" t="str">
        <f>IF('Order Form'!$B$11="Address 2","",IF(ISNUMBER($H207),IF('Order Form'!$K$14="Yes",'Order Form'!$B$11,""),""))</f>
        <v/>
      </c>
      <c r="S207" s="102" t="str">
        <f>IF('Order Form'!$B$12="Address 3","",IF(ISNUMBER($H207),IF('Order Form'!$K$14="Yes",'Order Form'!$B$12,""),""))</f>
        <v/>
      </c>
      <c r="T207" s="94" t="str">
        <f>IF('Order Form'!$B$13="Town","",IF(ISNUMBER($H207),IF('Order Form'!$K$14="Yes",'Order Form'!$B$13,""),""))</f>
        <v/>
      </c>
      <c r="U207" s="40"/>
      <c r="V207" s="109" t="str">
        <f>IF('Order Form'!$B$14="Post Code","",IF(ISNUMBER($H207),IF('Order Form'!$K$14="Yes",'Order Form'!$B$14,""),""))</f>
        <v/>
      </c>
      <c r="W207" s="104" t="str">
        <f>IF('Order Form'!$B$15="Country","",IF(ISNUMBER($H207),IF('Order Form'!$K$14="Yes",VLOOKUP('Order Form'!$B$15,Lists!N:O,2,0),""),""))</f>
        <v/>
      </c>
      <c r="X207" s="106"/>
      <c r="Y207" s="105" t="str">
        <f>IF('Order Form'!$F$8="Phone","",IF(ISNUMBER($H207),IF('Order Form'!$K$14="Yes",'Order Form'!$F$8,""),""))</f>
        <v/>
      </c>
      <c r="Z207" s="103" t="str">
        <f>IF('Order Form'!$F$9="Email","",IF(ISNUMBER($H207),IF('Order Form'!$K$14="Yes",'Order Form'!$F$9,""),""))</f>
        <v/>
      </c>
      <c r="AA207" s="44"/>
      <c r="AC207" s="92" t="str">
        <f>IF(ISNUMBER(($H207)),LEFT('Order Form'!$K$10,2),"")</f>
        <v/>
      </c>
      <c r="AD207" s="40"/>
      <c r="AE207" s="92" t="str">
        <f>IF(AC207="GR",LEFT('Order Form'!$K$11,2),"")</f>
        <v/>
      </c>
      <c r="AF207" s="40"/>
      <c r="AG207" s="44"/>
      <c r="AH207" s="44"/>
      <c r="AI207" s="92" t="str">
        <f>IF(ISNUMBER(($H207)),IF('Order Form'!$K$16="Yes","P",""),"")</f>
        <v/>
      </c>
      <c r="AJ207" s="40"/>
      <c r="AK207" s="112"/>
      <c r="AL207" s="112"/>
      <c r="AM207" s="40"/>
      <c r="AN207" s="40"/>
      <c r="AO207" s="44"/>
      <c r="AP207" s="40"/>
      <c r="AQ207" s="44"/>
      <c r="AR207" s="44"/>
      <c r="AS207" s="44"/>
      <c r="AZ207" s="92" t="str">
        <f>IF(ISNUMBER(($H207)),IF('Order Form'!$K$15="Yes","Y",""),"")</f>
        <v/>
      </c>
      <c r="BD207" s="93" t="e">
        <f>IF('Order Form'!#REF!&gt;0,"OF"," ")</f>
        <v>#REF!</v>
      </c>
      <c r="BE207" s="92" t="e">
        <f>IF('Order Form'!#REF!&gt;0,"Y"," ")</f>
        <v>#REF!</v>
      </c>
      <c r="BF207" s="92" t="e">
        <f>IF('Order Form'!#REF!&gt;0,"STANDARD"," ")</f>
        <v>#REF!</v>
      </c>
    </row>
    <row r="208" spans="1:58">
      <c r="A208" s="40"/>
      <c r="B208" s="99" t="str">
        <f>IF(ISNUMBER(($H208)),'Order Form'!$D$5,"")</f>
        <v/>
      </c>
      <c r="C208" s="98" t="str">
        <f>IF(ISNUMBER(($H208)),'Order Form'!$G$5,"")</f>
        <v/>
      </c>
      <c r="D208" s="98" t="str">
        <f>IF('Order Form'!F224="","",IF(ISNUMBER(($H208)),'Order Form'!F224,""))</f>
        <v/>
      </c>
      <c r="E208" s="41"/>
      <c r="F208" s="97" t="str">
        <f>IF(ISNUMBER((H208)),SUBSTITUTE(SUBSTITUTE('Order Form'!B224,"-","")," ",""),"")</f>
        <v/>
      </c>
      <c r="G208" s="42"/>
      <c r="H208" s="96" t="str">
        <f>IF('Order Form'!H224&gt;0,'Order Form'!H224," ")</f>
        <v xml:space="preserve"> </v>
      </c>
      <c r="I208" s="95" t="str">
        <f>IF('Order Form'!$K$13="Yes",(IF('Order Form'!J224&gt;0,"",IF('Order Form'!$K$10&lt;&gt;"GR - Gratis",IF('Order Form'!I224=0,"",IF(ISNUMBER($H208),'Order Form'!I224,"")),""))),"")</f>
        <v/>
      </c>
      <c r="J208" s="95" t="str">
        <f>IF('Order Form'!$K$13="Yes",(IF('Order Form'!J224=0,"",IF('Order Form'!$K$10&lt;&gt;"GR - Gratis",IF(ISNUMBER($H208),'Order Form'!J224,""),""))),"")</f>
        <v/>
      </c>
      <c r="K208" s="43"/>
      <c r="L208" s="95" t="str">
        <f>IF('Order Form'!J224&gt;0,"",IF('Order Form'!G224=0,"",IF('Order Form'!$K$10&lt;&gt;"GR - Gratis",IF('Order Form'!$K$12="Yes",IF(ISNUMBER($H208),'Order Form'!G224*100,""),""),"")))</f>
        <v/>
      </c>
      <c r="M208" s="95" t="str">
        <f>IF('Order Form'!J224&gt;0,"",IF('Order Form'!$K$17=0,"",IF('Order Form'!$K$17=0,"",IF('Order Form'!$K$10&lt;&gt;"GR - Gratis",IF('Order Form'!$K$12="Yes",IF(ISNUMBER($H208),'Order Form'!$K$17*100,""),""),""))))</f>
        <v/>
      </c>
      <c r="N208" s="44"/>
      <c r="O208" s="94" t="str">
        <f>IF('Order Form'!$B$8="Name / Attent Of","",IF(ISNUMBER($H208),IF('Order Form'!$K$14="Yes",'Order Form'!$B$8,""),""))</f>
        <v/>
      </c>
      <c r="P208" s="102" t="str">
        <f>IF('Order Form'!$B$9="Company / Department","",IF(ISNUMBER($H208),IF('Order Form'!$K$14="Yes",'Order Form'!$B$9,""),""))</f>
        <v/>
      </c>
      <c r="Q208" s="94" t="str">
        <f>IF('Order Form'!$B$10="Address 1","",IF(ISNUMBER($H208),IF('Order Form'!$K$14="Yes",'Order Form'!$B$10,""),""))</f>
        <v/>
      </c>
      <c r="R208" s="94" t="str">
        <f>IF('Order Form'!$B$11="Address 2","",IF(ISNUMBER($H208),IF('Order Form'!$K$14="Yes",'Order Form'!$B$11,""),""))</f>
        <v/>
      </c>
      <c r="S208" s="102" t="str">
        <f>IF('Order Form'!$B$12="Address 3","",IF(ISNUMBER($H208),IF('Order Form'!$K$14="Yes",'Order Form'!$B$12,""),""))</f>
        <v/>
      </c>
      <c r="T208" s="94" t="str">
        <f>IF('Order Form'!$B$13="Town","",IF(ISNUMBER($H208),IF('Order Form'!$K$14="Yes",'Order Form'!$B$13,""),""))</f>
        <v/>
      </c>
      <c r="U208" s="40"/>
      <c r="V208" s="109" t="str">
        <f>IF('Order Form'!$B$14="Post Code","",IF(ISNUMBER($H208),IF('Order Form'!$K$14="Yes",'Order Form'!$B$14,""),""))</f>
        <v/>
      </c>
      <c r="W208" s="104" t="str">
        <f>IF('Order Form'!$B$15="Country","",IF(ISNUMBER($H208),IF('Order Form'!$K$14="Yes",VLOOKUP('Order Form'!$B$15,Lists!N:O,2,0),""),""))</f>
        <v/>
      </c>
      <c r="X208" s="106"/>
      <c r="Y208" s="105" t="str">
        <f>IF('Order Form'!$F$8="Phone","",IF(ISNUMBER($H208),IF('Order Form'!$K$14="Yes",'Order Form'!$F$8,""),""))</f>
        <v/>
      </c>
      <c r="Z208" s="103" t="str">
        <f>IF('Order Form'!$F$9="Email","",IF(ISNUMBER($H208),IF('Order Form'!$K$14="Yes",'Order Form'!$F$9,""),""))</f>
        <v/>
      </c>
      <c r="AA208" s="44"/>
      <c r="AC208" s="92" t="str">
        <f>IF(ISNUMBER(($H208)),LEFT('Order Form'!$K$10,2),"")</f>
        <v/>
      </c>
      <c r="AD208" s="40"/>
      <c r="AE208" s="92" t="str">
        <f>IF(AC208="GR",LEFT('Order Form'!$K$11,2),"")</f>
        <v/>
      </c>
      <c r="AF208" s="40"/>
      <c r="AG208" s="44"/>
      <c r="AH208" s="44"/>
      <c r="AI208" s="92" t="str">
        <f>IF(ISNUMBER(($H208)),IF('Order Form'!$K$16="Yes","P",""),"")</f>
        <v/>
      </c>
      <c r="AJ208" s="40"/>
      <c r="AK208" s="112"/>
      <c r="AL208" s="112"/>
      <c r="AM208" s="40"/>
      <c r="AN208" s="40"/>
      <c r="AO208" s="44"/>
      <c r="AP208" s="40"/>
      <c r="AQ208" s="44"/>
      <c r="AR208" s="44"/>
      <c r="AS208" s="44"/>
      <c r="AZ208" s="92" t="str">
        <f>IF(ISNUMBER(($H208)),IF('Order Form'!$K$15="Yes","Y",""),"")</f>
        <v/>
      </c>
      <c r="BD208" s="93" t="e">
        <f>IF('Order Form'!#REF!&gt;0,"OF"," ")</f>
        <v>#REF!</v>
      </c>
      <c r="BE208" s="92" t="e">
        <f>IF('Order Form'!#REF!&gt;0,"Y"," ")</f>
        <v>#REF!</v>
      </c>
      <c r="BF208" s="92" t="e">
        <f>IF('Order Form'!#REF!&gt;0,"STANDARD"," ")</f>
        <v>#REF!</v>
      </c>
    </row>
    <row r="209" spans="1:58">
      <c r="A209" s="40"/>
      <c r="B209" s="99" t="str">
        <f>IF(ISNUMBER(($H209)),'Order Form'!$D$5,"")</f>
        <v/>
      </c>
      <c r="C209" s="98" t="str">
        <f>IF(ISNUMBER(($H209)),'Order Form'!$G$5,"")</f>
        <v/>
      </c>
      <c r="D209" s="98" t="str">
        <f>IF('Order Form'!F225="","",IF(ISNUMBER(($H209)),'Order Form'!F225,""))</f>
        <v/>
      </c>
      <c r="E209" s="41"/>
      <c r="F209" s="97" t="str">
        <f>IF(ISNUMBER((H209)),SUBSTITUTE(SUBSTITUTE('Order Form'!B225,"-","")," ",""),"")</f>
        <v/>
      </c>
      <c r="G209" s="42"/>
      <c r="H209" s="96" t="str">
        <f>IF('Order Form'!H225&gt;0,'Order Form'!H225," ")</f>
        <v xml:space="preserve"> </v>
      </c>
      <c r="I209" s="95" t="str">
        <f>IF('Order Form'!$K$13="Yes",(IF('Order Form'!J225&gt;0,"",IF('Order Form'!$K$10&lt;&gt;"GR - Gratis",IF('Order Form'!I225=0,"",IF(ISNUMBER($H209),'Order Form'!I225,"")),""))),"")</f>
        <v/>
      </c>
      <c r="J209" s="95" t="str">
        <f>IF('Order Form'!$K$13="Yes",(IF('Order Form'!J225=0,"",IF('Order Form'!$K$10&lt;&gt;"GR - Gratis",IF(ISNUMBER($H209),'Order Form'!J225,""),""))),"")</f>
        <v/>
      </c>
      <c r="K209" s="43"/>
      <c r="L209" s="95" t="str">
        <f>IF('Order Form'!J225&gt;0,"",IF('Order Form'!G225=0,"",IF('Order Form'!$K$10&lt;&gt;"GR - Gratis",IF('Order Form'!$K$12="Yes",IF(ISNUMBER($H209),'Order Form'!G225*100,""),""),"")))</f>
        <v/>
      </c>
      <c r="M209" s="95" t="str">
        <f>IF('Order Form'!J225&gt;0,"",IF('Order Form'!$K$17=0,"",IF('Order Form'!$K$17=0,"",IF('Order Form'!$K$10&lt;&gt;"GR - Gratis",IF('Order Form'!$K$12="Yes",IF(ISNUMBER($H209),'Order Form'!$K$17*100,""),""),""))))</f>
        <v/>
      </c>
      <c r="N209" s="44"/>
      <c r="O209" s="94" t="str">
        <f>IF('Order Form'!$B$8="Name / Attent Of","",IF(ISNUMBER($H209),IF('Order Form'!$K$14="Yes",'Order Form'!$B$8,""),""))</f>
        <v/>
      </c>
      <c r="P209" s="102" t="str">
        <f>IF('Order Form'!$B$9="Company / Department","",IF(ISNUMBER($H209),IF('Order Form'!$K$14="Yes",'Order Form'!$B$9,""),""))</f>
        <v/>
      </c>
      <c r="Q209" s="94" t="str">
        <f>IF('Order Form'!$B$10="Address 1","",IF(ISNUMBER($H209),IF('Order Form'!$K$14="Yes",'Order Form'!$B$10,""),""))</f>
        <v/>
      </c>
      <c r="R209" s="94" t="str">
        <f>IF('Order Form'!$B$11="Address 2","",IF(ISNUMBER($H209),IF('Order Form'!$K$14="Yes",'Order Form'!$B$11,""),""))</f>
        <v/>
      </c>
      <c r="S209" s="102" t="str">
        <f>IF('Order Form'!$B$12="Address 3","",IF(ISNUMBER($H209),IF('Order Form'!$K$14="Yes",'Order Form'!$B$12,""),""))</f>
        <v/>
      </c>
      <c r="T209" s="94" t="str">
        <f>IF('Order Form'!$B$13="Town","",IF(ISNUMBER($H209),IF('Order Form'!$K$14="Yes",'Order Form'!$B$13,""),""))</f>
        <v/>
      </c>
      <c r="U209" s="40"/>
      <c r="V209" s="109" t="str">
        <f>IF('Order Form'!$B$14="Post Code","",IF(ISNUMBER($H209),IF('Order Form'!$K$14="Yes",'Order Form'!$B$14,""),""))</f>
        <v/>
      </c>
      <c r="W209" s="104" t="str">
        <f>IF('Order Form'!$B$15="Country","",IF(ISNUMBER($H209),IF('Order Form'!$K$14="Yes",VLOOKUP('Order Form'!$B$15,Lists!N:O,2,0),""),""))</f>
        <v/>
      </c>
      <c r="X209" s="106"/>
      <c r="Y209" s="105" t="str">
        <f>IF('Order Form'!$F$8="Phone","",IF(ISNUMBER($H209),IF('Order Form'!$K$14="Yes",'Order Form'!$F$8,""),""))</f>
        <v/>
      </c>
      <c r="Z209" s="103" t="str">
        <f>IF('Order Form'!$F$9="Email","",IF(ISNUMBER($H209),IF('Order Form'!$K$14="Yes",'Order Form'!$F$9,""),""))</f>
        <v/>
      </c>
      <c r="AA209" s="44"/>
      <c r="AC209" s="92" t="str">
        <f>IF(ISNUMBER(($H209)),LEFT('Order Form'!$K$10,2),"")</f>
        <v/>
      </c>
      <c r="AD209" s="40"/>
      <c r="AE209" s="92" t="str">
        <f>IF(AC209="GR",LEFT('Order Form'!$K$11,2),"")</f>
        <v/>
      </c>
      <c r="AF209" s="40"/>
      <c r="AG209" s="44"/>
      <c r="AH209" s="44"/>
      <c r="AI209" s="92" t="str">
        <f>IF(ISNUMBER(($H209)),IF('Order Form'!$K$16="Yes","P",""),"")</f>
        <v/>
      </c>
      <c r="AJ209" s="40"/>
      <c r="AK209" s="112"/>
      <c r="AL209" s="112"/>
      <c r="AM209" s="40"/>
      <c r="AN209" s="40"/>
      <c r="AO209" s="44"/>
      <c r="AP209" s="40"/>
      <c r="AQ209" s="44"/>
      <c r="AR209" s="44"/>
      <c r="AS209" s="44"/>
      <c r="AZ209" s="92" t="str">
        <f>IF(ISNUMBER(($H209)),IF('Order Form'!$K$15="Yes","Y",""),"")</f>
        <v/>
      </c>
      <c r="BD209" s="93" t="e">
        <f>IF('Order Form'!#REF!&gt;0,"OF"," ")</f>
        <v>#REF!</v>
      </c>
      <c r="BE209" s="92" t="e">
        <f>IF('Order Form'!#REF!&gt;0,"Y"," ")</f>
        <v>#REF!</v>
      </c>
      <c r="BF209" s="92" t="e">
        <f>IF('Order Form'!#REF!&gt;0,"STANDARD"," ")</f>
        <v>#REF!</v>
      </c>
    </row>
    <row r="210" spans="1:58">
      <c r="A210" s="40"/>
      <c r="B210" s="99" t="str">
        <f>IF(ISNUMBER(($H210)),'Order Form'!$D$5,"")</f>
        <v/>
      </c>
      <c r="C210" s="98" t="str">
        <f>IF(ISNUMBER(($H210)),'Order Form'!$G$5,"")</f>
        <v/>
      </c>
      <c r="D210" s="98" t="str">
        <f>IF('Order Form'!F226="","",IF(ISNUMBER(($H210)),'Order Form'!F226,""))</f>
        <v/>
      </c>
      <c r="E210" s="41"/>
      <c r="F210" s="97" t="str">
        <f>IF(ISNUMBER((H210)),SUBSTITUTE(SUBSTITUTE('Order Form'!B226,"-","")," ",""),"")</f>
        <v/>
      </c>
      <c r="G210" s="42"/>
      <c r="H210" s="96" t="str">
        <f>IF('Order Form'!H226&gt;0,'Order Form'!H226," ")</f>
        <v xml:space="preserve"> </v>
      </c>
      <c r="I210" s="95" t="str">
        <f>IF('Order Form'!$K$13="Yes",(IF('Order Form'!J226&gt;0,"",IF('Order Form'!$K$10&lt;&gt;"GR - Gratis",IF('Order Form'!I226=0,"",IF(ISNUMBER($H210),'Order Form'!I226,"")),""))),"")</f>
        <v/>
      </c>
      <c r="J210" s="95" t="str">
        <f>IF('Order Form'!$K$13="Yes",(IF('Order Form'!J226=0,"",IF('Order Form'!$K$10&lt;&gt;"GR - Gratis",IF(ISNUMBER($H210),'Order Form'!J226,""),""))),"")</f>
        <v/>
      </c>
      <c r="K210" s="43"/>
      <c r="L210" s="95" t="str">
        <f>IF('Order Form'!J226&gt;0,"",IF('Order Form'!G226=0,"",IF('Order Form'!$K$10&lt;&gt;"GR - Gratis",IF('Order Form'!$K$12="Yes",IF(ISNUMBER($H210),'Order Form'!G226*100,""),""),"")))</f>
        <v/>
      </c>
      <c r="M210" s="95" t="str">
        <f>IF('Order Form'!J226&gt;0,"",IF('Order Form'!$K$17=0,"",IF('Order Form'!$K$17=0,"",IF('Order Form'!$K$10&lt;&gt;"GR - Gratis",IF('Order Form'!$K$12="Yes",IF(ISNUMBER($H210),'Order Form'!$K$17*100,""),""),""))))</f>
        <v/>
      </c>
      <c r="N210" s="44"/>
      <c r="O210" s="94" t="str">
        <f>IF('Order Form'!$B$8="Name / Attent Of","",IF(ISNUMBER($H210),IF('Order Form'!$K$14="Yes",'Order Form'!$B$8,""),""))</f>
        <v/>
      </c>
      <c r="P210" s="102" t="str">
        <f>IF('Order Form'!$B$9="Company / Department","",IF(ISNUMBER($H210),IF('Order Form'!$K$14="Yes",'Order Form'!$B$9,""),""))</f>
        <v/>
      </c>
      <c r="Q210" s="94" t="str">
        <f>IF('Order Form'!$B$10="Address 1","",IF(ISNUMBER($H210),IF('Order Form'!$K$14="Yes",'Order Form'!$B$10,""),""))</f>
        <v/>
      </c>
      <c r="R210" s="94" t="str">
        <f>IF('Order Form'!$B$11="Address 2","",IF(ISNUMBER($H210),IF('Order Form'!$K$14="Yes",'Order Form'!$B$11,""),""))</f>
        <v/>
      </c>
      <c r="S210" s="102" t="str">
        <f>IF('Order Form'!$B$12="Address 3","",IF(ISNUMBER($H210),IF('Order Form'!$K$14="Yes",'Order Form'!$B$12,""),""))</f>
        <v/>
      </c>
      <c r="T210" s="94" t="str">
        <f>IF('Order Form'!$B$13="Town","",IF(ISNUMBER($H210),IF('Order Form'!$K$14="Yes",'Order Form'!$B$13,""),""))</f>
        <v/>
      </c>
      <c r="U210" s="40"/>
      <c r="V210" s="109" t="str">
        <f>IF('Order Form'!$B$14="Post Code","",IF(ISNUMBER($H210),IF('Order Form'!$K$14="Yes",'Order Form'!$B$14,""),""))</f>
        <v/>
      </c>
      <c r="W210" s="104" t="str">
        <f>IF('Order Form'!$B$15="Country","",IF(ISNUMBER($H210),IF('Order Form'!$K$14="Yes",VLOOKUP('Order Form'!$B$15,Lists!N:O,2,0),""),""))</f>
        <v/>
      </c>
      <c r="X210" s="106"/>
      <c r="Y210" s="105" t="str">
        <f>IF('Order Form'!$F$8="Phone","",IF(ISNUMBER($H210),IF('Order Form'!$K$14="Yes",'Order Form'!$F$8,""),""))</f>
        <v/>
      </c>
      <c r="Z210" s="103" t="str">
        <f>IF('Order Form'!$F$9="Email","",IF(ISNUMBER($H210),IF('Order Form'!$K$14="Yes",'Order Form'!$F$9,""),""))</f>
        <v/>
      </c>
      <c r="AA210" s="44"/>
      <c r="AC210" s="92" t="str">
        <f>IF(ISNUMBER(($H210)),LEFT('Order Form'!$K$10,2),"")</f>
        <v/>
      </c>
      <c r="AD210" s="40"/>
      <c r="AE210" s="92" t="str">
        <f>IF(AC210="GR",LEFT('Order Form'!$K$11,2),"")</f>
        <v/>
      </c>
      <c r="AF210" s="40"/>
      <c r="AG210" s="44"/>
      <c r="AH210" s="44"/>
      <c r="AI210" s="92" t="str">
        <f>IF(ISNUMBER(($H210)),IF('Order Form'!$K$16="Yes","P",""),"")</f>
        <v/>
      </c>
      <c r="AJ210" s="40"/>
      <c r="AK210" s="112"/>
      <c r="AL210" s="112"/>
      <c r="AM210" s="40"/>
      <c r="AN210" s="40"/>
      <c r="AO210" s="44"/>
      <c r="AP210" s="40"/>
      <c r="AQ210" s="44"/>
      <c r="AR210" s="44"/>
      <c r="AS210" s="44"/>
      <c r="AZ210" s="92" t="str">
        <f>IF(ISNUMBER(($H210)),IF('Order Form'!$K$15="Yes","Y",""),"")</f>
        <v/>
      </c>
      <c r="BD210" s="93" t="e">
        <f>IF('Order Form'!#REF!&gt;0,"OF"," ")</f>
        <v>#REF!</v>
      </c>
      <c r="BE210" s="92" t="e">
        <f>IF('Order Form'!#REF!&gt;0,"Y"," ")</f>
        <v>#REF!</v>
      </c>
      <c r="BF210" s="92" t="e">
        <f>IF('Order Form'!#REF!&gt;0,"STANDARD"," ")</f>
        <v>#REF!</v>
      </c>
    </row>
    <row r="211" spans="1:58">
      <c r="A211" s="40"/>
      <c r="B211" s="99" t="str">
        <f>IF(ISNUMBER(($H211)),'Order Form'!$D$5,"")</f>
        <v/>
      </c>
      <c r="C211" s="98" t="str">
        <f>IF(ISNUMBER(($H211)),'Order Form'!$G$5,"")</f>
        <v/>
      </c>
      <c r="D211" s="98" t="str">
        <f>IF('Order Form'!F227="","",IF(ISNUMBER(($H211)),'Order Form'!F227,""))</f>
        <v/>
      </c>
      <c r="E211" s="41"/>
      <c r="F211" s="97" t="str">
        <f>IF(ISNUMBER((H211)),SUBSTITUTE(SUBSTITUTE('Order Form'!B227,"-","")," ",""),"")</f>
        <v/>
      </c>
      <c r="G211" s="42"/>
      <c r="H211" s="96" t="str">
        <f>IF('Order Form'!H227&gt;0,'Order Form'!H227," ")</f>
        <v xml:space="preserve"> </v>
      </c>
      <c r="I211" s="95" t="str">
        <f>IF('Order Form'!$K$13="Yes",(IF('Order Form'!J227&gt;0,"",IF('Order Form'!$K$10&lt;&gt;"GR - Gratis",IF('Order Form'!I227=0,"",IF(ISNUMBER($H211),'Order Form'!I227,"")),""))),"")</f>
        <v/>
      </c>
      <c r="J211" s="95" t="str">
        <f>IF('Order Form'!$K$13="Yes",(IF('Order Form'!J227=0,"",IF('Order Form'!$K$10&lt;&gt;"GR - Gratis",IF(ISNUMBER($H211),'Order Form'!J227,""),""))),"")</f>
        <v/>
      </c>
      <c r="K211" s="43"/>
      <c r="L211" s="95" t="str">
        <f>IF('Order Form'!J227&gt;0,"",IF('Order Form'!G227=0,"",IF('Order Form'!$K$10&lt;&gt;"GR - Gratis",IF('Order Form'!$K$12="Yes",IF(ISNUMBER($H211),'Order Form'!G227*100,""),""),"")))</f>
        <v/>
      </c>
      <c r="M211" s="95" t="str">
        <f>IF('Order Form'!J227&gt;0,"",IF('Order Form'!$K$17=0,"",IF('Order Form'!$K$17=0,"",IF('Order Form'!$K$10&lt;&gt;"GR - Gratis",IF('Order Form'!$K$12="Yes",IF(ISNUMBER($H211),'Order Form'!$K$17*100,""),""),""))))</f>
        <v/>
      </c>
      <c r="N211" s="44"/>
      <c r="O211" s="94" t="str">
        <f>IF('Order Form'!$B$8="Name / Attent Of","",IF(ISNUMBER($H211),IF('Order Form'!$K$14="Yes",'Order Form'!$B$8,""),""))</f>
        <v/>
      </c>
      <c r="P211" s="102" t="str">
        <f>IF('Order Form'!$B$9="Company / Department","",IF(ISNUMBER($H211),IF('Order Form'!$K$14="Yes",'Order Form'!$B$9,""),""))</f>
        <v/>
      </c>
      <c r="Q211" s="94" t="str">
        <f>IF('Order Form'!$B$10="Address 1","",IF(ISNUMBER($H211),IF('Order Form'!$K$14="Yes",'Order Form'!$B$10,""),""))</f>
        <v/>
      </c>
      <c r="R211" s="94" t="str">
        <f>IF('Order Form'!$B$11="Address 2","",IF(ISNUMBER($H211),IF('Order Form'!$K$14="Yes",'Order Form'!$B$11,""),""))</f>
        <v/>
      </c>
      <c r="S211" s="102" t="str">
        <f>IF('Order Form'!$B$12="Address 3","",IF(ISNUMBER($H211),IF('Order Form'!$K$14="Yes",'Order Form'!$B$12,""),""))</f>
        <v/>
      </c>
      <c r="T211" s="94" t="str">
        <f>IF('Order Form'!$B$13="Town","",IF(ISNUMBER($H211),IF('Order Form'!$K$14="Yes",'Order Form'!$B$13,""),""))</f>
        <v/>
      </c>
      <c r="U211" s="40"/>
      <c r="V211" s="109" t="str">
        <f>IF('Order Form'!$B$14="Post Code","",IF(ISNUMBER($H211),IF('Order Form'!$K$14="Yes",'Order Form'!$B$14,""),""))</f>
        <v/>
      </c>
      <c r="W211" s="104" t="str">
        <f>IF('Order Form'!$B$15="Country","",IF(ISNUMBER($H211),IF('Order Form'!$K$14="Yes",VLOOKUP('Order Form'!$B$15,Lists!N:O,2,0),""),""))</f>
        <v/>
      </c>
      <c r="X211" s="106"/>
      <c r="Y211" s="105" t="str">
        <f>IF('Order Form'!$F$8="Phone","",IF(ISNUMBER($H211),IF('Order Form'!$K$14="Yes",'Order Form'!$F$8,""),""))</f>
        <v/>
      </c>
      <c r="Z211" s="103" t="str">
        <f>IF('Order Form'!$F$9="Email","",IF(ISNUMBER($H211),IF('Order Form'!$K$14="Yes",'Order Form'!$F$9,""),""))</f>
        <v/>
      </c>
      <c r="AA211" s="44"/>
      <c r="AC211" s="92" t="str">
        <f>IF(ISNUMBER(($H211)),LEFT('Order Form'!$K$10,2),"")</f>
        <v/>
      </c>
      <c r="AD211" s="40"/>
      <c r="AE211" s="92" t="str">
        <f>IF(AC211="GR",LEFT('Order Form'!$K$11,2),"")</f>
        <v/>
      </c>
      <c r="AF211" s="40"/>
      <c r="AG211" s="44"/>
      <c r="AH211" s="44"/>
      <c r="AI211" s="92" t="str">
        <f>IF(ISNUMBER(($H211)),IF('Order Form'!$K$16="Yes","P",""),"")</f>
        <v/>
      </c>
      <c r="AJ211" s="40"/>
      <c r="AK211" s="112"/>
      <c r="AL211" s="112"/>
      <c r="AM211" s="40"/>
      <c r="AN211" s="40"/>
      <c r="AO211" s="44"/>
      <c r="AP211" s="40"/>
      <c r="AQ211" s="44"/>
      <c r="AR211" s="44"/>
      <c r="AS211" s="44"/>
      <c r="AZ211" s="92" t="str">
        <f>IF(ISNUMBER(($H211)),IF('Order Form'!$K$15="Yes","Y",""),"")</f>
        <v/>
      </c>
      <c r="BD211" s="93" t="e">
        <f>IF('Order Form'!#REF!&gt;0,"OF"," ")</f>
        <v>#REF!</v>
      </c>
      <c r="BE211" s="92" t="e">
        <f>IF('Order Form'!#REF!&gt;0,"Y"," ")</f>
        <v>#REF!</v>
      </c>
      <c r="BF211" s="92" t="e">
        <f>IF('Order Form'!#REF!&gt;0,"STANDARD"," ")</f>
        <v>#REF!</v>
      </c>
    </row>
    <row r="212" spans="1:58">
      <c r="A212" s="40"/>
      <c r="B212" s="99" t="str">
        <f>IF(ISNUMBER(($H212)),'Order Form'!$D$5,"")</f>
        <v/>
      </c>
      <c r="C212" s="98" t="str">
        <f>IF(ISNUMBER(($H212)),'Order Form'!$G$5,"")</f>
        <v/>
      </c>
      <c r="D212" s="98" t="str">
        <f>IF('Order Form'!F228="","",IF(ISNUMBER(($H212)),'Order Form'!F228,""))</f>
        <v/>
      </c>
      <c r="E212" s="41"/>
      <c r="F212" s="97" t="str">
        <f>IF(ISNUMBER((H212)),SUBSTITUTE(SUBSTITUTE('Order Form'!B228,"-","")," ",""),"")</f>
        <v/>
      </c>
      <c r="G212" s="42"/>
      <c r="H212" s="96" t="str">
        <f>IF('Order Form'!H228&gt;0,'Order Form'!H228," ")</f>
        <v xml:space="preserve"> </v>
      </c>
      <c r="I212" s="95" t="str">
        <f>IF('Order Form'!$K$13="Yes",(IF('Order Form'!J228&gt;0,"",IF('Order Form'!$K$10&lt;&gt;"GR - Gratis",IF('Order Form'!I228=0,"",IF(ISNUMBER($H212),'Order Form'!I228,"")),""))),"")</f>
        <v/>
      </c>
      <c r="J212" s="95" t="str">
        <f>IF('Order Form'!$K$13="Yes",(IF('Order Form'!J228=0,"",IF('Order Form'!$K$10&lt;&gt;"GR - Gratis",IF(ISNUMBER($H212),'Order Form'!J228,""),""))),"")</f>
        <v/>
      </c>
      <c r="K212" s="43"/>
      <c r="L212" s="95" t="str">
        <f>IF('Order Form'!J228&gt;0,"",IF('Order Form'!G228=0,"",IF('Order Form'!$K$10&lt;&gt;"GR - Gratis",IF('Order Form'!$K$12="Yes",IF(ISNUMBER($H212),'Order Form'!G228*100,""),""),"")))</f>
        <v/>
      </c>
      <c r="M212" s="95" t="str">
        <f>IF('Order Form'!J228&gt;0,"",IF('Order Form'!$K$17=0,"",IF('Order Form'!$K$17=0,"",IF('Order Form'!$K$10&lt;&gt;"GR - Gratis",IF('Order Form'!$K$12="Yes",IF(ISNUMBER($H212),'Order Form'!$K$17*100,""),""),""))))</f>
        <v/>
      </c>
      <c r="N212" s="44"/>
      <c r="O212" s="94" t="str">
        <f>IF('Order Form'!$B$8="Name / Attent Of","",IF(ISNUMBER($H212),IF('Order Form'!$K$14="Yes",'Order Form'!$B$8,""),""))</f>
        <v/>
      </c>
      <c r="P212" s="102" t="str">
        <f>IF('Order Form'!$B$9="Company / Department","",IF(ISNUMBER($H212),IF('Order Form'!$K$14="Yes",'Order Form'!$B$9,""),""))</f>
        <v/>
      </c>
      <c r="Q212" s="94" t="str">
        <f>IF('Order Form'!$B$10="Address 1","",IF(ISNUMBER($H212),IF('Order Form'!$K$14="Yes",'Order Form'!$B$10,""),""))</f>
        <v/>
      </c>
      <c r="R212" s="94" t="str">
        <f>IF('Order Form'!$B$11="Address 2","",IF(ISNUMBER($H212),IF('Order Form'!$K$14="Yes",'Order Form'!$B$11,""),""))</f>
        <v/>
      </c>
      <c r="S212" s="102" t="str">
        <f>IF('Order Form'!$B$12="Address 3","",IF(ISNUMBER($H212),IF('Order Form'!$K$14="Yes",'Order Form'!$B$12,""),""))</f>
        <v/>
      </c>
      <c r="T212" s="94" t="str">
        <f>IF('Order Form'!$B$13="Town","",IF(ISNUMBER($H212),IF('Order Form'!$K$14="Yes",'Order Form'!$B$13,""),""))</f>
        <v/>
      </c>
      <c r="U212" s="40"/>
      <c r="V212" s="109" t="str">
        <f>IF('Order Form'!$B$14="Post Code","",IF(ISNUMBER($H212),IF('Order Form'!$K$14="Yes",'Order Form'!$B$14,""),""))</f>
        <v/>
      </c>
      <c r="W212" s="104" t="str">
        <f>IF('Order Form'!$B$15="Country","",IF(ISNUMBER($H212),IF('Order Form'!$K$14="Yes",VLOOKUP('Order Form'!$B$15,Lists!N:O,2,0),""),""))</f>
        <v/>
      </c>
      <c r="X212" s="106"/>
      <c r="Y212" s="105" t="str">
        <f>IF('Order Form'!$F$8="Phone","",IF(ISNUMBER($H212),IF('Order Form'!$K$14="Yes",'Order Form'!$F$8,""),""))</f>
        <v/>
      </c>
      <c r="Z212" s="103" t="str">
        <f>IF('Order Form'!$F$9="Email","",IF(ISNUMBER($H212),IF('Order Form'!$K$14="Yes",'Order Form'!$F$9,""),""))</f>
        <v/>
      </c>
      <c r="AA212" s="44"/>
      <c r="AC212" s="92" t="str">
        <f>IF(ISNUMBER(($H212)),LEFT('Order Form'!$K$10,2),"")</f>
        <v/>
      </c>
      <c r="AD212" s="40"/>
      <c r="AE212" s="92" t="str">
        <f>IF(AC212="GR",LEFT('Order Form'!$K$11,2),"")</f>
        <v/>
      </c>
      <c r="AF212" s="40"/>
      <c r="AG212" s="44"/>
      <c r="AH212" s="44"/>
      <c r="AI212" s="92" t="str">
        <f>IF(ISNUMBER(($H212)),IF('Order Form'!$K$16="Yes","P",""),"")</f>
        <v/>
      </c>
      <c r="AJ212" s="40"/>
      <c r="AK212" s="112"/>
      <c r="AL212" s="112"/>
      <c r="AM212" s="40"/>
      <c r="AN212" s="40"/>
      <c r="AO212" s="44"/>
      <c r="AP212" s="40"/>
      <c r="AQ212" s="44"/>
      <c r="AR212" s="44"/>
      <c r="AS212" s="44"/>
      <c r="AZ212" s="92" t="str">
        <f>IF(ISNUMBER(($H212)),IF('Order Form'!$K$15="Yes","Y",""),"")</f>
        <v/>
      </c>
      <c r="BD212" s="93" t="e">
        <f>IF('Order Form'!#REF!&gt;0,"OF"," ")</f>
        <v>#REF!</v>
      </c>
      <c r="BE212" s="92" t="e">
        <f>IF('Order Form'!#REF!&gt;0,"Y"," ")</f>
        <v>#REF!</v>
      </c>
      <c r="BF212" s="92" t="e">
        <f>IF('Order Form'!#REF!&gt;0,"STANDARD"," ")</f>
        <v>#REF!</v>
      </c>
    </row>
    <row r="213" spans="1:58">
      <c r="A213" s="40"/>
      <c r="B213" s="99" t="str">
        <f>IF(ISNUMBER(($H213)),'Order Form'!$D$5,"")</f>
        <v/>
      </c>
      <c r="C213" s="98" t="str">
        <f>IF(ISNUMBER(($H213)),'Order Form'!$G$5,"")</f>
        <v/>
      </c>
      <c r="D213" s="98" t="str">
        <f>IF('Order Form'!F229="","",IF(ISNUMBER(($H213)),'Order Form'!F229,""))</f>
        <v/>
      </c>
      <c r="E213" s="41"/>
      <c r="F213" s="97" t="str">
        <f>IF(ISNUMBER((H213)),SUBSTITUTE(SUBSTITUTE('Order Form'!B229,"-","")," ",""),"")</f>
        <v/>
      </c>
      <c r="G213" s="42"/>
      <c r="H213" s="96" t="str">
        <f>IF('Order Form'!H229&gt;0,'Order Form'!H229," ")</f>
        <v xml:space="preserve"> </v>
      </c>
      <c r="I213" s="95" t="str">
        <f>IF('Order Form'!$K$13="Yes",(IF('Order Form'!J229&gt;0,"",IF('Order Form'!$K$10&lt;&gt;"GR - Gratis",IF('Order Form'!I229=0,"",IF(ISNUMBER($H213),'Order Form'!I229,"")),""))),"")</f>
        <v/>
      </c>
      <c r="J213" s="95" t="str">
        <f>IF('Order Form'!$K$13="Yes",(IF('Order Form'!J229=0,"",IF('Order Form'!$K$10&lt;&gt;"GR - Gratis",IF(ISNUMBER($H213),'Order Form'!J229,""),""))),"")</f>
        <v/>
      </c>
      <c r="K213" s="43"/>
      <c r="L213" s="95" t="str">
        <f>IF('Order Form'!J229&gt;0,"",IF('Order Form'!G229=0,"",IF('Order Form'!$K$10&lt;&gt;"GR - Gratis",IF('Order Form'!$K$12="Yes",IF(ISNUMBER($H213),'Order Form'!G229*100,""),""),"")))</f>
        <v/>
      </c>
      <c r="M213" s="95" t="str">
        <f>IF('Order Form'!J229&gt;0,"",IF('Order Form'!$K$17=0,"",IF('Order Form'!$K$17=0,"",IF('Order Form'!$K$10&lt;&gt;"GR - Gratis",IF('Order Form'!$K$12="Yes",IF(ISNUMBER($H213),'Order Form'!$K$17*100,""),""),""))))</f>
        <v/>
      </c>
      <c r="N213" s="44"/>
      <c r="O213" s="94" t="str">
        <f>IF('Order Form'!$B$8="Name / Attent Of","",IF(ISNUMBER($H213),IF('Order Form'!$K$14="Yes",'Order Form'!$B$8,""),""))</f>
        <v/>
      </c>
      <c r="P213" s="102" t="str">
        <f>IF('Order Form'!$B$9="Company / Department","",IF(ISNUMBER($H213),IF('Order Form'!$K$14="Yes",'Order Form'!$B$9,""),""))</f>
        <v/>
      </c>
      <c r="Q213" s="94" t="str">
        <f>IF('Order Form'!$B$10="Address 1","",IF(ISNUMBER($H213),IF('Order Form'!$K$14="Yes",'Order Form'!$B$10,""),""))</f>
        <v/>
      </c>
      <c r="R213" s="94" t="str">
        <f>IF('Order Form'!$B$11="Address 2","",IF(ISNUMBER($H213),IF('Order Form'!$K$14="Yes",'Order Form'!$B$11,""),""))</f>
        <v/>
      </c>
      <c r="S213" s="102" t="str">
        <f>IF('Order Form'!$B$12="Address 3","",IF(ISNUMBER($H213),IF('Order Form'!$K$14="Yes",'Order Form'!$B$12,""),""))</f>
        <v/>
      </c>
      <c r="T213" s="94" t="str">
        <f>IF('Order Form'!$B$13="Town","",IF(ISNUMBER($H213),IF('Order Form'!$K$14="Yes",'Order Form'!$B$13,""),""))</f>
        <v/>
      </c>
      <c r="U213" s="40"/>
      <c r="V213" s="109" t="str">
        <f>IF('Order Form'!$B$14="Post Code","",IF(ISNUMBER($H213),IF('Order Form'!$K$14="Yes",'Order Form'!$B$14,""),""))</f>
        <v/>
      </c>
      <c r="W213" s="104" t="str">
        <f>IF('Order Form'!$B$15="Country","",IF(ISNUMBER($H213),IF('Order Form'!$K$14="Yes",VLOOKUP('Order Form'!$B$15,Lists!N:O,2,0),""),""))</f>
        <v/>
      </c>
      <c r="X213" s="106"/>
      <c r="Y213" s="105" t="str">
        <f>IF('Order Form'!$F$8="Phone","",IF(ISNUMBER($H213),IF('Order Form'!$K$14="Yes",'Order Form'!$F$8,""),""))</f>
        <v/>
      </c>
      <c r="Z213" s="103" t="str">
        <f>IF('Order Form'!$F$9="Email","",IF(ISNUMBER($H213),IF('Order Form'!$K$14="Yes",'Order Form'!$F$9,""),""))</f>
        <v/>
      </c>
      <c r="AA213" s="44"/>
      <c r="AC213" s="92" t="str">
        <f>IF(ISNUMBER(($H213)),LEFT('Order Form'!$K$10,2),"")</f>
        <v/>
      </c>
      <c r="AD213" s="40"/>
      <c r="AE213" s="92" t="str">
        <f>IF(AC213="GR",LEFT('Order Form'!$K$11,2),"")</f>
        <v/>
      </c>
      <c r="AF213" s="40"/>
      <c r="AG213" s="44"/>
      <c r="AH213" s="44"/>
      <c r="AI213" s="92" t="str">
        <f>IF(ISNUMBER(($H213)),IF('Order Form'!$K$16="Yes","P",""),"")</f>
        <v/>
      </c>
      <c r="AJ213" s="40"/>
      <c r="AK213" s="112"/>
      <c r="AL213" s="112"/>
      <c r="AM213" s="40"/>
      <c r="AN213" s="40"/>
      <c r="AO213" s="44"/>
      <c r="AP213" s="40"/>
      <c r="AQ213" s="44"/>
      <c r="AR213" s="44"/>
      <c r="AS213" s="44"/>
      <c r="AZ213" s="92" t="str">
        <f>IF(ISNUMBER(($H213)),IF('Order Form'!$K$15="Yes","Y",""),"")</f>
        <v/>
      </c>
      <c r="BD213" s="93" t="e">
        <f>IF('Order Form'!#REF!&gt;0,"OF"," ")</f>
        <v>#REF!</v>
      </c>
      <c r="BE213" s="92" t="e">
        <f>IF('Order Form'!#REF!&gt;0,"Y"," ")</f>
        <v>#REF!</v>
      </c>
      <c r="BF213" s="92" t="e">
        <f>IF('Order Form'!#REF!&gt;0,"STANDARD"," ")</f>
        <v>#REF!</v>
      </c>
    </row>
    <row r="214" spans="1:58">
      <c r="A214" s="40"/>
      <c r="B214" s="99" t="str">
        <f>IF(ISNUMBER(($H214)),'Order Form'!$D$5,"")</f>
        <v/>
      </c>
      <c r="C214" s="98" t="str">
        <f>IF(ISNUMBER(($H214)),'Order Form'!$G$5,"")</f>
        <v/>
      </c>
      <c r="D214" s="98" t="str">
        <f>IF('Order Form'!F230="","",IF(ISNUMBER(($H214)),'Order Form'!F230,""))</f>
        <v/>
      </c>
      <c r="E214" s="41"/>
      <c r="F214" s="97" t="str">
        <f>IF(ISNUMBER((H214)),SUBSTITUTE(SUBSTITUTE('Order Form'!B230,"-","")," ",""),"")</f>
        <v/>
      </c>
      <c r="G214" s="42"/>
      <c r="H214" s="96" t="str">
        <f>IF('Order Form'!H230&gt;0,'Order Form'!H230," ")</f>
        <v xml:space="preserve"> </v>
      </c>
      <c r="I214" s="95" t="str">
        <f>IF('Order Form'!$K$13="Yes",(IF('Order Form'!J230&gt;0,"",IF('Order Form'!$K$10&lt;&gt;"GR - Gratis",IF('Order Form'!I230=0,"",IF(ISNUMBER($H214),'Order Form'!I230,"")),""))),"")</f>
        <v/>
      </c>
      <c r="J214" s="95" t="str">
        <f>IF('Order Form'!$K$13="Yes",(IF('Order Form'!J230=0,"",IF('Order Form'!$K$10&lt;&gt;"GR - Gratis",IF(ISNUMBER($H214),'Order Form'!J230,""),""))),"")</f>
        <v/>
      </c>
      <c r="K214" s="43"/>
      <c r="L214" s="95" t="str">
        <f>IF('Order Form'!J230&gt;0,"",IF('Order Form'!G230=0,"",IF('Order Form'!$K$10&lt;&gt;"GR - Gratis",IF('Order Form'!$K$12="Yes",IF(ISNUMBER($H214),'Order Form'!G230*100,""),""),"")))</f>
        <v/>
      </c>
      <c r="M214" s="95" t="str">
        <f>IF('Order Form'!J230&gt;0,"",IF('Order Form'!$K$17=0,"",IF('Order Form'!$K$17=0,"",IF('Order Form'!$K$10&lt;&gt;"GR - Gratis",IF('Order Form'!$K$12="Yes",IF(ISNUMBER($H214),'Order Form'!$K$17*100,""),""),""))))</f>
        <v/>
      </c>
      <c r="N214" s="44"/>
      <c r="O214" s="94" t="str">
        <f>IF('Order Form'!$B$8="Name / Attent Of","",IF(ISNUMBER($H214),IF('Order Form'!$K$14="Yes",'Order Form'!$B$8,""),""))</f>
        <v/>
      </c>
      <c r="P214" s="102" t="str">
        <f>IF('Order Form'!$B$9="Company / Department","",IF(ISNUMBER($H214),IF('Order Form'!$K$14="Yes",'Order Form'!$B$9,""),""))</f>
        <v/>
      </c>
      <c r="Q214" s="94" t="str">
        <f>IF('Order Form'!$B$10="Address 1","",IF(ISNUMBER($H214),IF('Order Form'!$K$14="Yes",'Order Form'!$B$10,""),""))</f>
        <v/>
      </c>
      <c r="R214" s="94" t="str">
        <f>IF('Order Form'!$B$11="Address 2","",IF(ISNUMBER($H214),IF('Order Form'!$K$14="Yes",'Order Form'!$B$11,""),""))</f>
        <v/>
      </c>
      <c r="S214" s="102" t="str">
        <f>IF('Order Form'!$B$12="Address 3","",IF(ISNUMBER($H214),IF('Order Form'!$K$14="Yes",'Order Form'!$B$12,""),""))</f>
        <v/>
      </c>
      <c r="T214" s="94" t="str">
        <f>IF('Order Form'!$B$13="Town","",IF(ISNUMBER($H214),IF('Order Form'!$K$14="Yes",'Order Form'!$B$13,""),""))</f>
        <v/>
      </c>
      <c r="U214" s="40"/>
      <c r="V214" s="109" t="str">
        <f>IF('Order Form'!$B$14="Post Code","",IF(ISNUMBER($H214),IF('Order Form'!$K$14="Yes",'Order Form'!$B$14,""),""))</f>
        <v/>
      </c>
      <c r="W214" s="104" t="str">
        <f>IF('Order Form'!$B$15="Country","",IF(ISNUMBER($H214),IF('Order Form'!$K$14="Yes",VLOOKUP('Order Form'!$B$15,Lists!N:O,2,0),""),""))</f>
        <v/>
      </c>
      <c r="X214" s="106"/>
      <c r="Y214" s="105" t="str">
        <f>IF('Order Form'!$F$8="Phone","",IF(ISNUMBER($H214),IF('Order Form'!$K$14="Yes",'Order Form'!$F$8,""),""))</f>
        <v/>
      </c>
      <c r="Z214" s="103" t="str">
        <f>IF('Order Form'!$F$9="Email","",IF(ISNUMBER($H214),IF('Order Form'!$K$14="Yes",'Order Form'!$F$9,""),""))</f>
        <v/>
      </c>
      <c r="AA214" s="44"/>
      <c r="AC214" s="92" t="str">
        <f>IF(ISNUMBER(($H214)),LEFT('Order Form'!$K$10,2),"")</f>
        <v/>
      </c>
      <c r="AD214" s="40"/>
      <c r="AE214" s="92" t="str">
        <f>IF(AC214="GR",LEFT('Order Form'!$K$11,2),"")</f>
        <v/>
      </c>
      <c r="AF214" s="40"/>
      <c r="AG214" s="44"/>
      <c r="AH214" s="44"/>
      <c r="AI214" s="92" t="str">
        <f>IF(ISNUMBER(($H214)),IF('Order Form'!$K$16="Yes","P",""),"")</f>
        <v/>
      </c>
      <c r="AJ214" s="40"/>
      <c r="AK214" s="112"/>
      <c r="AL214" s="112"/>
      <c r="AM214" s="40"/>
      <c r="AN214" s="40"/>
      <c r="AO214" s="44"/>
      <c r="AP214" s="40"/>
      <c r="AQ214" s="44"/>
      <c r="AR214" s="44"/>
      <c r="AS214" s="44"/>
      <c r="AZ214" s="92" t="str">
        <f>IF(ISNUMBER(($H214)),IF('Order Form'!$K$15="Yes","Y",""),"")</f>
        <v/>
      </c>
      <c r="BD214" s="93" t="e">
        <f>IF('Order Form'!#REF!&gt;0,"OF"," ")</f>
        <v>#REF!</v>
      </c>
      <c r="BE214" s="92" t="e">
        <f>IF('Order Form'!#REF!&gt;0,"Y"," ")</f>
        <v>#REF!</v>
      </c>
      <c r="BF214" s="92" t="e">
        <f>IF('Order Form'!#REF!&gt;0,"STANDARD"," ")</f>
        <v>#REF!</v>
      </c>
    </row>
    <row r="215" spans="1:58">
      <c r="A215" s="40"/>
      <c r="B215" s="99" t="str">
        <f>IF(ISNUMBER(($H215)),'Order Form'!$D$5,"")</f>
        <v/>
      </c>
      <c r="C215" s="98" t="str">
        <f>IF(ISNUMBER(($H215)),'Order Form'!$G$5,"")</f>
        <v/>
      </c>
      <c r="D215" s="98" t="str">
        <f>IF('Order Form'!F231="","",IF(ISNUMBER(($H215)),'Order Form'!F231,""))</f>
        <v/>
      </c>
      <c r="E215" s="41"/>
      <c r="F215" s="97" t="str">
        <f>IF(ISNUMBER((H215)),SUBSTITUTE(SUBSTITUTE('Order Form'!B231,"-","")," ",""),"")</f>
        <v/>
      </c>
      <c r="G215" s="42"/>
      <c r="H215" s="96" t="str">
        <f>IF('Order Form'!H231&gt;0,'Order Form'!H231," ")</f>
        <v xml:space="preserve"> </v>
      </c>
      <c r="I215" s="95" t="str">
        <f>IF('Order Form'!$K$13="Yes",(IF('Order Form'!J231&gt;0,"",IF('Order Form'!$K$10&lt;&gt;"GR - Gratis",IF('Order Form'!I231=0,"",IF(ISNUMBER($H215),'Order Form'!I231,"")),""))),"")</f>
        <v/>
      </c>
      <c r="J215" s="95" t="str">
        <f>IF('Order Form'!$K$13="Yes",(IF('Order Form'!J231=0,"",IF('Order Form'!$K$10&lt;&gt;"GR - Gratis",IF(ISNUMBER($H215),'Order Form'!J231,""),""))),"")</f>
        <v/>
      </c>
      <c r="K215" s="43"/>
      <c r="L215" s="95" t="str">
        <f>IF('Order Form'!J231&gt;0,"",IF('Order Form'!G231=0,"",IF('Order Form'!$K$10&lt;&gt;"GR - Gratis",IF('Order Form'!$K$12="Yes",IF(ISNUMBER($H215),'Order Form'!G231*100,""),""),"")))</f>
        <v/>
      </c>
      <c r="M215" s="95" t="str">
        <f>IF('Order Form'!J231&gt;0,"",IF('Order Form'!$K$17=0,"",IF('Order Form'!$K$17=0,"",IF('Order Form'!$K$10&lt;&gt;"GR - Gratis",IF('Order Form'!$K$12="Yes",IF(ISNUMBER($H215),'Order Form'!$K$17*100,""),""),""))))</f>
        <v/>
      </c>
      <c r="N215" s="44"/>
      <c r="O215" s="94" t="str">
        <f>IF('Order Form'!$B$8="Name / Attent Of","",IF(ISNUMBER($H215),IF('Order Form'!$K$14="Yes",'Order Form'!$B$8,""),""))</f>
        <v/>
      </c>
      <c r="P215" s="102" t="str">
        <f>IF('Order Form'!$B$9="Company / Department","",IF(ISNUMBER($H215),IF('Order Form'!$K$14="Yes",'Order Form'!$B$9,""),""))</f>
        <v/>
      </c>
      <c r="Q215" s="94" t="str">
        <f>IF('Order Form'!$B$10="Address 1","",IF(ISNUMBER($H215),IF('Order Form'!$K$14="Yes",'Order Form'!$B$10,""),""))</f>
        <v/>
      </c>
      <c r="R215" s="94" t="str">
        <f>IF('Order Form'!$B$11="Address 2","",IF(ISNUMBER($H215),IF('Order Form'!$K$14="Yes",'Order Form'!$B$11,""),""))</f>
        <v/>
      </c>
      <c r="S215" s="102" t="str">
        <f>IF('Order Form'!$B$12="Address 3","",IF(ISNUMBER($H215),IF('Order Form'!$K$14="Yes",'Order Form'!$B$12,""),""))</f>
        <v/>
      </c>
      <c r="T215" s="94" t="str">
        <f>IF('Order Form'!$B$13="Town","",IF(ISNUMBER($H215),IF('Order Form'!$K$14="Yes",'Order Form'!$B$13,""),""))</f>
        <v/>
      </c>
      <c r="U215" s="40"/>
      <c r="V215" s="109" t="str">
        <f>IF('Order Form'!$B$14="Post Code","",IF(ISNUMBER($H215),IF('Order Form'!$K$14="Yes",'Order Form'!$B$14,""),""))</f>
        <v/>
      </c>
      <c r="W215" s="104" t="str">
        <f>IF('Order Form'!$B$15="Country","",IF(ISNUMBER($H215),IF('Order Form'!$K$14="Yes",VLOOKUP('Order Form'!$B$15,Lists!N:O,2,0),""),""))</f>
        <v/>
      </c>
      <c r="X215" s="106"/>
      <c r="Y215" s="105" t="str">
        <f>IF('Order Form'!$F$8="Phone","",IF(ISNUMBER($H215),IF('Order Form'!$K$14="Yes",'Order Form'!$F$8,""),""))</f>
        <v/>
      </c>
      <c r="Z215" s="103" t="str">
        <f>IF('Order Form'!$F$9="Email","",IF(ISNUMBER($H215),IF('Order Form'!$K$14="Yes",'Order Form'!$F$9,""),""))</f>
        <v/>
      </c>
      <c r="AA215" s="44"/>
      <c r="AC215" s="92" t="str">
        <f>IF(ISNUMBER(($H215)),LEFT('Order Form'!$K$10,2),"")</f>
        <v/>
      </c>
      <c r="AD215" s="40"/>
      <c r="AE215" s="92" t="str">
        <f>IF(AC215="GR",LEFT('Order Form'!$K$11,2),"")</f>
        <v/>
      </c>
      <c r="AF215" s="40"/>
      <c r="AG215" s="44"/>
      <c r="AH215" s="44"/>
      <c r="AI215" s="92" t="str">
        <f>IF(ISNUMBER(($H215)),IF('Order Form'!$K$16="Yes","P",""),"")</f>
        <v/>
      </c>
      <c r="AJ215" s="40"/>
      <c r="AK215" s="112"/>
      <c r="AL215" s="112"/>
      <c r="AM215" s="40"/>
      <c r="AN215" s="40"/>
      <c r="AO215" s="44"/>
      <c r="AP215" s="40"/>
      <c r="AQ215" s="44"/>
      <c r="AR215" s="44"/>
      <c r="AS215" s="44"/>
      <c r="AZ215" s="92" t="str">
        <f>IF(ISNUMBER(($H215)),IF('Order Form'!$K$15="Yes","Y",""),"")</f>
        <v/>
      </c>
      <c r="BD215" s="93" t="e">
        <f>IF('Order Form'!#REF!&gt;0,"OF"," ")</f>
        <v>#REF!</v>
      </c>
      <c r="BE215" s="92" t="e">
        <f>IF('Order Form'!#REF!&gt;0,"Y"," ")</f>
        <v>#REF!</v>
      </c>
      <c r="BF215" s="92" t="e">
        <f>IF('Order Form'!#REF!&gt;0,"STANDARD"," ")</f>
        <v>#REF!</v>
      </c>
    </row>
    <row r="216" spans="1:58">
      <c r="A216" s="40"/>
      <c r="B216" s="99" t="str">
        <f>IF(ISNUMBER(($H216)),'Order Form'!$D$5,"")</f>
        <v/>
      </c>
      <c r="C216" s="98" t="str">
        <f>IF(ISNUMBER(($H216)),'Order Form'!$G$5,"")</f>
        <v/>
      </c>
      <c r="D216" s="98" t="str">
        <f>IF('Order Form'!F232="","",IF(ISNUMBER(($H216)),'Order Form'!F232,""))</f>
        <v/>
      </c>
      <c r="E216" s="41"/>
      <c r="F216" s="97" t="str">
        <f>IF(ISNUMBER((H216)),SUBSTITUTE(SUBSTITUTE('Order Form'!B232,"-","")," ",""),"")</f>
        <v/>
      </c>
      <c r="G216" s="42"/>
      <c r="H216" s="96" t="str">
        <f>IF('Order Form'!H232&gt;0,'Order Form'!H232," ")</f>
        <v xml:space="preserve"> </v>
      </c>
      <c r="I216" s="95" t="str">
        <f>IF('Order Form'!$K$13="Yes",(IF('Order Form'!J232&gt;0,"",IF('Order Form'!$K$10&lt;&gt;"GR - Gratis",IF('Order Form'!I232=0,"",IF(ISNUMBER($H216),'Order Form'!I232,"")),""))),"")</f>
        <v/>
      </c>
      <c r="J216" s="95" t="str">
        <f>IF('Order Form'!$K$13="Yes",(IF('Order Form'!J232=0,"",IF('Order Form'!$K$10&lt;&gt;"GR - Gratis",IF(ISNUMBER($H216),'Order Form'!J232,""),""))),"")</f>
        <v/>
      </c>
      <c r="K216" s="43"/>
      <c r="L216" s="95" t="str">
        <f>IF('Order Form'!J232&gt;0,"",IF('Order Form'!G232=0,"",IF('Order Form'!$K$10&lt;&gt;"GR - Gratis",IF('Order Form'!$K$12="Yes",IF(ISNUMBER($H216),'Order Form'!G232*100,""),""),"")))</f>
        <v/>
      </c>
      <c r="M216" s="95" t="str">
        <f>IF('Order Form'!J232&gt;0,"",IF('Order Form'!$K$17=0,"",IF('Order Form'!$K$17=0,"",IF('Order Form'!$K$10&lt;&gt;"GR - Gratis",IF('Order Form'!$K$12="Yes",IF(ISNUMBER($H216),'Order Form'!$K$17*100,""),""),""))))</f>
        <v/>
      </c>
      <c r="N216" s="44"/>
      <c r="O216" s="94" t="str">
        <f>IF('Order Form'!$B$8="Name / Attent Of","",IF(ISNUMBER($H216),IF('Order Form'!$K$14="Yes",'Order Form'!$B$8,""),""))</f>
        <v/>
      </c>
      <c r="P216" s="102" t="str">
        <f>IF('Order Form'!$B$9="Company / Department","",IF(ISNUMBER($H216),IF('Order Form'!$K$14="Yes",'Order Form'!$B$9,""),""))</f>
        <v/>
      </c>
      <c r="Q216" s="94" t="str">
        <f>IF('Order Form'!$B$10="Address 1","",IF(ISNUMBER($H216),IF('Order Form'!$K$14="Yes",'Order Form'!$B$10,""),""))</f>
        <v/>
      </c>
      <c r="R216" s="94" t="str">
        <f>IF('Order Form'!$B$11="Address 2","",IF(ISNUMBER($H216),IF('Order Form'!$K$14="Yes",'Order Form'!$B$11,""),""))</f>
        <v/>
      </c>
      <c r="S216" s="102" t="str">
        <f>IF('Order Form'!$B$12="Address 3","",IF(ISNUMBER($H216),IF('Order Form'!$K$14="Yes",'Order Form'!$B$12,""),""))</f>
        <v/>
      </c>
      <c r="T216" s="94" t="str">
        <f>IF('Order Form'!$B$13="Town","",IF(ISNUMBER($H216),IF('Order Form'!$K$14="Yes",'Order Form'!$B$13,""),""))</f>
        <v/>
      </c>
      <c r="U216" s="40"/>
      <c r="V216" s="109" t="str">
        <f>IF('Order Form'!$B$14="Post Code","",IF(ISNUMBER($H216),IF('Order Form'!$K$14="Yes",'Order Form'!$B$14,""),""))</f>
        <v/>
      </c>
      <c r="W216" s="104" t="str">
        <f>IF('Order Form'!$B$15="Country","",IF(ISNUMBER($H216),IF('Order Form'!$K$14="Yes",VLOOKUP('Order Form'!$B$15,Lists!N:O,2,0),""),""))</f>
        <v/>
      </c>
      <c r="X216" s="106"/>
      <c r="Y216" s="105" t="str">
        <f>IF('Order Form'!$F$8="Phone","",IF(ISNUMBER($H216),IF('Order Form'!$K$14="Yes",'Order Form'!$F$8,""),""))</f>
        <v/>
      </c>
      <c r="Z216" s="103" t="str">
        <f>IF('Order Form'!$F$9="Email","",IF(ISNUMBER($H216),IF('Order Form'!$K$14="Yes",'Order Form'!$F$9,""),""))</f>
        <v/>
      </c>
      <c r="AA216" s="44"/>
      <c r="AC216" s="92" t="str">
        <f>IF(ISNUMBER(($H216)),LEFT('Order Form'!$K$10,2),"")</f>
        <v/>
      </c>
      <c r="AD216" s="40"/>
      <c r="AE216" s="92" t="str">
        <f>IF(AC216="GR",LEFT('Order Form'!$K$11,2),"")</f>
        <v/>
      </c>
      <c r="AF216" s="40"/>
      <c r="AG216" s="44"/>
      <c r="AH216" s="44"/>
      <c r="AI216" s="92" t="str">
        <f>IF(ISNUMBER(($H216)),IF('Order Form'!$K$16="Yes","P",""),"")</f>
        <v/>
      </c>
      <c r="AJ216" s="40"/>
      <c r="AK216" s="112"/>
      <c r="AL216" s="112"/>
      <c r="AM216" s="40"/>
      <c r="AN216" s="40"/>
      <c r="AO216" s="44"/>
      <c r="AP216" s="40"/>
      <c r="AQ216" s="44"/>
      <c r="AR216" s="44"/>
      <c r="AS216" s="44"/>
      <c r="AZ216" s="92" t="str">
        <f>IF(ISNUMBER(($H216)),IF('Order Form'!$K$15="Yes","Y",""),"")</f>
        <v/>
      </c>
      <c r="BD216" s="93" t="e">
        <f>IF('Order Form'!#REF!&gt;0,"OF"," ")</f>
        <v>#REF!</v>
      </c>
      <c r="BE216" s="92" t="e">
        <f>IF('Order Form'!#REF!&gt;0,"Y"," ")</f>
        <v>#REF!</v>
      </c>
      <c r="BF216" s="92" t="e">
        <f>IF('Order Form'!#REF!&gt;0,"STANDARD"," ")</f>
        <v>#REF!</v>
      </c>
    </row>
    <row r="217" spans="1:58">
      <c r="A217" s="40"/>
      <c r="B217" s="99" t="str">
        <f>IF(ISNUMBER(($H217)),'Order Form'!$D$5,"")</f>
        <v/>
      </c>
      <c r="C217" s="98" t="str">
        <f>IF(ISNUMBER(($H217)),'Order Form'!$G$5,"")</f>
        <v/>
      </c>
      <c r="D217" s="98" t="str">
        <f>IF('Order Form'!F233="","",IF(ISNUMBER(($H217)),'Order Form'!F233,""))</f>
        <v/>
      </c>
      <c r="E217" s="41"/>
      <c r="F217" s="97" t="str">
        <f>IF(ISNUMBER((H217)),SUBSTITUTE(SUBSTITUTE('Order Form'!B233,"-","")," ",""),"")</f>
        <v/>
      </c>
      <c r="G217" s="42"/>
      <c r="H217" s="96" t="str">
        <f>IF('Order Form'!H233&gt;0,'Order Form'!H233," ")</f>
        <v xml:space="preserve"> </v>
      </c>
      <c r="I217" s="95" t="str">
        <f>IF('Order Form'!$K$13="Yes",(IF('Order Form'!J233&gt;0,"",IF('Order Form'!$K$10&lt;&gt;"GR - Gratis",IF('Order Form'!I233=0,"",IF(ISNUMBER($H217),'Order Form'!I233,"")),""))),"")</f>
        <v/>
      </c>
      <c r="J217" s="95" t="str">
        <f>IF('Order Form'!$K$13="Yes",(IF('Order Form'!J233=0,"",IF('Order Form'!$K$10&lt;&gt;"GR - Gratis",IF(ISNUMBER($H217),'Order Form'!J233,""),""))),"")</f>
        <v/>
      </c>
      <c r="K217" s="43"/>
      <c r="L217" s="95" t="str">
        <f>IF('Order Form'!J233&gt;0,"",IF('Order Form'!G233=0,"",IF('Order Form'!$K$10&lt;&gt;"GR - Gratis",IF('Order Form'!$K$12="Yes",IF(ISNUMBER($H217),'Order Form'!G233*100,""),""),"")))</f>
        <v/>
      </c>
      <c r="M217" s="95" t="str">
        <f>IF('Order Form'!J233&gt;0,"",IF('Order Form'!$K$17=0,"",IF('Order Form'!$K$17=0,"",IF('Order Form'!$K$10&lt;&gt;"GR - Gratis",IF('Order Form'!$K$12="Yes",IF(ISNUMBER($H217),'Order Form'!$K$17*100,""),""),""))))</f>
        <v/>
      </c>
      <c r="N217" s="44"/>
      <c r="O217" s="94" t="str">
        <f>IF('Order Form'!$B$8="Name / Attent Of","",IF(ISNUMBER($H217),IF('Order Form'!$K$14="Yes",'Order Form'!$B$8,""),""))</f>
        <v/>
      </c>
      <c r="P217" s="102" t="str">
        <f>IF('Order Form'!$B$9="Company / Department","",IF(ISNUMBER($H217),IF('Order Form'!$K$14="Yes",'Order Form'!$B$9,""),""))</f>
        <v/>
      </c>
      <c r="Q217" s="94" t="str">
        <f>IF('Order Form'!$B$10="Address 1","",IF(ISNUMBER($H217),IF('Order Form'!$K$14="Yes",'Order Form'!$B$10,""),""))</f>
        <v/>
      </c>
      <c r="R217" s="94" t="str">
        <f>IF('Order Form'!$B$11="Address 2","",IF(ISNUMBER($H217),IF('Order Form'!$K$14="Yes",'Order Form'!$B$11,""),""))</f>
        <v/>
      </c>
      <c r="S217" s="102" t="str">
        <f>IF('Order Form'!$B$12="Address 3","",IF(ISNUMBER($H217),IF('Order Form'!$K$14="Yes",'Order Form'!$B$12,""),""))</f>
        <v/>
      </c>
      <c r="T217" s="94" t="str">
        <f>IF('Order Form'!$B$13="Town","",IF(ISNUMBER($H217),IF('Order Form'!$K$14="Yes",'Order Form'!$B$13,""),""))</f>
        <v/>
      </c>
      <c r="U217" s="40"/>
      <c r="V217" s="109" t="str">
        <f>IF('Order Form'!$B$14="Post Code","",IF(ISNUMBER($H217),IF('Order Form'!$K$14="Yes",'Order Form'!$B$14,""),""))</f>
        <v/>
      </c>
      <c r="W217" s="104" t="str">
        <f>IF('Order Form'!$B$15="Country","",IF(ISNUMBER($H217),IF('Order Form'!$K$14="Yes",VLOOKUP('Order Form'!$B$15,Lists!N:O,2,0),""),""))</f>
        <v/>
      </c>
      <c r="X217" s="106"/>
      <c r="Y217" s="105" t="str">
        <f>IF('Order Form'!$F$8="Phone","",IF(ISNUMBER($H217),IF('Order Form'!$K$14="Yes",'Order Form'!$F$8,""),""))</f>
        <v/>
      </c>
      <c r="Z217" s="103" t="str">
        <f>IF('Order Form'!$F$9="Email","",IF(ISNUMBER($H217),IF('Order Form'!$K$14="Yes",'Order Form'!$F$9,""),""))</f>
        <v/>
      </c>
      <c r="AA217" s="44"/>
      <c r="AC217" s="92" t="str">
        <f>IF(ISNUMBER(($H217)),LEFT('Order Form'!$K$10,2),"")</f>
        <v/>
      </c>
      <c r="AD217" s="40"/>
      <c r="AE217" s="92" t="str">
        <f>IF(AC217="GR",LEFT('Order Form'!$K$11,2),"")</f>
        <v/>
      </c>
      <c r="AF217" s="40"/>
      <c r="AG217" s="44"/>
      <c r="AH217" s="44"/>
      <c r="AI217" s="92" t="str">
        <f>IF(ISNUMBER(($H217)),IF('Order Form'!$K$16="Yes","P",""),"")</f>
        <v/>
      </c>
      <c r="AJ217" s="40"/>
      <c r="AK217" s="112"/>
      <c r="AL217" s="112"/>
      <c r="AM217" s="40"/>
      <c r="AN217" s="40"/>
      <c r="AO217" s="44"/>
      <c r="AP217" s="40"/>
      <c r="AQ217" s="44"/>
      <c r="AR217" s="44"/>
      <c r="AS217" s="44"/>
      <c r="AZ217" s="92" t="str">
        <f>IF(ISNUMBER(($H217)),IF('Order Form'!$K$15="Yes","Y",""),"")</f>
        <v/>
      </c>
      <c r="BD217" s="93" t="e">
        <f>IF('Order Form'!#REF!&gt;0,"OF"," ")</f>
        <v>#REF!</v>
      </c>
      <c r="BE217" s="92" t="e">
        <f>IF('Order Form'!#REF!&gt;0,"Y"," ")</f>
        <v>#REF!</v>
      </c>
      <c r="BF217" s="92" t="e">
        <f>IF('Order Form'!#REF!&gt;0,"STANDARD"," ")</f>
        <v>#REF!</v>
      </c>
    </row>
    <row r="218" spans="1:58">
      <c r="A218" s="40"/>
      <c r="B218" s="99" t="str">
        <f>IF(ISNUMBER(($H218)),'Order Form'!$D$5,"")</f>
        <v/>
      </c>
      <c r="C218" s="98" t="str">
        <f>IF(ISNUMBER(($H218)),'Order Form'!$G$5,"")</f>
        <v/>
      </c>
      <c r="D218" s="98" t="str">
        <f>IF('Order Form'!F234="","",IF(ISNUMBER(($H218)),'Order Form'!F234,""))</f>
        <v/>
      </c>
      <c r="E218" s="41"/>
      <c r="F218" s="97" t="str">
        <f>IF(ISNUMBER((H218)),SUBSTITUTE(SUBSTITUTE('Order Form'!B234,"-","")," ",""),"")</f>
        <v/>
      </c>
      <c r="G218" s="42"/>
      <c r="H218" s="96" t="str">
        <f>IF('Order Form'!H234&gt;0,'Order Form'!H234," ")</f>
        <v xml:space="preserve"> </v>
      </c>
      <c r="I218" s="95" t="str">
        <f>IF('Order Form'!$K$13="Yes",(IF('Order Form'!J234&gt;0,"",IF('Order Form'!$K$10&lt;&gt;"GR - Gratis",IF('Order Form'!I234=0,"",IF(ISNUMBER($H218),'Order Form'!I234,"")),""))),"")</f>
        <v/>
      </c>
      <c r="J218" s="95" t="str">
        <f>IF('Order Form'!$K$13="Yes",(IF('Order Form'!J234=0,"",IF('Order Form'!$K$10&lt;&gt;"GR - Gratis",IF(ISNUMBER($H218),'Order Form'!J234,""),""))),"")</f>
        <v/>
      </c>
      <c r="K218" s="43"/>
      <c r="L218" s="95" t="str">
        <f>IF('Order Form'!J234&gt;0,"",IF('Order Form'!G234=0,"",IF('Order Form'!$K$10&lt;&gt;"GR - Gratis",IF('Order Form'!$K$12="Yes",IF(ISNUMBER($H218),'Order Form'!G234*100,""),""),"")))</f>
        <v/>
      </c>
      <c r="M218" s="95" t="str">
        <f>IF('Order Form'!J234&gt;0,"",IF('Order Form'!$K$17=0,"",IF('Order Form'!$K$17=0,"",IF('Order Form'!$K$10&lt;&gt;"GR - Gratis",IF('Order Form'!$K$12="Yes",IF(ISNUMBER($H218),'Order Form'!$K$17*100,""),""),""))))</f>
        <v/>
      </c>
      <c r="N218" s="44"/>
      <c r="O218" s="94" t="str">
        <f>IF('Order Form'!$B$8="Name / Attent Of","",IF(ISNUMBER($H218),IF('Order Form'!$K$14="Yes",'Order Form'!$B$8,""),""))</f>
        <v/>
      </c>
      <c r="P218" s="102" t="str">
        <f>IF('Order Form'!$B$9="Company / Department","",IF(ISNUMBER($H218),IF('Order Form'!$K$14="Yes",'Order Form'!$B$9,""),""))</f>
        <v/>
      </c>
      <c r="Q218" s="94" t="str">
        <f>IF('Order Form'!$B$10="Address 1","",IF(ISNUMBER($H218),IF('Order Form'!$K$14="Yes",'Order Form'!$B$10,""),""))</f>
        <v/>
      </c>
      <c r="R218" s="94" t="str">
        <f>IF('Order Form'!$B$11="Address 2","",IF(ISNUMBER($H218),IF('Order Form'!$K$14="Yes",'Order Form'!$B$11,""),""))</f>
        <v/>
      </c>
      <c r="S218" s="102" t="str">
        <f>IF('Order Form'!$B$12="Address 3","",IF(ISNUMBER($H218),IF('Order Form'!$K$14="Yes",'Order Form'!$B$12,""),""))</f>
        <v/>
      </c>
      <c r="T218" s="94" t="str">
        <f>IF('Order Form'!$B$13="Town","",IF(ISNUMBER($H218),IF('Order Form'!$K$14="Yes",'Order Form'!$B$13,""),""))</f>
        <v/>
      </c>
      <c r="U218" s="40"/>
      <c r="V218" s="109" t="str">
        <f>IF('Order Form'!$B$14="Post Code","",IF(ISNUMBER($H218),IF('Order Form'!$K$14="Yes",'Order Form'!$B$14,""),""))</f>
        <v/>
      </c>
      <c r="W218" s="104" t="str">
        <f>IF('Order Form'!$B$15="Country","",IF(ISNUMBER($H218),IF('Order Form'!$K$14="Yes",VLOOKUP('Order Form'!$B$15,Lists!N:O,2,0),""),""))</f>
        <v/>
      </c>
      <c r="X218" s="106"/>
      <c r="Y218" s="105" t="str">
        <f>IF('Order Form'!$F$8="Phone","",IF(ISNUMBER($H218),IF('Order Form'!$K$14="Yes",'Order Form'!$F$8,""),""))</f>
        <v/>
      </c>
      <c r="Z218" s="103" t="str">
        <f>IF('Order Form'!$F$9="Email","",IF(ISNUMBER($H218),IF('Order Form'!$K$14="Yes",'Order Form'!$F$9,""),""))</f>
        <v/>
      </c>
      <c r="AA218" s="44"/>
      <c r="AC218" s="92" t="str">
        <f>IF(ISNUMBER(($H218)),LEFT('Order Form'!$K$10,2),"")</f>
        <v/>
      </c>
      <c r="AD218" s="40"/>
      <c r="AE218" s="92" t="str">
        <f>IF(AC218="GR",LEFT('Order Form'!$K$11,2),"")</f>
        <v/>
      </c>
      <c r="AF218" s="40"/>
      <c r="AG218" s="44"/>
      <c r="AH218" s="44"/>
      <c r="AI218" s="92" t="str">
        <f>IF(ISNUMBER(($H218)),IF('Order Form'!$K$16="Yes","P",""),"")</f>
        <v/>
      </c>
      <c r="AJ218" s="40"/>
      <c r="AK218" s="112"/>
      <c r="AL218" s="112"/>
      <c r="AM218" s="40"/>
      <c r="AN218" s="40"/>
      <c r="AO218" s="44"/>
      <c r="AP218" s="40"/>
      <c r="AQ218" s="44"/>
      <c r="AR218" s="44"/>
      <c r="AS218" s="44"/>
      <c r="AZ218" s="92" t="str">
        <f>IF(ISNUMBER(($H218)),IF('Order Form'!$K$15="Yes","Y",""),"")</f>
        <v/>
      </c>
      <c r="BD218" s="93" t="e">
        <f>IF('Order Form'!#REF!&gt;0,"OF"," ")</f>
        <v>#REF!</v>
      </c>
      <c r="BE218" s="92" t="e">
        <f>IF('Order Form'!#REF!&gt;0,"Y"," ")</f>
        <v>#REF!</v>
      </c>
      <c r="BF218" s="92" t="e">
        <f>IF('Order Form'!#REF!&gt;0,"STANDARD"," ")</f>
        <v>#REF!</v>
      </c>
    </row>
    <row r="219" spans="1:58">
      <c r="A219" s="40"/>
      <c r="B219" s="99" t="str">
        <f>IF(ISNUMBER(($H219)),'Order Form'!$D$5,"")</f>
        <v/>
      </c>
      <c r="C219" s="98" t="str">
        <f>IF(ISNUMBER(($H219)),'Order Form'!$G$5,"")</f>
        <v/>
      </c>
      <c r="D219" s="98" t="str">
        <f>IF('Order Form'!F235="","",IF(ISNUMBER(($H219)),'Order Form'!F235,""))</f>
        <v/>
      </c>
      <c r="E219" s="41"/>
      <c r="F219" s="97" t="str">
        <f>IF(ISNUMBER((H219)),SUBSTITUTE(SUBSTITUTE('Order Form'!B235,"-","")," ",""),"")</f>
        <v/>
      </c>
      <c r="G219" s="42"/>
      <c r="H219" s="96" t="str">
        <f>IF('Order Form'!H235&gt;0,'Order Form'!H235," ")</f>
        <v xml:space="preserve"> </v>
      </c>
      <c r="I219" s="95" t="str">
        <f>IF('Order Form'!$K$13="Yes",(IF('Order Form'!J235&gt;0,"",IF('Order Form'!$K$10&lt;&gt;"GR - Gratis",IF('Order Form'!I235=0,"",IF(ISNUMBER($H219),'Order Form'!I235,"")),""))),"")</f>
        <v/>
      </c>
      <c r="J219" s="95" t="str">
        <f>IF('Order Form'!$K$13="Yes",(IF('Order Form'!J235=0,"",IF('Order Form'!$K$10&lt;&gt;"GR - Gratis",IF(ISNUMBER($H219),'Order Form'!J235,""),""))),"")</f>
        <v/>
      </c>
      <c r="K219" s="43"/>
      <c r="L219" s="95" t="str">
        <f>IF('Order Form'!J235&gt;0,"",IF('Order Form'!G235=0,"",IF('Order Form'!$K$10&lt;&gt;"GR - Gratis",IF('Order Form'!$K$12="Yes",IF(ISNUMBER($H219),'Order Form'!G235*100,""),""),"")))</f>
        <v/>
      </c>
      <c r="M219" s="95" t="str">
        <f>IF('Order Form'!J235&gt;0,"",IF('Order Form'!$K$17=0,"",IF('Order Form'!$K$17=0,"",IF('Order Form'!$K$10&lt;&gt;"GR - Gratis",IF('Order Form'!$K$12="Yes",IF(ISNUMBER($H219),'Order Form'!$K$17*100,""),""),""))))</f>
        <v/>
      </c>
      <c r="N219" s="44"/>
      <c r="O219" s="94" t="str">
        <f>IF('Order Form'!$B$8="Name / Attent Of","",IF(ISNUMBER($H219),IF('Order Form'!$K$14="Yes",'Order Form'!$B$8,""),""))</f>
        <v/>
      </c>
      <c r="P219" s="102" t="str">
        <f>IF('Order Form'!$B$9="Company / Department","",IF(ISNUMBER($H219),IF('Order Form'!$K$14="Yes",'Order Form'!$B$9,""),""))</f>
        <v/>
      </c>
      <c r="Q219" s="94" t="str">
        <f>IF('Order Form'!$B$10="Address 1","",IF(ISNUMBER($H219),IF('Order Form'!$K$14="Yes",'Order Form'!$B$10,""),""))</f>
        <v/>
      </c>
      <c r="R219" s="94" t="str">
        <f>IF('Order Form'!$B$11="Address 2","",IF(ISNUMBER($H219),IF('Order Form'!$K$14="Yes",'Order Form'!$B$11,""),""))</f>
        <v/>
      </c>
      <c r="S219" s="102" t="str">
        <f>IF('Order Form'!$B$12="Address 3","",IF(ISNUMBER($H219),IF('Order Form'!$K$14="Yes",'Order Form'!$B$12,""),""))</f>
        <v/>
      </c>
      <c r="T219" s="94" t="str">
        <f>IF('Order Form'!$B$13="Town","",IF(ISNUMBER($H219),IF('Order Form'!$K$14="Yes",'Order Form'!$B$13,""),""))</f>
        <v/>
      </c>
      <c r="U219" s="40"/>
      <c r="V219" s="109" t="str">
        <f>IF('Order Form'!$B$14="Post Code","",IF(ISNUMBER($H219),IF('Order Form'!$K$14="Yes",'Order Form'!$B$14,""),""))</f>
        <v/>
      </c>
      <c r="W219" s="104" t="str">
        <f>IF('Order Form'!$B$15="Country","",IF(ISNUMBER($H219),IF('Order Form'!$K$14="Yes",VLOOKUP('Order Form'!$B$15,Lists!N:O,2,0),""),""))</f>
        <v/>
      </c>
      <c r="X219" s="106"/>
      <c r="Y219" s="105" t="str">
        <f>IF('Order Form'!$F$8="Phone","",IF(ISNUMBER($H219),IF('Order Form'!$K$14="Yes",'Order Form'!$F$8,""),""))</f>
        <v/>
      </c>
      <c r="Z219" s="103" t="str">
        <f>IF('Order Form'!$F$9="Email","",IF(ISNUMBER($H219),IF('Order Form'!$K$14="Yes",'Order Form'!$F$9,""),""))</f>
        <v/>
      </c>
      <c r="AA219" s="44"/>
      <c r="AC219" s="92" t="str">
        <f>IF(ISNUMBER(($H219)),LEFT('Order Form'!$K$10,2),"")</f>
        <v/>
      </c>
      <c r="AD219" s="40"/>
      <c r="AE219" s="92" t="str">
        <f>IF(AC219="GR",LEFT('Order Form'!$K$11,2),"")</f>
        <v/>
      </c>
      <c r="AF219" s="40"/>
      <c r="AG219" s="44"/>
      <c r="AH219" s="44"/>
      <c r="AI219" s="92" t="str">
        <f>IF(ISNUMBER(($H219)),IF('Order Form'!$K$16="Yes","P",""),"")</f>
        <v/>
      </c>
      <c r="AJ219" s="40"/>
      <c r="AK219" s="112"/>
      <c r="AL219" s="112"/>
      <c r="AM219" s="40"/>
      <c r="AN219" s="40"/>
      <c r="AO219" s="44"/>
      <c r="AP219" s="40"/>
      <c r="AQ219" s="44"/>
      <c r="AR219" s="44"/>
      <c r="AS219" s="44"/>
      <c r="AZ219" s="92" t="str">
        <f>IF(ISNUMBER(($H219)),IF('Order Form'!$K$15="Yes","Y",""),"")</f>
        <v/>
      </c>
      <c r="BD219" s="93" t="e">
        <f>IF('Order Form'!#REF!&gt;0,"OF"," ")</f>
        <v>#REF!</v>
      </c>
      <c r="BE219" s="92" t="e">
        <f>IF('Order Form'!#REF!&gt;0,"Y"," ")</f>
        <v>#REF!</v>
      </c>
      <c r="BF219" s="92" t="e">
        <f>IF('Order Form'!#REF!&gt;0,"STANDARD"," ")</f>
        <v>#REF!</v>
      </c>
    </row>
    <row r="220" spans="1:58">
      <c r="A220" s="40"/>
      <c r="B220" s="99" t="str">
        <f>IF(ISNUMBER(($H220)),'Order Form'!$D$5,"")</f>
        <v/>
      </c>
      <c r="C220" s="98" t="str">
        <f>IF(ISNUMBER(($H220)),'Order Form'!$G$5,"")</f>
        <v/>
      </c>
      <c r="D220" s="98" t="str">
        <f>IF('Order Form'!F236="","",IF(ISNUMBER(($H220)),'Order Form'!F236,""))</f>
        <v/>
      </c>
      <c r="E220" s="41"/>
      <c r="F220" s="97" t="str">
        <f>IF(ISNUMBER((H220)),SUBSTITUTE(SUBSTITUTE('Order Form'!B236,"-","")," ",""),"")</f>
        <v/>
      </c>
      <c r="G220" s="42"/>
      <c r="H220" s="96" t="str">
        <f>IF('Order Form'!H236&gt;0,'Order Form'!H236," ")</f>
        <v xml:space="preserve"> </v>
      </c>
      <c r="I220" s="95" t="str">
        <f>IF('Order Form'!$K$13="Yes",(IF('Order Form'!J236&gt;0,"",IF('Order Form'!$K$10&lt;&gt;"GR - Gratis",IF('Order Form'!I236=0,"",IF(ISNUMBER($H220),'Order Form'!I236,"")),""))),"")</f>
        <v/>
      </c>
      <c r="J220" s="95" t="str">
        <f>IF('Order Form'!$K$13="Yes",(IF('Order Form'!J236=0,"",IF('Order Form'!$K$10&lt;&gt;"GR - Gratis",IF(ISNUMBER($H220),'Order Form'!J236,""),""))),"")</f>
        <v/>
      </c>
      <c r="K220" s="43"/>
      <c r="L220" s="95" t="str">
        <f>IF('Order Form'!J236&gt;0,"",IF('Order Form'!G236=0,"",IF('Order Form'!$K$10&lt;&gt;"GR - Gratis",IF('Order Form'!$K$12="Yes",IF(ISNUMBER($H220),'Order Form'!G236*100,""),""),"")))</f>
        <v/>
      </c>
      <c r="M220" s="95" t="str">
        <f>IF('Order Form'!J236&gt;0,"",IF('Order Form'!$K$17=0,"",IF('Order Form'!$K$17=0,"",IF('Order Form'!$K$10&lt;&gt;"GR - Gratis",IF('Order Form'!$K$12="Yes",IF(ISNUMBER($H220),'Order Form'!$K$17*100,""),""),""))))</f>
        <v/>
      </c>
      <c r="N220" s="44"/>
      <c r="O220" s="94" t="str">
        <f>IF('Order Form'!$B$8="Name / Attent Of","",IF(ISNUMBER($H220),IF('Order Form'!$K$14="Yes",'Order Form'!$B$8,""),""))</f>
        <v/>
      </c>
      <c r="P220" s="102" t="str">
        <f>IF('Order Form'!$B$9="Company / Department","",IF(ISNUMBER($H220),IF('Order Form'!$K$14="Yes",'Order Form'!$B$9,""),""))</f>
        <v/>
      </c>
      <c r="Q220" s="94" t="str">
        <f>IF('Order Form'!$B$10="Address 1","",IF(ISNUMBER($H220),IF('Order Form'!$K$14="Yes",'Order Form'!$B$10,""),""))</f>
        <v/>
      </c>
      <c r="R220" s="94" t="str">
        <f>IF('Order Form'!$B$11="Address 2","",IF(ISNUMBER($H220),IF('Order Form'!$K$14="Yes",'Order Form'!$B$11,""),""))</f>
        <v/>
      </c>
      <c r="S220" s="102" t="str">
        <f>IF('Order Form'!$B$12="Address 3","",IF(ISNUMBER($H220),IF('Order Form'!$K$14="Yes",'Order Form'!$B$12,""),""))</f>
        <v/>
      </c>
      <c r="T220" s="94" t="str">
        <f>IF('Order Form'!$B$13="Town","",IF(ISNUMBER($H220),IF('Order Form'!$K$14="Yes",'Order Form'!$B$13,""),""))</f>
        <v/>
      </c>
      <c r="U220" s="40"/>
      <c r="V220" s="109" t="str">
        <f>IF('Order Form'!$B$14="Post Code","",IF(ISNUMBER($H220),IF('Order Form'!$K$14="Yes",'Order Form'!$B$14,""),""))</f>
        <v/>
      </c>
      <c r="W220" s="104" t="str">
        <f>IF('Order Form'!$B$15="Country","",IF(ISNUMBER($H220),IF('Order Form'!$K$14="Yes",VLOOKUP('Order Form'!$B$15,Lists!N:O,2,0),""),""))</f>
        <v/>
      </c>
      <c r="X220" s="106"/>
      <c r="Y220" s="105" t="str">
        <f>IF('Order Form'!$F$8="Phone","",IF(ISNUMBER($H220),IF('Order Form'!$K$14="Yes",'Order Form'!$F$8,""),""))</f>
        <v/>
      </c>
      <c r="Z220" s="103" t="str">
        <f>IF('Order Form'!$F$9="Email","",IF(ISNUMBER($H220),IF('Order Form'!$K$14="Yes",'Order Form'!$F$9,""),""))</f>
        <v/>
      </c>
      <c r="AA220" s="44"/>
      <c r="AC220" s="92" t="str">
        <f>IF(ISNUMBER(($H220)),LEFT('Order Form'!$K$10,2),"")</f>
        <v/>
      </c>
      <c r="AD220" s="40"/>
      <c r="AE220" s="92" t="str">
        <f>IF(AC220="GR",LEFT('Order Form'!$K$11,2),"")</f>
        <v/>
      </c>
      <c r="AF220" s="40"/>
      <c r="AG220" s="44"/>
      <c r="AH220" s="44"/>
      <c r="AI220" s="92" t="str">
        <f>IF(ISNUMBER(($H220)),IF('Order Form'!$K$16="Yes","P",""),"")</f>
        <v/>
      </c>
      <c r="AJ220" s="40"/>
      <c r="AK220" s="112"/>
      <c r="AL220" s="112"/>
      <c r="AM220" s="40"/>
      <c r="AN220" s="40"/>
      <c r="AO220" s="44"/>
      <c r="AP220" s="40"/>
      <c r="AQ220" s="44"/>
      <c r="AR220" s="44"/>
      <c r="AS220" s="44"/>
      <c r="AZ220" s="92" t="str">
        <f>IF(ISNUMBER(($H220)),IF('Order Form'!$K$15="Yes","Y",""),"")</f>
        <v/>
      </c>
      <c r="BD220" s="93" t="e">
        <f>IF('Order Form'!#REF!&gt;0,"OF"," ")</f>
        <v>#REF!</v>
      </c>
      <c r="BE220" s="92" t="e">
        <f>IF('Order Form'!#REF!&gt;0,"Y"," ")</f>
        <v>#REF!</v>
      </c>
      <c r="BF220" s="92" t="e">
        <f>IF('Order Form'!#REF!&gt;0,"STANDARD"," ")</f>
        <v>#REF!</v>
      </c>
    </row>
    <row r="221" spans="1:58">
      <c r="A221" s="40"/>
      <c r="B221" s="99" t="str">
        <f>IF(ISNUMBER(($H221)),'Order Form'!$D$5,"")</f>
        <v/>
      </c>
      <c r="C221" s="98" t="str">
        <f>IF(ISNUMBER(($H221)),'Order Form'!$G$5,"")</f>
        <v/>
      </c>
      <c r="D221" s="98" t="str">
        <f>IF('Order Form'!F237="","",IF(ISNUMBER(($H221)),'Order Form'!F237,""))</f>
        <v/>
      </c>
      <c r="E221" s="41"/>
      <c r="F221" s="97" t="str">
        <f>IF(ISNUMBER((H221)),SUBSTITUTE(SUBSTITUTE('Order Form'!B237,"-","")," ",""),"")</f>
        <v/>
      </c>
      <c r="G221" s="42"/>
      <c r="H221" s="96" t="str">
        <f>IF('Order Form'!H237&gt;0,'Order Form'!H237," ")</f>
        <v xml:space="preserve"> </v>
      </c>
      <c r="I221" s="95" t="str">
        <f>IF('Order Form'!$K$13="Yes",(IF('Order Form'!J237&gt;0,"",IF('Order Form'!$K$10&lt;&gt;"GR - Gratis",IF('Order Form'!I237=0,"",IF(ISNUMBER($H221),'Order Form'!I237,"")),""))),"")</f>
        <v/>
      </c>
      <c r="J221" s="95" t="str">
        <f>IF('Order Form'!$K$13="Yes",(IF('Order Form'!J237=0,"",IF('Order Form'!$K$10&lt;&gt;"GR - Gratis",IF(ISNUMBER($H221),'Order Form'!J237,""),""))),"")</f>
        <v/>
      </c>
      <c r="K221" s="43"/>
      <c r="L221" s="95" t="str">
        <f>IF('Order Form'!J237&gt;0,"",IF('Order Form'!G237=0,"",IF('Order Form'!$K$10&lt;&gt;"GR - Gratis",IF('Order Form'!$K$12="Yes",IF(ISNUMBER($H221),'Order Form'!G237*100,""),""),"")))</f>
        <v/>
      </c>
      <c r="M221" s="95" t="str">
        <f>IF('Order Form'!J237&gt;0,"",IF('Order Form'!$K$17=0,"",IF('Order Form'!$K$17=0,"",IF('Order Form'!$K$10&lt;&gt;"GR - Gratis",IF('Order Form'!$K$12="Yes",IF(ISNUMBER($H221),'Order Form'!$K$17*100,""),""),""))))</f>
        <v/>
      </c>
      <c r="N221" s="44"/>
      <c r="O221" s="94" t="str">
        <f>IF('Order Form'!$B$8="Name / Attent Of","",IF(ISNUMBER($H221),IF('Order Form'!$K$14="Yes",'Order Form'!$B$8,""),""))</f>
        <v/>
      </c>
      <c r="P221" s="102" t="str">
        <f>IF('Order Form'!$B$9="Company / Department","",IF(ISNUMBER($H221),IF('Order Form'!$K$14="Yes",'Order Form'!$B$9,""),""))</f>
        <v/>
      </c>
      <c r="Q221" s="94" t="str">
        <f>IF('Order Form'!$B$10="Address 1","",IF(ISNUMBER($H221),IF('Order Form'!$K$14="Yes",'Order Form'!$B$10,""),""))</f>
        <v/>
      </c>
      <c r="R221" s="94" t="str">
        <f>IF('Order Form'!$B$11="Address 2","",IF(ISNUMBER($H221),IF('Order Form'!$K$14="Yes",'Order Form'!$B$11,""),""))</f>
        <v/>
      </c>
      <c r="S221" s="102" t="str">
        <f>IF('Order Form'!$B$12="Address 3","",IF(ISNUMBER($H221),IF('Order Form'!$K$14="Yes",'Order Form'!$B$12,""),""))</f>
        <v/>
      </c>
      <c r="T221" s="94" t="str">
        <f>IF('Order Form'!$B$13="Town","",IF(ISNUMBER($H221),IF('Order Form'!$K$14="Yes",'Order Form'!$B$13,""),""))</f>
        <v/>
      </c>
      <c r="U221" s="40"/>
      <c r="V221" s="109" t="str">
        <f>IF('Order Form'!$B$14="Post Code","",IF(ISNUMBER($H221),IF('Order Form'!$K$14="Yes",'Order Form'!$B$14,""),""))</f>
        <v/>
      </c>
      <c r="W221" s="104" t="str">
        <f>IF('Order Form'!$B$15="Country","",IF(ISNUMBER($H221),IF('Order Form'!$K$14="Yes",VLOOKUP('Order Form'!$B$15,Lists!N:O,2,0),""),""))</f>
        <v/>
      </c>
      <c r="X221" s="106"/>
      <c r="Y221" s="105" t="str">
        <f>IF('Order Form'!$F$8="Phone","",IF(ISNUMBER($H221),IF('Order Form'!$K$14="Yes",'Order Form'!$F$8,""),""))</f>
        <v/>
      </c>
      <c r="Z221" s="103" t="str">
        <f>IF('Order Form'!$F$9="Email","",IF(ISNUMBER($H221),IF('Order Form'!$K$14="Yes",'Order Form'!$F$9,""),""))</f>
        <v/>
      </c>
      <c r="AA221" s="44"/>
      <c r="AC221" s="92" t="str">
        <f>IF(ISNUMBER(($H221)),LEFT('Order Form'!$K$10,2),"")</f>
        <v/>
      </c>
      <c r="AD221" s="40"/>
      <c r="AE221" s="92" t="str">
        <f>IF(AC221="GR",LEFT('Order Form'!$K$11,2),"")</f>
        <v/>
      </c>
      <c r="AF221" s="40"/>
      <c r="AG221" s="44"/>
      <c r="AH221" s="44"/>
      <c r="AI221" s="92" t="str">
        <f>IF(ISNUMBER(($H221)),IF('Order Form'!$K$16="Yes","P",""),"")</f>
        <v/>
      </c>
      <c r="AJ221" s="40"/>
      <c r="AK221" s="112"/>
      <c r="AL221" s="112"/>
      <c r="AM221" s="40"/>
      <c r="AN221" s="40"/>
      <c r="AO221" s="44"/>
      <c r="AP221" s="40"/>
      <c r="AQ221" s="44"/>
      <c r="AR221" s="44"/>
      <c r="AS221" s="44"/>
      <c r="AZ221" s="92" t="str">
        <f>IF(ISNUMBER(($H221)),IF('Order Form'!$K$15="Yes","Y",""),"")</f>
        <v/>
      </c>
      <c r="BD221" s="93" t="e">
        <f>IF('Order Form'!#REF!&gt;0,"OF"," ")</f>
        <v>#REF!</v>
      </c>
      <c r="BE221" s="92" t="e">
        <f>IF('Order Form'!#REF!&gt;0,"Y"," ")</f>
        <v>#REF!</v>
      </c>
      <c r="BF221" s="92" t="e">
        <f>IF('Order Form'!#REF!&gt;0,"STANDARD"," ")</f>
        <v>#REF!</v>
      </c>
    </row>
    <row r="222" spans="1:58">
      <c r="A222" s="40"/>
      <c r="B222" s="99" t="str">
        <f>IF(ISNUMBER(($H222)),'Order Form'!$D$5,"")</f>
        <v/>
      </c>
      <c r="C222" s="98" t="str">
        <f>IF(ISNUMBER(($H222)),'Order Form'!$G$5,"")</f>
        <v/>
      </c>
      <c r="D222" s="98" t="str">
        <f>IF('Order Form'!F238="","",IF(ISNUMBER(($H222)),'Order Form'!F238,""))</f>
        <v/>
      </c>
      <c r="E222" s="41"/>
      <c r="F222" s="97" t="str">
        <f>IF(ISNUMBER((H222)),SUBSTITUTE(SUBSTITUTE('Order Form'!B238,"-","")," ",""),"")</f>
        <v/>
      </c>
      <c r="G222" s="42"/>
      <c r="H222" s="96" t="str">
        <f>IF('Order Form'!H238&gt;0,'Order Form'!H238," ")</f>
        <v xml:space="preserve"> </v>
      </c>
      <c r="I222" s="95" t="str">
        <f>IF('Order Form'!$K$13="Yes",(IF('Order Form'!J238&gt;0,"",IF('Order Form'!$K$10&lt;&gt;"GR - Gratis",IF('Order Form'!I238=0,"",IF(ISNUMBER($H222),'Order Form'!I238,"")),""))),"")</f>
        <v/>
      </c>
      <c r="J222" s="95" t="str">
        <f>IF('Order Form'!$K$13="Yes",(IF('Order Form'!J238=0,"",IF('Order Form'!$K$10&lt;&gt;"GR - Gratis",IF(ISNUMBER($H222),'Order Form'!J238,""),""))),"")</f>
        <v/>
      </c>
      <c r="K222" s="43"/>
      <c r="L222" s="95" t="str">
        <f>IF('Order Form'!J238&gt;0,"",IF('Order Form'!G238=0,"",IF('Order Form'!$K$10&lt;&gt;"GR - Gratis",IF('Order Form'!$K$12="Yes",IF(ISNUMBER($H222),'Order Form'!G238*100,""),""),"")))</f>
        <v/>
      </c>
      <c r="M222" s="95" t="str">
        <f>IF('Order Form'!J238&gt;0,"",IF('Order Form'!$K$17=0,"",IF('Order Form'!$K$17=0,"",IF('Order Form'!$K$10&lt;&gt;"GR - Gratis",IF('Order Form'!$K$12="Yes",IF(ISNUMBER($H222),'Order Form'!$K$17*100,""),""),""))))</f>
        <v/>
      </c>
      <c r="N222" s="44"/>
      <c r="O222" s="94" t="str">
        <f>IF('Order Form'!$B$8="Name / Attent Of","",IF(ISNUMBER($H222),IF('Order Form'!$K$14="Yes",'Order Form'!$B$8,""),""))</f>
        <v/>
      </c>
      <c r="P222" s="102" t="str">
        <f>IF('Order Form'!$B$9="Company / Department","",IF(ISNUMBER($H222),IF('Order Form'!$K$14="Yes",'Order Form'!$B$9,""),""))</f>
        <v/>
      </c>
      <c r="Q222" s="94" t="str">
        <f>IF('Order Form'!$B$10="Address 1","",IF(ISNUMBER($H222),IF('Order Form'!$K$14="Yes",'Order Form'!$B$10,""),""))</f>
        <v/>
      </c>
      <c r="R222" s="94" t="str">
        <f>IF('Order Form'!$B$11="Address 2","",IF(ISNUMBER($H222),IF('Order Form'!$K$14="Yes",'Order Form'!$B$11,""),""))</f>
        <v/>
      </c>
      <c r="S222" s="102" t="str">
        <f>IF('Order Form'!$B$12="Address 3","",IF(ISNUMBER($H222),IF('Order Form'!$K$14="Yes",'Order Form'!$B$12,""),""))</f>
        <v/>
      </c>
      <c r="T222" s="94" t="str">
        <f>IF('Order Form'!$B$13="Town","",IF(ISNUMBER($H222),IF('Order Form'!$K$14="Yes",'Order Form'!$B$13,""),""))</f>
        <v/>
      </c>
      <c r="U222" s="40"/>
      <c r="V222" s="109" t="str">
        <f>IF('Order Form'!$B$14="Post Code","",IF(ISNUMBER($H222),IF('Order Form'!$K$14="Yes",'Order Form'!$B$14,""),""))</f>
        <v/>
      </c>
      <c r="W222" s="104" t="str">
        <f>IF('Order Form'!$B$15="Country","",IF(ISNUMBER($H222),IF('Order Form'!$K$14="Yes",VLOOKUP('Order Form'!$B$15,Lists!N:O,2,0),""),""))</f>
        <v/>
      </c>
      <c r="X222" s="106"/>
      <c r="Y222" s="105" t="str">
        <f>IF('Order Form'!$F$8="Phone","",IF(ISNUMBER($H222),IF('Order Form'!$K$14="Yes",'Order Form'!$F$8,""),""))</f>
        <v/>
      </c>
      <c r="Z222" s="103" t="str">
        <f>IF('Order Form'!$F$9="Email","",IF(ISNUMBER($H222),IF('Order Form'!$K$14="Yes",'Order Form'!$F$9,""),""))</f>
        <v/>
      </c>
      <c r="AA222" s="44"/>
      <c r="AC222" s="92" t="str">
        <f>IF(ISNUMBER(($H222)),LEFT('Order Form'!$K$10,2),"")</f>
        <v/>
      </c>
      <c r="AD222" s="40"/>
      <c r="AE222" s="92" t="str">
        <f>IF(AC222="GR",LEFT('Order Form'!$K$11,2),"")</f>
        <v/>
      </c>
      <c r="AF222" s="40"/>
      <c r="AG222" s="44"/>
      <c r="AH222" s="44"/>
      <c r="AI222" s="92" t="str">
        <f>IF(ISNUMBER(($H222)),IF('Order Form'!$K$16="Yes","P",""),"")</f>
        <v/>
      </c>
      <c r="AJ222" s="40"/>
      <c r="AK222" s="112"/>
      <c r="AL222" s="112"/>
      <c r="AM222" s="40"/>
      <c r="AN222" s="40"/>
      <c r="AO222" s="44"/>
      <c r="AP222" s="40"/>
      <c r="AQ222" s="44"/>
      <c r="AR222" s="44"/>
      <c r="AS222" s="44"/>
      <c r="AZ222" s="92" t="str">
        <f>IF(ISNUMBER(($H222)),IF('Order Form'!$K$15="Yes","Y",""),"")</f>
        <v/>
      </c>
      <c r="BD222" s="93" t="e">
        <f>IF('Order Form'!#REF!&gt;0,"OF"," ")</f>
        <v>#REF!</v>
      </c>
      <c r="BE222" s="92" t="e">
        <f>IF('Order Form'!#REF!&gt;0,"Y"," ")</f>
        <v>#REF!</v>
      </c>
      <c r="BF222" s="92" t="e">
        <f>IF('Order Form'!#REF!&gt;0,"STANDARD"," ")</f>
        <v>#REF!</v>
      </c>
    </row>
    <row r="223" spans="1:58">
      <c r="A223" s="40"/>
      <c r="B223" s="99" t="str">
        <f>IF(ISNUMBER(($H223)),'Order Form'!$D$5,"")</f>
        <v/>
      </c>
      <c r="C223" s="98" t="str">
        <f>IF(ISNUMBER(($H223)),'Order Form'!$G$5,"")</f>
        <v/>
      </c>
      <c r="D223" s="98" t="str">
        <f>IF('Order Form'!F239="","",IF(ISNUMBER(($H223)),'Order Form'!F239,""))</f>
        <v/>
      </c>
      <c r="E223" s="41"/>
      <c r="F223" s="97" t="str">
        <f>IF(ISNUMBER((H223)),SUBSTITUTE(SUBSTITUTE('Order Form'!B239,"-","")," ",""),"")</f>
        <v/>
      </c>
      <c r="G223" s="42"/>
      <c r="H223" s="96" t="str">
        <f>IF('Order Form'!H239&gt;0,'Order Form'!H239," ")</f>
        <v xml:space="preserve"> </v>
      </c>
      <c r="I223" s="95" t="str">
        <f>IF('Order Form'!$K$13="Yes",(IF('Order Form'!J239&gt;0,"",IF('Order Form'!$K$10&lt;&gt;"GR - Gratis",IF('Order Form'!I239=0,"",IF(ISNUMBER($H223),'Order Form'!I239,"")),""))),"")</f>
        <v/>
      </c>
      <c r="J223" s="95" t="str">
        <f>IF('Order Form'!$K$13="Yes",(IF('Order Form'!J239=0,"",IF('Order Form'!$K$10&lt;&gt;"GR - Gratis",IF(ISNUMBER($H223),'Order Form'!J239,""),""))),"")</f>
        <v/>
      </c>
      <c r="K223" s="43"/>
      <c r="L223" s="95" t="str">
        <f>IF('Order Form'!J239&gt;0,"",IF('Order Form'!G239=0,"",IF('Order Form'!$K$10&lt;&gt;"GR - Gratis",IF('Order Form'!$K$12="Yes",IF(ISNUMBER($H223),'Order Form'!G239*100,""),""),"")))</f>
        <v/>
      </c>
      <c r="M223" s="95" t="str">
        <f>IF('Order Form'!J239&gt;0,"",IF('Order Form'!$K$17=0,"",IF('Order Form'!$K$17=0,"",IF('Order Form'!$K$10&lt;&gt;"GR - Gratis",IF('Order Form'!$K$12="Yes",IF(ISNUMBER($H223),'Order Form'!$K$17*100,""),""),""))))</f>
        <v/>
      </c>
      <c r="N223" s="44"/>
      <c r="O223" s="94" t="str">
        <f>IF('Order Form'!$B$8="Name / Attent Of","",IF(ISNUMBER($H223),IF('Order Form'!$K$14="Yes",'Order Form'!$B$8,""),""))</f>
        <v/>
      </c>
      <c r="P223" s="102" t="str">
        <f>IF('Order Form'!$B$9="Company / Department","",IF(ISNUMBER($H223),IF('Order Form'!$K$14="Yes",'Order Form'!$B$9,""),""))</f>
        <v/>
      </c>
      <c r="Q223" s="94" t="str">
        <f>IF('Order Form'!$B$10="Address 1","",IF(ISNUMBER($H223),IF('Order Form'!$K$14="Yes",'Order Form'!$B$10,""),""))</f>
        <v/>
      </c>
      <c r="R223" s="94" t="str">
        <f>IF('Order Form'!$B$11="Address 2","",IF(ISNUMBER($H223),IF('Order Form'!$K$14="Yes",'Order Form'!$B$11,""),""))</f>
        <v/>
      </c>
      <c r="S223" s="102" t="str">
        <f>IF('Order Form'!$B$12="Address 3","",IF(ISNUMBER($H223),IF('Order Form'!$K$14="Yes",'Order Form'!$B$12,""),""))</f>
        <v/>
      </c>
      <c r="T223" s="94" t="str">
        <f>IF('Order Form'!$B$13="Town","",IF(ISNUMBER($H223),IF('Order Form'!$K$14="Yes",'Order Form'!$B$13,""),""))</f>
        <v/>
      </c>
      <c r="U223" s="40"/>
      <c r="V223" s="109" t="str">
        <f>IF('Order Form'!$B$14="Post Code","",IF(ISNUMBER($H223),IF('Order Form'!$K$14="Yes",'Order Form'!$B$14,""),""))</f>
        <v/>
      </c>
      <c r="W223" s="104" t="str">
        <f>IF('Order Form'!$B$15="Country","",IF(ISNUMBER($H223),IF('Order Form'!$K$14="Yes",VLOOKUP('Order Form'!$B$15,Lists!N:O,2,0),""),""))</f>
        <v/>
      </c>
      <c r="X223" s="106"/>
      <c r="Y223" s="105" t="str">
        <f>IF('Order Form'!$F$8="Phone","",IF(ISNUMBER($H223),IF('Order Form'!$K$14="Yes",'Order Form'!$F$8,""),""))</f>
        <v/>
      </c>
      <c r="Z223" s="103" t="str">
        <f>IF('Order Form'!$F$9="Email","",IF(ISNUMBER($H223),IF('Order Form'!$K$14="Yes",'Order Form'!$F$9,""),""))</f>
        <v/>
      </c>
      <c r="AA223" s="44"/>
      <c r="AC223" s="92" t="str">
        <f>IF(ISNUMBER(($H223)),LEFT('Order Form'!$K$10,2),"")</f>
        <v/>
      </c>
      <c r="AD223" s="40"/>
      <c r="AE223" s="92" t="str">
        <f>IF(AC223="GR",LEFT('Order Form'!$K$11,2),"")</f>
        <v/>
      </c>
      <c r="AF223" s="40"/>
      <c r="AG223" s="44"/>
      <c r="AH223" s="44"/>
      <c r="AI223" s="92" t="str">
        <f>IF(ISNUMBER(($H223)),IF('Order Form'!$K$16="Yes","P",""),"")</f>
        <v/>
      </c>
      <c r="AJ223" s="40"/>
      <c r="AK223" s="112"/>
      <c r="AL223" s="112"/>
      <c r="AM223" s="40"/>
      <c r="AN223" s="40"/>
      <c r="AO223" s="44"/>
      <c r="AP223" s="40"/>
      <c r="AQ223" s="44"/>
      <c r="AR223" s="44"/>
      <c r="AS223" s="44"/>
      <c r="AZ223" s="92" t="str">
        <f>IF(ISNUMBER(($H223)),IF('Order Form'!$K$15="Yes","Y",""),"")</f>
        <v/>
      </c>
      <c r="BD223" s="93" t="e">
        <f>IF('Order Form'!#REF!&gt;0,"OF"," ")</f>
        <v>#REF!</v>
      </c>
      <c r="BE223" s="92" t="e">
        <f>IF('Order Form'!#REF!&gt;0,"Y"," ")</f>
        <v>#REF!</v>
      </c>
      <c r="BF223" s="92" t="e">
        <f>IF('Order Form'!#REF!&gt;0,"STANDARD"," ")</f>
        <v>#REF!</v>
      </c>
    </row>
    <row r="224" spans="1:58">
      <c r="A224" s="40"/>
      <c r="B224" s="99" t="str">
        <f>IF(ISNUMBER(($H224)),'Order Form'!$D$5,"")</f>
        <v/>
      </c>
      <c r="C224" s="98" t="str">
        <f>IF(ISNUMBER(($H224)),'Order Form'!$G$5,"")</f>
        <v/>
      </c>
      <c r="D224" s="98" t="str">
        <f>IF('Order Form'!F240="","",IF(ISNUMBER(($H224)),'Order Form'!F240,""))</f>
        <v/>
      </c>
      <c r="E224" s="41"/>
      <c r="F224" s="97" t="str">
        <f>IF(ISNUMBER((H224)),SUBSTITUTE(SUBSTITUTE('Order Form'!B240,"-","")," ",""),"")</f>
        <v/>
      </c>
      <c r="G224" s="42"/>
      <c r="H224" s="96" t="str">
        <f>IF('Order Form'!H240&gt;0,'Order Form'!H240," ")</f>
        <v xml:space="preserve"> </v>
      </c>
      <c r="I224" s="95" t="str">
        <f>IF('Order Form'!$K$13="Yes",(IF('Order Form'!J240&gt;0,"",IF('Order Form'!$K$10&lt;&gt;"GR - Gratis",IF('Order Form'!I240=0,"",IF(ISNUMBER($H224),'Order Form'!I240,"")),""))),"")</f>
        <v/>
      </c>
      <c r="J224" s="95" t="str">
        <f>IF('Order Form'!$K$13="Yes",(IF('Order Form'!J240=0,"",IF('Order Form'!$K$10&lt;&gt;"GR - Gratis",IF(ISNUMBER($H224),'Order Form'!J240,""),""))),"")</f>
        <v/>
      </c>
      <c r="K224" s="43"/>
      <c r="L224" s="95" t="str">
        <f>IF('Order Form'!J240&gt;0,"",IF('Order Form'!G240=0,"",IF('Order Form'!$K$10&lt;&gt;"GR - Gratis",IF('Order Form'!$K$12="Yes",IF(ISNUMBER($H224),'Order Form'!G240*100,""),""),"")))</f>
        <v/>
      </c>
      <c r="M224" s="95" t="str">
        <f>IF('Order Form'!J240&gt;0,"",IF('Order Form'!$K$17=0,"",IF('Order Form'!$K$17=0,"",IF('Order Form'!$K$10&lt;&gt;"GR - Gratis",IF('Order Form'!$K$12="Yes",IF(ISNUMBER($H224),'Order Form'!$K$17*100,""),""),""))))</f>
        <v/>
      </c>
      <c r="N224" s="44"/>
      <c r="O224" s="94" t="str">
        <f>IF('Order Form'!$B$8="Name / Attent Of","",IF(ISNUMBER($H224),IF('Order Form'!$K$14="Yes",'Order Form'!$B$8,""),""))</f>
        <v/>
      </c>
      <c r="P224" s="102" t="str">
        <f>IF('Order Form'!$B$9="Company / Department","",IF(ISNUMBER($H224),IF('Order Form'!$K$14="Yes",'Order Form'!$B$9,""),""))</f>
        <v/>
      </c>
      <c r="Q224" s="94" t="str">
        <f>IF('Order Form'!$B$10="Address 1","",IF(ISNUMBER($H224),IF('Order Form'!$K$14="Yes",'Order Form'!$B$10,""),""))</f>
        <v/>
      </c>
      <c r="R224" s="94" t="str">
        <f>IF('Order Form'!$B$11="Address 2","",IF(ISNUMBER($H224),IF('Order Form'!$K$14="Yes",'Order Form'!$B$11,""),""))</f>
        <v/>
      </c>
      <c r="S224" s="102" t="str">
        <f>IF('Order Form'!$B$12="Address 3","",IF(ISNUMBER($H224),IF('Order Form'!$K$14="Yes",'Order Form'!$B$12,""),""))</f>
        <v/>
      </c>
      <c r="T224" s="94" t="str">
        <f>IF('Order Form'!$B$13="Town","",IF(ISNUMBER($H224),IF('Order Form'!$K$14="Yes",'Order Form'!$B$13,""),""))</f>
        <v/>
      </c>
      <c r="U224" s="40"/>
      <c r="V224" s="109" t="str">
        <f>IF('Order Form'!$B$14="Post Code","",IF(ISNUMBER($H224),IF('Order Form'!$K$14="Yes",'Order Form'!$B$14,""),""))</f>
        <v/>
      </c>
      <c r="W224" s="104" t="str">
        <f>IF('Order Form'!$B$15="Country","",IF(ISNUMBER($H224),IF('Order Form'!$K$14="Yes",VLOOKUP('Order Form'!$B$15,Lists!N:O,2,0),""),""))</f>
        <v/>
      </c>
      <c r="X224" s="106"/>
      <c r="Y224" s="105" t="str">
        <f>IF('Order Form'!$F$8="Phone","",IF(ISNUMBER($H224),IF('Order Form'!$K$14="Yes",'Order Form'!$F$8,""),""))</f>
        <v/>
      </c>
      <c r="Z224" s="103" t="str">
        <f>IF('Order Form'!$F$9="Email","",IF(ISNUMBER($H224),IF('Order Form'!$K$14="Yes",'Order Form'!$F$9,""),""))</f>
        <v/>
      </c>
      <c r="AA224" s="44"/>
      <c r="AC224" s="92" t="str">
        <f>IF(ISNUMBER(($H224)),LEFT('Order Form'!$K$10,2),"")</f>
        <v/>
      </c>
      <c r="AD224" s="40"/>
      <c r="AE224" s="92" t="str">
        <f>IF(AC224="GR",LEFT('Order Form'!$K$11,2),"")</f>
        <v/>
      </c>
      <c r="AF224" s="40"/>
      <c r="AG224" s="44"/>
      <c r="AH224" s="44"/>
      <c r="AI224" s="92" t="str">
        <f>IF(ISNUMBER(($H224)),IF('Order Form'!$K$16="Yes","P",""),"")</f>
        <v/>
      </c>
      <c r="AJ224" s="40"/>
      <c r="AK224" s="112"/>
      <c r="AL224" s="112"/>
      <c r="AM224" s="40"/>
      <c r="AN224" s="40"/>
      <c r="AO224" s="44"/>
      <c r="AP224" s="40"/>
      <c r="AQ224" s="44"/>
      <c r="AR224" s="44"/>
      <c r="AS224" s="44"/>
      <c r="AZ224" s="92" t="str">
        <f>IF(ISNUMBER(($H224)),IF('Order Form'!$K$15="Yes","Y",""),"")</f>
        <v/>
      </c>
      <c r="BD224" s="93" t="e">
        <f>IF('Order Form'!#REF!&gt;0,"OF"," ")</f>
        <v>#REF!</v>
      </c>
      <c r="BE224" s="92" t="e">
        <f>IF('Order Form'!#REF!&gt;0,"Y"," ")</f>
        <v>#REF!</v>
      </c>
      <c r="BF224" s="92" t="e">
        <f>IF('Order Form'!#REF!&gt;0,"STANDARD"," ")</f>
        <v>#REF!</v>
      </c>
    </row>
    <row r="225" spans="1:58">
      <c r="A225" s="40"/>
      <c r="B225" s="99" t="str">
        <f>IF(ISNUMBER(($H225)),'Order Form'!$D$5,"")</f>
        <v/>
      </c>
      <c r="C225" s="98" t="str">
        <f>IF(ISNUMBER(($H225)),'Order Form'!$G$5,"")</f>
        <v/>
      </c>
      <c r="D225" s="98" t="str">
        <f>IF('Order Form'!F241="","",IF(ISNUMBER(($H225)),'Order Form'!F241,""))</f>
        <v/>
      </c>
      <c r="E225" s="41"/>
      <c r="F225" s="97" t="str">
        <f>IF(ISNUMBER((H225)),SUBSTITUTE(SUBSTITUTE('Order Form'!B241,"-","")," ",""),"")</f>
        <v/>
      </c>
      <c r="G225" s="42"/>
      <c r="H225" s="96" t="str">
        <f>IF('Order Form'!H241&gt;0,'Order Form'!H241," ")</f>
        <v xml:space="preserve"> </v>
      </c>
      <c r="I225" s="95" t="str">
        <f>IF('Order Form'!$K$13="Yes",(IF('Order Form'!J241&gt;0,"",IF('Order Form'!$K$10&lt;&gt;"GR - Gratis",IF('Order Form'!I241=0,"",IF(ISNUMBER($H225),'Order Form'!I241,"")),""))),"")</f>
        <v/>
      </c>
      <c r="J225" s="95" t="str">
        <f>IF('Order Form'!$K$13="Yes",(IF('Order Form'!J241=0,"",IF('Order Form'!$K$10&lt;&gt;"GR - Gratis",IF(ISNUMBER($H225),'Order Form'!J241,""),""))),"")</f>
        <v/>
      </c>
      <c r="K225" s="43"/>
      <c r="L225" s="95" t="str">
        <f>IF('Order Form'!J241&gt;0,"",IF('Order Form'!G241=0,"",IF('Order Form'!$K$10&lt;&gt;"GR - Gratis",IF('Order Form'!$K$12="Yes",IF(ISNUMBER($H225),'Order Form'!G241*100,""),""),"")))</f>
        <v/>
      </c>
      <c r="M225" s="95" t="str">
        <f>IF('Order Form'!J241&gt;0,"",IF('Order Form'!$K$17=0,"",IF('Order Form'!$K$17=0,"",IF('Order Form'!$K$10&lt;&gt;"GR - Gratis",IF('Order Form'!$K$12="Yes",IF(ISNUMBER($H225),'Order Form'!$K$17*100,""),""),""))))</f>
        <v/>
      </c>
      <c r="N225" s="44"/>
      <c r="O225" s="94" t="str">
        <f>IF('Order Form'!$B$8="Name / Attent Of","",IF(ISNUMBER($H225),IF('Order Form'!$K$14="Yes",'Order Form'!$B$8,""),""))</f>
        <v/>
      </c>
      <c r="P225" s="102" t="str">
        <f>IF('Order Form'!$B$9="Company / Department","",IF(ISNUMBER($H225),IF('Order Form'!$K$14="Yes",'Order Form'!$B$9,""),""))</f>
        <v/>
      </c>
      <c r="Q225" s="94" t="str">
        <f>IF('Order Form'!$B$10="Address 1","",IF(ISNUMBER($H225),IF('Order Form'!$K$14="Yes",'Order Form'!$B$10,""),""))</f>
        <v/>
      </c>
      <c r="R225" s="94" t="str">
        <f>IF('Order Form'!$B$11="Address 2","",IF(ISNUMBER($H225),IF('Order Form'!$K$14="Yes",'Order Form'!$B$11,""),""))</f>
        <v/>
      </c>
      <c r="S225" s="102" t="str">
        <f>IF('Order Form'!$B$12="Address 3","",IF(ISNUMBER($H225),IF('Order Form'!$K$14="Yes",'Order Form'!$B$12,""),""))</f>
        <v/>
      </c>
      <c r="T225" s="94" t="str">
        <f>IF('Order Form'!$B$13="Town","",IF(ISNUMBER($H225),IF('Order Form'!$K$14="Yes",'Order Form'!$B$13,""),""))</f>
        <v/>
      </c>
      <c r="U225" s="40"/>
      <c r="V225" s="109" t="str">
        <f>IF('Order Form'!$B$14="Post Code","",IF(ISNUMBER($H225),IF('Order Form'!$K$14="Yes",'Order Form'!$B$14,""),""))</f>
        <v/>
      </c>
      <c r="W225" s="104" t="str">
        <f>IF('Order Form'!$B$15="Country","",IF(ISNUMBER($H225),IF('Order Form'!$K$14="Yes",VLOOKUP('Order Form'!$B$15,Lists!N:O,2,0),""),""))</f>
        <v/>
      </c>
      <c r="X225" s="106"/>
      <c r="Y225" s="105" t="str">
        <f>IF('Order Form'!$F$8="Phone","",IF(ISNUMBER($H225),IF('Order Form'!$K$14="Yes",'Order Form'!$F$8,""),""))</f>
        <v/>
      </c>
      <c r="Z225" s="103" t="str">
        <f>IF('Order Form'!$F$9="Email","",IF(ISNUMBER($H225),IF('Order Form'!$K$14="Yes",'Order Form'!$F$9,""),""))</f>
        <v/>
      </c>
      <c r="AA225" s="44"/>
      <c r="AC225" s="92" t="str">
        <f>IF(ISNUMBER(($H225)),LEFT('Order Form'!$K$10,2),"")</f>
        <v/>
      </c>
      <c r="AD225" s="40"/>
      <c r="AE225" s="92" t="str">
        <f>IF(AC225="GR",LEFT('Order Form'!$K$11,2),"")</f>
        <v/>
      </c>
      <c r="AF225" s="40"/>
      <c r="AG225" s="44"/>
      <c r="AH225" s="44"/>
      <c r="AI225" s="92" t="str">
        <f>IF(ISNUMBER(($H225)),IF('Order Form'!$K$16="Yes","P",""),"")</f>
        <v/>
      </c>
      <c r="AJ225" s="40"/>
      <c r="AK225" s="112"/>
      <c r="AL225" s="112"/>
      <c r="AM225" s="40"/>
      <c r="AN225" s="40"/>
      <c r="AO225" s="44"/>
      <c r="AP225" s="40"/>
      <c r="AQ225" s="44"/>
      <c r="AR225" s="44"/>
      <c r="AS225" s="44"/>
      <c r="AZ225" s="92" t="str">
        <f>IF(ISNUMBER(($H225)),IF('Order Form'!$K$15="Yes","Y",""),"")</f>
        <v/>
      </c>
      <c r="BD225" s="93" t="e">
        <f>IF('Order Form'!#REF!&gt;0,"OF"," ")</f>
        <v>#REF!</v>
      </c>
      <c r="BE225" s="92" t="e">
        <f>IF('Order Form'!#REF!&gt;0,"Y"," ")</f>
        <v>#REF!</v>
      </c>
      <c r="BF225" s="92" t="e">
        <f>IF('Order Form'!#REF!&gt;0,"STANDARD"," ")</f>
        <v>#REF!</v>
      </c>
    </row>
    <row r="226" spans="1:58">
      <c r="A226" s="40"/>
      <c r="B226" s="99" t="str">
        <f>IF(ISNUMBER(($H226)),'Order Form'!$D$5,"")</f>
        <v/>
      </c>
      <c r="C226" s="98" t="str">
        <f>IF(ISNUMBER(($H226)),'Order Form'!$G$5,"")</f>
        <v/>
      </c>
      <c r="D226" s="98" t="str">
        <f>IF('Order Form'!F242="","",IF(ISNUMBER(($H226)),'Order Form'!F242,""))</f>
        <v/>
      </c>
      <c r="E226" s="41"/>
      <c r="F226" s="97" t="str">
        <f>IF(ISNUMBER((H226)),SUBSTITUTE(SUBSTITUTE('Order Form'!B242,"-","")," ",""),"")</f>
        <v/>
      </c>
      <c r="G226" s="42"/>
      <c r="H226" s="96" t="str">
        <f>IF('Order Form'!H242&gt;0,'Order Form'!H242," ")</f>
        <v xml:space="preserve"> </v>
      </c>
      <c r="I226" s="95" t="str">
        <f>IF('Order Form'!$K$13="Yes",(IF('Order Form'!J242&gt;0,"",IF('Order Form'!$K$10&lt;&gt;"GR - Gratis",IF('Order Form'!I242=0,"",IF(ISNUMBER($H226),'Order Form'!I242,"")),""))),"")</f>
        <v/>
      </c>
      <c r="J226" s="95" t="str">
        <f>IF('Order Form'!$K$13="Yes",(IF('Order Form'!J242=0,"",IF('Order Form'!$K$10&lt;&gt;"GR - Gratis",IF(ISNUMBER($H226),'Order Form'!J242,""),""))),"")</f>
        <v/>
      </c>
      <c r="K226" s="43"/>
      <c r="L226" s="95" t="str">
        <f>IF('Order Form'!J242&gt;0,"",IF('Order Form'!G242=0,"",IF('Order Form'!$K$10&lt;&gt;"GR - Gratis",IF('Order Form'!$K$12="Yes",IF(ISNUMBER($H226),'Order Form'!G242*100,""),""),"")))</f>
        <v/>
      </c>
      <c r="M226" s="95" t="str">
        <f>IF('Order Form'!J242&gt;0,"",IF('Order Form'!$K$17=0,"",IF('Order Form'!$K$17=0,"",IF('Order Form'!$K$10&lt;&gt;"GR - Gratis",IF('Order Form'!$K$12="Yes",IF(ISNUMBER($H226),'Order Form'!$K$17*100,""),""),""))))</f>
        <v/>
      </c>
      <c r="N226" s="44"/>
      <c r="O226" s="94" t="str">
        <f>IF('Order Form'!$B$8="Name / Attent Of","",IF(ISNUMBER($H226),IF('Order Form'!$K$14="Yes",'Order Form'!$B$8,""),""))</f>
        <v/>
      </c>
      <c r="P226" s="102" t="str">
        <f>IF('Order Form'!$B$9="Company / Department","",IF(ISNUMBER($H226),IF('Order Form'!$K$14="Yes",'Order Form'!$B$9,""),""))</f>
        <v/>
      </c>
      <c r="Q226" s="94" t="str">
        <f>IF('Order Form'!$B$10="Address 1","",IF(ISNUMBER($H226),IF('Order Form'!$K$14="Yes",'Order Form'!$B$10,""),""))</f>
        <v/>
      </c>
      <c r="R226" s="94" t="str">
        <f>IF('Order Form'!$B$11="Address 2","",IF(ISNUMBER($H226),IF('Order Form'!$K$14="Yes",'Order Form'!$B$11,""),""))</f>
        <v/>
      </c>
      <c r="S226" s="102" t="str">
        <f>IF('Order Form'!$B$12="Address 3","",IF(ISNUMBER($H226),IF('Order Form'!$K$14="Yes",'Order Form'!$B$12,""),""))</f>
        <v/>
      </c>
      <c r="T226" s="94" t="str">
        <f>IF('Order Form'!$B$13="Town","",IF(ISNUMBER($H226),IF('Order Form'!$K$14="Yes",'Order Form'!$B$13,""),""))</f>
        <v/>
      </c>
      <c r="U226" s="40"/>
      <c r="V226" s="109" t="str">
        <f>IF('Order Form'!$B$14="Post Code","",IF(ISNUMBER($H226),IF('Order Form'!$K$14="Yes",'Order Form'!$B$14,""),""))</f>
        <v/>
      </c>
      <c r="W226" s="104" t="str">
        <f>IF('Order Form'!$B$15="Country","",IF(ISNUMBER($H226),IF('Order Form'!$K$14="Yes",VLOOKUP('Order Form'!$B$15,Lists!N:O,2,0),""),""))</f>
        <v/>
      </c>
      <c r="X226" s="106"/>
      <c r="Y226" s="105" t="str">
        <f>IF('Order Form'!$F$8="Phone","",IF(ISNUMBER($H226),IF('Order Form'!$K$14="Yes",'Order Form'!$F$8,""),""))</f>
        <v/>
      </c>
      <c r="Z226" s="103" t="str">
        <f>IF('Order Form'!$F$9="Email","",IF(ISNUMBER($H226),IF('Order Form'!$K$14="Yes",'Order Form'!$F$9,""),""))</f>
        <v/>
      </c>
      <c r="AA226" s="44"/>
      <c r="AC226" s="92" t="str">
        <f>IF(ISNUMBER(($H226)),LEFT('Order Form'!$K$10,2),"")</f>
        <v/>
      </c>
      <c r="AD226" s="40"/>
      <c r="AE226" s="92" t="str">
        <f>IF(AC226="GR",LEFT('Order Form'!$K$11,2),"")</f>
        <v/>
      </c>
      <c r="AF226" s="40"/>
      <c r="AG226" s="44"/>
      <c r="AH226" s="44"/>
      <c r="AI226" s="92" t="str">
        <f>IF(ISNUMBER(($H226)),IF('Order Form'!$K$16="Yes","P",""),"")</f>
        <v/>
      </c>
      <c r="AJ226" s="40"/>
      <c r="AK226" s="112"/>
      <c r="AL226" s="112"/>
      <c r="AM226" s="40"/>
      <c r="AN226" s="40"/>
      <c r="AO226" s="44"/>
      <c r="AP226" s="40"/>
      <c r="AQ226" s="44"/>
      <c r="AR226" s="44"/>
      <c r="AS226" s="44"/>
      <c r="AZ226" s="92" t="str">
        <f>IF(ISNUMBER(($H226)),IF('Order Form'!$K$15="Yes","Y",""),"")</f>
        <v/>
      </c>
      <c r="BD226" s="93" t="e">
        <f>IF('Order Form'!#REF!&gt;0,"OF"," ")</f>
        <v>#REF!</v>
      </c>
      <c r="BE226" s="92" t="e">
        <f>IF('Order Form'!#REF!&gt;0,"Y"," ")</f>
        <v>#REF!</v>
      </c>
      <c r="BF226" s="92" t="e">
        <f>IF('Order Form'!#REF!&gt;0,"STANDARD"," ")</f>
        <v>#REF!</v>
      </c>
    </row>
    <row r="227" spans="1:58">
      <c r="A227" s="40"/>
      <c r="B227" s="99" t="str">
        <f>IF(ISNUMBER(($H227)),'Order Form'!$D$5,"")</f>
        <v/>
      </c>
      <c r="C227" s="98" t="str">
        <f>IF(ISNUMBER(($H227)),'Order Form'!$G$5,"")</f>
        <v/>
      </c>
      <c r="D227" s="98" t="str">
        <f>IF('Order Form'!F243="","",IF(ISNUMBER(($H227)),'Order Form'!F243,""))</f>
        <v/>
      </c>
      <c r="E227" s="41"/>
      <c r="F227" s="97" t="str">
        <f>IF(ISNUMBER((H227)),SUBSTITUTE(SUBSTITUTE('Order Form'!B243,"-","")," ",""),"")</f>
        <v/>
      </c>
      <c r="G227" s="42"/>
      <c r="H227" s="96" t="str">
        <f>IF('Order Form'!H243&gt;0,'Order Form'!H243," ")</f>
        <v xml:space="preserve"> </v>
      </c>
      <c r="I227" s="95" t="str">
        <f>IF('Order Form'!$K$13="Yes",(IF('Order Form'!J243&gt;0,"",IF('Order Form'!$K$10&lt;&gt;"GR - Gratis",IF('Order Form'!I243=0,"",IF(ISNUMBER($H227),'Order Form'!I243,"")),""))),"")</f>
        <v/>
      </c>
      <c r="J227" s="95" t="str">
        <f>IF('Order Form'!$K$13="Yes",(IF('Order Form'!J243=0,"",IF('Order Form'!$K$10&lt;&gt;"GR - Gratis",IF(ISNUMBER($H227),'Order Form'!J243,""),""))),"")</f>
        <v/>
      </c>
      <c r="K227" s="43"/>
      <c r="L227" s="95" t="str">
        <f>IF('Order Form'!J243&gt;0,"",IF('Order Form'!G243=0,"",IF('Order Form'!$K$10&lt;&gt;"GR - Gratis",IF('Order Form'!$K$12="Yes",IF(ISNUMBER($H227),'Order Form'!G243*100,""),""),"")))</f>
        <v/>
      </c>
      <c r="M227" s="95" t="str">
        <f>IF('Order Form'!J243&gt;0,"",IF('Order Form'!$K$17=0,"",IF('Order Form'!$K$17=0,"",IF('Order Form'!$K$10&lt;&gt;"GR - Gratis",IF('Order Form'!$K$12="Yes",IF(ISNUMBER($H227),'Order Form'!$K$17*100,""),""),""))))</f>
        <v/>
      </c>
      <c r="N227" s="44"/>
      <c r="O227" s="94" t="str">
        <f>IF('Order Form'!$B$8="Name / Attent Of","",IF(ISNUMBER($H227),IF('Order Form'!$K$14="Yes",'Order Form'!$B$8,""),""))</f>
        <v/>
      </c>
      <c r="P227" s="102" t="str">
        <f>IF('Order Form'!$B$9="Company / Department","",IF(ISNUMBER($H227),IF('Order Form'!$K$14="Yes",'Order Form'!$B$9,""),""))</f>
        <v/>
      </c>
      <c r="Q227" s="94" t="str">
        <f>IF('Order Form'!$B$10="Address 1","",IF(ISNUMBER($H227),IF('Order Form'!$K$14="Yes",'Order Form'!$B$10,""),""))</f>
        <v/>
      </c>
      <c r="R227" s="94" t="str">
        <f>IF('Order Form'!$B$11="Address 2","",IF(ISNUMBER($H227),IF('Order Form'!$K$14="Yes",'Order Form'!$B$11,""),""))</f>
        <v/>
      </c>
      <c r="S227" s="102" t="str">
        <f>IF('Order Form'!$B$12="Address 3","",IF(ISNUMBER($H227),IF('Order Form'!$K$14="Yes",'Order Form'!$B$12,""),""))</f>
        <v/>
      </c>
      <c r="T227" s="94" t="str">
        <f>IF('Order Form'!$B$13="Town","",IF(ISNUMBER($H227),IF('Order Form'!$K$14="Yes",'Order Form'!$B$13,""),""))</f>
        <v/>
      </c>
      <c r="U227" s="40"/>
      <c r="V227" s="109" t="str">
        <f>IF('Order Form'!$B$14="Post Code","",IF(ISNUMBER($H227),IF('Order Form'!$K$14="Yes",'Order Form'!$B$14,""),""))</f>
        <v/>
      </c>
      <c r="W227" s="104" t="str">
        <f>IF('Order Form'!$B$15="Country","",IF(ISNUMBER($H227),IF('Order Form'!$K$14="Yes",VLOOKUP('Order Form'!$B$15,Lists!N:O,2,0),""),""))</f>
        <v/>
      </c>
      <c r="X227" s="106"/>
      <c r="Y227" s="105" t="str">
        <f>IF('Order Form'!$F$8="Phone","",IF(ISNUMBER($H227),IF('Order Form'!$K$14="Yes",'Order Form'!$F$8,""),""))</f>
        <v/>
      </c>
      <c r="Z227" s="103" t="str">
        <f>IF('Order Form'!$F$9="Email","",IF(ISNUMBER($H227),IF('Order Form'!$K$14="Yes",'Order Form'!$F$9,""),""))</f>
        <v/>
      </c>
      <c r="AA227" s="44"/>
      <c r="AC227" s="92" t="str">
        <f>IF(ISNUMBER(($H227)),LEFT('Order Form'!$K$10,2),"")</f>
        <v/>
      </c>
      <c r="AD227" s="40"/>
      <c r="AE227" s="92" t="str">
        <f>IF(AC227="GR",LEFT('Order Form'!$K$11,2),"")</f>
        <v/>
      </c>
      <c r="AF227" s="40"/>
      <c r="AG227" s="44"/>
      <c r="AH227" s="44"/>
      <c r="AI227" s="92" t="str">
        <f>IF(ISNUMBER(($H227)),IF('Order Form'!$K$16="Yes","P",""),"")</f>
        <v/>
      </c>
      <c r="AJ227" s="40"/>
      <c r="AK227" s="112"/>
      <c r="AL227" s="112"/>
      <c r="AM227" s="40"/>
      <c r="AN227" s="40"/>
      <c r="AO227" s="44"/>
      <c r="AP227" s="40"/>
      <c r="AQ227" s="44"/>
      <c r="AR227" s="44"/>
      <c r="AS227" s="44"/>
      <c r="AZ227" s="92" t="str">
        <f>IF(ISNUMBER(($H227)),IF('Order Form'!$K$15="Yes","Y",""),"")</f>
        <v/>
      </c>
      <c r="BD227" s="93" t="e">
        <f>IF('Order Form'!#REF!&gt;0,"OF"," ")</f>
        <v>#REF!</v>
      </c>
      <c r="BE227" s="92" t="e">
        <f>IF('Order Form'!#REF!&gt;0,"Y"," ")</f>
        <v>#REF!</v>
      </c>
      <c r="BF227" s="92" t="e">
        <f>IF('Order Form'!#REF!&gt;0,"STANDARD"," ")</f>
        <v>#REF!</v>
      </c>
    </row>
    <row r="228" spans="1:58">
      <c r="A228" s="40"/>
      <c r="B228" s="99" t="str">
        <f>IF(ISNUMBER(($H228)),'Order Form'!$D$5,"")</f>
        <v/>
      </c>
      <c r="C228" s="98" t="str">
        <f>IF(ISNUMBER(($H228)),'Order Form'!$G$5,"")</f>
        <v/>
      </c>
      <c r="D228" s="98" t="str">
        <f>IF('Order Form'!F244="","",IF(ISNUMBER(($H228)),'Order Form'!F244,""))</f>
        <v/>
      </c>
      <c r="E228" s="41"/>
      <c r="F228" s="97" t="str">
        <f>IF(ISNUMBER((H228)),SUBSTITUTE(SUBSTITUTE('Order Form'!B244,"-","")," ",""),"")</f>
        <v/>
      </c>
      <c r="G228" s="42"/>
      <c r="H228" s="96" t="str">
        <f>IF('Order Form'!H244&gt;0,'Order Form'!H244," ")</f>
        <v xml:space="preserve"> </v>
      </c>
      <c r="I228" s="95" t="str">
        <f>IF('Order Form'!$K$13="Yes",(IF('Order Form'!J244&gt;0,"",IF('Order Form'!$K$10&lt;&gt;"GR - Gratis",IF('Order Form'!I244=0,"",IF(ISNUMBER($H228),'Order Form'!I244,"")),""))),"")</f>
        <v/>
      </c>
      <c r="J228" s="95" t="str">
        <f>IF('Order Form'!$K$13="Yes",(IF('Order Form'!J244=0,"",IF('Order Form'!$K$10&lt;&gt;"GR - Gratis",IF(ISNUMBER($H228),'Order Form'!J244,""),""))),"")</f>
        <v/>
      </c>
      <c r="K228" s="43"/>
      <c r="L228" s="95" t="str">
        <f>IF('Order Form'!J244&gt;0,"",IF('Order Form'!G244=0,"",IF('Order Form'!$K$10&lt;&gt;"GR - Gratis",IF('Order Form'!$K$12="Yes",IF(ISNUMBER($H228),'Order Form'!G244*100,""),""),"")))</f>
        <v/>
      </c>
      <c r="M228" s="95" t="str">
        <f>IF('Order Form'!J244&gt;0,"",IF('Order Form'!$K$17=0,"",IF('Order Form'!$K$17=0,"",IF('Order Form'!$K$10&lt;&gt;"GR - Gratis",IF('Order Form'!$K$12="Yes",IF(ISNUMBER($H228),'Order Form'!$K$17*100,""),""),""))))</f>
        <v/>
      </c>
      <c r="N228" s="44"/>
      <c r="O228" s="94" t="str">
        <f>IF('Order Form'!$B$8="Name / Attent Of","",IF(ISNUMBER($H228),IF('Order Form'!$K$14="Yes",'Order Form'!$B$8,""),""))</f>
        <v/>
      </c>
      <c r="P228" s="102" t="str">
        <f>IF('Order Form'!$B$9="Company / Department","",IF(ISNUMBER($H228),IF('Order Form'!$K$14="Yes",'Order Form'!$B$9,""),""))</f>
        <v/>
      </c>
      <c r="Q228" s="94" t="str">
        <f>IF('Order Form'!$B$10="Address 1","",IF(ISNUMBER($H228),IF('Order Form'!$K$14="Yes",'Order Form'!$B$10,""),""))</f>
        <v/>
      </c>
      <c r="R228" s="94" t="str">
        <f>IF('Order Form'!$B$11="Address 2","",IF(ISNUMBER($H228),IF('Order Form'!$K$14="Yes",'Order Form'!$B$11,""),""))</f>
        <v/>
      </c>
      <c r="S228" s="102" t="str">
        <f>IF('Order Form'!$B$12="Address 3","",IF(ISNUMBER($H228),IF('Order Form'!$K$14="Yes",'Order Form'!$B$12,""),""))</f>
        <v/>
      </c>
      <c r="T228" s="94" t="str">
        <f>IF('Order Form'!$B$13="Town","",IF(ISNUMBER($H228),IF('Order Form'!$K$14="Yes",'Order Form'!$B$13,""),""))</f>
        <v/>
      </c>
      <c r="U228" s="40"/>
      <c r="V228" s="109" t="str">
        <f>IF('Order Form'!$B$14="Post Code","",IF(ISNUMBER($H228),IF('Order Form'!$K$14="Yes",'Order Form'!$B$14,""),""))</f>
        <v/>
      </c>
      <c r="W228" s="104" t="str">
        <f>IF('Order Form'!$B$15="Country","",IF(ISNUMBER($H228),IF('Order Form'!$K$14="Yes",VLOOKUP('Order Form'!$B$15,Lists!N:O,2,0),""),""))</f>
        <v/>
      </c>
      <c r="X228" s="106"/>
      <c r="Y228" s="105" t="str">
        <f>IF('Order Form'!$F$8="Phone","",IF(ISNUMBER($H228),IF('Order Form'!$K$14="Yes",'Order Form'!$F$8,""),""))</f>
        <v/>
      </c>
      <c r="Z228" s="103" t="str">
        <f>IF('Order Form'!$F$9="Email","",IF(ISNUMBER($H228),IF('Order Form'!$K$14="Yes",'Order Form'!$F$9,""),""))</f>
        <v/>
      </c>
      <c r="AA228" s="44"/>
      <c r="AC228" s="92" t="str">
        <f>IF(ISNUMBER(($H228)),LEFT('Order Form'!$K$10,2),"")</f>
        <v/>
      </c>
      <c r="AD228" s="40"/>
      <c r="AE228" s="92" t="str">
        <f>IF(AC228="GR",LEFT('Order Form'!$K$11,2),"")</f>
        <v/>
      </c>
      <c r="AF228" s="40"/>
      <c r="AG228" s="44"/>
      <c r="AH228" s="44"/>
      <c r="AI228" s="92" t="str">
        <f>IF(ISNUMBER(($H228)),IF('Order Form'!$K$16="Yes","P",""),"")</f>
        <v/>
      </c>
      <c r="AJ228" s="40"/>
      <c r="AK228" s="112"/>
      <c r="AL228" s="112"/>
      <c r="AM228" s="40"/>
      <c r="AN228" s="40"/>
      <c r="AO228" s="44"/>
      <c r="AP228" s="40"/>
      <c r="AQ228" s="44"/>
      <c r="AR228" s="44"/>
      <c r="AS228" s="44"/>
      <c r="AZ228" s="92" t="str">
        <f>IF(ISNUMBER(($H228)),IF('Order Form'!$K$15="Yes","Y",""),"")</f>
        <v/>
      </c>
      <c r="BD228" s="93" t="e">
        <f>IF('Order Form'!#REF!&gt;0,"OF"," ")</f>
        <v>#REF!</v>
      </c>
      <c r="BE228" s="92" t="e">
        <f>IF('Order Form'!#REF!&gt;0,"Y"," ")</f>
        <v>#REF!</v>
      </c>
      <c r="BF228" s="92" t="e">
        <f>IF('Order Form'!#REF!&gt;0,"STANDARD"," ")</f>
        <v>#REF!</v>
      </c>
    </row>
    <row r="229" spans="1:58">
      <c r="A229" s="40"/>
      <c r="B229" s="99" t="str">
        <f>IF(ISNUMBER(($H229)),'Order Form'!$D$5,"")</f>
        <v/>
      </c>
      <c r="C229" s="98" t="str">
        <f>IF(ISNUMBER(($H229)),'Order Form'!$G$5,"")</f>
        <v/>
      </c>
      <c r="D229" s="98" t="str">
        <f>IF('Order Form'!F245="","",IF(ISNUMBER(($H229)),'Order Form'!F245,""))</f>
        <v/>
      </c>
      <c r="E229" s="41"/>
      <c r="F229" s="97" t="str">
        <f>IF(ISNUMBER((H229)),SUBSTITUTE(SUBSTITUTE('Order Form'!B245,"-","")," ",""),"")</f>
        <v/>
      </c>
      <c r="G229" s="42"/>
      <c r="H229" s="96" t="str">
        <f>IF('Order Form'!H245&gt;0,'Order Form'!H245," ")</f>
        <v xml:space="preserve"> </v>
      </c>
      <c r="I229" s="95" t="str">
        <f>IF('Order Form'!$K$13="Yes",(IF('Order Form'!J245&gt;0,"",IF('Order Form'!$K$10&lt;&gt;"GR - Gratis",IF('Order Form'!I245=0,"",IF(ISNUMBER($H229),'Order Form'!I245,"")),""))),"")</f>
        <v/>
      </c>
      <c r="J229" s="95" t="str">
        <f>IF('Order Form'!$K$13="Yes",(IF('Order Form'!J245=0,"",IF('Order Form'!$K$10&lt;&gt;"GR - Gratis",IF(ISNUMBER($H229),'Order Form'!J245,""),""))),"")</f>
        <v/>
      </c>
      <c r="K229" s="43"/>
      <c r="L229" s="95" t="str">
        <f>IF('Order Form'!J245&gt;0,"",IF('Order Form'!G245=0,"",IF('Order Form'!$K$10&lt;&gt;"GR - Gratis",IF('Order Form'!$K$12="Yes",IF(ISNUMBER($H229),'Order Form'!G245*100,""),""),"")))</f>
        <v/>
      </c>
      <c r="M229" s="95" t="str">
        <f>IF('Order Form'!J245&gt;0,"",IF('Order Form'!$K$17=0,"",IF('Order Form'!$K$17=0,"",IF('Order Form'!$K$10&lt;&gt;"GR - Gratis",IF('Order Form'!$K$12="Yes",IF(ISNUMBER($H229),'Order Form'!$K$17*100,""),""),""))))</f>
        <v/>
      </c>
      <c r="N229" s="44"/>
      <c r="O229" s="94" t="str">
        <f>IF('Order Form'!$B$8="Name / Attent Of","",IF(ISNUMBER($H229),IF('Order Form'!$K$14="Yes",'Order Form'!$B$8,""),""))</f>
        <v/>
      </c>
      <c r="P229" s="102" t="str">
        <f>IF('Order Form'!$B$9="Company / Department","",IF(ISNUMBER($H229),IF('Order Form'!$K$14="Yes",'Order Form'!$B$9,""),""))</f>
        <v/>
      </c>
      <c r="Q229" s="94" t="str">
        <f>IF('Order Form'!$B$10="Address 1","",IF(ISNUMBER($H229),IF('Order Form'!$K$14="Yes",'Order Form'!$B$10,""),""))</f>
        <v/>
      </c>
      <c r="R229" s="94" t="str">
        <f>IF('Order Form'!$B$11="Address 2","",IF(ISNUMBER($H229),IF('Order Form'!$K$14="Yes",'Order Form'!$B$11,""),""))</f>
        <v/>
      </c>
      <c r="S229" s="102" t="str">
        <f>IF('Order Form'!$B$12="Address 3","",IF(ISNUMBER($H229),IF('Order Form'!$K$14="Yes",'Order Form'!$B$12,""),""))</f>
        <v/>
      </c>
      <c r="T229" s="94" t="str">
        <f>IF('Order Form'!$B$13="Town","",IF(ISNUMBER($H229),IF('Order Form'!$K$14="Yes",'Order Form'!$B$13,""),""))</f>
        <v/>
      </c>
      <c r="U229" s="40"/>
      <c r="V229" s="109" t="str">
        <f>IF('Order Form'!$B$14="Post Code","",IF(ISNUMBER($H229),IF('Order Form'!$K$14="Yes",'Order Form'!$B$14,""),""))</f>
        <v/>
      </c>
      <c r="W229" s="104" t="str">
        <f>IF('Order Form'!$B$15="Country","",IF(ISNUMBER($H229),IF('Order Form'!$K$14="Yes",VLOOKUP('Order Form'!$B$15,Lists!N:O,2,0),""),""))</f>
        <v/>
      </c>
      <c r="X229" s="106"/>
      <c r="Y229" s="105" t="str">
        <f>IF('Order Form'!$F$8="Phone","",IF(ISNUMBER($H229),IF('Order Form'!$K$14="Yes",'Order Form'!$F$8,""),""))</f>
        <v/>
      </c>
      <c r="Z229" s="103" t="str">
        <f>IF('Order Form'!$F$9="Email","",IF(ISNUMBER($H229),IF('Order Form'!$K$14="Yes",'Order Form'!$F$9,""),""))</f>
        <v/>
      </c>
      <c r="AA229" s="44"/>
      <c r="AC229" s="92" t="str">
        <f>IF(ISNUMBER(($H229)),LEFT('Order Form'!$K$10,2),"")</f>
        <v/>
      </c>
      <c r="AD229" s="40"/>
      <c r="AE229" s="92" t="str">
        <f>IF(AC229="GR",LEFT('Order Form'!$K$11,2),"")</f>
        <v/>
      </c>
      <c r="AF229" s="40"/>
      <c r="AG229" s="44"/>
      <c r="AH229" s="44"/>
      <c r="AI229" s="92" t="str">
        <f>IF(ISNUMBER(($H229)),IF('Order Form'!$K$16="Yes","P",""),"")</f>
        <v/>
      </c>
      <c r="AJ229" s="40"/>
      <c r="AK229" s="112"/>
      <c r="AL229" s="112"/>
      <c r="AM229" s="40"/>
      <c r="AN229" s="40"/>
      <c r="AO229" s="44"/>
      <c r="AP229" s="40"/>
      <c r="AQ229" s="44"/>
      <c r="AR229" s="44"/>
      <c r="AS229" s="44"/>
      <c r="AZ229" s="92" t="str">
        <f>IF(ISNUMBER(($H229)),IF('Order Form'!$K$15="Yes","Y",""),"")</f>
        <v/>
      </c>
      <c r="BD229" s="93" t="e">
        <f>IF('Order Form'!#REF!&gt;0,"OF"," ")</f>
        <v>#REF!</v>
      </c>
      <c r="BE229" s="92" t="e">
        <f>IF('Order Form'!#REF!&gt;0,"Y"," ")</f>
        <v>#REF!</v>
      </c>
      <c r="BF229" s="92" t="e">
        <f>IF('Order Form'!#REF!&gt;0,"STANDARD"," ")</f>
        <v>#REF!</v>
      </c>
    </row>
    <row r="230" spans="1:58">
      <c r="A230" s="40"/>
      <c r="B230" s="99" t="str">
        <f>IF(ISNUMBER(($H230)),'Order Form'!$D$5,"")</f>
        <v/>
      </c>
      <c r="C230" s="98" t="str">
        <f>IF(ISNUMBER(($H230)),'Order Form'!$G$5,"")</f>
        <v/>
      </c>
      <c r="D230" s="98" t="str">
        <f>IF('Order Form'!F246="","",IF(ISNUMBER(($H230)),'Order Form'!F246,""))</f>
        <v/>
      </c>
      <c r="E230" s="41"/>
      <c r="F230" s="97" t="str">
        <f>IF(ISNUMBER((H230)),SUBSTITUTE(SUBSTITUTE('Order Form'!B246,"-","")," ",""),"")</f>
        <v/>
      </c>
      <c r="G230" s="42"/>
      <c r="H230" s="96" t="str">
        <f>IF('Order Form'!H246&gt;0,'Order Form'!H246," ")</f>
        <v xml:space="preserve"> </v>
      </c>
      <c r="I230" s="95" t="str">
        <f>IF('Order Form'!$K$13="Yes",(IF('Order Form'!J246&gt;0,"",IF('Order Form'!$K$10&lt;&gt;"GR - Gratis",IF('Order Form'!I246=0,"",IF(ISNUMBER($H230),'Order Form'!I246,"")),""))),"")</f>
        <v/>
      </c>
      <c r="J230" s="95" t="str">
        <f>IF('Order Form'!$K$13="Yes",(IF('Order Form'!J246=0,"",IF('Order Form'!$K$10&lt;&gt;"GR - Gratis",IF(ISNUMBER($H230),'Order Form'!J246,""),""))),"")</f>
        <v/>
      </c>
      <c r="K230" s="43"/>
      <c r="L230" s="95" t="str">
        <f>IF('Order Form'!J246&gt;0,"",IF('Order Form'!G246=0,"",IF('Order Form'!$K$10&lt;&gt;"GR - Gratis",IF('Order Form'!$K$12="Yes",IF(ISNUMBER($H230),'Order Form'!G246*100,""),""),"")))</f>
        <v/>
      </c>
      <c r="M230" s="95" t="str">
        <f>IF('Order Form'!J246&gt;0,"",IF('Order Form'!$K$17=0,"",IF('Order Form'!$K$17=0,"",IF('Order Form'!$K$10&lt;&gt;"GR - Gratis",IF('Order Form'!$K$12="Yes",IF(ISNUMBER($H230),'Order Form'!$K$17*100,""),""),""))))</f>
        <v/>
      </c>
      <c r="N230" s="44"/>
      <c r="O230" s="94" t="str">
        <f>IF('Order Form'!$B$8="Name / Attent Of","",IF(ISNUMBER($H230),IF('Order Form'!$K$14="Yes",'Order Form'!$B$8,""),""))</f>
        <v/>
      </c>
      <c r="P230" s="102" t="str">
        <f>IF('Order Form'!$B$9="Company / Department","",IF(ISNUMBER($H230),IF('Order Form'!$K$14="Yes",'Order Form'!$B$9,""),""))</f>
        <v/>
      </c>
      <c r="Q230" s="94" t="str">
        <f>IF('Order Form'!$B$10="Address 1","",IF(ISNUMBER($H230),IF('Order Form'!$K$14="Yes",'Order Form'!$B$10,""),""))</f>
        <v/>
      </c>
      <c r="R230" s="94" t="str">
        <f>IF('Order Form'!$B$11="Address 2","",IF(ISNUMBER($H230),IF('Order Form'!$K$14="Yes",'Order Form'!$B$11,""),""))</f>
        <v/>
      </c>
      <c r="S230" s="102" t="str">
        <f>IF('Order Form'!$B$12="Address 3","",IF(ISNUMBER($H230),IF('Order Form'!$K$14="Yes",'Order Form'!$B$12,""),""))</f>
        <v/>
      </c>
      <c r="T230" s="94" t="str">
        <f>IF('Order Form'!$B$13="Town","",IF(ISNUMBER($H230),IF('Order Form'!$K$14="Yes",'Order Form'!$B$13,""),""))</f>
        <v/>
      </c>
      <c r="U230" s="40"/>
      <c r="V230" s="109" t="str">
        <f>IF('Order Form'!$B$14="Post Code","",IF(ISNUMBER($H230),IF('Order Form'!$K$14="Yes",'Order Form'!$B$14,""),""))</f>
        <v/>
      </c>
      <c r="W230" s="104" t="str">
        <f>IF('Order Form'!$B$15="Country","",IF(ISNUMBER($H230),IF('Order Form'!$K$14="Yes",VLOOKUP('Order Form'!$B$15,Lists!N:O,2,0),""),""))</f>
        <v/>
      </c>
      <c r="X230" s="106"/>
      <c r="Y230" s="105" t="str">
        <f>IF('Order Form'!$F$8="Phone","",IF(ISNUMBER($H230),IF('Order Form'!$K$14="Yes",'Order Form'!$F$8,""),""))</f>
        <v/>
      </c>
      <c r="Z230" s="103" t="str">
        <f>IF('Order Form'!$F$9="Email","",IF(ISNUMBER($H230),IF('Order Form'!$K$14="Yes",'Order Form'!$F$9,""),""))</f>
        <v/>
      </c>
      <c r="AA230" s="44"/>
      <c r="AC230" s="92" t="str">
        <f>IF(ISNUMBER(($H230)),LEFT('Order Form'!$K$10,2),"")</f>
        <v/>
      </c>
      <c r="AD230" s="40"/>
      <c r="AE230" s="92" t="str">
        <f>IF(AC230="GR",LEFT('Order Form'!$K$11,2),"")</f>
        <v/>
      </c>
      <c r="AF230" s="40"/>
      <c r="AG230" s="44"/>
      <c r="AH230" s="44"/>
      <c r="AI230" s="92" t="str">
        <f>IF(ISNUMBER(($H230)),IF('Order Form'!$K$16="Yes","P",""),"")</f>
        <v/>
      </c>
      <c r="AJ230" s="40"/>
      <c r="AK230" s="112"/>
      <c r="AL230" s="112"/>
      <c r="AM230" s="40"/>
      <c r="AN230" s="40"/>
      <c r="AO230" s="44"/>
      <c r="AP230" s="40"/>
      <c r="AQ230" s="44"/>
      <c r="AR230" s="44"/>
      <c r="AS230" s="44"/>
      <c r="AZ230" s="92" t="str">
        <f>IF(ISNUMBER(($H230)),IF('Order Form'!$K$15="Yes","Y",""),"")</f>
        <v/>
      </c>
      <c r="BD230" s="93" t="e">
        <f>IF('Order Form'!#REF!&gt;0,"OF"," ")</f>
        <v>#REF!</v>
      </c>
      <c r="BE230" s="92" t="e">
        <f>IF('Order Form'!#REF!&gt;0,"Y"," ")</f>
        <v>#REF!</v>
      </c>
      <c r="BF230" s="92" t="e">
        <f>IF('Order Form'!#REF!&gt;0,"STANDARD"," ")</f>
        <v>#REF!</v>
      </c>
    </row>
    <row r="231" spans="1:58">
      <c r="A231" s="40"/>
      <c r="B231" s="99" t="str">
        <f>IF(ISNUMBER(($H231)),'Order Form'!$D$5,"")</f>
        <v/>
      </c>
      <c r="C231" s="98" t="str">
        <f>IF(ISNUMBER(($H231)),'Order Form'!$G$5,"")</f>
        <v/>
      </c>
      <c r="D231" s="98" t="str">
        <f>IF('Order Form'!F247="","",IF(ISNUMBER(($H231)),'Order Form'!F247,""))</f>
        <v/>
      </c>
      <c r="E231" s="41"/>
      <c r="F231" s="97" t="str">
        <f>IF(ISNUMBER((H231)),SUBSTITUTE(SUBSTITUTE('Order Form'!B247,"-","")," ",""),"")</f>
        <v/>
      </c>
      <c r="G231" s="42"/>
      <c r="H231" s="96" t="str">
        <f>IF('Order Form'!H247&gt;0,'Order Form'!H247," ")</f>
        <v xml:space="preserve"> </v>
      </c>
      <c r="I231" s="95" t="str">
        <f>IF('Order Form'!$K$13="Yes",(IF('Order Form'!J247&gt;0,"",IF('Order Form'!$K$10&lt;&gt;"GR - Gratis",IF('Order Form'!I247=0,"",IF(ISNUMBER($H231),'Order Form'!I247,"")),""))),"")</f>
        <v/>
      </c>
      <c r="J231" s="95" t="str">
        <f>IF('Order Form'!$K$13="Yes",(IF('Order Form'!J247=0,"",IF('Order Form'!$K$10&lt;&gt;"GR - Gratis",IF(ISNUMBER($H231),'Order Form'!J247,""),""))),"")</f>
        <v/>
      </c>
      <c r="K231" s="43"/>
      <c r="L231" s="95" t="str">
        <f>IF('Order Form'!J247&gt;0,"",IF('Order Form'!G247=0,"",IF('Order Form'!$K$10&lt;&gt;"GR - Gratis",IF('Order Form'!$K$12="Yes",IF(ISNUMBER($H231),'Order Form'!G247*100,""),""),"")))</f>
        <v/>
      </c>
      <c r="M231" s="95" t="str">
        <f>IF('Order Form'!J247&gt;0,"",IF('Order Form'!$K$17=0,"",IF('Order Form'!$K$17=0,"",IF('Order Form'!$K$10&lt;&gt;"GR - Gratis",IF('Order Form'!$K$12="Yes",IF(ISNUMBER($H231),'Order Form'!$K$17*100,""),""),""))))</f>
        <v/>
      </c>
      <c r="N231" s="44"/>
      <c r="O231" s="94" t="str">
        <f>IF('Order Form'!$B$8="Name / Attent Of","",IF(ISNUMBER($H231),IF('Order Form'!$K$14="Yes",'Order Form'!$B$8,""),""))</f>
        <v/>
      </c>
      <c r="P231" s="102" t="str">
        <f>IF('Order Form'!$B$9="Company / Department","",IF(ISNUMBER($H231),IF('Order Form'!$K$14="Yes",'Order Form'!$B$9,""),""))</f>
        <v/>
      </c>
      <c r="Q231" s="94" t="str">
        <f>IF('Order Form'!$B$10="Address 1","",IF(ISNUMBER($H231),IF('Order Form'!$K$14="Yes",'Order Form'!$B$10,""),""))</f>
        <v/>
      </c>
      <c r="R231" s="94" t="str">
        <f>IF('Order Form'!$B$11="Address 2","",IF(ISNUMBER($H231),IF('Order Form'!$K$14="Yes",'Order Form'!$B$11,""),""))</f>
        <v/>
      </c>
      <c r="S231" s="102" t="str">
        <f>IF('Order Form'!$B$12="Address 3","",IF(ISNUMBER($H231),IF('Order Form'!$K$14="Yes",'Order Form'!$B$12,""),""))</f>
        <v/>
      </c>
      <c r="T231" s="94" t="str">
        <f>IF('Order Form'!$B$13="Town","",IF(ISNUMBER($H231),IF('Order Form'!$K$14="Yes",'Order Form'!$B$13,""),""))</f>
        <v/>
      </c>
      <c r="U231" s="40"/>
      <c r="V231" s="109" t="str">
        <f>IF('Order Form'!$B$14="Post Code","",IF(ISNUMBER($H231),IF('Order Form'!$K$14="Yes",'Order Form'!$B$14,""),""))</f>
        <v/>
      </c>
      <c r="W231" s="104" t="str">
        <f>IF('Order Form'!$B$15="Country","",IF(ISNUMBER($H231),IF('Order Form'!$K$14="Yes",VLOOKUP('Order Form'!$B$15,Lists!N:O,2,0),""),""))</f>
        <v/>
      </c>
      <c r="X231" s="106"/>
      <c r="Y231" s="105" t="str">
        <f>IF('Order Form'!$F$8="Phone","",IF(ISNUMBER($H231),IF('Order Form'!$K$14="Yes",'Order Form'!$F$8,""),""))</f>
        <v/>
      </c>
      <c r="Z231" s="103" t="str">
        <f>IF('Order Form'!$F$9="Email","",IF(ISNUMBER($H231),IF('Order Form'!$K$14="Yes",'Order Form'!$F$9,""),""))</f>
        <v/>
      </c>
      <c r="AA231" s="44"/>
      <c r="AC231" s="92" t="str">
        <f>IF(ISNUMBER(($H231)),LEFT('Order Form'!$K$10,2),"")</f>
        <v/>
      </c>
      <c r="AD231" s="40"/>
      <c r="AE231" s="92" t="str">
        <f>IF(AC231="GR",LEFT('Order Form'!$K$11,2),"")</f>
        <v/>
      </c>
      <c r="AF231" s="40"/>
      <c r="AG231" s="44"/>
      <c r="AH231" s="44"/>
      <c r="AI231" s="92" t="str">
        <f>IF(ISNUMBER(($H231)),IF('Order Form'!$K$16="Yes","P",""),"")</f>
        <v/>
      </c>
      <c r="AJ231" s="40"/>
      <c r="AK231" s="112"/>
      <c r="AL231" s="112"/>
      <c r="AM231" s="40"/>
      <c r="AN231" s="40"/>
      <c r="AO231" s="44"/>
      <c r="AP231" s="40"/>
      <c r="AQ231" s="44"/>
      <c r="AR231" s="44"/>
      <c r="AS231" s="44"/>
      <c r="AZ231" s="92" t="str">
        <f>IF(ISNUMBER(($H231)),IF('Order Form'!$K$15="Yes","Y",""),"")</f>
        <v/>
      </c>
      <c r="BD231" s="93" t="e">
        <f>IF('Order Form'!#REF!&gt;0,"OF"," ")</f>
        <v>#REF!</v>
      </c>
      <c r="BE231" s="92" t="e">
        <f>IF('Order Form'!#REF!&gt;0,"Y"," ")</f>
        <v>#REF!</v>
      </c>
      <c r="BF231" s="92" t="e">
        <f>IF('Order Form'!#REF!&gt;0,"STANDARD"," ")</f>
        <v>#REF!</v>
      </c>
    </row>
    <row r="232" spans="1:58">
      <c r="A232" s="40"/>
      <c r="B232" s="99" t="str">
        <f>IF(ISNUMBER(($H232)),'Order Form'!$D$5,"")</f>
        <v/>
      </c>
      <c r="C232" s="98" t="str">
        <f>IF(ISNUMBER(($H232)),'Order Form'!$G$5,"")</f>
        <v/>
      </c>
      <c r="D232" s="98" t="str">
        <f>IF('Order Form'!F248="","",IF(ISNUMBER(($H232)),'Order Form'!F248,""))</f>
        <v/>
      </c>
      <c r="E232" s="41"/>
      <c r="F232" s="97" t="str">
        <f>IF(ISNUMBER((H232)),SUBSTITUTE(SUBSTITUTE('Order Form'!B248,"-","")," ",""),"")</f>
        <v/>
      </c>
      <c r="G232" s="42"/>
      <c r="H232" s="96" t="str">
        <f>IF('Order Form'!H248&gt;0,'Order Form'!H248," ")</f>
        <v xml:space="preserve"> </v>
      </c>
      <c r="I232" s="95" t="str">
        <f>IF('Order Form'!$K$13="Yes",(IF('Order Form'!J248&gt;0,"",IF('Order Form'!$K$10&lt;&gt;"GR - Gratis",IF('Order Form'!I248=0,"",IF(ISNUMBER($H232),'Order Form'!I248,"")),""))),"")</f>
        <v/>
      </c>
      <c r="J232" s="95" t="str">
        <f>IF('Order Form'!$K$13="Yes",(IF('Order Form'!J248=0,"",IF('Order Form'!$K$10&lt;&gt;"GR - Gratis",IF(ISNUMBER($H232),'Order Form'!J248,""),""))),"")</f>
        <v/>
      </c>
      <c r="K232" s="43"/>
      <c r="L232" s="95" t="str">
        <f>IF('Order Form'!J248&gt;0,"",IF('Order Form'!G248=0,"",IF('Order Form'!$K$10&lt;&gt;"GR - Gratis",IF('Order Form'!$K$12="Yes",IF(ISNUMBER($H232),'Order Form'!G248*100,""),""),"")))</f>
        <v/>
      </c>
      <c r="M232" s="95" t="str">
        <f>IF('Order Form'!J248&gt;0,"",IF('Order Form'!$K$17=0,"",IF('Order Form'!$K$17=0,"",IF('Order Form'!$K$10&lt;&gt;"GR - Gratis",IF('Order Form'!$K$12="Yes",IF(ISNUMBER($H232),'Order Form'!$K$17*100,""),""),""))))</f>
        <v/>
      </c>
      <c r="N232" s="44"/>
      <c r="O232" s="94" t="str">
        <f>IF('Order Form'!$B$8="Name / Attent Of","",IF(ISNUMBER($H232),IF('Order Form'!$K$14="Yes",'Order Form'!$B$8,""),""))</f>
        <v/>
      </c>
      <c r="P232" s="102" t="str">
        <f>IF('Order Form'!$B$9="Company / Department","",IF(ISNUMBER($H232),IF('Order Form'!$K$14="Yes",'Order Form'!$B$9,""),""))</f>
        <v/>
      </c>
      <c r="Q232" s="94" t="str">
        <f>IF('Order Form'!$B$10="Address 1","",IF(ISNUMBER($H232),IF('Order Form'!$K$14="Yes",'Order Form'!$B$10,""),""))</f>
        <v/>
      </c>
      <c r="R232" s="94" t="str">
        <f>IF('Order Form'!$B$11="Address 2","",IF(ISNUMBER($H232),IF('Order Form'!$K$14="Yes",'Order Form'!$B$11,""),""))</f>
        <v/>
      </c>
      <c r="S232" s="102" t="str">
        <f>IF('Order Form'!$B$12="Address 3","",IF(ISNUMBER($H232),IF('Order Form'!$K$14="Yes",'Order Form'!$B$12,""),""))</f>
        <v/>
      </c>
      <c r="T232" s="94" t="str">
        <f>IF('Order Form'!$B$13="Town","",IF(ISNUMBER($H232),IF('Order Form'!$K$14="Yes",'Order Form'!$B$13,""),""))</f>
        <v/>
      </c>
      <c r="U232" s="40"/>
      <c r="V232" s="109" t="str">
        <f>IF('Order Form'!$B$14="Post Code","",IF(ISNUMBER($H232),IF('Order Form'!$K$14="Yes",'Order Form'!$B$14,""),""))</f>
        <v/>
      </c>
      <c r="W232" s="104" t="str">
        <f>IF('Order Form'!$B$15="Country","",IF(ISNUMBER($H232),IF('Order Form'!$K$14="Yes",VLOOKUP('Order Form'!$B$15,Lists!N:O,2,0),""),""))</f>
        <v/>
      </c>
      <c r="X232" s="106"/>
      <c r="Y232" s="105" t="str">
        <f>IF('Order Form'!$F$8="Phone","",IF(ISNUMBER($H232),IF('Order Form'!$K$14="Yes",'Order Form'!$F$8,""),""))</f>
        <v/>
      </c>
      <c r="Z232" s="103" t="str">
        <f>IF('Order Form'!$F$9="Email","",IF(ISNUMBER($H232),IF('Order Form'!$K$14="Yes",'Order Form'!$F$9,""),""))</f>
        <v/>
      </c>
      <c r="AA232" s="44"/>
      <c r="AC232" s="92" t="str">
        <f>IF(ISNUMBER(($H232)),LEFT('Order Form'!$K$10,2),"")</f>
        <v/>
      </c>
      <c r="AD232" s="40"/>
      <c r="AE232" s="92" t="str">
        <f>IF(AC232="GR",LEFT('Order Form'!$K$11,2),"")</f>
        <v/>
      </c>
      <c r="AF232" s="40"/>
      <c r="AG232" s="44"/>
      <c r="AH232" s="44"/>
      <c r="AI232" s="92" t="str">
        <f>IF(ISNUMBER(($H232)),IF('Order Form'!$K$16="Yes","P",""),"")</f>
        <v/>
      </c>
      <c r="AJ232" s="40"/>
      <c r="AK232" s="112"/>
      <c r="AL232" s="112"/>
      <c r="AM232" s="40"/>
      <c r="AN232" s="40"/>
      <c r="AO232" s="44"/>
      <c r="AP232" s="40"/>
      <c r="AQ232" s="44"/>
      <c r="AR232" s="44"/>
      <c r="AS232" s="44"/>
      <c r="AZ232" s="92" t="str">
        <f>IF(ISNUMBER(($H232)),IF('Order Form'!$K$15="Yes","Y",""),"")</f>
        <v/>
      </c>
      <c r="BD232" s="93" t="e">
        <f>IF('Order Form'!#REF!&gt;0,"OF"," ")</f>
        <v>#REF!</v>
      </c>
      <c r="BE232" s="92" t="e">
        <f>IF('Order Form'!#REF!&gt;0,"Y"," ")</f>
        <v>#REF!</v>
      </c>
      <c r="BF232" s="92" t="e">
        <f>IF('Order Form'!#REF!&gt;0,"STANDARD"," ")</f>
        <v>#REF!</v>
      </c>
    </row>
    <row r="233" spans="1:58">
      <c r="A233" s="40"/>
      <c r="B233" s="99" t="str">
        <f>IF(ISNUMBER(($H233)),'Order Form'!$D$5,"")</f>
        <v/>
      </c>
      <c r="C233" s="98" t="str">
        <f>IF(ISNUMBER(($H233)),'Order Form'!$G$5,"")</f>
        <v/>
      </c>
      <c r="D233" s="98" t="str">
        <f>IF('Order Form'!F249="","",IF(ISNUMBER(($H233)),'Order Form'!F249,""))</f>
        <v/>
      </c>
      <c r="E233" s="41"/>
      <c r="F233" s="97" t="str">
        <f>IF(ISNUMBER((H233)),SUBSTITUTE(SUBSTITUTE('Order Form'!B249,"-","")," ",""),"")</f>
        <v/>
      </c>
      <c r="G233" s="42"/>
      <c r="H233" s="96" t="str">
        <f>IF('Order Form'!H249&gt;0,'Order Form'!H249," ")</f>
        <v xml:space="preserve"> </v>
      </c>
      <c r="I233" s="95" t="str">
        <f>IF('Order Form'!$K$13="Yes",(IF('Order Form'!J249&gt;0,"",IF('Order Form'!$K$10&lt;&gt;"GR - Gratis",IF('Order Form'!I249=0,"",IF(ISNUMBER($H233),'Order Form'!I249,"")),""))),"")</f>
        <v/>
      </c>
      <c r="J233" s="95" t="str">
        <f>IF('Order Form'!$K$13="Yes",(IF('Order Form'!J249=0,"",IF('Order Form'!$K$10&lt;&gt;"GR - Gratis",IF(ISNUMBER($H233),'Order Form'!J249,""),""))),"")</f>
        <v/>
      </c>
      <c r="K233" s="43"/>
      <c r="L233" s="95" t="str">
        <f>IF('Order Form'!J249&gt;0,"",IF('Order Form'!G249=0,"",IF('Order Form'!$K$10&lt;&gt;"GR - Gratis",IF('Order Form'!$K$12="Yes",IF(ISNUMBER($H233),'Order Form'!G249*100,""),""),"")))</f>
        <v/>
      </c>
      <c r="M233" s="95" t="str">
        <f>IF('Order Form'!J249&gt;0,"",IF('Order Form'!$K$17=0,"",IF('Order Form'!$K$17=0,"",IF('Order Form'!$K$10&lt;&gt;"GR - Gratis",IF('Order Form'!$K$12="Yes",IF(ISNUMBER($H233),'Order Form'!$K$17*100,""),""),""))))</f>
        <v/>
      </c>
      <c r="N233" s="44"/>
      <c r="O233" s="94" t="str">
        <f>IF('Order Form'!$B$8="Name / Attent Of","",IF(ISNUMBER($H233),IF('Order Form'!$K$14="Yes",'Order Form'!$B$8,""),""))</f>
        <v/>
      </c>
      <c r="P233" s="102" t="str">
        <f>IF('Order Form'!$B$9="Company / Department","",IF(ISNUMBER($H233),IF('Order Form'!$K$14="Yes",'Order Form'!$B$9,""),""))</f>
        <v/>
      </c>
      <c r="Q233" s="94" t="str">
        <f>IF('Order Form'!$B$10="Address 1","",IF(ISNUMBER($H233),IF('Order Form'!$K$14="Yes",'Order Form'!$B$10,""),""))</f>
        <v/>
      </c>
      <c r="R233" s="94" t="str">
        <f>IF('Order Form'!$B$11="Address 2","",IF(ISNUMBER($H233),IF('Order Form'!$K$14="Yes",'Order Form'!$B$11,""),""))</f>
        <v/>
      </c>
      <c r="S233" s="102" t="str">
        <f>IF('Order Form'!$B$12="Address 3","",IF(ISNUMBER($H233),IF('Order Form'!$K$14="Yes",'Order Form'!$B$12,""),""))</f>
        <v/>
      </c>
      <c r="T233" s="94" t="str">
        <f>IF('Order Form'!$B$13="Town","",IF(ISNUMBER($H233),IF('Order Form'!$K$14="Yes",'Order Form'!$B$13,""),""))</f>
        <v/>
      </c>
      <c r="U233" s="40"/>
      <c r="V233" s="109" t="str">
        <f>IF('Order Form'!$B$14="Post Code","",IF(ISNUMBER($H233),IF('Order Form'!$K$14="Yes",'Order Form'!$B$14,""),""))</f>
        <v/>
      </c>
      <c r="W233" s="104" t="str">
        <f>IF('Order Form'!$B$15="Country","",IF(ISNUMBER($H233),IF('Order Form'!$K$14="Yes",VLOOKUP('Order Form'!$B$15,Lists!N:O,2,0),""),""))</f>
        <v/>
      </c>
      <c r="X233" s="106"/>
      <c r="Y233" s="105" t="str">
        <f>IF('Order Form'!$F$8="Phone","",IF(ISNUMBER($H233),IF('Order Form'!$K$14="Yes",'Order Form'!$F$8,""),""))</f>
        <v/>
      </c>
      <c r="Z233" s="103" t="str">
        <f>IF('Order Form'!$F$9="Email","",IF(ISNUMBER($H233),IF('Order Form'!$K$14="Yes",'Order Form'!$F$9,""),""))</f>
        <v/>
      </c>
      <c r="AA233" s="44"/>
      <c r="AC233" s="92" t="str">
        <f>IF(ISNUMBER(($H233)),LEFT('Order Form'!$K$10,2),"")</f>
        <v/>
      </c>
      <c r="AD233" s="40"/>
      <c r="AE233" s="92" t="str">
        <f>IF(AC233="GR",LEFT('Order Form'!$K$11,2),"")</f>
        <v/>
      </c>
      <c r="AF233" s="40"/>
      <c r="AG233" s="44"/>
      <c r="AH233" s="44"/>
      <c r="AI233" s="92" t="str">
        <f>IF(ISNUMBER(($H233)),IF('Order Form'!$K$16="Yes","P",""),"")</f>
        <v/>
      </c>
      <c r="AJ233" s="40"/>
      <c r="AK233" s="112"/>
      <c r="AL233" s="112"/>
      <c r="AM233" s="40"/>
      <c r="AN233" s="40"/>
      <c r="AO233" s="44"/>
      <c r="AP233" s="40"/>
      <c r="AQ233" s="44"/>
      <c r="AR233" s="44"/>
      <c r="AS233" s="44"/>
      <c r="AZ233" s="92" t="str">
        <f>IF(ISNUMBER(($H233)),IF('Order Form'!$K$15="Yes","Y",""),"")</f>
        <v/>
      </c>
      <c r="BD233" s="93" t="e">
        <f>IF('Order Form'!#REF!&gt;0,"OF"," ")</f>
        <v>#REF!</v>
      </c>
      <c r="BE233" s="92" t="e">
        <f>IF('Order Form'!#REF!&gt;0,"Y"," ")</f>
        <v>#REF!</v>
      </c>
      <c r="BF233" s="92" t="e">
        <f>IF('Order Form'!#REF!&gt;0,"STANDARD"," ")</f>
        <v>#REF!</v>
      </c>
    </row>
    <row r="234" spans="1:58">
      <c r="A234" s="40"/>
      <c r="B234" s="99" t="str">
        <f>IF(ISNUMBER(($H234)),'Order Form'!$D$5,"")</f>
        <v/>
      </c>
      <c r="C234" s="98" t="str">
        <f>IF(ISNUMBER(($H234)),'Order Form'!$G$5,"")</f>
        <v/>
      </c>
      <c r="D234" s="98" t="str">
        <f>IF('Order Form'!F250="","",IF(ISNUMBER(($H234)),'Order Form'!F250,""))</f>
        <v/>
      </c>
      <c r="E234" s="41"/>
      <c r="F234" s="97" t="str">
        <f>IF(ISNUMBER((H234)),SUBSTITUTE(SUBSTITUTE('Order Form'!B250,"-","")," ",""),"")</f>
        <v/>
      </c>
      <c r="G234" s="42"/>
      <c r="H234" s="96" t="str">
        <f>IF('Order Form'!H250&gt;0,'Order Form'!H250," ")</f>
        <v xml:space="preserve"> </v>
      </c>
      <c r="I234" s="95" t="str">
        <f>IF('Order Form'!$K$13="Yes",(IF('Order Form'!J250&gt;0,"",IF('Order Form'!$K$10&lt;&gt;"GR - Gratis",IF('Order Form'!I250=0,"",IF(ISNUMBER($H234),'Order Form'!I250,"")),""))),"")</f>
        <v/>
      </c>
      <c r="J234" s="95" t="str">
        <f>IF('Order Form'!$K$13="Yes",(IF('Order Form'!J250=0,"",IF('Order Form'!$K$10&lt;&gt;"GR - Gratis",IF(ISNUMBER($H234),'Order Form'!J250,""),""))),"")</f>
        <v/>
      </c>
      <c r="K234" s="43"/>
      <c r="L234" s="95" t="str">
        <f>IF('Order Form'!J250&gt;0,"",IF('Order Form'!G250=0,"",IF('Order Form'!$K$10&lt;&gt;"GR - Gratis",IF('Order Form'!$K$12="Yes",IF(ISNUMBER($H234),'Order Form'!G250*100,""),""),"")))</f>
        <v/>
      </c>
      <c r="M234" s="95" t="str">
        <f>IF('Order Form'!J250&gt;0,"",IF('Order Form'!$K$17=0,"",IF('Order Form'!$K$17=0,"",IF('Order Form'!$K$10&lt;&gt;"GR - Gratis",IF('Order Form'!$K$12="Yes",IF(ISNUMBER($H234),'Order Form'!$K$17*100,""),""),""))))</f>
        <v/>
      </c>
      <c r="N234" s="44"/>
      <c r="O234" s="94" t="str">
        <f>IF('Order Form'!$B$8="Name / Attent Of","",IF(ISNUMBER($H234),IF('Order Form'!$K$14="Yes",'Order Form'!$B$8,""),""))</f>
        <v/>
      </c>
      <c r="P234" s="102" t="str">
        <f>IF('Order Form'!$B$9="Company / Department","",IF(ISNUMBER($H234),IF('Order Form'!$K$14="Yes",'Order Form'!$B$9,""),""))</f>
        <v/>
      </c>
      <c r="Q234" s="94" t="str">
        <f>IF('Order Form'!$B$10="Address 1","",IF(ISNUMBER($H234),IF('Order Form'!$K$14="Yes",'Order Form'!$B$10,""),""))</f>
        <v/>
      </c>
      <c r="R234" s="94" t="str">
        <f>IF('Order Form'!$B$11="Address 2","",IF(ISNUMBER($H234),IF('Order Form'!$K$14="Yes",'Order Form'!$B$11,""),""))</f>
        <v/>
      </c>
      <c r="S234" s="102" t="str">
        <f>IF('Order Form'!$B$12="Address 3","",IF(ISNUMBER($H234),IF('Order Form'!$K$14="Yes",'Order Form'!$B$12,""),""))</f>
        <v/>
      </c>
      <c r="T234" s="94" t="str">
        <f>IF('Order Form'!$B$13="Town","",IF(ISNUMBER($H234),IF('Order Form'!$K$14="Yes",'Order Form'!$B$13,""),""))</f>
        <v/>
      </c>
      <c r="U234" s="40"/>
      <c r="V234" s="109" t="str">
        <f>IF('Order Form'!$B$14="Post Code","",IF(ISNUMBER($H234),IF('Order Form'!$K$14="Yes",'Order Form'!$B$14,""),""))</f>
        <v/>
      </c>
      <c r="W234" s="104" t="str">
        <f>IF('Order Form'!$B$15="Country","",IF(ISNUMBER($H234),IF('Order Form'!$K$14="Yes",VLOOKUP('Order Form'!$B$15,Lists!N:O,2,0),""),""))</f>
        <v/>
      </c>
      <c r="X234" s="106"/>
      <c r="Y234" s="105" t="str">
        <f>IF('Order Form'!$F$8="Phone","",IF(ISNUMBER($H234),IF('Order Form'!$K$14="Yes",'Order Form'!$F$8,""),""))</f>
        <v/>
      </c>
      <c r="Z234" s="103" t="str">
        <f>IF('Order Form'!$F$9="Email","",IF(ISNUMBER($H234),IF('Order Form'!$K$14="Yes",'Order Form'!$F$9,""),""))</f>
        <v/>
      </c>
      <c r="AA234" s="44"/>
      <c r="AC234" s="92" t="str">
        <f>IF(ISNUMBER(($H234)),LEFT('Order Form'!$K$10,2),"")</f>
        <v/>
      </c>
      <c r="AD234" s="40"/>
      <c r="AE234" s="92" t="str">
        <f>IF(AC234="GR",LEFT('Order Form'!$K$11,2),"")</f>
        <v/>
      </c>
      <c r="AF234" s="40"/>
      <c r="AG234" s="44"/>
      <c r="AH234" s="44"/>
      <c r="AI234" s="92" t="str">
        <f>IF(ISNUMBER(($H234)),IF('Order Form'!$K$16="Yes","P",""),"")</f>
        <v/>
      </c>
      <c r="AJ234" s="40"/>
      <c r="AK234" s="112"/>
      <c r="AL234" s="112"/>
      <c r="AM234" s="40"/>
      <c r="AN234" s="40"/>
      <c r="AO234" s="44"/>
      <c r="AP234" s="40"/>
      <c r="AQ234" s="44"/>
      <c r="AR234" s="44"/>
      <c r="AS234" s="44"/>
      <c r="AZ234" s="92" t="str">
        <f>IF(ISNUMBER(($H234)),IF('Order Form'!$K$15="Yes","Y",""),"")</f>
        <v/>
      </c>
      <c r="BD234" s="93" t="e">
        <f>IF('Order Form'!#REF!&gt;0,"OF"," ")</f>
        <v>#REF!</v>
      </c>
      <c r="BE234" s="92" t="e">
        <f>IF('Order Form'!#REF!&gt;0,"Y"," ")</f>
        <v>#REF!</v>
      </c>
      <c r="BF234" s="92" t="e">
        <f>IF('Order Form'!#REF!&gt;0,"STANDARD"," ")</f>
        <v>#REF!</v>
      </c>
    </row>
    <row r="235" spans="1:58">
      <c r="A235" s="40"/>
      <c r="B235" s="99" t="str">
        <f>IF(ISNUMBER(($H235)),'Order Form'!$D$5,"")</f>
        <v/>
      </c>
      <c r="C235" s="98" t="str">
        <f>IF(ISNUMBER(($H235)),'Order Form'!$G$5,"")</f>
        <v/>
      </c>
      <c r="D235" s="98" t="str">
        <f>IF('Order Form'!F251="","",IF(ISNUMBER(($H235)),'Order Form'!F251,""))</f>
        <v/>
      </c>
      <c r="E235" s="41"/>
      <c r="F235" s="97" t="str">
        <f>IF(ISNUMBER((H235)),SUBSTITUTE(SUBSTITUTE('Order Form'!B251,"-","")," ",""),"")</f>
        <v/>
      </c>
      <c r="G235" s="42"/>
      <c r="H235" s="96" t="str">
        <f>IF('Order Form'!H251&gt;0,'Order Form'!H251," ")</f>
        <v xml:space="preserve"> </v>
      </c>
      <c r="I235" s="95" t="str">
        <f>IF('Order Form'!$K$13="Yes",(IF('Order Form'!J251&gt;0,"",IF('Order Form'!$K$10&lt;&gt;"GR - Gratis",IF('Order Form'!I251=0,"",IF(ISNUMBER($H235),'Order Form'!I251,"")),""))),"")</f>
        <v/>
      </c>
      <c r="J235" s="95" t="str">
        <f>IF('Order Form'!$K$13="Yes",(IF('Order Form'!J251=0,"",IF('Order Form'!$K$10&lt;&gt;"GR - Gratis",IF(ISNUMBER($H235),'Order Form'!J251,""),""))),"")</f>
        <v/>
      </c>
      <c r="K235" s="43"/>
      <c r="L235" s="95" t="str">
        <f>IF('Order Form'!J251&gt;0,"",IF('Order Form'!G251=0,"",IF('Order Form'!$K$10&lt;&gt;"GR - Gratis",IF('Order Form'!$K$12="Yes",IF(ISNUMBER($H235),'Order Form'!G251*100,""),""),"")))</f>
        <v/>
      </c>
      <c r="M235" s="95" t="str">
        <f>IF('Order Form'!J251&gt;0,"",IF('Order Form'!$K$17=0,"",IF('Order Form'!$K$17=0,"",IF('Order Form'!$K$10&lt;&gt;"GR - Gratis",IF('Order Form'!$K$12="Yes",IF(ISNUMBER($H235),'Order Form'!$K$17*100,""),""),""))))</f>
        <v/>
      </c>
      <c r="N235" s="44"/>
      <c r="O235" s="94" t="str">
        <f>IF('Order Form'!$B$8="Name / Attent Of","",IF(ISNUMBER($H235),IF('Order Form'!$K$14="Yes",'Order Form'!$B$8,""),""))</f>
        <v/>
      </c>
      <c r="P235" s="102" t="str">
        <f>IF('Order Form'!$B$9="Company / Department","",IF(ISNUMBER($H235),IF('Order Form'!$K$14="Yes",'Order Form'!$B$9,""),""))</f>
        <v/>
      </c>
      <c r="Q235" s="94" t="str">
        <f>IF('Order Form'!$B$10="Address 1","",IF(ISNUMBER($H235),IF('Order Form'!$K$14="Yes",'Order Form'!$B$10,""),""))</f>
        <v/>
      </c>
      <c r="R235" s="94" t="str">
        <f>IF('Order Form'!$B$11="Address 2","",IF(ISNUMBER($H235),IF('Order Form'!$K$14="Yes",'Order Form'!$B$11,""),""))</f>
        <v/>
      </c>
      <c r="S235" s="102" t="str">
        <f>IF('Order Form'!$B$12="Address 3","",IF(ISNUMBER($H235),IF('Order Form'!$K$14="Yes",'Order Form'!$B$12,""),""))</f>
        <v/>
      </c>
      <c r="T235" s="94" t="str">
        <f>IF('Order Form'!$B$13="Town","",IF(ISNUMBER($H235),IF('Order Form'!$K$14="Yes",'Order Form'!$B$13,""),""))</f>
        <v/>
      </c>
      <c r="U235" s="40"/>
      <c r="V235" s="109" t="str">
        <f>IF('Order Form'!$B$14="Post Code","",IF(ISNUMBER($H235),IF('Order Form'!$K$14="Yes",'Order Form'!$B$14,""),""))</f>
        <v/>
      </c>
      <c r="W235" s="104" t="str">
        <f>IF('Order Form'!$B$15="Country","",IF(ISNUMBER($H235),IF('Order Form'!$K$14="Yes",VLOOKUP('Order Form'!$B$15,Lists!N:O,2,0),""),""))</f>
        <v/>
      </c>
      <c r="X235" s="106"/>
      <c r="Y235" s="105" t="str">
        <f>IF('Order Form'!$F$8="Phone","",IF(ISNUMBER($H235),IF('Order Form'!$K$14="Yes",'Order Form'!$F$8,""),""))</f>
        <v/>
      </c>
      <c r="Z235" s="103" t="str">
        <f>IF('Order Form'!$F$9="Email","",IF(ISNUMBER($H235),IF('Order Form'!$K$14="Yes",'Order Form'!$F$9,""),""))</f>
        <v/>
      </c>
      <c r="AA235" s="44"/>
      <c r="AC235" s="92" t="str">
        <f>IF(ISNUMBER(($H235)),LEFT('Order Form'!$K$10,2),"")</f>
        <v/>
      </c>
      <c r="AD235" s="40"/>
      <c r="AE235" s="92" t="str">
        <f>IF(AC235="GR",LEFT('Order Form'!$K$11,2),"")</f>
        <v/>
      </c>
      <c r="AF235" s="40"/>
      <c r="AG235" s="44"/>
      <c r="AH235" s="44"/>
      <c r="AI235" s="92" t="str">
        <f>IF(ISNUMBER(($H235)),IF('Order Form'!$K$16="Yes","P",""),"")</f>
        <v/>
      </c>
      <c r="AJ235" s="40"/>
      <c r="AK235" s="112"/>
      <c r="AL235" s="112"/>
      <c r="AM235" s="40"/>
      <c r="AN235" s="40"/>
      <c r="AO235" s="44"/>
      <c r="AP235" s="40"/>
      <c r="AQ235" s="44"/>
      <c r="AR235" s="44"/>
      <c r="AS235" s="44"/>
      <c r="AZ235" s="92" t="str">
        <f>IF(ISNUMBER(($H235)),IF('Order Form'!$K$15="Yes","Y",""),"")</f>
        <v/>
      </c>
      <c r="BD235" s="93" t="e">
        <f>IF('Order Form'!#REF!&gt;0,"OF"," ")</f>
        <v>#REF!</v>
      </c>
      <c r="BE235" s="92" t="e">
        <f>IF('Order Form'!#REF!&gt;0,"Y"," ")</f>
        <v>#REF!</v>
      </c>
      <c r="BF235" s="92" t="e">
        <f>IF('Order Form'!#REF!&gt;0,"STANDARD"," ")</f>
        <v>#REF!</v>
      </c>
    </row>
    <row r="236" spans="1:58">
      <c r="A236" s="40"/>
      <c r="B236" s="99" t="str">
        <f>IF(ISNUMBER(($H236)),'Order Form'!$D$5,"")</f>
        <v/>
      </c>
      <c r="C236" s="98" t="str">
        <f>IF(ISNUMBER(($H236)),'Order Form'!$G$5,"")</f>
        <v/>
      </c>
      <c r="D236" s="98" t="str">
        <f>IF('Order Form'!F252="","",IF(ISNUMBER(($H236)),'Order Form'!F252,""))</f>
        <v/>
      </c>
      <c r="E236" s="41"/>
      <c r="F236" s="97" t="str">
        <f>IF(ISNUMBER((H236)),SUBSTITUTE(SUBSTITUTE('Order Form'!B252,"-","")," ",""),"")</f>
        <v/>
      </c>
      <c r="G236" s="42"/>
      <c r="H236" s="96" t="str">
        <f>IF('Order Form'!H252&gt;0,'Order Form'!H252," ")</f>
        <v xml:space="preserve"> </v>
      </c>
      <c r="I236" s="95" t="str">
        <f>IF('Order Form'!$K$13="Yes",(IF('Order Form'!J252&gt;0,"",IF('Order Form'!$K$10&lt;&gt;"GR - Gratis",IF('Order Form'!I252=0,"",IF(ISNUMBER($H236),'Order Form'!I252,"")),""))),"")</f>
        <v/>
      </c>
      <c r="J236" s="95" t="str">
        <f>IF('Order Form'!$K$13="Yes",(IF('Order Form'!J252=0,"",IF('Order Form'!$K$10&lt;&gt;"GR - Gratis",IF(ISNUMBER($H236),'Order Form'!J252,""),""))),"")</f>
        <v/>
      </c>
      <c r="K236" s="43"/>
      <c r="L236" s="95" t="str">
        <f>IF('Order Form'!J252&gt;0,"",IF('Order Form'!G252=0,"",IF('Order Form'!$K$10&lt;&gt;"GR - Gratis",IF('Order Form'!$K$12="Yes",IF(ISNUMBER($H236),'Order Form'!G252*100,""),""),"")))</f>
        <v/>
      </c>
      <c r="M236" s="95" t="str">
        <f>IF('Order Form'!J252&gt;0,"",IF('Order Form'!$K$17=0,"",IF('Order Form'!$K$17=0,"",IF('Order Form'!$K$10&lt;&gt;"GR - Gratis",IF('Order Form'!$K$12="Yes",IF(ISNUMBER($H236),'Order Form'!$K$17*100,""),""),""))))</f>
        <v/>
      </c>
      <c r="N236" s="44"/>
      <c r="O236" s="94" t="str">
        <f>IF('Order Form'!$B$8="Name / Attent Of","",IF(ISNUMBER($H236),IF('Order Form'!$K$14="Yes",'Order Form'!$B$8,""),""))</f>
        <v/>
      </c>
      <c r="P236" s="102" t="str">
        <f>IF('Order Form'!$B$9="Company / Department","",IF(ISNUMBER($H236),IF('Order Form'!$K$14="Yes",'Order Form'!$B$9,""),""))</f>
        <v/>
      </c>
      <c r="Q236" s="94" t="str">
        <f>IF('Order Form'!$B$10="Address 1","",IF(ISNUMBER($H236),IF('Order Form'!$K$14="Yes",'Order Form'!$B$10,""),""))</f>
        <v/>
      </c>
      <c r="R236" s="94" t="str">
        <f>IF('Order Form'!$B$11="Address 2","",IF(ISNUMBER($H236),IF('Order Form'!$K$14="Yes",'Order Form'!$B$11,""),""))</f>
        <v/>
      </c>
      <c r="S236" s="102" t="str">
        <f>IF('Order Form'!$B$12="Address 3","",IF(ISNUMBER($H236),IF('Order Form'!$K$14="Yes",'Order Form'!$B$12,""),""))</f>
        <v/>
      </c>
      <c r="T236" s="94" t="str">
        <f>IF('Order Form'!$B$13="Town","",IF(ISNUMBER($H236),IF('Order Form'!$K$14="Yes",'Order Form'!$B$13,""),""))</f>
        <v/>
      </c>
      <c r="U236" s="40"/>
      <c r="V236" s="109" t="str">
        <f>IF('Order Form'!$B$14="Post Code","",IF(ISNUMBER($H236),IF('Order Form'!$K$14="Yes",'Order Form'!$B$14,""),""))</f>
        <v/>
      </c>
      <c r="W236" s="104" t="str">
        <f>IF('Order Form'!$B$15="Country","",IF(ISNUMBER($H236),IF('Order Form'!$K$14="Yes",VLOOKUP('Order Form'!$B$15,Lists!N:O,2,0),""),""))</f>
        <v/>
      </c>
      <c r="X236" s="106"/>
      <c r="Y236" s="105" t="str">
        <f>IF('Order Form'!$F$8="Phone","",IF(ISNUMBER($H236),IF('Order Form'!$K$14="Yes",'Order Form'!$F$8,""),""))</f>
        <v/>
      </c>
      <c r="Z236" s="103" t="str">
        <f>IF('Order Form'!$F$9="Email","",IF(ISNUMBER($H236),IF('Order Form'!$K$14="Yes",'Order Form'!$F$9,""),""))</f>
        <v/>
      </c>
      <c r="AA236" s="44"/>
      <c r="AC236" s="92" t="str">
        <f>IF(ISNUMBER(($H236)),LEFT('Order Form'!$K$10,2),"")</f>
        <v/>
      </c>
      <c r="AD236" s="40"/>
      <c r="AE236" s="92" t="str">
        <f>IF(AC236="GR",LEFT('Order Form'!$K$11,2),"")</f>
        <v/>
      </c>
      <c r="AF236" s="40"/>
      <c r="AG236" s="44"/>
      <c r="AH236" s="44"/>
      <c r="AI236" s="92" t="str">
        <f>IF(ISNUMBER(($H236)),IF('Order Form'!$K$16="Yes","P",""),"")</f>
        <v/>
      </c>
      <c r="AJ236" s="40"/>
      <c r="AK236" s="112"/>
      <c r="AL236" s="112"/>
      <c r="AM236" s="40"/>
      <c r="AN236" s="40"/>
      <c r="AO236" s="44"/>
      <c r="AP236" s="40"/>
      <c r="AQ236" s="44"/>
      <c r="AR236" s="44"/>
      <c r="AS236" s="44"/>
      <c r="AZ236" s="92" t="str">
        <f>IF(ISNUMBER(($H236)),IF('Order Form'!$K$15="Yes","Y",""),"")</f>
        <v/>
      </c>
      <c r="BD236" s="93" t="e">
        <f>IF('Order Form'!#REF!&gt;0,"OF"," ")</f>
        <v>#REF!</v>
      </c>
      <c r="BE236" s="92" t="e">
        <f>IF('Order Form'!#REF!&gt;0,"Y"," ")</f>
        <v>#REF!</v>
      </c>
      <c r="BF236" s="92" t="e">
        <f>IF('Order Form'!#REF!&gt;0,"STANDARD"," ")</f>
        <v>#REF!</v>
      </c>
    </row>
    <row r="237" spans="1:58">
      <c r="A237" s="40"/>
      <c r="B237" s="99" t="str">
        <f>IF(ISNUMBER(($H237)),'Order Form'!$D$5,"")</f>
        <v/>
      </c>
      <c r="C237" s="98" t="str">
        <f>IF(ISNUMBER(($H237)),'Order Form'!$G$5,"")</f>
        <v/>
      </c>
      <c r="D237" s="98" t="str">
        <f>IF('Order Form'!F253="","",IF(ISNUMBER(($H237)),'Order Form'!F253,""))</f>
        <v/>
      </c>
      <c r="E237" s="41"/>
      <c r="F237" s="97" t="str">
        <f>IF(ISNUMBER((H237)),SUBSTITUTE(SUBSTITUTE('Order Form'!B253,"-","")," ",""),"")</f>
        <v/>
      </c>
      <c r="G237" s="42"/>
      <c r="H237" s="96" t="str">
        <f>IF('Order Form'!H253&gt;0,'Order Form'!H253," ")</f>
        <v xml:space="preserve"> </v>
      </c>
      <c r="I237" s="95" t="str">
        <f>IF('Order Form'!$K$13="Yes",(IF('Order Form'!J253&gt;0,"",IF('Order Form'!$K$10&lt;&gt;"GR - Gratis",IF('Order Form'!I253=0,"",IF(ISNUMBER($H237),'Order Form'!I253,"")),""))),"")</f>
        <v/>
      </c>
      <c r="J237" s="95" t="str">
        <f>IF('Order Form'!$K$13="Yes",(IF('Order Form'!J253=0,"",IF('Order Form'!$K$10&lt;&gt;"GR - Gratis",IF(ISNUMBER($H237),'Order Form'!J253,""),""))),"")</f>
        <v/>
      </c>
      <c r="K237" s="43"/>
      <c r="L237" s="95" t="str">
        <f>IF('Order Form'!J253&gt;0,"",IF('Order Form'!G253=0,"",IF('Order Form'!$K$10&lt;&gt;"GR - Gratis",IF('Order Form'!$K$12="Yes",IF(ISNUMBER($H237),'Order Form'!G253*100,""),""),"")))</f>
        <v/>
      </c>
      <c r="M237" s="95" t="str">
        <f>IF('Order Form'!J253&gt;0,"",IF('Order Form'!$K$17=0,"",IF('Order Form'!$K$17=0,"",IF('Order Form'!$K$10&lt;&gt;"GR - Gratis",IF('Order Form'!$K$12="Yes",IF(ISNUMBER($H237),'Order Form'!$K$17*100,""),""),""))))</f>
        <v/>
      </c>
      <c r="N237" s="44"/>
      <c r="O237" s="94" t="str">
        <f>IF('Order Form'!$B$8="Name / Attent Of","",IF(ISNUMBER($H237),IF('Order Form'!$K$14="Yes",'Order Form'!$B$8,""),""))</f>
        <v/>
      </c>
      <c r="P237" s="102" t="str">
        <f>IF('Order Form'!$B$9="Company / Department","",IF(ISNUMBER($H237),IF('Order Form'!$K$14="Yes",'Order Form'!$B$9,""),""))</f>
        <v/>
      </c>
      <c r="Q237" s="94" t="str">
        <f>IF('Order Form'!$B$10="Address 1","",IF(ISNUMBER($H237),IF('Order Form'!$K$14="Yes",'Order Form'!$B$10,""),""))</f>
        <v/>
      </c>
      <c r="R237" s="94" t="str">
        <f>IF('Order Form'!$B$11="Address 2","",IF(ISNUMBER($H237),IF('Order Form'!$K$14="Yes",'Order Form'!$B$11,""),""))</f>
        <v/>
      </c>
      <c r="S237" s="102" t="str">
        <f>IF('Order Form'!$B$12="Address 3","",IF(ISNUMBER($H237),IF('Order Form'!$K$14="Yes",'Order Form'!$B$12,""),""))</f>
        <v/>
      </c>
      <c r="T237" s="94" t="str">
        <f>IF('Order Form'!$B$13="Town","",IF(ISNUMBER($H237),IF('Order Form'!$K$14="Yes",'Order Form'!$B$13,""),""))</f>
        <v/>
      </c>
      <c r="U237" s="40"/>
      <c r="V237" s="109" t="str">
        <f>IF('Order Form'!$B$14="Post Code","",IF(ISNUMBER($H237),IF('Order Form'!$K$14="Yes",'Order Form'!$B$14,""),""))</f>
        <v/>
      </c>
      <c r="W237" s="104" t="str">
        <f>IF('Order Form'!$B$15="Country","",IF(ISNUMBER($H237),IF('Order Form'!$K$14="Yes",VLOOKUP('Order Form'!$B$15,Lists!N:O,2,0),""),""))</f>
        <v/>
      </c>
      <c r="X237" s="106"/>
      <c r="Y237" s="105" t="str">
        <f>IF('Order Form'!$F$8="Phone","",IF(ISNUMBER($H237),IF('Order Form'!$K$14="Yes",'Order Form'!$F$8,""),""))</f>
        <v/>
      </c>
      <c r="Z237" s="103" t="str">
        <f>IF('Order Form'!$F$9="Email","",IF(ISNUMBER($H237),IF('Order Form'!$K$14="Yes",'Order Form'!$F$9,""),""))</f>
        <v/>
      </c>
      <c r="AA237" s="44"/>
      <c r="AC237" s="92" t="str">
        <f>IF(ISNUMBER(($H237)),LEFT('Order Form'!$K$10,2),"")</f>
        <v/>
      </c>
      <c r="AD237" s="40"/>
      <c r="AE237" s="92" t="str">
        <f>IF(AC237="GR",LEFT('Order Form'!$K$11,2),"")</f>
        <v/>
      </c>
      <c r="AF237" s="40"/>
      <c r="AG237" s="44"/>
      <c r="AH237" s="44"/>
      <c r="AI237" s="92" t="str">
        <f>IF(ISNUMBER(($H237)),IF('Order Form'!$K$16="Yes","P",""),"")</f>
        <v/>
      </c>
      <c r="AJ237" s="40"/>
      <c r="AK237" s="112"/>
      <c r="AL237" s="112"/>
      <c r="AM237" s="40"/>
      <c r="AN237" s="40"/>
      <c r="AO237" s="44"/>
      <c r="AP237" s="40"/>
      <c r="AQ237" s="44"/>
      <c r="AR237" s="44"/>
      <c r="AS237" s="44"/>
      <c r="AZ237" s="92" t="str">
        <f>IF(ISNUMBER(($H237)),IF('Order Form'!$K$15="Yes","Y",""),"")</f>
        <v/>
      </c>
      <c r="BD237" s="93" t="e">
        <f>IF('Order Form'!#REF!&gt;0,"OF"," ")</f>
        <v>#REF!</v>
      </c>
      <c r="BE237" s="92" t="e">
        <f>IF('Order Form'!#REF!&gt;0,"Y"," ")</f>
        <v>#REF!</v>
      </c>
      <c r="BF237" s="92" t="e">
        <f>IF('Order Form'!#REF!&gt;0,"STANDARD"," ")</f>
        <v>#REF!</v>
      </c>
    </row>
    <row r="238" spans="1:58">
      <c r="A238" s="40"/>
      <c r="B238" s="99" t="str">
        <f>IF(ISNUMBER(($H238)),'Order Form'!$D$5,"")</f>
        <v/>
      </c>
      <c r="C238" s="98" t="str">
        <f>IF(ISNUMBER(($H238)),'Order Form'!$G$5,"")</f>
        <v/>
      </c>
      <c r="D238" s="98" t="str">
        <f>IF('Order Form'!F254="","",IF(ISNUMBER(($H238)),'Order Form'!F254,""))</f>
        <v/>
      </c>
      <c r="E238" s="41"/>
      <c r="F238" s="97" t="str">
        <f>IF(ISNUMBER((H238)),SUBSTITUTE(SUBSTITUTE('Order Form'!B254,"-","")," ",""),"")</f>
        <v/>
      </c>
      <c r="G238" s="42"/>
      <c r="H238" s="96" t="str">
        <f>IF('Order Form'!H254&gt;0,'Order Form'!H254," ")</f>
        <v xml:space="preserve"> </v>
      </c>
      <c r="I238" s="95" t="str">
        <f>IF('Order Form'!$K$13="Yes",(IF('Order Form'!J254&gt;0,"",IF('Order Form'!$K$10&lt;&gt;"GR - Gratis",IF('Order Form'!I254=0,"",IF(ISNUMBER($H238),'Order Form'!I254,"")),""))),"")</f>
        <v/>
      </c>
      <c r="J238" s="95" t="str">
        <f>IF('Order Form'!$K$13="Yes",(IF('Order Form'!J254=0,"",IF('Order Form'!$K$10&lt;&gt;"GR - Gratis",IF(ISNUMBER($H238),'Order Form'!J254,""),""))),"")</f>
        <v/>
      </c>
      <c r="K238" s="43"/>
      <c r="L238" s="95" t="str">
        <f>IF('Order Form'!J254&gt;0,"",IF('Order Form'!G254=0,"",IF('Order Form'!$K$10&lt;&gt;"GR - Gratis",IF('Order Form'!$K$12="Yes",IF(ISNUMBER($H238),'Order Form'!G254*100,""),""),"")))</f>
        <v/>
      </c>
      <c r="M238" s="95" t="str">
        <f>IF('Order Form'!J254&gt;0,"",IF('Order Form'!$K$17=0,"",IF('Order Form'!$K$17=0,"",IF('Order Form'!$K$10&lt;&gt;"GR - Gratis",IF('Order Form'!$K$12="Yes",IF(ISNUMBER($H238),'Order Form'!$K$17*100,""),""),""))))</f>
        <v/>
      </c>
      <c r="N238" s="44"/>
      <c r="O238" s="94" t="str">
        <f>IF('Order Form'!$B$8="Name / Attent Of","",IF(ISNUMBER($H238),IF('Order Form'!$K$14="Yes",'Order Form'!$B$8,""),""))</f>
        <v/>
      </c>
      <c r="P238" s="102" t="str">
        <f>IF('Order Form'!$B$9="Company / Department","",IF(ISNUMBER($H238),IF('Order Form'!$K$14="Yes",'Order Form'!$B$9,""),""))</f>
        <v/>
      </c>
      <c r="Q238" s="94" t="str">
        <f>IF('Order Form'!$B$10="Address 1","",IF(ISNUMBER($H238),IF('Order Form'!$K$14="Yes",'Order Form'!$B$10,""),""))</f>
        <v/>
      </c>
      <c r="R238" s="94" t="str">
        <f>IF('Order Form'!$B$11="Address 2","",IF(ISNUMBER($H238),IF('Order Form'!$K$14="Yes",'Order Form'!$B$11,""),""))</f>
        <v/>
      </c>
      <c r="S238" s="102" t="str">
        <f>IF('Order Form'!$B$12="Address 3","",IF(ISNUMBER($H238),IF('Order Form'!$K$14="Yes",'Order Form'!$B$12,""),""))</f>
        <v/>
      </c>
      <c r="T238" s="94" t="str">
        <f>IF('Order Form'!$B$13="Town","",IF(ISNUMBER($H238),IF('Order Form'!$K$14="Yes",'Order Form'!$B$13,""),""))</f>
        <v/>
      </c>
      <c r="U238" s="40"/>
      <c r="V238" s="109" t="str">
        <f>IF('Order Form'!$B$14="Post Code","",IF(ISNUMBER($H238),IF('Order Form'!$K$14="Yes",'Order Form'!$B$14,""),""))</f>
        <v/>
      </c>
      <c r="W238" s="104" t="str">
        <f>IF('Order Form'!$B$15="Country","",IF(ISNUMBER($H238),IF('Order Form'!$K$14="Yes",VLOOKUP('Order Form'!$B$15,Lists!N:O,2,0),""),""))</f>
        <v/>
      </c>
      <c r="X238" s="106"/>
      <c r="Y238" s="105" t="str">
        <f>IF('Order Form'!$F$8="Phone","",IF(ISNUMBER($H238),IF('Order Form'!$K$14="Yes",'Order Form'!$F$8,""),""))</f>
        <v/>
      </c>
      <c r="Z238" s="103" t="str">
        <f>IF('Order Form'!$F$9="Email","",IF(ISNUMBER($H238),IF('Order Form'!$K$14="Yes",'Order Form'!$F$9,""),""))</f>
        <v/>
      </c>
      <c r="AA238" s="44"/>
      <c r="AC238" s="92" t="str">
        <f>IF(ISNUMBER(($H238)),LEFT('Order Form'!$K$10,2),"")</f>
        <v/>
      </c>
      <c r="AD238" s="40"/>
      <c r="AE238" s="92" t="str">
        <f>IF(AC238="GR",LEFT('Order Form'!$K$11,2),"")</f>
        <v/>
      </c>
      <c r="AF238" s="40"/>
      <c r="AG238" s="44"/>
      <c r="AH238" s="44"/>
      <c r="AI238" s="92" t="str">
        <f>IF(ISNUMBER(($H238)),IF('Order Form'!$K$16="Yes","P",""),"")</f>
        <v/>
      </c>
      <c r="AJ238" s="40"/>
      <c r="AK238" s="112"/>
      <c r="AL238" s="112"/>
      <c r="AM238" s="40"/>
      <c r="AN238" s="40"/>
      <c r="AO238" s="44"/>
      <c r="AP238" s="40"/>
      <c r="AQ238" s="44"/>
      <c r="AR238" s="44"/>
      <c r="AS238" s="44"/>
      <c r="AZ238" s="92" t="str">
        <f>IF(ISNUMBER(($H238)),IF('Order Form'!$K$15="Yes","Y",""),"")</f>
        <v/>
      </c>
      <c r="BD238" s="93" t="e">
        <f>IF('Order Form'!#REF!&gt;0,"OF"," ")</f>
        <v>#REF!</v>
      </c>
      <c r="BE238" s="92" t="e">
        <f>IF('Order Form'!#REF!&gt;0,"Y"," ")</f>
        <v>#REF!</v>
      </c>
      <c r="BF238" s="92" t="e">
        <f>IF('Order Form'!#REF!&gt;0,"STANDARD"," ")</f>
        <v>#REF!</v>
      </c>
    </row>
    <row r="239" spans="1:58">
      <c r="A239" s="40"/>
      <c r="B239" s="99" t="str">
        <f>IF(ISNUMBER(($H239)),'Order Form'!$D$5,"")</f>
        <v/>
      </c>
      <c r="C239" s="98" t="str">
        <f>IF(ISNUMBER(($H239)),'Order Form'!$G$5,"")</f>
        <v/>
      </c>
      <c r="D239" s="98" t="str">
        <f>IF('Order Form'!F255="","",IF(ISNUMBER(($H239)),'Order Form'!F255,""))</f>
        <v/>
      </c>
      <c r="E239" s="41"/>
      <c r="F239" s="97" t="str">
        <f>IF(ISNUMBER((H239)),SUBSTITUTE(SUBSTITUTE('Order Form'!B255,"-","")," ",""),"")</f>
        <v/>
      </c>
      <c r="G239" s="42"/>
      <c r="H239" s="96" t="str">
        <f>IF('Order Form'!H255&gt;0,'Order Form'!H255," ")</f>
        <v xml:space="preserve"> </v>
      </c>
      <c r="I239" s="95" t="str">
        <f>IF('Order Form'!$K$13="Yes",(IF('Order Form'!J255&gt;0,"",IF('Order Form'!$K$10&lt;&gt;"GR - Gratis",IF('Order Form'!I255=0,"",IF(ISNUMBER($H239),'Order Form'!I255,"")),""))),"")</f>
        <v/>
      </c>
      <c r="J239" s="95" t="str">
        <f>IF('Order Form'!$K$13="Yes",(IF('Order Form'!J255=0,"",IF('Order Form'!$K$10&lt;&gt;"GR - Gratis",IF(ISNUMBER($H239),'Order Form'!J255,""),""))),"")</f>
        <v/>
      </c>
      <c r="K239" s="43"/>
      <c r="L239" s="95" t="str">
        <f>IF('Order Form'!J255&gt;0,"",IF('Order Form'!G255=0,"",IF('Order Form'!$K$10&lt;&gt;"GR - Gratis",IF('Order Form'!$K$12="Yes",IF(ISNUMBER($H239),'Order Form'!G255*100,""),""),"")))</f>
        <v/>
      </c>
      <c r="M239" s="95" t="str">
        <f>IF('Order Form'!J255&gt;0,"",IF('Order Form'!$K$17=0,"",IF('Order Form'!$K$17=0,"",IF('Order Form'!$K$10&lt;&gt;"GR - Gratis",IF('Order Form'!$K$12="Yes",IF(ISNUMBER($H239),'Order Form'!$K$17*100,""),""),""))))</f>
        <v/>
      </c>
      <c r="N239" s="44"/>
      <c r="O239" s="94" t="str">
        <f>IF('Order Form'!$B$8="Name / Attent Of","",IF(ISNUMBER($H239),IF('Order Form'!$K$14="Yes",'Order Form'!$B$8,""),""))</f>
        <v/>
      </c>
      <c r="P239" s="102" t="str">
        <f>IF('Order Form'!$B$9="Company / Department","",IF(ISNUMBER($H239),IF('Order Form'!$K$14="Yes",'Order Form'!$B$9,""),""))</f>
        <v/>
      </c>
      <c r="Q239" s="94" t="str">
        <f>IF('Order Form'!$B$10="Address 1","",IF(ISNUMBER($H239),IF('Order Form'!$K$14="Yes",'Order Form'!$B$10,""),""))</f>
        <v/>
      </c>
      <c r="R239" s="94" t="str">
        <f>IF('Order Form'!$B$11="Address 2","",IF(ISNUMBER($H239),IF('Order Form'!$K$14="Yes",'Order Form'!$B$11,""),""))</f>
        <v/>
      </c>
      <c r="S239" s="102" t="str">
        <f>IF('Order Form'!$B$12="Address 3","",IF(ISNUMBER($H239),IF('Order Form'!$K$14="Yes",'Order Form'!$B$12,""),""))</f>
        <v/>
      </c>
      <c r="T239" s="94" t="str">
        <f>IF('Order Form'!$B$13="Town","",IF(ISNUMBER($H239),IF('Order Form'!$K$14="Yes",'Order Form'!$B$13,""),""))</f>
        <v/>
      </c>
      <c r="U239" s="40"/>
      <c r="V239" s="109" t="str">
        <f>IF('Order Form'!$B$14="Post Code","",IF(ISNUMBER($H239),IF('Order Form'!$K$14="Yes",'Order Form'!$B$14,""),""))</f>
        <v/>
      </c>
      <c r="W239" s="104" t="str">
        <f>IF('Order Form'!$B$15="Country","",IF(ISNUMBER($H239),IF('Order Form'!$K$14="Yes",VLOOKUP('Order Form'!$B$15,Lists!N:O,2,0),""),""))</f>
        <v/>
      </c>
      <c r="X239" s="106"/>
      <c r="Y239" s="105" t="str">
        <f>IF('Order Form'!$F$8="Phone","",IF(ISNUMBER($H239),IF('Order Form'!$K$14="Yes",'Order Form'!$F$8,""),""))</f>
        <v/>
      </c>
      <c r="Z239" s="103" t="str">
        <f>IF('Order Form'!$F$9="Email","",IF(ISNUMBER($H239),IF('Order Form'!$K$14="Yes",'Order Form'!$F$9,""),""))</f>
        <v/>
      </c>
      <c r="AA239" s="44"/>
      <c r="AC239" s="92" t="str">
        <f>IF(ISNUMBER(($H239)),LEFT('Order Form'!$K$10,2),"")</f>
        <v/>
      </c>
      <c r="AD239" s="40"/>
      <c r="AE239" s="92" t="str">
        <f>IF(AC239="GR",LEFT('Order Form'!$K$11,2),"")</f>
        <v/>
      </c>
      <c r="AF239" s="40"/>
      <c r="AG239" s="44"/>
      <c r="AH239" s="44"/>
      <c r="AI239" s="92" t="str">
        <f>IF(ISNUMBER(($H239)),IF('Order Form'!$K$16="Yes","P",""),"")</f>
        <v/>
      </c>
      <c r="AJ239" s="40"/>
      <c r="AK239" s="112"/>
      <c r="AL239" s="112"/>
      <c r="AM239" s="40"/>
      <c r="AN239" s="40"/>
      <c r="AO239" s="44"/>
      <c r="AP239" s="40"/>
      <c r="AQ239" s="44"/>
      <c r="AR239" s="44"/>
      <c r="AS239" s="44"/>
      <c r="AZ239" s="92" t="str">
        <f>IF(ISNUMBER(($H239)),IF('Order Form'!$K$15="Yes","Y",""),"")</f>
        <v/>
      </c>
      <c r="BD239" s="93" t="e">
        <f>IF('Order Form'!#REF!&gt;0,"OF"," ")</f>
        <v>#REF!</v>
      </c>
      <c r="BE239" s="92" t="e">
        <f>IF('Order Form'!#REF!&gt;0,"Y"," ")</f>
        <v>#REF!</v>
      </c>
      <c r="BF239" s="92" t="e">
        <f>IF('Order Form'!#REF!&gt;0,"STANDARD"," ")</f>
        <v>#REF!</v>
      </c>
    </row>
    <row r="240" spans="1:58">
      <c r="A240" s="40"/>
      <c r="B240" s="99" t="str">
        <f>IF(ISNUMBER(($H240)),'Order Form'!$D$5,"")</f>
        <v/>
      </c>
      <c r="C240" s="98" t="str">
        <f>IF(ISNUMBER(($H240)),'Order Form'!$G$5,"")</f>
        <v/>
      </c>
      <c r="D240" s="98" t="str">
        <f>IF('Order Form'!F256="","",IF(ISNUMBER(($H240)),'Order Form'!F256,""))</f>
        <v/>
      </c>
      <c r="E240" s="41"/>
      <c r="F240" s="97" t="str">
        <f>IF(ISNUMBER((H240)),SUBSTITUTE(SUBSTITUTE('Order Form'!B256,"-","")," ",""),"")</f>
        <v/>
      </c>
      <c r="G240" s="42"/>
      <c r="H240" s="96" t="str">
        <f>IF('Order Form'!H256&gt;0,'Order Form'!H256," ")</f>
        <v xml:space="preserve"> </v>
      </c>
      <c r="I240" s="95" t="str">
        <f>IF('Order Form'!$K$13="Yes",(IF('Order Form'!J256&gt;0,"",IF('Order Form'!$K$10&lt;&gt;"GR - Gratis",IF('Order Form'!I256=0,"",IF(ISNUMBER($H240),'Order Form'!I256,"")),""))),"")</f>
        <v/>
      </c>
      <c r="J240" s="95" t="str">
        <f>IF('Order Form'!$K$13="Yes",(IF('Order Form'!J256=0,"",IF('Order Form'!$K$10&lt;&gt;"GR - Gratis",IF(ISNUMBER($H240),'Order Form'!J256,""),""))),"")</f>
        <v/>
      </c>
      <c r="K240" s="43"/>
      <c r="L240" s="95" t="str">
        <f>IF('Order Form'!J256&gt;0,"",IF('Order Form'!G256=0,"",IF('Order Form'!$K$10&lt;&gt;"GR - Gratis",IF('Order Form'!$K$12="Yes",IF(ISNUMBER($H240),'Order Form'!G256*100,""),""),"")))</f>
        <v/>
      </c>
      <c r="M240" s="95" t="str">
        <f>IF('Order Form'!J256&gt;0,"",IF('Order Form'!$K$17=0,"",IF('Order Form'!$K$17=0,"",IF('Order Form'!$K$10&lt;&gt;"GR - Gratis",IF('Order Form'!$K$12="Yes",IF(ISNUMBER($H240),'Order Form'!$K$17*100,""),""),""))))</f>
        <v/>
      </c>
      <c r="N240" s="44"/>
      <c r="O240" s="94" t="str">
        <f>IF('Order Form'!$B$8="Name / Attent Of","",IF(ISNUMBER($H240),IF('Order Form'!$K$14="Yes",'Order Form'!$B$8,""),""))</f>
        <v/>
      </c>
      <c r="P240" s="102" t="str">
        <f>IF('Order Form'!$B$9="Company / Department","",IF(ISNUMBER($H240),IF('Order Form'!$K$14="Yes",'Order Form'!$B$9,""),""))</f>
        <v/>
      </c>
      <c r="Q240" s="94" t="str">
        <f>IF('Order Form'!$B$10="Address 1","",IF(ISNUMBER($H240),IF('Order Form'!$K$14="Yes",'Order Form'!$B$10,""),""))</f>
        <v/>
      </c>
      <c r="R240" s="94" t="str">
        <f>IF('Order Form'!$B$11="Address 2","",IF(ISNUMBER($H240),IF('Order Form'!$K$14="Yes",'Order Form'!$B$11,""),""))</f>
        <v/>
      </c>
      <c r="S240" s="102" t="str">
        <f>IF('Order Form'!$B$12="Address 3","",IF(ISNUMBER($H240),IF('Order Form'!$K$14="Yes",'Order Form'!$B$12,""),""))</f>
        <v/>
      </c>
      <c r="T240" s="94" t="str">
        <f>IF('Order Form'!$B$13="Town","",IF(ISNUMBER($H240),IF('Order Form'!$K$14="Yes",'Order Form'!$B$13,""),""))</f>
        <v/>
      </c>
      <c r="U240" s="40"/>
      <c r="V240" s="109" t="str">
        <f>IF('Order Form'!$B$14="Post Code","",IF(ISNUMBER($H240),IF('Order Form'!$K$14="Yes",'Order Form'!$B$14,""),""))</f>
        <v/>
      </c>
      <c r="W240" s="104" t="str">
        <f>IF('Order Form'!$B$15="Country","",IF(ISNUMBER($H240),IF('Order Form'!$K$14="Yes",VLOOKUP('Order Form'!$B$15,Lists!N:O,2,0),""),""))</f>
        <v/>
      </c>
      <c r="X240" s="106"/>
      <c r="Y240" s="105" t="str">
        <f>IF('Order Form'!$F$8="Phone","",IF(ISNUMBER($H240),IF('Order Form'!$K$14="Yes",'Order Form'!$F$8,""),""))</f>
        <v/>
      </c>
      <c r="Z240" s="103" t="str">
        <f>IF('Order Form'!$F$9="Email","",IF(ISNUMBER($H240),IF('Order Form'!$K$14="Yes",'Order Form'!$F$9,""),""))</f>
        <v/>
      </c>
      <c r="AA240" s="44"/>
      <c r="AC240" s="92" t="str">
        <f>IF(ISNUMBER(($H240)),LEFT('Order Form'!$K$10,2),"")</f>
        <v/>
      </c>
      <c r="AD240" s="40"/>
      <c r="AE240" s="92" t="str">
        <f>IF(AC240="GR",LEFT('Order Form'!$K$11,2),"")</f>
        <v/>
      </c>
      <c r="AF240" s="40"/>
      <c r="AG240" s="44"/>
      <c r="AH240" s="44"/>
      <c r="AI240" s="92" t="str">
        <f>IF(ISNUMBER(($H240)),IF('Order Form'!$K$16="Yes","P",""),"")</f>
        <v/>
      </c>
      <c r="AJ240" s="40"/>
      <c r="AK240" s="112"/>
      <c r="AL240" s="112"/>
      <c r="AM240" s="40"/>
      <c r="AN240" s="40"/>
      <c r="AO240" s="44"/>
      <c r="AP240" s="40"/>
      <c r="AQ240" s="44"/>
      <c r="AR240" s="44"/>
      <c r="AS240" s="44"/>
      <c r="AZ240" s="92" t="str">
        <f>IF(ISNUMBER(($H240)),IF('Order Form'!$K$15="Yes","Y",""),"")</f>
        <v/>
      </c>
      <c r="BD240" s="93" t="e">
        <f>IF('Order Form'!#REF!&gt;0,"OF"," ")</f>
        <v>#REF!</v>
      </c>
      <c r="BE240" s="92" t="e">
        <f>IF('Order Form'!#REF!&gt;0,"Y"," ")</f>
        <v>#REF!</v>
      </c>
      <c r="BF240" s="92" t="e">
        <f>IF('Order Form'!#REF!&gt;0,"STANDARD"," ")</f>
        <v>#REF!</v>
      </c>
    </row>
    <row r="241" spans="1:58">
      <c r="A241" s="40"/>
      <c r="B241" s="99" t="str">
        <f>IF(ISNUMBER(($H241)),'Order Form'!$D$5,"")</f>
        <v/>
      </c>
      <c r="C241" s="98" t="str">
        <f>IF(ISNUMBER(($H241)),'Order Form'!$G$5,"")</f>
        <v/>
      </c>
      <c r="D241" s="98" t="str">
        <f>IF('Order Form'!F257="","",IF(ISNUMBER(($H241)),'Order Form'!F257,""))</f>
        <v/>
      </c>
      <c r="E241" s="41"/>
      <c r="F241" s="97" t="str">
        <f>IF(ISNUMBER((H241)),SUBSTITUTE(SUBSTITUTE('Order Form'!B257,"-","")," ",""),"")</f>
        <v/>
      </c>
      <c r="G241" s="42"/>
      <c r="H241" s="96" t="str">
        <f>IF('Order Form'!H257&gt;0,'Order Form'!H257," ")</f>
        <v xml:space="preserve"> </v>
      </c>
      <c r="I241" s="95" t="str">
        <f>IF('Order Form'!$K$13="Yes",(IF('Order Form'!J257&gt;0,"",IF('Order Form'!$K$10&lt;&gt;"GR - Gratis",IF('Order Form'!I257=0,"",IF(ISNUMBER($H241),'Order Form'!I257,"")),""))),"")</f>
        <v/>
      </c>
      <c r="J241" s="95" t="str">
        <f>IF('Order Form'!$K$13="Yes",(IF('Order Form'!J257=0,"",IF('Order Form'!$K$10&lt;&gt;"GR - Gratis",IF(ISNUMBER($H241),'Order Form'!J257,""),""))),"")</f>
        <v/>
      </c>
      <c r="K241" s="43"/>
      <c r="L241" s="95" t="str">
        <f>IF('Order Form'!J257&gt;0,"",IF('Order Form'!G257=0,"",IF('Order Form'!$K$10&lt;&gt;"GR - Gratis",IF('Order Form'!$K$12="Yes",IF(ISNUMBER($H241),'Order Form'!G257*100,""),""),"")))</f>
        <v/>
      </c>
      <c r="M241" s="95" t="str">
        <f>IF('Order Form'!J257&gt;0,"",IF('Order Form'!$K$17=0,"",IF('Order Form'!$K$17=0,"",IF('Order Form'!$K$10&lt;&gt;"GR - Gratis",IF('Order Form'!$K$12="Yes",IF(ISNUMBER($H241),'Order Form'!$K$17*100,""),""),""))))</f>
        <v/>
      </c>
      <c r="N241" s="44"/>
      <c r="O241" s="94" t="str">
        <f>IF('Order Form'!$B$8="Name / Attent Of","",IF(ISNUMBER($H241),IF('Order Form'!$K$14="Yes",'Order Form'!$B$8,""),""))</f>
        <v/>
      </c>
      <c r="P241" s="102" t="str">
        <f>IF('Order Form'!$B$9="Company / Department","",IF(ISNUMBER($H241),IF('Order Form'!$K$14="Yes",'Order Form'!$B$9,""),""))</f>
        <v/>
      </c>
      <c r="Q241" s="94" t="str">
        <f>IF('Order Form'!$B$10="Address 1","",IF(ISNUMBER($H241),IF('Order Form'!$K$14="Yes",'Order Form'!$B$10,""),""))</f>
        <v/>
      </c>
      <c r="R241" s="94" t="str">
        <f>IF('Order Form'!$B$11="Address 2","",IF(ISNUMBER($H241),IF('Order Form'!$K$14="Yes",'Order Form'!$B$11,""),""))</f>
        <v/>
      </c>
      <c r="S241" s="102" t="str">
        <f>IF('Order Form'!$B$12="Address 3","",IF(ISNUMBER($H241),IF('Order Form'!$K$14="Yes",'Order Form'!$B$12,""),""))</f>
        <v/>
      </c>
      <c r="T241" s="94" t="str">
        <f>IF('Order Form'!$B$13="Town","",IF(ISNUMBER($H241),IF('Order Form'!$K$14="Yes",'Order Form'!$B$13,""),""))</f>
        <v/>
      </c>
      <c r="U241" s="40"/>
      <c r="V241" s="109" t="str">
        <f>IF('Order Form'!$B$14="Post Code","",IF(ISNUMBER($H241),IF('Order Form'!$K$14="Yes",'Order Form'!$B$14,""),""))</f>
        <v/>
      </c>
      <c r="W241" s="104" t="str">
        <f>IF('Order Form'!$B$15="Country","",IF(ISNUMBER($H241),IF('Order Form'!$K$14="Yes",VLOOKUP('Order Form'!$B$15,Lists!N:O,2,0),""),""))</f>
        <v/>
      </c>
      <c r="X241" s="106"/>
      <c r="Y241" s="105" t="str">
        <f>IF('Order Form'!$F$8="Phone","",IF(ISNUMBER($H241),IF('Order Form'!$K$14="Yes",'Order Form'!$F$8,""),""))</f>
        <v/>
      </c>
      <c r="Z241" s="103" t="str">
        <f>IF('Order Form'!$F$9="Email","",IF(ISNUMBER($H241),IF('Order Form'!$K$14="Yes",'Order Form'!$F$9,""),""))</f>
        <v/>
      </c>
      <c r="AA241" s="44"/>
      <c r="AC241" s="92" t="str">
        <f>IF(ISNUMBER(($H241)),LEFT('Order Form'!$K$10,2),"")</f>
        <v/>
      </c>
      <c r="AD241" s="40"/>
      <c r="AE241" s="92" t="str">
        <f>IF(AC241="GR",LEFT('Order Form'!$K$11,2),"")</f>
        <v/>
      </c>
      <c r="AF241" s="40"/>
      <c r="AG241" s="44"/>
      <c r="AH241" s="44"/>
      <c r="AI241" s="92" t="str">
        <f>IF(ISNUMBER(($H241)),IF('Order Form'!$K$16="Yes","P",""),"")</f>
        <v/>
      </c>
      <c r="AJ241" s="40"/>
      <c r="AK241" s="112"/>
      <c r="AL241" s="112"/>
      <c r="AM241" s="40"/>
      <c r="AN241" s="40"/>
      <c r="AO241" s="44"/>
      <c r="AP241" s="40"/>
      <c r="AQ241" s="44"/>
      <c r="AR241" s="44"/>
      <c r="AS241" s="44"/>
      <c r="AZ241" s="92" t="str">
        <f>IF(ISNUMBER(($H241)),IF('Order Form'!$K$15="Yes","Y",""),"")</f>
        <v/>
      </c>
      <c r="BD241" s="93" t="e">
        <f>IF('Order Form'!#REF!&gt;0,"OF"," ")</f>
        <v>#REF!</v>
      </c>
      <c r="BE241" s="92" t="e">
        <f>IF('Order Form'!#REF!&gt;0,"Y"," ")</f>
        <v>#REF!</v>
      </c>
      <c r="BF241" s="92" t="e">
        <f>IF('Order Form'!#REF!&gt;0,"STANDARD"," ")</f>
        <v>#REF!</v>
      </c>
    </row>
    <row r="242" spans="1:58">
      <c r="A242" s="40"/>
      <c r="B242" s="99" t="str">
        <f>IF(ISNUMBER(($H242)),'Order Form'!$D$5,"")</f>
        <v/>
      </c>
      <c r="C242" s="98" t="str">
        <f>IF(ISNUMBER(($H242)),'Order Form'!$G$5,"")</f>
        <v/>
      </c>
      <c r="D242" s="98" t="str">
        <f>IF('Order Form'!F258="","",IF(ISNUMBER(($H242)),'Order Form'!F258,""))</f>
        <v/>
      </c>
      <c r="E242" s="41"/>
      <c r="F242" s="97" t="str">
        <f>IF(ISNUMBER((H242)),SUBSTITUTE(SUBSTITUTE('Order Form'!B258,"-","")," ",""),"")</f>
        <v/>
      </c>
      <c r="G242" s="42"/>
      <c r="H242" s="96" t="str">
        <f>IF('Order Form'!H258&gt;0,'Order Form'!H258," ")</f>
        <v xml:space="preserve"> </v>
      </c>
      <c r="I242" s="95" t="str">
        <f>IF('Order Form'!$K$13="Yes",(IF('Order Form'!J258&gt;0,"",IF('Order Form'!$K$10&lt;&gt;"GR - Gratis",IF('Order Form'!I258=0,"",IF(ISNUMBER($H242),'Order Form'!I258,"")),""))),"")</f>
        <v/>
      </c>
      <c r="J242" s="95" t="str">
        <f>IF('Order Form'!$K$13="Yes",(IF('Order Form'!J258=0,"",IF('Order Form'!$K$10&lt;&gt;"GR - Gratis",IF(ISNUMBER($H242),'Order Form'!J258,""),""))),"")</f>
        <v/>
      </c>
      <c r="K242" s="43"/>
      <c r="L242" s="95" t="str">
        <f>IF('Order Form'!J258&gt;0,"",IF('Order Form'!G258=0,"",IF('Order Form'!$K$10&lt;&gt;"GR - Gratis",IF('Order Form'!$K$12="Yes",IF(ISNUMBER($H242),'Order Form'!G258*100,""),""),"")))</f>
        <v/>
      </c>
      <c r="M242" s="95" t="str">
        <f>IF('Order Form'!J258&gt;0,"",IF('Order Form'!$K$17=0,"",IF('Order Form'!$K$17=0,"",IF('Order Form'!$K$10&lt;&gt;"GR - Gratis",IF('Order Form'!$K$12="Yes",IF(ISNUMBER($H242),'Order Form'!$K$17*100,""),""),""))))</f>
        <v/>
      </c>
      <c r="N242" s="44"/>
      <c r="O242" s="94" t="str">
        <f>IF('Order Form'!$B$8="Name / Attent Of","",IF(ISNUMBER($H242),IF('Order Form'!$K$14="Yes",'Order Form'!$B$8,""),""))</f>
        <v/>
      </c>
      <c r="P242" s="102" t="str">
        <f>IF('Order Form'!$B$9="Company / Department","",IF(ISNUMBER($H242),IF('Order Form'!$K$14="Yes",'Order Form'!$B$9,""),""))</f>
        <v/>
      </c>
      <c r="Q242" s="94" t="str">
        <f>IF('Order Form'!$B$10="Address 1","",IF(ISNUMBER($H242),IF('Order Form'!$K$14="Yes",'Order Form'!$B$10,""),""))</f>
        <v/>
      </c>
      <c r="R242" s="94" t="str">
        <f>IF('Order Form'!$B$11="Address 2","",IF(ISNUMBER($H242),IF('Order Form'!$K$14="Yes",'Order Form'!$B$11,""),""))</f>
        <v/>
      </c>
      <c r="S242" s="102" t="str">
        <f>IF('Order Form'!$B$12="Address 3","",IF(ISNUMBER($H242),IF('Order Form'!$K$14="Yes",'Order Form'!$B$12,""),""))</f>
        <v/>
      </c>
      <c r="T242" s="94" t="str">
        <f>IF('Order Form'!$B$13="Town","",IF(ISNUMBER($H242),IF('Order Form'!$K$14="Yes",'Order Form'!$B$13,""),""))</f>
        <v/>
      </c>
      <c r="U242" s="40"/>
      <c r="V242" s="109" t="str">
        <f>IF('Order Form'!$B$14="Post Code","",IF(ISNUMBER($H242),IF('Order Form'!$K$14="Yes",'Order Form'!$B$14,""),""))</f>
        <v/>
      </c>
      <c r="W242" s="104" t="str">
        <f>IF('Order Form'!$B$15="Country","",IF(ISNUMBER($H242),IF('Order Form'!$K$14="Yes",VLOOKUP('Order Form'!$B$15,Lists!N:O,2,0),""),""))</f>
        <v/>
      </c>
      <c r="X242" s="106"/>
      <c r="Y242" s="105" t="str">
        <f>IF('Order Form'!$F$8="Phone","",IF(ISNUMBER($H242),IF('Order Form'!$K$14="Yes",'Order Form'!$F$8,""),""))</f>
        <v/>
      </c>
      <c r="Z242" s="103" t="str">
        <f>IF('Order Form'!$F$9="Email","",IF(ISNUMBER($H242),IF('Order Form'!$K$14="Yes",'Order Form'!$F$9,""),""))</f>
        <v/>
      </c>
      <c r="AA242" s="44"/>
      <c r="AC242" s="92" t="str">
        <f>IF(ISNUMBER(($H242)),LEFT('Order Form'!$K$10,2),"")</f>
        <v/>
      </c>
      <c r="AD242" s="40"/>
      <c r="AE242" s="92" t="str">
        <f>IF(AC242="GR",LEFT('Order Form'!$K$11,2),"")</f>
        <v/>
      </c>
      <c r="AF242" s="40"/>
      <c r="AG242" s="44"/>
      <c r="AH242" s="44"/>
      <c r="AI242" s="92" t="str">
        <f>IF(ISNUMBER(($H242)),IF('Order Form'!$K$16="Yes","P",""),"")</f>
        <v/>
      </c>
      <c r="AJ242" s="40"/>
      <c r="AK242" s="112"/>
      <c r="AL242" s="112"/>
      <c r="AM242" s="40"/>
      <c r="AN242" s="40"/>
      <c r="AO242" s="44"/>
      <c r="AP242" s="40"/>
      <c r="AQ242" s="44"/>
      <c r="AR242" s="44"/>
      <c r="AS242" s="44"/>
      <c r="AZ242" s="92" t="str">
        <f>IF(ISNUMBER(($H242)),IF('Order Form'!$K$15="Yes","Y",""),"")</f>
        <v/>
      </c>
      <c r="BD242" s="93" t="e">
        <f>IF('Order Form'!#REF!&gt;0,"OF"," ")</f>
        <v>#REF!</v>
      </c>
      <c r="BE242" s="92" t="e">
        <f>IF('Order Form'!#REF!&gt;0,"Y"," ")</f>
        <v>#REF!</v>
      </c>
      <c r="BF242" s="92" t="e">
        <f>IF('Order Form'!#REF!&gt;0,"STANDARD"," ")</f>
        <v>#REF!</v>
      </c>
    </row>
    <row r="243" spans="1:58">
      <c r="A243" s="40"/>
      <c r="B243" s="99" t="str">
        <f>IF(ISNUMBER(($H243)),'Order Form'!$D$5,"")</f>
        <v/>
      </c>
      <c r="C243" s="98" t="str">
        <f>IF(ISNUMBER(($H243)),'Order Form'!$G$5,"")</f>
        <v/>
      </c>
      <c r="D243" s="98" t="str">
        <f>IF('Order Form'!F259="","",IF(ISNUMBER(($H243)),'Order Form'!F259,""))</f>
        <v/>
      </c>
      <c r="E243" s="41"/>
      <c r="F243" s="97" t="str">
        <f>IF(ISNUMBER((H243)),SUBSTITUTE(SUBSTITUTE('Order Form'!B259,"-","")," ",""),"")</f>
        <v/>
      </c>
      <c r="G243" s="42"/>
      <c r="H243" s="96" t="str">
        <f>IF('Order Form'!H259&gt;0,'Order Form'!H259," ")</f>
        <v xml:space="preserve"> </v>
      </c>
      <c r="I243" s="95" t="str">
        <f>IF('Order Form'!$K$13="Yes",(IF('Order Form'!J259&gt;0,"",IF('Order Form'!$K$10&lt;&gt;"GR - Gratis",IF('Order Form'!I259=0,"",IF(ISNUMBER($H243),'Order Form'!I259,"")),""))),"")</f>
        <v/>
      </c>
      <c r="J243" s="95" t="str">
        <f>IF('Order Form'!$K$13="Yes",(IF('Order Form'!J259=0,"",IF('Order Form'!$K$10&lt;&gt;"GR - Gratis",IF(ISNUMBER($H243),'Order Form'!J259,""),""))),"")</f>
        <v/>
      </c>
      <c r="K243" s="43"/>
      <c r="L243" s="95" t="str">
        <f>IF('Order Form'!J259&gt;0,"",IF('Order Form'!G259=0,"",IF('Order Form'!$K$10&lt;&gt;"GR - Gratis",IF('Order Form'!$K$12="Yes",IF(ISNUMBER($H243),'Order Form'!G259*100,""),""),"")))</f>
        <v/>
      </c>
      <c r="M243" s="95" t="str">
        <f>IF('Order Form'!J259&gt;0,"",IF('Order Form'!$K$17=0,"",IF('Order Form'!$K$17=0,"",IF('Order Form'!$K$10&lt;&gt;"GR - Gratis",IF('Order Form'!$K$12="Yes",IF(ISNUMBER($H243),'Order Form'!$K$17*100,""),""),""))))</f>
        <v/>
      </c>
      <c r="N243" s="44"/>
      <c r="O243" s="94" t="str">
        <f>IF('Order Form'!$B$8="Name / Attent Of","",IF(ISNUMBER($H243),IF('Order Form'!$K$14="Yes",'Order Form'!$B$8,""),""))</f>
        <v/>
      </c>
      <c r="P243" s="102" t="str">
        <f>IF('Order Form'!$B$9="Company / Department","",IF(ISNUMBER($H243),IF('Order Form'!$K$14="Yes",'Order Form'!$B$9,""),""))</f>
        <v/>
      </c>
      <c r="Q243" s="94" t="str">
        <f>IF('Order Form'!$B$10="Address 1","",IF(ISNUMBER($H243),IF('Order Form'!$K$14="Yes",'Order Form'!$B$10,""),""))</f>
        <v/>
      </c>
      <c r="R243" s="94" t="str">
        <f>IF('Order Form'!$B$11="Address 2","",IF(ISNUMBER($H243),IF('Order Form'!$K$14="Yes",'Order Form'!$B$11,""),""))</f>
        <v/>
      </c>
      <c r="S243" s="102" t="str">
        <f>IF('Order Form'!$B$12="Address 3","",IF(ISNUMBER($H243),IF('Order Form'!$K$14="Yes",'Order Form'!$B$12,""),""))</f>
        <v/>
      </c>
      <c r="T243" s="94" t="str">
        <f>IF('Order Form'!$B$13="Town","",IF(ISNUMBER($H243),IF('Order Form'!$K$14="Yes",'Order Form'!$B$13,""),""))</f>
        <v/>
      </c>
      <c r="U243" s="40"/>
      <c r="V243" s="109" t="str">
        <f>IF('Order Form'!$B$14="Post Code","",IF(ISNUMBER($H243),IF('Order Form'!$K$14="Yes",'Order Form'!$B$14,""),""))</f>
        <v/>
      </c>
      <c r="W243" s="104" t="str">
        <f>IF('Order Form'!$B$15="Country","",IF(ISNUMBER($H243),IF('Order Form'!$K$14="Yes",VLOOKUP('Order Form'!$B$15,Lists!N:O,2,0),""),""))</f>
        <v/>
      </c>
      <c r="X243" s="106"/>
      <c r="Y243" s="105" t="str">
        <f>IF('Order Form'!$F$8="Phone","",IF(ISNUMBER($H243),IF('Order Form'!$K$14="Yes",'Order Form'!$F$8,""),""))</f>
        <v/>
      </c>
      <c r="Z243" s="103" t="str">
        <f>IF('Order Form'!$F$9="Email","",IF(ISNUMBER($H243),IF('Order Form'!$K$14="Yes",'Order Form'!$F$9,""),""))</f>
        <v/>
      </c>
      <c r="AA243" s="44"/>
      <c r="AC243" s="92" t="str">
        <f>IF(ISNUMBER(($H243)),LEFT('Order Form'!$K$10,2),"")</f>
        <v/>
      </c>
      <c r="AD243" s="40"/>
      <c r="AE243" s="92" t="str">
        <f>IF(AC243="GR",LEFT('Order Form'!$K$11,2),"")</f>
        <v/>
      </c>
      <c r="AF243" s="40"/>
      <c r="AG243" s="44"/>
      <c r="AH243" s="44"/>
      <c r="AI243" s="92" t="str">
        <f>IF(ISNUMBER(($H243)),IF('Order Form'!$K$16="Yes","P",""),"")</f>
        <v/>
      </c>
      <c r="AJ243" s="40"/>
      <c r="AK243" s="112"/>
      <c r="AL243" s="112"/>
      <c r="AM243" s="40"/>
      <c r="AN243" s="40"/>
      <c r="AO243" s="44"/>
      <c r="AP243" s="40"/>
      <c r="AQ243" s="44"/>
      <c r="AR243" s="44"/>
      <c r="AS243" s="44"/>
      <c r="AZ243" s="92" t="str">
        <f>IF(ISNUMBER(($H243)),IF('Order Form'!$K$15="Yes","Y",""),"")</f>
        <v/>
      </c>
      <c r="BD243" s="93" t="e">
        <f>IF('Order Form'!#REF!&gt;0,"OF"," ")</f>
        <v>#REF!</v>
      </c>
      <c r="BE243" s="92" t="e">
        <f>IF('Order Form'!#REF!&gt;0,"Y"," ")</f>
        <v>#REF!</v>
      </c>
      <c r="BF243" s="92" t="e">
        <f>IF('Order Form'!#REF!&gt;0,"STANDARD"," ")</f>
        <v>#REF!</v>
      </c>
    </row>
    <row r="244" spans="1:58">
      <c r="A244" s="40"/>
      <c r="B244" s="99" t="str">
        <f>IF(ISNUMBER(($H244)),'Order Form'!$D$5,"")</f>
        <v/>
      </c>
      <c r="C244" s="98" t="str">
        <f>IF(ISNUMBER(($H244)),'Order Form'!$G$5,"")</f>
        <v/>
      </c>
      <c r="D244" s="98" t="str">
        <f>IF('Order Form'!F260="","",IF(ISNUMBER(($H244)),'Order Form'!F260,""))</f>
        <v/>
      </c>
      <c r="E244" s="41"/>
      <c r="F244" s="97" t="str">
        <f>IF(ISNUMBER((H244)),SUBSTITUTE(SUBSTITUTE('Order Form'!B260,"-","")," ",""),"")</f>
        <v/>
      </c>
      <c r="G244" s="42"/>
      <c r="H244" s="96" t="str">
        <f>IF('Order Form'!H260&gt;0,'Order Form'!H260," ")</f>
        <v xml:space="preserve"> </v>
      </c>
      <c r="I244" s="95" t="str">
        <f>IF('Order Form'!$K$13="Yes",(IF('Order Form'!J260&gt;0,"",IF('Order Form'!$K$10&lt;&gt;"GR - Gratis",IF('Order Form'!I260=0,"",IF(ISNUMBER($H244),'Order Form'!I260,"")),""))),"")</f>
        <v/>
      </c>
      <c r="J244" s="95" t="str">
        <f>IF('Order Form'!$K$13="Yes",(IF('Order Form'!J260=0,"",IF('Order Form'!$K$10&lt;&gt;"GR - Gratis",IF(ISNUMBER($H244),'Order Form'!J260,""),""))),"")</f>
        <v/>
      </c>
      <c r="K244" s="43"/>
      <c r="L244" s="95" t="str">
        <f>IF('Order Form'!J260&gt;0,"",IF('Order Form'!G260=0,"",IF('Order Form'!$K$10&lt;&gt;"GR - Gratis",IF('Order Form'!$K$12="Yes",IF(ISNUMBER($H244),'Order Form'!G260*100,""),""),"")))</f>
        <v/>
      </c>
      <c r="M244" s="95" t="str">
        <f>IF('Order Form'!J260&gt;0,"",IF('Order Form'!$K$17=0,"",IF('Order Form'!$K$17=0,"",IF('Order Form'!$K$10&lt;&gt;"GR - Gratis",IF('Order Form'!$K$12="Yes",IF(ISNUMBER($H244),'Order Form'!$K$17*100,""),""),""))))</f>
        <v/>
      </c>
      <c r="N244" s="44"/>
      <c r="O244" s="94" t="str">
        <f>IF('Order Form'!$B$8="Name / Attent Of","",IF(ISNUMBER($H244),IF('Order Form'!$K$14="Yes",'Order Form'!$B$8,""),""))</f>
        <v/>
      </c>
      <c r="P244" s="102" t="str">
        <f>IF('Order Form'!$B$9="Company / Department","",IF(ISNUMBER($H244),IF('Order Form'!$K$14="Yes",'Order Form'!$B$9,""),""))</f>
        <v/>
      </c>
      <c r="Q244" s="94" t="str">
        <f>IF('Order Form'!$B$10="Address 1","",IF(ISNUMBER($H244),IF('Order Form'!$K$14="Yes",'Order Form'!$B$10,""),""))</f>
        <v/>
      </c>
      <c r="R244" s="94" t="str">
        <f>IF('Order Form'!$B$11="Address 2","",IF(ISNUMBER($H244),IF('Order Form'!$K$14="Yes",'Order Form'!$B$11,""),""))</f>
        <v/>
      </c>
      <c r="S244" s="102" t="str">
        <f>IF('Order Form'!$B$12="Address 3","",IF(ISNUMBER($H244),IF('Order Form'!$K$14="Yes",'Order Form'!$B$12,""),""))</f>
        <v/>
      </c>
      <c r="T244" s="94" t="str">
        <f>IF('Order Form'!$B$13="Town","",IF(ISNUMBER($H244),IF('Order Form'!$K$14="Yes",'Order Form'!$B$13,""),""))</f>
        <v/>
      </c>
      <c r="U244" s="40"/>
      <c r="V244" s="109" t="str">
        <f>IF('Order Form'!$B$14="Post Code","",IF(ISNUMBER($H244),IF('Order Form'!$K$14="Yes",'Order Form'!$B$14,""),""))</f>
        <v/>
      </c>
      <c r="W244" s="104" t="str">
        <f>IF('Order Form'!$B$15="Country","",IF(ISNUMBER($H244),IF('Order Form'!$K$14="Yes",VLOOKUP('Order Form'!$B$15,Lists!N:O,2,0),""),""))</f>
        <v/>
      </c>
      <c r="X244" s="106"/>
      <c r="Y244" s="105" t="str">
        <f>IF('Order Form'!$F$8="Phone","",IF(ISNUMBER($H244),IF('Order Form'!$K$14="Yes",'Order Form'!$F$8,""),""))</f>
        <v/>
      </c>
      <c r="Z244" s="103" t="str">
        <f>IF('Order Form'!$F$9="Email","",IF(ISNUMBER($H244),IF('Order Form'!$K$14="Yes",'Order Form'!$F$9,""),""))</f>
        <v/>
      </c>
      <c r="AA244" s="44"/>
      <c r="AC244" s="92" t="str">
        <f>IF(ISNUMBER(($H244)),LEFT('Order Form'!$K$10,2),"")</f>
        <v/>
      </c>
      <c r="AD244" s="40"/>
      <c r="AE244" s="92" t="str">
        <f>IF(AC244="GR",LEFT('Order Form'!$K$11,2),"")</f>
        <v/>
      </c>
      <c r="AF244" s="40"/>
      <c r="AG244" s="44"/>
      <c r="AH244" s="44"/>
      <c r="AI244" s="92" t="str">
        <f>IF(ISNUMBER(($H244)),IF('Order Form'!$K$16="Yes","P",""),"")</f>
        <v/>
      </c>
      <c r="AJ244" s="40"/>
      <c r="AK244" s="112"/>
      <c r="AL244" s="112"/>
      <c r="AM244" s="40"/>
      <c r="AN244" s="40"/>
      <c r="AO244" s="44"/>
      <c r="AP244" s="40"/>
      <c r="AQ244" s="44"/>
      <c r="AR244" s="44"/>
      <c r="AS244" s="44"/>
      <c r="AZ244" s="92" t="str">
        <f>IF(ISNUMBER(($H244)),IF('Order Form'!$K$15="Yes","Y",""),"")</f>
        <v/>
      </c>
      <c r="BD244" s="93" t="e">
        <f>IF('Order Form'!#REF!&gt;0,"OF"," ")</f>
        <v>#REF!</v>
      </c>
      <c r="BE244" s="92" t="e">
        <f>IF('Order Form'!#REF!&gt;0,"Y"," ")</f>
        <v>#REF!</v>
      </c>
      <c r="BF244" s="92" t="e">
        <f>IF('Order Form'!#REF!&gt;0,"STANDARD"," ")</f>
        <v>#REF!</v>
      </c>
    </row>
    <row r="245" spans="1:58">
      <c r="A245" s="40"/>
      <c r="B245" s="99" t="str">
        <f>IF(ISNUMBER(($H245)),'Order Form'!$D$5,"")</f>
        <v/>
      </c>
      <c r="C245" s="98" t="str">
        <f>IF(ISNUMBER(($H245)),'Order Form'!$G$5,"")</f>
        <v/>
      </c>
      <c r="D245" s="98" t="str">
        <f>IF('Order Form'!F261="","",IF(ISNUMBER(($H245)),'Order Form'!F261,""))</f>
        <v/>
      </c>
      <c r="E245" s="41"/>
      <c r="F245" s="97" t="str">
        <f>IF(ISNUMBER((H245)),SUBSTITUTE(SUBSTITUTE('Order Form'!B261,"-","")," ",""),"")</f>
        <v/>
      </c>
      <c r="G245" s="42"/>
      <c r="H245" s="96" t="str">
        <f>IF('Order Form'!H261&gt;0,'Order Form'!H261," ")</f>
        <v xml:space="preserve"> </v>
      </c>
      <c r="I245" s="95" t="str">
        <f>IF('Order Form'!$K$13="Yes",(IF('Order Form'!J261&gt;0,"",IF('Order Form'!$K$10&lt;&gt;"GR - Gratis",IF('Order Form'!I261=0,"",IF(ISNUMBER($H245),'Order Form'!I261,"")),""))),"")</f>
        <v/>
      </c>
      <c r="J245" s="95" t="str">
        <f>IF('Order Form'!$K$13="Yes",(IF('Order Form'!J261=0,"",IF('Order Form'!$K$10&lt;&gt;"GR - Gratis",IF(ISNUMBER($H245),'Order Form'!J261,""),""))),"")</f>
        <v/>
      </c>
      <c r="K245" s="43"/>
      <c r="L245" s="95" t="str">
        <f>IF('Order Form'!J261&gt;0,"",IF('Order Form'!G261=0,"",IF('Order Form'!$K$10&lt;&gt;"GR - Gratis",IF('Order Form'!$K$12="Yes",IF(ISNUMBER($H245),'Order Form'!G261*100,""),""),"")))</f>
        <v/>
      </c>
      <c r="M245" s="95" t="str">
        <f>IF('Order Form'!J261&gt;0,"",IF('Order Form'!$K$17=0,"",IF('Order Form'!$K$17=0,"",IF('Order Form'!$K$10&lt;&gt;"GR - Gratis",IF('Order Form'!$K$12="Yes",IF(ISNUMBER($H245),'Order Form'!$K$17*100,""),""),""))))</f>
        <v/>
      </c>
      <c r="N245" s="44"/>
      <c r="O245" s="94" t="str">
        <f>IF('Order Form'!$B$8="Name / Attent Of","",IF(ISNUMBER($H245),IF('Order Form'!$K$14="Yes",'Order Form'!$B$8,""),""))</f>
        <v/>
      </c>
      <c r="P245" s="102" t="str">
        <f>IF('Order Form'!$B$9="Company / Department","",IF(ISNUMBER($H245),IF('Order Form'!$K$14="Yes",'Order Form'!$B$9,""),""))</f>
        <v/>
      </c>
      <c r="Q245" s="94" t="str">
        <f>IF('Order Form'!$B$10="Address 1","",IF(ISNUMBER($H245),IF('Order Form'!$K$14="Yes",'Order Form'!$B$10,""),""))</f>
        <v/>
      </c>
      <c r="R245" s="94" t="str">
        <f>IF('Order Form'!$B$11="Address 2","",IF(ISNUMBER($H245),IF('Order Form'!$K$14="Yes",'Order Form'!$B$11,""),""))</f>
        <v/>
      </c>
      <c r="S245" s="102" t="str">
        <f>IF('Order Form'!$B$12="Address 3","",IF(ISNUMBER($H245),IF('Order Form'!$K$14="Yes",'Order Form'!$B$12,""),""))</f>
        <v/>
      </c>
      <c r="T245" s="94" t="str">
        <f>IF('Order Form'!$B$13="Town","",IF(ISNUMBER($H245),IF('Order Form'!$K$14="Yes",'Order Form'!$B$13,""),""))</f>
        <v/>
      </c>
      <c r="U245" s="40"/>
      <c r="V245" s="109" t="str">
        <f>IF('Order Form'!$B$14="Post Code","",IF(ISNUMBER($H245),IF('Order Form'!$K$14="Yes",'Order Form'!$B$14,""),""))</f>
        <v/>
      </c>
      <c r="W245" s="104" t="str">
        <f>IF('Order Form'!$B$15="Country","",IF(ISNUMBER($H245),IF('Order Form'!$K$14="Yes",VLOOKUP('Order Form'!$B$15,Lists!N:O,2,0),""),""))</f>
        <v/>
      </c>
      <c r="X245" s="106"/>
      <c r="Y245" s="105" t="str">
        <f>IF('Order Form'!$F$8="Phone","",IF(ISNUMBER($H245),IF('Order Form'!$K$14="Yes",'Order Form'!$F$8,""),""))</f>
        <v/>
      </c>
      <c r="Z245" s="103" t="str">
        <f>IF('Order Form'!$F$9="Email","",IF(ISNUMBER($H245),IF('Order Form'!$K$14="Yes",'Order Form'!$F$9,""),""))</f>
        <v/>
      </c>
      <c r="AA245" s="44"/>
      <c r="AC245" s="92" t="str">
        <f>IF(ISNUMBER(($H245)),LEFT('Order Form'!$K$10,2),"")</f>
        <v/>
      </c>
      <c r="AD245" s="40"/>
      <c r="AE245" s="92" t="str">
        <f>IF(AC245="GR",LEFT('Order Form'!$K$11,2),"")</f>
        <v/>
      </c>
      <c r="AF245" s="40"/>
      <c r="AG245" s="44"/>
      <c r="AH245" s="44"/>
      <c r="AI245" s="92" t="str">
        <f>IF(ISNUMBER(($H245)),IF('Order Form'!$K$16="Yes","P",""),"")</f>
        <v/>
      </c>
      <c r="AJ245" s="40"/>
      <c r="AK245" s="112"/>
      <c r="AL245" s="112"/>
      <c r="AM245" s="40"/>
      <c r="AN245" s="40"/>
      <c r="AO245" s="44"/>
      <c r="AP245" s="40"/>
      <c r="AQ245" s="44"/>
      <c r="AR245" s="44"/>
      <c r="AS245" s="44"/>
      <c r="AZ245" s="92" t="str">
        <f>IF(ISNUMBER(($H245)),IF('Order Form'!$K$15="Yes","Y",""),"")</f>
        <v/>
      </c>
      <c r="BD245" s="93" t="e">
        <f>IF('Order Form'!#REF!&gt;0,"OF"," ")</f>
        <v>#REF!</v>
      </c>
      <c r="BE245" s="92" t="e">
        <f>IF('Order Form'!#REF!&gt;0,"Y"," ")</f>
        <v>#REF!</v>
      </c>
      <c r="BF245" s="92" t="e">
        <f>IF('Order Form'!#REF!&gt;0,"STANDARD"," ")</f>
        <v>#REF!</v>
      </c>
    </row>
    <row r="246" spans="1:58">
      <c r="A246" s="40"/>
      <c r="B246" s="99" t="str">
        <f>IF(ISNUMBER(($H246)),'Order Form'!$D$5,"")</f>
        <v/>
      </c>
      <c r="C246" s="98" t="str">
        <f>IF(ISNUMBER(($H246)),'Order Form'!$G$5,"")</f>
        <v/>
      </c>
      <c r="D246" s="98" t="str">
        <f>IF('Order Form'!F262="","",IF(ISNUMBER(($H246)),'Order Form'!F262,""))</f>
        <v/>
      </c>
      <c r="E246" s="41"/>
      <c r="F246" s="97" t="str">
        <f>IF(ISNUMBER((H246)),SUBSTITUTE(SUBSTITUTE('Order Form'!B262,"-","")," ",""),"")</f>
        <v/>
      </c>
      <c r="G246" s="42"/>
      <c r="H246" s="96" t="str">
        <f>IF('Order Form'!H262&gt;0,'Order Form'!H262," ")</f>
        <v xml:space="preserve"> </v>
      </c>
      <c r="I246" s="95" t="str">
        <f>IF('Order Form'!$K$13="Yes",(IF('Order Form'!J262&gt;0,"",IF('Order Form'!$K$10&lt;&gt;"GR - Gratis",IF('Order Form'!I262=0,"",IF(ISNUMBER($H246),'Order Form'!I262,"")),""))),"")</f>
        <v/>
      </c>
      <c r="J246" s="95" t="str">
        <f>IF('Order Form'!$K$13="Yes",(IF('Order Form'!J262=0,"",IF('Order Form'!$K$10&lt;&gt;"GR - Gratis",IF(ISNUMBER($H246),'Order Form'!J262,""),""))),"")</f>
        <v/>
      </c>
      <c r="K246" s="43"/>
      <c r="L246" s="95" t="str">
        <f>IF('Order Form'!J262&gt;0,"",IF('Order Form'!G262=0,"",IF('Order Form'!$K$10&lt;&gt;"GR - Gratis",IF('Order Form'!$K$12="Yes",IF(ISNUMBER($H246),'Order Form'!G262*100,""),""),"")))</f>
        <v/>
      </c>
      <c r="M246" s="95" t="str">
        <f>IF('Order Form'!J262&gt;0,"",IF('Order Form'!$K$17=0,"",IF('Order Form'!$K$17=0,"",IF('Order Form'!$K$10&lt;&gt;"GR - Gratis",IF('Order Form'!$K$12="Yes",IF(ISNUMBER($H246),'Order Form'!$K$17*100,""),""),""))))</f>
        <v/>
      </c>
      <c r="N246" s="44"/>
      <c r="O246" s="94" t="str">
        <f>IF('Order Form'!$B$8="Name / Attent Of","",IF(ISNUMBER($H246),IF('Order Form'!$K$14="Yes",'Order Form'!$B$8,""),""))</f>
        <v/>
      </c>
      <c r="P246" s="102" t="str">
        <f>IF('Order Form'!$B$9="Company / Department","",IF(ISNUMBER($H246),IF('Order Form'!$K$14="Yes",'Order Form'!$B$9,""),""))</f>
        <v/>
      </c>
      <c r="Q246" s="94" t="str">
        <f>IF('Order Form'!$B$10="Address 1","",IF(ISNUMBER($H246),IF('Order Form'!$K$14="Yes",'Order Form'!$B$10,""),""))</f>
        <v/>
      </c>
      <c r="R246" s="94" t="str">
        <f>IF('Order Form'!$B$11="Address 2","",IF(ISNUMBER($H246),IF('Order Form'!$K$14="Yes",'Order Form'!$B$11,""),""))</f>
        <v/>
      </c>
      <c r="S246" s="102" t="str">
        <f>IF('Order Form'!$B$12="Address 3","",IF(ISNUMBER($H246),IF('Order Form'!$K$14="Yes",'Order Form'!$B$12,""),""))</f>
        <v/>
      </c>
      <c r="T246" s="94" t="str">
        <f>IF('Order Form'!$B$13="Town","",IF(ISNUMBER($H246),IF('Order Form'!$K$14="Yes",'Order Form'!$B$13,""),""))</f>
        <v/>
      </c>
      <c r="U246" s="40"/>
      <c r="V246" s="109" t="str">
        <f>IF('Order Form'!$B$14="Post Code","",IF(ISNUMBER($H246),IF('Order Form'!$K$14="Yes",'Order Form'!$B$14,""),""))</f>
        <v/>
      </c>
      <c r="W246" s="104" t="str">
        <f>IF('Order Form'!$B$15="Country","",IF(ISNUMBER($H246),IF('Order Form'!$K$14="Yes",VLOOKUP('Order Form'!$B$15,Lists!N:O,2,0),""),""))</f>
        <v/>
      </c>
      <c r="X246" s="106"/>
      <c r="Y246" s="105" t="str">
        <f>IF('Order Form'!$F$8="Phone","",IF(ISNUMBER($H246),IF('Order Form'!$K$14="Yes",'Order Form'!$F$8,""),""))</f>
        <v/>
      </c>
      <c r="Z246" s="103" t="str">
        <f>IF('Order Form'!$F$9="Email","",IF(ISNUMBER($H246),IF('Order Form'!$K$14="Yes",'Order Form'!$F$9,""),""))</f>
        <v/>
      </c>
      <c r="AA246" s="44"/>
      <c r="AC246" s="92" t="str">
        <f>IF(ISNUMBER(($H246)),LEFT('Order Form'!$K$10,2),"")</f>
        <v/>
      </c>
      <c r="AD246" s="40"/>
      <c r="AE246" s="92" t="str">
        <f>IF(AC246="GR",LEFT('Order Form'!$K$11,2),"")</f>
        <v/>
      </c>
      <c r="AF246" s="40"/>
      <c r="AG246" s="44"/>
      <c r="AH246" s="44"/>
      <c r="AI246" s="92" t="str">
        <f>IF(ISNUMBER(($H246)),IF('Order Form'!$K$16="Yes","P",""),"")</f>
        <v/>
      </c>
      <c r="AJ246" s="40"/>
      <c r="AK246" s="112"/>
      <c r="AL246" s="112"/>
      <c r="AM246" s="40"/>
      <c r="AN246" s="40"/>
      <c r="AO246" s="44"/>
      <c r="AP246" s="40"/>
      <c r="AQ246" s="44"/>
      <c r="AR246" s="44"/>
      <c r="AS246" s="44"/>
      <c r="AZ246" s="92" t="str">
        <f>IF(ISNUMBER(($H246)),IF('Order Form'!$K$15="Yes","Y",""),"")</f>
        <v/>
      </c>
      <c r="BD246" s="93" t="e">
        <f>IF('Order Form'!#REF!&gt;0,"OF"," ")</f>
        <v>#REF!</v>
      </c>
      <c r="BE246" s="92" t="e">
        <f>IF('Order Form'!#REF!&gt;0,"Y"," ")</f>
        <v>#REF!</v>
      </c>
      <c r="BF246" s="92" t="e">
        <f>IF('Order Form'!#REF!&gt;0,"STANDARD"," ")</f>
        <v>#REF!</v>
      </c>
    </row>
    <row r="247" spans="1:58">
      <c r="A247" s="40"/>
      <c r="B247" s="99" t="str">
        <f>IF(ISNUMBER(($H247)),'Order Form'!$D$5,"")</f>
        <v/>
      </c>
      <c r="C247" s="98" t="str">
        <f>IF(ISNUMBER(($H247)),'Order Form'!$G$5,"")</f>
        <v/>
      </c>
      <c r="D247" s="98" t="str">
        <f>IF('Order Form'!F263="","",IF(ISNUMBER(($H247)),'Order Form'!F263,""))</f>
        <v/>
      </c>
      <c r="E247" s="41"/>
      <c r="F247" s="97" t="str">
        <f>IF(ISNUMBER((H247)),SUBSTITUTE(SUBSTITUTE('Order Form'!B263,"-","")," ",""),"")</f>
        <v/>
      </c>
      <c r="G247" s="42"/>
      <c r="H247" s="96" t="str">
        <f>IF('Order Form'!H263&gt;0,'Order Form'!H263," ")</f>
        <v xml:space="preserve"> </v>
      </c>
      <c r="I247" s="95" t="str">
        <f>IF('Order Form'!$K$13="Yes",(IF('Order Form'!J263&gt;0,"",IF('Order Form'!$K$10&lt;&gt;"GR - Gratis",IF('Order Form'!I263=0,"",IF(ISNUMBER($H247),'Order Form'!I263,"")),""))),"")</f>
        <v/>
      </c>
      <c r="J247" s="95" t="str">
        <f>IF('Order Form'!$K$13="Yes",(IF('Order Form'!J263=0,"",IF('Order Form'!$K$10&lt;&gt;"GR - Gratis",IF(ISNUMBER($H247),'Order Form'!J263,""),""))),"")</f>
        <v/>
      </c>
      <c r="K247" s="43"/>
      <c r="L247" s="95" t="str">
        <f>IF('Order Form'!J263&gt;0,"",IF('Order Form'!G263=0,"",IF('Order Form'!$K$10&lt;&gt;"GR - Gratis",IF('Order Form'!$K$12="Yes",IF(ISNUMBER($H247),'Order Form'!G263*100,""),""),"")))</f>
        <v/>
      </c>
      <c r="M247" s="95" t="str">
        <f>IF('Order Form'!J263&gt;0,"",IF('Order Form'!$K$17=0,"",IF('Order Form'!$K$17=0,"",IF('Order Form'!$K$10&lt;&gt;"GR - Gratis",IF('Order Form'!$K$12="Yes",IF(ISNUMBER($H247),'Order Form'!$K$17*100,""),""),""))))</f>
        <v/>
      </c>
      <c r="N247" s="44"/>
      <c r="O247" s="94" t="str">
        <f>IF('Order Form'!$B$8="Name / Attent Of","",IF(ISNUMBER($H247),IF('Order Form'!$K$14="Yes",'Order Form'!$B$8,""),""))</f>
        <v/>
      </c>
      <c r="P247" s="102" t="str">
        <f>IF('Order Form'!$B$9="Company / Department","",IF(ISNUMBER($H247),IF('Order Form'!$K$14="Yes",'Order Form'!$B$9,""),""))</f>
        <v/>
      </c>
      <c r="Q247" s="94" t="str">
        <f>IF('Order Form'!$B$10="Address 1","",IF(ISNUMBER($H247),IF('Order Form'!$K$14="Yes",'Order Form'!$B$10,""),""))</f>
        <v/>
      </c>
      <c r="R247" s="94" t="str">
        <f>IF('Order Form'!$B$11="Address 2","",IF(ISNUMBER($H247),IF('Order Form'!$K$14="Yes",'Order Form'!$B$11,""),""))</f>
        <v/>
      </c>
      <c r="S247" s="102" t="str">
        <f>IF('Order Form'!$B$12="Address 3","",IF(ISNUMBER($H247),IF('Order Form'!$K$14="Yes",'Order Form'!$B$12,""),""))</f>
        <v/>
      </c>
      <c r="T247" s="94" t="str">
        <f>IF('Order Form'!$B$13="Town","",IF(ISNUMBER($H247),IF('Order Form'!$K$14="Yes",'Order Form'!$B$13,""),""))</f>
        <v/>
      </c>
      <c r="U247" s="40"/>
      <c r="V247" s="109" t="str">
        <f>IF('Order Form'!$B$14="Post Code","",IF(ISNUMBER($H247),IF('Order Form'!$K$14="Yes",'Order Form'!$B$14,""),""))</f>
        <v/>
      </c>
      <c r="W247" s="104" t="str">
        <f>IF('Order Form'!$B$15="Country","",IF(ISNUMBER($H247),IF('Order Form'!$K$14="Yes",VLOOKUP('Order Form'!$B$15,Lists!N:O,2,0),""),""))</f>
        <v/>
      </c>
      <c r="X247" s="106"/>
      <c r="Y247" s="105" t="str">
        <f>IF('Order Form'!$F$8="Phone","",IF(ISNUMBER($H247),IF('Order Form'!$K$14="Yes",'Order Form'!$F$8,""),""))</f>
        <v/>
      </c>
      <c r="Z247" s="103" t="str">
        <f>IF('Order Form'!$F$9="Email","",IF(ISNUMBER($H247),IF('Order Form'!$K$14="Yes",'Order Form'!$F$9,""),""))</f>
        <v/>
      </c>
      <c r="AA247" s="44"/>
      <c r="AC247" s="92" t="str">
        <f>IF(ISNUMBER(($H247)),LEFT('Order Form'!$K$10,2),"")</f>
        <v/>
      </c>
      <c r="AD247" s="40"/>
      <c r="AE247" s="92" t="str">
        <f>IF(AC247="GR",LEFT('Order Form'!$K$11,2),"")</f>
        <v/>
      </c>
      <c r="AF247" s="40"/>
      <c r="AG247" s="44"/>
      <c r="AH247" s="44"/>
      <c r="AI247" s="92" t="str">
        <f>IF(ISNUMBER(($H247)),IF('Order Form'!$K$16="Yes","P",""),"")</f>
        <v/>
      </c>
      <c r="AJ247" s="40"/>
      <c r="AK247" s="112"/>
      <c r="AL247" s="112"/>
      <c r="AM247" s="40"/>
      <c r="AN247" s="40"/>
      <c r="AO247" s="44"/>
      <c r="AP247" s="40"/>
      <c r="AQ247" s="44"/>
      <c r="AR247" s="44"/>
      <c r="AS247" s="44"/>
      <c r="AZ247" s="92" t="str">
        <f>IF(ISNUMBER(($H247)),IF('Order Form'!$K$15="Yes","Y",""),"")</f>
        <v/>
      </c>
      <c r="BD247" s="93" t="e">
        <f>IF('Order Form'!#REF!&gt;0,"OF"," ")</f>
        <v>#REF!</v>
      </c>
      <c r="BE247" s="92" t="e">
        <f>IF('Order Form'!#REF!&gt;0,"Y"," ")</f>
        <v>#REF!</v>
      </c>
      <c r="BF247" s="92" t="e">
        <f>IF('Order Form'!#REF!&gt;0,"STANDARD"," ")</f>
        <v>#REF!</v>
      </c>
    </row>
    <row r="248" spans="1:58">
      <c r="A248" s="40"/>
      <c r="B248" s="99" t="str">
        <f>IF(ISNUMBER(($H248)),'Order Form'!$D$5,"")</f>
        <v/>
      </c>
      <c r="C248" s="98" t="str">
        <f>IF(ISNUMBER(($H248)),'Order Form'!$G$5,"")</f>
        <v/>
      </c>
      <c r="D248" s="98" t="str">
        <f>IF('Order Form'!F264="","",IF(ISNUMBER(($H248)),'Order Form'!F264,""))</f>
        <v/>
      </c>
      <c r="E248" s="41"/>
      <c r="F248" s="97" t="str">
        <f>IF(ISNUMBER((H248)),SUBSTITUTE(SUBSTITUTE('Order Form'!B264,"-","")," ",""),"")</f>
        <v/>
      </c>
      <c r="G248" s="42"/>
      <c r="H248" s="96" t="str">
        <f>IF('Order Form'!H264&gt;0,'Order Form'!H264," ")</f>
        <v xml:space="preserve"> </v>
      </c>
      <c r="I248" s="95" t="str">
        <f>IF('Order Form'!$K$13="Yes",(IF('Order Form'!J264&gt;0,"",IF('Order Form'!$K$10&lt;&gt;"GR - Gratis",IF('Order Form'!I264=0,"",IF(ISNUMBER($H248),'Order Form'!I264,"")),""))),"")</f>
        <v/>
      </c>
      <c r="J248" s="95" t="str">
        <f>IF('Order Form'!$K$13="Yes",(IF('Order Form'!J264=0,"",IF('Order Form'!$K$10&lt;&gt;"GR - Gratis",IF(ISNUMBER($H248),'Order Form'!J264,""),""))),"")</f>
        <v/>
      </c>
      <c r="K248" s="43"/>
      <c r="L248" s="95" t="str">
        <f>IF('Order Form'!J264&gt;0,"",IF('Order Form'!G264=0,"",IF('Order Form'!$K$10&lt;&gt;"GR - Gratis",IF('Order Form'!$K$12="Yes",IF(ISNUMBER($H248),'Order Form'!G264*100,""),""),"")))</f>
        <v/>
      </c>
      <c r="M248" s="95" t="str">
        <f>IF('Order Form'!J264&gt;0,"",IF('Order Form'!$K$17=0,"",IF('Order Form'!$K$17=0,"",IF('Order Form'!$K$10&lt;&gt;"GR - Gratis",IF('Order Form'!$K$12="Yes",IF(ISNUMBER($H248),'Order Form'!$K$17*100,""),""),""))))</f>
        <v/>
      </c>
      <c r="N248" s="44"/>
      <c r="O248" s="94" t="str">
        <f>IF('Order Form'!$B$8="Name / Attent Of","",IF(ISNUMBER($H248),IF('Order Form'!$K$14="Yes",'Order Form'!$B$8,""),""))</f>
        <v/>
      </c>
      <c r="P248" s="102" t="str">
        <f>IF('Order Form'!$B$9="Company / Department","",IF(ISNUMBER($H248),IF('Order Form'!$K$14="Yes",'Order Form'!$B$9,""),""))</f>
        <v/>
      </c>
      <c r="Q248" s="94" t="str">
        <f>IF('Order Form'!$B$10="Address 1","",IF(ISNUMBER($H248),IF('Order Form'!$K$14="Yes",'Order Form'!$B$10,""),""))</f>
        <v/>
      </c>
      <c r="R248" s="94" t="str">
        <f>IF('Order Form'!$B$11="Address 2","",IF(ISNUMBER($H248),IF('Order Form'!$K$14="Yes",'Order Form'!$B$11,""),""))</f>
        <v/>
      </c>
      <c r="S248" s="102" t="str">
        <f>IF('Order Form'!$B$12="Address 3","",IF(ISNUMBER($H248),IF('Order Form'!$K$14="Yes",'Order Form'!$B$12,""),""))</f>
        <v/>
      </c>
      <c r="T248" s="94" t="str">
        <f>IF('Order Form'!$B$13="Town","",IF(ISNUMBER($H248),IF('Order Form'!$K$14="Yes",'Order Form'!$B$13,""),""))</f>
        <v/>
      </c>
      <c r="U248" s="40"/>
      <c r="V248" s="109" t="str">
        <f>IF('Order Form'!$B$14="Post Code","",IF(ISNUMBER($H248),IF('Order Form'!$K$14="Yes",'Order Form'!$B$14,""),""))</f>
        <v/>
      </c>
      <c r="W248" s="104" t="str">
        <f>IF('Order Form'!$B$15="Country","",IF(ISNUMBER($H248),IF('Order Form'!$K$14="Yes",VLOOKUP('Order Form'!$B$15,Lists!N:O,2,0),""),""))</f>
        <v/>
      </c>
      <c r="X248" s="106"/>
      <c r="Y248" s="105" t="str">
        <f>IF('Order Form'!$F$8="Phone","",IF(ISNUMBER($H248),IF('Order Form'!$K$14="Yes",'Order Form'!$F$8,""),""))</f>
        <v/>
      </c>
      <c r="Z248" s="103" t="str">
        <f>IF('Order Form'!$F$9="Email","",IF(ISNUMBER($H248),IF('Order Form'!$K$14="Yes",'Order Form'!$F$9,""),""))</f>
        <v/>
      </c>
      <c r="AA248" s="44"/>
      <c r="AC248" s="92" t="str">
        <f>IF(ISNUMBER(($H248)),LEFT('Order Form'!$K$10,2),"")</f>
        <v/>
      </c>
      <c r="AD248" s="40"/>
      <c r="AE248" s="92" t="str">
        <f>IF(AC248="GR",LEFT('Order Form'!$K$11,2),"")</f>
        <v/>
      </c>
      <c r="AF248" s="40"/>
      <c r="AG248" s="44"/>
      <c r="AH248" s="44"/>
      <c r="AI248" s="92" t="str">
        <f>IF(ISNUMBER(($H248)),IF('Order Form'!$K$16="Yes","P",""),"")</f>
        <v/>
      </c>
      <c r="AJ248" s="40"/>
      <c r="AK248" s="112"/>
      <c r="AL248" s="112"/>
      <c r="AM248" s="40"/>
      <c r="AN248" s="40"/>
      <c r="AO248" s="44"/>
      <c r="AP248" s="40"/>
      <c r="AQ248" s="44"/>
      <c r="AR248" s="44"/>
      <c r="AS248" s="44"/>
      <c r="AZ248" s="92" t="str">
        <f>IF(ISNUMBER(($H248)),IF('Order Form'!$K$15="Yes","Y",""),"")</f>
        <v/>
      </c>
      <c r="BD248" s="93" t="e">
        <f>IF('Order Form'!#REF!&gt;0,"OF"," ")</f>
        <v>#REF!</v>
      </c>
      <c r="BE248" s="92" t="e">
        <f>IF('Order Form'!#REF!&gt;0,"Y"," ")</f>
        <v>#REF!</v>
      </c>
      <c r="BF248" s="92" t="e">
        <f>IF('Order Form'!#REF!&gt;0,"STANDARD"," ")</f>
        <v>#REF!</v>
      </c>
    </row>
    <row r="249" spans="1:58">
      <c r="A249" s="40"/>
      <c r="B249" s="99" t="str">
        <f>IF(ISNUMBER(($H249)),'Order Form'!$D$5,"")</f>
        <v/>
      </c>
      <c r="C249" s="98" t="str">
        <f>IF(ISNUMBER(($H249)),'Order Form'!$G$5,"")</f>
        <v/>
      </c>
      <c r="D249" s="98" t="str">
        <f>IF('Order Form'!F265="","",IF(ISNUMBER(($H249)),'Order Form'!F265,""))</f>
        <v/>
      </c>
      <c r="E249" s="41"/>
      <c r="F249" s="97" t="str">
        <f>IF(ISNUMBER((H249)),SUBSTITUTE(SUBSTITUTE('Order Form'!B265,"-","")," ",""),"")</f>
        <v/>
      </c>
      <c r="G249" s="42"/>
      <c r="H249" s="96" t="str">
        <f>IF('Order Form'!H265&gt;0,'Order Form'!H265," ")</f>
        <v xml:space="preserve"> </v>
      </c>
      <c r="I249" s="95" t="str">
        <f>IF('Order Form'!$K$13="Yes",(IF('Order Form'!J265&gt;0,"",IF('Order Form'!$K$10&lt;&gt;"GR - Gratis",IF('Order Form'!I265=0,"",IF(ISNUMBER($H249),'Order Form'!I265,"")),""))),"")</f>
        <v/>
      </c>
      <c r="J249" s="95" t="str">
        <f>IF('Order Form'!$K$13="Yes",(IF('Order Form'!J265=0,"",IF('Order Form'!$K$10&lt;&gt;"GR - Gratis",IF(ISNUMBER($H249),'Order Form'!J265,""),""))),"")</f>
        <v/>
      </c>
      <c r="K249" s="43"/>
      <c r="L249" s="95" t="str">
        <f>IF('Order Form'!J265&gt;0,"",IF('Order Form'!G265=0,"",IF('Order Form'!$K$10&lt;&gt;"GR - Gratis",IF('Order Form'!$K$12="Yes",IF(ISNUMBER($H249),'Order Form'!G265*100,""),""),"")))</f>
        <v/>
      </c>
      <c r="M249" s="95" t="str">
        <f>IF('Order Form'!J265&gt;0,"",IF('Order Form'!$K$17=0,"",IF('Order Form'!$K$17=0,"",IF('Order Form'!$K$10&lt;&gt;"GR - Gratis",IF('Order Form'!$K$12="Yes",IF(ISNUMBER($H249),'Order Form'!$K$17*100,""),""),""))))</f>
        <v/>
      </c>
      <c r="N249" s="44"/>
      <c r="O249" s="94" t="str">
        <f>IF('Order Form'!$B$8="Name / Attent Of","",IF(ISNUMBER($H249),IF('Order Form'!$K$14="Yes",'Order Form'!$B$8,""),""))</f>
        <v/>
      </c>
      <c r="P249" s="102" t="str">
        <f>IF('Order Form'!$B$9="Company / Department","",IF(ISNUMBER($H249),IF('Order Form'!$K$14="Yes",'Order Form'!$B$9,""),""))</f>
        <v/>
      </c>
      <c r="Q249" s="94" t="str">
        <f>IF('Order Form'!$B$10="Address 1","",IF(ISNUMBER($H249),IF('Order Form'!$K$14="Yes",'Order Form'!$B$10,""),""))</f>
        <v/>
      </c>
      <c r="R249" s="94" t="str">
        <f>IF('Order Form'!$B$11="Address 2","",IF(ISNUMBER($H249),IF('Order Form'!$K$14="Yes",'Order Form'!$B$11,""),""))</f>
        <v/>
      </c>
      <c r="S249" s="102" t="str">
        <f>IF('Order Form'!$B$12="Address 3","",IF(ISNUMBER($H249),IF('Order Form'!$K$14="Yes",'Order Form'!$B$12,""),""))</f>
        <v/>
      </c>
      <c r="T249" s="94" t="str">
        <f>IF('Order Form'!$B$13="Town","",IF(ISNUMBER($H249),IF('Order Form'!$K$14="Yes",'Order Form'!$B$13,""),""))</f>
        <v/>
      </c>
      <c r="U249" s="40"/>
      <c r="V249" s="109" t="str">
        <f>IF('Order Form'!$B$14="Post Code","",IF(ISNUMBER($H249),IF('Order Form'!$K$14="Yes",'Order Form'!$B$14,""),""))</f>
        <v/>
      </c>
      <c r="W249" s="104" t="str">
        <f>IF('Order Form'!$B$15="Country","",IF(ISNUMBER($H249),IF('Order Form'!$K$14="Yes",VLOOKUP('Order Form'!$B$15,Lists!N:O,2,0),""),""))</f>
        <v/>
      </c>
      <c r="X249" s="106"/>
      <c r="Y249" s="105" t="str">
        <f>IF('Order Form'!$F$8="Phone","",IF(ISNUMBER($H249),IF('Order Form'!$K$14="Yes",'Order Form'!$F$8,""),""))</f>
        <v/>
      </c>
      <c r="Z249" s="103" t="str">
        <f>IF('Order Form'!$F$9="Email","",IF(ISNUMBER($H249),IF('Order Form'!$K$14="Yes",'Order Form'!$F$9,""),""))</f>
        <v/>
      </c>
      <c r="AA249" s="44"/>
      <c r="AC249" s="92" t="str">
        <f>IF(ISNUMBER(($H249)),LEFT('Order Form'!$K$10,2),"")</f>
        <v/>
      </c>
      <c r="AD249" s="40"/>
      <c r="AE249" s="92" t="str">
        <f>IF(AC249="GR",LEFT('Order Form'!$K$11,2),"")</f>
        <v/>
      </c>
      <c r="AF249" s="40"/>
      <c r="AG249" s="44"/>
      <c r="AH249" s="44"/>
      <c r="AI249" s="92" t="str">
        <f>IF(ISNUMBER(($H249)),IF('Order Form'!$K$16="Yes","P",""),"")</f>
        <v/>
      </c>
      <c r="AJ249" s="40"/>
      <c r="AK249" s="112"/>
      <c r="AL249" s="112"/>
      <c r="AM249" s="40"/>
      <c r="AN249" s="40"/>
      <c r="AO249" s="44"/>
      <c r="AP249" s="40"/>
      <c r="AQ249" s="44"/>
      <c r="AR249" s="44"/>
      <c r="AS249" s="44"/>
      <c r="AZ249" s="92" t="str">
        <f>IF(ISNUMBER(($H249)),IF('Order Form'!$K$15="Yes","Y",""),"")</f>
        <v/>
      </c>
      <c r="BD249" s="93" t="e">
        <f>IF('Order Form'!#REF!&gt;0,"OF"," ")</f>
        <v>#REF!</v>
      </c>
      <c r="BE249" s="92" t="e">
        <f>IF('Order Form'!#REF!&gt;0,"Y"," ")</f>
        <v>#REF!</v>
      </c>
      <c r="BF249" s="92" t="e">
        <f>IF('Order Form'!#REF!&gt;0,"STANDARD"," ")</f>
        <v>#REF!</v>
      </c>
    </row>
    <row r="250" spans="1:58">
      <c r="A250" s="40"/>
      <c r="B250" s="99" t="str">
        <f>IF(ISNUMBER(($H250)),'Order Form'!$D$5,"")</f>
        <v/>
      </c>
      <c r="C250" s="98" t="str">
        <f>IF(ISNUMBER(($H250)),'Order Form'!$G$5,"")</f>
        <v/>
      </c>
      <c r="D250" s="98" t="str">
        <f>IF('Order Form'!F266="","",IF(ISNUMBER(($H250)),'Order Form'!F266,""))</f>
        <v/>
      </c>
      <c r="E250" s="41"/>
      <c r="F250" s="97" t="str">
        <f>IF(ISNUMBER((H250)),SUBSTITUTE(SUBSTITUTE('Order Form'!B266,"-","")," ",""),"")</f>
        <v/>
      </c>
      <c r="G250" s="42"/>
      <c r="H250" s="96" t="str">
        <f>IF('Order Form'!H266&gt;0,'Order Form'!H266," ")</f>
        <v xml:space="preserve"> </v>
      </c>
      <c r="I250" s="95" t="str">
        <f>IF('Order Form'!$K$13="Yes",(IF('Order Form'!J266&gt;0,"",IF('Order Form'!$K$10&lt;&gt;"GR - Gratis",IF('Order Form'!I266=0,"",IF(ISNUMBER($H250),'Order Form'!I266,"")),""))),"")</f>
        <v/>
      </c>
      <c r="J250" s="95" t="str">
        <f>IF('Order Form'!$K$13="Yes",(IF('Order Form'!J266=0,"",IF('Order Form'!$K$10&lt;&gt;"GR - Gratis",IF(ISNUMBER($H250),'Order Form'!J266,""),""))),"")</f>
        <v/>
      </c>
      <c r="K250" s="43"/>
      <c r="L250" s="95" t="str">
        <f>IF('Order Form'!J266&gt;0,"",IF('Order Form'!G266=0,"",IF('Order Form'!$K$10&lt;&gt;"GR - Gratis",IF('Order Form'!$K$12="Yes",IF(ISNUMBER($H250),'Order Form'!G266*100,""),""),"")))</f>
        <v/>
      </c>
      <c r="M250" s="95" t="str">
        <f>IF('Order Form'!J266&gt;0,"",IF('Order Form'!$K$17=0,"",IF('Order Form'!$K$17=0,"",IF('Order Form'!$K$10&lt;&gt;"GR - Gratis",IF('Order Form'!$K$12="Yes",IF(ISNUMBER($H250),'Order Form'!$K$17*100,""),""),""))))</f>
        <v/>
      </c>
      <c r="N250" s="44"/>
      <c r="O250" s="94" t="str">
        <f>IF('Order Form'!$B$8="Name / Attent Of","",IF(ISNUMBER($H250),IF('Order Form'!$K$14="Yes",'Order Form'!$B$8,""),""))</f>
        <v/>
      </c>
      <c r="P250" s="102" t="str">
        <f>IF('Order Form'!$B$9="Company / Department","",IF(ISNUMBER($H250),IF('Order Form'!$K$14="Yes",'Order Form'!$B$9,""),""))</f>
        <v/>
      </c>
      <c r="Q250" s="94" t="str">
        <f>IF('Order Form'!$B$10="Address 1","",IF(ISNUMBER($H250),IF('Order Form'!$K$14="Yes",'Order Form'!$B$10,""),""))</f>
        <v/>
      </c>
      <c r="R250" s="94" t="str">
        <f>IF('Order Form'!$B$11="Address 2","",IF(ISNUMBER($H250),IF('Order Form'!$K$14="Yes",'Order Form'!$B$11,""),""))</f>
        <v/>
      </c>
      <c r="S250" s="102" t="str">
        <f>IF('Order Form'!$B$12="Address 3","",IF(ISNUMBER($H250),IF('Order Form'!$K$14="Yes",'Order Form'!$B$12,""),""))</f>
        <v/>
      </c>
      <c r="T250" s="94" t="str">
        <f>IF('Order Form'!$B$13="Town","",IF(ISNUMBER($H250),IF('Order Form'!$K$14="Yes",'Order Form'!$B$13,""),""))</f>
        <v/>
      </c>
      <c r="U250" s="40"/>
      <c r="V250" s="109" t="str">
        <f>IF('Order Form'!$B$14="Post Code","",IF(ISNUMBER($H250),IF('Order Form'!$K$14="Yes",'Order Form'!$B$14,""),""))</f>
        <v/>
      </c>
      <c r="W250" s="104" t="str">
        <f>IF('Order Form'!$B$15="Country","",IF(ISNUMBER($H250),IF('Order Form'!$K$14="Yes",VLOOKUP('Order Form'!$B$15,Lists!N:O,2,0),""),""))</f>
        <v/>
      </c>
      <c r="X250" s="106"/>
      <c r="Y250" s="105" t="str">
        <f>IF('Order Form'!$F$8="Phone","",IF(ISNUMBER($H250),IF('Order Form'!$K$14="Yes",'Order Form'!$F$8,""),""))</f>
        <v/>
      </c>
      <c r="Z250" s="103" t="str">
        <f>IF('Order Form'!$F$9="Email","",IF(ISNUMBER($H250),IF('Order Form'!$K$14="Yes",'Order Form'!$F$9,""),""))</f>
        <v/>
      </c>
      <c r="AA250" s="44"/>
      <c r="AC250" s="92" t="str">
        <f>IF(ISNUMBER(($H250)),LEFT('Order Form'!$K$10,2),"")</f>
        <v/>
      </c>
      <c r="AD250" s="40"/>
      <c r="AE250" s="92" t="str">
        <f>IF(AC250="GR",LEFT('Order Form'!$K$11,2),"")</f>
        <v/>
      </c>
      <c r="AF250" s="40"/>
      <c r="AG250" s="44"/>
      <c r="AH250" s="44"/>
      <c r="AI250" s="92" t="str">
        <f>IF(ISNUMBER(($H250)),IF('Order Form'!$K$16="Yes","P",""),"")</f>
        <v/>
      </c>
      <c r="AJ250" s="40"/>
      <c r="AK250" s="112"/>
      <c r="AL250" s="112"/>
      <c r="AM250" s="40"/>
      <c r="AN250" s="40"/>
      <c r="AO250" s="44"/>
      <c r="AP250" s="40"/>
      <c r="AQ250" s="44"/>
      <c r="AR250" s="44"/>
      <c r="AS250" s="44"/>
      <c r="AZ250" s="92" t="str">
        <f>IF(ISNUMBER(($H250)),IF('Order Form'!$K$15="Yes","Y",""),"")</f>
        <v/>
      </c>
      <c r="BD250" s="93" t="e">
        <f>IF('Order Form'!#REF!&gt;0,"OF"," ")</f>
        <v>#REF!</v>
      </c>
      <c r="BE250" s="92" t="e">
        <f>IF('Order Form'!#REF!&gt;0,"Y"," ")</f>
        <v>#REF!</v>
      </c>
      <c r="BF250" s="92" t="e">
        <f>IF('Order Form'!#REF!&gt;0,"STANDARD"," ")</f>
        <v>#REF!</v>
      </c>
    </row>
    <row r="251" spans="1:58">
      <c r="A251" s="40"/>
      <c r="B251" s="99" t="str">
        <f>IF(ISNUMBER(($H251)),'Order Form'!$D$5,"")</f>
        <v/>
      </c>
      <c r="C251" s="98" t="str">
        <f>IF(ISNUMBER(($H251)),'Order Form'!$G$5,"")</f>
        <v/>
      </c>
      <c r="D251" s="98" t="str">
        <f>IF('Order Form'!F267="","",IF(ISNUMBER(($H251)),'Order Form'!F267,""))</f>
        <v/>
      </c>
      <c r="E251" s="41"/>
      <c r="F251" s="97" t="str">
        <f>IF(ISNUMBER((H251)),SUBSTITUTE(SUBSTITUTE('Order Form'!B267,"-","")," ",""),"")</f>
        <v/>
      </c>
      <c r="G251" s="42"/>
      <c r="H251" s="96" t="str">
        <f>IF('Order Form'!H267&gt;0,'Order Form'!H267," ")</f>
        <v xml:space="preserve"> </v>
      </c>
      <c r="I251" s="95" t="str">
        <f>IF('Order Form'!$K$13="Yes",(IF('Order Form'!J267&gt;0,"",IF('Order Form'!$K$10&lt;&gt;"GR - Gratis",IF('Order Form'!I267=0,"",IF(ISNUMBER($H251),'Order Form'!I267,"")),""))),"")</f>
        <v/>
      </c>
      <c r="J251" s="95" t="str">
        <f>IF('Order Form'!$K$13="Yes",(IF('Order Form'!J267=0,"",IF('Order Form'!$K$10&lt;&gt;"GR - Gratis",IF(ISNUMBER($H251),'Order Form'!J267,""),""))),"")</f>
        <v/>
      </c>
      <c r="K251" s="43"/>
      <c r="L251" s="95" t="str">
        <f>IF('Order Form'!J267&gt;0,"",IF('Order Form'!G267=0,"",IF('Order Form'!$K$10&lt;&gt;"GR - Gratis",IF('Order Form'!$K$12="Yes",IF(ISNUMBER($H251),'Order Form'!G267*100,""),""),"")))</f>
        <v/>
      </c>
      <c r="M251" s="95" t="str">
        <f>IF('Order Form'!J267&gt;0,"",IF('Order Form'!$K$17=0,"",IF('Order Form'!$K$17=0,"",IF('Order Form'!$K$10&lt;&gt;"GR - Gratis",IF('Order Form'!$K$12="Yes",IF(ISNUMBER($H251),'Order Form'!$K$17*100,""),""),""))))</f>
        <v/>
      </c>
      <c r="N251" s="44"/>
      <c r="O251" s="94" t="str">
        <f>IF('Order Form'!$B$8="Name / Attent Of","",IF(ISNUMBER($H251),IF('Order Form'!$K$14="Yes",'Order Form'!$B$8,""),""))</f>
        <v/>
      </c>
      <c r="P251" s="102" t="str">
        <f>IF('Order Form'!$B$9="Company / Department","",IF(ISNUMBER($H251),IF('Order Form'!$K$14="Yes",'Order Form'!$B$9,""),""))</f>
        <v/>
      </c>
      <c r="Q251" s="94" t="str">
        <f>IF('Order Form'!$B$10="Address 1","",IF(ISNUMBER($H251),IF('Order Form'!$K$14="Yes",'Order Form'!$B$10,""),""))</f>
        <v/>
      </c>
      <c r="R251" s="94" t="str">
        <f>IF('Order Form'!$B$11="Address 2","",IF(ISNUMBER($H251),IF('Order Form'!$K$14="Yes",'Order Form'!$B$11,""),""))</f>
        <v/>
      </c>
      <c r="S251" s="102" t="str">
        <f>IF('Order Form'!$B$12="Address 3","",IF(ISNUMBER($H251),IF('Order Form'!$K$14="Yes",'Order Form'!$B$12,""),""))</f>
        <v/>
      </c>
      <c r="T251" s="94" t="str">
        <f>IF('Order Form'!$B$13="Town","",IF(ISNUMBER($H251),IF('Order Form'!$K$14="Yes",'Order Form'!$B$13,""),""))</f>
        <v/>
      </c>
      <c r="U251" s="40"/>
      <c r="V251" s="109" t="str">
        <f>IF('Order Form'!$B$14="Post Code","",IF(ISNUMBER($H251),IF('Order Form'!$K$14="Yes",'Order Form'!$B$14,""),""))</f>
        <v/>
      </c>
      <c r="W251" s="104" t="str">
        <f>IF('Order Form'!$B$15="Country","",IF(ISNUMBER($H251),IF('Order Form'!$K$14="Yes",VLOOKUP('Order Form'!$B$15,Lists!N:O,2,0),""),""))</f>
        <v/>
      </c>
      <c r="X251" s="106"/>
      <c r="Y251" s="105" t="str">
        <f>IF('Order Form'!$F$8="Phone","",IF(ISNUMBER($H251),IF('Order Form'!$K$14="Yes",'Order Form'!$F$8,""),""))</f>
        <v/>
      </c>
      <c r="Z251" s="103" t="str">
        <f>IF('Order Form'!$F$9="Email","",IF(ISNUMBER($H251),IF('Order Form'!$K$14="Yes",'Order Form'!$F$9,""),""))</f>
        <v/>
      </c>
      <c r="AA251" s="44"/>
      <c r="AC251" s="92" t="str">
        <f>IF(ISNUMBER(($H251)),LEFT('Order Form'!$K$10,2),"")</f>
        <v/>
      </c>
      <c r="AD251" s="40"/>
      <c r="AE251" s="92" t="str">
        <f>IF(AC251="GR",LEFT('Order Form'!$K$11,2),"")</f>
        <v/>
      </c>
      <c r="AF251" s="40"/>
      <c r="AG251" s="44"/>
      <c r="AH251" s="44"/>
      <c r="AI251" s="92" t="str">
        <f>IF(ISNUMBER(($H251)),IF('Order Form'!$K$16="Yes","P",""),"")</f>
        <v/>
      </c>
      <c r="AJ251" s="40"/>
      <c r="AK251" s="112"/>
      <c r="AL251" s="112"/>
      <c r="AM251" s="40"/>
      <c r="AN251" s="40"/>
      <c r="AO251" s="44"/>
      <c r="AP251" s="40"/>
      <c r="AQ251" s="44"/>
      <c r="AR251" s="44"/>
      <c r="AS251" s="44"/>
      <c r="AZ251" s="92" t="str">
        <f>IF(ISNUMBER(($H251)),IF('Order Form'!$K$15="Yes","Y",""),"")</f>
        <v/>
      </c>
      <c r="BD251" s="93" t="e">
        <f>IF('Order Form'!#REF!&gt;0,"OF"," ")</f>
        <v>#REF!</v>
      </c>
      <c r="BE251" s="92" t="e">
        <f>IF('Order Form'!#REF!&gt;0,"Y"," ")</f>
        <v>#REF!</v>
      </c>
      <c r="BF251" s="92" t="e">
        <f>IF('Order Form'!#REF!&gt;0,"STANDARD"," ")</f>
        <v>#REF!</v>
      </c>
    </row>
    <row r="252" spans="1:58">
      <c r="A252" s="40"/>
      <c r="B252" s="99" t="str">
        <f>IF(ISNUMBER(($H252)),'Order Form'!$D$5,"")</f>
        <v/>
      </c>
      <c r="C252" s="98" t="str">
        <f>IF(ISNUMBER(($H252)),'Order Form'!$G$5,"")</f>
        <v/>
      </c>
      <c r="D252" s="98" t="str">
        <f>IF('Order Form'!F268="","",IF(ISNUMBER(($H252)),'Order Form'!F268,""))</f>
        <v/>
      </c>
      <c r="E252" s="41"/>
      <c r="F252" s="97" t="str">
        <f>IF(ISNUMBER((H252)),SUBSTITUTE(SUBSTITUTE('Order Form'!B268,"-","")," ",""),"")</f>
        <v/>
      </c>
      <c r="G252" s="42"/>
      <c r="H252" s="96" t="str">
        <f>IF('Order Form'!H268&gt;0,'Order Form'!H268," ")</f>
        <v xml:space="preserve"> </v>
      </c>
      <c r="I252" s="95" t="str">
        <f>IF('Order Form'!$K$13="Yes",(IF('Order Form'!J268&gt;0,"",IF('Order Form'!$K$10&lt;&gt;"GR - Gratis",IF('Order Form'!I268=0,"",IF(ISNUMBER($H252),'Order Form'!I268,"")),""))),"")</f>
        <v/>
      </c>
      <c r="J252" s="95" t="str">
        <f>IF('Order Form'!$K$13="Yes",(IF('Order Form'!J268=0,"",IF('Order Form'!$K$10&lt;&gt;"GR - Gratis",IF(ISNUMBER($H252),'Order Form'!J268,""),""))),"")</f>
        <v/>
      </c>
      <c r="K252" s="43"/>
      <c r="L252" s="95" t="str">
        <f>IF('Order Form'!J268&gt;0,"",IF('Order Form'!G268=0,"",IF('Order Form'!$K$10&lt;&gt;"GR - Gratis",IF('Order Form'!$K$12="Yes",IF(ISNUMBER($H252),'Order Form'!G268*100,""),""),"")))</f>
        <v/>
      </c>
      <c r="M252" s="95" t="str">
        <f>IF('Order Form'!J268&gt;0,"",IF('Order Form'!$K$17=0,"",IF('Order Form'!$K$17=0,"",IF('Order Form'!$K$10&lt;&gt;"GR - Gratis",IF('Order Form'!$K$12="Yes",IF(ISNUMBER($H252),'Order Form'!$K$17*100,""),""),""))))</f>
        <v/>
      </c>
      <c r="N252" s="44"/>
      <c r="O252" s="94" t="str">
        <f>IF('Order Form'!$B$8="Name / Attent Of","",IF(ISNUMBER($H252),IF('Order Form'!$K$14="Yes",'Order Form'!$B$8,""),""))</f>
        <v/>
      </c>
      <c r="P252" s="102" t="str">
        <f>IF('Order Form'!$B$9="Company / Department","",IF(ISNUMBER($H252),IF('Order Form'!$K$14="Yes",'Order Form'!$B$9,""),""))</f>
        <v/>
      </c>
      <c r="Q252" s="94" t="str">
        <f>IF('Order Form'!$B$10="Address 1","",IF(ISNUMBER($H252),IF('Order Form'!$K$14="Yes",'Order Form'!$B$10,""),""))</f>
        <v/>
      </c>
      <c r="R252" s="94" t="str">
        <f>IF('Order Form'!$B$11="Address 2","",IF(ISNUMBER($H252),IF('Order Form'!$K$14="Yes",'Order Form'!$B$11,""),""))</f>
        <v/>
      </c>
      <c r="S252" s="102" t="str">
        <f>IF('Order Form'!$B$12="Address 3","",IF(ISNUMBER($H252),IF('Order Form'!$K$14="Yes",'Order Form'!$B$12,""),""))</f>
        <v/>
      </c>
      <c r="T252" s="94" t="str">
        <f>IF('Order Form'!$B$13="Town","",IF(ISNUMBER($H252),IF('Order Form'!$K$14="Yes",'Order Form'!$B$13,""),""))</f>
        <v/>
      </c>
      <c r="U252" s="40"/>
      <c r="V252" s="109" t="str">
        <f>IF('Order Form'!$B$14="Post Code","",IF(ISNUMBER($H252),IF('Order Form'!$K$14="Yes",'Order Form'!$B$14,""),""))</f>
        <v/>
      </c>
      <c r="W252" s="104" t="str">
        <f>IF('Order Form'!$B$15="Country","",IF(ISNUMBER($H252),IF('Order Form'!$K$14="Yes",VLOOKUP('Order Form'!$B$15,Lists!N:O,2,0),""),""))</f>
        <v/>
      </c>
      <c r="X252" s="106"/>
      <c r="Y252" s="105" t="str">
        <f>IF('Order Form'!$F$8="Phone","",IF(ISNUMBER($H252),IF('Order Form'!$K$14="Yes",'Order Form'!$F$8,""),""))</f>
        <v/>
      </c>
      <c r="Z252" s="103" t="str">
        <f>IF('Order Form'!$F$9="Email","",IF(ISNUMBER($H252),IF('Order Form'!$K$14="Yes",'Order Form'!$F$9,""),""))</f>
        <v/>
      </c>
      <c r="AA252" s="44"/>
      <c r="AC252" s="92" t="str">
        <f>IF(ISNUMBER(($H252)),LEFT('Order Form'!$K$10,2),"")</f>
        <v/>
      </c>
      <c r="AD252" s="40"/>
      <c r="AE252" s="92" t="str">
        <f>IF(AC252="GR",LEFT('Order Form'!$K$11,2),"")</f>
        <v/>
      </c>
      <c r="AF252" s="40"/>
      <c r="AG252" s="44"/>
      <c r="AH252" s="44"/>
      <c r="AI252" s="92" t="str">
        <f>IF(ISNUMBER(($H252)),IF('Order Form'!$K$16="Yes","P",""),"")</f>
        <v/>
      </c>
      <c r="AJ252" s="40"/>
      <c r="AK252" s="112"/>
      <c r="AL252" s="112"/>
      <c r="AM252" s="40"/>
      <c r="AN252" s="40"/>
      <c r="AO252" s="44"/>
      <c r="AP252" s="40"/>
      <c r="AQ252" s="44"/>
      <c r="AR252" s="44"/>
      <c r="AS252" s="44"/>
      <c r="AZ252" s="92" t="str">
        <f>IF(ISNUMBER(($H252)),IF('Order Form'!$K$15="Yes","Y",""),"")</f>
        <v/>
      </c>
      <c r="BD252" s="93" t="e">
        <f>IF('Order Form'!#REF!&gt;0,"OF"," ")</f>
        <v>#REF!</v>
      </c>
      <c r="BE252" s="92" t="e">
        <f>IF('Order Form'!#REF!&gt;0,"Y"," ")</f>
        <v>#REF!</v>
      </c>
      <c r="BF252" s="92" t="e">
        <f>IF('Order Form'!#REF!&gt;0,"STANDARD"," ")</f>
        <v>#REF!</v>
      </c>
    </row>
    <row r="253" spans="1:58">
      <c r="A253" s="40"/>
      <c r="B253" s="99" t="str">
        <f>IF(ISNUMBER(($H253)),'Order Form'!$D$5,"")</f>
        <v/>
      </c>
      <c r="C253" s="98" t="str">
        <f>IF(ISNUMBER(($H253)),'Order Form'!$G$5,"")</f>
        <v/>
      </c>
      <c r="D253" s="98" t="str">
        <f>IF('Order Form'!F269="","",IF(ISNUMBER(($H253)),'Order Form'!F269,""))</f>
        <v/>
      </c>
      <c r="E253" s="41"/>
      <c r="F253" s="97" t="str">
        <f>IF(ISNUMBER((H253)),SUBSTITUTE(SUBSTITUTE('Order Form'!B269,"-","")," ",""),"")</f>
        <v/>
      </c>
      <c r="G253" s="42"/>
      <c r="H253" s="96" t="str">
        <f>IF('Order Form'!H269&gt;0,'Order Form'!H269," ")</f>
        <v xml:space="preserve"> </v>
      </c>
      <c r="I253" s="95" t="str">
        <f>IF('Order Form'!$K$13="Yes",(IF('Order Form'!J269&gt;0,"",IF('Order Form'!$K$10&lt;&gt;"GR - Gratis",IF('Order Form'!I269=0,"",IF(ISNUMBER($H253),'Order Form'!I269,"")),""))),"")</f>
        <v/>
      </c>
      <c r="J253" s="95" t="str">
        <f>IF('Order Form'!$K$13="Yes",(IF('Order Form'!J269=0,"",IF('Order Form'!$K$10&lt;&gt;"GR - Gratis",IF(ISNUMBER($H253),'Order Form'!J269,""),""))),"")</f>
        <v/>
      </c>
      <c r="K253" s="43"/>
      <c r="L253" s="95" t="str">
        <f>IF('Order Form'!J269&gt;0,"",IF('Order Form'!G269=0,"",IF('Order Form'!$K$10&lt;&gt;"GR - Gratis",IF('Order Form'!$K$12="Yes",IF(ISNUMBER($H253),'Order Form'!G269*100,""),""),"")))</f>
        <v/>
      </c>
      <c r="M253" s="95" t="str">
        <f>IF('Order Form'!J269&gt;0,"",IF('Order Form'!$K$17=0,"",IF('Order Form'!$K$17=0,"",IF('Order Form'!$K$10&lt;&gt;"GR - Gratis",IF('Order Form'!$K$12="Yes",IF(ISNUMBER($H253),'Order Form'!$K$17*100,""),""),""))))</f>
        <v/>
      </c>
      <c r="N253" s="44"/>
      <c r="O253" s="94" t="str">
        <f>IF('Order Form'!$B$8="Name / Attent Of","",IF(ISNUMBER($H253),IF('Order Form'!$K$14="Yes",'Order Form'!$B$8,""),""))</f>
        <v/>
      </c>
      <c r="P253" s="102" t="str">
        <f>IF('Order Form'!$B$9="Company / Department","",IF(ISNUMBER($H253),IF('Order Form'!$K$14="Yes",'Order Form'!$B$9,""),""))</f>
        <v/>
      </c>
      <c r="Q253" s="94" t="str">
        <f>IF('Order Form'!$B$10="Address 1","",IF(ISNUMBER($H253),IF('Order Form'!$K$14="Yes",'Order Form'!$B$10,""),""))</f>
        <v/>
      </c>
      <c r="R253" s="94" t="str">
        <f>IF('Order Form'!$B$11="Address 2","",IF(ISNUMBER($H253),IF('Order Form'!$K$14="Yes",'Order Form'!$B$11,""),""))</f>
        <v/>
      </c>
      <c r="S253" s="102" t="str">
        <f>IF('Order Form'!$B$12="Address 3","",IF(ISNUMBER($H253),IF('Order Form'!$K$14="Yes",'Order Form'!$B$12,""),""))</f>
        <v/>
      </c>
      <c r="T253" s="94" t="str">
        <f>IF('Order Form'!$B$13="Town","",IF(ISNUMBER($H253),IF('Order Form'!$K$14="Yes",'Order Form'!$B$13,""),""))</f>
        <v/>
      </c>
      <c r="U253" s="40"/>
      <c r="V253" s="109" t="str">
        <f>IF('Order Form'!$B$14="Post Code","",IF(ISNUMBER($H253),IF('Order Form'!$K$14="Yes",'Order Form'!$B$14,""),""))</f>
        <v/>
      </c>
      <c r="W253" s="104" t="str">
        <f>IF('Order Form'!$B$15="Country","",IF(ISNUMBER($H253),IF('Order Form'!$K$14="Yes",VLOOKUP('Order Form'!$B$15,Lists!N:O,2,0),""),""))</f>
        <v/>
      </c>
      <c r="X253" s="106"/>
      <c r="Y253" s="105" t="str">
        <f>IF('Order Form'!$F$8="Phone","",IF(ISNUMBER($H253),IF('Order Form'!$K$14="Yes",'Order Form'!$F$8,""),""))</f>
        <v/>
      </c>
      <c r="Z253" s="103" t="str">
        <f>IF('Order Form'!$F$9="Email","",IF(ISNUMBER($H253),IF('Order Form'!$K$14="Yes",'Order Form'!$F$9,""),""))</f>
        <v/>
      </c>
      <c r="AA253" s="44"/>
      <c r="AC253" s="92" t="str">
        <f>IF(ISNUMBER(($H253)),LEFT('Order Form'!$K$10,2),"")</f>
        <v/>
      </c>
      <c r="AD253" s="40"/>
      <c r="AE253" s="92" t="str">
        <f>IF(AC253="GR",LEFT('Order Form'!$K$11,2),"")</f>
        <v/>
      </c>
      <c r="AF253" s="40"/>
      <c r="AG253" s="44"/>
      <c r="AH253" s="44"/>
      <c r="AI253" s="92" t="str">
        <f>IF(ISNUMBER(($H253)),IF('Order Form'!$K$16="Yes","P",""),"")</f>
        <v/>
      </c>
      <c r="AJ253" s="40"/>
      <c r="AK253" s="112"/>
      <c r="AL253" s="112"/>
      <c r="AM253" s="40"/>
      <c r="AN253" s="40"/>
      <c r="AO253" s="44"/>
      <c r="AP253" s="40"/>
      <c r="AQ253" s="44"/>
      <c r="AR253" s="44"/>
      <c r="AS253" s="44"/>
      <c r="AZ253" s="92" t="str">
        <f>IF(ISNUMBER(($H253)),IF('Order Form'!$K$15="Yes","Y",""),"")</f>
        <v/>
      </c>
      <c r="BD253" s="93" t="e">
        <f>IF('Order Form'!#REF!&gt;0,"OF"," ")</f>
        <v>#REF!</v>
      </c>
      <c r="BE253" s="92" t="e">
        <f>IF('Order Form'!#REF!&gt;0,"Y"," ")</f>
        <v>#REF!</v>
      </c>
      <c r="BF253" s="92" t="e">
        <f>IF('Order Form'!#REF!&gt;0,"STANDARD"," ")</f>
        <v>#REF!</v>
      </c>
    </row>
    <row r="254" spans="1:58">
      <c r="A254" s="40"/>
      <c r="B254" s="99" t="str">
        <f>IF(ISNUMBER(($H254)),'Order Form'!$D$5,"")</f>
        <v/>
      </c>
      <c r="C254" s="98" t="str">
        <f>IF(ISNUMBER(($H254)),'Order Form'!$G$5,"")</f>
        <v/>
      </c>
      <c r="D254" s="98" t="str">
        <f>IF('Order Form'!F270="","",IF(ISNUMBER(($H254)),'Order Form'!F270,""))</f>
        <v/>
      </c>
      <c r="E254" s="41"/>
      <c r="F254" s="97" t="str">
        <f>IF(ISNUMBER((H254)),SUBSTITUTE(SUBSTITUTE('Order Form'!B270,"-","")," ",""),"")</f>
        <v/>
      </c>
      <c r="G254" s="42"/>
      <c r="H254" s="96" t="str">
        <f>IF('Order Form'!H270&gt;0,'Order Form'!H270," ")</f>
        <v xml:space="preserve"> </v>
      </c>
      <c r="I254" s="95" t="str">
        <f>IF('Order Form'!$K$13="Yes",(IF('Order Form'!J270&gt;0,"",IF('Order Form'!$K$10&lt;&gt;"GR - Gratis",IF('Order Form'!I270=0,"",IF(ISNUMBER($H254),'Order Form'!I270,"")),""))),"")</f>
        <v/>
      </c>
      <c r="J254" s="95" t="str">
        <f>IF('Order Form'!$K$13="Yes",(IF('Order Form'!J270=0,"",IF('Order Form'!$K$10&lt;&gt;"GR - Gratis",IF(ISNUMBER($H254),'Order Form'!J270,""),""))),"")</f>
        <v/>
      </c>
      <c r="K254" s="43"/>
      <c r="L254" s="95" t="str">
        <f>IF('Order Form'!J270&gt;0,"",IF('Order Form'!G270=0,"",IF('Order Form'!$K$10&lt;&gt;"GR - Gratis",IF('Order Form'!$K$12="Yes",IF(ISNUMBER($H254),'Order Form'!G270*100,""),""),"")))</f>
        <v/>
      </c>
      <c r="M254" s="95" t="str">
        <f>IF('Order Form'!J270&gt;0,"",IF('Order Form'!$K$17=0,"",IF('Order Form'!$K$17=0,"",IF('Order Form'!$K$10&lt;&gt;"GR - Gratis",IF('Order Form'!$K$12="Yes",IF(ISNUMBER($H254),'Order Form'!$K$17*100,""),""),""))))</f>
        <v/>
      </c>
      <c r="N254" s="44"/>
      <c r="O254" s="94" t="str">
        <f>IF('Order Form'!$B$8="Name / Attent Of","",IF(ISNUMBER($H254),IF('Order Form'!$K$14="Yes",'Order Form'!$B$8,""),""))</f>
        <v/>
      </c>
      <c r="P254" s="102" t="str">
        <f>IF('Order Form'!$B$9="Company / Department","",IF(ISNUMBER($H254),IF('Order Form'!$K$14="Yes",'Order Form'!$B$9,""),""))</f>
        <v/>
      </c>
      <c r="Q254" s="94" t="str">
        <f>IF('Order Form'!$B$10="Address 1","",IF(ISNUMBER($H254),IF('Order Form'!$K$14="Yes",'Order Form'!$B$10,""),""))</f>
        <v/>
      </c>
      <c r="R254" s="94" t="str">
        <f>IF('Order Form'!$B$11="Address 2","",IF(ISNUMBER($H254),IF('Order Form'!$K$14="Yes",'Order Form'!$B$11,""),""))</f>
        <v/>
      </c>
      <c r="S254" s="102" t="str">
        <f>IF('Order Form'!$B$12="Address 3","",IF(ISNUMBER($H254),IF('Order Form'!$K$14="Yes",'Order Form'!$B$12,""),""))</f>
        <v/>
      </c>
      <c r="T254" s="94" t="str">
        <f>IF('Order Form'!$B$13="Town","",IF(ISNUMBER($H254),IF('Order Form'!$K$14="Yes",'Order Form'!$B$13,""),""))</f>
        <v/>
      </c>
      <c r="U254" s="40"/>
      <c r="V254" s="109" t="str">
        <f>IF('Order Form'!$B$14="Post Code","",IF(ISNUMBER($H254),IF('Order Form'!$K$14="Yes",'Order Form'!$B$14,""),""))</f>
        <v/>
      </c>
      <c r="W254" s="104" t="str">
        <f>IF('Order Form'!$B$15="Country","",IF(ISNUMBER($H254),IF('Order Form'!$K$14="Yes",VLOOKUP('Order Form'!$B$15,Lists!N:O,2,0),""),""))</f>
        <v/>
      </c>
      <c r="X254" s="106"/>
      <c r="Y254" s="105" t="str">
        <f>IF('Order Form'!$F$8="Phone","",IF(ISNUMBER($H254),IF('Order Form'!$K$14="Yes",'Order Form'!$F$8,""),""))</f>
        <v/>
      </c>
      <c r="Z254" s="103" t="str">
        <f>IF('Order Form'!$F$9="Email","",IF(ISNUMBER($H254),IF('Order Form'!$K$14="Yes",'Order Form'!$F$9,""),""))</f>
        <v/>
      </c>
      <c r="AA254" s="44"/>
      <c r="AC254" s="92" t="str">
        <f>IF(ISNUMBER(($H254)),LEFT('Order Form'!$K$10,2),"")</f>
        <v/>
      </c>
      <c r="AD254" s="40"/>
      <c r="AE254" s="92" t="str">
        <f>IF(AC254="GR",LEFT('Order Form'!$K$11,2),"")</f>
        <v/>
      </c>
      <c r="AF254" s="40"/>
      <c r="AG254" s="44"/>
      <c r="AH254" s="44"/>
      <c r="AI254" s="92" t="str">
        <f>IF(ISNUMBER(($H254)),IF('Order Form'!$K$16="Yes","P",""),"")</f>
        <v/>
      </c>
      <c r="AJ254" s="40"/>
      <c r="AK254" s="112"/>
      <c r="AL254" s="112"/>
      <c r="AM254" s="40"/>
      <c r="AN254" s="40"/>
      <c r="AO254" s="44"/>
      <c r="AP254" s="40"/>
      <c r="AQ254" s="44"/>
      <c r="AR254" s="44"/>
      <c r="AS254" s="44"/>
      <c r="AZ254" s="92" t="str">
        <f>IF(ISNUMBER(($H254)),IF('Order Form'!$K$15="Yes","Y",""),"")</f>
        <v/>
      </c>
      <c r="BD254" s="93" t="e">
        <f>IF('Order Form'!#REF!&gt;0,"OF"," ")</f>
        <v>#REF!</v>
      </c>
      <c r="BE254" s="92" t="e">
        <f>IF('Order Form'!#REF!&gt;0,"Y"," ")</f>
        <v>#REF!</v>
      </c>
      <c r="BF254" s="92" t="e">
        <f>IF('Order Form'!#REF!&gt;0,"STANDARD"," ")</f>
        <v>#REF!</v>
      </c>
    </row>
    <row r="255" spans="1:58">
      <c r="A255" s="40"/>
      <c r="B255" s="99" t="str">
        <f>IF(ISNUMBER(($H255)),'Order Form'!$D$5,"")</f>
        <v/>
      </c>
      <c r="C255" s="98" t="str">
        <f>IF(ISNUMBER(($H255)),'Order Form'!$G$5,"")</f>
        <v/>
      </c>
      <c r="D255" s="98" t="str">
        <f>IF('Order Form'!F271="","",IF(ISNUMBER(($H255)),'Order Form'!F271,""))</f>
        <v/>
      </c>
      <c r="E255" s="41"/>
      <c r="F255" s="97" t="str">
        <f>IF(ISNUMBER((H255)),SUBSTITUTE(SUBSTITUTE('Order Form'!B271,"-","")," ",""),"")</f>
        <v/>
      </c>
      <c r="G255" s="42"/>
      <c r="H255" s="96" t="str">
        <f>IF('Order Form'!H271&gt;0,'Order Form'!H271," ")</f>
        <v xml:space="preserve"> </v>
      </c>
      <c r="I255" s="95" t="str">
        <f>IF('Order Form'!$K$13="Yes",(IF('Order Form'!J271&gt;0,"",IF('Order Form'!$K$10&lt;&gt;"GR - Gratis",IF('Order Form'!I271=0,"",IF(ISNUMBER($H255),'Order Form'!I271,"")),""))),"")</f>
        <v/>
      </c>
      <c r="J255" s="95" t="str">
        <f>IF('Order Form'!$K$13="Yes",(IF('Order Form'!J271=0,"",IF('Order Form'!$K$10&lt;&gt;"GR - Gratis",IF(ISNUMBER($H255),'Order Form'!J271,""),""))),"")</f>
        <v/>
      </c>
      <c r="K255" s="43"/>
      <c r="L255" s="95" t="str">
        <f>IF('Order Form'!J271&gt;0,"",IF('Order Form'!G271=0,"",IF('Order Form'!$K$10&lt;&gt;"GR - Gratis",IF('Order Form'!$K$12="Yes",IF(ISNUMBER($H255),'Order Form'!G271*100,""),""),"")))</f>
        <v/>
      </c>
      <c r="M255" s="95" t="str">
        <f>IF('Order Form'!J271&gt;0,"",IF('Order Form'!$K$17=0,"",IF('Order Form'!$K$17=0,"",IF('Order Form'!$K$10&lt;&gt;"GR - Gratis",IF('Order Form'!$K$12="Yes",IF(ISNUMBER($H255),'Order Form'!$K$17*100,""),""),""))))</f>
        <v/>
      </c>
      <c r="N255" s="44"/>
      <c r="O255" s="94" t="str">
        <f>IF('Order Form'!$B$8="Name / Attent Of","",IF(ISNUMBER($H255),IF('Order Form'!$K$14="Yes",'Order Form'!$B$8,""),""))</f>
        <v/>
      </c>
      <c r="P255" s="102" t="str">
        <f>IF('Order Form'!$B$9="Company / Department","",IF(ISNUMBER($H255),IF('Order Form'!$K$14="Yes",'Order Form'!$B$9,""),""))</f>
        <v/>
      </c>
      <c r="Q255" s="94" t="str">
        <f>IF('Order Form'!$B$10="Address 1","",IF(ISNUMBER($H255),IF('Order Form'!$K$14="Yes",'Order Form'!$B$10,""),""))</f>
        <v/>
      </c>
      <c r="R255" s="94" t="str">
        <f>IF('Order Form'!$B$11="Address 2","",IF(ISNUMBER($H255),IF('Order Form'!$K$14="Yes",'Order Form'!$B$11,""),""))</f>
        <v/>
      </c>
      <c r="S255" s="102" t="str">
        <f>IF('Order Form'!$B$12="Address 3","",IF(ISNUMBER($H255),IF('Order Form'!$K$14="Yes",'Order Form'!$B$12,""),""))</f>
        <v/>
      </c>
      <c r="T255" s="94" t="str">
        <f>IF('Order Form'!$B$13="Town","",IF(ISNUMBER($H255),IF('Order Form'!$K$14="Yes",'Order Form'!$B$13,""),""))</f>
        <v/>
      </c>
      <c r="U255" s="40"/>
      <c r="V255" s="109" t="str">
        <f>IF('Order Form'!$B$14="Post Code","",IF(ISNUMBER($H255),IF('Order Form'!$K$14="Yes",'Order Form'!$B$14,""),""))</f>
        <v/>
      </c>
      <c r="W255" s="104" t="str">
        <f>IF('Order Form'!$B$15="Country","",IF(ISNUMBER($H255),IF('Order Form'!$K$14="Yes",VLOOKUP('Order Form'!$B$15,Lists!N:O,2,0),""),""))</f>
        <v/>
      </c>
      <c r="X255" s="106"/>
      <c r="Y255" s="105" t="str">
        <f>IF('Order Form'!$F$8="Phone","",IF(ISNUMBER($H255),IF('Order Form'!$K$14="Yes",'Order Form'!$F$8,""),""))</f>
        <v/>
      </c>
      <c r="Z255" s="103" t="str">
        <f>IF('Order Form'!$F$9="Email","",IF(ISNUMBER($H255),IF('Order Form'!$K$14="Yes",'Order Form'!$F$9,""),""))</f>
        <v/>
      </c>
      <c r="AA255" s="44"/>
      <c r="AC255" s="92" t="str">
        <f>IF(ISNUMBER(($H255)),LEFT('Order Form'!$K$10,2),"")</f>
        <v/>
      </c>
      <c r="AD255" s="40"/>
      <c r="AE255" s="92" t="str">
        <f>IF(AC255="GR",LEFT('Order Form'!$K$11,2),"")</f>
        <v/>
      </c>
      <c r="AF255" s="40"/>
      <c r="AG255" s="44"/>
      <c r="AH255" s="44"/>
      <c r="AI255" s="92" t="str">
        <f>IF(ISNUMBER(($H255)),IF('Order Form'!$K$16="Yes","P",""),"")</f>
        <v/>
      </c>
      <c r="AJ255" s="40"/>
      <c r="AK255" s="112"/>
      <c r="AL255" s="112"/>
      <c r="AM255" s="40"/>
      <c r="AN255" s="40"/>
      <c r="AO255" s="44"/>
      <c r="AP255" s="40"/>
      <c r="AQ255" s="44"/>
      <c r="AR255" s="44"/>
      <c r="AS255" s="44"/>
      <c r="AZ255" s="92" t="str">
        <f>IF(ISNUMBER(($H255)),IF('Order Form'!$K$15="Yes","Y",""),"")</f>
        <v/>
      </c>
      <c r="BD255" s="93" t="e">
        <f>IF('Order Form'!#REF!&gt;0,"OF"," ")</f>
        <v>#REF!</v>
      </c>
      <c r="BE255" s="92" t="e">
        <f>IF('Order Form'!#REF!&gt;0,"Y"," ")</f>
        <v>#REF!</v>
      </c>
      <c r="BF255" s="92" t="e">
        <f>IF('Order Form'!#REF!&gt;0,"STANDARD"," ")</f>
        <v>#REF!</v>
      </c>
    </row>
    <row r="256" spans="1:58">
      <c r="A256" s="40"/>
      <c r="B256" s="99" t="str">
        <f>IF(ISNUMBER(($H256)),'Order Form'!$D$5,"")</f>
        <v/>
      </c>
      <c r="C256" s="98" t="str">
        <f>IF(ISNUMBER(($H256)),'Order Form'!$G$5,"")</f>
        <v/>
      </c>
      <c r="D256" s="98" t="str">
        <f>IF('Order Form'!F272="","",IF(ISNUMBER(($H256)),'Order Form'!F272,""))</f>
        <v/>
      </c>
      <c r="E256" s="41"/>
      <c r="F256" s="97" t="str">
        <f>IF(ISNUMBER((H256)),SUBSTITUTE(SUBSTITUTE('Order Form'!B272,"-","")," ",""),"")</f>
        <v/>
      </c>
      <c r="G256" s="42"/>
      <c r="H256" s="96" t="str">
        <f>IF('Order Form'!H272&gt;0,'Order Form'!H272," ")</f>
        <v xml:space="preserve"> </v>
      </c>
      <c r="I256" s="95" t="str">
        <f>IF('Order Form'!$K$13="Yes",(IF('Order Form'!J272&gt;0,"",IF('Order Form'!$K$10&lt;&gt;"GR - Gratis",IF('Order Form'!I272=0,"",IF(ISNUMBER($H256),'Order Form'!I272,"")),""))),"")</f>
        <v/>
      </c>
      <c r="J256" s="95" t="str">
        <f>IF('Order Form'!$K$13="Yes",(IF('Order Form'!J272=0,"",IF('Order Form'!$K$10&lt;&gt;"GR - Gratis",IF(ISNUMBER($H256),'Order Form'!J272,""),""))),"")</f>
        <v/>
      </c>
      <c r="K256" s="43"/>
      <c r="L256" s="95" t="str">
        <f>IF('Order Form'!J272&gt;0,"",IF('Order Form'!G272=0,"",IF('Order Form'!$K$10&lt;&gt;"GR - Gratis",IF('Order Form'!$K$12="Yes",IF(ISNUMBER($H256),'Order Form'!G272*100,""),""),"")))</f>
        <v/>
      </c>
      <c r="M256" s="95" t="str">
        <f>IF('Order Form'!J272&gt;0,"",IF('Order Form'!$K$17=0,"",IF('Order Form'!$K$17=0,"",IF('Order Form'!$K$10&lt;&gt;"GR - Gratis",IF('Order Form'!$K$12="Yes",IF(ISNUMBER($H256),'Order Form'!$K$17*100,""),""),""))))</f>
        <v/>
      </c>
      <c r="N256" s="44"/>
      <c r="O256" s="94" t="str">
        <f>IF('Order Form'!$B$8="Name / Attent Of","",IF(ISNUMBER($H256),IF('Order Form'!$K$14="Yes",'Order Form'!$B$8,""),""))</f>
        <v/>
      </c>
      <c r="P256" s="102" t="str">
        <f>IF('Order Form'!$B$9="Company / Department","",IF(ISNUMBER($H256),IF('Order Form'!$K$14="Yes",'Order Form'!$B$9,""),""))</f>
        <v/>
      </c>
      <c r="Q256" s="94" t="str">
        <f>IF('Order Form'!$B$10="Address 1","",IF(ISNUMBER($H256),IF('Order Form'!$K$14="Yes",'Order Form'!$B$10,""),""))</f>
        <v/>
      </c>
      <c r="R256" s="94" t="str">
        <f>IF('Order Form'!$B$11="Address 2","",IF(ISNUMBER($H256),IF('Order Form'!$K$14="Yes",'Order Form'!$B$11,""),""))</f>
        <v/>
      </c>
      <c r="S256" s="102" t="str">
        <f>IF('Order Form'!$B$12="Address 3","",IF(ISNUMBER($H256),IF('Order Form'!$K$14="Yes",'Order Form'!$B$12,""),""))</f>
        <v/>
      </c>
      <c r="T256" s="94" t="str">
        <f>IF('Order Form'!$B$13="Town","",IF(ISNUMBER($H256),IF('Order Form'!$K$14="Yes",'Order Form'!$B$13,""),""))</f>
        <v/>
      </c>
      <c r="U256" s="40"/>
      <c r="V256" s="109" t="str">
        <f>IF('Order Form'!$B$14="Post Code","",IF(ISNUMBER($H256),IF('Order Form'!$K$14="Yes",'Order Form'!$B$14,""),""))</f>
        <v/>
      </c>
      <c r="W256" s="104" t="str">
        <f>IF('Order Form'!$B$15="Country","",IF(ISNUMBER($H256),IF('Order Form'!$K$14="Yes",VLOOKUP('Order Form'!$B$15,Lists!N:O,2,0),""),""))</f>
        <v/>
      </c>
      <c r="X256" s="106"/>
      <c r="Y256" s="105" t="str">
        <f>IF('Order Form'!$F$8="Phone","",IF(ISNUMBER($H256),IF('Order Form'!$K$14="Yes",'Order Form'!$F$8,""),""))</f>
        <v/>
      </c>
      <c r="Z256" s="103" t="str">
        <f>IF('Order Form'!$F$9="Email","",IF(ISNUMBER($H256),IF('Order Form'!$K$14="Yes",'Order Form'!$F$9,""),""))</f>
        <v/>
      </c>
      <c r="AA256" s="44"/>
      <c r="AC256" s="92" t="str">
        <f>IF(ISNUMBER(($H256)),LEFT('Order Form'!$K$10,2),"")</f>
        <v/>
      </c>
      <c r="AD256" s="40"/>
      <c r="AE256" s="92" t="str">
        <f>IF(AC256="GR",LEFT('Order Form'!$K$11,2),"")</f>
        <v/>
      </c>
      <c r="AF256" s="40"/>
      <c r="AG256" s="44"/>
      <c r="AH256" s="44"/>
      <c r="AI256" s="92" t="str">
        <f>IF(ISNUMBER(($H256)),IF('Order Form'!$K$16="Yes","P",""),"")</f>
        <v/>
      </c>
      <c r="AJ256" s="40"/>
      <c r="AK256" s="112"/>
      <c r="AL256" s="112"/>
      <c r="AM256" s="40"/>
      <c r="AN256" s="40"/>
      <c r="AO256" s="44"/>
      <c r="AP256" s="40"/>
      <c r="AQ256" s="44"/>
      <c r="AR256" s="44"/>
      <c r="AS256" s="44"/>
      <c r="AZ256" s="92" t="str">
        <f>IF(ISNUMBER(($H256)),IF('Order Form'!$K$15="Yes","Y",""),"")</f>
        <v/>
      </c>
      <c r="BD256" s="93" t="e">
        <f>IF('Order Form'!#REF!&gt;0,"OF"," ")</f>
        <v>#REF!</v>
      </c>
      <c r="BE256" s="92" t="e">
        <f>IF('Order Form'!#REF!&gt;0,"Y"," ")</f>
        <v>#REF!</v>
      </c>
      <c r="BF256" s="92" t="e">
        <f>IF('Order Form'!#REF!&gt;0,"STANDARD"," ")</f>
        <v>#REF!</v>
      </c>
    </row>
    <row r="257" spans="1:58">
      <c r="A257" s="40"/>
      <c r="B257" s="99" t="str">
        <f>IF(ISNUMBER(($H257)),'Order Form'!$D$5,"")</f>
        <v/>
      </c>
      <c r="C257" s="98" t="str">
        <f>IF(ISNUMBER(($H257)),'Order Form'!$G$5,"")</f>
        <v/>
      </c>
      <c r="D257" s="98" t="str">
        <f>IF('Order Form'!F273="","",IF(ISNUMBER(($H257)),'Order Form'!F273,""))</f>
        <v/>
      </c>
      <c r="E257" s="41"/>
      <c r="F257" s="97" t="str">
        <f>IF(ISNUMBER((H257)),SUBSTITUTE(SUBSTITUTE('Order Form'!B273,"-","")," ",""),"")</f>
        <v/>
      </c>
      <c r="G257" s="42"/>
      <c r="H257" s="96" t="str">
        <f>IF('Order Form'!H273&gt;0,'Order Form'!H273," ")</f>
        <v xml:space="preserve"> </v>
      </c>
      <c r="I257" s="95" t="str">
        <f>IF('Order Form'!$K$13="Yes",(IF('Order Form'!J273&gt;0,"",IF('Order Form'!$K$10&lt;&gt;"GR - Gratis",IF('Order Form'!I273=0,"",IF(ISNUMBER($H257),'Order Form'!I273,"")),""))),"")</f>
        <v/>
      </c>
      <c r="J257" s="95" t="str">
        <f>IF('Order Form'!$K$13="Yes",(IF('Order Form'!J273=0,"",IF('Order Form'!$K$10&lt;&gt;"GR - Gratis",IF(ISNUMBER($H257),'Order Form'!J273,""),""))),"")</f>
        <v/>
      </c>
      <c r="K257" s="43"/>
      <c r="L257" s="95" t="str">
        <f>IF('Order Form'!J273&gt;0,"",IF('Order Form'!G273=0,"",IF('Order Form'!$K$10&lt;&gt;"GR - Gratis",IF('Order Form'!$K$12="Yes",IF(ISNUMBER($H257),'Order Form'!G273*100,""),""),"")))</f>
        <v/>
      </c>
      <c r="M257" s="95" t="str">
        <f>IF('Order Form'!J273&gt;0,"",IF('Order Form'!$K$17=0,"",IF('Order Form'!$K$17=0,"",IF('Order Form'!$K$10&lt;&gt;"GR - Gratis",IF('Order Form'!$K$12="Yes",IF(ISNUMBER($H257),'Order Form'!$K$17*100,""),""),""))))</f>
        <v/>
      </c>
      <c r="N257" s="44"/>
      <c r="O257" s="94" t="str">
        <f>IF('Order Form'!$B$8="Name / Attent Of","",IF(ISNUMBER($H257),IF('Order Form'!$K$14="Yes",'Order Form'!$B$8,""),""))</f>
        <v/>
      </c>
      <c r="P257" s="102" t="str">
        <f>IF('Order Form'!$B$9="Company / Department","",IF(ISNUMBER($H257),IF('Order Form'!$K$14="Yes",'Order Form'!$B$9,""),""))</f>
        <v/>
      </c>
      <c r="Q257" s="94" t="str">
        <f>IF('Order Form'!$B$10="Address 1","",IF(ISNUMBER($H257),IF('Order Form'!$K$14="Yes",'Order Form'!$B$10,""),""))</f>
        <v/>
      </c>
      <c r="R257" s="94" t="str">
        <f>IF('Order Form'!$B$11="Address 2","",IF(ISNUMBER($H257),IF('Order Form'!$K$14="Yes",'Order Form'!$B$11,""),""))</f>
        <v/>
      </c>
      <c r="S257" s="102" t="str">
        <f>IF('Order Form'!$B$12="Address 3","",IF(ISNUMBER($H257),IF('Order Form'!$K$14="Yes",'Order Form'!$B$12,""),""))</f>
        <v/>
      </c>
      <c r="T257" s="94" t="str">
        <f>IF('Order Form'!$B$13="Town","",IF(ISNUMBER($H257),IF('Order Form'!$K$14="Yes",'Order Form'!$B$13,""),""))</f>
        <v/>
      </c>
      <c r="U257" s="40"/>
      <c r="V257" s="109" t="str">
        <f>IF('Order Form'!$B$14="Post Code","",IF(ISNUMBER($H257),IF('Order Form'!$K$14="Yes",'Order Form'!$B$14,""),""))</f>
        <v/>
      </c>
      <c r="W257" s="104" t="str">
        <f>IF('Order Form'!$B$15="Country","",IF(ISNUMBER($H257),IF('Order Form'!$K$14="Yes",VLOOKUP('Order Form'!$B$15,Lists!N:O,2,0),""),""))</f>
        <v/>
      </c>
      <c r="X257" s="106"/>
      <c r="Y257" s="105" t="str">
        <f>IF('Order Form'!$F$8="Phone","",IF(ISNUMBER($H257),IF('Order Form'!$K$14="Yes",'Order Form'!$F$8,""),""))</f>
        <v/>
      </c>
      <c r="Z257" s="103" t="str">
        <f>IF('Order Form'!$F$9="Email","",IF(ISNUMBER($H257),IF('Order Form'!$K$14="Yes",'Order Form'!$F$9,""),""))</f>
        <v/>
      </c>
      <c r="AA257" s="44"/>
      <c r="AC257" s="92" t="str">
        <f>IF(ISNUMBER(($H257)),LEFT('Order Form'!$K$10,2),"")</f>
        <v/>
      </c>
      <c r="AD257" s="40"/>
      <c r="AE257" s="92" t="str">
        <f>IF(AC257="GR",LEFT('Order Form'!$K$11,2),"")</f>
        <v/>
      </c>
      <c r="AF257" s="40"/>
      <c r="AG257" s="44"/>
      <c r="AH257" s="44"/>
      <c r="AI257" s="92" t="str">
        <f>IF(ISNUMBER(($H257)),IF('Order Form'!$K$16="Yes","P",""),"")</f>
        <v/>
      </c>
      <c r="AJ257" s="40"/>
      <c r="AK257" s="112"/>
      <c r="AL257" s="112"/>
      <c r="AM257" s="40"/>
      <c r="AN257" s="40"/>
      <c r="AO257" s="44"/>
      <c r="AP257" s="40"/>
      <c r="AQ257" s="44"/>
      <c r="AR257" s="44"/>
      <c r="AS257" s="44"/>
      <c r="AZ257" s="92" t="str">
        <f>IF(ISNUMBER(($H257)),IF('Order Form'!$K$15="Yes","Y",""),"")</f>
        <v/>
      </c>
      <c r="BD257" s="93" t="e">
        <f>IF('Order Form'!#REF!&gt;0,"OF"," ")</f>
        <v>#REF!</v>
      </c>
      <c r="BE257" s="92" t="e">
        <f>IF('Order Form'!#REF!&gt;0,"Y"," ")</f>
        <v>#REF!</v>
      </c>
      <c r="BF257" s="92" t="e">
        <f>IF('Order Form'!#REF!&gt;0,"STANDARD"," ")</f>
        <v>#REF!</v>
      </c>
    </row>
    <row r="258" spans="1:58">
      <c r="A258" s="40"/>
      <c r="B258" s="99" t="str">
        <f>IF(ISNUMBER(($H258)),'Order Form'!$D$5,"")</f>
        <v/>
      </c>
      <c r="C258" s="98" t="str">
        <f>IF(ISNUMBER(($H258)),'Order Form'!$G$5,"")</f>
        <v/>
      </c>
      <c r="D258" s="98" t="str">
        <f>IF('Order Form'!F274="","",IF(ISNUMBER(($H258)),'Order Form'!F274,""))</f>
        <v/>
      </c>
      <c r="E258" s="41"/>
      <c r="F258" s="97" t="str">
        <f>IF(ISNUMBER((H258)),SUBSTITUTE(SUBSTITUTE('Order Form'!B274,"-","")," ",""),"")</f>
        <v/>
      </c>
      <c r="G258" s="42"/>
      <c r="H258" s="96" t="str">
        <f>IF('Order Form'!H274&gt;0,'Order Form'!H274," ")</f>
        <v xml:space="preserve"> </v>
      </c>
      <c r="I258" s="95" t="str">
        <f>IF('Order Form'!$K$13="Yes",(IF('Order Form'!J274&gt;0,"",IF('Order Form'!$K$10&lt;&gt;"GR - Gratis",IF('Order Form'!I274=0,"",IF(ISNUMBER($H258),'Order Form'!I274,"")),""))),"")</f>
        <v/>
      </c>
      <c r="J258" s="95" t="str">
        <f>IF('Order Form'!$K$13="Yes",(IF('Order Form'!J274=0,"",IF('Order Form'!$K$10&lt;&gt;"GR - Gratis",IF(ISNUMBER($H258),'Order Form'!J274,""),""))),"")</f>
        <v/>
      </c>
      <c r="K258" s="43"/>
      <c r="L258" s="95" t="str">
        <f>IF('Order Form'!J274&gt;0,"",IF('Order Form'!G274=0,"",IF('Order Form'!$K$10&lt;&gt;"GR - Gratis",IF('Order Form'!$K$12="Yes",IF(ISNUMBER($H258),'Order Form'!G274*100,""),""),"")))</f>
        <v/>
      </c>
      <c r="M258" s="95" t="str">
        <f>IF('Order Form'!J274&gt;0,"",IF('Order Form'!$K$17=0,"",IF('Order Form'!$K$17=0,"",IF('Order Form'!$K$10&lt;&gt;"GR - Gratis",IF('Order Form'!$K$12="Yes",IF(ISNUMBER($H258),'Order Form'!$K$17*100,""),""),""))))</f>
        <v/>
      </c>
      <c r="N258" s="44"/>
      <c r="O258" s="94" t="str">
        <f>IF('Order Form'!$B$8="Name / Attent Of","",IF(ISNUMBER($H258),IF('Order Form'!$K$14="Yes",'Order Form'!$B$8,""),""))</f>
        <v/>
      </c>
      <c r="P258" s="102" t="str">
        <f>IF('Order Form'!$B$9="Company / Department","",IF(ISNUMBER($H258),IF('Order Form'!$K$14="Yes",'Order Form'!$B$9,""),""))</f>
        <v/>
      </c>
      <c r="Q258" s="94" t="str">
        <f>IF('Order Form'!$B$10="Address 1","",IF(ISNUMBER($H258),IF('Order Form'!$K$14="Yes",'Order Form'!$B$10,""),""))</f>
        <v/>
      </c>
      <c r="R258" s="94" t="str">
        <f>IF('Order Form'!$B$11="Address 2","",IF(ISNUMBER($H258),IF('Order Form'!$K$14="Yes",'Order Form'!$B$11,""),""))</f>
        <v/>
      </c>
      <c r="S258" s="102" t="str">
        <f>IF('Order Form'!$B$12="Address 3","",IF(ISNUMBER($H258),IF('Order Form'!$K$14="Yes",'Order Form'!$B$12,""),""))</f>
        <v/>
      </c>
      <c r="T258" s="94" t="str">
        <f>IF('Order Form'!$B$13="Town","",IF(ISNUMBER($H258),IF('Order Form'!$K$14="Yes",'Order Form'!$B$13,""),""))</f>
        <v/>
      </c>
      <c r="U258" s="40"/>
      <c r="V258" s="109" t="str">
        <f>IF('Order Form'!$B$14="Post Code","",IF(ISNUMBER($H258),IF('Order Form'!$K$14="Yes",'Order Form'!$B$14,""),""))</f>
        <v/>
      </c>
      <c r="W258" s="104" t="str">
        <f>IF('Order Form'!$B$15="Country","",IF(ISNUMBER($H258),IF('Order Form'!$K$14="Yes",VLOOKUP('Order Form'!$B$15,Lists!N:O,2,0),""),""))</f>
        <v/>
      </c>
      <c r="X258" s="106"/>
      <c r="Y258" s="105" t="str">
        <f>IF('Order Form'!$F$8="Phone","",IF(ISNUMBER($H258),IF('Order Form'!$K$14="Yes",'Order Form'!$F$8,""),""))</f>
        <v/>
      </c>
      <c r="Z258" s="103" t="str">
        <f>IF('Order Form'!$F$9="Email","",IF(ISNUMBER($H258),IF('Order Form'!$K$14="Yes",'Order Form'!$F$9,""),""))</f>
        <v/>
      </c>
      <c r="AA258" s="44"/>
      <c r="AC258" s="92" t="str">
        <f>IF(ISNUMBER(($H258)),LEFT('Order Form'!$K$10,2),"")</f>
        <v/>
      </c>
      <c r="AD258" s="40"/>
      <c r="AE258" s="92" t="str">
        <f>IF(AC258="GR",LEFT('Order Form'!$K$11,2),"")</f>
        <v/>
      </c>
      <c r="AF258" s="40"/>
      <c r="AG258" s="44"/>
      <c r="AH258" s="44"/>
      <c r="AI258" s="92" t="str">
        <f>IF(ISNUMBER(($H258)),IF('Order Form'!$K$16="Yes","P",""),"")</f>
        <v/>
      </c>
      <c r="AJ258" s="40"/>
      <c r="AK258" s="112"/>
      <c r="AL258" s="112"/>
      <c r="AM258" s="40"/>
      <c r="AN258" s="40"/>
      <c r="AO258" s="44"/>
      <c r="AP258" s="40"/>
      <c r="AQ258" s="44"/>
      <c r="AR258" s="44"/>
      <c r="AS258" s="44"/>
      <c r="AZ258" s="92" t="str">
        <f>IF(ISNUMBER(($H258)),IF('Order Form'!$K$15="Yes","Y",""),"")</f>
        <v/>
      </c>
      <c r="BD258" s="93" t="e">
        <f>IF('Order Form'!#REF!&gt;0,"OF"," ")</f>
        <v>#REF!</v>
      </c>
      <c r="BE258" s="92" t="e">
        <f>IF('Order Form'!#REF!&gt;0,"Y"," ")</f>
        <v>#REF!</v>
      </c>
      <c r="BF258" s="92" t="e">
        <f>IF('Order Form'!#REF!&gt;0,"STANDARD"," ")</f>
        <v>#REF!</v>
      </c>
    </row>
    <row r="259" spans="1:58">
      <c r="A259" s="40"/>
      <c r="B259" s="99" t="str">
        <f>IF(ISNUMBER(($H259)),'Order Form'!$D$5,"")</f>
        <v/>
      </c>
      <c r="C259" s="98" t="str">
        <f>IF(ISNUMBER(($H259)),'Order Form'!$G$5,"")</f>
        <v/>
      </c>
      <c r="D259" s="98" t="str">
        <f>IF('Order Form'!F275="","",IF(ISNUMBER(($H259)),'Order Form'!F275,""))</f>
        <v/>
      </c>
      <c r="E259" s="41"/>
      <c r="F259" s="97" t="str">
        <f>IF(ISNUMBER((H259)),SUBSTITUTE(SUBSTITUTE('Order Form'!B275,"-","")," ",""),"")</f>
        <v/>
      </c>
      <c r="G259" s="42"/>
      <c r="H259" s="96" t="str">
        <f>IF('Order Form'!H275&gt;0,'Order Form'!H275," ")</f>
        <v xml:space="preserve"> </v>
      </c>
      <c r="I259" s="95" t="str">
        <f>IF('Order Form'!$K$13="Yes",(IF('Order Form'!J275&gt;0,"",IF('Order Form'!$K$10&lt;&gt;"GR - Gratis",IF('Order Form'!I275=0,"",IF(ISNUMBER($H259),'Order Form'!I275,"")),""))),"")</f>
        <v/>
      </c>
      <c r="J259" s="95" t="str">
        <f>IF('Order Form'!$K$13="Yes",(IF('Order Form'!J275=0,"",IF('Order Form'!$K$10&lt;&gt;"GR - Gratis",IF(ISNUMBER($H259),'Order Form'!J275,""),""))),"")</f>
        <v/>
      </c>
      <c r="K259" s="43"/>
      <c r="L259" s="95" t="str">
        <f>IF('Order Form'!J275&gt;0,"",IF('Order Form'!G275=0,"",IF('Order Form'!$K$10&lt;&gt;"GR - Gratis",IF('Order Form'!$K$12="Yes",IF(ISNUMBER($H259),'Order Form'!G275*100,""),""),"")))</f>
        <v/>
      </c>
      <c r="M259" s="95" t="str">
        <f>IF('Order Form'!J275&gt;0,"",IF('Order Form'!$K$17=0,"",IF('Order Form'!$K$17=0,"",IF('Order Form'!$K$10&lt;&gt;"GR - Gratis",IF('Order Form'!$K$12="Yes",IF(ISNUMBER($H259),'Order Form'!$K$17*100,""),""),""))))</f>
        <v/>
      </c>
      <c r="N259" s="44"/>
      <c r="O259" s="94" t="str">
        <f>IF('Order Form'!$B$8="Name / Attent Of","",IF(ISNUMBER($H259),IF('Order Form'!$K$14="Yes",'Order Form'!$B$8,""),""))</f>
        <v/>
      </c>
      <c r="P259" s="102" t="str">
        <f>IF('Order Form'!$B$9="Company / Department","",IF(ISNUMBER($H259),IF('Order Form'!$K$14="Yes",'Order Form'!$B$9,""),""))</f>
        <v/>
      </c>
      <c r="Q259" s="94" t="str">
        <f>IF('Order Form'!$B$10="Address 1","",IF(ISNUMBER($H259),IF('Order Form'!$K$14="Yes",'Order Form'!$B$10,""),""))</f>
        <v/>
      </c>
      <c r="R259" s="94" t="str">
        <f>IF('Order Form'!$B$11="Address 2","",IF(ISNUMBER($H259),IF('Order Form'!$K$14="Yes",'Order Form'!$B$11,""),""))</f>
        <v/>
      </c>
      <c r="S259" s="102" t="str">
        <f>IF('Order Form'!$B$12="Address 3","",IF(ISNUMBER($H259),IF('Order Form'!$K$14="Yes",'Order Form'!$B$12,""),""))</f>
        <v/>
      </c>
      <c r="T259" s="94" t="str">
        <f>IF('Order Form'!$B$13="Town","",IF(ISNUMBER($H259),IF('Order Form'!$K$14="Yes",'Order Form'!$B$13,""),""))</f>
        <v/>
      </c>
      <c r="U259" s="40"/>
      <c r="V259" s="109" t="str">
        <f>IF('Order Form'!$B$14="Post Code","",IF(ISNUMBER($H259),IF('Order Form'!$K$14="Yes",'Order Form'!$B$14,""),""))</f>
        <v/>
      </c>
      <c r="W259" s="104" t="str">
        <f>IF('Order Form'!$B$15="Country","",IF(ISNUMBER($H259),IF('Order Form'!$K$14="Yes",VLOOKUP('Order Form'!$B$15,Lists!N:O,2,0),""),""))</f>
        <v/>
      </c>
      <c r="X259" s="106"/>
      <c r="Y259" s="105" t="str">
        <f>IF('Order Form'!$F$8="Phone","",IF(ISNUMBER($H259),IF('Order Form'!$K$14="Yes",'Order Form'!$F$8,""),""))</f>
        <v/>
      </c>
      <c r="Z259" s="103" t="str">
        <f>IF('Order Form'!$F$9="Email","",IF(ISNUMBER($H259),IF('Order Form'!$K$14="Yes",'Order Form'!$F$9,""),""))</f>
        <v/>
      </c>
      <c r="AA259" s="44"/>
      <c r="AC259" s="92" t="str">
        <f>IF(ISNUMBER(($H259)),LEFT('Order Form'!$K$10,2),"")</f>
        <v/>
      </c>
      <c r="AD259" s="40"/>
      <c r="AE259" s="92" t="str">
        <f>IF(AC259="GR",LEFT('Order Form'!$K$11,2),"")</f>
        <v/>
      </c>
      <c r="AF259" s="40"/>
      <c r="AG259" s="44"/>
      <c r="AH259" s="44"/>
      <c r="AI259" s="92" t="str">
        <f>IF(ISNUMBER(($H259)),IF('Order Form'!$K$16="Yes","P",""),"")</f>
        <v/>
      </c>
      <c r="AJ259" s="40"/>
      <c r="AK259" s="112"/>
      <c r="AL259" s="112"/>
      <c r="AM259" s="40"/>
      <c r="AN259" s="40"/>
      <c r="AO259" s="44"/>
      <c r="AP259" s="40"/>
      <c r="AQ259" s="44"/>
      <c r="AR259" s="44"/>
      <c r="AS259" s="44"/>
      <c r="AZ259" s="92" t="str">
        <f>IF(ISNUMBER(($H259)),IF('Order Form'!$K$15="Yes","Y",""),"")</f>
        <v/>
      </c>
      <c r="BD259" s="93" t="e">
        <f>IF('Order Form'!#REF!&gt;0,"OF"," ")</f>
        <v>#REF!</v>
      </c>
      <c r="BE259" s="92" t="e">
        <f>IF('Order Form'!#REF!&gt;0,"Y"," ")</f>
        <v>#REF!</v>
      </c>
      <c r="BF259" s="92" t="e">
        <f>IF('Order Form'!#REF!&gt;0,"STANDARD"," ")</f>
        <v>#REF!</v>
      </c>
    </row>
    <row r="260" spans="1:58">
      <c r="A260" s="40"/>
      <c r="B260" s="99" t="str">
        <f>IF(ISNUMBER(($H260)),'Order Form'!$D$5,"")</f>
        <v/>
      </c>
      <c r="C260" s="98" t="str">
        <f>IF(ISNUMBER(($H260)),'Order Form'!$G$5,"")</f>
        <v/>
      </c>
      <c r="D260" s="98" t="str">
        <f>IF('Order Form'!F276="","",IF(ISNUMBER(($H260)),'Order Form'!F276,""))</f>
        <v/>
      </c>
      <c r="E260" s="41"/>
      <c r="F260" s="97" t="str">
        <f>IF(ISNUMBER((H260)),SUBSTITUTE(SUBSTITUTE('Order Form'!B276,"-","")," ",""),"")</f>
        <v/>
      </c>
      <c r="G260" s="42"/>
      <c r="H260" s="96" t="str">
        <f>IF('Order Form'!H276&gt;0,'Order Form'!H276," ")</f>
        <v xml:space="preserve"> </v>
      </c>
      <c r="I260" s="95" t="str">
        <f>IF('Order Form'!$K$13="Yes",(IF('Order Form'!J276&gt;0,"",IF('Order Form'!$K$10&lt;&gt;"GR - Gratis",IF('Order Form'!I276=0,"",IF(ISNUMBER($H260),'Order Form'!I276,"")),""))),"")</f>
        <v/>
      </c>
      <c r="J260" s="95" t="str">
        <f>IF('Order Form'!$K$13="Yes",(IF('Order Form'!J276=0,"",IF('Order Form'!$K$10&lt;&gt;"GR - Gratis",IF(ISNUMBER($H260),'Order Form'!J276,""),""))),"")</f>
        <v/>
      </c>
      <c r="K260" s="43"/>
      <c r="L260" s="95" t="str">
        <f>IF('Order Form'!J276&gt;0,"",IF('Order Form'!G276=0,"",IF('Order Form'!$K$10&lt;&gt;"GR - Gratis",IF('Order Form'!$K$12="Yes",IF(ISNUMBER($H260),'Order Form'!G276*100,""),""),"")))</f>
        <v/>
      </c>
      <c r="M260" s="95" t="str">
        <f>IF('Order Form'!J276&gt;0,"",IF('Order Form'!$K$17=0,"",IF('Order Form'!$K$17=0,"",IF('Order Form'!$K$10&lt;&gt;"GR - Gratis",IF('Order Form'!$K$12="Yes",IF(ISNUMBER($H260),'Order Form'!$K$17*100,""),""),""))))</f>
        <v/>
      </c>
      <c r="N260" s="44"/>
      <c r="O260" s="94" t="str">
        <f>IF('Order Form'!$B$8="Name / Attent Of","",IF(ISNUMBER($H260),IF('Order Form'!$K$14="Yes",'Order Form'!$B$8,""),""))</f>
        <v/>
      </c>
      <c r="P260" s="102" t="str">
        <f>IF('Order Form'!$B$9="Company / Department","",IF(ISNUMBER($H260),IF('Order Form'!$K$14="Yes",'Order Form'!$B$9,""),""))</f>
        <v/>
      </c>
      <c r="Q260" s="94" t="str">
        <f>IF('Order Form'!$B$10="Address 1","",IF(ISNUMBER($H260),IF('Order Form'!$K$14="Yes",'Order Form'!$B$10,""),""))</f>
        <v/>
      </c>
      <c r="R260" s="94" t="str">
        <f>IF('Order Form'!$B$11="Address 2","",IF(ISNUMBER($H260),IF('Order Form'!$K$14="Yes",'Order Form'!$B$11,""),""))</f>
        <v/>
      </c>
      <c r="S260" s="102" t="str">
        <f>IF('Order Form'!$B$12="Address 3","",IF(ISNUMBER($H260),IF('Order Form'!$K$14="Yes",'Order Form'!$B$12,""),""))</f>
        <v/>
      </c>
      <c r="T260" s="94" t="str">
        <f>IF('Order Form'!$B$13="Town","",IF(ISNUMBER($H260),IF('Order Form'!$K$14="Yes",'Order Form'!$B$13,""),""))</f>
        <v/>
      </c>
      <c r="U260" s="40"/>
      <c r="V260" s="109" t="str">
        <f>IF('Order Form'!$B$14="Post Code","",IF(ISNUMBER($H260),IF('Order Form'!$K$14="Yes",'Order Form'!$B$14,""),""))</f>
        <v/>
      </c>
      <c r="W260" s="104" t="str">
        <f>IF('Order Form'!$B$15="Country","",IF(ISNUMBER($H260),IF('Order Form'!$K$14="Yes",VLOOKUP('Order Form'!$B$15,Lists!N:O,2,0),""),""))</f>
        <v/>
      </c>
      <c r="X260" s="106"/>
      <c r="Y260" s="105" t="str">
        <f>IF('Order Form'!$F$8="Phone","",IF(ISNUMBER($H260),IF('Order Form'!$K$14="Yes",'Order Form'!$F$8,""),""))</f>
        <v/>
      </c>
      <c r="Z260" s="103" t="str">
        <f>IF('Order Form'!$F$9="Email","",IF(ISNUMBER($H260),IF('Order Form'!$K$14="Yes",'Order Form'!$F$9,""),""))</f>
        <v/>
      </c>
      <c r="AA260" s="44"/>
      <c r="AC260" s="92" t="str">
        <f>IF(ISNUMBER(($H260)),LEFT('Order Form'!$K$10,2),"")</f>
        <v/>
      </c>
      <c r="AD260" s="40"/>
      <c r="AE260" s="92" t="str">
        <f>IF(AC260="GR",LEFT('Order Form'!$K$11,2),"")</f>
        <v/>
      </c>
      <c r="AF260" s="40"/>
      <c r="AG260" s="44"/>
      <c r="AH260" s="44"/>
      <c r="AI260" s="92" t="str">
        <f>IF(ISNUMBER(($H260)),IF('Order Form'!$K$16="Yes","P",""),"")</f>
        <v/>
      </c>
      <c r="AJ260" s="40"/>
      <c r="AK260" s="112"/>
      <c r="AL260" s="112"/>
      <c r="AM260" s="40"/>
      <c r="AN260" s="40"/>
      <c r="AO260" s="44"/>
      <c r="AP260" s="40"/>
      <c r="AQ260" s="44"/>
      <c r="AR260" s="44"/>
      <c r="AS260" s="44"/>
      <c r="AZ260" s="92" t="str">
        <f>IF(ISNUMBER(($H260)),IF('Order Form'!$K$15="Yes","Y",""),"")</f>
        <v/>
      </c>
      <c r="BD260" s="93" t="e">
        <f>IF('Order Form'!#REF!&gt;0,"OF"," ")</f>
        <v>#REF!</v>
      </c>
      <c r="BE260" s="92" t="e">
        <f>IF('Order Form'!#REF!&gt;0,"Y"," ")</f>
        <v>#REF!</v>
      </c>
      <c r="BF260" s="92" t="e">
        <f>IF('Order Form'!#REF!&gt;0,"STANDARD"," ")</f>
        <v>#REF!</v>
      </c>
    </row>
    <row r="261" spans="1:58">
      <c r="A261" s="40"/>
      <c r="B261" s="99" t="str">
        <f>IF(ISNUMBER(($H261)),'Order Form'!$D$5,"")</f>
        <v/>
      </c>
      <c r="C261" s="98" t="str">
        <f>IF(ISNUMBER(($H261)),'Order Form'!$G$5,"")</f>
        <v/>
      </c>
      <c r="D261" s="98" t="str">
        <f>IF('Order Form'!F277="","",IF(ISNUMBER(($H261)),'Order Form'!F277,""))</f>
        <v/>
      </c>
      <c r="E261" s="41"/>
      <c r="F261" s="97" t="str">
        <f>IF(ISNUMBER((H261)),SUBSTITUTE(SUBSTITUTE('Order Form'!B277,"-","")," ",""),"")</f>
        <v/>
      </c>
      <c r="G261" s="42"/>
      <c r="H261" s="96" t="str">
        <f>IF('Order Form'!H277&gt;0,'Order Form'!H277," ")</f>
        <v xml:space="preserve"> </v>
      </c>
      <c r="I261" s="95" t="str">
        <f>IF('Order Form'!$K$13="Yes",(IF('Order Form'!J277&gt;0,"",IF('Order Form'!$K$10&lt;&gt;"GR - Gratis",IF('Order Form'!I277=0,"",IF(ISNUMBER($H261),'Order Form'!I277,"")),""))),"")</f>
        <v/>
      </c>
      <c r="J261" s="95" t="str">
        <f>IF('Order Form'!$K$13="Yes",(IF('Order Form'!J277=0,"",IF('Order Form'!$K$10&lt;&gt;"GR - Gratis",IF(ISNUMBER($H261),'Order Form'!J277,""),""))),"")</f>
        <v/>
      </c>
      <c r="K261" s="43"/>
      <c r="L261" s="95" t="str">
        <f>IF('Order Form'!J277&gt;0,"",IF('Order Form'!G277=0,"",IF('Order Form'!$K$10&lt;&gt;"GR - Gratis",IF('Order Form'!$K$12="Yes",IF(ISNUMBER($H261),'Order Form'!G277*100,""),""),"")))</f>
        <v/>
      </c>
      <c r="M261" s="95" t="str">
        <f>IF('Order Form'!J277&gt;0,"",IF('Order Form'!$K$17=0,"",IF('Order Form'!$K$17=0,"",IF('Order Form'!$K$10&lt;&gt;"GR - Gratis",IF('Order Form'!$K$12="Yes",IF(ISNUMBER($H261),'Order Form'!$K$17*100,""),""),""))))</f>
        <v/>
      </c>
      <c r="N261" s="44"/>
      <c r="O261" s="94" t="str">
        <f>IF('Order Form'!$B$8="Name / Attent Of","",IF(ISNUMBER($H261),IF('Order Form'!$K$14="Yes",'Order Form'!$B$8,""),""))</f>
        <v/>
      </c>
      <c r="P261" s="102" t="str">
        <f>IF('Order Form'!$B$9="Company / Department","",IF(ISNUMBER($H261),IF('Order Form'!$K$14="Yes",'Order Form'!$B$9,""),""))</f>
        <v/>
      </c>
      <c r="Q261" s="94" t="str">
        <f>IF('Order Form'!$B$10="Address 1","",IF(ISNUMBER($H261),IF('Order Form'!$K$14="Yes",'Order Form'!$B$10,""),""))</f>
        <v/>
      </c>
      <c r="R261" s="94" t="str">
        <f>IF('Order Form'!$B$11="Address 2","",IF(ISNUMBER($H261),IF('Order Form'!$K$14="Yes",'Order Form'!$B$11,""),""))</f>
        <v/>
      </c>
      <c r="S261" s="102" t="str">
        <f>IF('Order Form'!$B$12="Address 3","",IF(ISNUMBER($H261),IF('Order Form'!$K$14="Yes",'Order Form'!$B$12,""),""))</f>
        <v/>
      </c>
      <c r="T261" s="94" t="str">
        <f>IF('Order Form'!$B$13="Town","",IF(ISNUMBER($H261),IF('Order Form'!$K$14="Yes",'Order Form'!$B$13,""),""))</f>
        <v/>
      </c>
      <c r="U261" s="40"/>
      <c r="V261" s="109" t="str">
        <f>IF('Order Form'!$B$14="Post Code","",IF(ISNUMBER($H261),IF('Order Form'!$K$14="Yes",'Order Form'!$B$14,""),""))</f>
        <v/>
      </c>
      <c r="W261" s="104" t="str">
        <f>IF('Order Form'!$B$15="Country","",IF(ISNUMBER($H261),IF('Order Form'!$K$14="Yes",VLOOKUP('Order Form'!$B$15,Lists!N:O,2,0),""),""))</f>
        <v/>
      </c>
      <c r="X261" s="106"/>
      <c r="Y261" s="105" t="str">
        <f>IF('Order Form'!$F$8="Phone","",IF(ISNUMBER($H261),IF('Order Form'!$K$14="Yes",'Order Form'!$F$8,""),""))</f>
        <v/>
      </c>
      <c r="Z261" s="103" t="str">
        <f>IF('Order Form'!$F$9="Email","",IF(ISNUMBER($H261),IF('Order Form'!$K$14="Yes",'Order Form'!$F$9,""),""))</f>
        <v/>
      </c>
      <c r="AA261" s="44"/>
      <c r="AC261" s="92" t="str">
        <f>IF(ISNUMBER(($H261)),LEFT('Order Form'!$K$10,2),"")</f>
        <v/>
      </c>
      <c r="AD261" s="40"/>
      <c r="AE261" s="92" t="str">
        <f>IF(AC261="GR",LEFT('Order Form'!$K$11,2),"")</f>
        <v/>
      </c>
      <c r="AF261" s="40"/>
      <c r="AG261" s="44"/>
      <c r="AH261" s="44"/>
      <c r="AI261" s="92" t="str">
        <f>IF(ISNUMBER(($H261)),IF('Order Form'!$K$16="Yes","P",""),"")</f>
        <v/>
      </c>
      <c r="AJ261" s="40"/>
      <c r="AK261" s="112"/>
      <c r="AL261" s="112"/>
      <c r="AM261" s="40"/>
      <c r="AN261" s="40"/>
      <c r="AO261" s="44"/>
      <c r="AP261" s="40"/>
      <c r="AQ261" s="44"/>
      <c r="AR261" s="44"/>
      <c r="AS261" s="44"/>
      <c r="AZ261" s="92" t="str">
        <f>IF(ISNUMBER(($H261)),IF('Order Form'!$K$15="Yes","Y",""),"")</f>
        <v/>
      </c>
      <c r="BD261" s="93" t="e">
        <f>IF('Order Form'!#REF!&gt;0,"OF"," ")</f>
        <v>#REF!</v>
      </c>
      <c r="BE261" s="92" t="e">
        <f>IF('Order Form'!#REF!&gt;0,"Y"," ")</f>
        <v>#REF!</v>
      </c>
      <c r="BF261" s="92" t="e">
        <f>IF('Order Form'!#REF!&gt;0,"STANDARD"," ")</f>
        <v>#REF!</v>
      </c>
    </row>
    <row r="262" spans="1:58">
      <c r="A262" s="40"/>
      <c r="B262" s="99" t="str">
        <f>IF(ISNUMBER(($H262)),'Order Form'!$D$5,"")</f>
        <v/>
      </c>
      <c r="C262" s="98" t="str">
        <f>IF(ISNUMBER(($H262)),'Order Form'!$G$5,"")</f>
        <v/>
      </c>
      <c r="D262" s="98" t="str">
        <f>IF('Order Form'!F278="","",IF(ISNUMBER(($H262)),'Order Form'!F278,""))</f>
        <v/>
      </c>
      <c r="E262" s="41"/>
      <c r="F262" s="97" t="str">
        <f>IF(ISNUMBER((H262)),SUBSTITUTE(SUBSTITUTE('Order Form'!B278,"-","")," ",""),"")</f>
        <v/>
      </c>
      <c r="G262" s="42"/>
      <c r="H262" s="96" t="str">
        <f>IF('Order Form'!H278&gt;0,'Order Form'!H278," ")</f>
        <v xml:space="preserve"> </v>
      </c>
      <c r="I262" s="95" t="str">
        <f>IF('Order Form'!$K$13="Yes",(IF('Order Form'!J278&gt;0,"",IF('Order Form'!$K$10&lt;&gt;"GR - Gratis",IF('Order Form'!I278=0,"",IF(ISNUMBER($H262),'Order Form'!I278,"")),""))),"")</f>
        <v/>
      </c>
      <c r="J262" s="95" t="str">
        <f>IF('Order Form'!$K$13="Yes",(IF('Order Form'!J278=0,"",IF('Order Form'!$K$10&lt;&gt;"GR - Gratis",IF(ISNUMBER($H262),'Order Form'!J278,""),""))),"")</f>
        <v/>
      </c>
      <c r="K262" s="43"/>
      <c r="L262" s="95" t="str">
        <f>IF('Order Form'!J278&gt;0,"",IF('Order Form'!G278=0,"",IF('Order Form'!$K$10&lt;&gt;"GR - Gratis",IF('Order Form'!$K$12="Yes",IF(ISNUMBER($H262),'Order Form'!G278*100,""),""),"")))</f>
        <v/>
      </c>
      <c r="M262" s="95" t="str">
        <f>IF('Order Form'!J278&gt;0,"",IF('Order Form'!$K$17=0,"",IF('Order Form'!$K$17=0,"",IF('Order Form'!$K$10&lt;&gt;"GR - Gratis",IF('Order Form'!$K$12="Yes",IF(ISNUMBER($H262),'Order Form'!$K$17*100,""),""),""))))</f>
        <v/>
      </c>
      <c r="N262" s="44"/>
      <c r="O262" s="94" t="str">
        <f>IF('Order Form'!$B$8="Name / Attent Of","",IF(ISNUMBER($H262),IF('Order Form'!$K$14="Yes",'Order Form'!$B$8,""),""))</f>
        <v/>
      </c>
      <c r="P262" s="102" t="str">
        <f>IF('Order Form'!$B$9="Company / Department","",IF(ISNUMBER($H262),IF('Order Form'!$K$14="Yes",'Order Form'!$B$9,""),""))</f>
        <v/>
      </c>
      <c r="Q262" s="94" t="str">
        <f>IF('Order Form'!$B$10="Address 1","",IF(ISNUMBER($H262),IF('Order Form'!$K$14="Yes",'Order Form'!$B$10,""),""))</f>
        <v/>
      </c>
      <c r="R262" s="94" t="str">
        <f>IF('Order Form'!$B$11="Address 2","",IF(ISNUMBER($H262),IF('Order Form'!$K$14="Yes",'Order Form'!$B$11,""),""))</f>
        <v/>
      </c>
      <c r="S262" s="102" t="str">
        <f>IF('Order Form'!$B$12="Address 3","",IF(ISNUMBER($H262),IF('Order Form'!$K$14="Yes",'Order Form'!$B$12,""),""))</f>
        <v/>
      </c>
      <c r="T262" s="94" t="str">
        <f>IF('Order Form'!$B$13="Town","",IF(ISNUMBER($H262),IF('Order Form'!$K$14="Yes",'Order Form'!$B$13,""),""))</f>
        <v/>
      </c>
      <c r="U262" s="40"/>
      <c r="V262" s="109" t="str">
        <f>IF('Order Form'!$B$14="Post Code","",IF(ISNUMBER($H262),IF('Order Form'!$K$14="Yes",'Order Form'!$B$14,""),""))</f>
        <v/>
      </c>
      <c r="W262" s="104" t="str">
        <f>IF('Order Form'!$B$15="Country","",IF(ISNUMBER($H262),IF('Order Form'!$K$14="Yes",VLOOKUP('Order Form'!$B$15,Lists!N:O,2,0),""),""))</f>
        <v/>
      </c>
      <c r="X262" s="106"/>
      <c r="Y262" s="105" t="str">
        <f>IF('Order Form'!$F$8="Phone","",IF(ISNUMBER($H262),IF('Order Form'!$K$14="Yes",'Order Form'!$F$8,""),""))</f>
        <v/>
      </c>
      <c r="Z262" s="103" t="str">
        <f>IF('Order Form'!$F$9="Email","",IF(ISNUMBER($H262),IF('Order Form'!$K$14="Yes",'Order Form'!$F$9,""),""))</f>
        <v/>
      </c>
      <c r="AA262" s="44"/>
      <c r="AC262" s="92" t="str">
        <f>IF(ISNUMBER(($H262)),LEFT('Order Form'!$K$10,2),"")</f>
        <v/>
      </c>
      <c r="AD262" s="40"/>
      <c r="AE262" s="92" t="str">
        <f>IF(AC262="GR",LEFT('Order Form'!$K$11,2),"")</f>
        <v/>
      </c>
      <c r="AF262" s="40"/>
      <c r="AG262" s="44"/>
      <c r="AH262" s="44"/>
      <c r="AI262" s="92" t="str">
        <f>IF(ISNUMBER(($H262)),IF('Order Form'!$K$16="Yes","P",""),"")</f>
        <v/>
      </c>
      <c r="AJ262" s="40"/>
      <c r="AK262" s="112"/>
      <c r="AL262" s="112"/>
      <c r="AM262" s="40"/>
      <c r="AN262" s="40"/>
      <c r="AO262" s="44"/>
      <c r="AP262" s="40"/>
      <c r="AQ262" s="44"/>
      <c r="AR262" s="44"/>
      <c r="AS262" s="44"/>
      <c r="AZ262" s="92" t="str">
        <f>IF(ISNUMBER(($H262)),IF('Order Form'!$K$15="Yes","Y",""),"")</f>
        <v/>
      </c>
      <c r="BD262" s="93" t="e">
        <f>IF('Order Form'!#REF!&gt;0,"OF"," ")</f>
        <v>#REF!</v>
      </c>
      <c r="BE262" s="92" t="e">
        <f>IF('Order Form'!#REF!&gt;0,"Y"," ")</f>
        <v>#REF!</v>
      </c>
      <c r="BF262" s="92" t="e">
        <f>IF('Order Form'!#REF!&gt;0,"STANDARD"," ")</f>
        <v>#REF!</v>
      </c>
    </row>
    <row r="263" spans="1:58">
      <c r="A263" s="40"/>
      <c r="B263" s="99" t="str">
        <f>IF(ISNUMBER(($H263)),'Order Form'!$D$5,"")</f>
        <v/>
      </c>
      <c r="C263" s="98" t="str">
        <f>IF(ISNUMBER(($H263)),'Order Form'!$G$5,"")</f>
        <v/>
      </c>
      <c r="D263" s="98" t="str">
        <f>IF('Order Form'!F279="","",IF(ISNUMBER(($H263)),'Order Form'!F279,""))</f>
        <v/>
      </c>
      <c r="E263" s="41"/>
      <c r="F263" s="97" t="str">
        <f>IF(ISNUMBER((H263)),SUBSTITUTE(SUBSTITUTE('Order Form'!B279,"-","")," ",""),"")</f>
        <v/>
      </c>
      <c r="G263" s="42"/>
      <c r="H263" s="96" t="str">
        <f>IF('Order Form'!H279&gt;0,'Order Form'!H279," ")</f>
        <v xml:space="preserve"> </v>
      </c>
      <c r="I263" s="95" t="str">
        <f>IF('Order Form'!$K$13="Yes",(IF('Order Form'!J279&gt;0,"",IF('Order Form'!$K$10&lt;&gt;"GR - Gratis",IF('Order Form'!I279=0,"",IF(ISNUMBER($H263),'Order Form'!I279,"")),""))),"")</f>
        <v/>
      </c>
      <c r="J263" s="95" t="str">
        <f>IF('Order Form'!$K$13="Yes",(IF('Order Form'!J279=0,"",IF('Order Form'!$K$10&lt;&gt;"GR - Gratis",IF(ISNUMBER($H263),'Order Form'!J279,""),""))),"")</f>
        <v/>
      </c>
      <c r="K263" s="43"/>
      <c r="L263" s="95" t="str">
        <f>IF('Order Form'!J279&gt;0,"",IF('Order Form'!G279=0,"",IF('Order Form'!$K$10&lt;&gt;"GR - Gratis",IF('Order Form'!$K$12="Yes",IF(ISNUMBER($H263),'Order Form'!G279*100,""),""),"")))</f>
        <v/>
      </c>
      <c r="M263" s="95" t="str">
        <f>IF('Order Form'!J279&gt;0,"",IF('Order Form'!$K$17=0,"",IF('Order Form'!$K$17=0,"",IF('Order Form'!$K$10&lt;&gt;"GR - Gratis",IF('Order Form'!$K$12="Yes",IF(ISNUMBER($H263),'Order Form'!$K$17*100,""),""),""))))</f>
        <v/>
      </c>
      <c r="N263" s="44"/>
      <c r="O263" s="94" t="str">
        <f>IF('Order Form'!$B$8="Name / Attent Of","",IF(ISNUMBER($H263),IF('Order Form'!$K$14="Yes",'Order Form'!$B$8,""),""))</f>
        <v/>
      </c>
      <c r="P263" s="102" t="str">
        <f>IF('Order Form'!$B$9="Company / Department","",IF(ISNUMBER($H263),IF('Order Form'!$K$14="Yes",'Order Form'!$B$9,""),""))</f>
        <v/>
      </c>
      <c r="Q263" s="94" t="str">
        <f>IF('Order Form'!$B$10="Address 1","",IF(ISNUMBER($H263),IF('Order Form'!$K$14="Yes",'Order Form'!$B$10,""),""))</f>
        <v/>
      </c>
      <c r="R263" s="94" t="str">
        <f>IF('Order Form'!$B$11="Address 2","",IF(ISNUMBER($H263),IF('Order Form'!$K$14="Yes",'Order Form'!$B$11,""),""))</f>
        <v/>
      </c>
      <c r="S263" s="102" t="str">
        <f>IF('Order Form'!$B$12="Address 3","",IF(ISNUMBER($H263),IF('Order Form'!$K$14="Yes",'Order Form'!$B$12,""),""))</f>
        <v/>
      </c>
      <c r="T263" s="94" t="str">
        <f>IF('Order Form'!$B$13="Town","",IF(ISNUMBER($H263),IF('Order Form'!$K$14="Yes",'Order Form'!$B$13,""),""))</f>
        <v/>
      </c>
      <c r="U263" s="40"/>
      <c r="V263" s="109" t="str">
        <f>IF('Order Form'!$B$14="Post Code","",IF(ISNUMBER($H263),IF('Order Form'!$K$14="Yes",'Order Form'!$B$14,""),""))</f>
        <v/>
      </c>
      <c r="W263" s="104" t="str">
        <f>IF('Order Form'!$B$15="Country","",IF(ISNUMBER($H263),IF('Order Form'!$K$14="Yes",VLOOKUP('Order Form'!$B$15,Lists!N:O,2,0),""),""))</f>
        <v/>
      </c>
      <c r="X263" s="106"/>
      <c r="Y263" s="105" t="str">
        <f>IF('Order Form'!$F$8="Phone","",IF(ISNUMBER($H263),IF('Order Form'!$K$14="Yes",'Order Form'!$F$8,""),""))</f>
        <v/>
      </c>
      <c r="Z263" s="103" t="str">
        <f>IF('Order Form'!$F$9="Email","",IF(ISNUMBER($H263),IF('Order Form'!$K$14="Yes",'Order Form'!$F$9,""),""))</f>
        <v/>
      </c>
      <c r="AA263" s="44"/>
      <c r="AC263" s="92" t="str">
        <f>IF(ISNUMBER(($H263)),LEFT('Order Form'!$K$10,2),"")</f>
        <v/>
      </c>
      <c r="AD263" s="40"/>
      <c r="AE263" s="92" t="str">
        <f>IF(AC263="GR",LEFT('Order Form'!$K$11,2),"")</f>
        <v/>
      </c>
      <c r="AF263" s="40"/>
      <c r="AG263" s="44"/>
      <c r="AH263" s="44"/>
      <c r="AI263" s="92" t="str">
        <f>IF(ISNUMBER(($H263)),IF('Order Form'!$K$16="Yes","P",""),"")</f>
        <v/>
      </c>
      <c r="AJ263" s="40"/>
      <c r="AK263" s="112"/>
      <c r="AL263" s="112"/>
      <c r="AM263" s="40"/>
      <c r="AN263" s="40"/>
      <c r="AO263" s="44"/>
      <c r="AP263" s="40"/>
      <c r="AQ263" s="44"/>
      <c r="AR263" s="44"/>
      <c r="AS263" s="44"/>
      <c r="AZ263" s="92" t="str">
        <f>IF(ISNUMBER(($H263)),IF('Order Form'!$K$15="Yes","Y",""),"")</f>
        <v/>
      </c>
      <c r="BD263" s="93" t="e">
        <f>IF('Order Form'!#REF!&gt;0,"OF"," ")</f>
        <v>#REF!</v>
      </c>
      <c r="BE263" s="92" t="e">
        <f>IF('Order Form'!#REF!&gt;0,"Y"," ")</f>
        <v>#REF!</v>
      </c>
      <c r="BF263" s="92" t="e">
        <f>IF('Order Form'!#REF!&gt;0,"STANDARD"," ")</f>
        <v>#REF!</v>
      </c>
    </row>
    <row r="264" spans="1:58">
      <c r="A264" s="40"/>
      <c r="B264" s="99" t="str">
        <f>IF(ISNUMBER(($H264)),'Order Form'!$D$5,"")</f>
        <v/>
      </c>
      <c r="C264" s="98" t="str">
        <f>IF(ISNUMBER(($H264)),'Order Form'!$G$5,"")</f>
        <v/>
      </c>
      <c r="D264" s="98" t="str">
        <f>IF('Order Form'!F280="","",IF(ISNUMBER(($H264)),'Order Form'!F280,""))</f>
        <v/>
      </c>
      <c r="E264" s="41"/>
      <c r="F264" s="97" t="str">
        <f>IF(ISNUMBER((H264)),SUBSTITUTE(SUBSTITUTE('Order Form'!B280,"-","")," ",""),"")</f>
        <v/>
      </c>
      <c r="G264" s="42"/>
      <c r="H264" s="96" t="str">
        <f>IF('Order Form'!H280&gt;0,'Order Form'!H280," ")</f>
        <v xml:space="preserve"> </v>
      </c>
      <c r="I264" s="95" t="str">
        <f>IF('Order Form'!$K$13="Yes",(IF('Order Form'!J280&gt;0,"",IF('Order Form'!$K$10&lt;&gt;"GR - Gratis",IF('Order Form'!I280=0,"",IF(ISNUMBER($H264),'Order Form'!I280,"")),""))),"")</f>
        <v/>
      </c>
      <c r="J264" s="95" t="str">
        <f>IF('Order Form'!$K$13="Yes",(IF('Order Form'!J280=0,"",IF('Order Form'!$K$10&lt;&gt;"GR - Gratis",IF(ISNUMBER($H264),'Order Form'!J280,""),""))),"")</f>
        <v/>
      </c>
      <c r="K264" s="43"/>
      <c r="L264" s="95" t="str">
        <f>IF('Order Form'!J280&gt;0,"",IF('Order Form'!G280=0,"",IF('Order Form'!$K$10&lt;&gt;"GR - Gratis",IF('Order Form'!$K$12="Yes",IF(ISNUMBER($H264),'Order Form'!G280*100,""),""),"")))</f>
        <v/>
      </c>
      <c r="M264" s="95" t="str">
        <f>IF('Order Form'!J280&gt;0,"",IF('Order Form'!$K$17=0,"",IF('Order Form'!$K$17=0,"",IF('Order Form'!$K$10&lt;&gt;"GR - Gratis",IF('Order Form'!$K$12="Yes",IF(ISNUMBER($H264),'Order Form'!$K$17*100,""),""),""))))</f>
        <v/>
      </c>
      <c r="N264" s="44"/>
      <c r="O264" s="94" t="str">
        <f>IF('Order Form'!$B$8="Name / Attent Of","",IF(ISNUMBER($H264),IF('Order Form'!$K$14="Yes",'Order Form'!$B$8,""),""))</f>
        <v/>
      </c>
      <c r="P264" s="102" t="str">
        <f>IF('Order Form'!$B$9="Company / Department","",IF(ISNUMBER($H264),IF('Order Form'!$K$14="Yes",'Order Form'!$B$9,""),""))</f>
        <v/>
      </c>
      <c r="Q264" s="94" t="str">
        <f>IF('Order Form'!$B$10="Address 1","",IF(ISNUMBER($H264),IF('Order Form'!$K$14="Yes",'Order Form'!$B$10,""),""))</f>
        <v/>
      </c>
      <c r="R264" s="94" t="str">
        <f>IF('Order Form'!$B$11="Address 2","",IF(ISNUMBER($H264),IF('Order Form'!$K$14="Yes",'Order Form'!$B$11,""),""))</f>
        <v/>
      </c>
      <c r="S264" s="102" t="str">
        <f>IF('Order Form'!$B$12="Address 3","",IF(ISNUMBER($H264),IF('Order Form'!$K$14="Yes",'Order Form'!$B$12,""),""))</f>
        <v/>
      </c>
      <c r="T264" s="94" t="str">
        <f>IF('Order Form'!$B$13="Town","",IF(ISNUMBER($H264),IF('Order Form'!$K$14="Yes",'Order Form'!$B$13,""),""))</f>
        <v/>
      </c>
      <c r="U264" s="40"/>
      <c r="V264" s="109" t="str">
        <f>IF('Order Form'!$B$14="Post Code","",IF(ISNUMBER($H264),IF('Order Form'!$K$14="Yes",'Order Form'!$B$14,""),""))</f>
        <v/>
      </c>
      <c r="W264" s="104" t="str">
        <f>IF('Order Form'!$B$15="Country","",IF(ISNUMBER($H264),IF('Order Form'!$K$14="Yes",VLOOKUP('Order Form'!$B$15,Lists!N:O,2,0),""),""))</f>
        <v/>
      </c>
      <c r="X264" s="106"/>
      <c r="Y264" s="105" t="str">
        <f>IF('Order Form'!$F$8="Phone","",IF(ISNUMBER($H264),IF('Order Form'!$K$14="Yes",'Order Form'!$F$8,""),""))</f>
        <v/>
      </c>
      <c r="Z264" s="103" t="str">
        <f>IF('Order Form'!$F$9="Email","",IF(ISNUMBER($H264),IF('Order Form'!$K$14="Yes",'Order Form'!$F$9,""),""))</f>
        <v/>
      </c>
      <c r="AA264" s="44"/>
      <c r="AC264" s="92" t="str">
        <f>IF(ISNUMBER(($H264)),LEFT('Order Form'!$K$10,2),"")</f>
        <v/>
      </c>
      <c r="AD264" s="40"/>
      <c r="AE264" s="92" t="str">
        <f>IF(AC264="GR",LEFT('Order Form'!$K$11,2),"")</f>
        <v/>
      </c>
      <c r="AF264" s="40"/>
      <c r="AG264" s="44"/>
      <c r="AH264" s="44"/>
      <c r="AI264" s="92" t="str">
        <f>IF(ISNUMBER(($H264)),IF('Order Form'!$K$16="Yes","P",""),"")</f>
        <v/>
      </c>
      <c r="AJ264" s="40"/>
      <c r="AK264" s="112"/>
      <c r="AL264" s="112"/>
      <c r="AM264" s="40"/>
      <c r="AN264" s="40"/>
      <c r="AO264" s="44"/>
      <c r="AP264" s="40"/>
      <c r="AQ264" s="44"/>
      <c r="AR264" s="44"/>
      <c r="AS264" s="44"/>
      <c r="AZ264" s="92" t="str">
        <f>IF(ISNUMBER(($H264)),IF('Order Form'!$K$15="Yes","Y",""),"")</f>
        <v/>
      </c>
      <c r="BD264" s="93" t="e">
        <f>IF('Order Form'!#REF!&gt;0,"OF"," ")</f>
        <v>#REF!</v>
      </c>
      <c r="BE264" s="92" t="e">
        <f>IF('Order Form'!#REF!&gt;0,"Y"," ")</f>
        <v>#REF!</v>
      </c>
      <c r="BF264" s="92" t="e">
        <f>IF('Order Form'!#REF!&gt;0,"STANDARD"," ")</f>
        <v>#REF!</v>
      </c>
    </row>
    <row r="265" spans="1:58">
      <c r="A265" s="40"/>
      <c r="B265" s="99" t="str">
        <f>IF(ISNUMBER(($H265)),'Order Form'!$D$5,"")</f>
        <v/>
      </c>
      <c r="C265" s="98" t="str">
        <f>IF(ISNUMBER(($H265)),'Order Form'!$G$5,"")</f>
        <v/>
      </c>
      <c r="D265" s="98" t="str">
        <f>IF('Order Form'!F281="","",IF(ISNUMBER(($H265)),'Order Form'!F281,""))</f>
        <v/>
      </c>
      <c r="E265" s="41"/>
      <c r="F265" s="97" t="str">
        <f>IF(ISNUMBER((H265)),SUBSTITUTE(SUBSTITUTE('Order Form'!B281,"-","")," ",""),"")</f>
        <v/>
      </c>
      <c r="G265" s="42"/>
      <c r="H265" s="96" t="str">
        <f>IF('Order Form'!H281&gt;0,'Order Form'!H281," ")</f>
        <v xml:space="preserve"> </v>
      </c>
      <c r="I265" s="95" t="str">
        <f>IF('Order Form'!$K$13="Yes",(IF('Order Form'!J281&gt;0,"",IF('Order Form'!$K$10&lt;&gt;"GR - Gratis",IF('Order Form'!I281=0,"",IF(ISNUMBER($H265),'Order Form'!I281,"")),""))),"")</f>
        <v/>
      </c>
      <c r="J265" s="95" t="str">
        <f>IF('Order Form'!$K$13="Yes",(IF('Order Form'!J281=0,"",IF('Order Form'!$K$10&lt;&gt;"GR - Gratis",IF(ISNUMBER($H265),'Order Form'!J281,""),""))),"")</f>
        <v/>
      </c>
      <c r="K265" s="43"/>
      <c r="L265" s="95" t="str">
        <f>IF('Order Form'!J281&gt;0,"",IF('Order Form'!G281=0,"",IF('Order Form'!$K$10&lt;&gt;"GR - Gratis",IF('Order Form'!$K$12="Yes",IF(ISNUMBER($H265),'Order Form'!G281*100,""),""),"")))</f>
        <v/>
      </c>
      <c r="M265" s="95" t="str">
        <f>IF('Order Form'!J281&gt;0,"",IF('Order Form'!$K$17=0,"",IF('Order Form'!$K$17=0,"",IF('Order Form'!$K$10&lt;&gt;"GR - Gratis",IF('Order Form'!$K$12="Yes",IF(ISNUMBER($H265),'Order Form'!$K$17*100,""),""),""))))</f>
        <v/>
      </c>
      <c r="N265" s="44"/>
      <c r="O265" s="94" t="str">
        <f>IF('Order Form'!$B$8="Name / Attent Of","",IF(ISNUMBER($H265),IF('Order Form'!$K$14="Yes",'Order Form'!$B$8,""),""))</f>
        <v/>
      </c>
      <c r="P265" s="102" t="str">
        <f>IF('Order Form'!$B$9="Company / Department","",IF(ISNUMBER($H265),IF('Order Form'!$K$14="Yes",'Order Form'!$B$9,""),""))</f>
        <v/>
      </c>
      <c r="Q265" s="94" t="str">
        <f>IF('Order Form'!$B$10="Address 1","",IF(ISNUMBER($H265),IF('Order Form'!$K$14="Yes",'Order Form'!$B$10,""),""))</f>
        <v/>
      </c>
      <c r="R265" s="94" t="str">
        <f>IF('Order Form'!$B$11="Address 2","",IF(ISNUMBER($H265),IF('Order Form'!$K$14="Yes",'Order Form'!$B$11,""),""))</f>
        <v/>
      </c>
      <c r="S265" s="102" t="str">
        <f>IF('Order Form'!$B$12="Address 3","",IF(ISNUMBER($H265),IF('Order Form'!$K$14="Yes",'Order Form'!$B$12,""),""))</f>
        <v/>
      </c>
      <c r="T265" s="94" t="str">
        <f>IF('Order Form'!$B$13="Town","",IF(ISNUMBER($H265),IF('Order Form'!$K$14="Yes",'Order Form'!$B$13,""),""))</f>
        <v/>
      </c>
      <c r="U265" s="40"/>
      <c r="V265" s="109" t="str">
        <f>IF('Order Form'!$B$14="Post Code","",IF(ISNUMBER($H265),IF('Order Form'!$K$14="Yes",'Order Form'!$B$14,""),""))</f>
        <v/>
      </c>
      <c r="W265" s="104" t="str">
        <f>IF('Order Form'!$B$15="Country","",IF(ISNUMBER($H265),IF('Order Form'!$K$14="Yes",VLOOKUP('Order Form'!$B$15,Lists!N:O,2,0),""),""))</f>
        <v/>
      </c>
      <c r="X265" s="106"/>
      <c r="Y265" s="105" t="str">
        <f>IF('Order Form'!$F$8="Phone","",IF(ISNUMBER($H265),IF('Order Form'!$K$14="Yes",'Order Form'!$F$8,""),""))</f>
        <v/>
      </c>
      <c r="Z265" s="103" t="str">
        <f>IF('Order Form'!$F$9="Email","",IF(ISNUMBER($H265),IF('Order Form'!$K$14="Yes",'Order Form'!$F$9,""),""))</f>
        <v/>
      </c>
      <c r="AA265" s="44"/>
      <c r="AC265" s="92" t="str">
        <f>IF(ISNUMBER(($H265)),LEFT('Order Form'!$K$10,2),"")</f>
        <v/>
      </c>
      <c r="AD265" s="40"/>
      <c r="AE265" s="92" t="str">
        <f>IF(AC265="GR",LEFT('Order Form'!$K$11,2),"")</f>
        <v/>
      </c>
      <c r="AF265" s="40"/>
      <c r="AG265" s="44"/>
      <c r="AH265" s="44"/>
      <c r="AI265" s="92" t="str">
        <f>IF(ISNUMBER(($H265)),IF('Order Form'!$K$16="Yes","P",""),"")</f>
        <v/>
      </c>
      <c r="AJ265" s="40"/>
      <c r="AK265" s="112"/>
      <c r="AL265" s="112"/>
      <c r="AM265" s="40"/>
      <c r="AN265" s="40"/>
      <c r="AO265" s="44"/>
      <c r="AP265" s="40"/>
      <c r="AQ265" s="44"/>
      <c r="AR265" s="44"/>
      <c r="AS265" s="44"/>
      <c r="AZ265" s="92" t="str">
        <f>IF(ISNUMBER(($H265)),IF('Order Form'!$K$15="Yes","Y",""),"")</f>
        <v/>
      </c>
      <c r="BD265" s="93" t="e">
        <f>IF('Order Form'!#REF!&gt;0,"OF"," ")</f>
        <v>#REF!</v>
      </c>
      <c r="BE265" s="92" t="e">
        <f>IF('Order Form'!#REF!&gt;0,"Y"," ")</f>
        <v>#REF!</v>
      </c>
      <c r="BF265" s="92" t="e">
        <f>IF('Order Form'!#REF!&gt;0,"STANDARD"," ")</f>
        <v>#REF!</v>
      </c>
    </row>
    <row r="266" spans="1:58">
      <c r="A266" s="40"/>
      <c r="B266" s="99" t="str">
        <f>IF(ISNUMBER(($H266)),'Order Form'!$D$5,"")</f>
        <v/>
      </c>
      <c r="C266" s="98" t="str">
        <f>IF(ISNUMBER(($H266)),'Order Form'!$G$5,"")</f>
        <v/>
      </c>
      <c r="D266" s="98" t="str">
        <f>IF('Order Form'!F282="","",IF(ISNUMBER(($H266)),'Order Form'!F282,""))</f>
        <v/>
      </c>
      <c r="E266" s="41"/>
      <c r="F266" s="97" t="str">
        <f>IF(ISNUMBER((H266)),SUBSTITUTE(SUBSTITUTE('Order Form'!B282,"-","")," ",""),"")</f>
        <v/>
      </c>
      <c r="G266" s="42"/>
      <c r="H266" s="96" t="str">
        <f>IF('Order Form'!H282&gt;0,'Order Form'!H282," ")</f>
        <v xml:space="preserve"> </v>
      </c>
      <c r="I266" s="95" t="str">
        <f>IF('Order Form'!$K$13="Yes",(IF('Order Form'!J282&gt;0,"",IF('Order Form'!$K$10&lt;&gt;"GR - Gratis",IF('Order Form'!I282=0,"",IF(ISNUMBER($H266),'Order Form'!I282,"")),""))),"")</f>
        <v/>
      </c>
      <c r="J266" s="95" t="str">
        <f>IF('Order Form'!$K$13="Yes",(IF('Order Form'!J282=0,"",IF('Order Form'!$K$10&lt;&gt;"GR - Gratis",IF(ISNUMBER($H266),'Order Form'!J282,""),""))),"")</f>
        <v/>
      </c>
      <c r="K266" s="43"/>
      <c r="L266" s="95" t="str">
        <f>IF('Order Form'!J282&gt;0,"",IF('Order Form'!G282=0,"",IF('Order Form'!$K$10&lt;&gt;"GR - Gratis",IF('Order Form'!$K$12="Yes",IF(ISNUMBER($H266),'Order Form'!G282*100,""),""),"")))</f>
        <v/>
      </c>
      <c r="M266" s="95" t="str">
        <f>IF('Order Form'!J282&gt;0,"",IF('Order Form'!$K$17=0,"",IF('Order Form'!$K$17=0,"",IF('Order Form'!$K$10&lt;&gt;"GR - Gratis",IF('Order Form'!$K$12="Yes",IF(ISNUMBER($H266),'Order Form'!$K$17*100,""),""),""))))</f>
        <v/>
      </c>
      <c r="N266" s="44"/>
      <c r="O266" s="94" t="str">
        <f>IF('Order Form'!$B$8="Name / Attent Of","",IF(ISNUMBER($H266),IF('Order Form'!$K$14="Yes",'Order Form'!$B$8,""),""))</f>
        <v/>
      </c>
      <c r="P266" s="102" t="str">
        <f>IF('Order Form'!$B$9="Company / Department","",IF(ISNUMBER($H266),IF('Order Form'!$K$14="Yes",'Order Form'!$B$9,""),""))</f>
        <v/>
      </c>
      <c r="Q266" s="94" t="str">
        <f>IF('Order Form'!$B$10="Address 1","",IF(ISNUMBER($H266),IF('Order Form'!$K$14="Yes",'Order Form'!$B$10,""),""))</f>
        <v/>
      </c>
      <c r="R266" s="94" t="str">
        <f>IF('Order Form'!$B$11="Address 2","",IF(ISNUMBER($H266),IF('Order Form'!$K$14="Yes",'Order Form'!$B$11,""),""))</f>
        <v/>
      </c>
      <c r="S266" s="102" t="str">
        <f>IF('Order Form'!$B$12="Address 3","",IF(ISNUMBER($H266),IF('Order Form'!$K$14="Yes",'Order Form'!$B$12,""),""))</f>
        <v/>
      </c>
      <c r="T266" s="94" t="str">
        <f>IF('Order Form'!$B$13="Town","",IF(ISNUMBER($H266),IF('Order Form'!$K$14="Yes",'Order Form'!$B$13,""),""))</f>
        <v/>
      </c>
      <c r="U266" s="40"/>
      <c r="V266" s="109" t="str">
        <f>IF('Order Form'!$B$14="Post Code","",IF(ISNUMBER($H266),IF('Order Form'!$K$14="Yes",'Order Form'!$B$14,""),""))</f>
        <v/>
      </c>
      <c r="W266" s="104" t="str">
        <f>IF('Order Form'!$B$15="Country","",IF(ISNUMBER($H266),IF('Order Form'!$K$14="Yes",VLOOKUP('Order Form'!$B$15,Lists!N:O,2,0),""),""))</f>
        <v/>
      </c>
      <c r="X266" s="106"/>
      <c r="Y266" s="105" t="str">
        <f>IF('Order Form'!$F$8="Phone","",IF(ISNUMBER($H266),IF('Order Form'!$K$14="Yes",'Order Form'!$F$8,""),""))</f>
        <v/>
      </c>
      <c r="Z266" s="103" t="str">
        <f>IF('Order Form'!$F$9="Email","",IF(ISNUMBER($H266),IF('Order Form'!$K$14="Yes",'Order Form'!$F$9,""),""))</f>
        <v/>
      </c>
      <c r="AA266" s="44"/>
      <c r="AC266" s="92" t="str">
        <f>IF(ISNUMBER(($H266)),LEFT('Order Form'!$K$10,2),"")</f>
        <v/>
      </c>
      <c r="AD266" s="40"/>
      <c r="AE266" s="92" t="str">
        <f>IF(AC266="GR",LEFT('Order Form'!$K$11,2),"")</f>
        <v/>
      </c>
      <c r="AF266" s="40"/>
      <c r="AG266" s="44"/>
      <c r="AH266" s="44"/>
      <c r="AI266" s="92" t="str">
        <f>IF(ISNUMBER(($H266)),IF('Order Form'!$K$16="Yes","P",""),"")</f>
        <v/>
      </c>
      <c r="AJ266" s="40"/>
      <c r="AK266" s="112"/>
      <c r="AL266" s="112"/>
      <c r="AM266" s="40"/>
      <c r="AN266" s="40"/>
      <c r="AO266" s="44"/>
      <c r="AP266" s="40"/>
      <c r="AQ266" s="44"/>
      <c r="AR266" s="44"/>
      <c r="AS266" s="44"/>
      <c r="AZ266" s="92" t="str">
        <f>IF(ISNUMBER(($H266)),IF('Order Form'!$K$15="Yes","Y",""),"")</f>
        <v/>
      </c>
      <c r="BD266" s="93" t="e">
        <f>IF('Order Form'!#REF!&gt;0,"OF"," ")</f>
        <v>#REF!</v>
      </c>
      <c r="BE266" s="92" t="e">
        <f>IF('Order Form'!#REF!&gt;0,"Y"," ")</f>
        <v>#REF!</v>
      </c>
      <c r="BF266" s="92" t="e">
        <f>IF('Order Form'!#REF!&gt;0,"STANDARD"," ")</f>
        <v>#REF!</v>
      </c>
    </row>
    <row r="267" spans="1:58">
      <c r="A267" s="40"/>
      <c r="B267" s="99" t="str">
        <f>IF(ISNUMBER(($H267)),'Order Form'!$D$5,"")</f>
        <v/>
      </c>
      <c r="C267" s="98" t="str">
        <f>IF(ISNUMBER(($H267)),'Order Form'!$G$5,"")</f>
        <v/>
      </c>
      <c r="D267" s="98" t="str">
        <f>IF('Order Form'!F283="","",IF(ISNUMBER(($H267)),'Order Form'!F283,""))</f>
        <v/>
      </c>
      <c r="E267" s="41"/>
      <c r="F267" s="97" t="str">
        <f>IF(ISNUMBER((H267)),SUBSTITUTE(SUBSTITUTE('Order Form'!B283,"-","")," ",""),"")</f>
        <v/>
      </c>
      <c r="G267" s="42"/>
      <c r="H267" s="96" t="str">
        <f>IF('Order Form'!H283&gt;0,'Order Form'!H283," ")</f>
        <v xml:space="preserve"> </v>
      </c>
      <c r="I267" s="95" t="str">
        <f>IF('Order Form'!$K$13="Yes",(IF('Order Form'!J283&gt;0,"",IF('Order Form'!$K$10&lt;&gt;"GR - Gratis",IF('Order Form'!I283=0,"",IF(ISNUMBER($H267),'Order Form'!I283,"")),""))),"")</f>
        <v/>
      </c>
      <c r="J267" s="95" t="str">
        <f>IF('Order Form'!$K$13="Yes",(IF('Order Form'!J283=0,"",IF('Order Form'!$K$10&lt;&gt;"GR - Gratis",IF(ISNUMBER($H267),'Order Form'!J283,""),""))),"")</f>
        <v/>
      </c>
      <c r="K267" s="43"/>
      <c r="L267" s="95" t="str">
        <f>IF('Order Form'!J283&gt;0,"",IF('Order Form'!G283=0,"",IF('Order Form'!$K$10&lt;&gt;"GR - Gratis",IF('Order Form'!$K$12="Yes",IF(ISNUMBER($H267),'Order Form'!G283*100,""),""),"")))</f>
        <v/>
      </c>
      <c r="M267" s="95" t="str">
        <f>IF('Order Form'!J283&gt;0,"",IF('Order Form'!$K$17=0,"",IF('Order Form'!$K$17=0,"",IF('Order Form'!$K$10&lt;&gt;"GR - Gratis",IF('Order Form'!$K$12="Yes",IF(ISNUMBER($H267),'Order Form'!$K$17*100,""),""),""))))</f>
        <v/>
      </c>
      <c r="N267" s="44"/>
      <c r="O267" s="94" t="str">
        <f>IF('Order Form'!$B$8="Name / Attent Of","",IF(ISNUMBER($H267),IF('Order Form'!$K$14="Yes",'Order Form'!$B$8,""),""))</f>
        <v/>
      </c>
      <c r="P267" s="102" t="str">
        <f>IF('Order Form'!$B$9="Company / Department","",IF(ISNUMBER($H267),IF('Order Form'!$K$14="Yes",'Order Form'!$B$9,""),""))</f>
        <v/>
      </c>
      <c r="Q267" s="94" t="str">
        <f>IF('Order Form'!$B$10="Address 1","",IF(ISNUMBER($H267),IF('Order Form'!$K$14="Yes",'Order Form'!$B$10,""),""))</f>
        <v/>
      </c>
      <c r="R267" s="94" t="str">
        <f>IF('Order Form'!$B$11="Address 2","",IF(ISNUMBER($H267),IF('Order Form'!$K$14="Yes",'Order Form'!$B$11,""),""))</f>
        <v/>
      </c>
      <c r="S267" s="102" t="str">
        <f>IF('Order Form'!$B$12="Address 3","",IF(ISNUMBER($H267),IF('Order Form'!$K$14="Yes",'Order Form'!$B$12,""),""))</f>
        <v/>
      </c>
      <c r="T267" s="94" t="str">
        <f>IF('Order Form'!$B$13="Town","",IF(ISNUMBER($H267),IF('Order Form'!$K$14="Yes",'Order Form'!$B$13,""),""))</f>
        <v/>
      </c>
      <c r="U267" s="40"/>
      <c r="V267" s="109" t="str">
        <f>IF('Order Form'!$B$14="Post Code","",IF(ISNUMBER($H267),IF('Order Form'!$K$14="Yes",'Order Form'!$B$14,""),""))</f>
        <v/>
      </c>
      <c r="W267" s="104" t="str">
        <f>IF('Order Form'!$B$15="Country","",IF(ISNUMBER($H267),IF('Order Form'!$K$14="Yes",VLOOKUP('Order Form'!$B$15,Lists!N:O,2,0),""),""))</f>
        <v/>
      </c>
      <c r="X267" s="106"/>
      <c r="Y267" s="105" t="str">
        <f>IF('Order Form'!$F$8="Phone","",IF(ISNUMBER($H267),IF('Order Form'!$K$14="Yes",'Order Form'!$F$8,""),""))</f>
        <v/>
      </c>
      <c r="Z267" s="103" t="str">
        <f>IF('Order Form'!$F$9="Email","",IF(ISNUMBER($H267),IF('Order Form'!$K$14="Yes",'Order Form'!$F$9,""),""))</f>
        <v/>
      </c>
      <c r="AA267" s="44"/>
      <c r="AC267" s="92" t="str">
        <f>IF(ISNUMBER(($H267)),LEFT('Order Form'!$K$10,2),"")</f>
        <v/>
      </c>
      <c r="AD267" s="40"/>
      <c r="AE267" s="92" t="str">
        <f>IF(AC267="GR",LEFT('Order Form'!$K$11,2),"")</f>
        <v/>
      </c>
      <c r="AF267" s="40"/>
      <c r="AG267" s="44"/>
      <c r="AH267" s="44"/>
      <c r="AI267" s="92" t="str">
        <f>IF(ISNUMBER(($H267)),IF('Order Form'!$K$16="Yes","P",""),"")</f>
        <v/>
      </c>
      <c r="AJ267" s="40"/>
      <c r="AK267" s="112"/>
      <c r="AL267" s="112"/>
      <c r="AM267" s="40"/>
      <c r="AN267" s="40"/>
      <c r="AO267" s="44"/>
      <c r="AP267" s="40"/>
      <c r="AQ267" s="44"/>
      <c r="AR267" s="44"/>
      <c r="AS267" s="44"/>
      <c r="AZ267" s="92" t="str">
        <f>IF(ISNUMBER(($H267)),IF('Order Form'!$K$15="Yes","Y",""),"")</f>
        <v/>
      </c>
      <c r="BD267" s="93" t="e">
        <f>IF('Order Form'!#REF!&gt;0,"OF"," ")</f>
        <v>#REF!</v>
      </c>
      <c r="BE267" s="92" t="e">
        <f>IF('Order Form'!#REF!&gt;0,"Y"," ")</f>
        <v>#REF!</v>
      </c>
      <c r="BF267" s="92" t="e">
        <f>IF('Order Form'!#REF!&gt;0,"STANDARD"," ")</f>
        <v>#REF!</v>
      </c>
    </row>
    <row r="268" spans="1:58">
      <c r="A268" s="40"/>
      <c r="B268" s="99" t="str">
        <f>IF(ISNUMBER(($H268)),'Order Form'!$D$5,"")</f>
        <v/>
      </c>
      <c r="C268" s="98" t="str">
        <f>IF(ISNUMBER(($H268)),'Order Form'!$G$5,"")</f>
        <v/>
      </c>
      <c r="D268" s="98" t="str">
        <f>IF('Order Form'!F284="","",IF(ISNUMBER(($H268)),'Order Form'!F284,""))</f>
        <v/>
      </c>
      <c r="E268" s="41"/>
      <c r="F268" s="97" t="str">
        <f>IF(ISNUMBER((H268)),SUBSTITUTE(SUBSTITUTE('Order Form'!B284,"-","")," ",""),"")</f>
        <v/>
      </c>
      <c r="G268" s="42"/>
      <c r="H268" s="96" t="str">
        <f>IF('Order Form'!H284&gt;0,'Order Form'!H284," ")</f>
        <v xml:space="preserve"> </v>
      </c>
      <c r="I268" s="95" t="str">
        <f>IF('Order Form'!$K$13="Yes",(IF('Order Form'!J284&gt;0,"",IF('Order Form'!$K$10&lt;&gt;"GR - Gratis",IF('Order Form'!I284=0,"",IF(ISNUMBER($H268),'Order Form'!I284,"")),""))),"")</f>
        <v/>
      </c>
      <c r="J268" s="95" t="str">
        <f>IF('Order Form'!$K$13="Yes",(IF('Order Form'!J284=0,"",IF('Order Form'!$K$10&lt;&gt;"GR - Gratis",IF(ISNUMBER($H268),'Order Form'!J284,""),""))),"")</f>
        <v/>
      </c>
      <c r="K268" s="43"/>
      <c r="L268" s="95" t="str">
        <f>IF('Order Form'!J284&gt;0,"",IF('Order Form'!G284=0,"",IF('Order Form'!$K$10&lt;&gt;"GR - Gratis",IF('Order Form'!$K$12="Yes",IF(ISNUMBER($H268),'Order Form'!G284*100,""),""),"")))</f>
        <v/>
      </c>
      <c r="M268" s="95" t="str">
        <f>IF('Order Form'!J284&gt;0,"",IF('Order Form'!$K$17=0,"",IF('Order Form'!$K$17=0,"",IF('Order Form'!$K$10&lt;&gt;"GR - Gratis",IF('Order Form'!$K$12="Yes",IF(ISNUMBER($H268),'Order Form'!$K$17*100,""),""),""))))</f>
        <v/>
      </c>
      <c r="N268" s="44"/>
      <c r="O268" s="94" t="str">
        <f>IF('Order Form'!$B$8="Name / Attent Of","",IF(ISNUMBER($H268),IF('Order Form'!$K$14="Yes",'Order Form'!$B$8,""),""))</f>
        <v/>
      </c>
      <c r="P268" s="102" t="str">
        <f>IF('Order Form'!$B$9="Company / Department","",IF(ISNUMBER($H268),IF('Order Form'!$K$14="Yes",'Order Form'!$B$9,""),""))</f>
        <v/>
      </c>
      <c r="Q268" s="94" t="str">
        <f>IF('Order Form'!$B$10="Address 1","",IF(ISNUMBER($H268),IF('Order Form'!$K$14="Yes",'Order Form'!$B$10,""),""))</f>
        <v/>
      </c>
      <c r="R268" s="94" t="str">
        <f>IF('Order Form'!$B$11="Address 2","",IF(ISNUMBER($H268),IF('Order Form'!$K$14="Yes",'Order Form'!$B$11,""),""))</f>
        <v/>
      </c>
      <c r="S268" s="102" t="str">
        <f>IF('Order Form'!$B$12="Address 3","",IF(ISNUMBER($H268),IF('Order Form'!$K$14="Yes",'Order Form'!$B$12,""),""))</f>
        <v/>
      </c>
      <c r="T268" s="94" t="str">
        <f>IF('Order Form'!$B$13="Town","",IF(ISNUMBER($H268),IF('Order Form'!$K$14="Yes",'Order Form'!$B$13,""),""))</f>
        <v/>
      </c>
      <c r="U268" s="40"/>
      <c r="V268" s="109" t="str">
        <f>IF('Order Form'!$B$14="Post Code","",IF(ISNUMBER($H268),IF('Order Form'!$K$14="Yes",'Order Form'!$B$14,""),""))</f>
        <v/>
      </c>
      <c r="W268" s="104" t="str">
        <f>IF('Order Form'!$B$15="Country","",IF(ISNUMBER($H268),IF('Order Form'!$K$14="Yes",VLOOKUP('Order Form'!$B$15,Lists!N:O,2,0),""),""))</f>
        <v/>
      </c>
      <c r="X268" s="106"/>
      <c r="Y268" s="105" t="str">
        <f>IF('Order Form'!$F$8="Phone","",IF(ISNUMBER($H268),IF('Order Form'!$K$14="Yes",'Order Form'!$F$8,""),""))</f>
        <v/>
      </c>
      <c r="Z268" s="103" t="str">
        <f>IF('Order Form'!$F$9="Email","",IF(ISNUMBER($H268),IF('Order Form'!$K$14="Yes",'Order Form'!$F$9,""),""))</f>
        <v/>
      </c>
      <c r="AA268" s="44"/>
      <c r="AC268" s="92" t="str">
        <f>IF(ISNUMBER(($H268)),LEFT('Order Form'!$K$10,2),"")</f>
        <v/>
      </c>
      <c r="AD268" s="40"/>
      <c r="AE268" s="92" t="str">
        <f>IF(AC268="GR",LEFT('Order Form'!$K$11,2),"")</f>
        <v/>
      </c>
      <c r="AF268" s="40"/>
      <c r="AG268" s="44"/>
      <c r="AH268" s="44"/>
      <c r="AI268" s="92" t="str">
        <f>IF(ISNUMBER(($H268)),IF('Order Form'!$K$16="Yes","P",""),"")</f>
        <v/>
      </c>
      <c r="AJ268" s="40"/>
      <c r="AK268" s="112"/>
      <c r="AL268" s="112"/>
      <c r="AM268" s="40"/>
      <c r="AN268" s="40"/>
      <c r="AO268" s="44"/>
      <c r="AP268" s="40"/>
      <c r="AQ268" s="44"/>
      <c r="AR268" s="44"/>
      <c r="AS268" s="44"/>
      <c r="AZ268" s="92" t="str">
        <f>IF(ISNUMBER(($H268)),IF('Order Form'!$K$15="Yes","Y",""),"")</f>
        <v/>
      </c>
      <c r="BD268" s="93" t="e">
        <f>IF('Order Form'!#REF!&gt;0,"OF"," ")</f>
        <v>#REF!</v>
      </c>
      <c r="BE268" s="92" t="e">
        <f>IF('Order Form'!#REF!&gt;0,"Y"," ")</f>
        <v>#REF!</v>
      </c>
      <c r="BF268" s="92" t="e">
        <f>IF('Order Form'!#REF!&gt;0,"STANDARD"," ")</f>
        <v>#REF!</v>
      </c>
    </row>
    <row r="269" spans="1:58">
      <c r="A269" s="40"/>
      <c r="B269" s="99" t="str">
        <f>IF(ISNUMBER(($H269)),'Order Form'!$D$5,"")</f>
        <v/>
      </c>
      <c r="C269" s="98" t="str">
        <f>IF(ISNUMBER(($H269)),'Order Form'!$G$5,"")</f>
        <v/>
      </c>
      <c r="D269" s="98" t="str">
        <f>IF('Order Form'!F285="","",IF(ISNUMBER(($H269)),'Order Form'!F285,""))</f>
        <v/>
      </c>
      <c r="E269" s="41"/>
      <c r="F269" s="97" t="str">
        <f>IF(ISNUMBER((H269)),SUBSTITUTE(SUBSTITUTE('Order Form'!B285,"-","")," ",""),"")</f>
        <v/>
      </c>
      <c r="G269" s="42"/>
      <c r="H269" s="96" t="str">
        <f>IF('Order Form'!H285&gt;0,'Order Form'!H285," ")</f>
        <v xml:space="preserve"> </v>
      </c>
      <c r="I269" s="95" t="str">
        <f>IF('Order Form'!$K$13="Yes",(IF('Order Form'!J285&gt;0,"",IF('Order Form'!$K$10&lt;&gt;"GR - Gratis",IF('Order Form'!I285=0,"",IF(ISNUMBER($H269),'Order Form'!I285,"")),""))),"")</f>
        <v/>
      </c>
      <c r="J269" s="95" t="str">
        <f>IF('Order Form'!$K$13="Yes",(IF('Order Form'!J285=0,"",IF('Order Form'!$K$10&lt;&gt;"GR - Gratis",IF(ISNUMBER($H269),'Order Form'!J285,""),""))),"")</f>
        <v/>
      </c>
      <c r="K269" s="43"/>
      <c r="L269" s="95" t="str">
        <f>IF('Order Form'!J285&gt;0,"",IF('Order Form'!G285=0,"",IF('Order Form'!$K$10&lt;&gt;"GR - Gratis",IF('Order Form'!$K$12="Yes",IF(ISNUMBER($H269),'Order Form'!G285*100,""),""),"")))</f>
        <v/>
      </c>
      <c r="M269" s="95" t="str">
        <f>IF('Order Form'!J285&gt;0,"",IF('Order Form'!$K$17=0,"",IF('Order Form'!$K$17=0,"",IF('Order Form'!$K$10&lt;&gt;"GR - Gratis",IF('Order Form'!$K$12="Yes",IF(ISNUMBER($H269),'Order Form'!$K$17*100,""),""),""))))</f>
        <v/>
      </c>
      <c r="N269" s="44"/>
      <c r="O269" s="94" t="str">
        <f>IF('Order Form'!$B$8="Name / Attent Of","",IF(ISNUMBER($H269),IF('Order Form'!$K$14="Yes",'Order Form'!$B$8,""),""))</f>
        <v/>
      </c>
      <c r="P269" s="102" t="str">
        <f>IF('Order Form'!$B$9="Company / Department","",IF(ISNUMBER($H269),IF('Order Form'!$K$14="Yes",'Order Form'!$B$9,""),""))</f>
        <v/>
      </c>
      <c r="Q269" s="94" t="str">
        <f>IF('Order Form'!$B$10="Address 1","",IF(ISNUMBER($H269),IF('Order Form'!$K$14="Yes",'Order Form'!$B$10,""),""))</f>
        <v/>
      </c>
      <c r="R269" s="94" t="str">
        <f>IF('Order Form'!$B$11="Address 2","",IF(ISNUMBER($H269),IF('Order Form'!$K$14="Yes",'Order Form'!$B$11,""),""))</f>
        <v/>
      </c>
      <c r="S269" s="102" t="str">
        <f>IF('Order Form'!$B$12="Address 3","",IF(ISNUMBER($H269),IF('Order Form'!$K$14="Yes",'Order Form'!$B$12,""),""))</f>
        <v/>
      </c>
      <c r="T269" s="94" t="str">
        <f>IF('Order Form'!$B$13="Town","",IF(ISNUMBER($H269),IF('Order Form'!$K$14="Yes",'Order Form'!$B$13,""),""))</f>
        <v/>
      </c>
      <c r="U269" s="40"/>
      <c r="V269" s="109" t="str">
        <f>IF('Order Form'!$B$14="Post Code","",IF(ISNUMBER($H269),IF('Order Form'!$K$14="Yes",'Order Form'!$B$14,""),""))</f>
        <v/>
      </c>
      <c r="W269" s="104" t="str">
        <f>IF('Order Form'!$B$15="Country","",IF(ISNUMBER($H269),IF('Order Form'!$K$14="Yes",VLOOKUP('Order Form'!$B$15,Lists!N:O,2,0),""),""))</f>
        <v/>
      </c>
      <c r="X269" s="106"/>
      <c r="Y269" s="105" t="str">
        <f>IF('Order Form'!$F$8="Phone","",IF(ISNUMBER($H269),IF('Order Form'!$K$14="Yes",'Order Form'!$F$8,""),""))</f>
        <v/>
      </c>
      <c r="Z269" s="103" t="str">
        <f>IF('Order Form'!$F$9="Email","",IF(ISNUMBER($H269),IF('Order Form'!$K$14="Yes",'Order Form'!$F$9,""),""))</f>
        <v/>
      </c>
      <c r="AA269" s="44"/>
      <c r="AC269" s="92" t="str">
        <f>IF(ISNUMBER(($H269)),LEFT('Order Form'!$K$10,2),"")</f>
        <v/>
      </c>
      <c r="AD269" s="40"/>
      <c r="AE269" s="92" t="str">
        <f>IF(AC269="GR",LEFT('Order Form'!$K$11,2),"")</f>
        <v/>
      </c>
      <c r="AF269" s="40"/>
      <c r="AG269" s="44"/>
      <c r="AH269" s="44"/>
      <c r="AI269" s="92" t="str">
        <f>IF(ISNUMBER(($H269)),IF('Order Form'!$K$16="Yes","P",""),"")</f>
        <v/>
      </c>
      <c r="AJ269" s="40"/>
      <c r="AK269" s="112"/>
      <c r="AL269" s="112"/>
      <c r="AM269" s="40"/>
      <c r="AN269" s="40"/>
      <c r="AO269" s="44"/>
      <c r="AP269" s="40"/>
      <c r="AQ269" s="44"/>
      <c r="AR269" s="44"/>
      <c r="AS269" s="44"/>
      <c r="AZ269" s="92" t="str">
        <f>IF(ISNUMBER(($H269)),IF('Order Form'!$K$15="Yes","Y",""),"")</f>
        <v/>
      </c>
      <c r="BD269" s="93" t="e">
        <f>IF('Order Form'!#REF!&gt;0,"OF"," ")</f>
        <v>#REF!</v>
      </c>
      <c r="BE269" s="92" t="e">
        <f>IF('Order Form'!#REF!&gt;0,"Y"," ")</f>
        <v>#REF!</v>
      </c>
      <c r="BF269" s="92" t="e">
        <f>IF('Order Form'!#REF!&gt;0,"STANDARD"," ")</f>
        <v>#REF!</v>
      </c>
    </row>
    <row r="270" spans="1:58">
      <c r="A270" s="40"/>
      <c r="B270" s="99" t="str">
        <f>IF(ISNUMBER(($H270)),'Order Form'!$D$5,"")</f>
        <v/>
      </c>
      <c r="C270" s="98" t="str">
        <f>IF(ISNUMBER(($H270)),'Order Form'!$G$5,"")</f>
        <v/>
      </c>
      <c r="D270" s="98" t="str">
        <f>IF('Order Form'!F286="","",IF(ISNUMBER(($H270)),'Order Form'!F286,""))</f>
        <v/>
      </c>
      <c r="E270" s="41"/>
      <c r="F270" s="97" t="str">
        <f>IF(ISNUMBER((H270)),SUBSTITUTE(SUBSTITUTE('Order Form'!B286,"-","")," ",""),"")</f>
        <v/>
      </c>
      <c r="G270" s="42"/>
      <c r="H270" s="96" t="str">
        <f>IF('Order Form'!H286&gt;0,'Order Form'!H286," ")</f>
        <v xml:space="preserve"> </v>
      </c>
      <c r="I270" s="95" t="str">
        <f>IF('Order Form'!$K$13="Yes",(IF('Order Form'!J286&gt;0,"",IF('Order Form'!$K$10&lt;&gt;"GR - Gratis",IF('Order Form'!I286=0,"",IF(ISNUMBER($H270),'Order Form'!I286,"")),""))),"")</f>
        <v/>
      </c>
      <c r="J270" s="95" t="str">
        <f>IF('Order Form'!$K$13="Yes",(IF('Order Form'!J286=0,"",IF('Order Form'!$K$10&lt;&gt;"GR - Gratis",IF(ISNUMBER($H270),'Order Form'!J286,""),""))),"")</f>
        <v/>
      </c>
      <c r="K270" s="43"/>
      <c r="L270" s="95" t="str">
        <f>IF('Order Form'!J286&gt;0,"",IF('Order Form'!G286=0,"",IF('Order Form'!$K$10&lt;&gt;"GR - Gratis",IF('Order Form'!$K$12="Yes",IF(ISNUMBER($H270),'Order Form'!G286*100,""),""),"")))</f>
        <v/>
      </c>
      <c r="M270" s="95" t="str">
        <f>IF('Order Form'!J286&gt;0,"",IF('Order Form'!$K$17=0,"",IF('Order Form'!$K$17=0,"",IF('Order Form'!$K$10&lt;&gt;"GR - Gratis",IF('Order Form'!$K$12="Yes",IF(ISNUMBER($H270),'Order Form'!$K$17*100,""),""),""))))</f>
        <v/>
      </c>
      <c r="N270" s="44"/>
      <c r="O270" s="94" t="str">
        <f>IF('Order Form'!$B$8="Name / Attent Of","",IF(ISNUMBER($H270),IF('Order Form'!$K$14="Yes",'Order Form'!$B$8,""),""))</f>
        <v/>
      </c>
      <c r="P270" s="102" t="str">
        <f>IF('Order Form'!$B$9="Company / Department","",IF(ISNUMBER($H270),IF('Order Form'!$K$14="Yes",'Order Form'!$B$9,""),""))</f>
        <v/>
      </c>
      <c r="Q270" s="94" t="str">
        <f>IF('Order Form'!$B$10="Address 1","",IF(ISNUMBER($H270),IF('Order Form'!$K$14="Yes",'Order Form'!$B$10,""),""))</f>
        <v/>
      </c>
      <c r="R270" s="94" t="str">
        <f>IF('Order Form'!$B$11="Address 2","",IF(ISNUMBER($H270),IF('Order Form'!$K$14="Yes",'Order Form'!$B$11,""),""))</f>
        <v/>
      </c>
      <c r="S270" s="102" t="str">
        <f>IF('Order Form'!$B$12="Address 3","",IF(ISNUMBER($H270),IF('Order Form'!$K$14="Yes",'Order Form'!$B$12,""),""))</f>
        <v/>
      </c>
      <c r="T270" s="94" t="str">
        <f>IF('Order Form'!$B$13="Town","",IF(ISNUMBER($H270),IF('Order Form'!$K$14="Yes",'Order Form'!$B$13,""),""))</f>
        <v/>
      </c>
      <c r="U270" s="40"/>
      <c r="V270" s="109" t="str">
        <f>IF('Order Form'!$B$14="Post Code","",IF(ISNUMBER($H270),IF('Order Form'!$K$14="Yes",'Order Form'!$B$14,""),""))</f>
        <v/>
      </c>
      <c r="W270" s="104" t="str">
        <f>IF('Order Form'!$B$15="Country","",IF(ISNUMBER($H270),IF('Order Form'!$K$14="Yes",VLOOKUP('Order Form'!$B$15,Lists!N:O,2,0),""),""))</f>
        <v/>
      </c>
      <c r="X270" s="106"/>
      <c r="Y270" s="105" t="str">
        <f>IF('Order Form'!$F$8="Phone","",IF(ISNUMBER($H270),IF('Order Form'!$K$14="Yes",'Order Form'!$F$8,""),""))</f>
        <v/>
      </c>
      <c r="Z270" s="103" t="str">
        <f>IF('Order Form'!$F$9="Email","",IF(ISNUMBER($H270),IF('Order Form'!$K$14="Yes",'Order Form'!$F$9,""),""))</f>
        <v/>
      </c>
      <c r="AA270" s="44"/>
      <c r="AC270" s="92" t="str">
        <f>IF(ISNUMBER(($H270)),LEFT('Order Form'!$K$10,2),"")</f>
        <v/>
      </c>
      <c r="AD270" s="40"/>
      <c r="AE270" s="92" t="str">
        <f>IF(AC270="GR",LEFT('Order Form'!$K$11,2),"")</f>
        <v/>
      </c>
      <c r="AF270" s="40"/>
      <c r="AG270" s="44"/>
      <c r="AH270" s="44"/>
      <c r="AI270" s="92" t="str">
        <f>IF(ISNUMBER(($H270)),IF('Order Form'!$K$16="Yes","P",""),"")</f>
        <v/>
      </c>
      <c r="AJ270" s="40"/>
      <c r="AK270" s="112"/>
      <c r="AL270" s="112"/>
      <c r="AM270" s="40"/>
      <c r="AN270" s="40"/>
      <c r="AO270" s="44"/>
      <c r="AP270" s="40"/>
      <c r="AQ270" s="44"/>
      <c r="AR270" s="44"/>
      <c r="AS270" s="44"/>
      <c r="AZ270" s="92" t="str">
        <f>IF(ISNUMBER(($H270)),IF('Order Form'!$K$15="Yes","Y",""),"")</f>
        <v/>
      </c>
      <c r="BD270" s="93" t="e">
        <f>IF('Order Form'!#REF!&gt;0,"OF"," ")</f>
        <v>#REF!</v>
      </c>
      <c r="BE270" s="92" t="e">
        <f>IF('Order Form'!#REF!&gt;0,"Y"," ")</f>
        <v>#REF!</v>
      </c>
      <c r="BF270" s="92" t="e">
        <f>IF('Order Form'!#REF!&gt;0,"STANDARD"," ")</f>
        <v>#REF!</v>
      </c>
    </row>
    <row r="271" spans="1:58">
      <c r="A271" s="40"/>
      <c r="B271" s="99" t="str">
        <f>IF(ISNUMBER(($H271)),'Order Form'!$D$5,"")</f>
        <v/>
      </c>
      <c r="C271" s="98" t="str">
        <f>IF(ISNUMBER(($H271)),'Order Form'!$G$5,"")</f>
        <v/>
      </c>
      <c r="D271" s="98" t="str">
        <f>IF('Order Form'!F287="","",IF(ISNUMBER(($H271)),'Order Form'!F287,""))</f>
        <v/>
      </c>
      <c r="E271" s="41"/>
      <c r="F271" s="97" t="str">
        <f>IF(ISNUMBER((H271)),SUBSTITUTE(SUBSTITUTE('Order Form'!B287,"-","")," ",""),"")</f>
        <v/>
      </c>
      <c r="G271" s="42"/>
      <c r="H271" s="96" t="str">
        <f>IF('Order Form'!H287&gt;0,'Order Form'!H287," ")</f>
        <v xml:space="preserve"> </v>
      </c>
      <c r="I271" s="95" t="str">
        <f>IF('Order Form'!$K$13="Yes",(IF('Order Form'!J287&gt;0,"",IF('Order Form'!$K$10&lt;&gt;"GR - Gratis",IF('Order Form'!I287=0,"",IF(ISNUMBER($H271),'Order Form'!I287,"")),""))),"")</f>
        <v/>
      </c>
      <c r="J271" s="95" t="str">
        <f>IF('Order Form'!$K$13="Yes",(IF('Order Form'!J287=0,"",IF('Order Form'!$K$10&lt;&gt;"GR - Gratis",IF(ISNUMBER($H271),'Order Form'!J287,""),""))),"")</f>
        <v/>
      </c>
      <c r="K271" s="43"/>
      <c r="L271" s="95" t="str">
        <f>IF('Order Form'!J287&gt;0,"",IF('Order Form'!G287=0,"",IF('Order Form'!$K$10&lt;&gt;"GR - Gratis",IF('Order Form'!$K$12="Yes",IF(ISNUMBER($H271),'Order Form'!G287*100,""),""),"")))</f>
        <v/>
      </c>
      <c r="M271" s="95" t="str">
        <f>IF('Order Form'!J287&gt;0,"",IF('Order Form'!$K$17=0,"",IF('Order Form'!$K$17=0,"",IF('Order Form'!$K$10&lt;&gt;"GR - Gratis",IF('Order Form'!$K$12="Yes",IF(ISNUMBER($H271),'Order Form'!$K$17*100,""),""),""))))</f>
        <v/>
      </c>
      <c r="N271" s="44"/>
      <c r="O271" s="94" t="str">
        <f>IF('Order Form'!$B$8="Name / Attent Of","",IF(ISNUMBER($H271),IF('Order Form'!$K$14="Yes",'Order Form'!$B$8,""),""))</f>
        <v/>
      </c>
      <c r="P271" s="102" t="str">
        <f>IF('Order Form'!$B$9="Company / Department","",IF(ISNUMBER($H271),IF('Order Form'!$K$14="Yes",'Order Form'!$B$9,""),""))</f>
        <v/>
      </c>
      <c r="Q271" s="94" t="str">
        <f>IF('Order Form'!$B$10="Address 1","",IF(ISNUMBER($H271),IF('Order Form'!$K$14="Yes",'Order Form'!$B$10,""),""))</f>
        <v/>
      </c>
      <c r="R271" s="94" t="str">
        <f>IF('Order Form'!$B$11="Address 2","",IF(ISNUMBER($H271),IF('Order Form'!$K$14="Yes",'Order Form'!$B$11,""),""))</f>
        <v/>
      </c>
      <c r="S271" s="102" t="str">
        <f>IF('Order Form'!$B$12="Address 3","",IF(ISNUMBER($H271),IF('Order Form'!$K$14="Yes",'Order Form'!$B$12,""),""))</f>
        <v/>
      </c>
      <c r="T271" s="94" t="str">
        <f>IF('Order Form'!$B$13="Town","",IF(ISNUMBER($H271),IF('Order Form'!$K$14="Yes",'Order Form'!$B$13,""),""))</f>
        <v/>
      </c>
      <c r="U271" s="40"/>
      <c r="V271" s="109" t="str">
        <f>IF('Order Form'!$B$14="Post Code","",IF(ISNUMBER($H271),IF('Order Form'!$K$14="Yes",'Order Form'!$B$14,""),""))</f>
        <v/>
      </c>
      <c r="W271" s="104" t="str">
        <f>IF('Order Form'!$B$15="Country","",IF(ISNUMBER($H271),IF('Order Form'!$K$14="Yes",VLOOKUP('Order Form'!$B$15,Lists!N:O,2,0),""),""))</f>
        <v/>
      </c>
      <c r="X271" s="106"/>
      <c r="Y271" s="105" t="str">
        <f>IF('Order Form'!$F$8="Phone","",IF(ISNUMBER($H271),IF('Order Form'!$K$14="Yes",'Order Form'!$F$8,""),""))</f>
        <v/>
      </c>
      <c r="Z271" s="103" t="str">
        <f>IF('Order Form'!$F$9="Email","",IF(ISNUMBER($H271),IF('Order Form'!$K$14="Yes",'Order Form'!$F$9,""),""))</f>
        <v/>
      </c>
      <c r="AA271" s="44"/>
      <c r="AC271" s="92" t="str">
        <f>IF(ISNUMBER(($H271)),LEFT('Order Form'!$K$10,2),"")</f>
        <v/>
      </c>
      <c r="AD271" s="40"/>
      <c r="AE271" s="92" t="str">
        <f>IF(AC271="GR",LEFT('Order Form'!$K$11,2),"")</f>
        <v/>
      </c>
      <c r="AF271" s="40"/>
      <c r="AG271" s="44"/>
      <c r="AH271" s="44"/>
      <c r="AI271" s="92" t="str">
        <f>IF(ISNUMBER(($H271)),IF('Order Form'!$K$16="Yes","P",""),"")</f>
        <v/>
      </c>
      <c r="AJ271" s="40"/>
      <c r="AK271" s="112"/>
      <c r="AL271" s="112"/>
      <c r="AM271" s="40"/>
      <c r="AN271" s="40"/>
      <c r="AO271" s="44"/>
      <c r="AP271" s="40"/>
      <c r="AQ271" s="44"/>
      <c r="AR271" s="44"/>
      <c r="AS271" s="44"/>
      <c r="AZ271" s="92" t="str">
        <f>IF(ISNUMBER(($H271)),IF('Order Form'!$K$15="Yes","Y",""),"")</f>
        <v/>
      </c>
      <c r="BD271" s="93" t="e">
        <f>IF('Order Form'!#REF!&gt;0,"OF"," ")</f>
        <v>#REF!</v>
      </c>
      <c r="BE271" s="92" t="e">
        <f>IF('Order Form'!#REF!&gt;0,"Y"," ")</f>
        <v>#REF!</v>
      </c>
      <c r="BF271" s="92" t="e">
        <f>IF('Order Form'!#REF!&gt;0,"STANDARD"," ")</f>
        <v>#REF!</v>
      </c>
    </row>
    <row r="272" spans="1:58">
      <c r="A272" s="40"/>
      <c r="B272" s="99" t="str">
        <f>IF(ISNUMBER(($H272)),'Order Form'!$D$5,"")</f>
        <v/>
      </c>
      <c r="C272" s="98" t="str">
        <f>IF(ISNUMBER(($H272)),'Order Form'!$G$5,"")</f>
        <v/>
      </c>
      <c r="D272" s="98" t="str">
        <f>IF('Order Form'!F288="","",IF(ISNUMBER(($H272)),'Order Form'!F288,""))</f>
        <v/>
      </c>
      <c r="E272" s="41"/>
      <c r="F272" s="97" t="str">
        <f>IF(ISNUMBER((H272)),SUBSTITUTE(SUBSTITUTE('Order Form'!B288,"-","")," ",""),"")</f>
        <v/>
      </c>
      <c r="G272" s="42"/>
      <c r="H272" s="96" t="str">
        <f>IF('Order Form'!H288&gt;0,'Order Form'!H288," ")</f>
        <v xml:space="preserve"> </v>
      </c>
      <c r="I272" s="95" t="str">
        <f>IF('Order Form'!$K$13="Yes",(IF('Order Form'!J288&gt;0,"",IF('Order Form'!$K$10&lt;&gt;"GR - Gratis",IF('Order Form'!I288=0,"",IF(ISNUMBER($H272),'Order Form'!I288,"")),""))),"")</f>
        <v/>
      </c>
      <c r="J272" s="95" t="str">
        <f>IF('Order Form'!$K$13="Yes",(IF('Order Form'!J288=0,"",IF('Order Form'!$K$10&lt;&gt;"GR - Gratis",IF(ISNUMBER($H272),'Order Form'!J288,""),""))),"")</f>
        <v/>
      </c>
      <c r="K272" s="43"/>
      <c r="L272" s="95" t="str">
        <f>IF('Order Form'!J288&gt;0,"",IF('Order Form'!G288=0,"",IF('Order Form'!$K$10&lt;&gt;"GR - Gratis",IF('Order Form'!$K$12="Yes",IF(ISNUMBER($H272),'Order Form'!G288*100,""),""),"")))</f>
        <v/>
      </c>
      <c r="M272" s="95" t="str">
        <f>IF('Order Form'!J288&gt;0,"",IF('Order Form'!$K$17=0,"",IF('Order Form'!$K$17=0,"",IF('Order Form'!$K$10&lt;&gt;"GR - Gratis",IF('Order Form'!$K$12="Yes",IF(ISNUMBER($H272),'Order Form'!$K$17*100,""),""),""))))</f>
        <v/>
      </c>
      <c r="N272" s="44"/>
      <c r="O272" s="94" t="str">
        <f>IF('Order Form'!$B$8="Name / Attent Of","",IF(ISNUMBER($H272),IF('Order Form'!$K$14="Yes",'Order Form'!$B$8,""),""))</f>
        <v/>
      </c>
      <c r="P272" s="102" t="str">
        <f>IF('Order Form'!$B$9="Company / Department","",IF(ISNUMBER($H272),IF('Order Form'!$K$14="Yes",'Order Form'!$B$9,""),""))</f>
        <v/>
      </c>
      <c r="Q272" s="94" t="str">
        <f>IF('Order Form'!$B$10="Address 1","",IF(ISNUMBER($H272),IF('Order Form'!$K$14="Yes",'Order Form'!$B$10,""),""))</f>
        <v/>
      </c>
      <c r="R272" s="94" t="str">
        <f>IF('Order Form'!$B$11="Address 2","",IF(ISNUMBER($H272),IF('Order Form'!$K$14="Yes",'Order Form'!$B$11,""),""))</f>
        <v/>
      </c>
      <c r="S272" s="102" t="str">
        <f>IF('Order Form'!$B$12="Address 3","",IF(ISNUMBER($H272),IF('Order Form'!$K$14="Yes",'Order Form'!$B$12,""),""))</f>
        <v/>
      </c>
      <c r="T272" s="94" t="str">
        <f>IF('Order Form'!$B$13="Town","",IF(ISNUMBER($H272),IF('Order Form'!$K$14="Yes",'Order Form'!$B$13,""),""))</f>
        <v/>
      </c>
      <c r="U272" s="40"/>
      <c r="V272" s="109" t="str">
        <f>IF('Order Form'!$B$14="Post Code","",IF(ISNUMBER($H272),IF('Order Form'!$K$14="Yes",'Order Form'!$B$14,""),""))</f>
        <v/>
      </c>
      <c r="W272" s="104" t="str">
        <f>IF('Order Form'!$B$15="Country","",IF(ISNUMBER($H272),IF('Order Form'!$K$14="Yes",VLOOKUP('Order Form'!$B$15,Lists!N:O,2,0),""),""))</f>
        <v/>
      </c>
      <c r="X272" s="106"/>
      <c r="Y272" s="105" t="str">
        <f>IF('Order Form'!$F$8="Phone","",IF(ISNUMBER($H272),IF('Order Form'!$K$14="Yes",'Order Form'!$F$8,""),""))</f>
        <v/>
      </c>
      <c r="Z272" s="103" t="str">
        <f>IF('Order Form'!$F$9="Email","",IF(ISNUMBER($H272),IF('Order Form'!$K$14="Yes",'Order Form'!$F$9,""),""))</f>
        <v/>
      </c>
      <c r="AA272" s="44"/>
      <c r="AC272" s="92" t="str">
        <f>IF(ISNUMBER(($H272)),LEFT('Order Form'!$K$10,2),"")</f>
        <v/>
      </c>
      <c r="AD272" s="40"/>
      <c r="AE272" s="92" t="str">
        <f>IF(AC272="GR",LEFT('Order Form'!$K$11,2),"")</f>
        <v/>
      </c>
      <c r="AF272" s="40"/>
      <c r="AG272" s="44"/>
      <c r="AH272" s="44"/>
      <c r="AI272" s="92" t="str">
        <f>IF(ISNUMBER(($H272)),IF('Order Form'!$K$16="Yes","P",""),"")</f>
        <v/>
      </c>
      <c r="AJ272" s="40"/>
      <c r="AK272" s="112"/>
      <c r="AL272" s="112"/>
      <c r="AM272" s="40"/>
      <c r="AN272" s="40"/>
      <c r="AO272" s="44"/>
      <c r="AP272" s="40"/>
      <c r="AQ272" s="44"/>
      <c r="AR272" s="44"/>
      <c r="AS272" s="44"/>
      <c r="AZ272" s="92" t="str">
        <f>IF(ISNUMBER(($H272)),IF('Order Form'!$K$15="Yes","Y",""),"")</f>
        <v/>
      </c>
      <c r="BD272" s="93" t="e">
        <f>IF('Order Form'!#REF!&gt;0,"OF"," ")</f>
        <v>#REF!</v>
      </c>
      <c r="BE272" s="92" t="e">
        <f>IF('Order Form'!#REF!&gt;0,"Y"," ")</f>
        <v>#REF!</v>
      </c>
      <c r="BF272" s="92" t="e">
        <f>IF('Order Form'!#REF!&gt;0,"STANDARD"," ")</f>
        <v>#REF!</v>
      </c>
    </row>
    <row r="273" spans="1:58">
      <c r="A273" s="40"/>
      <c r="B273" s="99" t="str">
        <f>IF(ISNUMBER(($H273)),'Order Form'!$D$5,"")</f>
        <v/>
      </c>
      <c r="C273" s="98" t="str">
        <f>IF(ISNUMBER(($H273)),'Order Form'!$G$5,"")</f>
        <v/>
      </c>
      <c r="D273" s="98" t="str">
        <f>IF('Order Form'!F289="","",IF(ISNUMBER(($H273)),'Order Form'!F289,""))</f>
        <v/>
      </c>
      <c r="E273" s="41"/>
      <c r="F273" s="97" t="str">
        <f>IF(ISNUMBER((H273)),SUBSTITUTE(SUBSTITUTE('Order Form'!B289,"-","")," ",""),"")</f>
        <v/>
      </c>
      <c r="G273" s="42"/>
      <c r="H273" s="96" t="str">
        <f>IF('Order Form'!H289&gt;0,'Order Form'!H289," ")</f>
        <v xml:space="preserve"> </v>
      </c>
      <c r="I273" s="95" t="str">
        <f>IF('Order Form'!$K$13="Yes",(IF('Order Form'!J289&gt;0,"",IF('Order Form'!$K$10&lt;&gt;"GR - Gratis",IF('Order Form'!I289=0,"",IF(ISNUMBER($H273),'Order Form'!I289,"")),""))),"")</f>
        <v/>
      </c>
      <c r="J273" s="95" t="str">
        <f>IF('Order Form'!$K$13="Yes",(IF('Order Form'!J289=0,"",IF('Order Form'!$K$10&lt;&gt;"GR - Gratis",IF(ISNUMBER($H273),'Order Form'!J289,""),""))),"")</f>
        <v/>
      </c>
      <c r="K273" s="43"/>
      <c r="L273" s="95" t="str">
        <f>IF('Order Form'!J289&gt;0,"",IF('Order Form'!G289=0,"",IF('Order Form'!$K$10&lt;&gt;"GR - Gratis",IF('Order Form'!$K$12="Yes",IF(ISNUMBER($H273),'Order Form'!G289*100,""),""),"")))</f>
        <v/>
      </c>
      <c r="M273" s="95" t="str">
        <f>IF('Order Form'!J289&gt;0,"",IF('Order Form'!$K$17=0,"",IF('Order Form'!$K$17=0,"",IF('Order Form'!$K$10&lt;&gt;"GR - Gratis",IF('Order Form'!$K$12="Yes",IF(ISNUMBER($H273),'Order Form'!$K$17*100,""),""),""))))</f>
        <v/>
      </c>
      <c r="N273" s="44"/>
      <c r="O273" s="94" t="str">
        <f>IF('Order Form'!$B$8="Name / Attent Of","",IF(ISNUMBER($H273),IF('Order Form'!$K$14="Yes",'Order Form'!$B$8,""),""))</f>
        <v/>
      </c>
      <c r="P273" s="102" t="str">
        <f>IF('Order Form'!$B$9="Company / Department","",IF(ISNUMBER($H273),IF('Order Form'!$K$14="Yes",'Order Form'!$B$9,""),""))</f>
        <v/>
      </c>
      <c r="Q273" s="94" t="str">
        <f>IF('Order Form'!$B$10="Address 1","",IF(ISNUMBER($H273),IF('Order Form'!$K$14="Yes",'Order Form'!$B$10,""),""))</f>
        <v/>
      </c>
      <c r="R273" s="94" t="str">
        <f>IF('Order Form'!$B$11="Address 2","",IF(ISNUMBER($H273),IF('Order Form'!$K$14="Yes",'Order Form'!$B$11,""),""))</f>
        <v/>
      </c>
      <c r="S273" s="102" t="str">
        <f>IF('Order Form'!$B$12="Address 3","",IF(ISNUMBER($H273),IF('Order Form'!$K$14="Yes",'Order Form'!$B$12,""),""))</f>
        <v/>
      </c>
      <c r="T273" s="94" t="str">
        <f>IF('Order Form'!$B$13="Town","",IF(ISNUMBER($H273),IF('Order Form'!$K$14="Yes",'Order Form'!$B$13,""),""))</f>
        <v/>
      </c>
      <c r="U273" s="40"/>
      <c r="V273" s="109" t="str">
        <f>IF('Order Form'!$B$14="Post Code","",IF(ISNUMBER($H273),IF('Order Form'!$K$14="Yes",'Order Form'!$B$14,""),""))</f>
        <v/>
      </c>
      <c r="W273" s="104" t="str">
        <f>IF('Order Form'!$B$15="Country","",IF(ISNUMBER($H273),IF('Order Form'!$K$14="Yes",VLOOKUP('Order Form'!$B$15,Lists!N:O,2,0),""),""))</f>
        <v/>
      </c>
      <c r="X273" s="106"/>
      <c r="Y273" s="105" t="str">
        <f>IF('Order Form'!$F$8="Phone","",IF(ISNUMBER($H273),IF('Order Form'!$K$14="Yes",'Order Form'!$F$8,""),""))</f>
        <v/>
      </c>
      <c r="Z273" s="103" t="str">
        <f>IF('Order Form'!$F$9="Email","",IF(ISNUMBER($H273),IF('Order Form'!$K$14="Yes",'Order Form'!$F$9,""),""))</f>
        <v/>
      </c>
      <c r="AA273" s="44"/>
      <c r="AC273" s="92" t="str">
        <f>IF(ISNUMBER(($H273)),LEFT('Order Form'!$K$10,2),"")</f>
        <v/>
      </c>
      <c r="AD273" s="40"/>
      <c r="AE273" s="92" t="str">
        <f>IF(AC273="GR",LEFT('Order Form'!$K$11,2),"")</f>
        <v/>
      </c>
      <c r="AF273" s="40"/>
      <c r="AG273" s="44"/>
      <c r="AH273" s="44"/>
      <c r="AI273" s="92" t="str">
        <f>IF(ISNUMBER(($H273)),IF('Order Form'!$K$16="Yes","P",""),"")</f>
        <v/>
      </c>
      <c r="AJ273" s="40"/>
      <c r="AK273" s="112"/>
      <c r="AL273" s="112"/>
      <c r="AM273" s="40"/>
      <c r="AN273" s="40"/>
      <c r="AO273" s="44"/>
      <c r="AP273" s="40"/>
      <c r="AQ273" s="44"/>
      <c r="AR273" s="44"/>
      <c r="AS273" s="44"/>
      <c r="AZ273" s="92" t="str">
        <f>IF(ISNUMBER(($H273)),IF('Order Form'!$K$15="Yes","Y",""),"")</f>
        <v/>
      </c>
      <c r="BD273" s="93" t="e">
        <f>IF('Order Form'!#REF!&gt;0,"OF"," ")</f>
        <v>#REF!</v>
      </c>
      <c r="BE273" s="92" t="e">
        <f>IF('Order Form'!#REF!&gt;0,"Y"," ")</f>
        <v>#REF!</v>
      </c>
      <c r="BF273" s="92" t="e">
        <f>IF('Order Form'!#REF!&gt;0,"STANDARD"," ")</f>
        <v>#REF!</v>
      </c>
    </row>
    <row r="274" spans="1:58">
      <c r="A274" s="40"/>
      <c r="B274" s="99" t="str">
        <f>IF(ISNUMBER(($H274)),'Order Form'!$D$5,"")</f>
        <v/>
      </c>
      <c r="C274" s="98" t="str">
        <f>IF(ISNUMBER(($H274)),'Order Form'!$G$5,"")</f>
        <v/>
      </c>
      <c r="D274" s="98" t="str">
        <f>IF('Order Form'!F290="","",IF(ISNUMBER(($H274)),'Order Form'!F290,""))</f>
        <v/>
      </c>
      <c r="E274" s="41"/>
      <c r="F274" s="97" t="str">
        <f>IF(ISNUMBER((H274)),SUBSTITUTE(SUBSTITUTE('Order Form'!B290,"-","")," ",""),"")</f>
        <v/>
      </c>
      <c r="G274" s="42"/>
      <c r="H274" s="96" t="str">
        <f>IF('Order Form'!H290&gt;0,'Order Form'!H290," ")</f>
        <v xml:space="preserve"> </v>
      </c>
      <c r="I274" s="95" t="str">
        <f>IF('Order Form'!$K$13="Yes",(IF('Order Form'!J290&gt;0,"",IF('Order Form'!$K$10&lt;&gt;"GR - Gratis",IF('Order Form'!I290=0,"",IF(ISNUMBER($H274),'Order Form'!I290,"")),""))),"")</f>
        <v/>
      </c>
      <c r="J274" s="95" t="str">
        <f>IF('Order Form'!$K$13="Yes",(IF('Order Form'!J290=0,"",IF('Order Form'!$K$10&lt;&gt;"GR - Gratis",IF(ISNUMBER($H274),'Order Form'!J290,""),""))),"")</f>
        <v/>
      </c>
      <c r="K274" s="43"/>
      <c r="L274" s="95" t="str">
        <f>IF('Order Form'!J290&gt;0,"",IF('Order Form'!G290=0,"",IF('Order Form'!$K$10&lt;&gt;"GR - Gratis",IF('Order Form'!$K$12="Yes",IF(ISNUMBER($H274),'Order Form'!G290*100,""),""),"")))</f>
        <v/>
      </c>
      <c r="M274" s="95" t="str">
        <f>IF('Order Form'!J290&gt;0,"",IF('Order Form'!$K$17=0,"",IF('Order Form'!$K$17=0,"",IF('Order Form'!$K$10&lt;&gt;"GR - Gratis",IF('Order Form'!$K$12="Yes",IF(ISNUMBER($H274),'Order Form'!$K$17*100,""),""),""))))</f>
        <v/>
      </c>
      <c r="N274" s="44"/>
      <c r="O274" s="94" t="str">
        <f>IF('Order Form'!$B$8="Name / Attent Of","",IF(ISNUMBER($H274),IF('Order Form'!$K$14="Yes",'Order Form'!$B$8,""),""))</f>
        <v/>
      </c>
      <c r="P274" s="102" t="str">
        <f>IF('Order Form'!$B$9="Company / Department","",IF(ISNUMBER($H274),IF('Order Form'!$K$14="Yes",'Order Form'!$B$9,""),""))</f>
        <v/>
      </c>
      <c r="Q274" s="94" t="str">
        <f>IF('Order Form'!$B$10="Address 1","",IF(ISNUMBER($H274),IF('Order Form'!$K$14="Yes",'Order Form'!$B$10,""),""))</f>
        <v/>
      </c>
      <c r="R274" s="94" t="str">
        <f>IF('Order Form'!$B$11="Address 2","",IF(ISNUMBER($H274),IF('Order Form'!$K$14="Yes",'Order Form'!$B$11,""),""))</f>
        <v/>
      </c>
      <c r="S274" s="102" t="str">
        <f>IF('Order Form'!$B$12="Address 3","",IF(ISNUMBER($H274),IF('Order Form'!$K$14="Yes",'Order Form'!$B$12,""),""))</f>
        <v/>
      </c>
      <c r="T274" s="94" t="str">
        <f>IF('Order Form'!$B$13="Town","",IF(ISNUMBER($H274),IF('Order Form'!$K$14="Yes",'Order Form'!$B$13,""),""))</f>
        <v/>
      </c>
      <c r="U274" s="40"/>
      <c r="V274" s="109" t="str">
        <f>IF('Order Form'!$B$14="Post Code","",IF(ISNUMBER($H274),IF('Order Form'!$K$14="Yes",'Order Form'!$B$14,""),""))</f>
        <v/>
      </c>
      <c r="W274" s="104" t="str">
        <f>IF('Order Form'!$B$15="Country","",IF(ISNUMBER($H274),IF('Order Form'!$K$14="Yes",VLOOKUP('Order Form'!$B$15,Lists!N:O,2,0),""),""))</f>
        <v/>
      </c>
      <c r="X274" s="106"/>
      <c r="Y274" s="105" t="str">
        <f>IF('Order Form'!$F$8="Phone","",IF(ISNUMBER($H274),IF('Order Form'!$K$14="Yes",'Order Form'!$F$8,""),""))</f>
        <v/>
      </c>
      <c r="Z274" s="103" t="str">
        <f>IF('Order Form'!$F$9="Email","",IF(ISNUMBER($H274),IF('Order Form'!$K$14="Yes",'Order Form'!$F$9,""),""))</f>
        <v/>
      </c>
      <c r="AA274" s="44"/>
      <c r="AC274" s="92" t="str">
        <f>IF(ISNUMBER(($H274)),LEFT('Order Form'!$K$10,2),"")</f>
        <v/>
      </c>
      <c r="AD274" s="40"/>
      <c r="AE274" s="92" t="str">
        <f>IF(AC274="GR",LEFT('Order Form'!$K$11,2),"")</f>
        <v/>
      </c>
      <c r="AF274" s="40"/>
      <c r="AG274" s="44"/>
      <c r="AH274" s="44"/>
      <c r="AI274" s="92" t="str">
        <f>IF(ISNUMBER(($H274)),IF('Order Form'!$K$16="Yes","P",""),"")</f>
        <v/>
      </c>
      <c r="AJ274" s="40"/>
      <c r="AK274" s="112"/>
      <c r="AL274" s="112"/>
      <c r="AM274" s="40"/>
      <c r="AN274" s="40"/>
      <c r="AO274" s="44"/>
      <c r="AP274" s="40"/>
      <c r="AQ274" s="44"/>
      <c r="AR274" s="44"/>
      <c r="AS274" s="44"/>
      <c r="AZ274" s="92" t="str">
        <f>IF(ISNUMBER(($H274)),IF('Order Form'!$K$15="Yes","Y",""),"")</f>
        <v/>
      </c>
      <c r="BD274" s="93" t="e">
        <f>IF('Order Form'!#REF!&gt;0,"OF"," ")</f>
        <v>#REF!</v>
      </c>
      <c r="BE274" s="92" t="e">
        <f>IF('Order Form'!#REF!&gt;0,"Y"," ")</f>
        <v>#REF!</v>
      </c>
      <c r="BF274" s="92" t="e">
        <f>IF('Order Form'!#REF!&gt;0,"STANDARD"," ")</f>
        <v>#REF!</v>
      </c>
    </row>
    <row r="275" spans="1:58">
      <c r="A275" s="40"/>
      <c r="B275" s="99" t="str">
        <f>IF(ISNUMBER(($H275)),'Order Form'!$D$5,"")</f>
        <v/>
      </c>
      <c r="C275" s="98" t="str">
        <f>IF(ISNUMBER(($H275)),'Order Form'!$G$5,"")</f>
        <v/>
      </c>
      <c r="D275" s="98" t="str">
        <f>IF('Order Form'!F291="","",IF(ISNUMBER(($H275)),'Order Form'!F291,""))</f>
        <v/>
      </c>
      <c r="E275" s="41"/>
      <c r="F275" s="97" t="str">
        <f>IF(ISNUMBER((H275)),SUBSTITUTE(SUBSTITUTE('Order Form'!B291,"-","")," ",""),"")</f>
        <v/>
      </c>
      <c r="G275" s="42"/>
      <c r="H275" s="96" t="str">
        <f>IF('Order Form'!H291&gt;0,'Order Form'!H291," ")</f>
        <v xml:space="preserve"> </v>
      </c>
      <c r="I275" s="95" t="str">
        <f>IF('Order Form'!$K$13="Yes",(IF('Order Form'!J291&gt;0,"",IF('Order Form'!$K$10&lt;&gt;"GR - Gratis",IF('Order Form'!I291=0,"",IF(ISNUMBER($H275),'Order Form'!I291,"")),""))),"")</f>
        <v/>
      </c>
      <c r="J275" s="95" t="str">
        <f>IF('Order Form'!$K$13="Yes",(IF('Order Form'!J291=0,"",IF('Order Form'!$K$10&lt;&gt;"GR - Gratis",IF(ISNUMBER($H275),'Order Form'!J291,""),""))),"")</f>
        <v/>
      </c>
      <c r="K275" s="43"/>
      <c r="L275" s="95" t="str">
        <f>IF('Order Form'!J291&gt;0,"",IF('Order Form'!G291=0,"",IF('Order Form'!$K$10&lt;&gt;"GR - Gratis",IF('Order Form'!$K$12="Yes",IF(ISNUMBER($H275),'Order Form'!G291*100,""),""),"")))</f>
        <v/>
      </c>
      <c r="M275" s="95" t="str">
        <f>IF('Order Form'!J291&gt;0,"",IF('Order Form'!$K$17=0,"",IF('Order Form'!$K$17=0,"",IF('Order Form'!$K$10&lt;&gt;"GR - Gratis",IF('Order Form'!$K$12="Yes",IF(ISNUMBER($H275),'Order Form'!$K$17*100,""),""),""))))</f>
        <v/>
      </c>
      <c r="N275" s="44"/>
      <c r="O275" s="94" t="str">
        <f>IF('Order Form'!$B$8="Name / Attent Of","",IF(ISNUMBER($H275),IF('Order Form'!$K$14="Yes",'Order Form'!$B$8,""),""))</f>
        <v/>
      </c>
      <c r="P275" s="102" t="str">
        <f>IF('Order Form'!$B$9="Company / Department","",IF(ISNUMBER($H275),IF('Order Form'!$K$14="Yes",'Order Form'!$B$9,""),""))</f>
        <v/>
      </c>
      <c r="Q275" s="94" t="str">
        <f>IF('Order Form'!$B$10="Address 1","",IF(ISNUMBER($H275),IF('Order Form'!$K$14="Yes",'Order Form'!$B$10,""),""))</f>
        <v/>
      </c>
      <c r="R275" s="94" t="str">
        <f>IF('Order Form'!$B$11="Address 2","",IF(ISNUMBER($H275),IF('Order Form'!$K$14="Yes",'Order Form'!$B$11,""),""))</f>
        <v/>
      </c>
      <c r="S275" s="102" t="str">
        <f>IF('Order Form'!$B$12="Address 3","",IF(ISNUMBER($H275),IF('Order Form'!$K$14="Yes",'Order Form'!$B$12,""),""))</f>
        <v/>
      </c>
      <c r="T275" s="94" t="str">
        <f>IF('Order Form'!$B$13="Town","",IF(ISNUMBER($H275),IF('Order Form'!$K$14="Yes",'Order Form'!$B$13,""),""))</f>
        <v/>
      </c>
      <c r="U275" s="40"/>
      <c r="V275" s="109" t="str">
        <f>IF('Order Form'!$B$14="Post Code","",IF(ISNUMBER($H275),IF('Order Form'!$K$14="Yes",'Order Form'!$B$14,""),""))</f>
        <v/>
      </c>
      <c r="W275" s="104" t="str">
        <f>IF('Order Form'!$B$15="Country","",IF(ISNUMBER($H275),IF('Order Form'!$K$14="Yes",VLOOKUP('Order Form'!$B$15,Lists!N:O,2,0),""),""))</f>
        <v/>
      </c>
      <c r="X275" s="106"/>
      <c r="Y275" s="105" t="str">
        <f>IF('Order Form'!$F$8="Phone","",IF(ISNUMBER($H275),IF('Order Form'!$K$14="Yes",'Order Form'!$F$8,""),""))</f>
        <v/>
      </c>
      <c r="Z275" s="103" t="str">
        <f>IF('Order Form'!$F$9="Email","",IF(ISNUMBER($H275),IF('Order Form'!$K$14="Yes",'Order Form'!$F$9,""),""))</f>
        <v/>
      </c>
      <c r="AA275" s="44"/>
      <c r="AC275" s="92" t="str">
        <f>IF(ISNUMBER(($H275)),LEFT('Order Form'!$K$10,2),"")</f>
        <v/>
      </c>
      <c r="AD275" s="40"/>
      <c r="AE275" s="92" t="str">
        <f>IF(AC275="GR",LEFT('Order Form'!$K$11,2),"")</f>
        <v/>
      </c>
      <c r="AF275" s="40"/>
      <c r="AG275" s="44"/>
      <c r="AH275" s="44"/>
      <c r="AI275" s="92" t="str">
        <f>IF(ISNUMBER(($H275)),IF('Order Form'!$K$16="Yes","P",""),"")</f>
        <v/>
      </c>
      <c r="AJ275" s="40"/>
      <c r="AK275" s="112"/>
      <c r="AL275" s="112"/>
      <c r="AM275" s="40"/>
      <c r="AN275" s="40"/>
      <c r="AO275" s="44"/>
      <c r="AP275" s="40"/>
      <c r="AQ275" s="44"/>
      <c r="AR275" s="44"/>
      <c r="AS275" s="44"/>
      <c r="AZ275" s="92" t="str">
        <f>IF(ISNUMBER(($H275)),IF('Order Form'!$K$15="Yes","Y",""),"")</f>
        <v/>
      </c>
      <c r="BD275" s="93" t="e">
        <f>IF('Order Form'!#REF!&gt;0,"OF"," ")</f>
        <v>#REF!</v>
      </c>
      <c r="BE275" s="92" t="e">
        <f>IF('Order Form'!#REF!&gt;0,"Y"," ")</f>
        <v>#REF!</v>
      </c>
      <c r="BF275" s="92" t="e">
        <f>IF('Order Form'!#REF!&gt;0,"STANDARD"," ")</f>
        <v>#REF!</v>
      </c>
    </row>
    <row r="276" spans="1:58">
      <c r="A276" s="40"/>
      <c r="B276" s="99" t="str">
        <f>IF(ISNUMBER(($H276)),'Order Form'!$D$5,"")</f>
        <v/>
      </c>
      <c r="C276" s="98" t="str">
        <f>IF(ISNUMBER(($H276)),'Order Form'!$G$5,"")</f>
        <v/>
      </c>
      <c r="D276" s="98" t="str">
        <f>IF('Order Form'!F292="","",IF(ISNUMBER(($H276)),'Order Form'!F292,""))</f>
        <v/>
      </c>
      <c r="E276" s="41"/>
      <c r="F276" s="97" t="str">
        <f>IF(ISNUMBER((H276)),SUBSTITUTE(SUBSTITUTE('Order Form'!B292,"-","")," ",""),"")</f>
        <v/>
      </c>
      <c r="G276" s="42"/>
      <c r="H276" s="96" t="str">
        <f>IF('Order Form'!H292&gt;0,'Order Form'!H292," ")</f>
        <v xml:space="preserve"> </v>
      </c>
      <c r="I276" s="95" t="str">
        <f>IF('Order Form'!$K$13="Yes",(IF('Order Form'!J292&gt;0,"",IF('Order Form'!$K$10&lt;&gt;"GR - Gratis",IF('Order Form'!I292=0,"",IF(ISNUMBER($H276),'Order Form'!I292,"")),""))),"")</f>
        <v/>
      </c>
      <c r="J276" s="95" t="str">
        <f>IF('Order Form'!$K$13="Yes",(IF('Order Form'!J292=0,"",IF('Order Form'!$K$10&lt;&gt;"GR - Gratis",IF(ISNUMBER($H276),'Order Form'!J292,""),""))),"")</f>
        <v/>
      </c>
      <c r="K276" s="43"/>
      <c r="L276" s="95" t="str">
        <f>IF('Order Form'!J292&gt;0,"",IF('Order Form'!G292=0,"",IF('Order Form'!$K$10&lt;&gt;"GR - Gratis",IF('Order Form'!$K$12="Yes",IF(ISNUMBER($H276),'Order Form'!G292*100,""),""),"")))</f>
        <v/>
      </c>
      <c r="M276" s="95" t="str">
        <f>IF('Order Form'!J292&gt;0,"",IF('Order Form'!$K$17=0,"",IF('Order Form'!$K$17=0,"",IF('Order Form'!$K$10&lt;&gt;"GR - Gratis",IF('Order Form'!$K$12="Yes",IF(ISNUMBER($H276),'Order Form'!$K$17*100,""),""),""))))</f>
        <v/>
      </c>
      <c r="N276" s="44"/>
      <c r="O276" s="94" t="str">
        <f>IF('Order Form'!$B$8="Name / Attent Of","",IF(ISNUMBER($H276),IF('Order Form'!$K$14="Yes",'Order Form'!$B$8,""),""))</f>
        <v/>
      </c>
      <c r="P276" s="102" t="str">
        <f>IF('Order Form'!$B$9="Company / Department","",IF(ISNUMBER($H276),IF('Order Form'!$K$14="Yes",'Order Form'!$B$9,""),""))</f>
        <v/>
      </c>
      <c r="Q276" s="94" t="str">
        <f>IF('Order Form'!$B$10="Address 1","",IF(ISNUMBER($H276),IF('Order Form'!$K$14="Yes",'Order Form'!$B$10,""),""))</f>
        <v/>
      </c>
      <c r="R276" s="94" t="str">
        <f>IF('Order Form'!$B$11="Address 2","",IF(ISNUMBER($H276),IF('Order Form'!$K$14="Yes",'Order Form'!$B$11,""),""))</f>
        <v/>
      </c>
      <c r="S276" s="102" t="str">
        <f>IF('Order Form'!$B$12="Address 3","",IF(ISNUMBER($H276),IF('Order Form'!$K$14="Yes",'Order Form'!$B$12,""),""))</f>
        <v/>
      </c>
      <c r="T276" s="94" t="str">
        <f>IF('Order Form'!$B$13="Town","",IF(ISNUMBER($H276),IF('Order Form'!$K$14="Yes",'Order Form'!$B$13,""),""))</f>
        <v/>
      </c>
      <c r="U276" s="40"/>
      <c r="V276" s="109" t="str">
        <f>IF('Order Form'!$B$14="Post Code","",IF(ISNUMBER($H276),IF('Order Form'!$K$14="Yes",'Order Form'!$B$14,""),""))</f>
        <v/>
      </c>
      <c r="W276" s="104" t="str">
        <f>IF('Order Form'!$B$15="Country","",IF(ISNUMBER($H276),IF('Order Form'!$K$14="Yes",VLOOKUP('Order Form'!$B$15,Lists!N:O,2,0),""),""))</f>
        <v/>
      </c>
      <c r="X276" s="106"/>
      <c r="Y276" s="105" t="str">
        <f>IF('Order Form'!$F$8="Phone","",IF(ISNUMBER($H276),IF('Order Form'!$K$14="Yes",'Order Form'!$F$8,""),""))</f>
        <v/>
      </c>
      <c r="Z276" s="103" t="str">
        <f>IF('Order Form'!$F$9="Email","",IF(ISNUMBER($H276),IF('Order Form'!$K$14="Yes",'Order Form'!$F$9,""),""))</f>
        <v/>
      </c>
      <c r="AA276" s="44"/>
      <c r="AC276" s="92" t="str">
        <f>IF(ISNUMBER(($H276)),LEFT('Order Form'!$K$10,2),"")</f>
        <v/>
      </c>
      <c r="AD276" s="40"/>
      <c r="AE276" s="92" t="str">
        <f>IF(AC276="GR",LEFT('Order Form'!$K$11,2),"")</f>
        <v/>
      </c>
      <c r="AF276" s="40"/>
      <c r="AG276" s="44"/>
      <c r="AH276" s="44"/>
      <c r="AI276" s="92" t="str">
        <f>IF(ISNUMBER(($H276)),IF('Order Form'!$K$16="Yes","P",""),"")</f>
        <v/>
      </c>
      <c r="AJ276" s="40"/>
      <c r="AK276" s="112"/>
      <c r="AL276" s="112"/>
      <c r="AM276" s="40"/>
      <c r="AN276" s="40"/>
      <c r="AO276" s="44"/>
      <c r="AP276" s="40"/>
      <c r="AQ276" s="44"/>
      <c r="AR276" s="44"/>
      <c r="AS276" s="44"/>
      <c r="AZ276" s="92" t="str">
        <f>IF(ISNUMBER(($H276)),IF('Order Form'!$K$15="Yes","Y",""),"")</f>
        <v/>
      </c>
      <c r="BD276" s="93" t="e">
        <f>IF('Order Form'!#REF!&gt;0,"OF"," ")</f>
        <v>#REF!</v>
      </c>
      <c r="BE276" s="92" t="e">
        <f>IF('Order Form'!#REF!&gt;0,"Y"," ")</f>
        <v>#REF!</v>
      </c>
      <c r="BF276" s="92" t="e">
        <f>IF('Order Form'!#REF!&gt;0,"STANDARD"," ")</f>
        <v>#REF!</v>
      </c>
    </row>
    <row r="277" spans="1:58">
      <c r="A277" s="40"/>
      <c r="B277" s="99" t="str">
        <f>IF(ISNUMBER(($H277)),'Order Form'!$D$5,"")</f>
        <v/>
      </c>
      <c r="C277" s="98" t="str">
        <f>IF(ISNUMBER(($H277)),'Order Form'!$G$5,"")</f>
        <v/>
      </c>
      <c r="D277" s="98" t="str">
        <f>IF('Order Form'!F293="","",IF(ISNUMBER(($H277)),'Order Form'!F293,""))</f>
        <v/>
      </c>
      <c r="E277" s="41"/>
      <c r="F277" s="97" t="str">
        <f>IF(ISNUMBER((H277)),SUBSTITUTE(SUBSTITUTE('Order Form'!B293,"-","")," ",""),"")</f>
        <v/>
      </c>
      <c r="G277" s="42"/>
      <c r="H277" s="96" t="str">
        <f>IF('Order Form'!H293&gt;0,'Order Form'!H293," ")</f>
        <v xml:space="preserve"> </v>
      </c>
      <c r="I277" s="95" t="str">
        <f>IF('Order Form'!$K$13="Yes",(IF('Order Form'!J293&gt;0,"",IF('Order Form'!$K$10&lt;&gt;"GR - Gratis",IF('Order Form'!I293=0,"",IF(ISNUMBER($H277),'Order Form'!I293,"")),""))),"")</f>
        <v/>
      </c>
      <c r="J277" s="95" t="str">
        <f>IF('Order Form'!$K$13="Yes",(IF('Order Form'!J293=0,"",IF('Order Form'!$K$10&lt;&gt;"GR - Gratis",IF(ISNUMBER($H277),'Order Form'!J293,""),""))),"")</f>
        <v/>
      </c>
      <c r="K277" s="43"/>
      <c r="L277" s="95" t="str">
        <f>IF('Order Form'!J293&gt;0,"",IF('Order Form'!G293=0,"",IF('Order Form'!$K$10&lt;&gt;"GR - Gratis",IF('Order Form'!$K$12="Yes",IF(ISNUMBER($H277),'Order Form'!G293*100,""),""),"")))</f>
        <v/>
      </c>
      <c r="M277" s="95" t="str">
        <f>IF('Order Form'!J293&gt;0,"",IF('Order Form'!$K$17=0,"",IF('Order Form'!$K$17=0,"",IF('Order Form'!$K$10&lt;&gt;"GR - Gratis",IF('Order Form'!$K$12="Yes",IF(ISNUMBER($H277),'Order Form'!$K$17*100,""),""),""))))</f>
        <v/>
      </c>
      <c r="N277" s="44"/>
      <c r="O277" s="94" t="str">
        <f>IF('Order Form'!$B$8="Name / Attent Of","",IF(ISNUMBER($H277),IF('Order Form'!$K$14="Yes",'Order Form'!$B$8,""),""))</f>
        <v/>
      </c>
      <c r="P277" s="102" t="str">
        <f>IF('Order Form'!$B$9="Company / Department","",IF(ISNUMBER($H277),IF('Order Form'!$K$14="Yes",'Order Form'!$B$9,""),""))</f>
        <v/>
      </c>
      <c r="Q277" s="94" t="str">
        <f>IF('Order Form'!$B$10="Address 1","",IF(ISNUMBER($H277),IF('Order Form'!$K$14="Yes",'Order Form'!$B$10,""),""))</f>
        <v/>
      </c>
      <c r="R277" s="94" t="str">
        <f>IF('Order Form'!$B$11="Address 2","",IF(ISNUMBER($H277),IF('Order Form'!$K$14="Yes",'Order Form'!$B$11,""),""))</f>
        <v/>
      </c>
      <c r="S277" s="102" t="str">
        <f>IF('Order Form'!$B$12="Address 3","",IF(ISNUMBER($H277),IF('Order Form'!$K$14="Yes",'Order Form'!$B$12,""),""))</f>
        <v/>
      </c>
      <c r="T277" s="94" t="str">
        <f>IF('Order Form'!$B$13="Town","",IF(ISNUMBER($H277),IF('Order Form'!$K$14="Yes",'Order Form'!$B$13,""),""))</f>
        <v/>
      </c>
      <c r="U277" s="40"/>
      <c r="V277" s="109" t="str">
        <f>IF('Order Form'!$B$14="Post Code","",IF(ISNUMBER($H277),IF('Order Form'!$K$14="Yes",'Order Form'!$B$14,""),""))</f>
        <v/>
      </c>
      <c r="W277" s="104" t="str">
        <f>IF('Order Form'!$B$15="Country","",IF(ISNUMBER($H277),IF('Order Form'!$K$14="Yes",VLOOKUP('Order Form'!$B$15,Lists!N:O,2,0),""),""))</f>
        <v/>
      </c>
      <c r="X277" s="106"/>
      <c r="Y277" s="105" t="str">
        <f>IF('Order Form'!$F$8="Phone","",IF(ISNUMBER($H277),IF('Order Form'!$K$14="Yes",'Order Form'!$F$8,""),""))</f>
        <v/>
      </c>
      <c r="Z277" s="103" t="str">
        <f>IF('Order Form'!$F$9="Email","",IF(ISNUMBER($H277),IF('Order Form'!$K$14="Yes",'Order Form'!$F$9,""),""))</f>
        <v/>
      </c>
      <c r="AA277" s="44"/>
      <c r="AC277" s="92" t="str">
        <f>IF(ISNUMBER(($H277)),LEFT('Order Form'!$K$10,2),"")</f>
        <v/>
      </c>
      <c r="AD277" s="40"/>
      <c r="AE277" s="92" t="str">
        <f>IF(AC277="GR",LEFT('Order Form'!$K$11,2),"")</f>
        <v/>
      </c>
      <c r="AF277" s="40"/>
      <c r="AG277" s="44"/>
      <c r="AH277" s="44"/>
      <c r="AI277" s="92" t="str">
        <f>IF(ISNUMBER(($H277)),IF('Order Form'!$K$16="Yes","P",""),"")</f>
        <v/>
      </c>
      <c r="AJ277" s="40"/>
      <c r="AK277" s="112"/>
      <c r="AL277" s="112"/>
      <c r="AM277" s="40"/>
      <c r="AN277" s="40"/>
      <c r="AO277" s="44"/>
      <c r="AP277" s="40"/>
      <c r="AQ277" s="44"/>
      <c r="AR277" s="44"/>
      <c r="AS277" s="44"/>
      <c r="AZ277" s="92" t="str">
        <f>IF(ISNUMBER(($H277)),IF('Order Form'!$K$15="Yes","Y",""),"")</f>
        <v/>
      </c>
      <c r="BD277" s="93" t="e">
        <f>IF('Order Form'!#REF!&gt;0,"OF"," ")</f>
        <v>#REF!</v>
      </c>
      <c r="BE277" s="92" t="e">
        <f>IF('Order Form'!#REF!&gt;0,"Y"," ")</f>
        <v>#REF!</v>
      </c>
      <c r="BF277" s="92" t="e">
        <f>IF('Order Form'!#REF!&gt;0,"STANDARD"," ")</f>
        <v>#REF!</v>
      </c>
    </row>
    <row r="278" spans="1:58">
      <c r="A278" s="40"/>
      <c r="B278" s="99" t="str">
        <f>IF(ISNUMBER(($H278)),'Order Form'!$D$5,"")</f>
        <v/>
      </c>
      <c r="C278" s="98" t="str">
        <f>IF(ISNUMBER(($H278)),'Order Form'!$G$5,"")</f>
        <v/>
      </c>
      <c r="D278" s="98" t="str">
        <f>IF('Order Form'!F294="","",IF(ISNUMBER(($H278)),'Order Form'!F294,""))</f>
        <v/>
      </c>
      <c r="E278" s="41"/>
      <c r="F278" s="97" t="str">
        <f>IF(ISNUMBER((H278)),SUBSTITUTE(SUBSTITUTE('Order Form'!B294,"-","")," ",""),"")</f>
        <v/>
      </c>
      <c r="G278" s="42"/>
      <c r="H278" s="96" t="str">
        <f>IF('Order Form'!H294&gt;0,'Order Form'!H294," ")</f>
        <v xml:space="preserve"> </v>
      </c>
      <c r="I278" s="95" t="str">
        <f>IF('Order Form'!$K$13="Yes",(IF('Order Form'!J294&gt;0,"",IF('Order Form'!$K$10&lt;&gt;"GR - Gratis",IF('Order Form'!I294=0,"",IF(ISNUMBER($H278),'Order Form'!I294,"")),""))),"")</f>
        <v/>
      </c>
      <c r="J278" s="95" t="str">
        <f>IF('Order Form'!$K$13="Yes",(IF('Order Form'!J294=0,"",IF('Order Form'!$K$10&lt;&gt;"GR - Gratis",IF(ISNUMBER($H278),'Order Form'!J294,""),""))),"")</f>
        <v/>
      </c>
      <c r="K278" s="43"/>
      <c r="L278" s="95" t="str">
        <f>IF('Order Form'!J294&gt;0,"",IF('Order Form'!G294=0,"",IF('Order Form'!$K$10&lt;&gt;"GR - Gratis",IF('Order Form'!$K$12="Yes",IF(ISNUMBER($H278),'Order Form'!G294*100,""),""),"")))</f>
        <v/>
      </c>
      <c r="M278" s="95" t="str">
        <f>IF('Order Form'!J294&gt;0,"",IF('Order Form'!$K$17=0,"",IF('Order Form'!$K$17=0,"",IF('Order Form'!$K$10&lt;&gt;"GR - Gratis",IF('Order Form'!$K$12="Yes",IF(ISNUMBER($H278),'Order Form'!$K$17*100,""),""),""))))</f>
        <v/>
      </c>
      <c r="N278" s="44"/>
      <c r="O278" s="94" t="str">
        <f>IF('Order Form'!$B$8="Name / Attent Of","",IF(ISNUMBER($H278),IF('Order Form'!$K$14="Yes",'Order Form'!$B$8,""),""))</f>
        <v/>
      </c>
      <c r="P278" s="102" t="str">
        <f>IF('Order Form'!$B$9="Company / Department","",IF(ISNUMBER($H278),IF('Order Form'!$K$14="Yes",'Order Form'!$B$9,""),""))</f>
        <v/>
      </c>
      <c r="Q278" s="94" t="str">
        <f>IF('Order Form'!$B$10="Address 1","",IF(ISNUMBER($H278),IF('Order Form'!$K$14="Yes",'Order Form'!$B$10,""),""))</f>
        <v/>
      </c>
      <c r="R278" s="94" t="str">
        <f>IF('Order Form'!$B$11="Address 2","",IF(ISNUMBER($H278),IF('Order Form'!$K$14="Yes",'Order Form'!$B$11,""),""))</f>
        <v/>
      </c>
      <c r="S278" s="102" t="str">
        <f>IF('Order Form'!$B$12="Address 3","",IF(ISNUMBER($H278),IF('Order Form'!$K$14="Yes",'Order Form'!$B$12,""),""))</f>
        <v/>
      </c>
      <c r="T278" s="94" t="str">
        <f>IF('Order Form'!$B$13="Town","",IF(ISNUMBER($H278),IF('Order Form'!$K$14="Yes",'Order Form'!$B$13,""),""))</f>
        <v/>
      </c>
      <c r="U278" s="40"/>
      <c r="V278" s="109" t="str">
        <f>IF('Order Form'!$B$14="Post Code","",IF(ISNUMBER($H278),IF('Order Form'!$K$14="Yes",'Order Form'!$B$14,""),""))</f>
        <v/>
      </c>
      <c r="W278" s="104" t="str">
        <f>IF('Order Form'!$B$15="Country","",IF(ISNUMBER($H278),IF('Order Form'!$K$14="Yes",VLOOKUP('Order Form'!$B$15,Lists!N:O,2,0),""),""))</f>
        <v/>
      </c>
      <c r="X278" s="106"/>
      <c r="Y278" s="105" t="str">
        <f>IF('Order Form'!$F$8="Phone","",IF(ISNUMBER($H278),IF('Order Form'!$K$14="Yes",'Order Form'!$F$8,""),""))</f>
        <v/>
      </c>
      <c r="Z278" s="103" t="str">
        <f>IF('Order Form'!$F$9="Email","",IF(ISNUMBER($H278),IF('Order Form'!$K$14="Yes",'Order Form'!$F$9,""),""))</f>
        <v/>
      </c>
      <c r="AA278" s="44"/>
      <c r="AC278" s="92" t="str">
        <f>IF(ISNUMBER(($H278)),LEFT('Order Form'!$K$10,2),"")</f>
        <v/>
      </c>
      <c r="AD278" s="40"/>
      <c r="AE278" s="92" t="str">
        <f>IF(AC278="GR",LEFT('Order Form'!$K$11,2),"")</f>
        <v/>
      </c>
      <c r="AF278" s="40"/>
      <c r="AG278" s="44"/>
      <c r="AH278" s="44"/>
      <c r="AI278" s="92" t="str">
        <f>IF(ISNUMBER(($H278)),IF('Order Form'!$K$16="Yes","P",""),"")</f>
        <v/>
      </c>
      <c r="AJ278" s="40"/>
      <c r="AK278" s="112"/>
      <c r="AL278" s="112"/>
      <c r="AM278" s="40"/>
      <c r="AN278" s="40"/>
      <c r="AO278" s="44"/>
      <c r="AP278" s="40"/>
      <c r="AQ278" s="44"/>
      <c r="AR278" s="44"/>
      <c r="AS278" s="44"/>
      <c r="AZ278" s="92" t="str">
        <f>IF(ISNUMBER(($H278)),IF('Order Form'!$K$15="Yes","Y",""),"")</f>
        <v/>
      </c>
      <c r="BD278" s="93" t="e">
        <f>IF('Order Form'!#REF!&gt;0,"OF"," ")</f>
        <v>#REF!</v>
      </c>
      <c r="BE278" s="92" t="e">
        <f>IF('Order Form'!#REF!&gt;0,"Y"," ")</f>
        <v>#REF!</v>
      </c>
      <c r="BF278" s="92" t="e">
        <f>IF('Order Form'!#REF!&gt;0,"STANDARD"," ")</f>
        <v>#REF!</v>
      </c>
    </row>
    <row r="279" spans="1:58">
      <c r="A279" s="40"/>
      <c r="B279" s="99" t="str">
        <f>IF(ISNUMBER(($H279)),'Order Form'!$D$5,"")</f>
        <v/>
      </c>
      <c r="C279" s="98" t="str">
        <f>IF(ISNUMBER(($H279)),'Order Form'!$G$5,"")</f>
        <v/>
      </c>
      <c r="D279" s="98" t="str">
        <f>IF('Order Form'!F295="","",IF(ISNUMBER(($H279)),'Order Form'!F295,""))</f>
        <v/>
      </c>
      <c r="E279" s="41"/>
      <c r="F279" s="97" t="str">
        <f>IF(ISNUMBER((H279)),SUBSTITUTE(SUBSTITUTE('Order Form'!B295,"-","")," ",""),"")</f>
        <v/>
      </c>
      <c r="G279" s="42"/>
      <c r="H279" s="96" t="str">
        <f>IF('Order Form'!H295&gt;0,'Order Form'!H295," ")</f>
        <v xml:space="preserve"> </v>
      </c>
      <c r="I279" s="95" t="str">
        <f>IF('Order Form'!$K$13="Yes",(IF('Order Form'!J295&gt;0,"",IF('Order Form'!$K$10&lt;&gt;"GR - Gratis",IF('Order Form'!I295=0,"",IF(ISNUMBER($H279),'Order Form'!I295,"")),""))),"")</f>
        <v/>
      </c>
      <c r="J279" s="95" t="str">
        <f>IF('Order Form'!$K$13="Yes",(IF('Order Form'!J295=0,"",IF('Order Form'!$K$10&lt;&gt;"GR - Gratis",IF(ISNUMBER($H279),'Order Form'!J295,""),""))),"")</f>
        <v/>
      </c>
      <c r="K279" s="43"/>
      <c r="L279" s="95" t="str">
        <f>IF('Order Form'!J295&gt;0,"",IF('Order Form'!G295=0,"",IF('Order Form'!$K$10&lt;&gt;"GR - Gratis",IF('Order Form'!$K$12="Yes",IF(ISNUMBER($H279),'Order Form'!G295*100,""),""),"")))</f>
        <v/>
      </c>
      <c r="M279" s="95" t="str">
        <f>IF('Order Form'!J295&gt;0,"",IF('Order Form'!$K$17=0,"",IF('Order Form'!$K$17=0,"",IF('Order Form'!$K$10&lt;&gt;"GR - Gratis",IF('Order Form'!$K$12="Yes",IF(ISNUMBER($H279),'Order Form'!$K$17*100,""),""),""))))</f>
        <v/>
      </c>
      <c r="N279" s="44"/>
      <c r="O279" s="94" t="str">
        <f>IF('Order Form'!$B$8="Name / Attent Of","",IF(ISNUMBER($H279),IF('Order Form'!$K$14="Yes",'Order Form'!$B$8,""),""))</f>
        <v/>
      </c>
      <c r="P279" s="102" t="str">
        <f>IF('Order Form'!$B$9="Company / Department","",IF(ISNUMBER($H279),IF('Order Form'!$K$14="Yes",'Order Form'!$B$9,""),""))</f>
        <v/>
      </c>
      <c r="Q279" s="94" t="str">
        <f>IF('Order Form'!$B$10="Address 1","",IF(ISNUMBER($H279),IF('Order Form'!$K$14="Yes",'Order Form'!$B$10,""),""))</f>
        <v/>
      </c>
      <c r="R279" s="94" t="str">
        <f>IF('Order Form'!$B$11="Address 2","",IF(ISNUMBER($H279),IF('Order Form'!$K$14="Yes",'Order Form'!$B$11,""),""))</f>
        <v/>
      </c>
      <c r="S279" s="102" t="str">
        <f>IF('Order Form'!$B$12="Address 3","",IF(ISNUMBER($H279),IF('Order Form'!$K$14="Yes",'Order Form'!$B$12,""),""))</f>
        <v/>
      </c>
      <c r="T279" s="94" t="str">
        <f>IF('Order Form'!$B$13="Town","",IF(ISNUMBER($H279),IF('Order Form'!$K$14="Yes",'Order Form'!$B$13,""),""))</f>
        <v/>
      </c>
      <c r="U279" s="40"/>
      <c r="V279" s="109" t="str">
        <f>IF('Order Form'!$B$14="Post Code","",IF(ISNUMBER($H279),IF('Order Form'!$K$14="Yes",'Order Form'!$B$14,""),""))</f>
        <v/>
      </c>
      <c r="W279" s="104" t="str">
        <f>IF('Order Form'!$B$15="Country","",IF(ISNUMBER($H279),IF('Order Form'!$K$14="Yes",VLOOKUP('Order Form'!$B$15,Lists!N:O,2,0),""),""))</f>
        <v/>
      </c>
      <c r="X279" s="106"/>
      <c r="Y279" s="105" t="str">
        <f>IF('Order Form'!$F$8="Phone","",IF(ISNUMBER($H279),IF('Order Form'!$K$14="Yes",'Order Form'!$F$8,""),""))</f>
        <v/>
      </c>
      <c r="Z279" s="103" t="str">
        <f>IF('Order Form'!$F$9="Email","",IF(ISNUMBER($H279),IF('Order Form'!$K$14="Yes",'Order Form'!$F$9,""),""))</f>
        <v/>
      </c>
      <c r="AA279" s="44"/>
      <c r="AC279" s="92" t="str">
        <f>IF(ISNUMBER(($H279)),LEFT('Order Form'!$K$10,2),"")</f>
        <v/>
      </c>
      <c r="AD279" s="40"/>
      <c r="AE279" s="92" t="str">
        <f>IF(AC279="GR",LEFT('Order Form'!$K$11,2),"")</f>
        <v/>
      </c>
      <c r="AF279" s="40"/>
      <c r="AG279" s="44"/>
      <c r="AH279" s="44"/>
      <c r="AI279" s="92" t="str">
        <f>IF(ISNUMBER(($H279)),IF('Order Form'!$K$16="Yes","P",""),"")</f>
        <v/>
      </c>
      <c r="AJ279" s="40"/>
      <c r="AK279" s="112"/>
      <c r="AL279" s="112"/>
      <c r="AM279" s="40"/>
      <c r="AN279" s="40"/>
      <c r="AO279" s="44"/>
      <c r="AP279" s="40"/>
      <c r="AQ279" s="44"/>
      <c r="AR279" s="44"/>
      <c r="AS279" s="44"/>
      <c r="AZ279" s="92" t="str">
        <f>IF(ISNUMBER(($H279)),IF('Order Form'!$K$15="Yes","Y",""),"")</f>
        <v/>
      </c>
      <c r="BD279" s="93" t="e">
        <f>IF('Order Form'!#REF!&gt;0,"OF"," ")</f>
        <v>#REF!</v>
      </c>
      <c r="BE279" s="92" t="e">
        <f>IF('Order Form'!#REF!&gt;0,"Y"," ")</f>
        <v>#REF!</v>
      </c>
      <c r="BF279" s="92" t="e">
        <f>IF('Order Form'!#REF!&gt;0,"STANDARD"," ")</f>
        <v>#REF!</v>
      </c>
    </row>
    <row r="280" spans="1:58">
      <c r="A280" s="40"/>
      <c r="B280" s="99" t="str">
        <f>IF(ISNUMBER(($H280)),'Order Form'!$D$5,"")</f>
        <v/>
      </c>
      <c r="C280" s="98" t="str">
        <f>IF(ISNUMBER(($H280)),'Order Form'!$G$5,"")</f>
        <v/>
      </c>
      <c r="D280" s="98" t="str">
        <f>IF('Order Form'!F296="","",IF(ISNUMBER(($H280)),'Order Form'!F296,""))</f>
        <v/>
      </c>
      <c r="E280" s="41"/>
      <c r="F280" s="97" t="str">
        <f>IF(ISNUMBER((H280)),SUBSTITUTE(SUBSTITUTE('Order Form'!B296,"-","")," ",""),"")</f>
        <v/>
      </c>
      <c r="G280" s="42"/>
      <c r="H280" s="96" t="str">
        <f>IF('Order Form'!H296&gt;0,'Order Form'!H296," ")</f>
        <v xml:space="preserve"> </v>
      </c>
      <c r="I280" s="95" t="str">
        <f>IF('Order Form'!$K$13="Yes",(IF('Order Form'!J296&gt;0,"",IF('Order Form'!$K$10&lt;&gt;"GR - Gratis",IF('Order Form'!I296=0,"",IF(ISNUMBER($H280),'Order Form'!I296,"")),""))),"")</f>
        <v/>
      </c>
      <c r="J280" s="95" t="str">
        <f>IF('Order Form'!$K$13="Yes",(IF('Order Form'!J296=0,"",IF('Order Form'!$K$10&lt;&gt;"GR - Gratis",IF(ISNUMBER($H280),'Order Form'!J296,""),""))),"")</f>
        <v/>
      </c>
      <c r="K280" s="43"/>
      <c r="L280" s="95" t="str">
        <f>IF('Order Form'!J296&gt;0,"",IF('Order Form'!G296=0,"",IF('Order Form'!$K$10&lt;&gt;"GR - Gratis",IF('Order Form'!$K$12="Yes",IF(ISNUMBER($H280),'Order Form'!G296*100,""),""),"")))</f>
        <v/>
      </c>
      <c r="M280" s="95" t="str">
        <f>IF('Order Form'!J296&gt;0,"",IF('Order Form'!$K$17=0,"",IF('Order Form'!$K$17=0,"",IF('Order Form'!$K$10&lt;&gt;"GR - Gratis",IF('Order Form'!$K$12="Yes",IF(ISNUMBER($H280),'Order Form'!$K$17*100,""),""),""))))</f>
        <v/>
      </c>
      <c r="N280" s="44"/>
      <c r="O280" s="94" t="str">
        <f>IF('Order Form'!$B$8="Name / Attent Of","",IF(ISNUMBER($H280),IF('Order Form'!$K$14="Yes",'Order Form'!$B$8,""),""))</f>
        <v/>
      </c>
      <c r="P280" s="102" t="str">
        <f>IF('Order Form'!$B$9="Company / Department","",IF(ISNUMBER($H280),IF('Order Form'!$K$14="Yes",'Order Form'!$B$9,""),""))</f>
        <v/>
      </c>
      <c r="Q280" s="94" t="str">
        <f>IF('Order Form'!$B$10="Address 1","",IF(ISNUMBER($H280),IF('Order Form'!$K$14="Yes",'Order Form'!$B$10,""),""))</f>
        <v/>
      </c>
      <c r="R280" s="94" t="str">
        <f>IF('Order Form'!$B$11="Address 2","",IF(ISNUMBER($H280),IF('Order Form'!$K$14="Yes",'Order Form'!$B$11,""),""))</f>
        <v/>
      </c>
      <c r="S280" s="102" t="str">
        <f>IF('Order Form'!$B$12="Address 3","",IF(ISNUMBER($H280),IF('Order Form'!$K$14="Yes",'Order Form'!$B$12,""),""))</f>
        <v/>
      </c>
      <c r="T280" s="94" t="str">
        <f>IF('Order Form'!$B$13="Town","",IF(ISNUMBER($H280),IF('Order Form'!$K$14="Yes",'Order Form'!$B$13,""),""))</f>
        <v/>
      </c>
      <c r="U280" s="40"/>
      <c r="V280" s="109" t="str">
        <f>IF('Order Form'!$B$14="Post Code","",IF(ISNUMBER($H280),IF('Order Form'!$K$14="Yes",'Order Form'!$B$14,""),""))</f>
        <v/>
      </c>
      <c r="W280" s="104" t="str">
        <f>IF('Order Form'!$B$15="Country","",IF(ISNUMBER($H280),IF('Order Form'!$K$14="Yes",VLOOKUP('Order Form'!$B$15,Lists!N:O,2,0),""),""))</f>
        <v/>
      </c>
      <c r="X280" s="106"/>
      <c r="Y280" s="105" t="str">
        <f>IF('Order Form'!$F$8="Phone","",IF(ISNUMBER($H280),IF('Order Form'!$K$14="Yes",'Order Form'!$F$8,""),""))</f>
        <v/>
      </c>
      <c r="Z280" s="103" t="str">
        <f>IF('Order Form'!$F$9="Email","",IF(ISNUMBER($H280),IF('Order Form'!$K$14="Yes",'Order Form'!$F$9,""),""))</f>
        <v/>
      </c>
      <c r="AA280" s="44"/>
      <c r="AC280" s="92" t="str">
        <f>IF(ISNUMBER(($H280)),LEFT('Order Form'!$K$10,2),"")</f>
        <v/>
      </c>
      <c r="AD280" s="40"/>
      <c r="AE280" s="92" t="str">
        <f>IF(AC280="GR",LEFT('Order Form'!$K$11,2),"")</f>
        <v/>
      </c>
      <c r="AF280" s="40"/>
      <c r="AG280" s="44"/>
      <c r="AH280" s="44"/>
      <c r="AI280" s="92" t="str">
        <f>IF(ISNUMBER(($H280)),IF('Order Form'!$K$16="Yes","P",""),"")</f>
        <v/>
      </c>
      <c r="AJ280" s="40"/>
      <c r="AK280" s="112"/>
      <c r="AL280" s="112"/>
      <c r="AM280" s="40"/>
      <c r="AN280" s="40"/>
      <c r="AO280" s="44"/>
      <c r="AP280" s="40"/>
      <c r="AQ280" s="44"/>
      <c r="AR280" s="44"/>
      <c r="AS280" s="44"/>
      <c r="AZ280" s="92" t="str">
        <f>IF(ISNUMBER(($H280)),IF('Order Form'!$K$15="Yes","Y",""),"")</f>
        <v/>
      </c>
      <c r="BD280" s="93" t="e">
        <f>IF('Order Form'!#REF!&gt;0,"OF"," ")</f>
        <v>#REF!</v>
      </c>
      <c r="BE280" s="92" t="e">
        <f>IF('Order Form'!#REF!&gt;0,"Y"," ")</f>
        <v>#REF!</v>
      </c>
      <c r="BF280" s="92" t="e">
        <f>IF('Order Form'!#REF!&gt;0,"STANDARD"," ")</f>
        <v>#REF!</v>
      </c>
    </row>
    <row r="281" spans="1:58">
      <c r="A281" s="40"/>
      <c r="B281" s="99" t="str">
        <f>IF(ISNUMBER(($H281)),'Order Form'!$D$5,"")</f>
        <v/>
      </c>
      <c r="C281" s="98" t="str">
        <f>IF(ISNUMBER(($H281)),'Order Form'!$G$5,"")</f>
        <v/>
      </c>
      <c r="D281" s="98" t="str">
        <f>IF('Order Form'!F297="","",IF(ISNUMBER(($H281)),'Order Form'!F297,""))</f>
        <v/>
      </c>
      <c r="E281" s="41"/>
      <c r="F281" s="97" t="str">
        <f>IF(ISNUMBER((H281)),SUBSTITUTE(SUBSTITUTE('Order Form'!B297,"-","")," ",""),"")</f>
        <v/>
      </c>
      <c r="G281" s="42"/>
      <c r="H281" s="96" t="str">
        <f>IF('Order Form'!H297&gt;0,'Order Form'!H297," ")</f>
        <v xml:space="preserve"> </v>
      </c>
      <c r="I281" s="95" t="str">
        <f>IF('Order Form'!$K$13="Yes",(IF('Order Form'!J297&gt;0,"",IF('Order Form'!$K$10&lt;&gt;"GR - Gratis",IF('Order Form'!I297=0,"",IF(ISNUMBER($H281),'Order Form'!I297,"")),""))),"")</f>
        <v/>
      </c>
      <c r="J281" s="95" t="str">
        <f>IF('Order Form'!$K$13="Yes",(IF('Order Form'!J297=0,"",IF('Order Form'!$K$10&lt;&gt;"GR - Gratis",IF(ISNUMBER($H281),'Order Form'!J297,""),""))),"")</f>
        <v/>
      </c>
      <c r="K281" s="43"/>
      <c r="L281" s="95" t="str">
        <f>IF('Order Form'!J297&gt;0,"",IF('Order Form'!G297=0,"",IF('Order Form'!$K$10&lt;&gt;"GR - Gratis",IF('Order Form'!$K$12="Yes",IF(ISNUMBER($H281),'Order Form'!G297*100,""),""),"")))</f>
        <v/>
      </c>
      <c r="M281" s="95" t="str">
        <f>IF('Order Form'!J297&gt;0,"",IF('Order Form'!$K$17=0,"",IF('Order Form'!$K$17=0,"",IF('Order Form'!$K$10&lt;&gt;"GR - Gratis",IF('Order Form'!$K$12="Yes",IF(ISNUMBER($H281),'Order Form'!$K$17*100,""),""),""))))</f>
        <v/>
      </c>
      <c r="N281" s="44"/>
      <c r="O281" s="94" t="str">
        <f>IF('Order Form'!$B$8="Name / Attent Of","",IF(ISNUMBER($H281),IF('Order Form'!$K$14="Yes",'Order Form'!$B$8,""),""))</f>
        <v/>
      </c>
      <c r="P281" s="102" t="str">
        <f>IF('Order Form'!$B$9="Company / Department","",IF(ISNUMBER($H281),IF('Order Form'!$K$14="Yes",'Order Form'!$B$9,""),""))</f>
        <v/>
      </c>
      <c r="Q281" s="94" t="str">
        <f>IF('Order Form'!$B$10="Address 1","",IF(ISNUMBER($H281),IF('Order Form'!$K$14="Yes",'Order Form'!$B$10,""),""))</f>
        <v/>
      </c>
      <c r="R281" s="94" t="str">
        <f>IF('Order Form'!$B$11="Address 2","",IF(ISNUMBER($H281),IF('Order Form'!$K$14="Yes",'Order Form'!$B$11,""),""))</f>
        <v/>
      </c>
      <c r="S281" s="102" t="str">
        <f>IF('Order Form'!$B$12="Address 3","",IF(ISNUMBER($H281),IF('Order Form'!$K$14="Yes",'Order Form'!$B$12,""),""))</f>
        <v/>
      </c>
      <c r="T281" s="94" t="str">
        <f>IF('Order Form'!$B$13="Town","",IF(ISNUMBER($H281),IF('Order Form'!$K$14="Yes",'Order Form'!$B$13,""),""))</f>
        <v/>
      </c>
      <c r="U281" s="40"/>
      <c r="V281" s="109" t="str">
        <f>IF('Order Form'!$B$14="Post Code","",IF(ISNUMBER($H281),IF('Order Form'!$K$14="Yes",'Order Form'!$B$14,""),""))</f>
        <v/>
      </c>
      <c r="W281" s="104" t="str">
        <f>IF('Order Form'!$B$15="Country","",IF(ISNUMBER($H281),IF('Order Form'!$K$14="Yes",VLOOKUP('Order Form'!$B$15,Lists!N:O,2,0),""),""))</f>
        <v/>
      </c>
      <c r="X281" s="106"/>
      <c r="Y281" s="105" t="str">
        <f>IF('Order Form'!$F$8="Phone","",IF(ISNUMBER($H281),IF('Order Form'!$K$14="Yes",'Order Form'!$F$8,""),""))</f>
        <v/>
      </c>
      <c r="Z281" s="103" t="str">
        <f>IF('Order Form'!$F$9="Email","",IF(ISNUMBER($H281),IF('Order Form'!$K$14="Yes",'Order Form'!$F$9,""),""))</f>
        <v/>
      </c>
      <c r="AA281" s="44"/>
      <c r="AC281" s="92" t="str">
        <f>IF(ISNUMBER(($H281)),LEFT('Order Form'!$K$10,2),"")</f>
        <v/>
      </c>
      <c r="AD281" s="40"/>
      <c r="AE281" s="92" t="str">
        <f>IF(AC281="GR",LEFT('Order Form'!$K$11,2),"")</f>
        <v/>
      </c>
      <c r="AF281" s="40"/>
      <c r="AG281" s="44"/>
      <c r="AH281" s="44"/>
      <c r="AI281" s="92" t="str">
        <f>IF(ISNUMBER(($H281)),IF('Order Form'!$K$16="Yes","P",""),"")</f>
        <v/>
      </c>
      <c r="AJ281" s="40"/>
      <c r="AK281" s="112"/>
      <c r="AL281" s="112"/>
      <c r="AM281" s="40"/>
      <c r="AN281" s="40"/>
      <c r="AO281" s="44"/>
      <c r="AP281" s="40"/>
      <c r="AQ281" s="44"/>
      <c r="AR281" s="44"/>
      <c r="AS281" s="44"/>
      <c r="AZ281" s="92" t="str">
        <f>IF(ISNUMBER(($H281)),IF('Order Form'!$K$15="Yes","Y",""),"")</f>
        <v/>
      </c>
      <c r="BD281" s="93" t="e">
        <f>IF('Order Form'!#REF!&gt;0,"OF"," ")</f>
        <v>#REF!</v>
      </c>
      <c r="BE281" s="92" t="e">
        <f>IF('Order Form'!#REF!&gt;0,"Y"," ")</f>
        <v>#REF!</v>
      </c>
      <c r="BF281" s="92" t="e">
        <f>IF('Order Form'!#REF!&gt;0,"STANDARD"," ")</f>
        <v>#REF!</v>
      </c>
    </row>
    <row r="282" spans="1:58">
      <c r="A282" s="40"/>
      <c r="B282" s="99" t="str">
        <f>IF(ISNUMBER(($H282)),'Order Form'!$D$5,"")</f>
        <v/>
      </c>
      <c r="C282" s="98" t="str">
        <f>IF(ISNUMBER(($H282)),'Order Form'!$G$5,"")</f>
        <v/>
      </c>
      <c r="D282" s="98" t="str">
        <f>IF('Order Form'!F298="","",IF(ISNUMBER(($H282)),'Order Form'!F298,""))</f>
        <v/>
      </c>
      <c r="E282" s="41"/>
      <c r="F282" s="97" t="str">
        <f>IF(ISNUMBER((H282)),SUBSTITUTE(SUBSTITUTE('Order Form'!B298,"-","")," ",""),"")</f>
        <v/>
      </c>
      <c r="G282" s="42"/>
      <c r="H282" s="96" t="str">
        <f>IF('Order Form'!H298&gt;0,'Order Form'!H298," ")</f>
        <v xml:space="preserve"> </v>
      </c>
      <c r="I282" s="95" t="str">
        <f>IF('Order Form'!$K$13="Yes",(IF('Order Form'!J298&gt;0,"",IF('Order Form'!$K$10&lt;&gt;"GR - Gratis",IF('Order Form'!I298=0,"",IF(ISNUMBER($H282),'Order Form'!I298,"")),""))),"")</f>
        <v/>
      </c>
      <c r="J282" s="95" t="str">
        <f>IF('Order Form'!$K$13="Yes",(IF('Order Form'!J298=0,"",IF('Order Form'!$K$10&lt;&gt;"GR - Gratis",IF(ISNUMBER($H282),'Order Form'!J298,""),""))),"")</f>
        <v/>
      </c>
      <c r="K282" s="43"/>
      <c r="L282" s="95" t="str">
        <f>IF('Order Form'!J298&gt;0,"",IF('Order Form'!G298=0,"",IF('Order Form'!$K$10&lt;&gt;"GR - Gratis",IF('Order Form'!$K$12="Yes",IF(ISNUMBER($H282),'Order Form'!G298*100,""),""),"")))</f>
        <v/>
      </c>
      <c r="M282" s="95" t="str">
        <f>IF('Order Form'!J298&gt;0,"",IF('Order Form'!$K$17=0,"",IF('Order Form'!$K$17=0,"",IF('Order Form'!$K$10&lt;&gt;"GR - Gratis",IF('Order Form'!$K$12="Yes",IF(ISNUMBER($H282),'Order Form'!$K$17*100,""),""),""))))</f>
        <v/>
      </c>
      <c r="N282" s="44"/>
      <c r="O282" s="94" t="str">
        <f>IF('Order Form'!$B$8="Name / Attent Of","",IF(ISNUMBER($H282),IF('Order Form'!$K$14="Yes",'Order Form'!$B$8,""),""))</f>
        <v/>
      </c>
      <c r="P282" s="102" t="str">
        <f>IF('Order Form'!$B$9="Company / Department","",IF(ISNUMBER($H282),IF('Order Form'!$K$14="Yes",'Order Form'!$B$9,""),""))</f>
        <v/>
      </c>
      <c r="Q282" s="94" t="str">
        <f>IF('Order Form'!$B$10="Address 1","",IF(ISNUMBER($H282),IF('Order Form'!$K$14="Yes",'Order Form'!$B$10,""),""))</f>
        <v/>
      </c>
      <c r="R282" s="94" t="str">
        <f>IF('Order Form'!$B$11="Address 2","",IF(ISNUMBER($H282),IF('Order Form'!$K$14="Yes",'Order Form'!$B$11,""),""))</f>
        <v/>
      </c>
      <c r="S282" s="102" t="str">
        <f>IF('Order Form'!$B$12="Address 3","",IF(ISNUMBER($H282),IF('Order Form'!$K$14="Yes",'Order Form'!$B$12,""),""))</f>
        <v/>
      </c>
      <c r="T282" s="94" t="str">
        <f>IF('Order Form'!$B$13="Town","",IF(ISNUMBER($H282),IF('Order Form'!$K$14="Yes",'Order Form'!$B$13,""),""))</f>
        <v/>
      </c>
      <c r="U282" s="40"/>
      <c r="V282" s="109" t="str">
        <f>IF('Order Form'!$B$14="Post Code","",IF(ISNUMBER($H282),IF('Order Form'!$K$14="Yes",'Order Form'!$B$14,""),""))</f>
        <v/>
      </c>
      <c r="W282" s="104" t="str">
        <f>IF('Order Form'!$B$15="Country","",IF(ISNUMBER($H282),IF('Order Form'!$K$14="Yes",VLOOKUP('Order Form'!$B$15,Lists!N:O,2,0),""),""))</f>
        <v/>
      </c>
      <c r="X282" s="106"/>
      <c r="Y282" s="105" t="str">
        <f>IF('Order Form'!$F$8="Phone","",IF(ISNUMBER($H282),IF('Order Form'!$K$14="Yes",'Order Form'!$F$8,""),""))</f>
        <v/>
      </c>
      <c r="Z282" s="103" t="str">
        <f>IF('Order Form'!$F$9="Email","",IF(ISNUMBER($H282),IF('Order Form'!$K$14="Yes",'Order Form'!$F$9,""),""))</f>
        <v/>
      </c>
      <c r="AA282" s="44"/>
      <c r="AC282" s="92" t="str">
        <f>IF(ISNUMBER(($H282)),LEFT('Order Form'!$K$10,2),"")</f>
        <v/>
      </c>
      <c r="AD282" s="40"/>
      <c r="AE282" s="92" t="str">
        <f>IF(AC282="GR",LEFT('Order Form'!$K$11,2),"")</f>
        <v/>
      </c>
      <c r="AF282" s="40"/>
      <c r="AG282" s="44"/>
      <c r="AH282" s="44"/>
      <c r="AI282" s="92" t="str">
        <f>IF(ISNUMBER(($H282)),IF('Order Form'!$K$16="Yes","P",""),"")</f>
        <v/>
      </c>
      <c r="AJ282" s="40"/>
      <c r="AK282" s="112"/>
      <c r="AL282" s="112"/>
      <c r="AM282" s="40"/>
      <c r="AN282" s="40"/>
      <c r="AO282" s="44"/>
      <c r="AP282" s="40"/>
      <c r="AQ282" s="44"/>
      <c r="AR282" s="44"/>
      <c r="AS282" s="44"/>
      <c r="AZ282" s="92" t="str">
        <f>IF(ISNUMBER(($H282)),IF('Order Form'!$K$15="Yes","Y",""),"")</f>
        <v/>
      </c>
      <c r="BD282" s="93" t="e">
        <f>IF('Order Form'!#REF!&gt;0,"OF"," ")</f>
        <v>#REF!</v>
      </c>
      <c r="BE282" s="92" t="e">
        <f>IF('Order Form'!#REF!&gt;0,"Y"," ")</f>
        <v>#REF!</v>
      </c>
      <c r="BF282" s="92" t="e">
        <f>IF('Order Form'!#REF!&gt;0,"STANDARD"," ")</f>
        <v>#REF!</v>
      </c>
    </row>
    <row r="283" spans="1:58">
      <c r="A283" s="40"/>
      <c r="B283" s="99" t="str">
        <f>IF(ISNUMBER(($H283)),'Order Form'!$D$5,"")</f>
        <v/>
      </c>
      <c r="C283" s="98" t="str">
        <f>IF(ISNUMBER(($H283)),'Order Form'!$G$5,"")</f>
        <v/>
      </c>
      <c r="D283" s="98" t="str">
        <f>IF('Order Form'!F299="","",IF(ISNUMBER(($H283)),'Order Form'!F299,""))</f>
        <v/>
      </c>
      <c r="E283" s="41"/>
      <c r="F283" s="97" t="str">
        <f>IF(ISNUMBER((H283)),SUBSTITUTE(SUBSTITUTE('Order Form'!B299,"-","")," ",""),"")</f>
        <v/>
      </c>
      <c r="G283" s="42"/>
      <c r="H283" s="96" t="str">
        <f>IF('Order Form'!H299&gt;0,'Order Form'!H299," ")</f>
        <v xml:space="preserve"> </v>
      </c>
      <c r="I283" s="95" t="str">
        <f>IF('Order Form'!$K$13="Yes",(IF('Order Form'!J299&gt;0,"",IF('Order Form'!$K$10&lt;&gt;"GR - Gratis",IF('Order Form'!I299=0,"",IF(ISNUMBER($H283),'Order Form'!I299,"")),""))),"")</f>
        <v/>
      </c>
      <c r="J283" s="95" t="str">
        <f>IF('Order Form'!$K$13="Yes",(IF('Order Form'!J299=0,"",IF('Order Form'!$K$10&lt;&gt;"GR - Gratis",IF(ISNUMBER($H283),'Order Form'!J299,""),""))),"")</f>
        <v/>
      </c>
      <c r="K283" s="43"/>
      <c r="L283" s="95" t="str">
        <f>IF('Order Form'!J299&gt;0,"",IF('Order Form'!G299=0,"",IF('Order Form'!$K$10&lt;&gt;"GR - Gratis",IF('Order Form'!$K$12="Yes",IF(ISNUMBER($H283),'Order Form'!G299*100,""),""),"")))</f>
        <v/>
      </c>
      <c r="M283" s="95" t="str">
        <f>IF('Order Form'!J299&gt;0,"",IF('Order Form'!$K$17=0,"",IF('Order Form'!$K$17=0,"",IF('Order Form'!$K$10&lt;&gt;"GR - Gratis",IF('Order Form'!$K$12="Yes",IF(ISNUMBER($H283),'Order Form'!$K$17*100,""),""),""))))</f>
        <v/>
      </c>
      <c r="N283" s="44"/>
      <c r="O283" s="94" t="str">
        <f>IF('Order Form'!$B$8="Name / Attent Of","",IF(ISNUMBER($H283),IF('Order Form'!$K$14="Yes",'Order Form'!$B$8,""),""))</f>
        <v/>
      </c>
      <c r="P283" s="102" t="str">
        <f>IF('Order Form'!$B$9="Company / Department","",IF(ISNUMBER($H283),IF('Order Form'!$K$14="Yes",'Order Form'!$B$9,""),""))</f>
        <v/>
      </c>
      <c r="Q283" s="94" t="str">
        <f>IF('Order Form'!$B$10="Address 1","",IF(ISNUMBER($H283),IF('Order Form'!$K$14="Yes",'Order Form'!$B$10,""),""))</f>
        <v/>
      </c>
      <c r="R283" s="94" t="str">
        <f>IF('Order Form'!$B$11="Address 2","",IF(ISNUMBER($H283),IF('Order Form'!$K$14="Yes",'Order Form'!$B$11,""),""))</f>
        <v/>
      </c>
      <c r="S283" s="102" t="str">
        <f>IF('Order Form'!$B$12="Address 3","",IF(ISNUMBER($H283),IF('Order Form'!$K$14="Yes",'Order Form'!$B$12,""),""))</f>
        <v/>
      </c>
      <c r="T283" s="94" t="str">
        <f>IF('Order Form'!$B$13="Town","",IF(ISNUMBER($H283),IF('Order Form'!$K$14="Yes",'Order Form'!$B$13,""),""))</f>
        <v/>
      </c>
      <c r="U283" s="40"/>
      <c r="V283" s="109" t="str">
        <f>IF('Order Form'!$B$14="Post Code","",IF(ISNUMBER($H283),IF('Order Form'!$K$14="Yes",'Order Form'!$B$14,""),""))</f>
        <v/>
      </c>
      <c r="W283" s="104" t="str">
        <f>IF('Order Form'!$B$15="Country","",IF(ISNUMBER($H283),IF('Order Form'!$K$14="Yes",VLOOKUP('Order Form'!$B$15,Lists!N:O,2,0),""),""))</f>
        <v/>
      </c>
      <c r="X283" s="106"/>
      <c r="Y283" s="105" t="str">
        <f>IF('Order Form'!$F$8="Phone","",IF(ISNUMBER($H283),IF('Order Form'!$K$14="Yes",'Order Form'!$F$8,""),""))</f>
        <v/>
      </c>
      <c r="Z283" s="103" t="str">
        <f>IF('Order Form'!$F$9="Email","",IF(ISNUMBER($H283),IF('Order Form'!$K$14="Yes",'Order Form'!$F$9,""),""))</f>
        <v/>
      </c>
      <c r="AA283" s="44"/>
      <c r="AC283" s="92" t="str">
        <f>IF(ISNUMBER(($H283)),LEFT('Order Form'!$K$10,2),"")</f>
        <v/>
      </c>
      <c r="AD283" s="40"/>
      <c r="AE283" s="92" t="str">
        <f>IF(AC283="GR",LEFT('Order Form'!$K$11,2),"")</f>
        <v/>
      </c>
      <c r="AF283" s="40"/>
      <c r="AG283" s="44"/>
      <c r="AH283" s="44"/>
      <c r="AI283" s="92" t="str">
        <f>IF(ISNUMBER(($H283)),IF('Order Form'!$K$16="Yes","P",""),"")</f>
        <v/>
      </c>
      <c r="AJ283" s="40"/>
      <c r="AK283" s="112"/>
      <c r="AL283" s="112"/>
      <c r="AM283" s="40"/>
      <c r="AN283" s="40"/>
      <c r="AO283" s="44"/>
      <c r="AP283" s="40"/>
      <c r="AQ283" s="44"/>
      <c r="AR283" s="44"/>
      <c r="AS283" s="44"/>
      <c r="AZ283" s="92" t="str">
        <f>IF(ISNUMBER(($H283)),IF('Order Form'!$K$15="Yes","Y",""),"")</f>
        <v/>
      </c>
      <c r="BD283" s="93" t="e">
        <f>IF('Order Form'!#REF!&gt;0,"OF"," ")</f>
        <v>#REF!</v>
      </c>
      <c r="BE283" s="92" t="e">
        <f>IF('Order Form'!#REF!&gt;0,"Y"," ")</f>
        <v>#REF!</v>
      </c>
      <c r="BF283" s="92" t="e">
        <f>IF('Order Form'!#REF!&gt;0,"STANDARD"," ")</f>
        <v>#REF!</v>
      </c>
    </row>
    <row r="284" spans="1:58">
      <c r="A284" s="40"/>
      <c r="B284" s="99" t="str">
        <f>IF(ISNUMBER(($H284)),'Order Form'!$D$5,"")</f>
        <v/>
      </c>
      <c r="C284" s="98" t="str">
        <f>IF(ISNUMBER(($H284)),'Order Form'!$G$5,"")</f>
        <v/>
      </c>
      <c r="D284" s="98" t="str">
        <f>IF('Order Form'!F300="","",IF(ISNUMBER(($H284)),'Order Form'!F300,""))</f>
        <v/>
      </c>
      <c r="E284" s="41"/>
      <c r="F284" s="97" t="str">
        <f>IF(ISNUMBER((H284)),SUBSTITUTE(SUBSTITUTE('Order Form'!B300,"-","")," ",""),"")</f>
        <v/>
      </c>
      <c r="G284" s="42"/>
      <c r="H284" s="96" t="str">
        <f>IF('Order Form'!H300&gt;0,'Order Form'!H300," ")</f>
        <v xml:space="preserve"> </v>
      </c>
      <c r="I284" s="95" t="str">
        <f>IF('Order Form'!$K$13="Yes",(IF('Order Form'!J300&gt;0,"",IF('Order Form'!$K$10&lt;&gt;"GR - Gratis",IF('Order Form'!I300=0,"",IF(ISNUMBER($H284),'Order Form'!I300,"")),""))),"")</f>
        <v/>
      </c>
      <c r="J284" s="95" t="str">
        <f>IF('Order Form'!$K$13="Yes",(IF('Order Form'!J300=0,"",IF('Order Form'!$K$10&lt;&gt;"GR - Gratis",IF(ISNUMBER($H284),'Order Form'!J300,""),""))),"")</f>
        <v/>
      </c>
      <c r="K284" s="43"/>
      <c r="L284" s="95" t="str">
        <f>IF('Order Form'!J300&gt;0,"",IF('Order Form'!G300=0,"",IF('Order Form'!$K$10&lt;&gt;"GR - Gratis",IF('Order Form'!$K$12="Yes",IF(ISNUMBER($H284),'Order Form'!G300*100,""),""),"")))</f>
        <v/>
      </c>
      <c r="M284" s="95" t="str">
        <f>IF('Order Form'!J300&gt;0,"",IF('Order Form'!$K$17=0,"",IF('Order Form'!$K$17=0,"",IF('Order Form'!$K$10&lt;&gt;"GR - Gratis",IF('Order Form'!$K$12="Yes",IF(ISNUMBER($H284),'Order Form'!$K$17*100,""),""),""))))</f>
        <v/>
      </c>
      <c r="N284" s="44"/>
      <c r="O284" s="94" t="str">
        <f>IF('Order Form'!$B$8="Name / Attent Of","",IF(ISNUMBER($H284),IF('Order Form'!$K$14="Yes",'Order Form'!$B$8,""),""))</f>
        <v/>
      </c>
      <c r="P284" s="102" t="str">
        <f>IF('Order Form'!$B$9="Company / Department","",IF(ISNUMBER($H284),IF('Order Form'!$K$14="Yes",'Order Form'!$B$9,""),""))</f>
        <v/>
      </c>
      <c r="Q284" s="94" t="str">
        <f>IF('Order Form'!$B$10="Address 1","",IF(ISNUMBER($H284),IF('Order Form'!$K$14="Yes",'Order Form'!$B$10,""),""))</f>
        <v/>
      </c>
      <c r="R284" s="94" t="str">
        <f>IF('Order Form'!$B$11="Address 2","",IF(ISNUMBER($H284),IF('Order Form'!$K$14="Yes",'Order Form'!$B$11,""),""))</f>
        <v/>
      </c>
      <c r="S284" s="102" t="str">
        <f>IF('Order Form'!$B$12="Address 3","",IF(ISNUMBER($H284),IF('Order Form'!$K$14="Yes",'Order Form'!$B$12,""),""))</f>
        <v/>
      </c>
      <c r="T284" s="94" t="str">
        <f>IF('Order Form'!$B$13="Town","",IF(ISNUMBER($H284),IF('Order Form'!$K$14="Yes",'Order Form'!$B$13,""),""))</f>
        <v/>
      </c>
      <c r="U284" s="40"/>
      <c r="V284" s="109" t="str">
        <f>IF('Order Form'!$B$14="Post Code","",IF(ISNUMBER($H284),IF('Order Form'!$K$14="Yes",'Order Form'!$B$14,""),""))</f>
        <v/>
      </c>
      <c r="W284" s="104" t="str">
        <f>IF('Order Form'!$B$15="Country","",IF(ISNUMBER($H284),IF('Order Form'!$K$14="Yes",VLOOKUP('Order Form'!$B$15,Lists!N:O,2,0),""),""))</f>
        <v/>
      </c>
      <c r="X284" s="106"/>
      <c r="Y284" s="105" t="str">
        <f>IF('Order Form'!$F$8="Phone","",IF(ISNUMBER($H284),IF('Order Form'!$K$14="Yes",'Order Form'!$F$8,""),""))</f>
        <v/>
      </c>
      <c r="Z284" s="103" t="str">
        <f>IF('Order Form'!$F$9="Email","",IF(ISNUMBER($H284),IF('Order Form'!$K$14="Yes",'Order Form'!$F$9,""),""))</f>
        <v/>
      </c>
      <c r="AA284" s="44"/>
      <c r="AC284" s="92" t="str">
        <f>IF(ISNUMBER(($H284)),LEFT('Order Form'!$K$10,2),"")</f>
        <v/>
      </c>
      <c r="AD284" s="40"/>
      <c r="AE284" s="92" t="str">
        <f>IF(AC284="GR",LEFT('Order Form'!$K$11,2),"")</f>
        <v/>
      </c>
      <c r="AF284" s="40"/>
      <c r="AG284" s="44"/>
      <c r="AH284" s="44"/>
      <c r="AI284" s="92" t="str">
        <f>IF(ISNUMBER(($H284)),IF('Order Form'!$K$16="Yes","P",""),"")</f>
        <v/>
      </c>
      <c r="AJ284" s="40"/>
      <c r="AK284" s="112"/>
      <c r="AL284" s="112"/>
      <c r="AM284" s="40"/>
      <c r="AN284" s="40"/>
      <c r="AO284" s="44"/>
      <c r="AP284" s="40"/>
      <c r="AQ284" s="44"/>
      <c r="AR284" s="44"/>
      <c r="AS284" s="44"/>
      <c r="AZ284" s="92" t="str">
        <f>IF(ISNUMBER(($H284)),IF('Order Form'!$K$15="Yes","Y",""),"")</f>
        <v/>
      </c>
      <c r="BD284" s="93" t="e">
        <f>IF('Order Form'!#REF!&gt;0,"OF"," ")</f>
        <v>#REF!</v>
      </c>
      <c r="BE284" s="92" t="e">
        <f>IF('Order Form'!#REF!&gt;0,"Y"," ")</f>
        <v>#REF!</v>
      </c>
      <c r="BF284" s="92" t="e">
        <f>IF('Order Form'!#REF!&gt;0,"STANDARD"," ")</f>
        <v>#REF!</v>
      </c>
    </row>
    <row r="285" spans="1:58">
      <c r="A285" s="40"/>
      <c r="B285" s="99" t="str">
        <f>IF(ISNUMBER(($H285)),'Order Form'!$D$5,"")</f>
        <v/>
      </c>
      <c r="C285" s="98" t="str">
        <f>IF(ISNUMBER(($H285)),'Order Form'!$G$5,"")</f>
        <v/>
      </c>
      <c r="D285" s="98" t="str">
        <f>IF('Order Form'!F301="","",IF(ISNUMBER(($H285)),'Order Form'!F301,""))</f>
        <v/>
      </c>
      <c r="E285" s="41"/>
      <c r="F285" s="97" t="str">
        <f>IF(ISNUMBER((H285)),SUBSTITUTE(SUBSTITUTE('Order Form'!B301,"-","")," ",""),"")</f>
        <v/>
      </c>
      <c r="G285" s="42"/>
      <c r="H285" s="96" t="str">
        <f>IF('Order Form'!H301&gt;0,'Order Form'!H301," ")</f>
        <v xml:space="preserve"> </v>
      </c>
      <c r="I285" s="95" t="str">
        <f>IF('Order Form'!$K$13="Yes",(IF('Order Form'!J301&gt;0,"",IF('Order Form'!$K$10&lt;&gt;"GR - Gratis",IF('Order Form'!I301=0,"",IF(ISNUMBER($H285),'Order Form'!I301,"")),""))),"")</f>
        <v/>
      </c>
      <c r="J285" s="95" t="str">
        <f>IF('Order Form'!$K$13="Yes",(IF('Order Form'!J301=0,"",IF('Order Form'!$K$10&lt;&gt;"GR - Gratis",IF(ISNUMBER($H285),'Order Form'!J301,""),""))),"")</f>
        <v/>
      </c>
      <c r="K285" s="43"/>
      <c r="L285" s="95" t="str">
        <f>IF('Order Form'!J301&gt;0,"",IF('Order Form'!G301=0,"",IF('Order Form'!$K$10&lt;&gt;"GR - Gratis",IF('Order Form'!$K$12="Yes",IF(ISNUMBER($H285),'Order Form'!G301*100,""),""),"")))</f>
        <v/>
      </c>
      <c r="M285" s="95" t="str">
        <f>IF('Order Form'!J301&gt;0,"",IF('Order Form'!$K$17=0,"",IF('Order Form'!$K$17=0,"",IF('Order Form'!$K$10&lt;&gt;"GR - Gratis",IF('Order Form'!$K$12="Yes",IF(ISNUMBER($H285),'Order Form'!$K$17*100,""),""),""))))</f>
        <v/>
      </c>
      <c r="N285" s="44"/>
      <c r="O285" s="94" t="str">
        <f>IF('Order Form'!$B$8="Name / Attent Of","",IF(ISNUMBER($H285),IF('Order Form'!$K$14="Yes",'Order Form'!$B$8,""),""))</f>
        <v/>
      </c>
      <c r="P285" s="102" t="str">
        <f>IF('Order Form'!$B$9="Company / Department","",IF(ISNUMBER($H285),IF('Order Form'!$K$14="Yes",'Order Form'!$B$9,""),""))</f>
        <v/>
      </c>
      <c r="Q285" s="94" t="str">
        <f>IF('Order Form'!$B$10="Address 1","",IF(ISNUMBER($H285),IF('Order Form'!$K$14="Yes",'Order Form'!$B$10,""),""))</f>
        <v/>
      </c>
      <c r="R285" s="94" t="str">
        <f>IF('Order Form'!$B$11="Address 2","",IF(ISNUMBER($H285),IF('Order Form'!$K$14="Yes",'Order Form'!$B$11,""),""))</f>
        <v/>
      </c>
      <c r="S285" s="102" t="str">
        <f>IF('Order Form'!$B$12="Address 3","",IF(ISNUMBER($H285),IF('Order Form'!$K$14="Yes",'Order Form'!$B$12,""),""))</f>
        <v/>
      </c>
      <c r="T285" s="94" t="str">
        <f>IF('Order Form'!$B$13="Town","",IF(ISNUMBER($H285),IF('Order Form'!$K$14="Yes",'Order Form'!$B$13,""),""))</f>
        <v/>
      </c>
      <c r="U285" s="40"/>
      <c r="V285" s="109" t="str">
        <f>IF('Order Form'!$B$14="Post Code","",IF(ISNUMBER($H285),IF('Order Form'!$K$14="Yes",'Order Form'!$B$14,""),""))</f>
        <v/>
      </c>
      <c r="W285" s="104" t="str">
        <f>IF('Order Form'!$B$15="Country","",IF(ISNUMBER($H285),IF('Order Form'!$K$14="Yes",VLOOKUP('Order Form'!$B$15,Lists!N:O,2,0),""),""))</f>
        <v/>
      </c>
      <c r="X285" s="106"/>
      <c r="Y285" s="105" t="str">
        <f>IF('Order Form'!$F$8="Phone","",IF(ISNUMBER($H285),IF('Order Form'!$K$14="Yes",'Order Form'!$F$8,""),""))</f>
        <v/>
      </c>
      <c r="Z285" s="103" t="str">
        <f>IF('Order Form'!$F$9="Email","",IF(ISNUMBER($H285),IF('Order Form'!$K$14="Yes",'Order Form'!$F$9,""),""))</f>
        <v/>
      </c>
      <c r="AA285" s="44"/>
      <c r="AC285" s="92" t="str">
        <f>IF(ISNUMBER(($H285)),LEFT('Order Form'!$K$10,2),"")</f>
        <v/>
      </c>
      <c r="AD285" s="40"/>
      <c r="AE285" s="92" t="str">
        <f>IF(AC285="GR",LEFT('Order Form'!$K$11,2),"")</f>
        <v/>
      </c>
      <c r="AF285" s="40"/>
      <c r="AG285" s="44"/>
      <c r="AH285" s="44"/>
      <c r="AI285" s="92" t="str">
        <f>IF(ISNUMBER(($H285)),IF('Order Form'!$K$16="Yes","P",""),"")</f>
        <v/>
      </c>
      <c r="AJ285" s="40"/>
      <c r="AK285" s="112"/>
      <c r="AL285" s="112"/>
      <c r="AM285" s="40"/>
      <c r="AN285" s="40"/>
      <c r="AO285" s="44"/>
      <c r="AP285" s="40"/>
      <c r="AQ285" s="44"/>
      <c r="AR285" s="44"/>
      <c r="AS285" s="44"/>
      <c r="AZ285" s="92" t="str">
        <f>IF(ISNUMBER(($H285)),IF('Order Form'!$K$15="Yes","Y",""),"")</f>
        <v/>
      </c>
      <c r="BD285" s="93" t="e">
        <f>IF('Order Form'!#REF!&gt;0,"OF"," ")</f>
        <v>#REF!</v>
      </c>
      <c r="BE285" s="92" t="e">
        <f>IF('Order Form'!#REF!&gt;0,"Y"," ")</f>
        <v>#REF!</v>
      </c>
      <c r="BF285" s="92" t="e">
        <f>IF('Order Form'!#REF!&gt;0,"STANDARD"," ")</f>
        <v>#REF!</v>
      </c>
    </row>
    <row r="286" spans="1:58">
      <c r="A286" s="40"/>
      <c r="B286" s="99" t="str">
        <f>IF(ISNUMBER(($H286)),'Order Form'!$D$5,"")</f>
        <v/>
      </c>
      <c r="C286" s="98" t="str">
        <f>IF(ISNUMBER(($H286)),'Order Form'!$G$5,"")</f>
        <v/>
      </c>
      <c r="D286" s="98" t="str">
        <f>IF('Order Form'!F302="","",IF(ISNUMBER(($H286)),'Order Form'!F302,""))</f>
        <v/>
      </c>
      <c r="E286" s="41"/>
      <c r="F286" s="97" t="str">
        <f>IF(ISNUMBER((H286)),SUBSTITUTE(SUBSTITUTE('Order Form'!B302,"-","")," ",""),"")</f>
        <v/>
      </c>
      <c r="G286" s="42"/>
      <c r="H286" s="96" t="str">
        <f>IF('Order Form'!H302&gt;0,'Order Form'!H302," ")</f>
        <v xml:space="preserve"> </v>
      </c>
      <c r="I286" s="95" t="str">
        <f>IF('Order Form'!$K$13="Yes",(IF('Order Form'!J302&gt;0,"",IF('Order Form'!$K$10&lt;&gt;"GR - Gratis",IF('Order Form'!I302=0,"",IF(ISNUMBER($H286),'Order Form'!I302,"")),""))),"")</f>
        <v/>
      </c>
      <c r="J286" s="95" t="str">
        <f>IF('Order Form'!$K$13="Yes",(IF('Order Form'!J302=0,"",IF('Order Form'!$K$10&lt;&gt;"GR - Gratis",IF(ISNUMBER($H286),'Order Form'!J302,""),""))),"")</f>
        <v/>
      </c>
      <c r="K286" s="43"/>
      <c r="L286" s="95" t="str">
        <f>IF('Order Form'!J302&gt;0,"",IF('Order Form'!G302=0,"",IF('Order Form'!$K$10&lt;&gt;"GR - Gratis",IF('Order Form'!$K$12="Yes",IF(ISNUMBER($H286),'Order Form'!G302*100,""),""),"")))</f>
        <v/>
      </c>
      <c r="M286" s="95" t="str">
        <f>IF('Order Form'!J302&gt;0,"",IF('Order Form'!$K$17=0,"",IF('Order Form'!$K$17=0,"",IF('Order Form'!$K$10&lt;&gt;"GR - Gratis",IF('Order Form'!$K$12="Yes",IF(ISNUMBER($H286),'Order Form'!$K$17*100,""),""),""))))</f>
        <v/>
      </c>
      <c r="N286" s="44"/>
      <c r="O286" s="94" t="str">
        <f>IF('Order Form'!$B$8="Name / Attent Of","",IF(ISNUMBER($H286),IF('Order Form'!$K$14="Yes",'Order Form'!$B$8,""),""))</f>
        <v/>
      </c>
      <c r="P286" s="102" t="str">
        <f>IF('Order Form'!$B$9="Company / Department","",IF(ISNUMBER($H286),IF('Order Form'!$K$14="Yes",'Order Form'!$B$9,""),""))</f>
        <v/>
      </c>
      <c r="Q286" s="94" t="str">
        <f>IF('Order Form'!$B$10="Address 1","",IF(ISNUMBER($H286),IF('Order Form'!$K$14="Yes",'Order Form'!$B$10,""),""))</f>
        <v/>
      </c>
      <c r="R286" s="94" t="str">
        <f>IF('Order Form'!$B$11="Address 2","",IF(ISNUMBER($H286),IF('Order Form'!$K$14="Yes",'Order Form'!$B$11,""),""))</f>
        <v/>
      </c>
      <c r="S286" s="102" t="str">
        <f>IF('Order Form'!$B$12="Address 3","",IF(ISNUMBER($H286),IF('Order Form'!$K$14="Yes",'Order Form'!$B$12,""),""))</f>
        <v/>
      </c>
      <c r="T286" s="94" t="str">
        <f>IF('Order Form'!$B$13="Town","",IF(ISNUMBER($H286),IF('Order Form'!$K$14="Yes",'Order Form'!$B$13,""),""))</f>
        <v/>
      </c>
      <c r="U286" s="40"/>
      <c r="V286" s="109" t="str">
        <f>IF('Order Form'!$B$14="Post Code","",IF(ISNUMBER($H286),IF('Order Form'!$K$14="Yes",'Order Form'!$B$14,""),""))</f>
        <v/>
      </c>
      <c r="W286" s="104" t="str">
        <f>IF('Order Form'!$B$15="Country","",IF(ISNUMBER($H286),IF('Order Form'!$K$14="Yes",VLOOKUP('Order Form'!$B$15,Lists!N:O,2,0),""),""))</f>
        <v/>
      </c>
      <c r="X286" s="106"/>
      <c r="Y286" s="105" t="str">
        <f>IF('Order Form'!$F$8="Phone","",IF(ISNUMBER($H286),IF('Order Form'!$K$14="Yes",'Order Form'!$F$8,""),""))</f>
        <v/>
      </c>
      <c r="Z286" s="103" t="str">
        <f>IF('Order Form'!$F$9="Email","",IF(ISNUMBER($H286),IF('Order Form'!$K$14="Yes",'Order Form'!$F$9,""),""))</f>
        <v/>
      </c>
      <c r="AA286" s="44"/>
      <c r="AC286" s="92" t="str">
        <f>IF(ISNUMBER(($H286)),LEFT('Order Form'!$K$10,2),"")</f>
        <v/>
      </c>
      <c r="AD286" s="40"/>
      <c r="AE286" s="92" t="str">
        <f>IF(AC286="GR",LEFT('Order Form'!$K$11,2),"")</f>
        <v/>
      </c>
      <c r="AF286" s="40"/>
      <c r="AG286" s="44"/>
      <c r="AH286" s="44"/>
      <c r="AI286" s="92" t="str">
        <f>IF(ISNUMBER(($H286)),IF('Order Form'!$K$16="Yes","P",""),"")</f>
        <v/>
      </c>
      <c r="AJ286" s="40"/>
      <c r="AK286" s="112"/>
      <c r="AL286" s="112"/>
      <c r="AM286" s="40"/>
      <c r="AN286" s="40"/>
      <c r="AO286" s="44"/>
      <c r="AP286" s="40"/>
      <c r="AQ286" s="44"/>
      <c r="AR286" s="44"/>
      <c r="AS286" s="44"/>
      <c r="AZ286" s="92" t="str">
        <f>IF(ISNUMBER(($H286)),IF('Order Form'!$K$15="Yes","Y",""),"")</f>
        <v/>
      </c>
      <c r="BD286" s="93" t="e">
        <f>IF('Order Form'!#REF!&gt;0,"OF"," ")</f>
        <v>#REF!</v>
      </c>
      <c r="BE286" s="92" t="e">
        <f>IF('Order Form'!#REF!&gt;0,"Y"," ")</f>
        <v>#REF!</v>
      </c>
      <c r="BF286" s="92" t="e">
        <f>IF('Order Form'!#REF!&gt;0,"STANDARD"," ")</f>
        <v>#REF!</v>
      </c>
    </row>
    <row r="287" spans="1:58">
      <c r="A287" s="40"/>
      <c r="B287" s="99" t="str">
        <f>IF(ISNUMBER(($H287)),'Order Form'!$D$5,"")</f>
        <v/>
      </c>
      <c r="C287" s="98" t="str">
        <f>IF(ISNUMBER(($H287)),'Order Form'!$G$5,"")</f>
        <v/>
      </c>
      <c r="D287" s="98" t="str">
        <f>IF('Order Form'!F303="","",IF(ISNUMBER(($H287)),'Order Form'!F303,""))</f>
        <v/>
      </c>
      <c r="E287" s="41"/>
      <c r="F287" s="97" t="str">
        <f>IF(ISNUMBER((H287)),SUBSTITUTE(SUBSTITUTE('Order Form'!B303,"-","")," ",""),"")</f>
        <v/>
      </c>
      <c r="G287" s="42"/>
      <c r="H287" s="96" t="str">
        <f>IF('Order Form'!H303&gt;0,'Order Form'!H303," ")</f>
        <v xml:space="preserve"> </v>
      </c>
      <c r="I287" s="95" t="str">
        <f>IF('Order Form'!$K$13="Yes",(IF('Order Form'!J303&gt;0,"",IF('Order Form'!$K$10&lt;&gt;"GR - Gratis",IF('Order Form'!I303=0,"",IF(ISNUMBER($H287),'Order Form'!I303,"")),""))),"")</f>
        <v/>
      </c>
      <c r="J287" s="95" t="str">
        <f>IF('Order Form'!$K$13="Yes",(IF('Order Form'!J303=0,"",IF('Order Form'!$K$10&lt;&gt;"GR - Gratis",IF(ISNUMBER($H287),'Order Form'!J303,""),""))),"")</f>
        <v/>
      </c>
      <c r="K287" s="43"/>
      <c r="L287" s="95" t="str">
        <f>IF('Order Form'!J303&gt;0,"",IF('Order Form'!G303=0,"",IF('Order Form'!$K$10&lt;&gt;"GR - Gratis",IF('Order Form'!$K$12="Yes",IF(ISNUMBER($H287),'Order Form'!G303*100,""),""),"")))</f>
        <v/>
      </c>
      <c r="M287" s="95" t="str">
        <f>IF('Order Form'!J303&gt;0,"",IF('Order Form'!$K$17=0,"",IF('Order Form'!$K$17=0,"",IF('Order Form'!$K$10&lt;&gt;"GR - Gratis",IF('Order Form'!$K$12="Yes",IF(ISNUMBER($H287),'Order Form'!$K$17*100,""),""),""))))</f>
        <v/>
      </c>
      <c r="N287" s="44"/>
      <c r="O287" s="94" t="str">
        <f>IF('Order Form'!$B$8="Name / Attent Of","",IF(ISNUMBER($H287),IF('Order Form'!$K$14="Yes",'Order Form'!$B$8,""),""))</f>
        <v/>
      </c>
      <c r="P287" s="102" t="str">
        <f>IF('Order Form'!$B$9="Company / Department","",IF(ISNUMBER($H287),IF('Order Form'!$K$14="Yes",'Order Form'!$B$9,""),""))</f>
        <v/>
      </c>
      <c r="Q287" s="94" t="str">
        <f>IF('Order Form'!$B$10="Address 1","",IF(ISNUMBER($H287),IF('Order Form'!$K$14="Yes",'Order Form'!$B$10,""),""))</f>
        <v/>
      </c>
      <c r="R287" s="94" t="str">
        <f>IF('Order Form'!$B$11="Address 2","",IF(ISNUMBER($H287),IF('Order Form'!$K$14="Yes",'Order Form'!$B$11,""),""))</f>
        <v/>
      </c>
      <c r="S287" s="102" t="str">
        <f>IF('Order Form'!$B$12="Address 3","",IF(ISNUMBER($H287),IF('Order Form'!$K$14="Yes",'Order Form'!$B$12,""),""))</f>
        <v/>
      </c>
      <c r="T287" s="94" t="str">
        <f>IF('Order Form'!$B$13="Town","",IF(ISNUMBER($H287),IF('Order Form'!$K$14="Yes",'Order Form'!$B$13,""),""))</f>
        <v/>
      </c>
      <c r="U287" s="40"/>
      <c r="V287" s="109" t="str">
        <f>IF('Order Form'!$B$14="Post Code","",IF(ISNUMBER($H287),IF('Order Form'!$K$14="Yes",'Order Form'!$B$14,""),""))</f>
        <v/>
      </c>
      <c r="W287" s="104" t="str">
        <f>IF('Order Form'!$B$15="Country","",IF(ISNUMBER($H287),IF('Order Form'!$K$14="Yes",VLOOKUP('Order Form'!$B$15,Lists!N:O,2,0),""),""))</f>
        <v/>
      </c>
      <c r="X287" s="106"/>
      <c r="Y287" s="105" t="str">
        <f>IF('Order Form'!$F$8="Phone","",IF(ISNUMBER($H287),IF('Order Form'!$K$14="Yes",'Order Form'!$F$8,""),""))</f>
        <v/>
      </c>
      <c r="Z287" s="103" t="str">
        <f>IF('Order Form'!$F$9="Email","",IF(ISNUMBER($H287),IF('Order Form'!$K$14="Yes",'Order Form'!$F$9,""),""))</f>
        <v/>
      </c>
      <c r="AA287" s="44"/>
      <c r="AC287" s="92" t="str">
        <f>IF(ISNUMBER(($H287)),LEFT('Order Form'!$K$10,2),"")</f>
        <v/>
      </c>
      <c r="AD287" s="40"/>
      <c r="AE287" s="92" t="str">
        <f>IF(AC287="GR",LEFT('Order Form'!$K$11,2),"")</f>
        <v/>
      </c>
      <c r="AF287" s="40"/>
      <c r="AG287" s="44"/>
      <c r="AH287" s="44"/>
      <c r="AI287" s="92" t="str">
        <f>IF(ISNUMBER(($H287)),IF('Order Form'!$K$16="Yes","P",""),"")</f>
        <v/>
      </c>
      <c r="AJ287" s="40"/>
      <c r="AK287" s="112"/>
      <c r="AL287" s="112"/>
      <c r="AM287" s="40"/>
      <c r="AN287" s="40"/>
      <c r="AO287" s="44"/>
      <c r="AP287" s="40"/>
      <c r="AQ287" s="44"/>
      <c r="AR287" s="44"/>
      <c r="AS287" s="44"/>
      <c r="AZ287" s="92" t="str">
        <f>IF(ISNUMBER(($H287)),IF('Order Form'!$K$15="Yes","Y",""),"")</f>
        <v/>
      </c>
      <c r="BD287" s="93" t="e">
        <f>IF('Order Form'!#REF!&gt;0,"OF"," ")</f>
        <v>#REF!</v>
      </c>
      <c r="BE287" s="92" t="e">
        <f>IF('Order Form'!#REF!&gt;0,"Y"," ")</f>
        <v>#REF!</v>
      </c>
      <c r="BF287" s="92" t="e">
        <f>IF('Order Form'!#REF!&gt;0,"STANDARD"," ")</f>
        <v>#REF!</v>
      </c>
    </row>
    <row r="288" spans="1:58">
      <c r="A288" s="40"/>
      <c r="B288" s="99" t="str">
        <f>IF(ISNUMBER(($H288)),'Order Form'!$D$5,"")</f>
        <v/>
      </c>
      <c r="C288" s="98" t="str">
        <f>IF(ISNUMBER(($H288)),'Order Form'!$G$5,"")</f>
        <v/>
      </c>
      <c r="D288" s="98" t="str">
        <f>IF('Order Form'!F304="","",IF(ISNUMBER(($H288)),'Order Form'!F304,""))</f>
        <v/>
      </c>
      <c r="E288" s="41"/>
      <c r="F288" s="97" t="str">
        <f>IF(ISNUMBER((H288)),SUBSTITUTE(SUBSTITUTE('Order Form'!B304,"-","")," ",""),"")</f>
        <v/>
      </c>
      <c r="G288" s="42"/>
      <c r="H288" s="96" t="str">
        <f>IF('Order Form'!H304&gt;0,'Order Form'!H304," ")</f>
        <v xml:space="preserve"> </v>
      </c>
      <c r="I288" s="95" t="str">
        <f>IF('Order Form'!$K$13="Yes",(IF('Order Form'!J304&gt;0,"",IF('Order Form'!$K$10&lt;&gt;"GR - Gratis",IF('Order Form'!I304=0,"",IF(ISNUMBER($H288),'Order Form'!I304,"")),""))),"")</f>
        <v/>
      </c>
      <c r="J288" s="95" t="str">
        <f>IF('Order Form'!$K$13="Yes",(IF('Order Form'!J304=0,"",IF('Order Form'!$K$10&lt;&gt;"GR - Gratis",IF(ISNUMBER($H288),'Order Form'!J304,""),""))),"")</f>
        <v/>
      </c>
      <c r="K288" s="43"/>
      <c r="L288" s="95" t="str">
        <f>IF('Order Form'!J304&gt;0,"",IF('Order Form'!G304=0,"",IF('Order Form'!$K$10&lt;&gt;"GR - Gratis",IF('Order Form'!$K$12="Yes",IF(ISNUMBER($H288),'Order Form'!G304*100,""),""),"")))</f>
        <v/>
      </c>
      <c r="M288" s="95" t="str">
        <f>IF('Order Form'!J304&gt;0,"",IF('Order Form'!$K$17=0,"",IF('Order Form'!$K$17=0,"",IF('Order Form'!$K$10&lt;&gt;"GR - Gratis",IF('Order Form'!$K$12="Yes",IF(ISNUMBER($H288),'Order Form'!$K$17*100,""),""),""))))</f>
        <v/>
      </c>
      <c r="N288" s="44"/>
      <c r="O288" s="94" t="str">
        <f>IF('Order Form'!$B$8="Name / Attent Of","",IF(ISNUMBER($H288),IF('Order Form'!$K$14="Yes",'Order Form'!$B$8,""),""))</f>
        <v/>
      </c>
      <c r="P288" s="102" t="str">
        <f>IF('Order Form'!$B$9="Company / Department","",IF(ISNUMBER($H288),IF('Order Form'!$K$14="Yes",'Order Form'!$B$9,""),""))</f>
        <v/>
      </c>
      <c r="Q288" s="94" t="str">
        <f>IF('Order Form'!$B$10="Address 1","",IF(ISNUMBER($H288),IF('Order Form'!$K$14="Yes",'Order Form'!$B$10,""),""))</f>
        <v/>
      </c>
      <c r="R288" s="94" t="str">
        <f>IF('Order Form'!$B$11="Address 2","",IF(ISNUMBER($H288),IF('Order Form'!$K$14="Yes",'Order Form'!$B$11,""),""))</f>
        <v/>
      </c>
      <c r="S288" s="102" t="str">
        <f>IF('Order Form'!$B$12="Address 3","",IF(ISNUMBER($H288),IF('Order Form'!$K$14="Yes",'Order Form'!$B$12,""),""))</f>
        <v/>
      </c>
      <c r="T288" s="94" t="str">
        <f>IF('Order Form'!$B$13="Town","",IF(ISNUMBER($H288),IF('Order Form'!$K$14="Yes",'Order Form'!$B$13,""),""))</f>
        <v/>
      </c>
      <c r="U288" s="40"/>
      <c r="V288" s="109" t="str">
        <f>IF('Order Form'!$B$14="Post Code","",IF(ISNUMBER($H288),IF('Order Form'!$K$14="Yes",'Order Form'!$B$14,""),""))</f>
        <v/>
      </c>
      <c r="W288" s="104" t="str">
        <f>IF('Order Form'!$B$15="Country","",IF(ISNUMBER($H288),IF('Order Form'!$K$14="Yes",VLOOKUP('Order Form'!$B$15,Lists!N:O,2,0),""),""))</f>
        <v/>
      </c>
      <c r="X288" s="106"/>
      <c r="Y288" s="105" t="str">
        <f>IF('Order Form'!$F$8="Phone","",IF(ISNUMBER($H288),IF('Order Form'!$K$14="Yes",'Order Form'!$F$8,""),""))</f>
        <v/>
      </c>
      <c r="Z288" s="103" t="str">
        <f>IF('Order Form'!$F$9="Email","",IF(ISNUMBER($H288),IF('Order Form'!$K$14="Yes",'Order Form'!$F$9,""),""))</f>
        <v/>
      </c>
      <c r="AA288" s="44"/>
      <c r="AC288" s="92" t="str">
        <f>IF(ISNUMBER(($H288)),LEFT('Order Form'!$K$10,2),"")</f>
        <v/>
      </c>
      <c r="AD288" s="40"/>
      <c r="AE288" s="92" t="str">
        <f>IF(AC288="GR",LEFT('Order Form'!$K$11,2),"")</f>
        <v/>
      </c>
      <c r="AF288" s="40"/>
      <c r="AG288" s="44"/>
      <c r="AH288" s="44"/>
      <c r="AI288" s="92" t="str">
        <f>IF(ISNUMBER(($H288)),IF('Order Form'!$K$16="Yes","P",""),"")</f>
        <v/>
      </c>
      <c r="AJ288" s="40"/>
      <c r="AK288" s="112"/>
      <c r="AL288" s="112"/>
      <c r="AM288" s="40"/>
      <c r="AN288" s="40"/>
      <c r="AO288" s="44"/>
      <c r="AP288" s="40"/>
      <c r="AQ288" s="44"/>
      <c r="AR288" s="44"/>
      <c r="AS288" s="44"/>
      <c r="AZ288" s="92" t="str">
        <f>IF(ISNUMBER(($H288)),IF('Order Form'!$K$15="Yes","Y",""),"")</f>
        <v/>
      </c>
      <c r="BD288" s="93" t="e">
        <f>IF('Order Form'!#REF!&gt;0,"OF"," ")</f>
        <v>#REF!</v>
      </c>
      <c r="BE288" s="92" t="e">
        <f>IF('Order Form'!#REF!&gt;0,"Y"," ")</f>
        <v>#REF!</v>
      </c>
      <c r="BF288" s="92" t="e">
        <f>IF('Order Form'!#REF!&gt;0,"STANDARD"," ")</f>
        <v>#REF!</v>
      </c>
    </row>
    <row r="289" spans="1:58">
      <c r="A289" s="40"/>
      <c r="B289" s="99" t="str">
        <f>IF(ISNUMBER(($H289)),'Order Form'!$D$5,"")</f>
        <v/>
      </c>
      <c r="C289" s="98" t="str">
        <f>IF(ISNUMBER(($H289)),'Order Form'!$G$5,"")</f>
        <v/>
      </c>
      <c r="D289" s="98" t="str">
        <f>IF('Order Form'!F305="","",IF(ISNUMBER(($H289)),'Order Form'!F305,""))</f>
        <v/>
      </c>
      <c r="E289" s="41"/>
      <c r="F289" s="97" t="str">
        <f>IF(ISNUMBER((H289)),SUBSTITUTE(SUBSTITUTE('Order Form'!B305,"-","")," ",""),"")</f>
        <v/>
      </c>
      <c r="G289" s="42"/>
      <c r="H289" s="96" t="str">
        <f>IF('Order Form'!H305&gt;0,'Order Form'!H305," ")</f>
        <v xml:space="preserve"> </v>
      </c>
      <c r="I289" s="95" t="str">
        <f>IF('Order Form'!$K$13="Yes",(IF('Order Form'!J305&gt;0,"",IF('Order Form'!$K$10&lt;&gt;"GR - Gratis",IF('Order Form'!I305=0,"",IF(ISNUMBER($H289),'Order Form'!I305,"")),""))),"")</f>
        <v/>
      </c>
      <c r="J289" s="95" t="str">
        <f>IF('Order Form'!$K$13="Yes",(IF('Order Form'!J305=0,"",IF('Order Form'!$K$10&lt;&gt;"GR - Gratis",IF(ISNUMBER($H289),'Order Form'!J305,""),""))),"")</f>
        <v/>
      </c>
      <c r="K289" s="43"/>
      <c r="L289" s="95" t="str">
        <f>IF('Order Form'!J305&gt;0,"",IF('Order Form'!G305=0,"",IF('Order Form'!$K$10&lt;&gt;"GR - Gratis",IF('Order Form'!$K$12="Yes",IF(ISNUMBER($H289),'Order Form'!G305*100,""),""),"")))</f>
        <v/>
      </c>
      <c r="M289" s="95" t="str">
        <f>IF('Order Form'!J305&gt;0,"",IF('Order Form'!$K$17=0,"",IF('Order Form'!$K$17=0,"",IF('Order Form'!$K$10&lt;&gt;"GR - Gratis",IF('Order Form'!$K$12="Yes",IF(ISNUMBER($H289),'Order Form'!$K$17*100,""),""),""))))</f>
        <v/>
      </c>
      <c r="N289" s="44"/>
      <c r="O289" s="94" t="str">
        <f>IF('Order Form'!$B$8="Name / Attent Of","",IF(ISNUMBER($H289),IF('Order Form'!$K$14="Yes",'Order Form'!$B$8,""),""))</f>
        <v/>
      </c>
      <c r="P289" s="102" t="str">
        <f>IF('Order Form'!$B$9="Company / Department","",IF(ISNUMBER($H289),IF('Order Form'!$K$14="Yes",'Order Form'!$B$9,""),""))</f>
        <v/>
      </c>
      <c r="Q289" s="94" t="str">
        <f>IF('Order Form'!$B$10="Address 1","",IF(ISNUMBER($H289),IF('Order Form'!$K$14="Yes",'Order Form'!$B$10,""),""))</f>
        <v/>
      </c>
      <c r="R289" s="94" t="str">
        <f>IF('Order Form'!$B$11="Address 2","",IF(ISNUMBER($H289),IF('Order Form'!$K$14="Yes",'Order Form'!$B$11,""),""))</f>
        <v/>
      </c>
      <c r="S289" s="102" t="str">
        <f>IF('Order Form'!$B$12="Address 3","",IF(ISNUMBER($H289),IF('Order Form'!$K$14="Yes",'Order Form'!$B$12,""),""))</f>
        <v/>
      </c>
      <c r="T289" s="94" t="str">
        <f>IF('Order Form'!$B$13="Town","",IF(ISNUMBER($H289),IF('Order Form'!$K$14="Yes",'Order Form'!$B$13,""),""))</f>
        <v/>
      </c>
      <c r="U289" s="40"/>
      <c r="V289" s="109" t="str">
        <f>IF('Order Form'!$B$14="Post Code","",IF(ISNUMBER($H289),IF('Order Form'!$K$14="Yes",'Order Form'!$B$14,""),""))</f>
        <v/>
      </c>
      <c r="W289" s="104" t="str">
        <f>IF('Order Form'!$B$15="Country","",IF(ISNUMBER($H289),IF('Order Form'!$K$14="Yes",VLOOKUP('Order Form'!$B$15,Lists!N:O,2,0),""),""))</f>
        <v/>
      </c>
      <c r="X289" s="106"/>
      <c r="Y289" s="105" t="str">
        <f>IF('Order Form'!$F$8="Phone","",IF(ISNUMBER($H289),IF('Order Form'!$K$14="Yes",'Order Form'!$F$8,""),""))</f>
        <v/>
      </c>
      <c r="Z289" s="103" t="str">
        <f>IF('Order Form'!$F$9="Email","",IF(ISNUMBER($H289),IF('Order Form'!$K$14="Yes",'Order Form'!$F$9,""),""))</f>
        <v/>
      </c>
      <c r="AA289" s="44"/>
      <c r="AC289" s="92" t="str">
        <f>IF(ISNUMBER(($H289)),LEFT('Order Form'!$K$10,2),"")</f>
        <v/>
      </c>
      <c r="AD289" s="40"/>
      <c r="AE289" s="92" t="str">
        <f>IF(AC289="GR",LEFT('Order Form'!$K$11,2),"")</f>
        <v/>
      </c>
      <c r="AF289" s="40"/>
      <c r="AG289" s="44"/>
      <c r="AH289" s="44"/>
      <c r="AI289" s="92" t="str">
        <f>IF(ISNUMBER(($H289)),IF('Order Form'!$K$16="Yes","P",""),"")</f>
        <v/>
      </c>
      <c r="AJ289" s="40"/>
      <c r="AK289" s="112"/>
      <c r="AL289" s="112"/>
      <c r="AM289" s="40"/>
      <c r="AN289" s="40"/>
      <c r="AO289" s="44"/>
      <c r="AP289" s="40"/>
      <c r="AQ289" s="44"/>
      <c r="AR289" s="44"/>
      <c r="AS289" s="44"/>
      <c r="AZ289" s="92" t="str">
        <f>IF(ISNUMBER(($H289)),IF('Order Form'!$K$15="Yes","Y",""),"")</f>
        <v/>
      </c>
      <c r="BD289" s="93" t="e">
        <f>IF('Order Form'!#REF!&gt;0,"OF"," ")</f>
        <v>#REF!</v>
      </c>
      <c r="BE289" s="92" t="e">
        <f>IF('Order Form'!#REF!&gt;0,"Y"," ")</f>
        <v>#REF!</v>
      </c>
      <c r="BF289" s="92" t="e">
        <f>IF('Order Form'!#REF!&gt;0,"STANDARD"," ")</f>
        <v>#REF!</v>
      </c>
    </row>
    <row r="290" spans="1:58">
      <c r="A290" s="40"/>
      <c r="B290" s="99" t="str">
        <f>IF(ISNUMBER(($H290)),'Order Form'!$D$5,"")</f>
        <v/>
      </c>
      <c r="C290" s="98" t="str">
        <f>IF(ISNUMBER(($H290)),'Order Form'!$G$5,"")</f>
        <v/>
      </c>
      <c r="D290" s="98" t="str">
        <f>IF('Order Form'!F306="","",IF(ISNUMBER(($H290)),'Order Form'!F306,""))</f>
        <v/>
      </c>
      <c r="E290" s="41"/>
      <c r="F290" s="97" t="str">
        <f>IF(ISNUMBER((H290)),SUBSTITUTE(SUBSTITUTE('Order Form'!B306,"-","")," ",""),"")</f>
        <v/>
      </c>
      <c r="G290" s="42"/>
      <c r="H290" s="96" t="str">
        <f>IF('Order Form'!H306&gt;0,'Order Form'!H306," ")</f>
        <v xml:space="preserve"> </v>
      </c>
      <c r="I290" s="95" t="str">
        <f>IF('Order Form'!$K$13="Yes",(IF('Order Form'!J306&gt;0,"",IF('Order Form'!$K$10&lt;&gt;"GR - Gratis",IF('Order Form'!I306=0,"",IF(ISNUMBER($H290),'Order Form'!I306,"")),""))),"")</f>
        <v/>
      </c>
      <c r="J290" s="95" t="str">
        <f>IF('Order Form'!$K$13="Yes",(IF('Order Form'!J306=0,"",IF('Order Form'!$K$10&lt;&gt;"GR - Gratis",IF(ISNUMBER($H290),'Order Form'!J306,""),""))),"")</f>
        <v/>
      </c>
      <c r="K290" s="43"/>
      <c r="L290" s="95" t="str">
        <f>IF('Order Form'!J306&gt;0,"",IF('Order Form'!G306=0,"",IF('Order Form'!$K$10&lt;&gt;"GR - Gratis",IF('Order Form'!$K$12="Yes",IF(ISNUMBER($H290),'Order Form'!G306*100,""),""),"")))</f>
        <v/>
      </c>
      <c r="M290" s="95" t="str">
        <f>IF('Order Form'!J306&gt;0,"",IF('Order Form'!$K$17=0,"",IF('Order Form'!$K$17=0,"",IF('Order Form'!$K$10&lt;&gt;"GR - Gratis",IF('Order Form'!$K$12="Yes",IF(ISNUMBER($H290),'Order Form'!$K$17*100,""),""),""))))</f>
        <v/>
      </c>
      <c r="N290" s="44"/>
      <c r="O290" s="94" t="str">
        <f>IF('Order Form'!$B$8="Name / Attent Of","",IF(ISNUMBER($H290),IF('Order Form'!$K$14="Yes",'Order Form'!$B$8,""),""))</f>
        <v/>
      </c>
      <c r="P290" s="102" t="str">
        <f>IF('Order Form'!$B$9="Company / Department","",IF(ISNUMBER($H290),IF('Order Form'!$K$14="Yes",'Order Form'!$B$9,""),""))</f>
        <v/>
      </c>
      <c r="Q290" s="94" t="str">
        <f>IF('Order Form'!$B$10="Address 1","",IF(ISNUMBER($H290),IF('Order Form'!$K$14="Yes",'Order Form'!$B$10,""),""))</f>
        <v/>
      </c>
      <c r="R290" s="94" t="str">
        <f>IF('Order Form'!$B$11="Address 2","",IF(ISNUMBER($H290),IF('Order Form'!$K$14="Yes",'Order Form'!$B$11,""),""))</f>
        <v/>
      </c>
      <c r="S290" s="102" t="str">
        <f>IF('Order Form'!$B$12="Address 3","",IF(ISNUMBER($H290),IF('Order Form'!$K$14="Yes",'Order Form'!$B$12,""),""))</f>
        <v/>
      </c>
      <c r="T290" s="94" t="str">
        <f>IF('Order Form'!$B$13="Town","",IF(ISNUMBER($H290),IF('Order Form'!$K$14="Yes",'Order Form'!$B$13,""),""))</f>
        <v/>
      </c>
      <c r="U290" s="40"/>
      <c r="V290" s="109" t="str">
        <f>IF('Order Form'!$B$14="Post Code","",IF(ISNUMBER($H290),IF('Order Form'!$K$14="Yes",'Order Form'!$B$14,""),""))</f>
        <v/>
      </c>
      <c r="W290" s="104" t="str">
        <f>IF('Order Form'!$B$15="Country","",IF(ISNUMBER($H290),IF('Order Form'!$K$14="Yes",VLOOKUP('Order Form'!$B$15,Lists!N:O,2,0),""),""))</f>
        <v/>
      </c>
      <c r="X290" s="106"/>
      <c r="Y290" s="105" t="str">
        <f>IF('Order Form'!$F$8="Phone","",IF(ISNUMBER($H290),IF('Order Form'!$K$14="Yes",'Order Form'!$F$8,""),""))</f>
        <v/>
      </c>
      <c r="Z290" s="103" t="str">
        <f>IF('Order Form'!$F$9="Email","",IF(ISNUMBER($H290),IF('Order Form'!$K$14="Yes",'Order Form'!$F$9,""),""))</f>
        <v/>
      </c>
      <c r="AA290" s="44"/>
      <c r="AC290" s="92" t="str">
        <f>IF(ISNUMBER(($H290)),LEFT('Order Form'!$K$10,2),"")</f>
        <v/>
      </c>
      <c r="AD290" s="40"/>
      <c r="AE290" s="92" t="str">
        <f>IF(AC290="GR",LEFT('Order Form'!$K$11,2),"")</f>
        <v/>
      </c>
      <c r="AF290" s="40"/>
      <c r="AG290" s="44"/>
      <c r="AH290" s="44"/>
      <c r="AI290" s="92" t="str">
        <f>IF(ISNUMBER(($H290)),IF('Order Form'!$K$16="Yes","P",""),"")</f>
        <v/>
      </c>
      <c r="AJ290" s="40"/>
      <c r="AK290" s="112"/>
      <c r="AL290" s="112"/>
      <c r="AM290" s="40"/>
      <c r="AN290" s="40"/>
      <c r="AO290" s="44"/>
      <c r="AP290" s="40"/>
      <c r="AQ290" s="44"/>
      <c r="AR290" s="44"/>
      <c r="AS290" s="44"/>
      <c r="AZ290" s="92" t="str">
        <f>IF(ISNUMBER(($H290)),IF('Order Form'!$K$15="Yes","Y",""),"")</f>
        <v/>
      </c>
      <c r="BD290" s="93" t="e">
        <f>IF('Order Form'!#REF!&gt;0,"OF"," ")</f>
        <v>#REF!</v>
      </c>
      <c r="BE290" s="92" t="e">
        <f>IF('Order Form'!#REF!&gt;0,"Y"," ")</f>
        <v>#REF!</v>
      </c>
      <c r="BF290" s="92" t="e">
        <f>IF('Order Form'!#REF!&gt;0,"STANDARD"," ")</f>
        <v>#REF!</v>
      </c>
    </row>
    <row r="291" spans="1:58">
      <c r="A291" s="40"/>
      <c r="B291" s="99" t="str">
        <f>IF(ISNUMBER(($H291)),'Order Form'!$D$5,"")</f>
        <v/>
      </c>
      <c r="C291" s="98" t="str">
        <f>IF(ISNUMBER(($H291)),'Order Form'!$G$5,"")</f>
        <v/>
      </c>
      <c r="D291" s="98" t="str">
        <f>IF('Order Form'!F307="","",IF(ISNUMBER(($H291)),'Order Form'!F307,""))</f>
        <v/>
      </c>
      <c r="E291" s="41"/>
      <c r="F291" s="97" t="str">
        <f>IF(ISNUMBER((H291)),SUBSTITUTE(SUBSTITUTE('Order Form'!B307,"-","")," ",""),"")</f>
        <v/>
      </c>
      <c r="G291" s="42"/>
      <c r="H291" s="96" t="str">
        <f>IF('Order Form'!H307&gt;0,'Order Form'!H307," ")</f>
        <v xml:space="preserve"> </v>
      </c>
      <c r="I291" s="95" t="str">
        <f>IF('Order Form'!$K$13="Yes",(IF('Order Form'!J307&gt;0,"",IF('Order Form'!$K$10&lt;&gt;"GR - Gratis",IF('Order Form'!I307=0,"",IF(ISNUMBER($H291),'Order Form'!I307,"")),""))),"")</f>
        <v/>
      </c>
      <c r="J291" s="95" t="str">
        <f>IF('Order Form'!$K$13="Yes",(IF('Order Form'!J307=0,"",IF('Order Form'!$K$10&lt;&gt;"GR - Gratis",IF(ISNUMBER($H291),'Order Form'!J307,""),""))),"")</f>
        <v/>
      </c>
      <c r="K291" s="43"/>
      <c r="L291" s="95" t="str">
        <f>IF('Order Form'!J307&gt;0,"",IF('Order Form'!G307=0,"",IF('Order Form'!$K$10&lt;&gt;"GR - Gratis",IF('Order Form'!$K$12="Yes",IF(ISNUMBER($H291),'Order Form'!G307*100,""),""),"")))</f>
        <v/>
      </c>
      <c r="M291" s="95" t="str">
        <f>IF('Order Form'!J307&gt;0,"",IF('Order Form'!$K$17=0,"",IF('Order Form'!$K$17=0,"",IF('Order Form'!$K$10&lt;&gt;"GR - Gratis",IF('Order Form'!$K$12="Yes",IF(ISNUMBER($H291),'Order Form'!$K$17*100,""),""),""))))</f>
        <v/>
      </c>
      <c r="N291" s="44"/>
      <c r="O291" s="94" t="str">
        <f>IF('Order Form'!$B$8="Name / Attent Of","",IF(ISNUMBER($H291),IF('Order Form'!$K$14="Yes",'Order Form'!$B$8,""),""))</f>
        <v/>
      </c>
      <c r="P291" s="102" t="str">
        <f>IF('Order Form'!$B$9="Company / Department","",IF(ISNUMBER($H291),IF('Order Form'!$K$14="Yes",'Order Form'!$B$9,""),""))</f>
        <v/>
      </c>
      <c r="Q291" s="94" t="str">
        <f>IF('Order Form'!$B$10="Address 1","",IF(ISNUMBER($H291),IF('Order Form'!$K$14="Yes",'Order Form'!$B$10,""),""))</f>
        <v/>
      </c>
      <c r="R291" s="94" t="str">
        <f>IF('Order Form'!$B$11="Address 2","",IF(ISNUMBER($H291),IF('Order Form'!$K$14="Yes",'Order Form'!$B$11,""),""))</f>
        <v/>
      </c>
      <c r="S291" s="102" t="str">
        <f>IF('Order Form'!$B$12="Address 3","",IF(ISNUMBER($H291),IF('Order Form'!$K$14="Yes",'Order Form'!$B$12,""),""))</f>
        <v/>
      </c>
      <c r="T291" s="94" t="str">
        <f>IF('Order Form'!$B$13="Town","",IF(ISNUMBER($H291),IF('Order Form'!$K$14="Yes",'Order Form'!$B$13,""),""))</f>
        <v/>
      </c>
      <c r="U291" s="40"/>
      <c r="V291" s="109" t="str">
        <f>IF('Order Form'!$B$14="Post Code","",IF(ISNUMBER($H291),IF('Order Form'!$K$14="Yes",'Order Form'!$B$14,""),""))</f>
        <v/>
      </c>
      <c r="W291" s="104" t="str">
        <f>IF('Order Form'!$B$15="Country","",IF(ISNUMBER($H291),IF('Order Form'!$K$14="Yes",VLOOKUP('Order Form'!$B$15,Lists!N:O,2,0),""),""))</f>
        <v/>
      </c>
      <c r="X291" s="106"/>
      <c r="Y291" s="105" t="str">
        <f>IF('Order Form'!$F$8="Phone","",IF(ISNUMBER($H291),IF('Order Form'!$K$14="Yes",'Order Form'!$F$8,""),""))</f>
        <v/>
      </c>
      <c r="Z291" s="103" t="str">
        <f>IF('Order Form'!$F$9="Email","",IF(ISNUMBER($H291),IF('Order Form'!$K$14="Yes",'Order Form'!$F$9,""),""))</f>
        <v/>
      </c>
      <c r="AA291" s="44"/>
      <c r="AC291" s="92" t="str">
        <f>IF(ISNUMBER(($H291)),LEFT('Order Form'!$K$10,2),"")</f>
        <v/>
      </c>
      <c r="AD291" s="40"/>
      <c r="AE291" s="92" t="str">
        <f>IF(AC291="GR",LEFT('Order Form'!$K$11,2),"")</f>
        <v/>
      </c>
      <c r="AF291" s="40"/>
      <c r="AG291" s="44"/>
      <c r="AH291" s="44"/>
      <c r="AI291" s="92" t="str">
        <f>IF(ISNUMBER(($H291)),IF('Order Form'!$K$16="Yes","P",""),"")</f>
        <v/>
      </c>
      <c r="AJ291" s="40"/>
      <c r="AK291" s="112"/>
      <c r="AL291" s="112"/>
      <c r="AM291" s="40"/>
      <c r="AN291" s="40"/>
      <c r="AO291" s="44"/>
      <c r="AP291" s="40"/>
      <c r="AQ291" s="44"/>
      <c r="AR291" s="44"/>
      <c r="AS291" s="44"/>
      <c r="AZ291" s="92" t="str">
        <f>IF(ISNUMBER(($H291)),IF('Order Form'!$K$15="Yes","Y",""),"")</f>
        <v/>
      </c>
      <c r="BD291" s="93" t="e">
        <f>IF('Order Form'!#REF!&gt;0,"OF"," ")</f>
        <v>#REF!</v>
      </c>
      <c r="BE291" s="92" t="e">
        <f>IF('Order Form'!#REF!&gt;0,"Y"," ")</f>
        <v>#REF!</v>
      </c>
      <c r="BF291" s="92" t="e">
        <f>IF('Order Form'!#REF!&gt;0,"STANDARD"," ")</f>
        <v>#REF!</v>
      </c>
    </row>
    <row r="292" spans="1:58">
      <c r="A292" s="40"/>
      <c r="B292" s="99" t="str">
        <f>IF(ISNUMBER(($H292)),'Order Form'!$D$5,"")</f>
        <v/>
      </c>
      <c r="C292" s="98" t="str">
        <f>IF(ISNUMBER(($H292)),'Order Form'!$G$5,"")</f>
        <v/>
      </c>
      <c r="D292" s="98" t="str">
        <f>IF('Order Form'!F308="","",IF(ISNUMBER(($H292)),'Order Form'!F308,""))</f>
        <v/>
      </c>
      <c r="E292" s="41"/>
      <c r="F292" s="97" t="str">
        <f>IF(ISNUMBER((H292)),SUBSTITUTE(SUBSTITUTE('Order Form'!B308,"-","")," ",""),"")</f>
        <v/>
      </c>
      <c r="G292" s="42"/>
      <c r="H292" s="96" t="str">
        <f>IF('Order Form'!H308&gt;0,'Order Form'!H308," ")</f>
        <v xml:space="preserve"> </v>
      </c>
      <c r="I292" s="95" t="str">
        <f>IF('Order Form'!$K$13="Yes",(IF('Order Form'!J308&gt;0,"",IF('Order Form'!$K$10&lt;&gt;"GR - Gratis",IF('Order Form'!I308=0,"",IF(ISNUMBER($H292),'Order Form'!I308,"")),""))),"")</f>
        <v/>
      </c>
      <c r="J292" s="95" t="str">
        <f>IF('Order Form'!$K$13="Yes",(IF('Order Form'!J308=0,"",IF('Order Form'!$K$10&lt;&gt;"GR - Gratis",IF(ISNUMBER($H292),'Order Form'!J308,""),""))),"")</f>
        <v/>
      </c>
      <c r="K292" s="43"/>
      <c r="L292" s="95" t="str">
        <f>IF('Order Form'!J308&gt;0,"",IF('Order Form'!G308=0,"",IF('Order Form'!$K$10&lt;&gt;"GR - Gratis",IF('Order Form'!$K$12="Yes",IF(ISNUMBER($H292),'Order Form'!G308*100,""),""),"")))</f>
        <v/>
      </c>
      <c r="M292" s="95" t="str">
        <f>IF('Order Form'!J308&gt;0,"",IF('Order Form'!$K$17=0,"",IF('Order Form'!$K$17=0,"",IF('Order Form'!$K$10&lt;&gt;"GR - Gratis",IF('Order Form'!$K$12="Yes",IF(ISNUMBER($H292),'Order Form'!$K$17*100,""),""),""))))</f>
        <v/>
      </c>
      <c r="N292" s="44"/>
      <c r="O292" s="94" t="str">
        <f>IF('Order Form'!$B$8="Name / Attent Of","",IF(ISNUMBER($H292),IF('Order Form'!$K$14="Yes",'Order Form'!$B$8,""),""))</f>
        <v/>
      </c>
      <c r="P292" s="102" t="str">
        <f>IF('Order Form'!$B$9="Company / Department","",IF(ISNUMBER($H292),IF('Order Form'!$K$14="Yes",'Order Form'!$B$9,""),""))</f>
        <v/>
      </c>
      <c r="Q292" s="94" t="str">
        <f>IF('Order Form'!$B$10="Address 1","",IF(ISNUMBER($H292),IF('Order Form'!$K$14="Yes",'Order Form'!$B$10,""),""))</f>
        <v/>
      </c>
      <c r="R292" s="94" t="str">
        <f>IF('Order Form'!$B$11="Address 2","",IF(ISNUMBER($H292),IF('Order Form'!$K$14="Yes",'Order Form'!$B$11,""),""))</f>
        <v/>
      </c>
      <c r="S292" s="102" t="str">
        <f>IF('Order Form'!$B$12="Address 3","",IF(ISNUMBER($H292),IF('Order Form'!$K$14="Yes",'Order Form'!$B$12,""),""))</f>
        <v/>
      </c>
      <c r="T292" s="94" t="str">
        <f>IF('Order Form'!$B$13="Town","",IF(ISNUMBER($H292),IF('Order Form'!$K$14="Yes",'Order Form'!$B$13,""),""))</f>
        <v/>
      </c>
      <c r="U292" s="40"/>
      <c r="V292" s="109" t="str">
        <f>IF('Order Form'!$B$14="Post Code","",IF(ISNUMBER($H292),IF('Order Form'!$K$14="Yes",'Order Form'!$B$14,""),""))</f>
        <v/>
      </c>
      <c r="W292" s="104" t="str">
        <f>IF('Order Form'!$B$15="Country","",IF(ISNUMBER($H292),IF('Order Form'!$K$14="Yes",VLOOKUP('Order Form'!$B$15,Lists!N:O,2,0),""),""))</f>
        <v/>
      </c>
      <c r="X292" s="106"/>
      <c r="Y292" s="105" t="str">
        <f>IF('Order Form'!$F$8="Phone","",IF(ISNUMBER($H292),IF('Order Form'!$K$14="Yes",'Order Form'!$F$8,""),""))</f>
        <v/>
      </c>
      <c r="Z292" s="103" t="str">
        <f>IF('Order Form'!$F$9="Email","",IF(ISNUMBER($H292),IF('Order Form'!$K$14="Yes",'Order Form'!$F$9,""),""))</f>
        <v/>
      </c>
      <c r="AA292" s="44"/>
      <c r="AC292" s="92" t="str">
        <f>IF(ISNUMBER(($H292)),LEFT('Order Form'!$K$10,2),"")</f>
        <v/>
      </c>
      <c r="AD292" s="40"/>
      <c r="AE292" s="92" t="str">
        <f>IF(AC292="GR",LEFT('Order Form'!$K$11,2),"")</f>
        <v/>
      </c>
      <c r="AF292" s="40"/>
      <c r="AG292" s="44"/>
      <c r="AH292" s="44"/>
      <c r="AI292" s="92" t="str">
        <f>IF(ISNUMBER(($H292)),IF('Order Form'!$K$16="Yes","P",""),"")</f>
        <v/>
      </c>
      <c r="AJ292" s="40"/>
      <c r="AK292" s="112"/>
      <c r="AL292" s="112"/>
      <c r="AM292" s="40"/>
      <c r="AN292" s="40"/>
      <c r="AO292" s="44"/>
      <c r="AP292" s="40"/>
      <c r="AQ292" s="44"/>
      <c r="AR292" s="44"/>
      <c r="AS292" s="44"/>
      <c r="AZ292" s="92" t="str">
        <f>IF(ISNUMBER(($H292)),IF('Order Form'!$K$15="Yes","Y",""),"")</f>
        <v/>
      </c>
      <c r="BD292" s="93" t="e">
        <f>IF('Order Form'!#REF!&gt;0,"OF"," ")</f>
        <v>#REF!</v>
      </c>
      <c r="BE292" s="92" t="e">
        <f>IF('Order Form'!#REF!&gt;0,"Y"," ")</f>
        <v>#REF!</v>
      </c>
      <c r="BF292" s="92" t="e">
        <f>IF('Order Form'!#REF!&gt;0,"STANDARD"," ")</f>
        <v>#REF!</v>
      </c>
    </row>
    <row r="293" spans="1:58">
      <c r="A293" s="40"/>
      <c r="B293" s="99" t="str">
        <f>IF(ISNUMBER(($H293)),'Order Form'!$D$5,"")</f>
        <v/>
      </c>
      <c r="C293" s="98" t="str">
        <f>IF(ISNUMBER(($H293)),'Order Form'!$G$5,"")</f>
        <v/>
      </c>
      <c r="D293" s="98" t="str">
        <f>IF('Order Form'!F309="","",IF(ISNUMBER(($H293)),'Order Form'!F309,""))</f>
        <v/>
      </c>
      <c r="E293" s="41"/>
      <c r="F293" s="97" t="str">
        <f>IF(ISNUMBER((H293)),SUBSTITUTE(SUBSTITUTE('Order Form'!B309,"-","")," ",""),"")</f>
        <v/>
      </c>
      <c r="G293" s="42"/>
      <c r="H293" s="96" t="str">
        <f>IF('Order Form'!H309&gt;0,'Order Form'!H309," ")</f>
        <v xml:space="preserve"> </v>
      </c>
      <c r="I293" s="95" t="str">
        <f>IF('Order Form'!$K$13="Yes",(IF('Order Form'!J309&gt;0,"",IF('Order Form'!$K$10&lt;&gt;"GR - Gratis",IF('Order Form'!I309=0,"",IF(ISNUMBER($H293),'Order Form'!I309,"")),""))),"")</f>
        <v/>
      </c>
      <c r="J293" s="95" t="str">
        <f>IF('Order Form'!$K$13="Yes",(IF('Order Form'!J309=0,"",IF('Order Form'!$K$10&lt;&gt;"GR - Gratis",IF(ISNUMBER($H293),'Order Form'!J309,""),""))),"")</f>
        <v/>
      </c>
      <c r="K293" s="43"/>
      <c r="L293" s="95" t="str">
        <f>IF('Order Form'!J309&gt;0,"",IF('Order Form'!G309=0,"",IF('Order Form'!$K$10&lt;&gt;"GR - Gratis",IF('Order Form'!$K$12="Yes",IF(ISNUMBER($H293),'Order Form'!G309*100,""),""),"")))</f>
        <v/>
      </c>
      <c r="M293" s="95" t="str">
        <f>IF('Order Form'!J309&gt;0,"",IF('Order Form'!$K$17=0,"",IF('Order Form'!$K$17=0,"",IF('Order Form'!$K$10&lt;&gt;"GR - Gratis",IF('Order Form'!$K$12="Yes",IF(ISNUMBER($H293),'Order Form'!$K$17*100,""),""),""))))</f>
        <v/>
      </c>
      <c r="N293" s="44"/>
      <c r="O293" s="94" t="str">
        <f>IF('Order Form'!$B$8="Name / Attent Of","",IF(ISNUMBER($H293),IF('Order Form'!$K$14="Yes",'Order Form'!$B$8,""),""))</f>
        <v/>
      </c>
      <c r="P293" s="102" t="str">
        <f>IF('Order Form'!$B$9="Company / Department","",IF(ISNUMBER($H293),IF('Order Form'!$K$14="Yes",'Order Form'!$B$9,""),""))</f>
        <v/>
      </c>
      <c r="Q293" s="94" t="str">
        <f>IF('Order Form'!$B$10="Address 1","",IF(ISNUMBER($H293),IF('Order Form'!$K$14="Yes",'Order Form'!$B$10,""),""))</f>
        <v/>
      </c>
      <c r="R293" s="94" t="str">
        <f>IF('Order Form'!$B$11="Address 2","",IF(ISNUMBER($H293),IF('Order Form'!$K$14="Yes",'Order Form'!$B$11,""),""))</f>
        <v/>
      </c>
      <c r="S293" s="102" t="str">
        <f>IF('Order Form'!$B$12="Address 3","",IF(ISNUMBER($H293),IF('Order Form'!$K$14="Yes",'Order Form'!$B$12,""),""))</f>
        <v/>
      </c>
      <c r="T293" s="94" t="str">
        <f>IF('Order Form'!$B$13="Town","",IF(ISNUMBER($H293),IF('Order Form'!$K$14="Yes",'Order Form'!$B$13,""),""))</f>
        <v/>
      </c>
      <c r="U293" s="40"/>
      <c r="V293" s="109" t="str">
        <f>IF('Order Form'!$B$14="Post Code","",IF(ISNUMBER($H293),IF('Order Form'!$K$14="Yes",'Order Form'!$B$14,""),""))</f>
        <v/>
      </c>
      <c r="W293" s="104" t="str">
        <f>IF('Order Form'!$B$15="Country","",IF(ISNUMBER($H293),IF('Order Form'!$K$14="Yes",VLOOKUP('Order Form'!$B$15,Lists!N:O,2,0),""),""))</f>
        <v/>
      </c>
      <c r="X293" s="106"/>
      <c r="Y293" s="105" t="str">
        <f>IF('Order Form'!$F$8="Phone","",IF(ISNUMBER($H293),IF('Order Form'!$K$14="Yes",'Order Form'!$F$8,""),""))</f>
        <v/>
      </c>
      <c r="Z293" s="103" t="str">
        <f>IF('Order Form'!$F$9="Email","",IF(ISNUMBER($H293),IF('Order Form'!$K$14="Yes",'Order Form'!$F$9,""),""))</f>
        <v/>
      </c>
      <c r="AA293" s="44"/>
      <c r="AC293" s="92" t="str">
        <f>IF(ISNUMBER(($H293)),LEFT('Order Form'!$K$10,2),"")</f>
        <v/>
      </c>
      <c r="AD293" s="40"/>
      <c r="AE293" s="92" t="str">
        <f>IF(AC293="GR",LEFT('Order Form'!$K$11,2),"")</f>
        <v/>
      </c>
      <c r="AF293" s="40"/>
      <c r="AG293" s="44"/>
      <c r="AH293" s="44"/>
      <c r="AI293" s="92" t="str">
        <f>IF(ISNUMBER(($H293)),IF('Order Form'!$K$16="Yes","P",""),"")</f>
        <v/>
      </c>
      <c r="AJ293" s="40"/>
      <c r="AK293" s="112"/>
      <c r="AL293" s="112"/>
      <c r="AM293" s="40"/>
      <c r="AN293" s="40"/>
      <c r="AO293" s="44"/>
      <c r="AP293" s="40"/>
      <c r="AQ293" s="44"/>
      <c r="AR293" s="44"/>
      <c r="AS293" s="44"/>
      <c r="AZ293" s="92" t="str">
        <f>IF(ISNUMBER(($H293)),IF('Order Form'!$K$15="Yes","Y",""),"")</f>
        <v/>
      </c>
      <c r="BD293" s="93" t="e">
        <f>IF('Order Form'!#REF!&gt;0,"OF"," ")</f>
        <v>#REF!</v>
      </c>
      <c r="BE293" s="92" t="e">
        <f>IF('Order Form'!#REF!&gt;0,"Y"," ")</f>
        <v>#REF!</v>
      </c>
      <c r="BF293" s="92" t="e">
        <f>IF('Order Form'!#REF!&gt;0,"STANDARD"," ")</f>
        <v>#REF!</v>
      </c>
    </row>
    <row r="294" spans="1:58">
      <c r="A294" s="40"/>
      <c r="B294" s="99" t="str">
        <f>IF(ISNUMBER(($H294)),'Order Form'!$D$5,"")</f>
        <v/>
      </c>
      <c r="C294" s="98" t="str">
        <f>IF(ISNUMBER(($H294)),'Order Form'!$G$5,"")</f>
        <v/>
      </c>
      <c r="D294" s="98" t="str">
        <f>IF('Order Form'!F310="","",IF(ISNUMBER(($H294)),'Order Form'!F310,""))</f>
        <v/>
      </c>
      <c r="E294" s="41"/>
      <c r="F294" s="97" t="str">
        <f>IF(ISNUMBER((H294)),SUBSTITUTE(SUBSTITUTE('Order Form'!B310,"-","")," ",""),"")</f>
        <v/>
      </c>
      <c r="G294" s="42"/>
      <c r="H294" s="96" t="str">
        <f>IF('Order Form'!H310&gt;0,'Order Form'!H310," ")</f>
        <v xml:space="preserve"> </v>
      </c>
      <c r="I294" s="95" t="str">
        <f>IF('Order Form'!$K$13="Yes",(IF('Order Form'!J310&gt;0,"",IF('Order Form'!$K$10&lt;&gt;"GR - Gratis",IF('Order Form'!I310=0,"",IF(ISNUMBER($H294),'Order Form'!I310,"")),""))),"")</f>
        <v/>
      </c>
      <c r="J294" s="95" t="str">
        <f>IF('Order Form'!$K$13="Yes",(IF('Order Form'!J310=0,"",IF('Order Form'!$K$10&lt;&gt;"GR - Gratis",IF(ISNUMBER($H294),'Order Form'!J310,""),""))),"")</f>
        <v/>
      </c>
      <c r="K294" s="43"/>
      <c r="L294" s="95" t="str">
        <f>IF('Order Form'!J310&gt;0,"",IF('Order Form'!G310=0,"",IF('Order Form'!$K$10&lt;&gt;"GR - Gratis",IF('Order Form'!$K$12="Yes",IF(ISNUMBER($H294),'Order Form'!G310*100,""),""),"")))</f>
        <v/>
      </c>
      <c r="M294" s="95" t="str">
        <f>IF('Order Form'!J310&gt;0,"",IF('Order Form'!$K$17=0,"",IF('Order Form'!$K$17=0,"",IF('Order Form'!$K$10&lt;&gt;"GR - Gratis",IF('Order Form'!$K$12="Yes",IF(ISNUMBER($H294),'Order Form'!$K$17*100,""),""),""))))</f>
        <v/>
      </c>
      <c r="N294" s="44"/>
      <c r="O294" s="94" t="str">
        <f>IF('Order Form'!$B$8="Name / Attent Of","",IF(ISNUMBER($H294),IF('Order Form'!$K$14="Yes",'Order Form'!$B$8,""),""))</f>
        <v/>
      </c>
      <c r="P294" s="102" t="str">
        <f>IF('Order Form'!$B$9="Company / Department","",IF(ISNUMBER($H294),IF('Order Form'!$K$14="Yes",'Order Form'!$B$9,""),""))</f>
        <v/>
      </c>
      <c r="Q294" s="94" t="str">
        <f>IF('Order Form'!$B$10="Address 1","",IF(ISNUMBER($H294),IF('Order Form'!$K$14="Yes",'Order Form'!$B$10,""),""))</f>
        <v/>
      </c>
      <c r="R294" s="94" t="str">
        <f>IF('Order Form'!$B$11="Address 2","",IF(ISNUMBER($H294),IF('Order Form'!$K$14="Yes",'Order Form'!$B$11,""),""))</f>
        <v/>
      </c>
      <c r="S294" s="102" t="str">
        <f>IF('Order Form'!$B$12="Address 3","",IF(ISNUMBER($H294),IF('Order Form'!$K$14="Yes",'Order Form'!$B$12,""),""))</f>
        <v/>
      </c>
      <c r="T294" s="94" t="str">
        <f>IF('Order Form'!$B$13="Town","",IF(ISNUMBER($H294),IF('Order Form'!$K$14="Yes",'Order Form'!$B$13,""),""))</f>
        <v/>
      </c>
      <c r="U294" s="40"/>
      <c r="V294" s="109" t="str">
        <f>IF('Order Form'!$B$14="Post Code","",IF(ISNUMBER($H294),IF('Order Form'!$K$14="Yes",'Order Form'!$B$14,""),""))</f>
        <v/>
      </c>
      <c r="W294" s="104" t="str">
        <f>IF('Order Form'!$B$15="Country","",IF(ISNUMBER($H294),IF('Order Form'!$K$14="Yes",VLOOKUP('Order Form'!$B$15,Lists!N:O,2,0),""),""))</f>
        <v/>
      </c>
      <c r="X294" s="106"/>
      <c r="Y294" s="105" t="str">
        <f>IF('Order Form'!$F$8="Phone","",IF(ISNUMBER($H294),IF('Order Form'!$K$14="Yes",'Order Form'!$F$8,""),""))</f>
        <v/>
      </c>
      <c r="Z294" s="103" t="str">
        <f>IF('Order Form'!$F$9="Email","",IF(ISNUMBER($H294),IF('Order Form'!$K$14="Yes",'Order Form'!$F$9,""),""))</f>
        <v/>
      </c>
      <c r="AA294" s="44"/>
      <c r="AC294" s="92" t="str">
        <f>IF(ISNUMBER(($H294)),LEFT('Order Form'!$K$10,2),"")</f>
        <v/>
      </c>
      <c r="AD294" s="40"/>
      <c r="AE294" s="92" t="str">
        <f>IF(AC294="GR",LEFT('Order Form'!$K$11,2),"")</f>
        <v/>
      </c>
      <c r="AF294" s="40"/>
      <c r="AG294" s="44"/>
      <c r="AH294" s="44"/>
      <c r="AI294" s="92" t="str">
        <f>IF(ISNUMBER(($H294)),IF('Order Form'!$K$16="Yes","P",""),"")</f>
        <v/>
      </c>
      <c r="AJ294" s="40"/>
      <c r="AK294" s="112"/>
      <c r="AL294" s="112"/>
      <c r="AM294" s="40"/>
      <c r="AN294" s="40"/>
      <c r="AO294" s="44"/>
      <c r="AP294" s="40"/>
      <c r="AQ294" s="44"/>
      <c r="AR294" s="44"/>
      <c r="AS294" s="44"/>
      <c r="AZ294" s="92" t="str">
        <f>IF(ISNUMBER(($H294)),IF('Order Form'!$K$15="Yes","Y",""),"")</f>
        <v/>
      </c>
      <c r="BD294" s="93" t="e">
        <f>IF('Order Form'!#REF!&gt;0,"OF"," ")</f>
        <v>#REF!</v>
      </c>
      <c r="BE294" s="92" t="e">
        <f>IF('Order Form'!#REF!&gt;0,"Y"," ")</f>
        <v>#REF!</v>
      </c>
      <c r="BF294" s="92" t="e">
        <f>IF('Order Form'!#REF!&gt;0,"STANDARD"," ")</f>
        <v>#REF!</v>
      </c>
    </row>
    <row r="295" spans="1:58">
      <c r="A295" s="40"/>
      <c r="B295" s="99" t="str">
        <f>IF(ISNUMBER(($H295)),'Order Form'!$D$5,"")</f>
        <v/>
      </c>
      <c r="C295" s="98" t="str">
        <f>IF(ISNUMBER(($H295)),'Order Form'!$G$5,"")</f>
        <v/>
      </c>
      <c r="D295" s="98" t="str">
        <f>IF('Order Form'!F311="","",IF(ISNUMBER(($H295)),'Order Form'!F311,""))</f>
        <v/>
      </c>
      <c r="E295" s="41"/>
      <c r="F295" s="97" t="str">
        <f>IF(ISNUMBER((H295)),SUBSTITUTE(SUBSTITUTE('Order Form'!B311,"-","")," ",""),"")</f>
        <v/>
      </c>
      <c r="G295" s="42"/>
      <c r="H295" s="96" t="str">
        <f>IF('Order Form'!H311&gt;0,'Order Form'!H311," ")</f>
        <v xml:space="preserve"> </v>
      </c>
      <c r="I295" s="95" t="str">
        <f>IF('Order Form'!$K$13="Yes",(IF('Order Form'!J311&gt;0,"",IF('Order Form'!$K$10&lt;&gt;"GR - Gratis",IF('Order Form'!I311=0,"",IF(ISNUMBER($H295),'Order Form'!I311,"")),""))),"")</f>
        <v/>
      </c>
      <c r="J295" s="95" t="str">
        <f>IF('Order Form'!$K$13="Yes",(IF('Order Form'!J311=0,"",IF('Order Form'!$K$10&lt;&gt;"GR - Gratis",IF(ISNUMBER($H295),'Order Form'!J311,""),""))),"")</f>
        <v/>
      </c>
      <c r="K295" s="43"/>
      <c r="L295" s="95" t="str">
        <f>IF('Order Form'!J311&gt;0,"",IF('Order Form'!G311=0,"",IF('Order Form'!$K$10&lt;&gt;"GR - Gratis",IF('Order Form'!$K$12="Yes",IF(ISNUMBER($H295),'Order Form'!G311*100,""),""),"")))</f>
        <v/>
      </c>
      <c r="M295" s="95" t="str">
        <f>IF('Order Form'!J311&gt;0,"",IF('Order Form'!$K$17=0,"",IF('Order Form'!$K$17=0,"",IF('Order Form'!$K$10&lt;&gt;"GR - Gratis",IF('Order Form'!$K$12="Yes",IF(ISNUMBER($H295),'Order Form'!$K$17*100,""),""),""))))</f>
        <v/>
      </c>
      <c r="N295" s="44"/>
      <c r="O295" s="94" t="str">
        <f>IF('Order Form'!$B$8="Name / Attent Of","",IF(ISNUMBER($H295),IF('Order Form'!$K$14="Yes",'Order Form'!$B$8,""),""))</f>
        <v/>
      </c>
      <c r="P295" s="102" t="str">
        <f>IF('Order Form'!$B$9="Company / Department","",IF(ISNUMBER($H295),IF('Order Form'!$K$14="Yes",'Order Form'!$B$9,""),""))</f>
        <v/>
      </c>
      <c r="Q295" s="94" t="str">
        <f>IF('Order Form'!$B$10="Address 1","",IF(ISNUMBER($H295),IF('Order Form'!$K$14="Yes",'Order Form'!$B$10,""),""))</f>
        <v/>
      </c>
      <c r="R295" s="94" t="str">
        <f>IF('Order Form'!$B$11="Address 2","",IF(ISNUMBER($H295),IF('Order Form'!$K$14="Yes",'Order Form'!$B$11,""),""))</f>
        <v/>
      </c>
      <c r="S295" s="102" t="str">
        <f>IF('Order Form'!$B$12="Address 3","",IF(ISNUMBER($H295),IF('Order Form'!$K$14="Yes",'Order Form'!$B$12,""),""))</f>
        <v/>
      </c>
      <c r="T295" s="94" t="str">
        <f>IF('Order Form'!$B$13="Town","",IF(ISNUMBER($H295),IF('Order Form'!$K$14="Yes",'Order Form'!$B$13,""),""))</f>
        <v/>
      </c>
      <c r="U295" s="40"/>
      <c r="V295" s="109" t="str">
        <f>IF('Order Form'!$B$14="Post Code","",IF(ISNUMBER($H295),IF('Order Form'!$K$14="Yes",'Order Form'!$B$14,""),""))</f>
        <v/>
      </c>
      <c r="W295" s="104" t="str">
        <f>IF('Order Form'!$B$15="Country","",IF(ISNUMBER($H295),IF('Order Form'!$K$14="Yes",VLOOKUP('Order Form'!$B$15,Lists!N:O,2,0),""),""))</f>
        <v/>
      </c>
      <c r="X295" s="106"/>
      <c r="Y295" s="105" t="str">
        <f>IF('Order Form'!$F$8="Phone","",IF(ISNUMBER($H295),IF('Order Form'!$K$14="Yes",'Order Form'!$F$8,""),""))</f>
        <v/>
      </c>
      <c r="Z295" s="103" t="str">
        <f>IF('Order Form'!$F$9="Email","",IF(ISNUMBER($H295),IF('Order Form'!$K$14="Yes",'Order Form'!$F$9,""),""))</f>
        <v/>
      </c>
      <c r="AA295" s="44"/>
      <c r="AC295" s="92" t="str">
        <f>IF(ISNUMBER(($H295)),LEFT('Order Form'!$K$10,2),"")</f>
        <v/>
      </c>
      <c r="AD295" s="40"/>
      <c r="AE295" s="92" t="str">
        <f>IF(AC295="GR",LEFT('Order Form'!$K$11,2),"")</f>
        <v/>
      </c>
      <c r="AF295" s="40"/>
      <c r="AG295" s="44"/>
      <c r="AH295" s="44"/>
      <c r="AI295" s="92" t="str">
        <f>IF(ISNUMBER(($H295)),IF('Order Form'!$K$16="Yes","P",""),"")</f>
        <v/>
      </c>
      <c r="AJ295" s="40"/>
      <c r="AK295" s="112"/>
      <c r="AL295" s="112"/>
      <c r="AM295" s="40"/>
      <c r="AN295" s="40"/>
      <c r="AO295" s="44"/>
      <c r="AP295" s="40"/>
      <c r="AQ295" s="44"/>
      <c r="AR295" s="44"/>
      <c r="AS295" s="44"/>
      <c r="AZ295" s="92" t="str">
        <f>IF(ISNUMBER(($H295)),IF('Order Form'!$K$15="Yes","Y",""),"")</f>
        <v/>
      </c>
      <c r="BD295" s="93" t="e">
        <f>IF('Order Form'!#REF!&gt;0,"OF"," ")</f>
        <v>#REF!</v>
      </c>
      <c r="BE295" s="92" t="e">
        <f>IF('Order Form'!#REF!&gt;0,"Y"," ")</f>
        <v>#REF!</v>
      </c>
      <c r="BF295" s="92" t="e">
        <f>IF('Order Form'!#REF!&gt;0,"STANDARD"," ")</f>
        <v>#REF!</v>
      </c>
    </row>
    <row r="296" spans="1:58">
      <c r="A296" s="40"/>
      <c r="B296" s="99" t="str">
        <f>IF(ISNUMBER(($H296)),'Order Form'!$D$5,"")</f>
        <v/>
      </c>
      <c r="C296" s="98" t="str">
        <f>IF(ISNUMBER(($H296)),'Order Form'!$G$5,"")</f>
        <v/>
      </c>
      <c r="D296" s="98" t="str">
        <f>IF('Order Form'!F312="","",IF(ISNUMBER(($H296)),'Order Form'!F312,""))</f>
        <v/>
      </c>
      <c r="E296" s="41"/>
      <c r="F296" s="97" t="str">
        <f>IF(ISNUMBER((H296)),SUBSTITUTE(SUBSTITUTE('Order Form'!B312,"-","")," ",""),"")</f>
        <v/>
      </c>
      <c r="G296" s="42"/>
      <c r="H296" s="96" t="str">
        <f>IF('Order Form'!H312&gt;0,'Order Form'!H312," ")</f>
        <v xml:space="preserve"> </v>
      </c>
      <c r="I296" s="95" t="str">
        <f>IF('Order Form'!$K$13="Yes",(IF('Order Form'!J312&gt;0,"",IF('Order Form'!$K$10&lt;&gt;"GR - Gratis",IF('Order Form'!I312=0,"",IF(ISNUMBER($H296),'Order Form'!I312,"")),""))),"")</f>
        <v/>
      </c>
      <c r="J296" s="95" t="str">
        <f>IF('Order Form'!$K$13="Yes",(IF('Order Form'!J312=0,"",IF('Order Form'!$K$10&lt;&gt;"GR - Gratis",IF(ISNUMBER($H296),'Order Form'!J312,""),""))),"")</f>
        <v/>
      </c>
      <c r="K296" s="43"/>
      <c r="L296" s="95" t="str">
        <f>IF('Order Form'!J312&gt;0,"",IF('Order Form'!G312=0,"",IF('Order Form'!$K$10&lt;&gt;"GR - Gratis",IF('Order Form'!$K$12="Yes",IF(ISNUMBER($H296),'Order Form'!G312*100,""),""),"")))</f>
        <v/>
      </c>
      <c r="M296" s="95" t="str">
        <f>IF('Order Form'!J312&gt;0,"",IF('Order Form'!$K$17=0,"",IF('Order Form'!$K$17=0,"",IF('Order Form'!$K$10&lt;&gt;"GR - Gratis",IF('Order Form'!$K$12="Yes",IF(ISNUMBER($H296),'Order Form'!$K$17*100,""),""),""))))</f>
        <v/>
      </c>
      <c r="N296" s="44"/>
      <c r="O296" s="94" t="str">
        <f>IF('Order Form'!$B$8="Name / Attent Of","",IF(ISNUMBER($H296),IF('Order Form'!$K$14="Yes",'Order Form'!$B$8,""),""))</f>
        <v/>
      </c>
      <c r="P296" s="102" t="str">
        <f>IF('Order Form'!$B$9="Company / Department","",IF(ISNUMBER($H296),IF('Order Form'!$K$14="Yes",'Order Form'!$B$9,""),""))</f>
        <v/>
      </c>
      <c r="Q296" s="94" t="str">
        <f>IF('Order Form'!$B$10="Address 1","",IF(ISNUMBER($H296),IF('Order Form'!$K$14="Yes",'Order Form'!$B$10,""),""))</f>
        <v/>
      </c>
      <c r="R296" s="94" t="str">
        <f>IF('Order Form'!$B$11="Address 2","",IF(ISNUMBER($H296),IF('Order Form'!$K$14="Yes",'Order Form'!$B$11,""),""))</f>
        <v/>
      </c>
      <c r="S296" s="102" t="str">
        <f>IF('Order Form'!$B$12="Address 3","",IF(ISNUMBER($H296),IF('Order Form'!$K$14="Yes",'Order Form'!$B$12,""),""))</f>
        <v/>
      </c>
      <c r="T296" s="94" t="str">
        <f>IF('Order Form'!$B$13="Town","",IF(ISNUMBER($H296),IF('Order Form'!$K$14="Yes",'Order Form'!$B$13,""),""))</f>
        <v/>
      </c>
      <c r="U296" s="40"/>
      <c r="V296" s="109" t="str">
        <f>IF('Order Form'!$B$14="Post Code","",IF(ISNUMBER($H296),IF('Order Form'!$K$14="Yes",'Order Form'!$B$14,""),""))</f>
        <v/>
      </c>
      <c r="W296" s="104" t="str">
        <f>IF('Order Form'!$B$15="Country","",IF(ISNUMBER($H296),IF('Order Form'!$K$14="Yes",VLOOKUP('Order Form'!$B$15,Lists!N:O,2,0),""),""))</f>
        <v/>
      </c>
      <c r="X296" s="106"/>
      <c r="Y296" s="105" t="str">
        <f>IF('Order Form'!$F$8="Phone","",IF(ISNUMBER($H296),IF('Order Form'!$K$14="Yes",'Order Form'!$F$8,""),""))</f>
        <v/>
      </c>
      <c r="Z296" s="103" t="str">
        <f>IF('Order Form'!$F$9="Email","",IF(ISNUMBER($H296),IF('Order Form'!$K$14="Yes",'Order Form'!$F$9,""),""))</f>
        <v/>
      </c>
      <c r="AA296" s="44"/>
      <c r="AC296" s="92" t="str">
        <f>IF(ISNUMBER(($H296)),LEFT('Order Form'!$K$10,2),"")</f>
        <v/>
      </c>
      <c r="AD296" s="40"/>
      <c r="AE296" s="92" t="str">
        <f>IF(AC296="GR",LEFT('Order Form'!$K$11,2),"")</f>
        <v/>
      </c>
      <c r="AF296" s="40"/>
      <c r="AG296" s="44"/>
      <c r="AH296" s="44"/>
      <c r="AI296" s="92" t="str">
        <f>IF(ISNUMBER(($H296)),IF('Order Form'!$K$16="Yes","P",""),"")</f>
        <v/>
      </c>
      <c r="AJ296" s="40"/>
      <c r="AK296" s="112"/>
      <c r="AL296" s="112"/>
      <c r="AM296" s="40"/>
      <c r="AN296" s="40"/>
      <c r="AO296" s="44"/>
      <c r="AP296" s="40"/>
      <c r="AQ296" s="44"/>
      <c r="AR296" s="44"/>
      <c r="AS296" s="44"/>
      <c r="AZ296" s="92" t="str">
        <f>IF(ISNUMBER(($H296)),IF('Order Form'!$K$15="Yes","Y",""),"")</f>
        <v/>
      </c>
      <c r="BD296" s="93" t="e">
        <f>IF('Order Form'!#REF!&gt;0,"OF"," ")</f>
        <v>#REF!</v>
      </c>
      <c r="BE296" s="92" t="e">
        <f>IF('Order Form'!#REF!&gt;0,"Y"," ")</f>
        <v>#REF!</v>
      </c>
      <c r="BF296" s="92" t="e">
        <f>IF('Order Form'!#REF!&gt;0,"STANDARD"," ")</f>
        <v>#REF!</v>
      </c>
    </row>
    <row r="297" spans="1:58">
      <c r="A297" s="40"/>
      <c r="B297" s="99" t="str">
        <f>IF(ISNUMBER(($H297)),'Order Form'!$D$5,"")</f>
        <v/>
      </c>
      <c r="C297" s="98" t="str">
        <f>IF(ISNUMBER(($H297)),'Order Form'!$G$5,"")</f>
        <v/>
      </c>
      <c r="D297" s="98" t="str">
        <f>IF('Order Form'!F313="","",IF(ISNUMBER(($H297)),'Order Form'!F313,""))</f>
        <v/>
      </c>
      <c r="E297" s="41"/>
      <c r="F297" s="97" t="str">
        <f>IF(ISNUMBER((H297)),SUBSTITUTE(SUBSTITUTE('Order Form'!B313,"-","")," ",""),"")</f>
        <v/>
      </c>
      <c r="G297" s="42"/>
      <c r="H297" s="96" t="str">
        <f>IF('Order Form'!H313&gt;0,'Order Form'!H313," ")</f>
        <v xml:space="preserve"> </v>
      </c>
      <c r="I297" s="95" t="str">
        <f>IF('Order Form'!$K$13="Yes",(IF('Order Form'!J313&gt;0,"",IF('Order Form'!$K$10&lt;&gt;"GR - Gratis",IF('Order Form'!I313=0,"",IF(ISNUMBER($H297),'Order Form'!I313,"")),""))),"")</f>
        <v/>
      </c>
      <c r="J297" s="95" t="str">
        <f>IF('Order Form'!$K$13="Yes",(IF('Order Form'!J313=0,"",IF('Order Form'!$K$10&lt;&gt;"GR - Gratis",IF(ISNUMBER($H297),'Order Form'!J313,""),""))),"")</f>
        <v/>
      </c>
      <c r="K297" s="43"/>
      <c r="L297" s="95" t="str">
        <f>IF('Order Form'!J313&gt;0,"",IF('Order Form'!G313=0,"",IF('Order Form'!$K$10&lt;&gt;"GR - Gratis",IF('Order Form'!$K$12="Yes",IF(ISNUMBER($H297),'Order Form'!G313*100,""),""),"")))</f>
        <v/>
      </c>
      <c r="M297" s="95" t="str">
        <f>IF('Order Form'!J313&gt;0,"",IF('Order Form'!$K$17=0,"",IF('Order Form'!$K$17=0,"",IF('Order Form'!$K$10&lt;&gt;"GR - Gratis",IF('Order Form'!$K$12="Yes",IF(ISNUMBER($H297),'Order Form'!$K$17*100,""),""),""))))</f>
        <v/>
      </c>
      <c r="N297" s="44"/>
      <c r="O297" s="94" t="str">
        <f>IF('Order Form'!$B$8="Name / Attent Of","",IF(ISNUMBER($H297),IF('Order Form'!$K$14="Yes",'Order Form'!$B$8,""),""))</f>
        <v/>
      </c>
      <c r="P297" s="102" t="str">
        <f>IF('Order Form'!$B$9="Company / Department","",IF(ISNUMBER($H297),IF('Order Form'!$K$14="Yes",'Order Form'!$B$9,""),""))</f>
        <v/>
      </c>
      <c r="Q297" s="94" t="str">
        <f>IF('Order Form'!$B$10="Address 1","",IF(ISNUMBER($H297),IF('Order Form'!$K$14="Yes",'Order Form'!$B$10,""),""))</f>
        <v/>
      </c>
      <c r="R297" s="94" t="str">
        <f>IF('Order Form'!$B$11="Address 2","",IF(ISNUMBER($H297),IF('Order Form'!$K$14="Yes",'Order Form'!$B$11,""),""))</f>
        <v/>
      </c>
      <c r="S297" s="102" t="str">
        <f>IF('Order Form'!$B$12="Address 3","",IF(ISNUMBER($H297),IF('Order Form'!$K$14="Yes",'Order Form'!$B$12,""),""))</f>
        <v/>
      </c>
      <c r="T297" s="94" t="str">
        <f>IF('Order Form'!$B$13="Town","",IF(ISNUMBER($H297),IF('Order Form'!$K$14="Yes",'Order Form'!$B$13,""),""))</f>
        <v/>
      </c>
      <c r="U297" s="40"/>
      <c r="V297" s="109" t="str">
        <f>IF('Order Form'!$B$14="Post Code","",IF(ISNUMBER($H297),IF('Order Form'!$K$14="Yes",'Order Form'!$B$14,""),""))</f>
        <v/>
      </c>
      <c r="W297" s="104" t="str">
        <f>IF('Order Form'!$B$15="Country","",IF(ISNUMBER($H297),IF('Order Form'!$K$14="Yes",VLOOKUP('Order Form'!$B$15,Lists!N:O,2,0),""),""))</f>
        <v/>
      </c>
      <c r="X297" s="106"/>
      <c r="Y297" s="105" t="str">
        <f>IF('Order Form'!$F$8="Phone","",IF(ISNUMBER($H297),IF('Order Form'!$K$14="Yes",'Order Form'!$F$8,""),""))</f>
        <v/>
      </c>
      <c r="Z297" s="103" t="str">
        <f>IF('Order Form'!$F$9="Email","",IF(ISNUMBER($H297),IF('Order Form'!$K$14="Yes",'Order Form'!$F$9,""),""))</f>
        <v/>
      </c>
      <c r="AA297" s="44"/>
      <c r="AC297" s="92" t="str">
        <f>IF(ISNUMBER(($H297)),LEFT('Order Form'!$K$10,2),"")</f>
        <v/>
      </c>
      <c r="AD297" s="40"/>
      <c r="AE297" s="92" t="str">
        <f>IF(AC297="GR",LEFT('Order Form'!$K$11,2),"")</f>
        <v/>
      </c>
      <c r="AF297" s="40"/>
      <c r="AG297" s="44"/>
      <c r="AH297" s="44"/>
      <c r="AI297" s="92" t="str">
        <f>IF(ISNUMBER(($H297)),IF('Order Form'!$K$16="Yes","P",""),"")</f>
        <v/>
      </c>
      <c r="AJ297" s="40"/>
      <c r="AK297" s="112"/>
      <c r="AL297" s="112"/>
      <c r="AM297" s="40"/>
      <c r="AN297" s="40"/>
      <c r="AO297" s="44"/>
      <c r="AP297" s="40"/>
      <c r="AQ297" s="44"/>
      <c r="AR297" s="44"/>
      <c r="AS297" s="44"/>
      <c r="AZ297" s="92" t="str">
        <f>IF(ISNUMBER(($H297)),IF('Order Form'!$K$15="Yes","Y",""),"")</f>
        <v/>
      </c>
      <c r="BD297" s="93" t="e">
        <f>IF('Order Form'!#REF!&gt;0,"OF"," ")</f>
        <v>#REF!</v>
      </c>
      <c r="BE297" s="92" t="e">
        <f>IF('Order Form'!#REF!&gt;0,"Y"," ")</f>
        <v>#REF!</v>
      </c>
      <c r="BF297" s="92" t="e">
        <f>IF('Order Form'!#REF!&gt;0,"STANDARD"," ")</f>
        <v>#REF!</v>
      </c>
    </row>
    <row r="298" spans="1:58">
      <c r="A298" s="40"/>
      <c r="B298" s="99" t="str">
        <f>IF(ISNUMBER(($H298)),'Order Form'!$D$5,"")</f>
        <v/>
      </c>
      <c r="C298" s="98" t="str">
        <f>IF(ISNUMBER(($H298)),'Order Form'!$G$5,"")</f>
        <v/>
      </c>
      <c r="D298" s="98" t="str">
        <f>IF('Order Form'!F314="","",IF(ISNUMBER(($H298)),'Order Form'!F314,""))</f>
        <v/>
      </c>
      <c r="E298" s="41"/>
      <c r="F298" s="97" t="str">
        <f>IF(ISNUMBER((H298)),SUBSTITUTE(SUBSTITUTE('Order Form'!B314,"-","")," ",""),"")</f>
        <v/>
      </c>
      <c r="G298" s="42"/>
      <c r="H298" s="96" t="str">
        <f>IF('Order Form'!H314&gt;0,'Order Form'!H314," ")</f>
        <v xml:space="preserve"> </v>
      </c>
      <c r="I298" s="95" t="str">
        <f>IF('Order Form'!$K$13="Yes",(IF('Order Form'!J314&gt;0,"",IF('Order Form'!$K$10&lt;&gt;"GR - Gratis",IF('Order Form'!I314=0,"",IF(ISNUMBER($H298),'Order Form'!I314,"")),""))),"")</f>
        <v/>
      </c>
      <c r="J298" s="95" t="str">
        <f>IF('Order Form'!$K$13="Yes",(IF('Order Form'!J314=0,"",IF('Order Form'!$K$10&lt;&gt;"GR - Gratis",IF(ISNUMBER($H298),'Order Form'!J314,""),""))),"")</f>
        <v/>
      </c>
      <c r="K298" s="43"/>
      <c r="L298" s="95" t="str">
        <f>IF('Order Form'!J314&gt;0,"",IF('Order Form'!G314=0,"",IF('Order Form'!$K$10&lt;&gt;"GR - Gratis",IF('Order Form'!$K$12="Yes",IF(ISNUMBER($H298),'Order Form'!G314*100,""),""),"")))</f>
        <v/>
      </c>
      <c r="M298" s="95" t="str">
        <f>IF('Order Form'!J314&gt;0,"",IF('Order Form'!$K$17=0,"",IF('Order Form'!$K$17=0,"",IF('Order Form'!$K$10&lt;&gt;"GR - Gratis",IF('Order Form'!$K$12="Yes",IF(ISNUMBER($H298),'Order Form'!$K$17*100,""),""),""))))</f>
        <v/>
      </c>
      <c r="N298" s="44"/>
      <c r="O298" s="94" t="str">
        <f>IF('Order Form'!$B$8="Name / Attent Of","",IF(ISNUMBER($H298),IF('Order Form'!$K$14="Yes",'Order Form'!$B$8,""),""))</f>
        <v/>
      </c>
      <c r="P298" s="102" t="str">
        <f>IF('Order Form'!$B$9="Company / Department","",IF(ISNUMBER($H298),IF('Order Form'!$K$14="Yes",'Order Form'!$B$9,""),""))</f>
        <v/>
      </c>
      <c r="Q298" s="94" t="str">
        <f>IF('Order Form'!$B$10="Address 1","",IF(ISNUMBER($H298),IF('Order Form'!$K$14="Yes",'Order Form'!$B$10,""),""))</f>
        <v/>
      </c>
      <c r="R298" s="94" t="str">
        <f>IF('Order Form'!$B$11="Address 2","",IF(ISNUMBER($H298),IF('Order Form'!$K$14="Yes",'Order Form'!$B$11,""),""))</f>
        <v/>
      </c>
      <c r="S298" s="102" t="str">
        <f>IF('Order Form'!$B$12="Address 3","",IF(ISNUMBER($H298),IF('Order Form'!$K$14="Yes",'Order Form'!$B$12,""),""))</f>
        <v/>
      </c>
      <c r="T298" s="94" t="str">
        <f>IF('Order Form'!$B$13="Town","",IF(ISNUMBER($H298),IF('Order Form'!$K$14="Yes",'Order Form'!$B$13,""),""))</f>
        <v/>
      </c>
      <c r="U298" s="40"/>
      <c r="V298" s="109" t="str">
        <f>IF('Order Form'!$B$14="Post Code","",IF(ISNUMBER($H298),IF('Order Form'!$K$14="Yes",'Order Form'!$B$14,""),""))</f>
        <v/>
      </c>
      <c r="W298" s="104" t="str">
        <f>IF('Order Form'!$B$15="Country","",IF(ISNUMBER($H298),IF('Order Form'!$K$14="Yes",VLOOKUP('Order Form'!$B$15,Lists!N:O,2,0),""),""))</f>
        <v/>
      </c>
      <c r="X298" s="106"/>
      <c r="Y298" s="105" t="str">
        <f>IF('Order Form'!$F$8="Phone","",IF(ISNUMBER($H298),IF('Order Form'!$K$14="Yes",'Order Form'!$F$8,""),""))</f>
        <v/>
      </c>
      <c r="Z298" s="103" t="str">
        <f>IF('Order Form'!$F$9="Email","",IF(ISNUMBER($H298),IF('Order Form'!$K$14="Yes",'Order Form'!$F$9,""),""))</f>
        <v/>
      </c>
      <c r="AA298" s="44"/>
      <c r="AC298" s="92" t="str">
        <f>IF(ISNUMBER(($H298)),LEFT('Order Form'!$K$10,2),"")</f>
        <v/>
      </c>
      <c r="AD298" s="40"/>
      <c r="AE298" s="92" t="str">
        <f>IF(AC298="GR",LEFT('Order Form'!$K$11,2),"")</f>
        <v/>
      </c>
      <c r="AF298" s="40"/>
      <c r="AG298" s="44"/>
      <c r="AH298" s="44"/>
      <c r="AI298" s="92" t="str">
        <f>IF(ISNUMBER(($H298)),IF('Order Form'!$K$16="Yes","P",""),"")</f>
        <v/>
      </c>
      <c r="AJ298" s="40"/>
      <c r="AK298" s="112"/>
      <c r="AL298" s="112"/>
      <c r="AM298" s="40"/>
      <c r="AN298" s="40"/>
      <c r="AO298" s="44"/>
      <c r="AP298" s="40"/>
      <c r="AQ298" s="44"/>
      <c r="AR298" s="44"/>
      <c r="AS298" s="44"/>
      <c r="AZ298" s="92" t="str">
        <f>IF(ISNUMBER(($H298)),IF('Order Form'!$K$15="Yes","Y",""),"")</f>
        <v/>
      </c>
      <c r="BD298" s="93" t="e">
        <f>IF('Order Form'!#REF!&gt;0,"OF"," ")</f>
        <v>#REF!</v>
      </c>
      <c r="BE298" s="92" t="e">
        <f>IF('Order Form'!#REF!&gt;0,"Y"," ")</f>
        <v>#REF!</v>
      </c>
      <c r="BF298" s="92" t="e">
        <f>IF('Order Form'!#REF!&gt;0,"STANDARD"," ")</f>
        <v>#REF!</v>
      </c>
    </row>
    <row r="299" spans="1:58">
      <c r="A299" s="40"/>
      <c r="B299" s="99" t="str">
        <f>IF(ISNUMBER(($H299)),'Order Form'!$D$5,"")</f>
        <v/>
      </c>
      <c r="C299" s="98" t="str">
        <f>IF(ISNUMBER(($H299)),'Order Form'!$G$5,"")</f>
        <v/>
      </c>
      <c r="D299" s="98" t="str">
        <f>IF('Order Form'!F315="","",IF(ISNUMBER(($H299)),'Order Form'!F315,""))</f>
        <v/>
      </c>
      <c r="E299" s="41"/>
      <c r="F299" s="97" t="str">
        <f>IF(ISNUMBER((H299)),SUBSTITUTE(SUBSTITUTE('Order Form'!B315,"-","")," ",""),"")</f>
        <v/>
      </c>
      <c r="G299" s="42"/>
      <c r="H299" s="96" t="str">
        <f>IF('Order Form'!H315&gt;0,'Order Form'!H315," ")</f>
        <v xml:space="preserve"> </v>
      </c>
      <c r="I299" s="95" t="str">
        <f>IF('Order Form'!$K$13="Yes",(IF('Order Form'!J315&gt;0,"",IF('Order Form'!$K$10&lt;&gt;"GR - Gratis",IF('Order Form'!I315=0,"",IF(ISNUMBER($H299),'Order Form'!I315,"")),""))),"")</f>
        <v/>
      </c>
      <c r="J299" s="95" t="str">
        <f>IF('Order Form'!$K$13="Yes",(IF('Order Form'!J315=0,"",IF('Order Form'!$K$10&lt;&gt;"GR - Gratis",IF(ISNUMBER($H299),'Order Form'!J315,""),""))),"")</f>
        <v/>
      </c>
      <c r="K299" s="43"/>
      <c r="L299" s="95" t="str">
        <f>IF('Order Form'!J315&gt;0,"",IF('Order Form'!G315=0,"",IF('Order Form'!$K$10&lt;&gt;"GR - Gratis",IF('Order Form'!$K$12="Yes",IF(ISNUMBER($H299),'Order Form'!G315*100,""),""),"")))</f>
        <v/>
      </c>
      <c r="M299" s="95" t="str">
        <f>IF('Order Form'!J315&gt;0,"",IF('Order Form'!$K$17=0,"",IF('Order Form'!$K$17=0,"",IF('Order Form'!$K$10&lt;&gt;"GR - Gratis",IF('Order Form'!$K$12="Yes",IF(ISNUMBER($H299),'Order Form'!$K$17*100,""),""),""))))</f>
        <v/>
      </c>
      <c r="N299" s="44"/>
      <c r="O299" s="94" t="str">
        <f>IF('Order Form'!$B$8="Name / Attent Of","",IF(ISNUMBER($H299),IF('Order Form'!$K$14="Yes",'Order Form'!$B$8,""),""))</f>
        <v/>
      </c>
      <c r="P299" s="102" t="str">
        <f>IF('Order Form'!$B$9="Company / Department","",IF(ISNUMBER($H299),IF('Order Form'!$K$14="Yes",'Order Form'!$B$9,""),""))</f>
        <v/>
      </c>
      <c r="Q299" s="94" t="str">
        <f>IF('Order Form'!$B$10="Address 1","",IF(ISNUMBER($H299),IF('Order Form'!$K$14="Yes",'Order Form'!$B$10,""),""))</f>
        <v/>
      </c>
      <c r="R299" s="94" t="str">
        <f>IF('Order Form'!$B$11="Address 2","",IF(ISNUMBER($H299),IF('Order Form'!$K$14="Yes",'Order Form'!$B$11,""),""))</f>
        <v/>
      </c>
      <c r="S299" s="102" t="str">
        <f>IF('Order Form'!$B$12="Address 3","",IF(ISNUMBER($H299),IF('Order Form'!$K$14="Yes",'Order Form'!$B$12,""),""))</f>
        <v/>
      </c>
      <c r="T299" s="94" t="str">
        <f>IF('Order Form'!$B$13="Town","",IF(ISNUMBER($H299),IF('Order Form'!$K$14="Yes",'Order Form'!$B$13,""),""))</f>
        <v/>
      </c>
      <c r="U299" s="40"/>
      <c r="V299" s="109" t="str">
        <f>IF('Order Form'!$B$14="Post Code","",IF(ISNUMBER($H299),IF('Order Form'!$K$14="Yes",'Order Form'!$B$14,""),""))</f>
        <v/>
      </c>
      <c r="W299" s="104" t="str">
        <f>IF('Order Form'!$B$15="Country","",IF(ISNUMBER($H299),IF('Order Form'!$K$14="Yes",VLOOKUP('Order Form'!$B$15,Lists!N:O,2,0),""),""))</f>
        <v/>
      </c>
      <c r="X299" s="106"/>
      <c r="Y299" s="105" t="str">
        <f>IF('Order Form'!$F$8="Phone","",IF(ISNUMBER($H299),IF('Order Form'!$K$14="Yes",'Order Form'!$F$8,""),""))</f>
        <v/>
      </c>
      <c r="Z299" s="103" t="str">
        <f>IF('Order Form'!$F$9="Email","",IF(ISNUMBER($H299),IF('Order Form'!$K$14="Yes",'Order Form'!$F$9,""),""))</f>
        <v/>
      </c>
      <c r="AA299" s="44"/>
      <c r="AC299" s="92" t="str">
        <f>IF(ISNUMBER(($H299)),LEFT('Order Form'!$K$10,2),"")</f>
        <v/>
      </c>
      <c r="AD299" s="40"/>
      <c r="AE299" s="92" t="str">
        <f>IF(AC299="GR",LEFT('Order Form'!$K$11,2),"")</f>
        <v/>
      </c>
      <c r="AF299" s="40"/>
      <c r="AG299" s="44"/>
      <c r="AH299" s="44"/>
      <c r="AI299" s="92" t="str">
        <f>IF(ISNUMBER(($H299)),IF('Order Form'!$K$16="Yes","P",""),"")</f>
        <v/>
      </c>
      <c r="AJ299" s="40"/>
      <c r="AK299" s="112"/>
      <c r="AL299" s="112"/>
      <c r="AM299" s="40"/>
      <c r="AN299" s="40"/>
      <c r="AO299" s="44"/>
      <c r="AP299" s="40"/>
      <c r="AQ299" s="44"/>
      <c r="AR299" s="44"/>
      <c r="AS299" s="44"/>
      <c r="AZ299" s="92" t="str">
        <f>IF(ISNUMBER(($H299)),IF('Order Form'!$K$15="Yes","Y",""),"")</f>
        <v/>
      </c>
      <c r="BD299" s="93" t="e">
        <f>IF('Order Form'!#REF!&gt;0,"OF"," ")</f>
        <v>#REF!</v>
      </c>
      <c r="BE299" s="92" t="e">
        <f>IF('Order Form'!#REF!&gt;0,"Y"," ")</f>
        <v>#REF!</v>
      </c>
      <c r="BF299" s="92" t="e">
        <f>IF('Order Form'!#REF!&gt;0,"STANDARD"," ")</f>
        <v>#REF!</v>
      </c>
    </row>
    <row r="300" spans="1:58">
      <c r="A300" s="40"/>
      <c r="B300" s="99" t="str">
        <f>IF(ISNUMBER(($H300)),'Order Form'!$D$5,"")</f>
        <v/>
      </c>
      <c r="C300" s="98" t="str">
        <f>IF(ISNUMBER(($H300)),'Order Form'!$G$5,"")</f>
        <v/>
      </c>
      <c r="D300" s="98" t="str">
        <f>IF('Order Form'!F316="","",IF(ISNUMBER(($H300)),'Order Form'!F316,""))</f>
        <v/>
      </c>
      <c r="E300" s="41"/>
      <c r="F300" s="97" t="str">
        <f>IF(ISNUMBER((H300)),SUBSTITUTE(SUBSTITUTE('Order Form'!B316,"-","")," ",""),"")</f>
        <v/>
      </c>
      <c r="G300" s="42"/>
      <c r="H300" s="96" t="str">
        <f>IF('Order Form'!H316&gt;0,'Order Form'!H316," ")</f>
        <v xml:space="preserve"> </v>
      </c>
      <c r="I300" s="95" t="str">
        <f>IF('Order Form'!$K$13="Yes",(IF('Order Form'!J316&gt;0,"",IF('Order Form'!$K$10&lt;&gt;"GR - Gratis",IF('Order Form'!I316=0,"",IF(ISNUMBER($H300),'Order Form'!I316,"")),""))),"")</f>
        <v/>
      </c>
      <c r="J300" s="95" t="str">
        <f>IF('Order Form'!$K$13="Yes",(IF('Order Form'!J316=0,"",IF('Order Form'!$K$10&lt;&gt;"GR - Gratis",IF(ISNUMBER($H300),'Order Form'!J316,""),""))),"")</f>
        <v/>
      </c>
      <c r="K300" s="43"/>
      <c r="L300" s="95" t="str">
        <f>IF('Order Form'!J316&gt;0,"",IF('Order Form'!G316=0,"",IF('Order Form'!$K$10&lt;&gt;"GR - Gratis",IF('Order Form'!$K$12="Yes",IF(ISNUMBER($H300),'Order Form'!G316*100,""),""),"")))</f>
        <v/>
      </c>
      <c r="M300" s="95" t="str">
        <f>IF('Order Form'!J316&gt;0,"",IF('Order Form'!$K$17=0,"",IF('Order Form'!$K$17=0,"",IF('Order Form'!$K$10&lt;&gt;"GR - Gratis",IF('Order Form'!$K$12="Yes",IF(ISNUMBER($H300),'Order Form'!$K$17*100,""),""),""))))</f>
        <v/>
      </c>
      <c r="N300" s="44"/>
      <c r="O300" s="94" t="str">
        <f>IF('Order Form'!$B$8="Name / Attent Of","",IF(ISNUMBER($H300),IF('Order Form'!$K$14="Yes",'Order Form'!$B$8,""),""))</f>
        <v/>
      </c>
      <c r="P300" s="102" t="str">
        <f>IF('Order Form'!$B$9="Company / Department","",IF(ISNUMBER($H300),IF('Order Form'!$K$14="Yes",'Order Form'!$B$9,""),""))</f>
        <v/>
      </c>
      <c r="Q300" s="94" t="str">
        <f>IF('Order Form'!$B$10="Address 1","",IF(ISNUMBER($H300),IF('Order Form'!$K$14="Yes",'Order Form'!$B$10,""),""))</f>
        <v/>
      </c>
      <c r="R300" s="94" t="str">
        <f>IF('Order Form'!$B$11="Address 2","",IF(ISNUMBER($H300),IF('Order Form'!$K$14="Yes",'Order Form'!$B$11,""),""))</f>
        <v/>
      </c>
      <c r="S300" s="102" t="str">
        <f>IF('Order Form'!$B$12="Address 3","",IF(ISNUMBER($H300),IF('Order Form'!$K$14="Yes",'Order Form'!$B$12,""),""))</f>
        <v/>
      </c>
      <c r="T300" s="94" t="str">
        <f>IF('Order Form'!$B$13="Town","",IF(ISNUMBER($H300),IF('Order Form'!$K$14="Yes",'Order Form'!$B$13,""),""))</f>
        <v/>
      </c>
      <c r="U300" s="40"/>
      <c r="V300" s="109" t="str">
        <f>IF('Order Form'!$B$14="Post Code","",IF(ISNUMBER($H300),IF('Order Form'!$K$14="Yes",'Order Form'!$B$14,""),""))</f>
        <v/>
      </c>
      <c r="W300" s="104" t="str">
        <f>IF('Order Form'!$B$15="Country","",IF(ISNUMBER($H300),IF('Order Form'!$K$14="Yes",VLOOKUP('Order Form'!$B$15,Lists!N:O,2,0),""),""))</f>
        <v/>
      </c>
      <c r="X300" s="106"/>
      <c r="Y300" s="105" t="str">
        <f>IF('Order Form'!$F$8="Phone","",IF(ISNUMBER($H300),IF('Order Form'!$K$14="Yes",'Order Form'!$F$8,""),""))</f>
        <v/>
      </c>
      <c r="Z300" s="103" t="str">
        <f>IF('Order Form'!$F$9="Email","",IF(ISNUMBER($H300),IF('Order Form'!$K$14="Yes",'Order Form'!$F$9,""),""))</f>
        <v/>
      </c>
      <c r="AA300" s="44"/>
      <c r="AC300" s="92" t="str">
        <f>IF(ISNUMBER(($H300)),LEFT('Order Form'!$K$10,2),"")</f>
        <v/>
      </c>
      <c r="AD300" s="40"/>
      <c r="AE300" s="92" t="str">
        <f>IF(AC300="GR",LEFT('Order Form'!$K$11,2),"")</f>
        <v/>
      </c>
      <c r="AF300" s="40"/>
      <c r="AG300" s="44"/>
      <c r="AH300" s="44"/>
      <c r="AI300" s="92" t="str">
        <f>IF(ISNUMBER(($H300)),IF('Order Form'!$K$16="Yes","P",""),"")</f>
        <v/>
      </c>
      <c r="AJ300" s="40"/>
      <c r="AK300" s="112"/>
      <c r="AL300" s="112"/>
      <c r="AM300" s="40"/>
      <c r="AN300" s="40"/>
      <c r="AO300" s="44"/>
      <c r="AP300" s="40"/>
      <c r="AQ300" s="44"/>
      <c r="AR300" s="44"/>
      <c r="AS300" s="44"/>
      <c r="AZ300" s="92" t="str">
        <f>IF(ISNUMBER(($H300)),IF('Order Form'!$K$15="Yes","Y",""),"")</f>
        <v/>
      </c>
      <c r="BD300" s="93" t="e">
        <f>IF('Order Form'!#REF!&gt;0,"OF"," ")</f>
        <v>#REF!</v>
      </c>
      <c r="BE300" s="92" t="e">
        <f>IF('Order Form'!#REF!&gt;0,"Y"," ")</f>
        <v>#REF!</v>
      </c>
      <c r="BF300" s="92" t="e">
        <f>IF('Order Form'!#REF!&gt;0,"STANDARD"," ")</f>
        <v>#REF!</v>
      </c>
    </row>
    <row r="301" spans="1:58">
      <c r="A301" s="40"/>
      <c r="B301" s="99" t="str">
        <f>IF(ISNUMBER(($H301)),'Order Form'!$D$5,"")</f>
        <v/>
      </c>
      <c r="C301" s="98" t="str">
        <f>IF(ISNUMBER(($H301)),'Order Form'!$G$5,"")</f>
        <v/>
      </c>
      <c r="D301" s="98" t="str">
        <f>IF('Order Form'!F317="","",IF(ISNUMBER(($H301)),'Order Form'!F317,""))</f>
        <v/>
      </c>
      <c r="E301" s="41"/>
      <c r="F301" s="97" t="str">
        <f>IF(ISNUMBER((H301)),SUBSTITUTE(SUBSTITUTE('Order Form'!B317,"-","")," ",""),"")</f>
        <v/>
      </c>
      <c r="G301" s="42"/>
      <c r="H301" s="96" t="str">
        <f>IF('Order Form'!H317&gt;0,'Order Form'!H317," ")</f>
        <v xml:space="preserve"> </v>
      </c>
      <c r="I301" s="95" t="str">
        <f>IF('Order Form'!$K$13="Yes",(IF('Order Form'!J317&gt;0,"",IF('Order Form'!$K$10&lt;&gt;"GR - Gratis",IF('Order Form'!I317=0,"",IF(ISNUMBER($H301),'Order Form'!I317,"")),""))),"")</f>
        <v/>
      </c>
      <c r="J301" s="95" t="str">
        <f>IF('Order Form'!$K$13="Yes",(IF('Order Form'!J317=0,"",IF('Order Form'!$K$10&lt;&gt;"GR - Gratis",IF(ISNUMBER($H301),'Order Form'!J317,""),""))),"")</f>
        <v/>
      </c>
      <c r="K301" s="43"/>
      <c r="L301" s="95" t="str">
        <f>IF('Order Form'!J317&gt;0,"",IF('Order Form'!G317=0,"",IF('Order Form'!$K$10&lt;&gt;"GR - Gratis",IF('Order Form'!$K$12="Yes",IF(ISNUMBER($H301),'Order Form'!G317*100,""),""),"")))</f>
        <v/>
      </c>
      <c r="M301" s="95" t="str">
        <f>IF('Order Form'!J317&gt;0,"",IF('Order Form'!$K$17=0,"",IF('Order Form'!$K$17=0,"",IF('Order Form'!$K$10&lt;&gt;"GR - Gratis",IF('Order Form'!$K$12="Yes",IF(ISNUMBER($H301),'Order Form'!$K$17*100,""),""),""))))</f>
        <v/>
      </c>
      <c r="N301" s="44"/>
      <c r="O301" s="94" t="str">
        <f>IF('Order Form'!$B$8="Name / Attent Of","",IF(ISNUMBER($H301),IF('Order Form'!$K$14="Yes",'Order Form'!$B$8,""),""))</f>
        <v/>
      </c>
      <c r="P301" s="102" t="str">
        <f>IF('Order Form'!$B$9="Company / Department","",IF(ISNUMBER($H301),IF('Order Form'!$K$14="Yes",'Order Form'!$B$9,""),""))</f>
        <v/>
      </c>
      <c r="Q301" s="94" t="str">
        <f>IF('Order Form'!$B$10="Address 1","",IF(ISNUMBER($H301),IF('Order Form'!$K$14="Yes",'Order Form'!$B$10,""),""))</f>
        <v/>
      </c>
      <c r="R301" s="94" t="str">
        <f>IF('Order Form'!$B$11="Address 2","",IF(ISNUMBER($H301),IF('Order Form'!$K$14="Yes",'Order Form'!$B$11,""),""))</f>
        <v/>
      </c>
      <c r="S301" s="102" t="str">
        <f>IF('Order Form'!$B$12="Address 3","",IF(ISNUMBER($H301),IF('Order Form'!$K$14="Yes",'Order Form'!$B$12,""),""))</f>
        <v/>
      </c>
      <c r="T301" s="94" t="str">
        <f>IF('Order Form'!$B$13="Town","",IF(ISNUMBER($H301),IF('Order Form'!$K$14="Yes",'Order Form'!$B$13,""),""))</f>
        <v/>
      </c>
      <c r="U301" s="40"/>
      <c r="V301" s="109" t="str">
        <f>IF('Order Form'!$B$14="Post Code","",IF(ISNUMBER($H301),IF('Order Form'!$K$14="Yes",'Order Form'!$B$14,""),""))</f>
        <v/>
      </c>
      <c r="W301" s="104" t="str">
        <f>IF('Order Form'!$B$15="Country","",IF(ISNUMBER($H301),IF('Order Form'!$K$14="Yes",VLOOKUP('Order Form'!$B$15,Lists!N:O,2,0),""),""))</f>
        <v/>
      </c>
      <c r="X301" s="106"/>
      <c r="Y301" s="105" t="str">
        <f>IF('Order Form'!$F$8="Phone","",IF(ISNUMBER($H301),IF('Order Form'!$K$14="Yes",'Order Form'!$F$8,""),""))</f>
        <v/>
      </c>
      <c r="Z301" s="103" t="str">
        <f>IF('Order Form'!$F$9="Email","",IF(ISNUMBER($H301),IF('Order Form'!$K$14="Yes",'Order Form'!$F$9,""),""))</f>
        <v/>
      </c>
      <c r="AA301" s="44"/>
      <c r="AC301" s="92" t="str">
        <f>IF(ISNUMBER(($H301)),LEFT('Order Form'!$K$10,2),"")</f>
        <v/>
      </c>
      <c r="AD301" s="40"/>
      <c r="AE301" s="92" t="str">
        <f>IF(AC301="GR",LEFT('Order Form'!$K$11,2),"")</f>
        <v/>
      </c>
      <c r="AF301" s="40"/>
      <c r="AG301" s="44"/>
      <c r="AH301" s="44"/>
      <c r="AI301" s="92" t="str">
        <f>IF(ISNUMBER(($H301)),IF('Order Form'!$K$16="Yes","P",""),"")</f>
        <v/>
      </c>
      <c r="AJ301" s="40"/>
      <c r="AK301" s="112"/>
      <c r="AL301" s="112"/>
      <c r="AM301" s="40"/>
      <c r="AN301" s="40"/>
      <c r="AO301" s="44"/>
      <c r="AP301" s="40"/>
      <c r="AQ301" s="44"/>
      <c r="AR301" s="44"/>
      <c r="AS301" s="44"/>
      <c r="AZ301" s="92" t="str">
        <f>IF(ISNUMBER(($H301)),IF('Order Form'!$K$15="Yes","Y",""),"")</f>
        <v/>
      </c>
      <c r="BD301" s="93" t="e">
        <f>IF('Order Form'!#REF!&gt;0,"OF"," ")</f>
        <v>#REF!</v>
      </c>
      <c r="BE301" s="92" t="e">
        <f>IF('Order Form'!#REF!&gt;0,"Y"," ")</f>
        <v>#REF!</v>
      </c>
      <c r="BF301" s="92" t="e">
        <f>IF('Order Form'!#REF!&gt;0,"STANDARD"," ")</f>
        <v>#REF!</v>
      </c>
    </row>
    <row r="302" spans="1:58">
      <c r="A302" s="40"/>
      <c r="B302" s="99" t="str">
        <f>IF(ISNUMBER(($H302)),'Order Form'!$D$5,"")</f>
        <v/>
      </c>
      <c r="C302" s="98" t="str">
        <f>IF(ISNUMBER(($H302)),'Order Form'!$G$5,"")</f>
        <v/>
      </c>
      <c r="D302" s="98" t="str">
        <f>IF('Order Form'!F318="","",IF(ISNUMBER(($H302)),'Order Form'!F318,""))</f>
        <v/>
      </c>
      <c r="E302" s="41"/>
      <c r="F302" s="97" t="str">
        <f>IF(ISNUMBER((H302)),SUBSTITUTE(SUBSTITUTE('Order Form'!B318,"-","")," ",""),"")</f>
        <v/>
      </c>
      <c r="G302" s="42"/>
      <c r="H302" s="96" t="str">
        <f>IF('Order Form'!H318&gt;0,'Order Form'!H318," ")</f>
        <v xml:space="preserve"> </v>
      </c>
      <c r="I302" s="95" t="str">
        <f>IF('Order Form'!$K$13="Yes",(IF('Order Form'!J318&gt;0,"",IF('Order Form'!$K$10&lt;&gt;"GR - Gratis",IF('Order Form'!I318=0,"",IF(ISNUMBER($H302),'Order Form'!I318,"")),""))),"")</f>
        <v/>
      </c>
      <c r="J302" s="95" t="str">
        <f>IF('Order Form'!$K$13="Yes",(IF('Order Form'!J318=0,"",IF('Order Form'!$K$10&lt;&gt;"GR - Gratis",IF(ISNUMBER($H302),'Order Form'!J318,""),""))),"")</f>
        <v/>
      </c>
      <c r="K302" s="43"/>
      <c r="L302" s="95" t="str">
        <f>IF('Order Form'!J318&gt;0,"",IF('Order Form'!G318=0,"",IF('Order Form'!$K$10&lt;&gt;"GR - Gratis",IF('Order Form'!$K$12="Yes",IF(ISNUMBER($H302),'Order Form'!G318*100,""),""),"")))</f>
        <v/>
      </c>
      <c r="M302" s="95" t="str">
        <f>IF('Order Form'!J318&gt;0,"",IF('Order Form'!$K$17=0,"",IF('Order Form'!$K$17=0,"",IF('Order Form'!$K$10&lt;&gt;"GR - Gratis",IF('Order Form'!$K$12="Yes",IF(ISNUMBER($H302),'Order Form'!$K$17*100,""),""),""))))</f>
        <v/>
      </c>
      <c r="N302" s="44"/>
      <c r="O302" s="94" t="str">
        <f>IF('Order Form'!$B$8="Name / Attent Of","",IF(ISNUMBER($H302),IF('Order Form'!$K$14="Yes",'Order Form'!$B$8,""),""))</f>
        <v/>
      </c>
      <c r="P302" s="102" t="str">
        <f>IF('Order Form'!$B$9="Company / Department","",IF(ISNUMBER($H302),IF('Order Form'!$K$14="Yes",'Order Form'!$B$9,""),""))</f>
        <v/>
      </c>
      <c r="Q302" s="94" t="str">
        <f>IF('Order Form'!$B$10="Address 1","",IF(ISNUMBER($H302),IF('Order Form'!$K$14="Yes",'Order Form'!$B$10,""),""))</f>
        <v/>
      </c>
      <c r="R302" s="94" t="str">
        <f>IF('Order Form'!$B$11="Address 2","",IF(ISNUMBER($H302),IF('Order Form'!$K$14="Yes",'Order Form'!$B$11,""),""))</f>
        <v/>
      </c>
      <c r="S302" s="102" t="str">
        <f>IF('Order Form'!$B$12="Address 3","",IF(ISNUMBER($H302),IF('Order Form'!$K$14="Yes",'Order Form'!$B$12,""),""))</f>
        <v/>
      </c>
      <c r="T302" s="94" t="str">
        <f>IF('Order Form'!$B$13="Town","",IF(ISNUMBER($H302),IF('Order Form'!$K$14="Yes",'Order Form'!$B$13,""),""))</f>
        <v/>
      </c>
      <c r="U302" s="40"/>
      <c r="V302" s="109" t="str">
        <f>IF('Order Form'!$B$14="Post Code","",IF(ISNUMBER($H302),IF('Order Form'!$K$14="Yes",'Order Form'!$B$14,""),""))</f>
        <v/>
      </c>
      <c r="W302" s="104" t="str">
        <f>IF('Order Form'!$B$15="Country","",IF(ISNUMBER($H302),IF('Order Form'!$K$14="Yes",VLOOKUP('Order Form'!$B$15,Lists!N:O,2,0),""),""))</f>
        <v/>
      </c>
      <c r="X302" s="106"/>
      <c r="Y302" s="105" t="str">
        <f>IF('Order Form'!$F$8="Phone","",IF(ISNUMBER($H302),IF('Order Form'!$K$14="Yes",'Order Form'!$F$8,""),""))</f>
        <v/>
      </c>
      <c r="Z302" s="103" t="str">
        <f>IF('Order Form'!$F$9="Email","",IF(ISNUMBER($H302),IF('Order Form'!$K$14="Yes",'Order Form'!$F$9,""),""))</f>
        <v/>
      </c>
      <c r="AA302" s="44"/>
      <c r="AC302" s="92" t="str">
        <f>IF(ISNUMBER(($H302)),LEFT('Order Form'!$K$10,2),"")</f>
        <v/>
      </c>
      <c r="AD302" s="40"/>
      <c r="AE302" s="92" t="str">
        <f>IF(AC302="GR",LEFT('Order Form'!$K$11,2),"")</f>
        <v/>
      </c>
      <c r="AF302" s="40"/>
      <c r="AG302" s="44"/>
      <c r="AH302" s="44"/>
      <c r="AI302" s="92" t="str">
        <f>IF(ISNUMBER(($H302)),IF('Order Form'!$K$16="Yes","P",""),"")</f>
        <v/>
      </c>
      <c r="AJ302" s="40"/>
      <c r="AK302" s="112"/>
      <c r="AL302" s="112"/>
      <c r="AM302" s="40"/>
      <c r="AN302" s="40"/>
      <c r="AO302" s="44"/>
      <c r="AP302" s="40"/>
      <c r="AQ302" s="44"/>
      <c r="AR302" s="44"/>
      <c r="AS302" s="44"/>
      <c r="AZ302" s="92" t="str">
        <f>IF(ISNUMBER(($H302)),IF('Order Form'!$K$15="Yes","Y",""),"")</f>
        <v/>
      </c>
      <c r="BD302" s="93" t="e">
        <f>IF('Order Form'!#REF!&gt;0,"OF"," ")</f>
        <v>#REF!</v>
      </c>
      <c r="BE302" s="92" t="e">
        <f>IF('Order Form'!#REF!&gt;0,"Y"," ")</f>
        <v>#REF!</v>
      </c>
      <c r="BF302" s="92" t="e">
        <f>IF('Order Form'!#REF!&gt;0,"STANDARD"," ")</f>
        <v>#REF!</v>
      </c>
    </row>
    <row r="303" spans="1:58">
      <c r="A303" s="40"/>
      <c r="B303" s="99" t="str">
        <f>IF(ISNUMBER(($H303)),'Order Form'!$D$5,"")</f>
        <v/>
      </c>
      <c r="C303" s="98" t="str">
        <f>IF(ISNUMBER(($H303)),'Order Form'!$G$5,"")</f>
        <v/>
      </c>
      <c r="D303" s="98" t="str">
        <f>IF('Order Form'!F319="","",IF(ISNUMBER(($H303)),'Order Form'!F319,""))</f>
        <v/>
      </c>
      <c r="E303" s="41"/>
      <c r="F303" s="97" t="str">
        <f>IF(ISNUMBER((H303)),SUBSTITUTE(SUBSTITUTE('Order Form'!B319,"-","")," ",""),"")</f>
        <v/>
      </c>
      <c r="G303" s="42"/>
      <c r="H303" s="96" t="str">
        <f>IF('Order Form'!H319&gt;0,'Order Form'!H319," ")</f>
        <v xml:space="preserve"> </v>
      </c>
      <c r="I303" s="95" t="str">
        <f>IF('Order Form'!$K$13="Yes",(IF('Order Form'!J319&gt;0,"",IF('Order Form'!$K$10&lt;&gt;"GR - Gratis",IF('Order Form'!I319=0,"",IF(ISNUMBER($H303),'Order Form'!I319,"")),""))),"")</f>
        <v/>
      </c>
      <c r="J303" s="95" t="str">
        <f>IF('Order Form'!$K$13="Yes",(IF('Order Form'!J319=0,"",IF('Order Form'!$K$10&lt;&gt;"GR - Gratis",IF(ISNUMBER($H303),'Order Form'!J319,""),""))),"")</f>
        <v/>
      </c>
      <c r="K303" s="43"/>
      <c r="L303" s="95" t="str">
        <f>IF('Order Form'!J319&gt;0,"",IF('Order Form'!G319=0,"",IF('Order Form'!$K$10&lt;&gt;"GR - Gratis",IF('Order Form'!$K$12="Yes",IF(ISNUMBER($H303),'Order Form'!G319*100,""),""),"")))</f>
        <v/>
      </c>
      <c r="M303" s="95" t="str">
        <f>IF('Order Form'!J319&gt;0,"",IF('Order Form'!$K$17=0,"",IF('Order Form'!$K$17=0,"",IF('Order Form'!$K$10&lt;&gt;"GR - Gratis",IF('Order Form'!$K$12="Yes",IF(ISNUMBER($H303),'Order Form'!$K$17*100,""),""),""))))</f>
        <v/>
      </c>
      <c r="N303" s="44"/>
      <c r="O303" s="94" t="str">
        <f>IF('Order Form'!$B$8="Name / Attent Of","",IF(ISNUMBER($H303),IF('Order Form'!$K$14="Yes",'Order Form'!$B$8,""),""))</f>
        <v/>
      </c>
      <c r="P303" s="102" t="str">
        <f>IF('Order Form'!$B$9="Company / Department","",IF(ISNUMBER($H303),IF('Order Form'!$K$14="Yes",'Order Form'!$B$9,""),""))</f>
        <v/>
      </c>
      <c r="Q303" s="94" t="str">
        <f>IF('Order Form'!$B$10="Address 1","",IF(ISNUMBER($H303),IF('Order Form'!$K$14="Yes",'Order Form'!$B$10,""),""))</f>
        <v/>
      </c>
      <c r="R303" s="94" t="str">
        <f>IF('Order Form'!$B$11="Address 2","",IF(ISNUMBER($H303),IF('Order Form'!$K$14="Yes",'Order Form'!$B$11,""),""))</f>
        <v/>
      </c>
      <c r="S303" s="102" t="str">
        <f>IF('Order Form'!$B$12="Address 3","",IF(ISNUMBER($H303),IF('Order Form'!$K$14="Yes",'Order Form'!$B$12,""),""))</f>
        <v/>
      </c>
      <c r="T303" s="94" t="str">
        <f>IF('Order Form'!$B$13="Town","",IF(ISNUMBER($H303),IF('Order Form'!$K$14="Yes",'Order Form'!$B$13,""),""))</f>
        <v/>
      </c>
      <c r="U303" s="40"/>
      <c r="V303" s="109" t="str">
        <f>IF('Order Form'!$B$14="Post Code","",IF(ISNUMBER($H303),IF('Order Form'!$K$14="Yes",'Order Form'!$B$14,""),""))</f>
        <v/>
      </c>
      <c r="W303" s="104" t="str">
        <f>IF('Order Form'!$B$15="Country","",IF(ISNUMBER($H303),IF('Order Form'!$K$14="Yes",VLOOKUP('Order Form'!$B$15,Lists!N:O,2,0),""),""))</f>
        <v/>
      </c>
      <c r="X303" s="106"/>
      <c r="Y303" s="105" t="str">
        <f>IF('Order Form'!$F$8="Phone","",IF(ISNUMBER($H303),IF('Order Form'!$K$14="Yes",'Order Form'!$F$8,""),""))</f>
        <v/>
      </c>
      <c r="Z303" s="103" t="str">
        <f>IF('Order Form'!$F$9="Email","",IF(ISNUMBER($H303),IF('Order Form'!$K$14="Yes",'Order Form'!$F$9,""),""))</f>
        <v/>
      </c>
      <c r="AA303" s="44"/>
      <c r="AC303" s="92" t="str">
        <f>IF(ISNUMBER(($H303)),LEFT('Order Form'!$K$10,2),"")</f>
        <v/>
      </c>
      <c r="AD303" s="40"/>
      <c r="AE303" s="92" t="str">
        <f>IF(AC303="GR",LEFT('Order Form'!$K$11,2),"")</f>
        <v/>
      </c>
      <c r="AF303" s="40"/>
      <c r="AG303" s="44"/>
      <c r="AH303" s="44"/>
      <c r="AI303" s="92" t="str">
        <f>IF(ISNUMBER(($H303)),IF('Order Form'!$K$16="Yes","P",""),"")</f>
        <v/>
      </c>
      <c r="AJ303" s="40"/>
      <c r="AK303" s="112"/>
      <c r="AL303" s="112"/>
      <c r="AM303" s="40"/>
      <c r="AN303" s="40"/>
      <c r="AO303" s="44"/>
      <c r="AP303" s="40"/>
      <c r="AQ303" s="44"/>
      <c r="AR303" s="44"/>
      <c r="AS303" s="44"/>
      <c r="AZ303" s="92" t="str">
        <f>IF(ISNUMBER(($H303)),IF('Order Form'!$K$15="Yes","Y",""),"")</f>
        <v/>
      </c>
      <c r="BD303" s="93" t="e">
        <f>IF('Order Form'!#REF!&gt;0,"OF"," ")</f>
        <v>#REF!</v>
      </c>
      <c r="BE303" s="92" t="e">
        <f>IF('Order Form'!#REF!&gt;0,"Y"," ")</f>
        <v>#REF!</v>
      </c>
      <c r="BF303" s="92" t="e">
        <f>IF('Order Form'!#REF!&gt;0,"STANDARD"," ")</f>
        <v>#REF!</v>
      </c>
    </row>
    <row r="304" spans="1:58">
      <c r="A304" s="40"/>
      <c r="B304" s="99" t="str">
        <f>IF(ISNUMBER(($H304)),'Order Form'!$D$5,"")</f>
        <v/>
      </c>
      <c r="C304" s="98" t="str">
        <f>IF(ISNUMBER(($H304)),'Order Form'!$G$5,"")</f>
        <v/>
      </c>
      <c r="D304" s="98" t="str">
        <f>IF('Order Form'!F320="","",IF(ISNUMBER(($H304)),'Order Form'!F320,""))</f>
        <v/>
      </c>
      <c r="E304" s="41"/>
      <c r="F304" s="97" t="str">
        <f>IF(ISNUMBER((H304)),SUBSTITUTE(SUBSTITUTE('Order Form'!B320,"-","")," ",""),"")</f>
        <v/>
      </c>
      <c r="G304" s="42"/>
      <c r="H304" s="96" t="str">
        <f>IF('Order Form'!H320&gt;0,'Order Form'!H320," ")</f>
        <v xml:space="preserve"> </v>
      </c>
      <c r="I304" s="95" t="str">
        <f>IF('Order Form'!$K$13="Yes",(IF('Order Form'!J320&gt;0,"",IF('Order Form'!$K$10&lt;&gt;"GR - Gratis",IF('Order Form'!I320=0,"",IF(ISNUMBER($H304),'Order Form'!I320,"")),""))),"")</f>
        <v/>
      </c>
      <c r="J304" s="95" t="str">
        <f>IF('Order Form'!$K$13="Yes",(IF('Order Form'!J320=0,"",IF('Order Form'!$K$10&lt;&gt;"GR - Gratis",IF(ISNUMBER($H304),'Order Form'!J320,""),""))),"")</f>
        <v/>
      </c>
      <c r="K304" s="43"/>
      <c r="L304" s="95" t="str">
        <f>IF('Order Form'!J320&gt;0,"",IF('Order Form'!G320=0,"",IF('Order Form'!$K$10&lt;&gt;"GR - Gratis",IF('Order Form'!$K$12="Yes",IF(ISNUMBER($H304),'Order Form'!G320*100,""),""),"")))</f>
        <v/>
      </c>
      <c r="M304" s="95" t="str">
        <f>IF('Order Form'!J320&gt;0,"",IF('Order Form'!$K$17=0,"",IF('Order Form'!$K$17=0,"",IF('Order Form'!$K$10&lt;&gt;"GR - Gratis",IF('Order Form'!$K$12="Yes",IF(ISNUMBER($H304),'Order Form'!$K$17*100,""),""),""))))</f>
        <v/>
      </c>
      <c r="N304" s="44"/>
      <c r="O304" s="94" t="str">
        <f>IF('Order Form'!$B$8="Name / Attent Of","",IF(ISNUMBER($H304),IF('Order Form'!$K$14="Yes",'Order Form'!$B$8,""),""))</f>
        <v/>
      </c>
      <c r="P304" s="102" t="str">
        <f>IF('Order Form'!$B$9="Company / Department","",IF(ISNUMBER($H304),IF('Order Form'!$K$14="Yes",'Order Form'!$B$9,""),""))</f>
        <v/>
      </c>
      <c r="Q304" s="94" t="str">
        <f>IF('Order Form'!$B$10="Address 1","",IF(ISNUMBER($H304),IF('Order Form'!$K$14="Yes",'Order Form'!$B$10,""),""))</f>
        <v/>
      </c>
      <c r="R304" s="94" t="str">
        <f>IF('Order Form'!$B$11="Address 2","",IF(ISNUMBER($H304),IF('Order Form'!$K$14="Yes",'Order Form'!$B$11,""),""))</f>
        <v/>
      </c>
      <c r="S304" s="102" t="str">
        <f>IF('Order Form'!$B$12="Address 3","",IF(ISNUMBER($H304),IF('Order Form'!$K$14="Yes",'Order Form'!$B$12,""),""))</f>
        <v/>
      </c>
      <c r="T304" s="94" t="str">
        <f>IF('Order Form'!$B$13="Town","",IF(ISNUMBER($H304),IF('Order Form'!$K$14="Yes",'Order Form'!$B$13,""),""))</f>
        <v/>
      </c>
      <c r="U304" s="40"/>
      <c r="V304" s="109" t="str">
        <f>IF('Order Form'!$B$14="Post Code","",IF(ISNUMBER($H304),IF('Order Form'!$K$14="Yes",'Order Form'!$B$14,""),""))</f>
        <v/>
      </c>
      <c r="W304" s="104" t="str">
        <f>IF('Order Form'!$B$15="Country","",IF(ISNUMBER($H304),IF('Order Form'!$K$14="Yes",VLOOKUP('Order Form'!$B$15,Lists!N:O,2,0),""),""))</f>
        <v/>
      </c>
      <c r="X304" s="106"/>
      <c r="Y304" s="105" t="str">
        <f>IF('Order Form'!$F$8="Phone","",IF(ISNUMBER($H304),IF('Order Form'!$K$14="Yes",'Order Form'!$F$8,""),""))</f>
        <v/>
      </c>
      <c r="Z304" s="103" t="str">
        <f>IF('Order Form'!$F$9="Email","",IF(ISNUMBER($H304),IF('Order Form'!$K$14="Yes",'Order Form'!$F$9,""),""))</f>
        <v/>
      </c>
      <c r="AA304" s="44"/>
      <c r="AC304" s="92" t="str">
        <f>IF(ISNUMBER(($H304)),LEFT('Order Form'!$K$10,2),"")</f>
        <v/>
      </c>
      <c r="AD304" s="40"/>
      <c r="AE304" s="92" t="str">
        <f>IF(AC304="GR",LEFT('Order Form'!$K$11,2),"")</f>
        <v/>
      </c>
      <c r="AF304" s="40"/>
      <c r="AG304" s="44"/>
      <c r="AH304" s="44"/>
      <c r="AI304" s="92" t="str">
        <f>IF(ISNUMBER(($H304)),IF('Order Form'!$K$16="Yes","P",""),"")</f>
        <v/>
      </c>
      <c r="AJ304" s="40"/>
      <c r="AK304" s="112"/>
      <c r="AL304" s="112"/>
      <c r="AM304" s="40"/>
      <c r="AN304" s="40"/>
      <c r="AO304" s="44"/>
      <c r="AP304" s="40"/>
      <c r="AQ304" s="44"/>
      <c r="AR304" s="44"/>
      <c r="AS304" s="44"/>
      <c r="AZ304" s="92" t="str">
        <f>IF(ISNUMBER(($H304)),IF('Order Form'!$K$15="Yes","Y",""),"")</f>
        <v/>
      </c>
      <c r="BD304" s="93" t="e">
        <f>IF('Order Form'!#REF!&gt;0,"OF"," ")</f>
        <v>#REF!</v>
      </c>
      <c r="BE304" s="92" t="e">
        <f>IF('Order Form'!#REF!&gt;0,"Y"," ")</f>
        <v>#REF!</v>
      </c>
      <c r="BF304" s="92" t="e">
        <f>IF('Order Form'!#REF!&gt;0,"STANDARD"," ")</f>
        <v>#REF!</v>
      </c>
    </row>
    <row r="305" spans="1:58">
      <c r="A305" s="40"/>
      <c r="B305" s="99" t="str">
        <f>IF(ISNUMBER(($H305)),'Order Form'!$D$5,"")</f>
        <v/>
      </c>
      <c r="C305" s="98" t="str">
        <f>IF(ISNUMBER(($H305)),'Order Form'!$G$5,"")</f>
        <v/>
      </c>
      <c r="D305" s="98" t="str">
        <f>IF('Order Form'!F321="","",IF(ISNUMBER(($H305)),'Order Form'!F321,""))</f>
        <v/>
      </c>
      <c r="E305" s="41"/>
      <c r="F305" s="97" t="str">
        <f>IF(ISNUMBER((H305)),SUBSTITUTE(SUBSTITUTE('Order Form'!B321,"-","")," ",""),"")</f>
        <v/>
      </c>
      <c r="G305" s="42"/>
      <c r="H305" s="96" t="str">
        <f>IF('Order Form'!H321&gt;0,'Order Form'!H321," ")</f>
        <v xml:space="preserve"> </v>
      </c>
      <c r="I305" s="95" t="str">
        <f>IF('Order Form'!$K$13="Yes",(IF('Order Form'!J321&gt;0,"",IF('Order Form'!$K$10&lt;&gt;"GR - Gratis",IF('Order Form'!I321=0,"",IF(ISNUMBER($H305),'Order Form'!I321,"")),""))),"")</f>
        <v/>
      </c>
      <c r="J305" s="95" t="str">
        <f>IF('Order Form'!$K$13="Yes",(IF('Order Form'!J321=0,"",IF('Order Form'!$K$10&lt;&gt;"GR - Gratis",IF(ISNUMBER($H305),'Order Form'!J321,""),""))),"")</f>
        <v/>
      </c>
      <c r="K305" s="43"/>
      <c r="L305" s="95" t="str">
        <f>IF('Order Form'!J321&gt;0,"",IF('Order Form'!G321=0,"",IF('Order Form'!$K$10&lt;&gt;"GR - Gratis",IF('Order Form'!$K$12="Yes",IF(ISNUMBER($H305),'Order Form'!G321*100,""),""),"")))</f>
        <v/>
      </c>
      <c r="M305" s="95" t="str">
        <f>IF('Order Form'!J321&gt;0,"",IF('Order Form'!$K$17=0,"",IF('Order Form'!$K$17=0,"",IF('Order Form'!$K$10&lt;&gt;"GR - Gratis",IF('Order Form'!$K$12="Yes",IF(ISNUMBER($H305),'Order Form'!$K$17*100,""),""),""))))</f>
        <v/>
      </c>
      <c r="N305" s="44"/>
      <c r="O305" s="94" t="str">
        <f>IF('Order Form'!$B$8="Name / Attent Of","",IF(ISNUMBER($H305),IF('Order Form'!$K$14="Yes",'Order Form'!$B$8,""),""))</f>
        <v/>
      </c>
      <c r="P305" s="102" t="str">
        <f>IF('Order Form'!$B$9="Company / Department","",IF(ISNUMBER($H305),IF('Order Form'!$K$14="Yes",'Order Form'!$B$9,""),""))</f>
        <v/>
      </c>
      <c r="Q305" s="94" t="str">
        <f>IF('Order Form'!$B$10="Address 1","",IF(ISNUMBER($H305),IF('Order Form'!$K$14="Yes",'Order Form'!$B$10,""),""))</f>
        <v/>
      </c>
      <c r="R305" s="94" t="str">
        <f>IF('Order Form'!$B$11="Address 2","",IF(ISNUMBER($H305),IF('Order Form'!$K$14="Yes",'Order Form'!$B$11,""),""))</f>
        <v/>
      </c>
      <c r="S305" s="102" t="str">
        <f>IF('Order Form'!$B$12="Address 3","",IF(ISNUMBER($H305),IF('Order Form'!$K$14="Yes",'Order Form'!$B$12,""),""))</f>
        <v/>
      </c>
      <c r="T305" s="94" t="str">
        <f>IF('Order Form'!$B$13="Town","",IF(ISNUMBER($H305),IF('Order Form'!$K$14="Yes",'Order Form'!$B$13,""),""))</f>
        <v/>
      </c>
      <c r="U305" s="40"/>
      <c r="V305" s="109" t="str">
        <f>IF('Order Form'!$B$14="Post Code","",IF(ISNUMBER($H305),IF('Order Form'!$K$14="Yes",'Order Form'!$B$14,""),""))</f>
        <v/>
      </c>
      <c r="W305" s="104" t="str">
        <f>IF('Order Form'!$B$15="Country","",IF(ISNUMBER($H305),IF('Order Form'!$K$14="Yes",VLOOKUP('Order Form'!$B$15,Lists!N:O,2,0),""),""))</f>
        <v/>
      </c>
      <c r="X305" s="106"/>
      <c r="Y305" s="105" t="str">
        <f>IF('Order Form'!$F$8="Phone","",IF(ISNUMBER($H305),IF('Order Form'!$K$14="Yes",'Order Form'!$F$8,""),""))</f>
        <v/>
      </c>
      <c r="Z305" s="103" t="str">
        <f>IF('Order Form'!$F$9="Email","",IF(ISNUMBER($H305),IF('Order Form'!$K$14="Yes",'Order Form'!$F$9,""),""))</f>
        <v/>
      </c>
      <c r="AA305" s="44"/>
      <c r="AC305" s="92" t="str">
        <f>IF(ISNUMBER(($H305)),LEFT('Order Form'!$K$10,2),"")</f>
        <v/>
      </c>
      <c r="AD305" s="40"/>
      <c r="AE305" s="92" t="str">
        <f>IF(AC305="GR",LEFT('Order Form'!$K$11,2),"")</f>
        <v/>
      </c>
      <c r="AF305" s="40"/>
      <c r="AG305" s="44"/>
      <c r="AH305" s="44"/>
      <c r="AI305" s="92" t="str">
        <f>IF(ISNUMBER(($H305)),IF('Order Form'!$K$16="Yes","P",""),"")</f>
        <v/>
      </c>
      <c r="AJ305" s="40"/>
      <c r="AK305" s="112"/>
      <c r="AL305" s="112"/>
      <c r="AM305" s="40"/>
      <c r="AN305" s="40"/>
      <c r="AO305" s="44"/>
      <c r="AP305" s="40"/>
      <c r="AQ305" s="44"/>
      <c r="AR305" s="44"/>
      <c r="AS305" s="44"/>
      <c r="AZ305" s="92" t="str">
        <f>IF(ISNUMBER(($H305)),IF('Order Form'!$K$15="Yes","Y",""),"")</f>
        <v/>
      </c>
      <c r="BD305" s="93" t="e">
        <f>IF('Order Form'!#REF!&gt;0,"OF"," ")</f>
        <v>#REF!</v>
      </c>
      <c r="BE305" s="92" t="e">
        <f>IF('Order Form'!#REF!&gt;0,"Y"," ")</f>
        <v>#REF!</v>
      </c>
      <c r="BF305" s="92" t="e">
        <f>IF('Order Form'!#REF!&gt;0,"STANDARD"," ")</f>
        <v>#REF!</v>
      </c>
    </row>
    <row r="306" spans="1:58">
      <c r="A306" s="40"/>
      <c r="B306" s="99" t="str">
        <f>IF(ISNUMBER(($H306)),'Order Form'!$D$5,"")</f>
        <v/>
      </c>
      <c r="C306" s="98" t="str">
        <f>IF(ISNUMBER(($H306)),'Order Form'!$G$5,"")</f>
        <v/>
      </c>
      <c r="D306" s="98" t="str">
        <f>IF('Order Form'!F322="","",IF(ISNUMBER(($H306)),'Order Form'!F322,""))</f>
        <v/>
      </c>
      <c r="E306" s="41"/>
      <c r="F306" s="97" t="str">
        <f>IF(ISNUMBER((H306)),SUBSTITUTE(SUBSTITUTE('Order Form'!B322,"-","")," ",""),"")</f>
        <v/>
      </c>
      <c r="G306" s="42"/>
      <c r="H306" s="96" t="str">
        <f>IF('Order Form'!H322&gt;0,'Order Form'!H322," ")</f>
        <v xml:space="preserve"> </v>
      </c>
      <c r="I306" s="95" t="str">
        <f>IF('Order Form'!$K$13="Yes",(IF('Order Form'!J322&gt;0,"",IF('Order Form'!$K$10&lt;&gt;"GR - Gratis",IF('Order Form'!I322=0,"",IF(ISNUMBER($H306),'Order Form'!I322,"")),""))),"")</f>
        <v/>
      </c>
      <c r="J306" s="95" t="str">
        <f>IF('Order Form'!$K$13="Yes",(IF('Order Form'!J322=0,"",IF('Order Form'!$K$10&lt;&gt;"GR - Gratis",IF(ISNUMBER($H306),'Order Form'!J322,""),""))),"")</f>
        <v/>
      </c>
      <c r="K306" s="43"/>
      <c r="L306" s="95" t="str">
        <f>IF('Order Form'!J322&gt;0,"",IF('Order Form'!G322=0,"",IF('Order Form'!$K$10&lt;&gt;"GR - Gratis",IF('Order Form'!$K$12="Yes",IF(ISNUMBER($H306),'Order Form'!G322*100,""),""),"")))</f>
        <v/>
      </c>
      <c r="M306" s="95" t="str">
        <f>IF('Order Form'!J322&gt;0,"",IF('Order Form'!$K$17=0,"",IF('Order Form'!$K$17=0,"",IF('Order Form'!$K$10&lt;&gt;"GR - Gratis",IF('Order Form'!$K$12="Yes",IF(ISNUMBER($H306),'Order Form'!$K$17*100,""),""),""))))</f>
        <v/>
      </c>
      <c r="N306" s="44"/>
      <c r="O306" s="94" t="str">
        <f>IF('Order Form'!$B$8="Name / Attent Of","",IF(ISNUMBER($H306),IF('Order Form'!$K$14="Yes",'Order Form'!$B$8,""),""))</f>
        <v/>
      </c>
      <c r="P306" s="102" t="str">
        <f>IF('Order Form'!$B$9="Company / Department","",IF(ISNUMBER($H306),IF('Order Form'!$K$14="Yes",'Order Form'!$B$9,""),""))</f>
        <v/>
      </c>
      <c r="Q306" s="94" t="str">
        <f>IF('Order Form'!$B$10="Address 1","",IF(ISNUMBER($H306),IF('Order Form'!$K$14="Yes",'Order Form'!$B$10,""),""))</f>
        <v/>
      </c>
      <c r="R306" s="94" t="str">
        <f>IF('Order Form'!$B$11="Address 2","",IF(ISNUMBER($H306),IF('Order Form'!$K$14="Yes",'Order Form'!$B$11,""),""))</f>
        <v/>
      </c>
      <c r="S306" s="102" t="str">
        <f>IF('Order Form'!$B$12="Address 3","",IF(ISNUMBER($H306),IF('Order Form'!$K$14="Yes",'Order Form'!$B$12,""),""))</f>
        <v/>
      </c>
      <c r="T306" s="94" t="str">
        <f>IF('Order Form'!$B$13="Town","",IF(ISNUMBER($H306),IF('Order Form'!$K$14="Yes",'Order Form'!$B$13,""),""))</f>
        <v/>
      </c>
      <c r="U306" s="40"/>
      <c r="V306" s="109" t="str">
        <f>IF('Order Form'!$B$14="Post Code","",IF(ISNUMBER($H306),IF('Order Form'!$K$14="Yes",'Order Form'!$B$14,""),""))</f>
        <v/>
      </c>
      <c r="W306" s="104" t="str">
        <f>IF('Order Form'!$B$15="Country","",IF(ISNUMBER($H306),IF('Order Form'!$K$14="Yes",VLOOKUP('Order Form'!$B$15,Lists!N:O,2,0),""),""))</f>
        <v/>
      </c>
      <c r="X306" s="106"/>
      <c r="Y306" s="105" t="str">
        <f>IF('Order Form'!$F$8="Phone","",IF(ISNUMBER($H306),IF('Order Form'!$K$14="Yes",'Order Form'!$F$8,""),""))</f>
        <v/>
      </c>
      <c r="Z306" s="103" t="str">
        <f>IF('Order Form'!$F$9="Email","",IF(ISNUMBER($H306),IF('Order Form'!$K$14="Yes",'Order Form'!$F$9,""),""))</f>
        <v/>
      </c>
      <c r="AA306" s="44"/>
      <c r="AC306" s="92" t="str">
        <f>IF(ISNUMBER(($H306)),LEFT('Order Form'!$K$10,2),"")</f>
        <v/>
      </c>
      <c r="AD306" s="40"/>
      <c r="AE306" s="92" t="str">
        <f>IF(AC306="GR",LEFT('Order Form'!$K$11,2),"")</f>
        <v/>
      </c>
      <c r="AF306" s="40"/>
      <c r="AG306" s="44"/>
      <c r="AH306" s="44"/>
      <c r="AI306" s="92" t="str">
        <f>IF(ISNUMBER(($H306)),IF('Order Form'!$K$16="Yes","P",""),"")</f>
        <v/>
      </c>
      <c r="AJ306" s="40"/>
      <c r="AK306" s="112"/>
      <c r="AL306" s="112"/>
      <c r="AM306" s="40"/>
      <c r="AN306" s="40"/>
      <c r="AO306" s="44"/>
      <c r="AP306" s="40"/>
      <c r="AQ306" s="44"/>
      <c r="AR306" s="44"/>
      <c r="AS306" s="44"/>
      <c r="AZ306" s="92" t="str">
        <f>IF(ISNUMBER(($H306)),IF('Order Form'!$K$15="Yes","Y",""),"")</f>
        <v/>
      </c>
      <c r="BD306" s="93" t="e">
        <f>IF('Order Form'!#REF!&gt;0,"OF"," ")</f>
        <v>#REF!</v>
      </c>
      <c r="BE306" s="92" t="e">
        <f>IF('Order Form'!#REF!&gt;0,"Y"," ")</f>
        <v>#REF!</v>
      </c>
      <c r="BF306" s="92" t="e">
        <f>IF('Order Form'!#REF!&gt;0,"STANDARD"," ")</f>
        <v>#REF!</v>
      </c>
    </row>
    <row r="307" spans="1:58">
      <c r="A307" s="40"/>
      <c r="B307" s="99" t="str">
        <f>IF(ISNUMBER(($H307)),'Order Form'!$D$5,"")</f>
        <v/>
      </c>
      <c r="C307" s="98" t="str">
        <f>IF(ISNUMBER(($H307)),'Order Form'!$G$5,"")</f>
        <v/>
      </c>
      <c r="D307" s="98" t="str">
        <f>IF('Order Form'!F323="","",IF(ISNUMBER(($H307)),'Order Form'!F323,""))</f>
        <v/>
      </c>
      <c r="E307" s="41"/>
      <c r="F307" s="97" t="str">
        <f>IF(ISNUMBER((H307)),SUBSTITUTE(SUBSTITUTE('Order Form'!B323,"-","")," ",""),"")</f>
        <v/>
      </c>
      <c r="G307" s="42"/>
      <c r="H307" s="96" t="str">
        <f>IF('Order Form'!H323&gt;0,'Order Form'!H323," ")</f>
        <v xml:space="preserve"> </v>
      </c>
      <c r="I307" s="95" t="str">
        <f>IF('Order Form'!$K$13="Yes",(IF('Order Form'!J323&gt;0,"",IF('Order Form'!$K$10&lt;&gt;"GR - Gratis",IF('Order Form'!I323=0,"",IF(ISNUMBER($H307),'Order Form'!I323,"")),""))),"")</f>
        <v/>
      </c>
      <c r="J307" s="95" t="str">
        <f>IF('Order Form'!$K$13="Yes",(IF('Order Form'!J323=0,"",IF('Order Form'!$K$10&lt;&gt;"GR - Gratis",IF(ISNUMBER($H307),'Order Form'!J323,""),""))),"")</f>
        <v/>
      </c>
      <c r="K307" s="43"/>
      <c r="L307" s="95" t="str">
        <f>IF('Order Form'!J323&gt;0,"",IF('Order Form'!G323=0,"",IF('Order Form'!$K$10&lt;&gt;"GR - Gratis",IF('Order Form'!$K$12="Yes",IF(ISNUMBER($H307),'Order Form'!G323*100,""),""),"")))</f>
        <v/>
      </c>
      <c r="M307" s="95" t="str">
        <f>IF('Order Form'!J323&gt;0,"",IF('Order Form'!$K$17=0,"",IF('Order Form'!$K$17=0,"",IF('Order Form'!$K$10&lt;&gt;"GR - Gratis",IF('Order Form'!$K$12="Yes",IF(ISNUMBER($H307),'Order Form'!$K$17*100,""),""),""))))</f>
        <v/>
      </c>
      <c r="N307" s="44"/>
      <c r="O307" s="94" t="str">
        <f>IF('Order Form'!$B$8="Name / Attent Of","",IF(ISNUMBER($H307),IF('Order Form'!$K$14="Yes",'Order Form'!$B$8,""),""))</f>
        <v/>
      </c>
      <c r="P307" s="102" t="str">
        <f>IF('Order Form'!$B$9="Company / Department","",IF(ISNUMBER($H307),IF('Order Form'!$K$14="Yes",'Order Form'!$B$9,""),""))</f>
        <v/>
      </c>
      <c r="Q307" s="94" t="str">
        <f>IF('Order Form'!$B$10="Address 1","",IF(ISNUMBER($H307),IF('Order Form'!$K$14="Yes",'Order Form'!$B$10,""),""))</f>
        <v/>
      </c>
      <c r="R307" s="94" t="str">
        <f>IF('Order Form'!$B$11="Address 2","",IF(ISNUMBER($H307),IF('Order Form'!$K$14="Yes",'Order Form'!$B$11,""),""))</f>
        <v/>
      </c>
      <c r="S307" s="102" t="str">
        <f>IF('Order Form'!$B$12="Address 3","",IF(ISNUMBER($H307),IF('Order Form'!$K$14="Yes",'Order Form'!$B$12,""),""))</f>
        <v/>
      </c>
      <c r="T307" s="94" t="str">
        <f>IF('Order Form'!$B$13="Town","",IF(ISNUMBER($H307),IF('Order Form'!$K$14="Yes",'Order Form'!$B$13,""),""))</f>
        <v/>
      </c>
      <c r="U307" s="40"/>
      <c r="V307" s="109" t="str">
        <f>IF('Order Form'!$B$14="Post Code","",IF(ISNUMBER($H307),IF('Order Form'!$K$14="Yes",'Order Form'!$B$14,""),""))</f>
        <v/>
      </c>
      <c r="W307" s="104" t="str">
        <f>IF('Order Form'!$B$15="Country","",IF(ISNUMBER($H307),IF('Order Form'!$K$14="Yes",VLOOKUP('Order Form'!$B$15,Lists!N:O,2,0),""),""))</f>
        <v/>
      </c>
      <c r="X307" s="106"/>
      <c r="Y307" s="105" t="str">
        <f>IF('Order Form'!$F$8="Phone","",IF(ISNUMBER($H307),IF('Order Form'!$K$14="Yes",'Order Form'!$F$8,""),""))</f>
        <v/>
      </c>
      <c r="Z307" s="103" t="str">
        <f>IF('Order Form'!$F$9="Email","",IF(ISNUMBER($H307),IF('Order Form'!$K$14="Yes",'Order Form'!$F$9,""),""))</f>
        <v/>
      </c>
      <c r="AA307" s="44"/>
      <c r="AC307" s="92" t="str">
        <f>IF(ISNUMBER(($H307)),LEFT('Order Form'!$K$10,2),"")</f>
        <v/>
      </c>
      <c r="AD307" s="40"/>
      <c r="AE307" s="92" t="str">
        <f>IF(AC307="GR",LEFT('Order Form'!$K$11,2),"")</f>
        <v/>
      </c>
      <c r="AF307" s="40"/>
      <c r="AG307" s="44"/>
      <c r="AH307" s="44"/>
      <c r="AI307" s="92" t="str">
        <f>IF(ISNUMBER(($H307)),IF('Order Form'!$K$16="Yes","P",""),"")</f>
        <v/>
      </c>
      <c r="AJ307" s="40"/>
      <c r="AK307" s="112"/>
      <c r="AL307" s="112"/>
      <c r="AM307" s="40"/>
      <c r="AN307" s="40"/>
      <c r="AO307" s="44"/>
      <c r="AP307" s="40"/>
      <c r="AQ307" s="44"/>
      <c r="AR307" s="44"/>
      <c r="AS307" s="44"/>
      <c r="AZ307" s="92" t="str">
        <f>IF(ISNUMBER(($H307)),IF('Order Form'!$K$15="Yes","Y",""),"")</f>
        <v/>
      </c>
      <c r="BD307" s="93" t="e">
        <f>IF('Order Form'!#REF!&gt;0,"OF"," ")</f>
        <v>#REF!</v>
      </c>
      <c r="BE307" s="92" t="e">
        <f>IF('Order Form'!#REF!&gt;0,"Y"," ")</f>
        <v>#REF!</v>
      </c>
      <c r="BF307" s="92" t="e">
        <f>IF('Order Form'!#REF!&gt;0,"STANDARD"," ")</f>
        <v>#REF!</v>
      </c>
    </row>
    <row r="308" spans="1:58">
      <c r="A308" s="40"/>
      <c r="B308" s="99" t="str">
        <f>IF(ISNUMBER(($H308)),'Order Form'!$D$5,"")</f>
        <v/>
      </c>
      <c r="C308" s="98" t="str">
        <f>IF(ISNUMBER(($H308)),'Order Form'!$G$5,"")</f>
        <v/>
      </c>
      <c r="D308" s="98" t="str">
        <f>IF('Order Form'!F324="","",IF(ISNUMBER(($H308)),'Order Form'!F324,""))</f>
        <v/>
      </c>
      <c r="E308" s="41"/>
      <c r="F308" s="97" t="str">
        <f>IF(ISNUMBER((H308)),SUBSTITUTE(SUBSTITUTE('Order Form'!B324,"-","")," ",""),"")</f>
        <v/>
      </c>
      <c r="G308" s="42"/>
      <c r="H308" s="96" t="str">
        <f>IF('Order Form'!H324&gt;0,'Order Form'!H324," ")</f>
        <v xml:space="preserve"> </v>
      </c>
      <c r="I308" s="95" t="str">
        <f>IF('Order Form'!$K$13="Yes",(IF('Order Form'!J324&gt;0,"",IF('Order Form'!$K$10&lt;&gt;"GR - Gratis",IF('Order Form'!I324=0,"",IF(ISNUMBER($H308),'Order Form'!I324,"")),""))),"")</f>
        <v/>
      </c>
      <c r="J308" s="95" t="str">
        <f>IF('Order Form'!$K$13="Yes",(IF('Order Form'!J324=0,"",IF('Order Form'!$K$10&lt;&gt;"GR - Gratis",IF(ISNUMBER($H308),'Order Form'!J324,""),""))),"")</f>
        <v/>
      </c>
      <c r="K308" s="43"/>
      <c r="L308" s="95" t="str">
        <f>IF('Order Form'!J324&gt;0,"",IF('Order Form'!G324=0,"",IF('Order Form'!$K$10&lt;&gt;"GR - Gratis",IF('Order Form'!$K$12="Yes",IF(ISNUMBER($H308),'Order Form'!G324*100,""),""),"")))</f>
        <v/>
      </c>
      <c r="M308" s="95" t="str">
        <f>IF('Order Form'!J324&gt;0,"",IF('Order Form'!$K$17=0,"",IF('Order Form'!$K$17=0,"",IF('Order Form'!$K$10&lt;&gt;"GR - Gratis",IF('Order Form'!$K$12="Yes",IF(ISNUMBER($H308),'Order Form'!$K$17*100,""),""),""))))</f>
        <v/>
      </c>
      <c r="N308" s="44"/>
      <c r="O308" s="94" t="str">
        <f>IF('Order Form'!$B$8="Name / Attent Of","",IF(ISNUMBER($H308),IF('Order Form'!$K$14="Yes",'Order Form'!$B$8,""),""))</f>
        <v/>
      </c>
      <c r="P308" s="102" t="str">
        <f>IF('Order Form'!$B$9="Company / Department","",IF(ISNUMBER($H308),IF('Order Form'!$K$14="Yes",'Order Form'!$B$9,""),""))</f>
        <v/>
      </c>
      <c r="Q308" s="94" t="str">
        <f>IF('Order Form'!$B$10="Address 1","",IF(ISNUMBER($H308),IF('Order Form'!$K$14="Yes",'Order Form'!$B$10,""),""))</f>
        <v/>
      </c>
      <c r="R308" s="94" t="str">
        <f>IF('Order Form'!$B$11="Address 2","",IF(ISNUMBER($H308),IF('Order Form'!$K$14="Yes",'Order Form'!$B$11,""),""))</f>
        <v/>
      </c>
      <c r="S308" s="102" t="str">
        <f>IF('Order Form'!$B$12="Address 3","",IF(ISNUMBER($H308),IF('Order Form'!$K$14="Yes",'Order Form'!$B$12,""),""))</f>
        <v/>
      </c>
      <c r="T308" s="94" t="str">
        <f>IF('Order Form'!$B$13="Town","",IF(ISNUMBER($H308),IF('Order Form'!$K$14="Yes",'Order Form'!$B$13,""),""))</f>
        <v/>
      </c>
      <c r="U308" s="40"/>
      <c r="V308" s="109" t="str">
        <f>IF('Order Form'!$B$14="Post Code","",IF(ISNUMBER($H308),IF('Order Form'!$K$14="Yes",'Order Form'!$B$14,""),""))</f>
        <v/>
      </c>
      <c r="W308" s="104" t="str">
        <f>IF('Order Form'!$B$15="Country","",IF(ISNUMBER($H308),IF('Order Form'!$K$14="Yes",VLOOKUP('Order Form'!$B$15,Lists!N:O,2,0),""),""))</f>
        <v/>
      </c>
      <c r="X308" s="106"/>
      <c r="Y308" s="105" t="str">
        <f>IF('Order Form'!$F$8="Phone","",IF(ISNUMBER($H308),IF('Order Form'!$K$14="Yes",'Order Form'!$F$8,""),""))</f>
        <v/>
      </c>
      <c r="Z308" s="103" t="str">
        <f>IF('Order Form'!$F$9="Email","",IF(ISNUMBER($H308),IF('Order Form'!$K$14="Yes",'Order Form'!$F$9,""),""))</f>
        <v/>
      </c>
      <c r="AA308" s="44"/>
      <c r="AC308" s="92" t="str">
        <f>IF(ISNUMBER(($H308)),LEFT('Order Form'!$K$10,2),"")</f>
        <v/>
      </c>
      <c r="AD308" s="40"/>
      <c r="AE308" s="92" t="str">
        <f>IF(AC308="GR",LEFT('Order Form'!$K$11,2),"")</f>
        <v/>
      </c>
      <c r="AF308" s="40"/>
      <c r="AG308" s="44"/>
      <c r="AH308" s="44"/>
      <c r="AI308" s="92" t="str">
        <f>IF(ISNUMBER(($H308)),IF('Order Form'!$K$16="Yes","P",""),"")</f>
        <v/>
      </c>
      <c r="AJ308" s="40"/>
      <c r="AK308" s="112"/>
      <c r="AL308" s="112"/>
      <c r="AM308" s="40"/>
      <c r="AN308" s="40"/>
      <c r="AO308" s="44"/>
      <c r="AP308" s="40"/>
      <c r="AQ308" s="44"/>
      <c r="AR308" s="44"/>
      <c r="AS308" s="44"/>
      <c r="AZ308" s="92" t="str">
        <f>IF(ISNUMBER(($H308)),IF('Order Form'!$K$15="Yes","Y",""),"")</f>
        <v/>
      </c>
      <c r="BD308" s="93" t="e">
        <f>IF('Order Form'!#REF!&gt;0,"OF"," ")</f>
        <v>#REF!</v>
      </c>
      <c r="BE308" s="92" t="e">
        <f>IF('Order Form'!#REF!&gt;0,"Y"," ")</f>
        <v>#REF!</v>
      </c>
      <c r="BF308" s="92" t="e">
        <f>IF('Order Form'!#REF!&gt;0,"STANDARD"," ")</f>
        <v>#REF!</v>
      </c>
    </row>
    <row r="309" spans="1:58">
      <c r="A309" s="40"/>
      <c r="B309" s="99" t="str">
        <f>IF(ISNUMBER(($H309)),'Order Form'!$D$5,"")</f>
        <v/>
      </c>
      <c r="C309" s="98" t="str">
        <f>IF(ISNUMBER(($H309)),'Order Form'!$G$5,"")</f>
        <v/>
      </c>
      <c r="D309" s="98" t="str">
        <f>IF('Order Form'!F325="","",IF(ISNUMBER(($H309)),'Order Form'!F325,""))</f>
        <v/>
      </c>
      <c r="E309" s="41"/>
      <c r="F309" s="97" t="str">
        <f>IF(ISNUMBER((H309)),SUBSTITUTE(SUBSTITUTE('Order Form'!B325,"-","")," ",""),"")</f>
        <v/>
      </c>
      <c r="G309" s="42"/>
      <c r="H309" s="96" t="str">
        <f>IF('Order Form'!H325&gt;0,'Order Form'!H325," ")</f>
        <v xml:space="preserve"> </v>
      </c>
      <c r="I309" s="95" t="str">
        <f>IF('Order Form'!$K$13="Yes",(IF('Order Form'!J325&gt;0,"",IF('Order Form'!$K$10&lt;&gt;"GR - Gratis",IF('Order Form'!I325=0,"",IF(ISNUMBER($H309),'Order Form'!I325,"")),""))),"")</f>
        <v/>
      </c>
      <c r="J309" s="95" t="str">
        <f>IF('Order Form'!$K$13="Yes",(IF('Order Form'!J325=0,"",IF('Order Form'!$K$10&lt;&gt;"GR - Gratis",IF(ISNUMBER($H309),'Order Form'!J325,""),""))),"")</f>
        <v/>
      </c>
      <c r="K309" s="43"/>
      <c r="L309" s="95" t="str">
        <f>IF('Order Form'!J325&gt;0,"",IF('Order Form'!G325=0,"",IF('Order Form'!$K$10&lt;&gt;"GR - Gratis",IF('Order Form'!$K$12="Yes",IF(ISNUMBER($H309),'Order Form'!G325*100,""),""),"")))</f>
        <v/>
      </c>
      <c r="M309" s="95" t="str">
        <f>IF('Order Form'!J325&gt;0,"",IF('Order Form'!$K$17=0,"",IF('Order Form'!$K$17=0,"",IF('Order Form'!$K$10&lt;&gt;"GR - Gratis",IF('Order Form'!$K$12="Yes",IF(ISNUMBER($H309),'Order Form'!$K$17*100,""),""),""))))</f>
        <v/>
      </c>
      <c r="N309" s="44"/>
      <c r="O309" s="94" t="str">
        <f>IF('Order Form'!$B$8="Name / Attent Of","",IF(ISNUMBER($H309),IF('Order Form'!$K$14="Yes",'Order Form'!$B$8,""),""))</f>
        <v/>
      </c>
      <c r="P309" s="102" t="str">
        <f>IF('Order Form'!$B$9="Company / Department","",IF(ISNUMBER($H309),IF('Order Form'!$K$14="Yes",'Order Form'!$B$9,""),""))</f>
        <v/>
      </c>
      <c r="Q309" s="94" t="str">
        <f>IF('Order Form'!$B$10="Address 1","",IF(ISNUMBER($H309),IF('Order Form'!$K$14="Yes",'Order Form'!$B$10,""),""))</f>
        <v/>
      </c>
      <c r="R309" s="94" t="str">
        <f>IF('Order Form'!$B$11="Address 2","",IF(ISNUMBER($H309),IF('Order Form'!$K$14="Yes",'Order Form'!$B$11,""),""))</f>
        <v/>
      </c>
      <c r="S309" s="102" t="str">
        <f>IF('Order Form'!$B$12="Address 3","",IF(ISNUMBER($H309),IF('Order Form'!$K$14="Yes",'Order Form'!$B$12,""),""))</f>
        <v/>
      </c>
      <c r="T309" s="94" t="str">
        <f>IF('Order Form'!$B$13="Town","",IF(ISNUMBER($H309),IF('Order Form'!$K$14="Yes",'Order Form'!$B$13,""),""))</f>
        <v/>
      </c>
      <c r="U309" s="40"/>
      <c r="V309" s="109" t="str">
        <f>IF('Order Form'!$B$14="Post Code","",IF(ISNUMBER($H309),IF('Order Form'!$K$14="Yes",'Order Form'!$B$14,""),""))</f>
        <v/>
      </c>
      <c r="W309" s="104" t="str">
        <f>IF('Order Form'!$B$15="Country","",IF(ISNUMBER($H309),IF('Order Form'!$K$14="Yes",VLOOKUP('Order Form'!$B$15,Lists!N:O,2,0),""),""))</f>
        <v/>
      </c>
      <c r="X309" s="106"/>
      <c r="Y309" s="105" t="str">
        <f>IF('Order Form'!$F$8="Phone","",IF(ISNUMBER($H309),IF('Order Form'!$K$14="Yes",'Order Form'!$F$8,""),""))</f>
        <v/>
      </c>
      <c r="Z309" s="103" t="str">
        <f>IF('Order Form'!$F$9="Email","",IF(ISNUMBER($H309),IF('Order Form'!$K$14="Yes",'Order Form'!$F$9,""),""))</f>
        <v/>
      </c>
      <c r="AA309" s="44"/>
      <c r="AC309" s="92" t="str">
        <f>IF(ISNUMBER(($H309)),LEFT('Order Form'!$K$10,2),"")</f>
        <v/>
      </c>
      <c r="AD309" s="40"/>
      <c r="AE309" s="92" t="str">
        <f>IF(AC309="GR",LEFT('Order Form'!$K$11,2),"")</f>
        <v/>
      </c>
      <c r="AF309" s="40"/>
      <c r="AG309" s="44"/>
      <c r="AH309" s="44"/>
      <c r="AI309" s="92" t="str">
        <f>IF(ISNUMBER(($H309)),IF('Order Form'!$K$16="Yes","P",""),"")</f>
        <v/>
      </c>
      <c r="AJ309" s="40"/>
      <c r="AK309" s="112"/>
      <c r="AL309" s="112"/>
      <c r="AM309" s="40"/>
      <c r="AN309" s="40"/>
      <c r="AO309" s="44"/>
      <c r="AP309" s="40"/>
      <c r="AQ309" s="44"/>
      <c r="AR309" s="44"/>
      <c r="AS309" s="44"/>
      <c r="AZ309" s="92" t="str">
        <f>IF(ISNUMBER(($H309)),IF('Order Form'!$K$15="Yes","Y",""),"")</f>
        <v/>
      </c>
      <c r="BD309" s="93" t="e">
        <f>IF('Order Form'!#REF!&gt;0,"OF"," ")</f>
        <v>#REF!</v>
      </c>
      <c r="BE309" s="92" t="e">
        <f>IF('Order Form'!#REF!&gt;0,"Y"," ")</f>
        <v>#REF!</v>
      </c>
      <c r="BF309" s="92" t="e">
        <f>IF('Order Form'!#REF!&gt;0,"STANDARD"," ")</f>
        <v>#REF!</v>
      </c>
    </row>
    <row r="310" spans="1:58">
      <c r="A310" s="40"/>
      <c r="B310" s="99" t="str">
        <f>IF(ISNUMBER(($H310)),'Order Form'!$D$5,"")</f>
        <v/>
      </c>
      <c r="C310" s="98" t="str">
        <f>IF(ISNUMBER(($H310)),'Order Form'!$G$5,"")</f>
        <v/>
      </c>
      <c r="D310" s="98" t="str">
        <f>IF('Order Form'!F326="","",IF(ISNUMBER(($H310)),'Order Form'!F326,""))</f>
        <v/>
      </c>
      <c r="E310" s="41"/>
      <c r="F310" s="97" t="str">
        <f>IF(ISNUMBER((H310)),SUBSTITUTE(SUBSTITUTE('Order Form'!B326,"-","")," ",""),"")</f>
        <v/>
      </c>
      <c r="G310" s="42"/>
      <c r="H310" s="96" t="str">
        <f>IF('Order Form'!H326&gt;0,'Order Form'!H326," ")</f>
        <v xml:space="preserve"> </v>
      </c>
      <c r="I310" s="95" t="str">
        <f>IF('Order Form'!$K$13="Yes",(IF('Order Form'!J326&gt;0,"",IF('Order Form'!$K$10&lt;&gt;"GR - Gratis",IF('Order Form'!I326=0,"",IF(ISNUMBER($H310),'Order Form'!I326,"")),""))),"")</f>
        <v/>
      </c>
      <c r="J310" s="95" t="str">
        <f>IF('Order Form'!$K$13="Yes",(IF('Order Form'!J326=0,"",IF('Order Form'!$K$10&lt;&gt;"GR - Gratis",IF(ISNUMBER($H310),'Order Form'!J326,""),""))),"")</f>
        <v/>
      </c>
      <c r="K310" s="43"/>
      <c r="L310" s="95" t="str">
        <f>IF('Order Form'!J326&gt;0,"",IF('Order Form'!G326=0,"",IF('Order Form'!$K$10&lt;&gt;"GR - Gratis",IF('Order Form'!$K$12="Yes",IF(ISNUMBER($H310),'Order Form'!G326*100,""),""),"")))</f>
        <v/>
      </c>
      <c r="M310" s="95" t="str">
        <f>IF('Order Form'!J326&gt;0,"",IF('Order Form'!$K$17=0,"",IF('Order Form'!$K$17=0,"",IF('Order Form'!$K$10&lt;&gt;"GR - Gratis",IF('Order Form'!$K$12="Yes",IF(ISNUMBER($H310),'Order Form'!$K$17*100,""),""),""))))</f>
        <v/>
      </c>
      <c r="N310" s="44"/>
      <c r="O310" s="94" t="str">
        <f>IF('Order Form'!$B$8="Name / Attent Of","",IF(ISNUMBER($H310),IF('Order Form'!$K$14="Yes",'Order Form'!$B$8,""),""))</f>
        <v/>
      </c>
      <c r="P310" s="102" t="str">
        <f>IF('Order Form'!$B$9="Company / Department","",IF(ISNUMBER($H310),IF('Order Form'!$K$14="Yes",'Order Form'!$B$9,""),""))</f>
        <v/>
      </c>
      <c r="Q310" s="94" t="str">
        <f>IF('Order Form'!$B$10="Address 1","",IF(ISNUMBER($H310),IF('Order Form'!$K$14="Yes",'Order Form'!$B$10,""),""))</f>
        <v/>
      </c>
      <c r="R310" s="94" t="str">
        <f>IF('Order Form'!$B$11="Address 2","",IF(ISNUMBER($H310),IF('Order Form'!$K$14="Yes",'Order Form'!$B$11,""),""))</f>
        <v/>
      </c>
      <c r="S310" s="102" t="str">
        <f>IF('Order Form'!$B$12="Address 3","",IF(ISNUMBER($H310),IF('Order Form'!$K$14="Yes",'Order Form'!$B$12,""),""))</f>
        <v/>
      </c>
      <c r="T310" s="94" t="str">
        <f>IF('Order Form'!$B$13="Town","",IF(ISNUMBER($H310),IF('Order Form'!$K$14="Yes",'Order Form'!$B$13,""),""))</f>
        <v/>
      </c>
      <c r="U310" s="40"/>
      <c r="V310" s="109" t="str">
        <f>IF('Order Form'!$B$14="Post Code","",IF(ISNUMBER($H310),IF('Order Form'!$K$14="Yes",'Order Form'!$B$14,""),""))</f>
        <v/>
      </c>
      <c r="W310" s="104" t="str">
        <f>IF('Order Form'!$B$15="Country","",IF(ISNUMBER($H310),IF('Order Form'!$K$14="Yes",VLOOKUP('Order Form'!$B$15,Lists!N:O,2,0),""),""))</f>
        <v/>
      </c>
      <c r="X310" s="106"/>
      <c r="Y310" s="105" t="str">
        <f>IF('Order Form'!$F$8="Phone","",IF(ISNUMBER($H310),IF('Order Form'!$K$14="Yes",'Order Form'!$F$8,""),""))</f>
        <v/>
      </c>
      <c r="Z310" s="103" t="str">
        <f>IF('Order Form'!$F$9="Email","",IF(ISNUMBER($H310),IF('Order Form'!$K$14="Yes",'Order Form'!$F$9,""),""))</f>
        <v/>
      </c>
      <c r="AA310" s="44"/>
      <c r="AC310" s="92" t="str">
        <f>IF(ISNUMBER(($H310)),LEFT('Order Form'!$K$10,2),"")</f>
        <v/>
      </c>
      <c r="AD310" s="40"/>
      <c r="AE310" s="92" t="str">
        <f>IF(AC310="GR",LEFT('Order Form'!$K$11,2),"")</f>
        <v/>
      </c>
      <c r="AF310" s="40"/>
      <c r="AG310" s="44"/>
      <c r="AH310" s="44"/>
      <c r="AI310" s="92" t="str">
        <f>IF(ISNUMBER(($H310)),IF('Order Form'!$K$16="Yes","P",""),"")</f>
        <v/>
      </c>
      <c r="AJ310" s="40"/>
      <c r="AK310" s="112"/>
      <c r="AL310" s="112"/>
      <c r="AM310" s="40"/>
      <c r="AN310" s="40"/>
      <c r="AO310" s="44"/>
      <c r="AP310" s="40"/>
      <c r="AQ310" s="44"/>
      <c r="AR310" s="44"/>
      <c r="AS310" s="44"/>
      <c r="AZ310" s="92" t="str">
        <f>IF(ISNUMBER(($H310)),IF('Order Form'!$K$15="Yes","Y",""),"")</f>
        <v/>
      </c>
      <c r="BD310" s="93" t="e">
        <f>IF('Order Form'!#REF!&gt;0,"OF"," ")</f>
        <v>#REF!</v>
      </c>
      <c r="BE310" s="92" t="e">
        <f>IF('Order Form'!#REF!&gt;0,"Y"," ")</f>
        <v>#REF!</v>
      </c>
      <c r="BF310" s="92" t="e">
        <f>IF('Order Form'!#REF!&gt;0,"STANDARD"," ")</f>
        <v>#REF!</v>
      </c>
    </row>
    <row r="311" spans="1:58">
      <c r="A311" s="40"/>
      <c r="B311" s="99" t="str">
        <f>IF(ISNUMBER(($H311)),'Order Form'!$D$5,"")</f>
        <v/>
      </c>
      <c r="C311" s="98" t="str">
        <f>IF(ISNUMBER(($H311)),'Order Form'!$G$5,"")</f>
        <v/>
      </c>
      <c r="D311" s="98" t="str">
        <f>IF('Order Form'!F327="","",IF(ISNUMBER(($H311)),'Order Form'!F327,""))</f>
        <v/>
      </c>
      <c r="E311" s="41"/>
      <c r="F311" s="97" t="str">
        <f>IF(ISNUMBER((H311)),SUBSTITUTE(SUBSTITUTE('Order Form'!B327,"-","")," ",""),"")</f>
        <v/>
      </c>
      <c r="G311" s="42"/>
      <c r="H311" s="96" t="str">
        <f>IF('Order Form'!H327&gt;0,'Order Form'!H327," ")</f>
        <v xml:space="preserve"> </v>
      </c>
      <c r="I311" s="95" t="str">
        <f>IF('Order Form'!$K$13="Yes",(IF('Order Form'!J327&gt;0,"",IF('Order Form'!$K$10&lt;&gt;"GR - Gratis",IF('Order Form'!I327=0,"",IF(ISNUMBER($H311),'Order Form'!I327,"")),""))),"")</f>
        <v/>
      </c>
      <c r="J311" s="95" t="str">
        <f>IF('Order Form'!$K$13="Yes",(IF('Order Form'!J327=0,"",IF('Order Form'!$K$10&lt;&gt;"GR - Gratis",IF(ISNUMBER($H311),'Order Form'!J327,""),""))),"")</f>
        <v/>
      </c>
      <c r="K311" s="43"/>
      <c r="L311" s="95" t="str">
        <f>IF('Order Form'!J327&gt;0,"",IF('Order Form'!G327=0,"",IF('Order Form'!$K$10&lt;&gt;"GR - Gratis",IF('Order Form'!$K$12="Yes",IF(ISNUMBER($H311),'Order Form'!G327*100,""),""),"")))</f>
        <v/>
      </c>
      <c r="M311" s="95" t="str">
        <f>IF('Order Form'!J327&gt;0,"",IF('Order Form'!$K$17=0,"",IF('Order Form'!$K$17=0,"",IF('Order Form'!$K$10&lt;&gt;"GR - Gratis",IF('Order Form'!$K$12="Yes",IF(ISNUMBER($H311),'Order Form'!$K$17*100,""),""),""))))</f>
        <v/>
      </c>
      <c r="N311" s="44"/>
      <c r="O311" s="94" t="str">
        <f>IF('Order Form'!$B$8="Name / Attent Of","",IF(ISNUMBER($H311),IF('Order Form'!$K$14="Yes",'Order Form'!$B$8,""),""))</f>
        <v/>
      </c>
      <c r="P311" s="102" t="str">
        <f>IF('Order Form'!$B$9="Company / Department","",IF(ISNUMBER($H311),IF('Order Form'!$K$14="Yes",'Order Form'!$B$9,""),""))</f>
        <v/>
      </c>
      <c r="Q311" s="94" t="str">
        <f>IF('Order Form'!$B$10="Address 1","",IF(ISNUMBER($H311),IF('Order Form'!$K$14="Yes",'Order Form'!$B$10,""),""))</f>
        <v/>
      </c>
      <c r="R311" s="94" t="str">
        <f>IF('Order Form'!$B$11="Address 2","",IF(ISNUMBER($H311),IF('Order Form'!$K$14="Yes",'Order Form'!$B$11,""),""))</f>
        <v/>
      </c>
      <c r="S311" s="102" t="str">
        <f>IF('Order Form'!$B$12="Address 3","",IF(ISNUMBER($H311),IF('Order Form'!$K$14="Yes",'Order Form'!$B$12,""),""))</f>
        <v/>
      </c>
      <c r="T311" s="94" t="str">
        <f>IF('Order Form'!$B$13="Town","",IF(ISNUMBER($H311),IF('Order Form'!$K$14="Yes",'Order Form'!$B$13,""),""))</f>
        <v/>
      </c>
      <c r="U311" s="40"/>
      <c r="V311" s="109" t="str">
        <f>IF('Order Form'!$B$14="Post Code","",IF(ISNUMBER($H311),IF('Order Form'!$K$14="Yes",'Order Form'!$B$14,""),""))</f>
        <v/>
      </c>
      <c r="W311" s="104" t="str">
        <f>IF('Order Form'!$B$15="Country","",IF(ISNUMBER($H311),IF('Order Form'!$K$14="Yes",VLOOKUP('Order Form'!$B$15,Lists!N:O,2,0),""),""))</f>
        <v/>
      </c>
      <c r="X311" s="106"/>
      <c r="Y311" s="105" t="str">
        <f>IF('Order Form'!$F$8="Phone","",IF(ISNUMBER($H311),IF('Order Form'!$K$14="Yes",'Order Form'!$F$8,""),""))</f>
        <v/>
      </c>
      <c r="Z311" s="103" t="str">
        <f>IF('Order Form'!$F$9="Email","",IF(ISNUMBER($H311),IF('Order Form'!$K$14="Yes",'Order Form'!$F$9,""),""))</f>
        <v/>
      </c>
      <c r="AA311" s="44"/>
      <c r="AC311" s="92" t="str">
        <f>IF(ISNUMBER(($H311)),LEFT('Order Form'!$K$10,2),"")</f>
        <v/>
      </c>
      <c r="AD311" s="40"/>
      <c r="AE311" s="92" t="str">
        <f>IF(AC311="GR",LEFT('Order Form'!$K$11,2),"")</f>
        <v/>
      </c>
      <c r="AF311" s="40"/>
      <c r="AG311" s="44"/>
      <c r="AH311" s="44"/>
      <c r="AI311" s="92" t="str">
        <f>IF(ISNUMBER(($H311)),IF('Order Form'!$K$16="Yes","P",""),"")</f>
        <v/>
      </c>
      <c r="AJ311" s="40"/>
      <c r="AK311" s="112"/>
      <c r="AL311" s="112"/>
      <c r="AM311" s="40"/>
      <c r="AN311" s="40"/>
      <c r="AO311" s="44"/>
      <c r="AP311" s="40"/>
      <c r="AQ311" s="44"/>
      <c r="AR311" s="44"/>
      <c r="AS311" s="44"/>
      <c r="AZ311" s="92" t="str">
        <f>IF(ISNUMBER(($H311)),IF('Order Form'!$K$15="Yes","Y",""),"")</f>
        <v/>
      </c>
      <c r="BD311" s="93" t="e">
        <f>IF('Order Form'!#REF!&gt;0,"OF"," ")</f>
        <v>#REF!</v>
      </c>
      <c r="BE311" s="92" t="e">
        <f>IF('Order Form'!#REF!&gt;0,"Y"," ")</f>
        <v>#REF!</v>
      </c>
      <c r="BF311" s="92" t="e">
        <f>IF('Order Form'!#REF!&gt;0,"STANDARD"," ")</f>
        <v>#REF!</v>
      </c>
    </row>
    <row r="312" spans="1:58">
      <c r="A312" s="40"/>
      <c r="B312" s="99" t="str">
        <f>IF(ISNUMBER(($H312)),'Order Form'!$D$5,"")</f>
        <v/>
      </c>
      <c r="C312" s="98" t="str">
        <f>IF(ISNUMBER(($H312)),'Order Form'!$G$5,"")</f>
        <v/>
      </c>
      <c r="D312" s="98" t="str">
        <f>IF('Order Form'!F328="","",IF(ISNUMBER(($H312)),'Order Form'!F328,""))</f>
        <v/>
      </c>
      <c r="E312" s="41"/>
      <c r="F312" s="97" t="str">
        <f>IF(ISNUMBER((H312)),SUBSTITUTE(SUBSTITUTE('Order Form'!B328,"-","")," ",""),"")</f>
        <v/>
      </c>
      <c r="G312" s="42"/>
      <c r="H312" s="96" t="str">
        <f>IF('Order Form'!H328&gt;0,'Order Form'!H328," ")</f>
        <v xml:space="preserve"> </v>
      </c>
      <c r="I312" s="95" t="str">
        <f>IF('Order Form'!$K$13="Yes",(IF('Order Form'!J328&gt;0,"",IF('Order Form'!$K$10&lt;&gt;"GR - Gratis",IF('Order Form'!I328=0,"",IF(ISNUMBER($H312),'Order Form'!I328,"")),""))),"")</f>
        <v/>
      </c>
      <c r="J312" s="95" t="str">
        <f>IF('Order Form'!$K$13="Yes",(IF('Order Form'!J328=0,"",IF('Order Form'!$K$10&lt;&gt;"GR - Gratis",IF(ISNUMBER($H312),'Order Form'!J328,""),""))),"")</f>
        <v/>
      </c>
      <c r="K312" s="43"/>
      <c r="L312" s="95" t="str">
        <f>IF('Order Form'!J328&gt;0,"",IF('Order Form'!G328=0,"",IF('Order Form'!$K$10&lt;&gt;"GR - Gratis",IF('Order Form'!$K$12="Yes",IF(ISNUMBER($H312),'Order Form'!G328*100,""),""),"")))</f>
        <v/>
      </c>
      <c r="M312" s="95" t="str">
        <f>IF('Order Form'!J328&gt;0,"",IF('Order Form'!$K$17=0,"",IF('Order Form'!$K$17=0,"",IF('Order Form'!$K$10&lt;&gt;"GR - Gratis",IF('Order Form'!$K$12="Yes",IF(ISNUMBER($H312),'Order Form'!$K$17*100,""),""),""))))</f>
        <v/>
      </c>
      <c r="N312" s="44"/>
      <c r="O312" s="94" t="str">
        <f>IF('Order Form'!$B$8="Name / Attent Of","",IF(ISNUMBER($H312),IF('Order Form'!$K$14="Yes",'Order Form'!$B$8,""),""))</f>
        <v/>
      </c>
      <c r="P312" s="102" t="str">
        <f>IF('Order Form'!$B$9="Company / Department","",IF(ISNUMBER($H312),IF('Order Form'!$K$14="Yes",'Order Form'!$B$9,""),""))</f>
        <v/>
      </c>
      <c r="Q312" s="94" t="str">
        <f>IF('Order Form'!$B$10="Address 1","",IF(ISNUMBER($H312),IF('Order Form'!$K$14="Yes",'Order Form'!$B$10,""),""))</f>
        <v/>
      </c>
      <c r="R312" s="94" t="str">
        <f>IF('Order Form'!$B$11="Address 2","",IF(ISNUMBER($H312),IF('Order Form'!$K$14="Yes",'Order Form'!$B$11,""),""))</f>
        <v/>
      </c>
      <c r="S312" s="102" t="str">
        <f>IF('Order Form'!$B$12="Address 3","",IF(ISNUMBER($H312),IF('Order Form'!$K$14="Yes",'Order Form'!$B$12,""),""))</f>
        <v/>
      </c>
      <c r="T312" s="94" t="str">
        <f>IF('Order Form'!$B$13="Town","",IF(ISNUMBER($H312),IF('Order Form'!$K$14="Yes",'Order Form'!$B$13,""),""))</f>
        <v/>
      </c>
      <c r="U312" s="40"/>
      <c r="V312" s="109" t="str">
        <f>IF('Order Form'!$B$14="Post Code","",IF(ISNUMBER($H312),IF('Order Form'!$K$14="Yes",'Order Form'!$B$14,""),""))</f>
        <v/>
      </c>
      <c r="W312" s="104" t="str">
        <f>IF('Order Form'!$B$15="Country","",IF(ISNUMBER($H312),IF('Order Form'!$K$14="Yes",VLOOKUP('Order Form'!$B$15,Lists!N:O,2,0),""),""))</f>
        <v/>
      </c>
      <c r="X312" s="106"/>
      <c r="Y312" s="105" t="str">
        <f>IF('Order Form'!$F$8="Phone","",IF(ISNUMBER($H312),IF('Order Form'!$K$14="Yes",'Order Form'!$F$8,""),""))</f>
        <v/>
      </c>
      <c r="Z312" s="103" t="str">
        <f>IF('Order Form'!$F$9="Email","",IF(ISNUMBER($H312),IF('Order Form'!$K$14="Yes",'Order Form'!$F$9,""),""))</f>
        <v/>
      </c>
      <c r="AA312" s="44"/>
      <c r="AC312" s="92" t="str">
        <f>IF(ISNUMBER(($H312)),LEFT('Order Form'!$K$10,2),"")</f>
        <v/>
      </c>
      <c r="AD312" s="40"/>
      <c r="AE312" s="92" t="str">
        <f>IF(AC312="GR",LEFT('Order Form'!$K$11,2),"")</f>
        <v/>
      </c>
      <c r="AF312" s="40"/>
      <c r="AG312" s="44"/>
      <c r="AH312" s="44"/>
      <c r="AI312" s="92" t="str">
        <f>IF(ISNUMBER(($H312)),IF('Order Form'!$K$16="Yes","P",""),"")</f>
        <v/>
      </c>
      <c r="AJ312" s="40"/>
      <c r="AK312" s="112"/>
      <c r="AL312" s="112"/>
      <c r="AM312" s="40"/>
      <c r="AN312" s="40"/>
      <c r="AO312" s="44"/>
      <c r="AP312" s="40"/>
      <c r="AQ312" s="44"/>
      <c r="AR312" s="44"/>
      <c r="AS312" s="44"/>
      <c r="AZ312" s="92" t="str">
        <f>IF(ISNUMBER(($H312)),IF('Order Form'!$K$15="Yes","Y",""),"")</f>
        <v/>
      </c>
      <c r="BD312" s="93" t="e">
        <f>IF('Order Form'!#REF!&gt;0,"OF"," ")</f>
        <v>#REF!</v>
      </c>
      <c r="BE312" s="92" t="e">
        <f>IF('Order Form'!#REF!&gt;0,"Y"," ")</f>
        <v>#REF!</v>
      </c>
      <c r="BF312" s="92" t="e">
        <f>IF('Order Form'!#REF!&gt;0,"STANDARD"," ")</f>
        <v>#REF!</v>
      </c>
    </row>
    <row r="313" spans="1:58">
      <c r="A313" s="40"/>
      <c r="B313" s="99" t="str">
        <f>IF(ISNUMBER(($H313)),'Order Form'!$D$5,"")</f>
        <v/>
      </c>
      <c r="C313" s="98" t="str">
        <f>IF(ISNUMBER(($H313)),'Order Form'!$G$5,"")</f>
        <v/>
      </c>
      <c r="D313" s="98" t="str">
        <f>IF('Order Form'!F329="","",IF(ISNUMBER(($H313)),'Order Form'!F329,""))</f>
        <v/>
      </c>
      <c r="E313" s="41"/>
      <c r="F313" s="97" t="str">
        <f>IF(ISNUMBER((H313)),SUBSTITUTE(SUBSTITUTE('Order Form'!B329,"-","")," ",""),"")</f>
        <v/>
      </c>
      <c r="G313" s="42"/>
      <c r="H313" s="96" t="str">
        <f>IF('Order Form'!H329&gt;0,'Order Form'!H329," ")</f>
        <v xml:space="preserve"> </v>
      </c>
      <c r="I313" s="95" t="str">
        <f>IF('Order Form'!$K$13="Yes",(IF('Order Form'!J329&gt;0,"",IF('Order Form'!$K$10&lt;&gt;"GR - Gratis",IF('Order Form'!I329=0,"",IF(ISNUMBER($H313),'Order Form'!I329,"")),""))),"")</f>
        <v/>
      </c>
      <c r="J313" s="95" t="str">
        <f>IF('Order Form'!$K$13="Yes",(IF('Order Form'!J329=0,"",IF('Order Form'!$K$10&lt;&gt;"GR - Gratis",IF(ISNUMBER($H313),'Order Form'!J329,""),""))),"")</f>
        <v/>
      </c>
      <c r="K313" s="43"/>
      <c r="L313" s="95" t="str">
        <f>IF('Order Form'!J329&gt;0,"",IF('Order Form'!G329=0,"",IF('Order Form'!$K$10&lt;&gt;"GR - Gratis",IF('Order Form'!$K$12="Yes",IF(ISNUMBER($H313),'Order Form'!G329*100,""),""),"")))</f>
        <v/>
      </c>
      <c r="M313" s="95" t="str">
        <f>IF('Order Form'!J329&gt;0,"",IF('Order Form'!$K$17=0,"",IF('Order Form'!$K$17=0,"",IF('Order Form'!$K$10&lt;&gt;"GR - Gratis",IF('Order Form'!$K$12="Yes",IF(ISNUMBER($H313),'Order Form'!$K$17*100,""),""),""))))</f>
        <v/>
      </c>
      <c r="N313" s="44"/>
      <c r="O313" s="94" t="str">
        <f>IF('Order Form'!$B$8="Name / Attent Of","",IF(ISNUMBER($H313),IF('Order Form'!$K$14="Yes",'Order Form'!$B$8,""),""))</f>
        <v/>
      </c>
      <c r="P313" s="102" t="str">
        <f>IF('Order Form'!$B$9="Company / Department","",IF(ISNUMBER($H313),IF('Order Form'!$K$14="Yes",'Order Form'!$B$9,""),""))</f>
        <v/>
      </c>
      <c r="Q313" s="94" t="str">
        <f>IF('Order Form'!$B$10="Address 1","",IF(ISNUMBER($H313),IF('Order Form'!$K$14="Yes",'Order Form'!$B$10,""),""))</f>
        <v/>
      </c>
      <c r="R313" s="94" t="str">
        <f>IF('Order Form'!$B$11="Address 2","",IF(ISNUMBER($H313),IF('Order Form'!$K$14="Yes",'Order Form'!$B$11,""),""))</f>
        <v/>
      </c>
      <c r="S313" s="102" t="str">
        <f>IF('Order Form'!$B$12="Address 3","",IF(ISNUMBER($H313),IF('Order Form'!$K$14="Yes",'Order Form'!$B$12,""),""))</f>
        <v/>
      </c>
      <c r="T313" s="94" t="str">
        <f>IF('Order Form'!$B$13="Town","",IF(ISNUMBER($H313),IF('Order Form'!$K$14="Yes",'Order Form'!$B$13,""),""))</f>
        <v/>
      </c>
      <c r="U313" s="40"/>
      <c r="V313" s="109" t="str">
        <f>IF('Order Form'!$B$14="Post Code","",IF(ISNUMBER($H313),IF('Order Form'!$K$14="Yes",'Order Form'!$B$14,""),""))</f>
        <v/>
      </c>
      <c r="W313" s="104" t="str">
        <f>IF('Order Form'!$B$15="Country","",IF(ISNUMBER($H313),IF('Order Form'!$K$14="Yes",VLOOKUP('Order Form'!$B$15,Lists!N:O,2,0),""),""))</f>
        <v/>
      </c>
      <c r="X313" s="106"/>
      <c r="Y313" s="105" t="str">
        <f>IF('Order Form'!$F$8="Phone","",IF(ISNUMBER($H313),IF('Order Form'!$K$14="Yes",'Order Form'!$F$8,""),""))</f>
        <v/>
      </c>
      <c r="Z313" s="103" t="str">
        <f>IF('Order Form'!$F$9="Email","",IF(ISNUMBER($H313),IF('Order Form'!$K$14="Yes",'Order Form'!$F$9,""),""))</f>
        <v/>
      </c>
      <c r="AA313" s="44"/>
      <c r="AC313" s="92" t="str">
        <f>IF(ISNUMBER(($H313)),LEFT('Order Form'!$K$10,2),"")</f>
        <v/>
      </c>
      <c r="AD313" s="40"/>
      <c r="AE313" s="92" t="str">
        <f>IF(AC313="GR",LEFT('Order Form'!$K$11,2),"")</f>
        <v/>
      </c>
      <c r="AF313" s="40"/>
      <c r="AG313" s="44"/>
      <c r="AH313" s="44"/>
      <c r="AI313" s="92" t="str">
        <f>IF(ISNUMBER(($H313)),IF('Order Form'!$K$16="Yes","P",""),"")</f>
        <v/>
      </c>
      <c r="AJ313" s="40"/>
      <c r="AK313" s="112"/>
      <c r="AL313" s="112"/>
      <c r="AM313" s="40"/>
      <c r="AN313" s="40"/>
      <c r="AO313" s="44"/>
      <c r="AP313" s="40"/>
      <c r="AQ313" s="44"/>
      <c r="AR313" s="44"/>
      <c r="AS313" s="44"/>
      <c r="AZ313" s="92" t="str">
        <f>IF(ISNUMBER(($H313)),IF('Order Form'!$K$15="Yes","Y",""),"")</f>
        <v/>
      </c>
      <c r="BD313" s="93" t="e">
        <f>IF('Order Form'!#REF!&gt;0,"OF"," ")</f>
        <v>#REF!</v>
      </c>
      <c r="BE313" s="92" t="e">
        <f>IF('Order Form'!#REF!&gt;0,"Y"," ")</f>
        <v>#REF!</v>
      </c>
      <c r="BF313" s="92" t="e">
        <f>IF('Order Form'!#REF!&gt;0,"STANDARD"," ")</f>
        <v>#REF!</v>
      </c>
    </row>
    <row r="314" spans="1:58">
      <c r="A314" s="40"/>
      <c r="B314" s="99" t="str">
        <f>IF(ISNUMBER(($H314)),'Order Form'!$D$5,"")</f>
        <v/>
      </c>
      <c r="C314" s="98" t="str">
        <f>IF(ISNUMBER(($H314)),'Order Form'!$G$5,"")</f>
        <v/>
      </c>
      <c r="D314" s="98" t="str">
        <f>IF('Order Form'!F330="","",IF(ISNUMBER(($H314)),'Order Form'!F330,""))</f>
        <v/>
      </c>
      <c r="E314" s="41"/>
      <c r="F314" s="97" t="str">
        <f>IF(ISNUMBER((H314)),SUBSTITUTE(SUBSTITUTE('Order Form'!B330,"-","")," ",""),"")</f>
        <v/>
      </c>
      <c r="G314" s="42"/>
      <c r="H314" s="96" t="str">
        <f>IF('Order Form'!H330&gt;0,'Order Form'!H330," ")</f>
        <v xml:space="preserve"> </v>
      </c>
      <c r="I314" s="95" t="str">
        <f>IF('Order Form'!$K$13="Yes",(IF('Order Form'!J330&gt;0,"",IF('Order Form'!$K$10&lt;&gt;"GR - Gratis",IF('Order Form'!I330=0,"",IF(ISNUMBER($H314),'Order Form'!I330,"")),""))),"")</f>
        <v/>
      </c>
      <c r="J314" s="95" t="str">
        <f>IF('Order Form'!$K$13="Yes",(IF('Order Form'!J330=0,"",IF('Order Form'!$K$10&lt;&gt;"GR - Gratis",IF(ISNUMBER($H314),'Order Form'!J330,""),""))),"")</f>
        <v/>
      </c>
      <c r="K314" s="43"/>
      <c r="L314" s="95" t="str">
        <f>IF('Order Form'!J330&gt;0,"",IF('Order Form'!G330=0,"",IF('Order Form'!$K$10&lt;&gt;"GR - Gratis",IF('Order Form'!$K$12="Yes",IF(ISNUMBER($H314),'Order Form'!G330*100,""),""),"")))</f>
        <v/>
      </c>
      <c r="M314" s="95" t="str">
        <f>IF('Order Form'!J330&gt;0,"",IF('Order Form'!$K$17=0,"",IF('Order Form'!$K$17=0,"",IF('Order Form'!$K$10&lt;&gt;"GR - Gratis",IF('Order Form'!$K$12="Yes",IF(ISNUMBER($H314),'Order Form'!$K$17*100,""),""),""))))</f>
        <v/>
      </c>
      <c r="N314" s="44"/>
      <c r="O314" s="94" t="str">
        <f>IF('Order Form'!$B$8="Name / Attent Of","",IF(ISNUMBER($H314),IF('Order Form'!$K$14="Yes",'Order Form'!$B$8,""),""))</f>
        <v/>
      </c>
      <c r="P314" s="102" t="str">
        <f>IF('Order Form'!$B$9="Company / Department","",IF(ISNUMBER($H314),IF('Order Form'!$K$14="Yes",'Order Form'!$B$9,""),""))</f>
        <v/>
      </c>
      <c r="Q314" s="94" t="str">
        <f>IF('Order Form'!$B$10="Address 1","",IF(ISNUMBER($H314),IF('Order Form'!$K$14="Yes",'Order Form'!$B$10,""),""))</f>
        <v/>
      </c>
      <c r="R314" s="94" t="str">
        <f>IF('Order Form'!$B$11="Address 2","",IF(ISNUMBER($H314),IF('Order Form'!$K$14="Yes",'Order Form'!$B$11,""),""))</f>
        <v/>
      </c>
      <c r="S314" s="102" t="str">
        <f>IF('Order Form'!$B$12="Address 3","",IF(ISNUMBER($H314),IF('Order Form'!$K$14="Yes",'Order Form'!$B$12,""),""))</f>
        <v/>
      </c>
      <c r="T314" s="94" t="str">
        <f>IF('Order Form'!$B$13="Town","",IF(ISNUMBER($H314),IF('Order Form'!$K$14="Yes",'Order Form'!$B$13,""),""))</f>
        <v/>
      </c>
      <c r="U314" s="40"/>
      <c r="V314" s="109" t="str">
        <f>IF('Order Form'!$B$14="Post Code","",IF(ISNUMBER($H314),IF('Order Form'!$K$14="Yes",'Order Form'!$B$14,""),""))</f>
        <v/>
      </c>
      <c r="W314" s="104" t="str">
        <f>IF('Order Form'!$B$15="Country","",IF(ISNUMBER($H314),IF('Order Form'!$K$14="Yes",VLOOKUP('Order Form'!$B$15,Lists!N:O,2,0),""),""))</f>
        <v/>
      </c>
      <c r="X314" s="106"/>
      <c r="Y314" s="105" t="str">
        <f>IF('Order Form'!$F$8="Phone","",IF(ISNUMBER($H314),IF('Order Form'!$K$14="Yes",'Order Form'!$F$8,""),""))</f>
        <v/>
      </c>
      <c r="Z314" s="103" t="str">
        <f>IF('Order Form'!$F$9="Email","",IF(ISNUMBER($H314),IF('Order Form'!$K$14="Yes",'Order Form'!$F$9,""),""))</f>
        <v/>
      </c>
      <c r="AA314" s="44"/>
      <c r="AC314" s="92" t="str">
        <f>IF(ISNUMBER(($H314)),LEFT('Order Form'!$K$10,2),"")</f>
        <v/>
      </c>
      <c r="AD314" s="40"/>
      <c r="AE314" s="92" t="str">
        <f>IF(AC314="GR",LEFT('Order Form'!$K$11,2),"")</f>
        <v/>
      </c>
      <c r="AF314" s="40"/>
      <c r="AG314" s="44"/>
      <c r="AH314" s="44"/>
      <c r="AI314" s="92" t="str">
        <f>IF(ISNUMBER(($H314)),IF('Order Form'!$K$16="Yes","P",""),"")</f>
        <v/>
      </c>
      <c r="AJ314" s="40"/>
      <c r="AK314" s="112"/>
      <c r="AL314" s="112"/>
      <c r="AM314" s="40"/>
      <c r="AN314" s="40"/>
      <c r="AO314" s="44"/>
      <c r="AP314" s="40"/>
      <c r="AQ314" s="44"/>
      <c r="AR314" s="44"/>
      <c r="AS314" s="44"/>
      <c r="AZ314" s="92" t="str">
        <f>IF(ISNUMBER(($H314)),IF('Order Form'!$K$15="Yes","Y",""),"")</f>
        <v/>
      </c>
      <c r="BD314" s="93" t="e">
        <f>IF('Order Form'!#REF!&gt;0,"OF"," ")</f>
        <v>#REF!</v>
      </c>
      <c r="BE314" s="92" t="e">
        <f>IF('Order Form'!#REF!&gt;0,"Y"," ")</f>
        <v>#REF!</v>
      </c>
      <c r="BF314" s="92" t="e">
        <f>IF('Order Form'!#REF!&gt;0,"STANDARD"," ")</f>
        <v>#REF!</v>
      </c>
    </row>
    <row r="315" spans="1:58">
      <c r="A315" s="40"/>
      <c r="B315" s="99" t="str">
        <f>IF(ISNUMBER(($H315)),'Order Form'!$D$5,"")</f>
        <v/>
      </c>
      <c r="C315" s="98" t="str">
        <f>IF(ISNUMBER(($H315)),'Order Form'!$G$5,"")</f>
        <v/>
      </c>
      <c r="D315" s="98" t="str">
        <f>IF('Order Form'!F331="","",IF(ISNUMBER(($H315)),'Order Form'!F331,""))</f>
        <v/>
      </c>
      <c r="E315" s="41"/>
      <c r="F315" s="97" t="str">
        <f>IF(ISNUMBER((H315)),SUBSTITUTE(SUBSTITUTE('Order Form'!B331,"-","")," ",""),"")</f>
        <v/>
      </c>
      <c r="G315" s="42"/>
      <c r="H315" s="96" t="str">
        <f>IF('Order Form'!H331&gt;0,'Order Form'!H331," ")</f>
        <v xml:space="preserve"> </v>
      </c>
      <c r="I315" s="95" t="str">
        <f>IF('Order Form'!$K$13="Yes",(IF('Order Form'!J331&gt;0,"",IF('Order Form'!$K$10&lt;&gt;"GR - Gratis",IF('Order Form'!I331=0,"",IF(ISNUMBER($H315),'Order Form'!I331,"")),""))),"")</f>
        <v/>
      </c>
      <c r="J315" s="95" t="str">
        <f>IF('Order Form'!$K$13="Yes",(IF('Order Form'!J331=0,"",IF('Order Form'!$K$10&lt;&gt;"GR - Gratis",IF(ISNUMBER($H315),'Order Form'!J331,""),""))),"")</f>
        <v/>
      </c>
      <c r="K315" s="43"/>
      <c r="L315" s="95" t="str">
        <f>IF('Order Form'!J331&gt;0,"",IF('Order Form'!G331=0,"",IF('Order Form'!$K$10&lt;&gt;"GR - Gratis",IF('Order Form'!$K$12="Yes",IF(ISNUMBER($H315),'Order Form'!G331*100,""),""),"")))</f>
        <v/>
      </c>
      <c r="M315" s="95" t="str">
        <f>IF('Order Form'!J331&gt;0,"",IF('Order Form'!$K$17=0,"",IF('Order Form'!$K$17=0,"",IF('Order Form'!$K$10&lt;&gt;"GR - Gratis",IF('Order Form'!$K$12="Yes",IF(ISNUMBER($H315),'Order Form'!$K$17*100,""),""),""))))</f>
        <v/>
      </c>
      <c r="N315" s="44"/>
      <c r="O315" s="94" t="str">
        <f>IF('Order Form'!$B$8="Name / Attent Of","",IF(ISNUMBER($H315),IF('Order Form'!$K$14="Yes",'Order Form'!$B$8,""),""))</f>
        <v/>
      </c>
      <c r="P315" s="102" t="str">
        <f>IF('Order Form'!$B$9="Company / Department","",IF(ISNUMBER($H315),IF('Order Form'!$K$14="Yes",'Order Form'!$B$9,""),""))</f>
        <v/>
      </c>
      <c r="Q315" s="94" t="str">
        <f>IF('Order Form'!$B$10="Address 1","",IF(ISNUMBER($H315),IF('Order Form'!$K$14="Yes",'Order Form'!$B$10,""),""))</f>
        <v/>
      </c>
      <c r="R315" s="94" t="str">
        <f>IF('Order Form'!$B$11="Address 2","",IF(ISNUMBER($H315),IF('Order Form'!$K$14="Yes",'Order Form'!$B$11,""),""))</f>
        <v/>
      </c>
      <c r="S315" s="102" t="str">
        <f>IF('Order Form'!$B$12="Address 3","",IF(ISNUMBER($H315),IF('Order Form'!$K$14="Yes",'Order Form'!$B$12,""),""))</f>
        <v/>
      </c>
      <c r="T315" s="94" t="str">
        <f>IF('Order Form'!$B$13="Town","",IF(ISNUMBER($H315),IF('Order Form'!$K$14="Yes",'Order Form'!$B$13,""),""))</f>
        <v/>
      </c>
      <c r="U315" s="40"/>
      <c r="V315" s="109" t="str">
        <f>IF('Order Form'!$B$14="Post Code","",IF(ISNUMBER($H315),IF('Order Form'!$K$14="Yes",'Order Form'!$B$14,""),""))</f>
        <v/>
      </c>
      <c r="W315" s="104" t="str">
        <f>IF('Order Form'!$B$15="Country","",IF(ISNUMBER($H315),IF('Order Form'!$K$14="Yes",VLOOKUP('Order Form'!$B$15,Lists!N:O,2,0),""),""))</f>
        <v/>
      </c>
      <c r="X315" s="106"/>
      <c r="Y315" s="105" t="str">
        <f>IF('Order Form'!$F$8="Phone","",IF(ISNUMBER($H315),IF('Order Form'!$K$14="Yes",'Order Form'!$F$8,""),""))</f>
        <v/>
      </c>
      <c r="Z315" s="103" t="str">
        <f>IF('Order Form'!$F$9="Email","",IF(ISNUMBER($H315),IF('Order Form'!$K$14="Yes",'Order Form'!$F$9,""),""))</f>
        <v/>
      </c>
      <c r="AA315" s="44"/>
      <c r="AC315" s="92" t="str">
        <f>IF(ISNUMBER(($H315)),LEFT('Order Form'!$K$10,2),"")</f>
        <v/>
      </c>
      <c r="AD315" s="40"/>
      <c r="AE315" s="92" t="str">
        <f>IF(AC315="GR",LEFT('Order Form'!$K$11,2),"")</f>
        <v/>
      </c>
      <c r="AF315" s="40"/>
      <c r="AG315" s="44"/>
      <c r="AH315" s="44"/>
      <c r="AI315" s="92" t="str">
        <f>IF(ISNUMBER(($H315)),IF('Order Form'!$K$16="Yes","P",""),"")</f>
        <v/>
      </c>
      <c r="AJ315" s="40"/>
      <c r="AK315" s="112"/>
      <c r="AL315" s="112"/>
      <c r="AM315" s="40"/>
      <c r="AN315" s="40"/>
      <c r="AO315" s="44"/>
      <c r="AP315" s="40"/>
      <c r="AQ315" s="44"/>
      <c r="AR315" s="44"/>
      <c r="AS315" s="44"/>
      <c r="AZ315" s="92" t="str">
        <f>IF(ISNUMBER(($H315)),IF('Order Form'!$K$15="Yes","Y",""),"")</f>
        <v/>
      </c>
      <c r="BD315" s="93" t="e">
        <f>IF('Order Form'!#REF!&gt;0,"OF"," ")</f>
        <v>#REF!</v>
      </c>
      <c r="BE315" s="92" t="e">
        <f>IF('Order Form'!#REF!&gt;0,"Y"," ")</f>
        <v>#REF!</v>
      </c>
      <c r="BF315" s="92" t="e">
        <f>IF('Order Form'!#REF!&gt;0,"STANDARD"," ")</f>
        <v>#REF!</v>
      </c>
    </row>
    <row r="316" spans="1:58">
      <c r="A316" s="40"/>
      <c r="B316" s="99" t="str">
        <f>IF(ISNUMBER(($H316)),'Order Form'!$D$5,"")</f>
        <v/>
      </c>
      <c r="C316" s="98" t="str">
        <f>IF(ISNUMBER(($H316)),'Order Form'!$G$5,"")</f>
        <v/>
      </c>
      <c r="D316" s="98" t="str">
        <f>IF('Order Form'!F332="","",IF(ISNUMBER(($H316)),'Order Form'!F332,""))</f>
        <v/>
      </c>
      <c r="E316" s="41"/>
      <c r="F316" s="97" t="str">
        <f>IF(ISNUMBER((H316)),SUBSTITUTE(SUBSTITUTE('Order Form'!B332,"-","")," ",""),"")</f>
        <v/>
      </c>
      <c r="G316" s="42"/>
      <c r="H316" s="96" t="str">
        <f>IF('Order Form'!H332&gt;0,'Order Form'!H332," ")</f>
        <v xml:space="preserve"> </v>
      </c>
      <c r="I316" s="95" t="str">
        <f>IF('Order Form'!$K$13="Yes",(IF('Order Form'!J332&gt;0,"",IF('Order Form'!$K$10&lt;&gt;"GR - Gratis",IF('Order Form'!I332=0,"",IF(ISNUMBER($H316),'Order Form'!I332,"")),""))),"")</f>
        <v/>
      </c>
      <c r="J316" s="95" t="str">
        <f>IF('Order Form'!$K$13="Yes",(IF('Order Form'!J332=0,"",IF('Order Form'!$K$10&lt;&gt;"GR - Gratis",IF(ISNUMBER($H316),'Order Form'!J332,""),""))),"")</f>
        <v/>
      </c>
      <c r="K316" s="43"/>
      <c r="L316" s="95" t="str">
        <f>IF('Order Form'!J332&gt;0,"",IF('Order Form'!G332=0,"",IF('Order Form'!$K$10&lt;&gt;"GR - Gratis",IF('Order Form'!$K$12="Yes",IF(ISNUMBER($H316),'Order Form'!G332*100,""),""),"")))</f>
        <v/>
      </c>
      <c r="M316" s="95" t="str">
        <f>IF('Order Form'!J332&gt;0,"",IF('Order Form'!$K$17=0,"",IF('Order Form'!$K$17=0,"",IF('Order Form'!$K$10&lt;&gt;"GR - Gratis",IF('Order Form'!$K$12="Yes",IF(ISNUMBER($H316),'Order Form'!$K$17*100,""),""),""))))</f>
        <v/>
      </c>
      <c r="N316" s="44"/>
      <c r="O316" s="94" t="str">
        <f>IF('Order Form'!$B$8="Name / Attent Of","",IF(ISNUMBER($H316),IF('Order Form'!$K$14="Yes",'Order Form'!$B$8,""),""))</f>
        <v/>
      </c>
      <c r="P316" s="102" t="str">
        <f>IF('Order Form'!$B$9="Company / Department","",IF(ISNUMBER($H316),IF('Order Form'!$K$14="Yes",'Order Form'!$B$9,""),""))</f>
        <v/>
      </c>
      <c r="Q316" s="94" t="str">
        <f>IF('Order Form'!$B$10="Address 1","",IF(ISNUMBER($H316),IF('Order Form'!$K$14="Yes",'Order Form'!$B$10,""),""))</f>
        <v/>
      </c>
      <c r="R316" s="94" t="str">
        <f>IF('Order Form'!$B$11="Address 2","",IF(ISNUMBER($H316),IF('Order Form'!$K$14="Yes",'Order Form'!$B$11,""),""))</f>
        <v/>
      </c>
      <c r="S316" s="102" t="str">
        <f>IF('Order Form'!$B$12="Address 3","",IF(ISNUMBER($H316),IF('Order Form'!$K$14="Yes",'Order Form'!$B$12,""),""))</f>
        <v/>
      </c>
      <c r="T316" s="94" t="str">
        <f>IF('Order Form'!$B$13="Town","",IF(ISNUMBER($H316),IF('Order Form'!$K$14="Yes",'Order Form'!$B$13,""),""))</f>
        <v/>
      </c>
      <c r="U316" s="40"/>
      <c r="V316" s="109" t="str">
        <f>IF('Order Form'!$B$14="Post Code","",IF(ISNUMBER($H316),IF('Order Form'!$K$14="Yes",'Order Form'!$B$14,""),""))</f>
        <v/>
      </c>
      <c r="W316" s="104" t="str">
        <f>IF('Order Form'!$B$15="Country","",IF(ISNUMBER($H316),IF('Order Form'!$K$14="Yes",VLOOKUP('Order Form'!$B$15,Lists!N:O,2,0),""),""))</f>
        <v/>
      </c>
      <c r="X316" s="106"/>
      <c r="Y316" s="105" t="str">
        <f>IF('Order Form'!$F$8="Phone","",IF(ISNUMBER($H316),IF('Order Form'!$K$14="Yes",'Order Form'!$F$8,""),""))</f>
        <v/>
      </c>
      <c r="Z316" s="103" t="str">
        <f>IF('Order Form'!$F$9="Email","",IF(ISNUMBER($H316),IF('Order Form'!$K$14="Yes",'Order Form'!$F$9,""),""))</f>
        <v/>
      </c>
      <c r="AA316" s="44"/>
      <c r="AC316" s="92" t="str">
        <f>IF(ISNUMBER(($H316)),LEFT('Order Form'!$K$10,2),"")</f>
        <v/>
      </c>
      <c r="AD316" s="40"/>
      <c r="AE316" s="92" t="str">
        <f>IF(AC316="GR",LEFT('Order Form'!$K$11,2),"")</f>
        <v/>
      </c>
      <c r="AF316" s="40"/>
      <c r="AG316" s="44"/>
      <c r="AH316" s="44"/>
      <c r="AI316" s="92" t="str">
        <f>IF(ISNUMBER(($H316)),IF('Order Form'!$K$16="Yes","P",""),"")</f>
        <v/>
      </c>
      <c r="AJ316" s="40"/>
      <c r="AK316" s="112"/>
      <c r="AL316" s="112"/>
      <c r="AM316" s="40"/>
      <c r="AN316" s="40"/>
      <c r="AO316" s="44"/>
      <c r="AP316" s="40"/>
      <c r="AQ316" s="44"/>
      <c r="AR316" s="44"/>
      <c r="AS316" s="44"/>
      <c r="AZ316" s="92" t="str">
        <f>IF(ISNUMBER(($H316)),IF('Order Form'!$K$15="Yes","Y",""),"")</f>
        <v/>
      </c>
      <c r="BD316" s="93" t="e">
        <f>IF('Order Form'!#REF!&gt;0,"OF"," ")</f>
        <v>#REF!</v>
      </c>
      <c r="BE316" s="92" t="e">
        <f>IF('Order Form'!#REF!&gt;0,"Y"," ")</f>
        <v>#REF!</v>
      </c>
      <c r="BF316" s="92" t="e">
        <f>IF('Order Form'!#REF!&gt;0,"STANDARD"," ")</f>
        <v>#REF!</v>
      </c>
    </row>
    <row r="317" spans="1:58">
      <c r="A317" s="40"/>
      <c r="B317" s="99" t="str">
        <f>IF(ISNUMBER(($H317)),'Order Form'!$D$5,"")</f>
        <v/>
      </c>
      <c r="C317" s="98" t="str">
        <f>IF(ISNUMBER(($H317)),'Order Form'!$G$5,"")</f>
        <v/>
      </c>
      <c r="D317" s="98" t="str">
        <f>IF('Order Form'!F333="","",IF(ISNUMBER(($H317)),'Order Form'!F333,""))</f>
        <v/>
      </c>
      <c r="E317" s="41"/>
      <c r="F317" s="97" t="str">
        <f>IF(ISNUMBER((H317)),SUBSTITUTE(SUBSTITUTE('Order Form'!B333,"-","")," ",""),"")</f>
        <v/>
      </c>
      <c r="G317" s="42"/>
      <c r="H317" s="96" t="str">
        <f>IF('Order Form'!H333&gt;0,'Order Form'!H333," ")</f>
        <v xml:space="preserve"> </v>
      </c>
      <c r="I317" s="95" t="str">
        <f>IF('Order Form'!$K$13="Yes",(IF('Order Form'!J333&gt;0,"",IF('Order Form'!$K$10&lt;&gt;"GR - Gratis",IF('Order Form'!I333=0,"",IF(ISNUMBER($H317),'Order Form'!I333,"")),""))),"")</f>
        <v/>
      </c>
      <c r="J317" s="95" t="str">
        <f>IF('Order Form'!$K$13="Yes",(IF('Order Form'!J333=0,"",IF('Order Form'!$K$10&lt;&gt;"GR - Gratis",IF(ISNUMBER($H317),'Order Form'!J333,""),""))),"")</f>
        <v/>
      </c>
      <c r="K317" s="43"/>
      <c r="L317" s="95" t="str">
        <f>IF('Order Form'!J333&gt;0,"",IF('Order Form'!G333=0,"",IF('Order Form'!$K$10&lt;&gt;"GR - Gratis",IF('Order Form'!$K$12="Yes",IF(ISNUMBER($H317),'Order Form'!G333*100,""),""),"")))</f>
        <v/>
      </c>
      <c r="M317" s="95" t="str">
        <f>IF('Order Form'!J333&gt;0,"",IF('Order Form'!$K$17=0,"",IF('Order Form'!$K$17=0,"",IF('Order Form'!$K$10&lt;&gt;"GR - Gratis",IF('Order Form'!$K$12="Yes",IF(ISNUMBER($H317),'Order Form'!$K$17*100,""),""),""))))</f>
        <v/>
      </c>
      <c r="N317" s="44"/>
      <c r="O317" s="94" t="str">
        <f>IF('Order Form'!$B$8="Name / Attent Of","",IF(ISNUMBER($H317),IF('Order Form'!$K$14="Yes",'Order Form'!$B$8,""),""))</f>
        <v/>
      </c>
      <c r="P317" s="102" t="str">
        <f>IF('Order Form'!$B$9="Company / Department","",IF(ISNUMBER($H317),IF('Order Form'!$K$14="Yes",'Order Form'!$B$9,""),""))</f>
        <v/>
      </c>
      <c r="Q317" s="94" t="str">
        <f>IF('Order Form'!$B$10="Address 1","",IF(ISNUMBER($H317),IF('Order Form'!$K$14="Yes",'Order Form'!$B$10,""),""))</f>
        <v/>
      </c>
      <c r="R317" s="94" t="str">
        <f>IF('Order Form'!$B$11="Address 2","",IF(ISNUMBER($H317),IF('Order Form'!$K$14="Yes",'Order Form'!$B$11,""),""))</f>
        <v/>
      </c>
      <c r="S317" s="102" t="str">
        <f>IF('Order Form'!$B$12="Address 3","",IF(ISNUMBER($H317),IF('Order Form'!$K$14="Yes",'Order Form'!$B$12,""),""))</f>
        <v/>
      </c>
      <c r="T317" s="94" t="str">
        <f>IF('Order Form'!$B$13="Town","",IF(ISNUMBER($H317),IF('Order Form'!$K$14="Yes",'Order Form'!$B$13,""),""))</f>
        <v/>
      </c>
      <c r="U317" s="40"/>
      <c r="V317" s="109" t="str">
        <f>IF('Order Form'!$B$14="Post Code","",IF(ISNUMBER($H317),IF('Order Form'!$K$14="Yes",'Order Form'!$B$14,""),""))</f>
        <v/>
      </c>
      <c r="W317" s="104" t="str">
        <f>IF('Order Form'!$B$15="Country","",IF(ISNUMBER($H317),IF('Order Form'!$K$14="Yes",VLOOKUP('Order Form'!$B$15,Lists!N:O,2,0),""),""))</f>
        <v/>
      </c>
      <c r="X317" s="106"/>
      <c r="Y317" s="105" t="str">
        <f>IF('Order Form'!$F$8="Phone","",IF(ISNUMBER($H317),IF('Order Form'!$K$14="Yes",'Order Form'!$F$8,""),""))</f>
        <v/>
      </c>
      <c r="Z317" s="103" t="str">
        <f>IF('Order Form'!$F$9="Email","",IF(ISNUMBER($H317),IF('Order Form'!$K$14="Yes",'Order Form'!$F$9,""),""))</f>
        <v/>
      </c>
      <c r="AA317" s="44"/>
      <c r="AC317" s="92" t="str">
        <f>IF(ISNUMBER(($H317)),LEFT('Order Form'!$K$10,2),"")</f>
        <v/>
      </c>
      <c r="AD317" s="40"/>
      <c r="AE317" s="92" t="str">
        <f>IF(AC317="GR",LEFT('Order Form'!$K$11,2),"")</f>
        <v/>
      </c>
      <c r="AF317" s="40"/>
      <c r="AG317" s="44"/>
      <c r="AH317" s="44"/>
      <c r="AI317" s="92" t="str">
        <f>IF(ISNUMBER(($H317)),IF('Order Form'!$K$16="Yes","P",""),"")</f>
        <v/>
      </c>
      <c r="AJ317" s="40"/>
      <c r="AK317" s="112"/>
      <c r="AL317" s="112"/>
      <c r="AM317" s="40"/>
      <c r="AN317" s="40"/>
      <c r="AO317" s="44"/>
      <c r="AP317" s="40"/>
      <c r="AQ317" s="44"/>
      <c r="AR317" s="44"/>
      <c r="AS317" s="44"/>
      <c r="AZ317" s="92" t="str">
        <f>IF(ISNUMBER(($H317)),IF('Order Form'!$K$15="Yes","Y",""),"")</f>
        <v/>
      </c>
      <c r="BD317" s="93" t="e">
        <f>IF('Order Form'!#REF!&gt;0,"OF"," ")</f>
        <v>#REF!</v>
      </c>
      <c r="BE317" s="92" t="e">
        <f>IF('Order Form'!#REF!&gt;0,"Y"," ")</f>
        <v>#REF!</v>
      </c>
      <c r="BF317" s="92" t="e">
        <f>IF('Order Form'!#REF!&gt;0,"STANDARD"," ")</f>
        <v>#REF!</v>
      </c>
    </row>
    <row r="318" spans="1:58">
      <c r="A318" s="40"/>
      <c r="B318" s="99" t="str">
        <f>IF(ISNUMBER(($H318)),'Order Form'!$D$5,"")</f>
        <v/>
      </c>
      <c r="C318" s="98" t="str">
        <f>IF(ISNUMBER(($H318)),'Order Form'!$G$5,"")</f>
        <v/>
      </c>
      <c r="D318" s="98" t="str">
        <f>IF('Order Form'!F334="","",IF(ISNUMBER(($H318)),'Order Form'!F334,""))</f>
        <v/>
      </c>
      <c r="E318" s="41"/>
      <c r="F318" s="97" t="str">
        <f>IF(ISNUMBER((H318)),SUBSTITUTE(SUBSTITUTE('Order Form'!B334,"-","")," ",""),"")</f>
        <v/>
      </c>
      <c r="G318" s="42"/>
      <c r="H318" s="96" t="str">
        <f>IF('Order Form'!H334&gt;0,'Order Form'!H334," ")</f>
        <v xml:space="preserve"> </v>
      </c>
      <c r="I318" s="95" t="str">
        <f>IF('Order Form'!$K$13="Yes",(IF('Order Form'!J334&gt;0,"",IF('Order Form'!$K$10&lt;&gt;"GR - Gratis",IF('Order Form'!I334=0,"",IF(ISNUMBER($H318),'Order Form'!I334,"")),""))),"")</f>
        <v/>
      </c>
      <c r="J318" s="95" t="str">
        <f>IF('Order Form'!$K$13="Yes",(IF('Order Form'!J334=0,"",IF('Order Form'!$K$10&lt;&gt;"GR - Gratis",IF(ISNUMBER($H318),'Order Form'!J334,""),""))),"")</f>
        <v/>
      </c>
      <c r="K318" s="43"/>
      <c r="L318" s="95" t="str">
        <f>IF('Order Form'!J334&gt;0,"",IF('Order Form'!G334=0,"",IF('Order Form'!$K$10&lt;&gt;"GR - Gratis",IF('Order Form'!$K$12="Yes",IF(ISNUMBER($H318),'Order Form'!G334*100,""),""),"")))</f>
        <v/>
      </c>
      <c r="M318" s="95" t="str">
        <f>IF('Order Form'!J334&gt;0,"",IF('Order Form'!$K$17=0,"",IF('Order Form'!$K$17=0,"",IF('Order Form'!$K$10&lt;&gt;"GR - Gratis",IF('Order Form'!$K$12="Yes",IF(ISNUMBER($H318),'Order Form'!$K$17*100,""),""),""))))</f>
        <v/>
      </c>
      <c r="N318" s="44"/>
      <c r="O318" s="94" t="str">
        <f>IF('Order Form'!$B$8="Name / Attent Of","",IF(ISNUMBER($H318),IF('Order Form'!$K$14="Yes",'Order Form'!$B$8,""),""))</f>
        <v/>
      </c>
      <c r="P318" s="102" t="str">
        <f>IF('Order Form'!$B$9="Company / Department","",IF(ISNUMBER($H318),IF('Order Form'!$K$14="Yes",'Order Form'!$B$9,""),""))</f>
        <v/>
      </c>
      <c r="Q318" s="94" t="str">
        <f>IF('Order Form'!$B$10="Address 1","",IF(ISNUMBER($H318),IF('Order Form'!$K$14="Yes",'Order Form'!$B$10,""),""))</f>
        <v/>
      </c>
      <c r="R318" s="94" t="str">
        <f>IF('Order Form'!$B$11="Address 2","",IF(ISNUMBER($H318),IF('Order Form'!$K$14="Yes",'Order Form'!$B$11,""),""))</f>
        <v/>
      </c>
      <c r="S318" s="102" t="str">
        <f>IF('Order Form'!$B$12="Address 3","",IF(ISNUMBER($H318),IF('Order Form'!$K$14="Yes",'Order Form'!$B$12,""),""))</f>
        <v/>
      </c>
      <c r="T318" s="94" t="str">
        <f>IF('Order Form'!$B$13="Town","",IF(ISNUMBER($H318),IF('Order Form'!$K$14="Yes",'Order Form'!$B$13,""),""))</f>
        <v/>
      </c>
      <c r="U318" s="40"/>
      <c r="V318" s="109" t="str">
        <f>IF('Order Form'!$B$14="Post Code","",IF(ISNUMBER($H318),IF('Order Form'!$K$14="Yes",'Order Form'!$B$14,""),""))</f>
        <v/>
      </c>
      <c r="W318" s="104" t="str">
        <f>IF('Order Form'!$B$15="Country","",IF(ISNUMBER($H318),IF('Order Form'!$K$14="Yes",VLOOKUP('Order Form'!$B$15,Lists!N:O,2,0),""),""))</f>
        <v/>
      </c>
      <c r="X318" s="106"/>
      <c r="Y318" s="105" t="str">
        <f>IF('Order Form'!$F$8="Phone","",IF(ISNUMBER($H318),IF('Order Form'!$K$14="Yes",'Order Form'!$F$8,""),""))</f>
        <v/>
      </c>
      <c r="Z318" s="103" t="str">
        <f>IF('Order Form'!$F$9="Email","",IF(ISNUMBER($H318),IF('Order Form'!$K$14="Yes",'Order Form'!$F$9,""),""))</f>
        <v/>
      </c>
      <c r="AA318" s="44"/>
      <c r="AC318" s="92" t="str">
        <f>IF(ISNUMBER(($H318)),LEFT('Order Form'!$K$10,2),"")</f>
        <v/>
      </c>
      <c r="AD318" s="40"/>
      <c r="AE318" s="92" t="str">
        <f>IF(AC318="GR",LEFT('Order Form'!$K$11,2),"")</f>
        <v/>
      </c>
      <c r="AF318" s="40"/>
      <c r="AG318" s="44"/>
      <c r="AH318" s="44"/>
      <c r="AI318" s="92" t="str">
        <f>IF(ISNUMBER(($H318)),IF('Order Form'!$K$16="Yes","P",""),"")</f>
        <v/>
      </c>
      <c r="AJ318" s="40"/>
      <c r="AK318" s="112"/>
      <c r="AL318" s="112"/>
      <c r="AM318" s="40"/>
      <c r="AN318" s="40"/>
      <c r="AO318" s="44"/>
      <c r="AP318" s="40"/>
      <c r="AQ318" s="44"/>
      <c r="AR318" s="44"/>
      <c r="AS318" s="44"/>
      <c r="AZ318" s="92" t="str">
        <f>IF(ISNUMBER(($H318)),IF('Order Form'!$K$15="Yes","Y",""),"")</f>
        <v/>
      </c>
      <c r="BD318" s="93" t="e">
        <f>IF('Order Form'!#REF!&gt;0,"OF"," ")</f>
        <v>#REF!</v>
      </c>
      <c r="BE318" s="92" t="e">
        <f>IF('Order Form'!#REF!&gt;0,"Y"," ")</f>
        <v>#REF!</v>
      </c>
      <c r="BF318" s="92" t="e">
        <f>IF('Order Form'!#REF!&gt;0,"STANDARD"," ")</f>
        <v>#REF!</v>
      </c>
    </row>
    <row r="319" spans="1:58">
      <c r="A319" s="40"/>
      <c r="B319" s="99" t="str">
        <f>IF(ISNUMBER(($H319)),'Order Form'!$D$5,"")</f>
        <v/>
      </c>
      <c r="C319" s="98" t="str">
        <f>IF(ISNUMBER(($H319)),'Order Form'!$G$5,"")</f>
        <v/>
      </c>
      <c r="D319" s="98" t="str">
        <f>IF('Order Form'!F335="","",IF(ISNUMBER(($H319)),'Order Form'!F335,""))</f>
        <v/>
      </c>
      <c r="E319" s="41"/>
      <c r="F319" s="97" t="str">
        <f>IF(ISNUMBER((H319)),SUBSTITUTE(SUBSTITUTE('Order Form'!B335,"-","")," ",""),"")</f>
        <v/>
      </c>
      <c r="G319" s="42"/>
      <c r="H319" s="96" t="str">
        <f>IF('Order Form'!H335&gt;0,'Order Form'!H335," ")</f>
        <v xml:space="preserve"> </v>
      </c>
      <c r="I319" s="95" t="str">
        <f>IF('Order Form'!$K$13="Yes",(IF('Order Form'!J335&gt;0,"",IF('Order Form'!$K$10&lt;&gt;"GR - Gratis",IF('Order Form'!I335=0,"",IF(ISNUMBER($H319),'Order Form'!I335,"")),""))),"")</f>
        <v/>
      </c>
      <c r="J319" s="95" t="str">
        <f>IF('Order Form'!$K$13="Yes",(IF('Order Form'!J335=0,"",IF('Order Form'!$K$10&lt;&gt;"GR - Gratis",IF(ISNUMBER($H319),'Order Form'!J335,""),""))),"")</f>
        <v/>
      </c>
      <c r="K319" s="43"/>
      <c r="L319" s="95" t="str">
        <f>IF('Order Form'!J335&gt;0,"",IF('Order Form'!G335=0,"",IF('Order Form'!$K$10&lt;&gt;"GR - Gratis",IF('Order Form'!$K$12="Yes",IF(ISNUMBER($H319),'Order Form'!G335*100,""),""),"")))</f>
        <v/>
      </c>
      <c r="M319" s="95" t="str">
        <f>IF('Order Form'!J335&gt;0,"",IF('Order Form'!$K$17=0,"",IF('Order Form'!$K$17=0,"",IF('Order Form'!$K$10&lt;&gt;"GR - Gratis",IF('Order Form'!$K$12="Yes",IF(ISNUMBER($H319),'Order Form'!$K$17*100,""),""),""))))</f>
        <v/>
      </c>
      <c r="N319" s="44"/>
      <c r="O319" s="94" t="str">
        <f>IF('Order Form'!$B$8="Name / Attent Of","",IF(ISNUMBER($H319),IF('Order Form'!$K$14="Yes",'Order Form'!$B$8,""),""))</f>
        <v/>
      </c>
      <c r="P319" s="102" t="str">
        <f>IF('Order Form'!$B$9="Company / Department","",IF(ISNUMBER($H319),IF('Order Form'!$K$14="Yes",'Order Form'!$B$9,""),""))</f>
        <v/>
      </c>
      <c r="Q319" s="94" t="str">
        <f>IF('Order Form'!$B$10="Address 1","",IF(ISNUMBER($H319),IF('Order Form'!$K$14="Yes",'Order Form'!$B$10,""),""))</f>
        <v/>
      </c>
      <c r="R319" s="94" t="str">
        <f>IF('Order Form'!$B$11="Address 2","",IF(ISNUMBER($H319),IF('Order Form'!$K$14="Yes",'Order Form'!$B$11,""),""))</f>
        <v/>
      </c>
      <c r="S319" s="102" t="str">
        <f>IF('Order Form'!$B$12="Address 3","",IF(ISNUMBER($H319),IF('Order Form'!$K$14="Yes",'Order Form'!$B$12,""),""))</f>
        <v/>
      </c>
      <c r="T319" s="94" t="str">
        <f>IF('Order Form'!$B$13="Town","",IF(ISNUMBER($H319),IF('Order Form'!$K$14="Yes",'Order Form'!$B$13,""),""))</f>
        <v/>
      </c>
      <c r="U319" s="40"/>
      <c r="V319" s="109" t="str">
        <f>IF('Order Form'!$B$14="Post Code","",IF(ISNUMBER($H319),IF('Order Form'!$K$14="Yes",'Order Form'!$B$14,""),""))</f>
        <v/>
      </c>
      <c r="W319" s="104" t="str">
        <f>IF('Order Form'!$B$15="Country","",IF(ISNUMBER($H319),IF('Order Form'!$K$14="Yes",VLOOKUP('Order Form'!$B$15,Lists!N:O,2,0),""),""))</f>
        <v/>
      </c>
      <c r="X319" s="106"/>
      <c r="Y319" s="105" t="str">
        <f>IF('Order Form'!$F$8="Phone","",IF(ISNUMBER($H319),IF('Order Form'!$K$14="Yes",'Order Form'!$F$8,""),""))</f>
        <v/>
      </c>
      <c r="Z319" s="103" t="str">
        <f>IF('Order Form'!$F$9="Email","",IF(ISNUMBER($H319),IF('Order Form'!$K$14="Yes",'Order Form'!$F$9,""),""))</f>
        <v/>
      </c>
      <c r="AA319" s="44"/>
      <c r="AC319" s="92" t="str">
        <f>IF(ISNUMBER(($H319)),LEFT('Order Form'!$K$10,2),"")</f>
        <v/>
      </c>
      <c r="AD319" s="40"/>
      <c r="AE319" s="92" t="str">
        <f>IF(AC319="GR",LEFT('Order Form'!$K$11,2),"")</f>
        <v/>
      </c>
      <c r="AF319" s="40"/>
      <c r="AG319" s="44"/>
      <c r="AH319" s="44"/>
      <c r="AI319" s="92" t="str">
        <f>IF(ISNUMBER(($H319)),IF('Order Form'!$K$16="Yes","P",""),"")</f>
        <v/>
      </c>
      <c r="AJ319" s="40"/>
      <c r="AK319" s="112"/>
      <c r="AL319" s="112"/>
      <c r="AM319" s="40"/>
      <c r="AN319" s="40"/>
      <c r="AO319" s="44"/>
      <c r="AP319" s="40"/>
      <c r="AQ319" s="44"/>
      <c r="AR319" s="44"/>
      <c r="AS319" s="44"/>
      <c r="AZ319" s="92" t="str">
        <f>IF(ISNUMBER(($H319)),IF('Order Form'!$K$15="Yes","Y",""),"")</f>
        <v/>
      </c>
      <c r="BD319" s="93" t="e">
        <f>IF('Order Form'!#REF!&gt;0,"OF"," ")</f>
        <v>#REF!</v>
      </c>
      <c r="BE319" s="92" t="e">
        <f>IF('Order Form'!#REF!&gt;0,"Y"," ")</f>
        <v>#REF!</v>
      </c>
      <c r="BF319" s="92" t="e">
        <f>IF('Order Form'!#REF!&gt;0,"STANDARD"," ")</f>
        <v>#REF!</v>
      </c>
    </row>
    <row r="320" spans="1:58">
      <c r="A320" s="40"/>
      <c r="B320" s="99" t="str">
        <f>IF(ISNUMBER(($H320)),'Order Form'!$D$5,"")</f>
        <v/>
      </c>
      <c r="C320" s="98" t="str">
        <f>IF(ISNUMBER(($H320)),'Order Form'!$G$5,"")</f>
        <v/>
      </c>
      <c r="D320" s="98" t="str">
        <f>IF('Order Form'!F336="","",IF(ISNUMBER(($H320)),'Order Form'!F336,""))</f>
        <v/>
      </c>
      <c r="E320" s="41"/>
      <c r="F320" s="97" t="str">
        <f>IF(ISNUMBER((H320)),SUBSTITUTE(SUBSTITUTE('Order Form'!B336,"-","")," ",""),"")</f>
        <v/>
      </c>
      <c r="G320" s="42"/>
      <c r="H320" s="96" t="str">
        <f>IF('Order Form'!H336&gt;0,'Order Form'!H336," ")</f>
        <v xml:space="preserve"> </v>
      </c>
      <c r="I320" s="95" t="str">
        <f>IF('Order Form'!$K$13="Yes",(IF('Order Form'!J336&gt;0,"",IF('Order Form'!$K$10&lt;&gt;"GR - Gratis",IF('Order Form'!I336=0,"",IF(ISNUMBER($H320),'Order Form'!I336,"")),""))),"")</f>
        <v/>
      </c>
      <c r="J320" s="95" t="str">
        <f>IF('Order Form'!$K$13="Yes",(IF('Order Form'!J336=0,"",IF('Order Form'!$K$10&lt;&gt;"GR - Gratis",IF(ISNUMBER($H320),'Order Form'!J336,""),""))),"")</f>
        <v/>
      </c>
      <c r="K320" s="43"/>
      <c r="L320" s="95" t="str">
        <f>IF('Order Form'!J336&gt;0,"",IF('Order Form'!G336=0,"",IF('Order Form'!$K$10&lt;&gt;"GR - Gratis",IF('Order Form'!$K$12="Yes",IF(ISNUMBER($H320),'Order Form'!G336*100,""),""),"")))</f>
        <v/>
      </c>
      <c r="M320" s="95" t="str">
        <f>IF('Order Form'!J336&gt;0,"",IF('Order Form'!$K$17=0,"",IF('Order Form'!$K$17=0,"",IF('Order Form'!$K$10&lt;&gt;"GR - Gratis",IF('Order Form'!$K$12="Yes",IF(ISNUMBER($H320),'Order Form'!$K$17*100,""),""),""))))</f>
        <v/>
      </c>
      <c r="N320" s="44"/>
      <c r="O320" s="94" t="str">
        <f>IF('Order Form'!$B$8="Name / Attent Of","",IF(ISNUMBER($H320),IF('Order Form'!$K$14="Yes",'Order Form'!$B$8,""),""))</f>
        <v/>
      </c>
      <c r="P320" s="102" t="str">
        <f>IF('Order Form'!$B$9="Company / Department","",IF(ISNUMBER($H320),IF('Order Form'!$K$14="Yes",'Order Form'!$B$9,""),""))</f>
        <v/>
      </c>
      <c r="Q320" s="94" t="str">
        <f>IF('Order Form'!$B$10="Address 1","",IF(ISNUMBER($H320),IF('Order Form'!$K$14="Yes",'Order Form'!$B$10,""),""))</f>
        <v/>
      </c>
      <c r="R320" s="94" t="str">
        <f>IF('Order Form'!$B$11="Address 2","",IF(ISNUMBER($H320),IF('Order Form'!$K$14="Yes",'Order Form'!$B$11,""),""))</f>
        <v/>
      </c>
      <c r="S320" s="102" t="str">
        <f>IF('Order Form'!$B$12="Address 3","",IF(ISNUMBER($H320),IF('Order Form'!$K$14="Yes",'Order Form'!$B$12,""),""))</f>
        <v/>
      </c>
      <c r="T320" s="94" t="str">
        <f>IF('Order Form'!$B$13="Town","",IF(ISNUMBER($H320),IF('Order Form'!$K$14="Yes",'Order Form'!$B$13,""),""))</f>
        <v/>
      </c>
      <c r="U320" s="40"/>
      <c r="V320" s="109" t="str">
        <f>IF('Order Form'!$B$14="Post Code","",IF(ISNUMBER($H320),IF('Order Form'!$K$14="Yes",'Order Form'!$B$14,""),""))</f>
        <v/>
      </c>
      <c r="W320" s="104" t="str">
        <f>IF('Order Form'!$B$15="Country","",IF(ISNUMBER($H320),IF('Order Form'!$K$14="Yes",VLOOKUP('Order Form'!$B$15,Lists!N:O,2,0),""),""))</f>
        <v/>
      </c>
      <c r="X320" s="106"/>
      <c r="Y320" s="105" t="str">
        <f>IF('Order Form'!$F$8="Phone","",IF(ISNUMBER($H320),IF('Order Form'!$K$14="Yes",'Order Form'!$F$8,""),""))</f>
        <v/>
      </c>
      <c r="Z320" s="103" t="str">
        <f>IF('Order Form'!$F$9="Email","",IF(ISNUMBER($H320),IF('Order Form'!$K$14="Yes",'Order Form'!$F$9,""),""))</f>
        <v/>
      </c>
      <c r="AA320" s="44"/>
      <c r="AC320" s="92" t="str">
        <f>IF(ISNUMBER(($H320)),LEFT('Order Form'!$K$10,2),"")</f>
        <v/>
      </c>
      <c r="AD320" s="40"/>
      <c r="AE320" s="92" t="str">
        <f>IF(AC320="GR",LEFT('Order Form'!$K$11,2),"")</f>
        <v/>
      </c>
      <c r="AF320" s="40"/>
      <c r="AG320" s="44"/>
      <c r="AH320" s="44"/>
      <c r="AI320" s="92" t="str">
        <f>IF(ISNUMBER(($H320)),IF('Order Form'!$K$16="Yes","P",""),"")</f>
        <v/>
      </c>
      <c r="AJ320" s="40"/>
      <c r="AK320" s="112"/>
      <c r="AL320" s="112"/>
      <c r="AM320" s="40"/>
      <c r="AN320" s="40"/>
      <c r="AO320" s="44"/>
      <c r="AP320" s="40"/>
      <c r="AQ320" s="44"/>
      <c r="AR320" s="44"/>
      <c r="AS320" s="44"/>
      <c r="AZ320" s="92" t="str">
        <f>IF(ISNUMBER(($H320)),IF('Order Form'!$K$15="Yes","Y",""),"")</f>
        <v/>
      </c>
      <c r="BD320" s="93" t="e">
        <f>IF('Order Form'!#REF!&gt;0,"OF"," ")</f>
        <v>#REF!</v>
      </c>
      <c r="BE320" s="92" t="e">
        <f>IF('Order Form'!#REF!&gt;0,"Y"," ")</f>
        <v>#REF!</v>
      </c>
      <c r="BF320" s="92" t="e">
        <f>IF('Order Form'!#REF!&gt;0,"STANDARD"," ")</f>
        <v>#REF!</v>
      </c>
    </row>
    <row r="321" spans="1:58">
      <c r="A321" s="40"/>
      <c r="B321" s="99" t="str">
        <f>IF(ISNUMBER(($H321)),'Order Form'!$D$5,"")</f>
        <v/>
      </c>
      <c r="C321" s="98" t="str">
        <f>IF(ISNUMBER(($H321)),'Order Form'!$G$5,"")</f>
        <v/>
      </c>
      <c r="D321" s="98" t="str">
        <f>IF('Order Form'!F337="","",IF(ISNUMBER(($H321)),'Order Form'!F337,""))</f>
        <v/>
      </c>
      <c r="E321" s="41"/>
      <c r="F321" s="97" t="str">
        <f>IF(ISNUMBER((H321)),SUBSTITUTE(SUBSTITUTE('Order Form'!B337,"-","")," ",""),"")</f>
        <v/>
      </c>
      <c r="G321" s="42"/>
      <c r="H321" s="96" t="str">
        <f>IF('Order Form'!H337&gt;0,'Order Form'!H337," ")</f>
        <v xml:space="preserve"> </v>
      </c>
      <c r="I321" s="95" t="str">
        <f>IF('Order Form'!$K$13="Yes",(IF('Order Form'!J337&gt;0,"",IF('Order Form'!$K$10&lt;&gt;"GR - Gratis",IF('Order Form'!I337=0,"",IF(ISNUMBER($H321),'Order Form'!I337,"")),""))),"")</f>
        <v/>
      </c>
      <c r="J321" s="95" t="str">
        <f>IF('Order Form'!$K$13="Yes",(IF('Order Form'!J337=0,"",IF('Order Form'!$K$10&lt;&gt;"GR - Gratis",IF(ISNUMBER($H321),'Order Form'!J337,""),""))),"")</f>
        <v/>
      </c>
      <c r="K321" s="43"/>
      <c r="L321" s="95" t="str">
        <f>IF('Order Form'!J337&gt;0,"",IF('Order Form'!G337=0,"",IF('Order Form'!$K$10&lt;&gt;"GR - Gratis",IF('Order Form'!$K$12="Yes",IF(ISNUMBER($H321),'Order Form'!G337*100,""),""),"")))</f>
        <v/>
      </c>
      <c r="M321" s="95" t="str">
        <f>IF('Order Form'!J337&gt;0,"",IF('Order Form'!$K$17=0,"",IF('Order Form'!$K$17=0,"",IF('Order Form'!$K$10&lt;&gt;"GR - Gratis",IF('Order Form'!$K$12="Yes",IF(ISNUMBER($H321),'Order Form'!$K$17*100,""),""),""))))</f>
        <v/>
      </c>
      <c r="N321" s="44"/>
      <c r="O321" s="94" t="str">
        <f>IF('Order Form'!$B$8="Name / Attent Of","",IF(ISNUMBER($H321),IF('Order Form'!$K$14="Yes",'Order Form'!$B$8,""),""))</f>
        <v/>
      </c>
      <c r="P321" s="102" t="str">
        <f>IF('Order Form'!$B$9="Company / Department","",IF(ISNUMBER($H321),IF('Order Form'!$K$14="Yes",'Order Form'!$B$9,""),""))</f>
        <v/>
      </c>
      <c r="Q321" s="94" t="str">
        <f>IF('Order Form'!$B$10="Address 1","",IF(ISNUMBER($H321),IF('Order Form'!$K$14="Yes",'Order Form'!$B$10,""),""))</f>
        <v/>
      </c>
      <c r="R321" s="94" t="str">
        <f>IF('Order Form'!$B$11="Address 2","",IF(ISNUMBER($H321),IF('Order Form'!$K$14="Yes",'Order Form'!$B$11,""),""))</f>
        <v/>
      </c>
      <c r="S321" s="102" t="str">
        <f>IF('Order Form'!$B$12="Address 3","",IF(ISNUMBER($H321),IF('Order Form'!$K$14="Yes",'Order Form'!$B$12,""),""))</f>
        <v/>
      </c>
      <c r="T321" s="94" t="str">
        <f>IF('Order Form'!$B$13="Town","",IF(ISNUMBER($H321),IF('Order Form'!$K$14="Yes",'Order Form'!$B$13,""),""))</f>
        <v/>
      </c>
      <c r="U321" s="40"/>
      <c r="V321" s="109" t="str">
        <f>IF('Order Form'!$B$14="Post Code","",IF(ISNUMBER($H321),IF('Order Form'!$K$14="Yes",'Order Form'!$B$14,""),""))</f>
        <v/>
      </c>
      <c r="W321" s="104" t="str">
        <f>IF('Order Form'!$B$15="Country","",IF(ISNUMBER($H321),IF('Order Form'!$K$14="Yes",VLOOKUP('Order Form'!$B$15,Lists!N:O,2,0),""),""))</f>
        <v/>
      </c>
      <c r="X321" s="106"/>
      <c r="Y321" s="105" t="str">
        <f>IF('Order Form'!$F$8="Phone","",IF(ISNUMBER($H321),IF('Order Form'!$K$14="Yes",'Order Form'!$F$8,""),""))</f>
        <v/>
      </c>
      <c r="Z321" s="103" t="str">
        <f>IF('Order Form'!$F$9="Email","",IF(ISNUMBER($H321),IF('Order Form'!$K$14="Yes",'Order Form'!$F$9,""),""))</f>
        <v/>
      </c>
      <c r="AA321" s="44"/>
      <c r="AC321" s="92" t="str">
        <f>IF(ISNUMBER(($H321)),LEFT('Order Form'!$K$10,2),"")</f>
        <v/>
      </c>
      <c r="AD321" s="40"/>
      <c r="AE321" s="92" t="str">
        <f>IF(AC321="GR",LEFT('Order Form'!$K$11,2),"")</f>
        <v/>
      </c>
      <c r="AF321" s="40"/>
      <c r="AG321" s="44"/>
      <c r="AH321" s="44"/>
      <c r="AI321" s="92" t="str">
        <f>IF(ISNUMBER(($H321)),IF('Order Form'!$K$16="Yes","P",""),"")</f>
        <v/>
      </c>
      <c r="AJ321" s="40"/>
      <c r="AK321" s="112"/>
      <c r="AL321" s="112"/>
      <c r="AM321" s="40"/>
      <c r="AN321" s="40"/>
      <c r="AO321" s="44"/>
      <c r="AP321" s="40"/>
      <c r="AQ321" s="44"/>
      <c r="AR321" s="44"/>
      <c r="AS321" s="44"/>
      <c r="AZ321" s="92" t="str">
        <f>IF(ISNUMBER(($H321)),IF('Order Form'!$K$15="Yes","Y",""),"")</f>
        <v/>
      </c>
      <c r="BD321" s="93" t="e">
        <f>IF('Order Form'!#REF!&gt;0,"OF"," ")</f>
        <v>#REF!</v>
      </c>
      <c r="BE321" s="92" t="e">
        <f>IF('Order Form'!#REF!&gt;0,"Y"," ")</f>
        <v>#REF!</v>
      </c>
      <c r="BF321" s="92" t="e">
        <f>IF('Order Form'!#REF!&gt;0,"STANDARD"," ")</f>
        <v>#REF!</v>
      </c>
    </row>
    <row r="322" spans="1:58">
      <c r="A322" s="40"/>
      <c r="B322" s="99" t="str">
        <f>IF(ISNUMBER(($H322)),'Order Form'!$D$5,"")</f>
        <v/>
      </c>
      <c r="C322" s="98" t="str">
        <f>IF(ISNUMBER(($H322)),'Order Form'!$G$5,"")</f>
        <v/>
      </c>
      <c r="D322" s="98" t="str">
        <f>IF('Order Form'!F338="","",IF(ISNUMBER(($H322)),'Order Form'!F338,""))</f>
        <v/>
      </c>
      <c r="E322" s="41"/>
      <c r="F322" s="97" t="str">
        <f>IF(ISNUMBER((H322)),SUBSTITUTE(SUBSTITUTE('Order Form'!B338,"-","")," ",""),"")</f>
        <v/>
      </c>
      <c r="G322" s="42"/>
      <c r="H322" s="96" t="str">
        <f>IF('Order Form'!H338&gt;0,'Order Form'!H338," ")</f>
        <v xml:space="preserve"> </v>
      </c>
      <c r="I322" s="95" t="str">
        <f>IF('Order Form'!$K$13="Yes",(IF('Order Form'!J338&gt;0,"",IF('Order Form'!$K$10&lt;&gt;"GR - Gratis",IF('Order Form'!I338=0,"",IF(ISNUMBER($H322),'Order Form'!I338,"")),""))),"")</f>
        <v/>
      </c>
      <c r="J322" s="95" t="str">
        <f>IF('Order Form'!$K$13="Yes",(IF('Order Form'!J338=0,"",IF('Order Form'!$K$10&lt;&gt;"GR - Gratis",IF(ISNUMBER($H322),'Order Form'!J338,""),""))),"")</f>
        <v/>
      </c>
      <c r="K322" s="43"/>
      <c r="L322" s="95" t="str">
        <f>IF('Order Form'!J338&gt;0,"",IF('Order Form'!G338=0,"",IF('Order Form'!$K$10&lt;&gt;"GR - Gratis",IF('Order Form'!$K$12="Yes",IF(ISNUMBER($H322),'Order Form'!G338*100,""),""),"")))</f>
        <v/>
      </c>
      <c r="M322" s="95" t="str">
        <f>IF('Order Form'!J338&gt;0,"",IF('Order Form'!$K$17=0,"",IF('Order Form'!$K$17=0,"",IF('Order Form'!$K$10&lt;&gt;"GR - Gratis",IF('Order Form'!$K$12="Yes",IF(ISNUMBER($H322),'Order Form'!$K$17*100,""),""),""))))</f>
        <v/>
      </c>
      <c r="N322" s="44"/>
      <c r="O322" s="94" t="str">
        <f>IF('Order Form'!$B$8="Name / Attent Of","",IF(ISNUMBER($H322),IF('Order Form'!$K$14="Yes",'Order Form'!$B$8,""),""))</f>
        <v/>
      </c>
      <c r="P322" s="102" t="str">
        <f>IF('Order Form'!$B$9="Company / Department","",IF(ISNUMBER($H322),IF('Order Form'!$K$14="Yes",'Order Form'!$B$9,""),""))</f>
        <v/>
      </c>
      <c r="Q322" s="94" t="str">
        <f>IF('Order Form'!$B$10="Address 1","",IF(ISNUMBER($H322),IF('Order Form'!$K$14="Yes",'Order Form'!$B$10,""),""))</f>
        <v/>
      </c>
      <c r="R322" s="94" t="str">
        <f>IF('Order Form'!$B$11="Address 2","",IF(ISNUMBER($H322),IF('Order Form'!$K$14="Yes",'Order Form'!$B$11,""),""))</f>
        <v/>
      </c>
      <c r="S322" s="102" t="str">
        <f>IF('Order Form'!$B$12="Address 3","",IF(ISNUMBER($H322),IF('Order Form'!$K$14="Yes",'Order Form'!$B$12,""),""))</f>
        <v/>
      </c>
      <c r="T322" s="94" t="str">
        <f>IF('Order Form'!$B$13="Town","",IF(ISNUMBER($H322),IF('Order Form'!$K$14="Yes",'Order Form'!$B$13,""),""))</f>
        <v/>
      </c>
      <c r="U322" s="40"/>
      <c r="V322" s="109" t="str">
        <f>IF('Order Form'!$B$14="Post Code","",IF(ISNUMBER($H322),IF('Order Form'!$K$14="Yes",'Order Form'!$B$14,""),""))</f>
        <v/>
      </c>
      <c r="W322" s="104" t="str">
        <f>IF('Order Form'!$B$15="Country","",IF(ISNUMBER($H322),IF('Order Form'!$K$14="Yes",VLOOKUP('Order Form'!$B$15,Lists!N:O,2,0),""),""))</f>
        <v/>
      </c>
      <c r="X322" s="106"/>
      <c r="Y322" s="105" t="str">
        <f>IF('Order Form'!$F$8="Phone","",IF(ISNUMBER($H322),IF('Order Form'!$K$14="Yes",'Order Form'!$F$8,""),""))</f>
        <v/>
      </c>
      <c r="Z322" s="103" t="str">
        <f>IF('Order Form'!$F$9="Email","",IF(ISNUMBER($H322),IF('Order Form'!$K$14="Yes",'Order Form'!$F$9,""),""))</f>
        <v/>
      </c>
      <c r="AA322" s="44"/>
      <c r="AC322" s="92" t="str">
        <f>IF(ISNUMBER(($H322)),LEFT('Order Form'!$K$10,2),"")</f>
        <v/>
      </c>
      <c r="AD322" s="40"/>
      <c r="AE322" s="92" t="str">
        <f>IF(AC322="GR",LEFT('Order Form'!$K$11,2),"")</f>
        <v/>
      </c>
      <c r="AF322" s="40"/>
      <c r="AG322" s="44"/>
      <c r="AH322" s="44"/>
      <c r="AI322" s="92" t="str">
        <f>IF(ISNUMBER(($H322)),IF('Order Form'!$K$16="Yes","P",""),"")</f>
        <v/>
      </c>
      <c r="AJ322" s="40"/>
      <c r="AK322" s="112"/>
      <c r="AL322" s="112"/>
      <c r="AM322" s="40"/>
      <c r="AN322" s="40"/>
      <c r="AO322" s="44"/>
      <c r="AP322" s="40"/>
      <c r="AQ322" s="44"/>
      <c r="AR322" s="44"/>
      <c r="AS322" s="44"/>
      <c r="AZ322" s="92" t="str">
        <f>IF(ISNUMBER(($H322)),IF('Order Form'!$K$15="Yes","Y",""),"")</f>
        <v/>
      </c>
      <c r="BD322" s="93" t="e">
        <f>IF('Order Form'!#REF!&gt;0,"OF"," ")</f>
        <v>#REF!</v>
      </c>
      <c r="BE322" s="92" t="e">
        <f>IF('Order Form'!#REF!&gt;0,"Y"," ")</f>
        <v>#REF!</v>
      </c>
      <c r="BF322" s="92" t="e">
        <f>IF('Order Form'!#REF!&gt;0,"STANDARD"," ")</f>
        <v>#REF!</v>
      </c>
    </row>
    <row r="323" spans="1:58">
      <c r="A323" s="40"/>
      <c r="B323" s="99" t="str">
        <f>IF(ISNUMBER(($H323)),'Order Form'!$D$5,"")</f>
        <v/>
      </c>
      <c r="C323" s="98" t="str">
        <f>IF(ISNUMBER(($H323)),'Order Form'!$G$5,"")</f>
        <v/>
      </c>
      <c r="D323" s="98" t="str">
        <f>IF('Order Form'!F339="","",IF(ISNUMBER(($H323)),'Order Form'!F339,""))</f>
        <v/>
      </c>
      <c r="E323" s="41"/>
      <c r="F323" s="97" t="str">
        <f>IF(ISNUMBER((H323)),SUBSTITUTE(SUBSTITUTE('Order Form'!B339,"-","")," ",""),"")</f>
        <v/>
      </c>
      <c r="G323" s="42"/>
      <c r="H323" s="96" t="str">
        <f>IF('Order Form'!H339&gt;0,'Order Form'!H339," ")</f>
        <v xml:space="preserve"> </v>
      </c>
      <c r="I323" s="95" t="str">
        <f>IF('Order Form'!$K$13="Yes",(IF('Order Form'!J339&gt;0,"",IF('Order Form'!$K$10&lt;&gt;"GR - Gratis",IF('Order Form'!I339=0,"",IF(ISNUMBER($H323),'Order Form'!I339,"")),""))),"")</f>
        <v/>
      </c>
      <c r="J323" s="95" t="str">
        <f>IF('Order Form'!$K$13="Yes",(IF('Order Form'!J339=0,"",IF('Order Form'!$K$10&lt;&gt;"GR - Gratis",IF(ISNUMBER($H323),'Order Form'!J339,""),""))),"")</f>
        <v/>
      </c>
      <c r="K323" s="43"/>
      <c r="L323" s="95" t="str">
        <f>IF('Order Form'!J339&gt;0,"",IF('Order Form'!G339=0,"",IF('Order Form'!$K$10&lt;&gt;"GR - Gratis",IF('Order Form'!$K$12="Yes",IF(ISNUMBER($H323),'Order Form'!G339*100,""),""),"")))</f>
        <v/>
      </c>
      <c r="M323" s="95" t="str">
        <f>IF('Order Form'!J339&gt;0,"",IF('Order Form'!$K$17=0,"",IF('Order Form'!$K$17=0,"",IF('Order Form'!$K$10&lt;&gt;"GR - Gratis",IF('Order Form'!$K$12="Yes",IF(ISNUMBER($H323),'Order Form'!$K$17*100,""),""),""))))</f>
        <v/>
      </c>
      <c r="N323" s="44"/>
      <c r="O323" s="94" t="str">
        <f>IF('Order Form'!$B$8="Name / Attent Of","",IF(ISNUMBER($H323),IF('Order Form'!$K$14="Yes",'Order Form'!$B$8,""),""))</f>
        <v/>
      </c>
      <c r="P323" s="102" t="str">
        <f>IF('Order Form'!$B$9="Company / Department","",IF(ISNUMBER($H323),IF('Order Form'!$K$14="Yes",'Order Form'!$B$9,""),""))</f>
        <v/>
      </c>
      <c r="Q323" s="94" t="str">
        <f>IF('Order Form'!$B$10="Address 1","",IF(ISNUMBER($H323),IF('Order Form'!$K$14="Yes",'Order Form'!$B$10,""),""))</f>
        <v/>
      </c>
      <c r="R323" s="94" t="str">
        <f>IF('Order Form'!$B$11="Address 2","",IF(ISNUMBER($H323),IF('Order Form'!$K$14="Yes",'Order Form'!$B$11,""),""))</f>
        <v/>
      </c>
      <c r="S323" s="102" t="str">
        <f>IF('Order Form'!$B$12="Address 3","",IF(ISNUMBER($H323),IF('Order Form'!$K$14="Yes",'Order Form'!$B$12,""),""))</f>
        <v/>
      </c>
      <c r="T323" s="94" t="str">
        <f>IF('Order Form'!$B$13="Town","",IF(ISNUMBER($H323),IF('Order Form'!$K$14="Yes",'Order Form'!$B$13,""),""))</f>
        <v/>
      </c>
      <c r="U323" s="40"/>
      <c r="V323" s="109" t="str">
        <f>IF('Order Form'!$B$14="Post Code","",IF(ISNUMBER($H323),IF('Order Form'!$K$14="Yes",'Order Form'!$B$14,""),""))</f>
        <v/>
      </c>
      <c r="W323" s="104" t="str">
        <f>IF('Order Form'!$B$15="Country","",IF(ISNUMBER($H323),IF('Order Form'!$K$14="Yes",VLOOKUP('Order Form'!$B$15,Lists!N:O,2,0),""),""))</f>
        <v/>
      </c>
      <c r="X323" s="106"/>
      <c r="Y323" s="105" t="str">
        <f>IF('Order Form'!$F$8="Phone","",IF(ISNUMBER($H323),IF('Order Form'!$K$14="Yes",'Order Form'!$F$8,""),""))</f>
        <v/>
      </c>
      <c r="Z323" s="103" t="str">
        <f>IF('Order Form'!$F$9="Email","",IF(ISNUMBER($H323),IF('Order Form'!$K$14="Yes",'Order Form'!$F$9,""),""))</f>
        <v/>
      </c>
      <c r="AA323" s="44"/>
      <c r="AC323" s="92" t="str">
        <f>IF(ISNUMBER(($H323)),LEFT('Order Form'!$K$10,2),"")</f>
        <v/>
      </c>
      <c r="AD323" s="40"/>
      <c r="AE323" s="92" t="str">
        <f>IF(AC323="GR",LEFT('Order Form'!$K$11,2),"")</f>
        <v/>
      </c>
      <c r="AF323" s="40"/>
      <c r="AG323" s="44"/>
      <c r="AH323" s="44"/>
      <c r="AI323" s="92" t="str">
        <f>IF(ISNUMBER(($H323)),IF('Order Form'!$K$16="Yes","P",""),"")</f>
        <v/>
      </c>
      <c r="AJ323" s="40"/>
      <c r="AK323" s="112"/>
      <c r="AL323" s="112"/>
      <c r="AM323" s="40"/>
      <c r="AN323" s="40"/>
      <c r="AO323" s="44"/>
      <c r="AP323" s="40"/>
      <c r="AQ323" s="44"/>
      <c r="AR323" s="44"/>
      <c r="AS323" s="44"/>
      <c r="AZ323" s="92" t="str">
        <f>IF(ISNUMBER(($H323)),IF('Order Form'!$K$15="Yes","Y",""),"")</f>
        <v/>
      </c>
      <c r="BD323" s="93" t="e">
        <f>IF('Order Form'!#REF!&gt;0,"OF"," ")</f>
        <v>#REF!</v>
      </c>
      <c r="BE323" s="92" t="e">
        <f>IF('Order Form'!#REF!&gt;0,"Y"," ")</f>
        <v>#REF!</v>
      </c>
      <c r="BF323" s="92" t="e">
        <f>IF('Order Form'!#REF!&gt;0,"STANDARD"," ")</f>
        <v>#REF!</v>
      </c>
    </row>
    <row r="324" spans="1:58">
      <c r="A324" s="40"/>
      <c r="B324" s="99" t="str">
        <f>IF(ISNUMBER(($H324)),'Order Form'!$D$5,"")</f>
        <v/>
      </c>
      <c r="C324" s="98" t="str">
        <f>IF(ISNUMBER(($H324)),'Order Form'!$G$5,"")</f>
        <v/>
      </c>
      <c r="D324" s="98" t="str">
        <f>IF('Order Form'!F340="","",IF(ISNUMBER(($H324)),'Order Form'!F340,""))</f>
        <v/>
      </c>
      <c r="E324" s="41"/>
      <c r="F324" s="97" t="str">
        <f>IF(ISNUMBER((H324)),SUBSTITUTE(SUBSTITUTE('Order Form'!B340,"-","")," ",""),"")</f>
        <v/>
      </c>
      <c r="G324" s="42"/>
      <c r="H324" s="96" t="str">
        <f>IF('Order Form'!H340&gt;0,'Order Form'!H340," ")</f>
        <v xml:space="preserve"> </v>
      </c>
      <c r="I324" s="95" t="str">
        <f>IF('Order Form'!$K$13="Yes",(IF('Order Form'!J340&gt;0,"",IF('Order Form'!$K$10&lt;&gt;"GR - Gratis",IF('Order Form'!I340=0,"",IF(ISNUMBER($H324),'Order Form'!I340,"")),""))),"")</f>
        <v/>
      </c>
      <c r="J324" s="95" t="str">
        <f>IF('Order Form'!$K$13="Yes",(IF('Order Form'!J340=0,"",IF('Order Form'!$K$10&lt;&gt;"GR - Gratis",IF(ISNUMBER($H324),'Order Form'!J340,""),""))),"")</f>
        <v/>
      </c>
      <c r="K324" s="43"/>
      <c r="L324" s="95" t="str">
        <f>IF('Order Form'!J340&gt;0,"",IF('Order Form'!G340=0,"",IF('Order Form'!$K$10&lt;&gt;"GR - Gratis",IF('Order Form'!$K$12="Yes",IF(ISNUMBER($H324),'Order Form'!G340*100,""),""),"")))</f>
        <v/>
      </c>
      <c r="M324" s="95" t="str">
        <f>IF('Order Form'!J340&gt;0,"",IF('Order Form'!$K$17=0,"",IF('Order Form'!$K$17=0,"",IF('Order Form'!$K$10&lt;&gt;"GR - Gratis",IF('Order Form'!$K$12="Yes",IF(ISNUMBER($H324),'Order Form'!$K$17*100,""),""),""))))</f>
        <v/>
      </c>
      <c r="N324" s="44"/>
      <c r="O324" s="94" t="str">
        <f>IF('Order Form'!$B$8="Name / Attent Of","",IF(ISNUMBER($H324),IF('Order Form'!$K$14="Yes",'Order Form'!$B$8,""),""))</f>
        <v/>
      </c>
      <c r="P324" s="102" t="str">
        <f>IF('Order Form'!$B$9="Company / Department","",IF(ISNUMBER($H324),IF('Order Form'!$K$14="Yes",'Order Form'!$B$9,""),""))</f>
        <v/>
      </c>
      <c r="Q324" s="94" t="str">
        <f>IF('Order Form'!$B$10="Address 1","",IF(ISNUMBER($H324),IF('Order Form'!$K$14="Yes",'Order Form'!$B$10,""),""))</f>
        <v/>
      </c>
      <c r="R324" s="94" t="str">
        <f>IF('Order Form'!$B$11="Address 2","",IF(ISNUMBER($H324),IF('Order Form'!$K$14="Yes",'Order Form'!$B$11,""),""))</f>
        <v/>
      </c>
      <c r="S324" s="102" t="str">
        <f>IF('Order Form'!$B$12="Address 3","",IF(ISNUMBER($H324),IF('Order Form'!$K$14="Yes",'Order Form'!$B$12,""),""))</f>
        <v/>
      </c>
      <c r="T324" s="94" t="str">
        <f>IF('Order Form'!$B$13="Town","",IF(ISNUMBER($H324),IF('Order Form'!$K$14="Yes",'Order Form'!$B$13,""),""))</f>
        <v/>
      </c>
      <c r="U324" s="40"/>
      <c r="V324" s="109" t="str">
        <f>IF('Order Form'!$B$14="Post Code","",IF(ISNUMBER($H324),IF('Order Form'!$K$14="Yes",'Order Form'!$B$14,""),""))</f>
        <v/>
      </c>
      <c r="W324" s="104" t="str">
        <f>IF('Order Form'!$B$15="Country","",IF(ISNUMBER($H324),IF('Order Form'!$K$14="Yes",VLOOKUP('Order Form'!$B$15,Lists!N:O,2,0),""),""))</f>
        <v/>
      </c>
      <c r="X324" s="106"/>
      <c r="Y324" s="105" t="str">
        <f>IF('Order Form'!$F$8="Phone","",IF(ISNUMBER($H324),IF('Order Form'!$K$14="Yes",'Order Form'!$F$8,""),""))</f>
        <v/>
      </c>
      <c r="Z324" s="103" t="str">
        <f>IF('Order Form'!$F$9="Email","",IF(ISNUMBER($H324),IF('Order Form'!$K$14="Yes",'Order Form'!$F$9,""),""))</f>
        <v/>
      </c>
      <c r="AA324" s="44"/>
      <c r="AC324" s="92" t="str">
        <f>IF(ISNUMBER(($H324)),LEFT('Order Form'!$K$10,2),"")</f>
        <v/>
      </c>
      <c r="AD324" s="40"/>
      <c r="AE324" s="92" t="str">
        <f>IF(AC324="GR",LEFT('Order Form'!$K$11,2),"")</f>
        <v/>
      </c>
      <c r="AF324" s="40"/>
      <c r="AG324" s="44"/>
      <c r="AH324" s="44"/>
      <c r="AI324" s="92" t="str">
        <f>IF(ISNUMBER(($H324)),IF('Order Form'!$K$16="Yes","P",""),"")</f>
        <v/>
      </c>
      <c r="AJ324" s="40"/>
      <c r="AK324" s="112"/>
      <c r="AL324" s="112"/>
      <c r="AM324" s="40"/>
      <c r="AN324" s="40"/>
      <c r="AO324" s="44"/>
      <c r="AP324" s="40"/>
      <c r="AQ324" s="44"/>
      <c r="AR324" s="44"/>
      <c r="AS324" s="44"/>
      <c r="AZ324" s="92" t="str">
        <f>IF(ISNUMBER(($H324)),IF('Order Form'!$K$15="Yes","Y",""),"")</f>
        <v/>
      </c>
      <c r="BD324" s="93" t="e">
        <f>IF('Order Form'!#REF!&gt;0,"OF"," ")</f>
        <v>#REF!</v>
      </c>
      <c r="BE324" s="92" t="e">
        <f>IF('Order Form'!#REF!&gt;0,"Y"," ")</f>
        <v>#REF!</v>
      </c>
      <c r="BF324" s="92" t="e">
        <f>IF('Order Form'!#REF!&gt;0,"STANDARD"," ")</f>
        <v>#REF!</v>
      </c>
    </row>
    <row r="325" spans="1:58">
      <c r="A325" s="40"/>
      <c r="B325" s="99" t="str">
        <f>IF(ISNUMBER(($H325)),'Order Form'!$D$5,"")</f>
        <v/>
      </c>
      <c r="C325" s="98" t="str">
        <f>IF(ISNUMBER(($H325)),'Order Form'!$G$5,"")</f>
        <v/>
      </c>
      <c r="D325" s="98" t="str">
        <f>IF('Order Form'!F341="","",IF(ISNUMBER(($H325)),'Order Form'!F341,""))</f>
        <v/>
      </c>
      <c r="E325" s="41"/>
      <c r="F325" s="97" t="str">
        <f>IF(ISNUMBER((H325)),SUBSTITUTE(SUBSTITUTE('Order Form'!B341,"-","")," ",""),"")</f>
        <v/>
      </c>
      <c r="G325" s="42"/>
      <c r="H325" s="96" t="str">
        <f>IF('Order Form'!H341&gt;0,'Order Form'!H341," ")</f>
        <v xml:space="preserve"> </v>
      </c>
      <c r="I325" s="95" t="str">
        <f>IF('Order Form'!$K$13="Yes",(IF('Order Form'!J341&gt;0,"",IF('Order Form'!$K$10&lt;&gt;"GR - Gratis",IF('Order Form'!I341=0,"",IF(ISNUMBER($H325),'Order Form'!I341,"")),""))),"")</f>
        <v/>
      </c>
      <c r="J325" s="95" t="str">
        <f>IF('Order Form'!$K$13="Yes",(IF('Order Form'!J341=0,"",IF('Order Form'!$K$10&lt;&gt;"GR - Gratis",IF(ISNUMBER($H325),'Order Form'!J341,""),""))),"")</f>
        <v/>
      </c>
      <c r="K325" s="43"/>
      <c r="L325" s="95" t="str">
        <f>IF('Order Form'!J341&gt;0,"",IF('Order Form'!G341=0,"",IF('Order Form'!$K$10&lt;&gt;"GR - Gratis",IF('Order Form'!$K$12="Yes",IF(ISNUMBER($H325),'Order Form'!G341*100,""),""),"")))</f>
        <v/>
      </c>
      <c r="M325" s="95" t="str">
        <f>IF('Order Form'!J341&gt;0,"",IF('Order Form'!$K$17=0,"",IF('Order Form'!$K$17=0,"",IF('Order Form'!$K$10&lt;&gt;"GR - Gratis",IF('Order Form'!$K$12="Yes",IF(ISNUMBER($H325),'Order Form'!$K$17*100,""),""),""))))</f>
        <v/>
      </c>
      <c r="N325" s="44"/>
      <c r="O325" s="94" t="str">
        <f>IF('Order Form'!$B$8="Name / Attent Of","",IF(ISNUMBER($H325),IF('Order Form'!$K$14="Yes",'Order Form'!$B$8,""),""))</f>
        <v/>
      </c>
      <c r="P325" s="102" t="str">
        <f>IF('Order Form'!$B$9="Company / Department","",IF(ISNUMBER($H325),IF('Order Form'!$K$14="Yes",'Order Form'!$B$9,""),""))</f>
        <v/>
      </c>
      <c r="Q325" s="94" t="str">
        <f>IF('Order Form'!$B$10="Address 1","",IF(ISNUMBER($H325),IF('Order Form'!$K$14="Yes",'Order Form'!$B$10,""),""))</f>
        <v/>
      </c>
      <c r="R325" s="94" t="str">
        <f>IF('Order Form'!$B$11="Address 2","",IF(ISNUMBER($H325),IF('Order Form'!$K$14="Yes",'Order Form'!$B$11,""),""))</f>
        <v/>
      </c>
      <c r="S325" s="102" t="str">
        <f>IF('Order Form'!$B$12="Address 3","",IF(ISNUMBER($H325),IF('Order Form'!$K$14="Yes",'Order Form'!$B$12,""),""))</f>
        <v/>
      </c>
      <c r="T325" s="94" t="str">
        <f>IF('Order Form'!$B$13="Town","",IF(ISNUMBER($H325),IF('Order Form'!$K$14="Yes",'Order Form'!$B$13,""),""))</f>
        <v/>
      </c>
      <c r="U325" s="40"/>
      <c r="V325" s="109" t="str">
        <f>IF('Order Form'!$B$14="Post Code","",IF(ISNUMBER($H325),IF('Order Form'!$K$14="Yes",'Order Form'!$B$14,""),""))</f>
        <v/>
      </c>
      <c r="W325" s="104" t="str">
        <f>IF('Order Form'!$B$15="Country","",IF(ISNUMBER($H325),IF('Order Form'!$K$14="Yes",VLOOKUP('Order Form'!$B$15,Lists!N:O,2,0),""),""))</f>
        <v/>
      </c>
      <c r="X325" s="106"/>
      <c r="Y325" s="105" t="str">
        <f>IF('Order Form'!$F$8="Phone","",IF(ISNUMBER($H325),IF('Order Form'!$K$14="Yes",'Order Form'!$F$8,""),""))</f>
        <v/>
      </c>
      <c r="Z325" s="103" t="str">
        <f>IF('Order Form'!$F$9="Email","",IF(ISNUMBER($H325),IF('Order Form'!$K$14="Yes",'Order Form'!$F$9,""),""))</f>
        <v/>
      </c>
      <c r="AA325" s="44"/>
      <c r="AC325" s="92" t="str">
        <f>IF(ISNUMBER(($H325)),LEFT('Order Form'!$K$10,2),"")</f>
        <v/>
      </c>
      <c r="AD325" s="40"/>
      <c r="AE325" s="92" t="str">
        <f>IF(AC325="GR",LEFT('Order Form'!$K$11,2),"")</f>
        <v/>
      </c>
      <c r="AF325" s="40"/>
      <c r="AG325" s="44"/>
      <c r="AH325" s="44"/>
      <c r="AI325" s="92" t="str">
        <f>IF(ISNUMBER(($H325)),IF('Order Form'!$K$16="Yes","P",""),"")</f>
        <v/>
      </c>
      <c r="AJ325" s="40"/>
      <c r="AK325" s="112"/>
      <c r="AL325" s="112"/>
      <c r="AM325" s="40"/>
      <c r="AN325" s="40"/>
      <c r="AO325" s="44"/>
      <c r="AP325" s="40"/>
      <c r="AQ325" s="44"/>
      <c r="AR325" s="44"/>
      <c r="AS325" s="44"/>
      <c r="AZ325" s="92" t="str">
        <f>IF(ISNUMBER(($H325)),IF('Order Form'!$K$15="Yes","Y",""),"")</f>
        <v/>
      </c>
      <c r="BD325" s="93" t="e">
        <f>IF('Order Form'!#REF!&gt;0,"OF"," ")</f>
        <v>#REF!</v>
      </c>
      <c r="BE325" s="92" t="e">
        <f>IF('Order Form'!#REF!&gt;0,"Y"," ")</f>
        <v>#REF!</v>
      </c>
      <c r="BF325" s="92" t="e">
        <f>IF('Order Form'!#REF!&gt;0,"STANDARD"," ")</f>
        <v>#REF!</v>
      </c>
    </row>
    <row r="326" spans="1:58">
      <c r="A326" s="40"/>
      <c r="B326" s="99" t="str">
        <f>IF(ISNUMBER(($H326)),'Order Form'!$D$5,"")</f>
        <v/>
      </c>
      <c r="C326" s="98" t="str">
        <f>IF(ISNUMBER(($H326)),'Order Form'!$G$5,"")</f>
        <v/>
      </c>
      <c r="D326" s="98" t="str">
        <f>IF('Order Form'!F342="","",IF(ISNUMBER(($H326)),'Order Form'!F342,""))</f>
        <v/>
      </c>
      <c r="E326" s="41"/>
      <c r="F326" s="97" t="str">
        <f>IF(ISNUMBER((H326)),SUBSTITUTE(SUBSTITUTE('Order Form'!B342,"-","")," ",""),"")</f>
        <v/>
      </c>
      <c r="G326" s="42"/>
      <c r="H326" s="96" t="str">
        <f>IF('Order Form'!H342&gt;0,'Order Form'!H342," ")</f>
        <v xml:space="preserve"> </v>
      </c>
      <c r="I326" s="95" t="str">
        <f>IF('Order Form'!$K$13="Yes",(IF('Order Form'!J342&gt;0,"",IF('Order Form'!$K$10&lt;&gt;"GR - Gratis",IF('Order Form'!I342=0,"",IF(ISNUMBER($H326),'Order Form'!I342,"")),""))),"")</f>
        <v/>
      </c>
      <c r="J326" s="95" t="str">
        <f>IF('Order Form'!$K$13="Yes",(IF('Order Form'!J342=0,"",IF('Order Form'!$K$10&lt;&gt;"GR - Gratis",IF(ISNUMBER($H326),'Order Form'!J342,""),""))),"")</f>
        <v/>
      </c>
      <c r="K326" s="43"/>
      <c r="L326" s="95" t="str">
        <f>IF('Order Form'!J342&gt;0,"",IF('Order Form'!G342=0,"",IF('Order Form'!$K$10&lt;&gt;"GR - Gratis",IF('Order Form'!$K$12="Yes",IF(ISNUMBER($H326),'Order Form'!G342*100,""),""),"")))</f>
        <v/>
      </c>
      <c r="M326" s="95" t="str">
        <f>IF('Order Form'!J342&gt;0,"",IF('Order Form'!$K$17=0,"",IF('Order Form'!$K$17=0,"",IF('Order Form'!$K$10&lt;&gt;"GR - Gratis",IF('Order Form'!$K$12="Yes",IF(ISNUMBER($H326),'Order Form'!$K$17*100,""),""),""))))</f>
        <v/>
      </c>
      <c r="N326" s="44"/>
      <c r="O326" s="94" t="str">
        <f>IF('Order Form'!$B$8="Name / Attent Of","",IF(ISNUMBER($H326),IF('Order Form'!$K$14="Yes",'Order Form'!$B$8,""),""))</f>
        <v/>
      </c>
      <c r="P326" s="102" t="str">
        <f>IF('Order Form'!$B$9="Company / Department","",IF(ISNUMBER($H326),IF('Order Form'!$K$14="Yes",'Order Form'!$B$9,""),""))</f>
        <v/>
      </c>
      <c r="Q326" s="94" t="str">
        <f>IF('Order Form'!$B$10="Address 1","",IF(ISNUMBER($H326),IF('Order Form'!$K$14="Yes",'Order Form'!$B$10,""),""))</f>
        <v/>
      </c>
      <c r="R326" s="94" t="str">
        <f>IF('Order Form'!$B$11="Address 2","",IF(ISNUMBER($H326),IF('Order Form'!$K$14="Yes",'Order Form'!$B$11,""),""))</f>
        <v/>
      </c>
      <c r="S326" s="102" t="str">
        <f>IF('Order Form'!$B$12="Address 3","",IF(ISNUMBER($H326),IF('Order Form'!$K$14="Yes",'Order Form'!$B$12,""),""))</f>
        <v/>
      </c>
      <c r="T326" s="94" t="str">
        <f>IF('Order Form'!$B$13="Town","",IF(ISNUMBER($H326),IF('Order Form'!$K$14="Yes",'Order Form'!$B$13,""),""))</f>
        <v/>
      </c>
      <c r="U326" s="40"/>
      <c r="V326" s="109" t="str">
        <f>IF('Order Form'!$B$14="Post Code","",IF(ISNUMBER($H326),IF('Order Form'!$K$14="Yes",'Order Form'!$B$14,""),""))</f>
        <v/>
      </c>
      <c r="W326" s="104" t="str">
        <f>IF('Order Form'!$B$15="Country","",IF(ISNUMBER($H326),IF('Order Form'!$K$14="Yes",VLOOKUP('Order Form'!$B$15,Lists!N:O,2,0),""),""))</f>
        <v/>
      </c>
      <c r="X326" s="106"/>
      <c r="Y326" s="105" t="str">
        <f>IF('Order Form'!$F$8="Phone","",IF(ISNUMBER($H326),IF('Order Form'!$K$14="Yes",'Order Form'!$F$8,""),""))</f>
        <v/>
      </c>
      <c r="Z326" s="103" t="str">
        <f>IF('Order Form'!$F$9="Email","",IF(ISNUMBER($H326),IF('Order Form'!$K$14="Yes",'Order Form'!$F$9,""),""))</f>
        <v/>
      </c>
      <c r="AA326" s="44"/>
      <c r="AC326" s="92" t="str">
        <f>IF(ISNUMBER(($H326)),LEFT('Order Form'!$K$10,2),"")</f>
        <v/>
      </c>
      <c r="AD326" s="40"/>
      <c r="AE326" s="92" t="str">
        <f>IF(AC326="GR",LEFT('Order Form'!$K$11,2),"")</f>
        <v/>
      </c>
      <c r="AF326" s="40"/>
      <c r="AG326" s="44"/>
      <c r="AH326" s="44"/>
      <c r="AI326" s="92" t="str">
        <f>IF(ISNUMBER(($H326)),IF('Order Form'!$K$16="Yes","P",""),"")</f>
        <v/>
      </c>
      <c r="AJ326" s="40"/>
      <c r="AK326" s="112"/>
      <c r="AL326" s="112"/>
      <c r="AM326" s="40"/>
      <c r="AN326" s="40"/>
      <c r="AO326" s="44"/>
      <c r="AP326" s="40"/>
      <c r="AQ326" s="44"/>
      <c r="AR326" s="44"/>
      <c r="AS326" s="44"/>
      <c r="AZ326" s="92" t="str">
        <f>IF(ISNUMBER(($H326)),IF('Order Form'!$K$15="Yes","Y",""),"")</f>
        <v/>
      </c>
      <c r="BD326" s="93" t="e">
        <f>IF('Order Form'!#REF!&gt;0,"OF"," ")</f>
        <v>#REF!</v>
      </c>
      <c r="BE326" s="92" t="e">
        <f>IF('Order Form'!#REF!&gt;0,"Y"," ")</f>
        <v>#REF!</v>
      </c>
      <c r="BF326" s="92" t="e">
        <f>IF('Order Form'!#REF!&gt;0,"STANDARD"," ")</f>
        <v>#REF!</v>
      </c>
    </row>
    <row r="327" spans="1:58">
      <c r="A327" s="40"/>
      <c r="B327" s="99" t="str">
        <f>IF(ISNUMBER(($H327)),'Order Form'!$D$5,"")</f>
        <v/>
      </c>
      <c r="C327" s="98" t="str">
        <f>IF(ISNUMBER(($H327)),'Order Form'!$G$5,"")</f>
        <v/>
      </c>
      <c r="D327" s="98" t="str">
        <f>IF('Order Form'!F343="","",IF(ISNUMBER(($H327)),'Order Form'!F343,""))</f>
        <v/>
      </c>
      <c r="E327" s="41"/>
      <c r="F327" s="97" t="str">
        <f>IF(ISNUMBER((H327)),SUBSTITUTE(SUBSTITUTE('Order Form'!B343,"-","")," ",""),"")</f>
        <v/>
      </c>
      <c r="G327" s="42"/>
      <c r="H327" s="96" t="str">
        <f>IF('Order Form'!H343&gt;0,'Order Form'!H343," ")</f>
        <v xml:space="preserve"> </v>
      </c>
      <c r="I327" s="95" t="str">
        <f>IF('Order Form'!$K$13="Yes",(IF('Order Form'!J343&gt;0,"",IF('Order Form'!$K$10&lt;&gt;"GR - Gratis",IF('Order Form'!I343=0,"",IF(ISNUMBER($H327),'Order Form'!I343,"")),""))),"")</f>
        <v/>
      </c>
      <c r="J327" s="95" t="str">
        <f>IF('Order Form'!$K$13="Yes",(IF('Order Form'!J343=0,"",IF('Order Form'!$K$10&lt;&gt;"GR - Gratis",IF(ISNUMBER($H327),'Order Form'!J343,""),""))),"")</f>
        <v/>
      </c>
      <c r="K327" s="43"/>
      <c r="L327" s="95" t="str">
        <f>IF('Order Form'!J343&gt;0,"",IF('Order Form'!G343=0,"",IF('Order Form'!$K$10&lt;&gt;"GR - Gratis",IF('Order Form'!$K$12="Yes",IF(ISNUMBER($H327),'Order Form'!G343*100,""),""),"")))</f>
        <v/>
      </c>
      <c r="M327" s="95" t="str">
        <f>IF('Order Form'!J343&gt;0,"",IF('Order Form'!$K$17=0,"",IF('Order Form'!$K$17=0,"",IF('Order Form'!$K$10&lt;&gt;"GR - Gratis",IF('Order Form'!$K$12="Yes",IF(ISNUMBER($H327),'Order Form'!$K$17*100,""),""),""))))</f>
        <v/>
      </c>
      <c r="N327" s="44"/>
      <c r="O327" s="94" t="str">
        <f>IF('Order Form'!$B$8="Name / Attent Of","",IF(ISNUMBER($H327),IF('Order Form'!$K$14="Yes",'Order Form'!$B$8,""),""))</f>
        <v/>
      </c>
      <c r="P327" s="102" t="str">
        <f>IF('Order Form'!$B$9="Company / Department","",IF(ISNUMBER($H327),IF('Order Form'!$K$14="Yes",'Order Form'!$B$9,""),""))</f>
        <v/>
      </c>
      <c r="Q327" s="94" t="str">
        <f>IF('Order Form'!$B$10="Address 1","",IF(ISNUMBER($H327),IF('Order Form'!$K$14="Yes",'Order Form'!$B$10,""),""))</f>
        <v/>
      </c>
      <c r="R327" s="94" t="str">
        <f>IF('Order Form'!$B$11="Address 2","",IF(ISNUMBER($H327),IF('Order Form'!$K$14="Yes",'Order Form'!$B$11,""),""))</f>
        <v/>
      </c>
      <c r="S327" s="102" t="str">
        <f>IF('Order Form'!$B$12="Address 3","",IF(ISNUMBER($H327),IF('Order Form'!$K$14="Yes",'Order Form'!$B$12,""),""))</f>
        <v/>
      </c>
      <c r="T327" s="94" t="str">
        <f>IF('Order Form'!$B$13="Town","",IF(ISNUMBER($H327),IF('Order Form'!$K$14="Yes",'Order Form'!$B$13,""),""))</f>
        <v/>
      </c>
      <c r="U327" s="40"/>
      <c r="V327" s="109" t="str">
        <f>IF('Order Form'!$B$14="Post Code","",IF(ISNUMBER($H327),IF('Order Form'!$K$14="Yes",'Order Form'!$B$14,""),""))</f>
        <v/>
      </c>
      <c r="W327" s="104" t="str">
        <f>IF('Order Form'!$B$15="Country","",IF(ISNUMBER($H327),IF('Order Form'!$K$14="Yes",VLOOKUP('Order Form'!$B$15,Lists!N:O,2,0),""),""))</f>
        <v/>
      </c>
      <c r="X327" s="106"/>
      <c r="Y327" s="105" t="str">
        <f>IF('Order Form'!$F$8="Phone","",IF(ISNUMBER($H327),IF('Order Form'!$K$14="Yes",'Order Form'!$F$8,""),""))</f>
        <v/>
      </c>
      <c r="Z327" s="103" t="str">
        <f>IF('Order Form'!$F$9="Email","",IF(ISNUMBER($H327),IF('Order Form'!$K$14="Yes",'Order Form'!$F$9,""),""))</f>
        <v/>
      </c>
      <c r="AA327" s="44"/>
      <c r="AC327" s="92" t="str">
        <f>IF(ISNUMBER(($H327)),LEFT('Order Form'!$K$10,2),"")</f>
        <v/>
      </c>
      <c r="AD327" s="40"/>
      <c r="AE327" s="92" t="str">
        <f>IF(AC327="GR",LEFT('Order Form'!$K$11,2),"")</f>
        <v/>
      </c>
      <c r="AF327" s="40"/>
      <c r="AG327" s="44"/>
      <c r="AH327" s="44"/>
      <c r="AI327" s="92" t="str">
        <f>IF(ISNUMBER(($H327)),IF('Order Form'!$K$16="Yes","P",""),"")</f>
        <v/>
      </c>
      <c r="AJ327" s="40"/>
      <c r="AK327" s="112"/>
      <c r="AL327" s="112"/>
      <c r="AM327" s="40"/>
      <c r="AN327" s="40"/>
      <c r="AO327" s="44"/>
      <c r="AP327" s="40"/>
      <c r="AQ327" s="44"/>
      <c r="AR327" s="44"/>
      <c r="AS327" s="44"/>
      <c r="AZ327" s="92" t="str">
        <f>IF(ISNUMBER(($H327)),IF('Order Form'!$K$15="Yes","Y",""),"")</f>
        <v/>
      </c>
      <c r="BD327" s="93" t="e">
        <f>IF('Order Form'!#REF!&gt;0,"OF"," ")</f>
        <v>#REF!</v>
      </c>
      <c r="BE327" s="92" t="e">
        <f>IF('Order Form'!#REF!&gt;0,"Y"," ")</f>
        <v>#REF!</v>
      </c>
      <c r="BF327" s="92" t="e">
        <f>IF('Order Form'!#REF!&gt;0,"STANDARD"," ")</f>
        <v>#REF!</v>
      </c>
    </row>
    <row r="328" spans="1:58">
      <c r="A328" s="40"/>
      <c r="B328" s="99" t="str">
        <f>IF(ISNUMBER(($H328)),'Order Form'!$D$5,"")</f>
        <v/>
      </c>
      <c r="C328" s="98" t="str">
        <f>IF(ISNUMBER(($H328)),'Order Form'!$G$5,"")</f>
        <v/>
      </c>
      <c r="D328" s="98" t="str">
        <f>IF('Order Form'!F344="","",IF(ISNUMBER(($H328)),'Order Form'!F344,""))</f>
        <v/>
      </c>
      <c r="E328" s="41"/>
      <c r="F328" s="97" t="str">
        <f>IF(ISNUMBER((H328)),SUBSTITUTE(SUBSTITUTE('Order Form'!B344,"-","")," ",""),"")</f>
        <v/>
      </c>
      <c r="G328" s="42"/>
      <c r="H328" s="96" t="str">
        <f>IF('Order Form'!H344&gt;0,'Order Form'!H344," ")</f>
        <v xml:space="preserve"> </v>
      </c>
      <c r="I328" s="95" t="str">
        <f>IF('Order Form'!$K$13="Yes",(IF('Order Form'!J344&gt;0,"",IF('Order Form'!$K$10&lt;&gt;"GR - Gratis",IF('Order Form'!I344=0,"",IF(ISNUMBER($H328),'Order Form'!I344,"")),""))),"")</f>
        <v/>
      </c>
      <c r="J328" s="95" t="str">
        <f>IF('Order Form'!$K$13="Yes",(IF('Order Form'!J344=0,"",IF('Order Form'!$K$10&lt;&gt;"GR - Gratis",IF(ISNUMBER($H328),'Order Form'!J344,""),""))),"")</f>
        <v/>
      </c>
      <c r="K328" s="43"/>
      <c r="L328" s="95" t="str">
        <f>IF('Order Form'!J344&gt;0,"",IF('Order Form'!G344=0,"",IF('Order Form'!$K$10&lt;&gt;"GR - Gratis",IF('Order Form'!$K$12="Yes",IF(ISNUMBER($H328),'Order Form'!G344*100,""),""),"")))</f>
        <v/>
      </c>
      <c r="M328" s="95" t="str">
        <f>IF('Order Form'!J344&gt;0,"",IF('Order Form'!$K$17=0,"",IF('Order Form'!$K$17=0,"",IF('Order Form'!$K$10&lt;&gt;"GR - Gratis",IF('Order Form'!$K$12="Yes",IF(ISNUMBER($H328),'Order Form'!$K$17*100,""),""),""))))</f>
        <v/>
      </c>
      <c r="N328" s="44"/>
      <c r="O328" s="94" t="str">
        <f>IF('Order Form'!$B$8="Name / Attent Of","",IF(ISNUMBER($H328),IF('Order Form'!$K$14="Yes",'Order Form'!$B$8,""),""))</f>
        <v/>
      </c>
      <c r="P328" s="102" t="str">
        <f>IF('Order Form'!$B$9="Company / Department","",IF(ISNUMBER($H328),IF('Order Form'!$K$14="Yes",'Order Form'!$B$9,""),""))</f>
        <v/>
      </c>
      <c r="Q328" s="94" t="str">
        <f>IF('Order Form'!$B$10="Address 1","",IF(ISNUMBER($H328),IF('Order Form'!$K$14="Yes",'Order Form'!$B$10,""),""))</f>
        <v/>
      </c>
      <c r="R328" s="94" t="str">
        <f>IF('Order Form'!$B$11="Address 2","",IF(ISNUMBER($H328),IF('Order Form'!$K$14="Yes",'Order Form'!$B$11,""),""))</f>
        <v/>
      </c>
      <c r="S328" s="102" t="str">
        <f>IF('Order Form'!$B$12="Address 3","",IF(ISNUMBER($H328),IF('Order Form'!$K$14="Yes",'Order Form'!$B$12,""),""))</f>
        <v/>
      </c>
      <c r="T328" s="94" t="str">
        <f>IF('Order Form'!$B$13="Town","",IF(ISNUMBER($H328),IF('Order Form'!$K$14="Yes",'Order Form'!$B$13,""),""))</f>
        <v/>
      </c>
      <c r="U328" s="40"/>
      <c r="V328" s="109" t="str">
        <f>IF('Order Form'!$B$14="Post Code","",IF(ISNUMBER($H328),IF('Order Form'!$K$14="Yes",'Order Form'!$B$14,""),""))</f>
        <v/>
      </c>
      <c r="W328" s="104" t="str">
        <f>IF('Order Form'!$B$15="Country","",IF(ISNUMBER($H328),IF('Order Form'!$K$14="Yes",VLOOKUP('Order Form'!$B$15,Lists!N:O,2,0),""),""))</f>
        <v/>
      </c>
      <c r="X328" s="106"/>
      <c r="Y328" s="105" t="str">
        <f>IF('Order Form'!$F$8="Phone","",IF(ISNUMBER($H328),IF('Order Form'!$K$14="Yes",'Order Form'!$F$8,""),""))</f>
        <v/>
      </c>
      <c r="Z328" s="103" t="str">
        <f>IF('Order Form'!$F$9="Email","",IF(ISNUMBER($H328),IF('Order Form'!$K$14="Yes",'Order Form'!$F$9,""),""))</f>
        <v/>
      </c>
      <c r="AA328" s="44"/>
      <c r="AC328" s="92" t="str">
        <f>IF(ISNUMBER(($H328)),LEFT('Order Form'!$K$10,2),"")</f>
        <v/>
      </c>
      <c r="AD328" s="40"/>
      <c r="AE328" s="92" t="str">
        <f>IF(AC328="GR",LEFT('Order Form'!$K$11,2),"")</f>
        <v/>
      </c>
      <c r="AF328" s="40"/>
      <c r="AG328" s="44"/>
      <c r="AH328" s="44"/>
      <c r="AI328" s="92" t="str">
        <f>IF(ISNUMBER(($H328)),IF('Order Form'!$K$16="Yes","P",""),"")</f>
        <v/>
      </c>
      <c r="AJ328" s="40"/>
      <c r="AK328" s="112"/>
      <c r="AL328" s="112"/>
      <c r="AM328" s="40"/>
      <c r="AN328" s="40"/>
      <c r="AO328" s="44"/>
      <c r="AP328" s="40"/>
      <c r="AQ328" s="44"/>
      <c r="AR328" s="44"/>
      <c r="AS328" s="44"/>
      <c r="AZ328" s="92" t="str">
        <f>IF(ISNUMBER(($H328)),IF('Order Form'!$K$15="Yes","Y",""),"")</f>
        <v/>
      </c>
      <c r="BD328" s="93" t="e">
        <f>IF('Order Form'!#REF!&gt;0,"OF"," ")</f>
        <v>#REF!</v>
      </c>
      <c r="BE328" s="92" t="e">
        <f>IF('Order Form'!#REF!&gt;0,"Y"," ")</f>
        <v>#REF!</v>
      </c>
      <c r="BF328" s="92" t="e">
        <f>IF('Order Form'!#REF!&gt;0,"STANDARD"," ")</f>
        <v>#REF!</v>
      </c>
    </row>
    <row r="329" spans="1:58">
      <c r="A329" s="40"/>
      <c r="B329" s="99" t="str">
        <f>IF(ISNUMBER(($H329)),'Order Form'!$D$5,"")</f>
        <v/>
      </c>
      <c r="C329" s="98" t="str">
        <f>IF(ISNUMBER(($H329)),'Order Form'!$G$5,"")</f>
        <v/>
      </c>
      <c r="D329" s="98" t="str">
        <f>IF('Order Form'!F345="","",IF(ISNUMBER(($H329)),'Order Form'!F345,""))</f>
        <v/>
      </c>
      <c r="E329" s="41"/>
      <c r="F329" s="97" t="str">
        <f>IF(ISNUMBER((H329)),SUBSTITUTE(SUBSTITUTE('Order Form'!B345,"-","")," ",""),"")</f>
        <v/>
      </c>
      <c r="G329" s="42"/>
      <c r="H329" s="96" t="str">
        <f>IF('Order Form'!H345&gt;0,'Order Form'!H345," ")</f>
        <v xml:space="preserve"> </v>
      </c>
      <c r="I329" s="95" t="str">
        <f>IF('Order Form'!$K$13="Yes",(IF('Order Form'!J345&gt;0,"",IF('Order Form'!$K$10&lt;&gt;"GR - Gratis",IF('Order Form'!I345=0,"",IF(ISNUMBER($H329),'Order Form'!I345,"")),""))),"")</f>
        <v/>
      </c>
      <c r="J329" s="95" t="str">
        <f>IF('Order Form'!$K$13="Yes",(IF('Order Form'!J345=0,"",IF('Order Form'!$K$10&lt;&gt;"GR - Gratis",IF(ISNUMBER($H329),'Order Form'!J345,""),""))),"")</f>
        <v/>
      </c>
      <c r="K329" s="43"/>
      <c r="L329" s="95" t="str">
        <f>IF('Order Form'!J345&gt;0,"",IF('Order Form'!G345=0,"",IF('Order Form'!$K$10&lt;&gt;"GR - Gratis",IF('Order Form'!$K$12="Yes",IF(ISNUMBER($H329),'Order Form'!G345*100,""),""),"")))</f>
        <v/>
      </c>
      <c r="M329" s="95" t="str">
        <f>IF('Order Form'!J345&gt;0,"",IF('Order Form'!$K$17=0,"",IF('Order Form'!$K$17=0,"",IF('Order Form'!$K$10&lt;&gt;"GR - Gratis",IF('Order Form'!$K$12="Yes",IF(ISNUMBER($H329),'Order Form'!$K$17*100,""),""),""))))</f>
        <v/>
      </c>
      <c r="N329" s="44"/>
      <c r="O329" s="94" t="str">
        <f>IF('Order Form'!$B$8="Name / Attent Of","",IF(ISNUMBER($H329),IF('Order Form'!$K$14="Yes",'Order Form'!$B$8,""),""))</f>
        <v/>
      </c>
      <c r="P329" s="102" t="str">
        <f>IF('Order Form'!$B$9="Company / Department","",IF(ISNUMBER($H329),IF('Order Form'!$K$14="Yes",'Order Form'!$B$9,""),""))</f>
        <v/>
      </c>
      <c r="Q329" s="94" t="str">
        <f>IF('Order Form'!$B$10="Address 1","",IF(ISNUMBER($H329),IF('Order Form'!$K$14="Yes",'Order Form'!$B$10,""),""))</f>
        <v/>
      </c>
      <c r="R329" s="94" t="str">
        <f>IF('Order Form'!$B$11="Address 2","",IF(ISNUMBER($H329),IF('Order Form'!$K$14="Yes",'Order Form'!$B$11,""),""))</f>
        <v/>
      </c>
      <c r="S329" s="102" t="str">
        <f>IF('Order Form'!$B$12="Address 3","",IF(ISNUMBER($H329),IF('Order Form'!$K$14="Yes",'Order Form'!$B$12,""),""))</f>
        <v/>
      </c>
      <c r="T329" s="94" t="str">
        <f>IF('Order Form'!$B$13="Town","",IF(ISNUMBER($H329),IF('Order Form'!$K$14="Yes",'Order Form'!$B$13,""),""))</f>
        <v/>
      </c>
      <c r="U329" s="40"/>
      <c r="V329" s="109" t="str">
        <f>IF('Order Form'!$B$14="Post Code","",IF(ISNUMBER($H329),IF('Order Form'!$K$14="Yes",'Order Form'!$B$14,""),""))</f>
        <v/>
      </c>
      <c r="W329" s="104" t="str">
        <f>IF('Order Form'!$B$15="Country","",IF(ISNUMBER($H329),IF('Order Form'!$K$14="Yes",VLOOKUP('Order Form'!$B$15,Lists!N:O,2,0),""),""))</f>
        <v/>
      </c>
      <c r="X329" s="106"/>
      <c r="Y329" s="105" t="str">
        <f>IF('Order Form'!$F$8="Phone","",IF(ISNUMBER($H329),IF('Order Form'!$K$14="Yes",'Order Form'!$F$8,""),""))</f>
        <v/>
      </c>
      <c r="Z329" s="103" t="str">
        <f>IF('Order Form'!$F$9="Email","",IF(ISNUMBER($H329),IF('Order Form'!$K$14="Yes",'Order Form'!$F$9,""),""))</f>
        <v/>
      </c>
      <c r="AA329" s="44"/>
      <c r="AC329" s="92" t="str">
        <f>IF(ISNUMBER(($H329)),LEFT('Order Form'!$K$10,2),"")</f>
        <v/>
      </c>
      <c r="AD329" s="40"/>
      <c r="AE329" s="92" t="str">
        <f>IF(AC329="GR",LEFT('Order Form'!$K$11,2),"")</f>
        <v/>
      </c>
      <c r="AF329" s="40"/>
      <c r="AG329" s="44"/>
      <c r="AH329" s="44"/>
      <c r="AI329" s="92" t="str">
        <f>IF(ISNUMBER(($H329)),IF('Order Form'!$K$16="Yes","P",""),"")</f>
        <v/>
      </c>
      <c r="AJ329" s="40"/>
      <c r="AK329" s="112"/>
      <c r="AL329" s="112"/>
      <c r="AM329" s="40"/>
      <c r="AN329" s="40"/>
      <c r="AO329" s="44"/>
      <c r="AP329" s="40"/>
      <c r="AQ329" s="44"/>
      <c r="AR329" s="44"/>
      <c r="AS329" s="44"/>
      <c r="AZ329" s="92" t="str">
        <f>IF(ISNUMBER(($H329)),IF('Order Form'!$K$15="Yes","Y",""),"")</f>
        <v/>
      </c>
      <c r="BD329" s="93" t="e">
        <f>IF('Order Form'!#REF!&gt;0,"OF"," ")</f>
        <v>#REF!</v>
      </c>
      <c r="BE329" s="92" t="e">
        <f>IF('Order Form'!#REF!&gt;0,"Y"," ")</f>
        <v>#REF!</v>
      </c>
      <c r="BF329" s="92" t="e">
        <f>IF('Order Form'!#REF!&gt;0,"STANDARD"," ")</f>
        <v>#REF!</v>
      </c>
    </row>
    <row r="330" spans="1:58">
      <c r="A330" s="40"/>
      <c r="B330" s="99" t="str">
        <f>IF(ISNUMBER(($H330)),'Order Form'!$D$5,"")</f>
        <v/>
      </c>
      <c r="C330" s="98" t="str">
        <f>IF(ISNUMBER(($H330)),'Order Form'!$G$5,"")</f>
        <v/>
      </c>
      <c r="D330" s="98" t="str">
        <f>IF('Order Form'!F346="","",IF(ISNUMBER(($H330)),'Order Form'!F346,""))</f>
        <v/>
      </c>
      <c r="E330" s="41"/>
      <c r="F330" s="97" t="str">
        <f>IF(ISNUMBER((H330)),SUBSTITUTE(SUBSTITUTE('Order Form'!B346,"-","")," ",""),"")</f>
        <v/>
      </c>
      <c r="G330" s="42"/>
      <c r="H330" s="96" t="str">
        <f>IF('Order Form'!H346&gt;0,'Order Form'!H346," ")</f>
        <v xml:space="preserve"> </v>
      </c>
      <c r="I330" s="95" t="str">
        <f>IF('Order Form'!$K$13="Yes",(IF('Order Form'!J346&gt;0,"",IF('Order Form'!$K$10&lt;&gt;"GR - Gratis",IF('Order Form'!I346=0,"",IF(ISNUMBER($H330),'Order Form'!I346,"")),""))),"")</f>
        <v/>
      </c>
      <c r="J330" s="95" t="str">
        <f>IF('Order Form'!$K$13="Yes",(IF('Order Form'!J346=0,"",IF('Order Form'!$K$10&lt;&gt;"GR - Gratis",IF(ISNUMBER($H330),'Order Form'!J346,""),""))),"")</f>
        <v/>
      </c>
      <c r="K330" s="43"/>
      <c r="L330" s="95" t="str">
        <f>IF('Order Form'!J346&gt;0,"",IF('Order Form'!G346=0,"",IF('Order Form'!$K$10&lt;&gt;"GR - Gratis",IF('Order Form'!$K$12="Yes",IF(ISNUMBER($H330),'Order Form'!G346*100,""),""),"")))</f>
        <v/>
      </c>
      <c r="M330" s="95" t="str">
        <f>IF('Order Form'!J346&gt;0,"",IF('Order Form'!$K$17=0,"",IF('Order Form'!$K$17=0,"",IF('Order Form'!$K$10&lt;&gt;"GR - Gratis",IF('Order Form'!$K$12="Yes",IF(ISNUMBER($H330),'Order Form'!$K$17*100,""),""),""))))</f>
        <v/>
      </c>
      <c r="N330" s="44"/>
      <c r="O330" s="94" t="str">
        <f>IF('Order Form'!$B$8="Name / Attent Of","",IF(ISNUMBER($H330),IF('Order Form'!$K$14="Yes",'Order Form'!$B$8,""),""))</f>
        <v/>
      </c>
      <c r="P330" s="102" t="str">
        <f>IF('Order Form'!$B$9="Company / Department","",IF(ISNUMBER($H330),IF('Order Form'!$K$14="Yes",'Order Form'!$B$9,""),""))</f>
        <v/>
      </c>
      <c r="Q330" s="94" t="str">
        <f>IF('Order Form'!$B$10="Address 1","",IF(ISNUMBER($H330),IF('Order Form'!$K$14="Yes",'Order Form'!$B$10,""),""))</f>
        <v/>
      </c>
      <c r="R330" s="94" t="str">
        <f>IF('Order Form'!$B$11="Address 2","",IF(ISNUMBER($H330),IF('Order Form'!$K$14="Yes",'Order Form'!$B$11,""),""))</f>
        <v/>
      </c>
      <c r="S330" s="102" t="str">
        <f>IF('Order Form'!$B$12="Address 3","",IF(ISNUMBER($H330),IF('Order Form'!$K$14="Yes",'Order Form'!$B$12,""),""))</f>
        <v/>
      </c>
      <c r="T330" s="94" t="str">
        <f>IF('Order Form'!$B$13="Town","",IF(ISNUMBER($H330),IF('Order Form'!$K$14="Yes",'Order Form'!$B$13,""),""))</f>
        <v/>
      </c>
      <c r="U330" s="40"/>
      <c r="V330" s="109" t="str">
        <f>IF('Order Form'!$B$14="Post Code","",IF(ISNUMBER($H330),IF('Order Form'!$K$14="Yes",'Order Form'!$B$14,""),""))</f>
        <v/>
      </c>
      <c r="W330" s="104" t="str">
        <f>IF('Order Form'!$B$15="Country","",IF(ISNUMBER($H330),IF('Order Form'!$K$14="Yes",VLOOKUP('Order Form'!$B$15,Lists!N:O,2,0),""),""))</f>
        <v/>
      </c>
      <c r="X330" s="106"/>
      <c r="Y330" s="105" t="str">
        <f>IF('Order Form'!$F$8="Phone","",IF(ISNUMBER($H330),IF('Order Form'!$K$14="Yes",'Order Form'!$F$8,""),""))</f>
        <v/>
      </c>
      <c r="Z330" s="103" t="str">
        <f>IF('Order Form'!$F$9="Email","",IF(ISNUMBER($H330),IF('Order Form'!$K$14="Yes",'Order Form'!$F$9,""),""))</f>
        <v/>
      </c>
      <c r="AA330" s="44"/>
      <c r="AC330" s="92" t="str">
        <f>IF(ISNUMBER(($H330)),LEFT('Order Form'!$K$10,2),"")</f>
        <v/>
      </c>
      <c r="AD330" s="40"/>
      <c r="AE330" s="92" t="str">
        <f>IF(AC330="GR",LEFT('Order Form'!$K$11,2),"")</f>
        <v/>
      </c>
      <c r="AF330" s="40"/>
      <c r="AG330" s="44"/>
      <c r="AH330" s="44"/>
      <c r="AI330" s="92" t="str">
        <f>IF(ISNUMBER(($H330)),IF('Order Form'!$K$16="Yes","P",""),"")</f>
        <v/>
      </c>
      <c r="AJ330" s="40"/>
      <c r="AK330" s="112"/>
      <c r="AL330" s="112"/>
      <c r="AM330" s="40"/>
      <c r="AN330" s="40"/>
      <c r="AO330" s="44"/>
      <c r="AP330" s="40"/>
      <c r="AQ330" s="44"/>
      <c r="AR330" s="44"/>
      <c r="AS330" s="44"/>
      <c r="AZ330" s="92" t="str">
        <f>IF(ISNUMBER(($H330)),IF('Order Form'!$K$15="Yes","Y",""),"")</f>
        <v/>
      </c>
      <c r="BD330" s="93" t="e">
        <f>IF('Order Form'!#REF!&gt;0,"OF"," ")</f>
        <v>#REF!</v>
      </c>
      <c r="BE330" s="92" t="e">
        <f>IF('Order Form'!#REF!&gt;0,"Y"," ")</f>
        <v>#REF!</v>
      </c>
      <c r="BF330" s="92" t="e">
        <f>IF('Order Form'!#REF!&gt;0,"STANDARD"," ")</f>
        <v>#REF!</v>
      </c>
    </row>
    <row r="331" spans="1:58">
      <c r="A331" s="40"/>
      <c r="B331" s="99" t="str">
        <f>IF(ISNUMBER(($H331)),'Order Form'!$D$5,"")</f>
        <v/>
      </c>
      <c r="C331" s="98" t="str">
        <f>IF(ISNUMBER(($H331)),'Order Form'!$G$5,"")</f>
        <v/>
      </c>
      <c r="D331" s="98" t="str">
        <f>IF('Order Form'!F347="","",IF(ISNUMBER(($H331)),'Order Form'!F347,""))</f>
        <v/>
      </c>
      <c r="E331" s="41"/>
      <c r="F331" s="97" t="str">
        <f>IF(ISNUMBER((H331)),SUBSTITUTE(SUBSTITUTE('Order Form'!B347,"-","")," ",""),"")</f>
        <v/>
      </c>
      <c r="G331" s="42"/>
      <c r="H331" s="96" t="str">
        <f>IF('Order Form'!H347&gt;0,'Order Form'!H347," ")</f>
        <v xml:space="preserve"> </v>
      </c>
      <c r="I331" s="95" t="str">
        <f>IF('Order Form'!$K$13="Yes",(IF('Order Form'!J347&gt;0,"",IF('Order Form'!$K$10&lt;&gt;"GR - Gratis",IF('Order Form'!I347=0,"",IF(ISNUMBER($H331),'Order Form'!I347,"")),""))),"")</f>
        <v/>
      </c>
      <c r="J331" s="95" t="str">
        <f>IF('Order Form'!$K$13="Yes",(IF('Order Form'!J347=0,"",IF('Order Form'!$K$10&lt;&gt;"GR - Gratis",IF(ISNUMBER($H331),'Order Form'!J347,""),""))),"")</f>
        <v/>
      </c>
      <c r="K331" s="43"/>
      <c r="L331" s="95" t="str">
        <f>IF('Order Form'!J347&gt;0,"",IF('Order Form'!G347=0,"",IF('Order Form'!$K$10&lt;&gt;"GR - Gratis",IF('Order Form'!$K$12="Yes",IF(ISNUMBER($H331),'Order Form'!G347*100,""),""),"")))</f>
        <v/>
      </c>
      <c r="M331" s="95" t="str">
        <f>IF('Order Form'!J347&gt;0,"",IF('Order Form'!$K$17=0,"",IF('Order Form'!$K$17=0,"",IF('Order Form'!$K$10&lt;&gt;"GR - Gratis",IF('Order Form'!$K$12="Yes",IF(ISNUMBER($H331),'Order Form'!$K$17*100,""),""),""))))</f>
        <v/>
      </c>
      <c r="N331" s="44"/>
      <c r="O331" s="94" t="str">
        <f>IF('Order Form'!$B$8="Name / Attent Of","",IF(ISNUMBER($H331),IF('Order Form'!$K$14="Yes",'Order Form'!$B$8,""),""))</f>
        <v/>
      </c>
      <c r="P331" s="102" t="str">
        <f>IF('Order Form'!$B$9="Company / Department","",IF(ISNUMBER($H331),IF('Order Form'!$K$14="Yes",'Order Form'!$B$9,""),""))</f>
        <v/>
      </c>
      <c r="Q331" s="94" t="str">
        <f>IF('Order Form'!$B$10="Address 1","",IF(ISNUMBER($H331),IF('Order Form'!$K$14="Yes",'Order Form'!$B$10,""),""))</f>
        <v/>
      </c>
      <c r="R331" s="94" t="str">
        <f>IF('Order Form'!$B$11="Address 2","",IF(ISNUMBER($H331),IF('Order Form'!$K$14="Yes",'Order Form'!$B$11,""),""))</f>
        <v/>
      </c>
      <c r="S331" s="102" t="str">
        <f>IF('Order Form'!$B$12="Address 3","",IF(ISNUMBER($H331),IF('Order Form'!$K$14="Yes",'Order Form'!$B$12,""),""))</f>
        <v/>
      </c>
      <c r="T331" s="94" t="str">
        <f>IF('Order Form'!$B$13="Town","",IF(ISNUMBER($H331),IF('Order Form'!$K$14="Yes",'Order Form'!$B$13,""),""))</f>
        <v/>
      </c>
      <c r="U331" s="40"/>
      <c r="V331" s="109" t="str">
        <f>IF('Order Form'!$B$14="Post Code","",IF(ISNUMBER($H331),IF('Order Form'!$K$14="Yes",'Order Form'!$B$14,""),""))</f>
        <v/>
      </c>
      <c r="W331" s="104" t="str">
        <f>IF('Order Form'!$B$15="Country","",IF(ISNUMBER($H331),IF('Order Form'!$K$14="Yes",VLOOKUP('Order Form'!$B$15,Lists!N:O,2,0),""),""))</f>
        <v/>
      </c>
      <c r="X331" s="106"/>
      <c r="Y331" s="105" t="str">
        <f>IF('Order Form'!$F$8="Phone","",IF(ISNUMBER($H331),IF('Order Form'!$K$14="Yes",'Order Form'!$F$8,""),""))</f>
        <v/>
      </c>
      <c r="Z331" s="103" t="str">
        <f>IF('Order Form'!$F$9="Email","",IF(ISNUMBER($H331),IF('Order Form'!$K$14="Yes",'Order Form'!$F$9,""),""))</f>
        <v/>
      </c>
      <c r="AA331" s="44"/>
      <c r="AC331" s="92" t="str">
        <f>IF(ISNUMBER(($H331)),LEFT('Order Form'!$K$10,2),"")</f>
        <v/>
      </c>
      <c r="AD331" s="40"/>
      <c r="AE331" s="92" t="str">
        <f>IF(AC331="GR",LEFT('Order Form'!$K$11,2),"")</f>
        <v/>
      </c>
      <c r="AF331" s="40"/>
      <c r="AG331" s="44"/>
      <c r="AH331" s="44"/>
      <c r="AI331" s="92" t="str">
        <f>IF(ISNUMBER(($H331)),IF('Order Form'!$K$16="Yes","P",""),"")</f>
        <v/>
      </c>
      <c r="AJ331" s="40"/>
      <c r="AK331" s="112"/>
      <c r="AL331" s="112"/>
      <c r="AM331" s="40"/>
      <c r="AN331" s="40"/>
      <c r="AO331" s="44"/>
      <c r="AP331" s="40"/>
      <c r="AQ331" s="44"/>
      <c r="AR331" s="44"/>
      <c r="AS331" s="44"/>
      <c r="AZ331" s="92" t="str">
        <f>IF(ISNUMBER(($H331)),IF('Order Form'!$K$15="Yes","Y",""),"")</f>
        <v/>
      </c>
      <c r="BD331" s="93" t="e">
        <f>IF('Order Form'!#REF!&gt;0,"OF"," ")</f>
        <v>#REF!</v>
      </c>
      <c r="BE331" s="92" t="e">
        <f>IF('Order Form'!#REF!&gt;0,"Y"," ")</f>
        <v>#REF!</v>
      </c>
      <c r="BF331" s="92" t="e">
        <f>IF('Order Form'!#REF!&gt;0,"STANDARD"," ")</f>
        <v>#REF!</v>
      </c>
    </row>
    <row r="332" spans="1:58">
      <c r="A332" s="40"/>
      <c r="B332" s="99" t="str">
        <f>IF(ISNUMBER(($H332)),'Order Form'!$D$5,"")</f>
        <v/>
      </c>
      <c r="C332" s="98" t="str">
        <f>IF(ISNUMBER(($H332)),'Order Form'!$G$5,"")</f>
        <v/>
      </c>
      <c r="D332" s="98" t="str">
        <f>IF('Order Form'!F348="","",IF(ISNUMBER(($H332)),'Order Form'!F348,""))</f>
        <v/>
      </c>
      <c r="E332" s="41"/>
      <c r="F332" s="97" t="str">
        <f>IF(ISNUMBER((H332)),SUBSTITUTE(SUBSTITUTE('Order Form'!B348,"-","")," ",""),"")</f>
        <v/>
      </c>
      <c r="G332" s="42"/>
      <c r="H332" s="96" t="str">
        <f>IF('Order Form'!H348&gt;0,'Order Form'!H348," ")</f>
        <v xml:space="preserve"> </v>
      </c>
      <c r="I332" s="95" t="str">
        <f>IF('Order Form'!$K$13="Yes",(IF('Order Form'!J348&gt;0,"",IF('Order Form'!$K$10&lt;&gt;"GR - Gratis",IF('Order Form'!I348=0,"",IF(ISNUMBER($H332),'Order Form'!I348,"")),""))),"")</f>
        <v/>
      </c>
      <c r="J332" s="95" t="str">
        <f>IF('Order Form'!$K$13="Yes",(IF('Order Form'!J348=0,"",IF('Order Form'!$K$10&lt;&gt;"GR - Gratis",IF(ISNUMBER($H332),'Order Form'!J348,""),""))),"")</f>
        <v/>
      </c>
      <c r="K332" s="43"/>
      <c r="L332" s="95" t="str">
        <f>IF('Order Form'!J348&gt;0,"",IF('Order Form'!G348=0,"",IF('Order Form'!$K$10&lt;&gt;"GR - Gratis",IF('Order Form'!$K$12="Yes",IF(ISNUMBER($H332),'Order Form'!G348*100,""),""),"")))</f>
        <v/>
      </c>
      <c r="M332" s="95" t="str">
        <f>IF('Order Form'!J348&gt;0,"",IF('Order Form'!$K$17=0,"",IF('Order Form'!$K$17=0,"",IF('Order Form'!$K$10&lt;&gt;"GR - Gratis",IF('Order Form'!$K$12="Yes",IF(ISNUMBER($H332),'Order Form'!$K$17*100,""),""),""))))</f>
        <v/>
      </c>
      <c r="N332" s="44"/>
      <c r="O332" s="94" t="str">
        <f>IF('Order Form'!$B$8="Name / Attent Of","",IF(ISNUMBER($H332),IF('Order Form'!$K$14="Yes",'Order Form'!$B$8,""),""))</f>
        <v/>
      </c>
      <c r="P332" s="102" t="str">
        <f>IF('Order Form'!$B$9="Company / Department","",IF(ISNUMBER($H332),IF('Order Form'!$K$14="Yes",'Order Form'!$B$9,""),""))</f>
        <v/>
      </c>
      <c r="Q332" s="94" t="str">
        <f>IF('Order Form'!$B$10="Address 1","",IF(ISNUMBER($H332),IF('Order Form'!$K$14="Yes",'Order Form'!$B$10,""),""))</f>
        <v/>
      </c>
      <c r="R332" s="94" t="str">
        <f>IF('Order Form'!$B$11="Address 2","",IF(ISNUMBER($H332),IF('Order Form'!$K$14="Yes",'Order Form'!$B$11,""),""))</f>
        <v/>
      </c>
      <c r="S332" s="102" t="str">
        <f>IF('Order Form'!$B$12="Address 3","",IF(ISNUMBER($H332),IF('Order Form'!$K$14="Yes",'Order Form'!$B$12,""),""))</f>
        <v/>
      </c>
      <c r="T332" s="94" t="str">
        <f>IF('Order Form'!$B$13="Town","",IF(ISNUMBER($H332),IF('Order Form'!$K$14="Yes",'Order Form'!$B$13,""),""))</f>
        <v/>
      </c>
      <c r="U332" s="40"/>
      <c r="V332" s="109" t="str">
        <f>IF('Order Form'!$B$14="Post Code","",IF(ISNUMBER($H332),IF('Order Form'!$K$14="Yes",'Order Form'!$B$14,""),""))</f>
        <v/>
      </c>
      <c r="W332" s="104" t="str">
        <f>IF('Order Form'!$B$15="Country","",IF(ISNUMBER($H332),IF('Order Form'!$K$14="Yes",VLOOKUP('Order Form'!$B$15,Lists!N:O,2,0),""),""))</f>
        <v/>
      </c>
      <c r="X332" s="106"/>
      <c r="Y332" s="105" t="str">
        <f>IF('Order Form'!$F$8="Phone","",IF(ISNUMBER($H332),IF('Order Form'!$K$14="Yes",'Order Form'!$F$8,""),""))</f>
        <v/>
      </c>
      <c r="Z332" s="103" t="str">
        <f>IF('Order Form'!$F$9="Email","",IF(ISNUMBER($H332),IF('Order Form'!$K$14="Yes",'Order Form'!$F$9,""),""))</f>
        <v/>
      </c>
      <c r="AA332" s="44"/>
      <c r="AC332" s="92" t="str">
        <f>IF(ISNUMBER(($H332)),LEFT('Order Form'!$K$10,2),"")</f>
        <v/>
      </c>
      <c r="AD332" s="40"/>
      <c r="AE332" s="92" t="str">
        <f>IF(AC332="GR",LEFT('Order Form'!$K$11,2),"")</f>
        <v/>
      </c>
      <c r="AF332" s="40"/>
      <c r="AG332" s="44"/>
      <c r="AH332" s="44"/>
      <c r="AI332" s="92" t="str">
        <f>IF(ISNUMBER(($H332)),IF('Order Form'!$K$16="Yes","P",""),"")</f>
        <v/>
      </c>
      <c r="AJ332" s="40"/>
      <c r="AK332" s="112"/>
      <c r="AL332" s="112"/>
      <c r="AM332" s="40"/>
      <c r="AN332" s="40"/>
      <c r="AO332" s="44"/>
      <c r="AP332" s="40"/>
      <c r="AQ332" s="44"/>
      <c r="AR332" s="44"/>
      <c r="AS332" s="44"/>
      <c r="AZ332" s="92" t="str">
        <f>IF(ISNUMBER(($H332)),IF('Order Form'!$K$15="Yes","Y",""),"")</f>
        <v/>
      </c>
      <c r="BD332" s="93" t="e">
        <f>IF('Order Form'!#REF!&gt;0,"OF"," ")</f>
        <v>#REF!</v>
      </c>
      <c r="BE332" s="92" t="e">
        <f>IF('Order Form'!#REF!&gt;0,"Y"," ")</f>
        <v>#REF!</v>
      </c>
      <c r="BF332" s="92" t="e">
        <f>IF('Order Form'!#REF!&gt;0,"STANDARD"," ")</f>
        <v>#REF!</v>
      </c>
    </row>
    <row r="333" spans="1:58">
      <c r="A333" s="40"/>
      <c r="B333" s="99" t="str">
        <f>IF(ISNUMBER(($H333)),'Order Form'!$D$5,"")</f>
        <v/>
      </c>
      <c r="C333" s="98" t="str">
        <f>IF(ISNUMBER(($H333)),'Order Form'!$G$5,"")</f>
        <v/>
      </c>
      <c r="D333" s="98" t="str">
        <f>IF('Order Form'!F349="","",IF(ISNUMBER(($H333)),'Order Form'!F349,""))</f>
        <v/>
      </c>
      <c r="E333" s="41"/>
      <c r="F333" s="97" t="str">
        <f>IF(ISNUMBER((H333)),SUBSTITUTE(SUBSTITUTE('Order Form'!B349,"-","")," ",""),"")</f>
        <v/>
      </c>
      <c r="G333" s="42"/>
      <c r="H333" s="96" t="str">
        <f>IF('Order Form'!H349&gt;0,'Order Form'!H349," ")</f>
        <v xml:space="preserve"> </v>
      </c>
      <c r="I333" s="95" t="str">
        <f>IF('Order Form'!$K$13="Yes",(IF('Order Form'!J349&gt;0,"",IF('Order Form'!$K$10&lt;&gt;"GR - Gratis",IF('Order Form'!I349=0,"",IF(ISNUMBER($H333),'Order Form'!I349,"")),""))),"")</f>
        <v/>
      </c>
      <c r="J333" s="95" t="str">
        <f>IF('Order Form'!$K$13="Yes",(IF('Order Form'!J349=0,"",IF('Order Form'!$K$10&lt;&gt;"GR - Gratis",IF(ISNUMBER($H333),'Order Form'!J349,""),""))),"")</f>
        <v/>
      </c>
      <c r="K333" s="43"/>
      <c r="L333" s="95" t="str">
        <f>IF('Order Form'!J349&gt;0,"",IF('Order Form'!G349=0,"",IF('Order Form'!$K$10&lt;&gt;"GR - Gratis",IF('Order Form'!$K$12="Yes",IF(ISNUMBER($H333),'Order Form'!G349*100,""),""),"")))</f>
        <v/>
      </c>
      <c r="M333" s="95" t="str">
        <f>IF('Order Form'!J349&gt;0,"",IF('Order Form'!$K$17=0,"",IF('Order Form'!$K$17=0,"",IF('Order Form'!$K$10&lt;&gt;"GR - Gratis",IF('Order Form'!$K$12="Yes",IF(ISNUMBER($H333),'Order Form'!$K$17*100,""),""),""))))</f>
        <v/>
      </c>
      <c r="N333" s="44"/>
      <c r="O333" s="94" t="str">
        <f>IF('Order Form'!$B$8="Name / Attent Of","",IF(ISNUMBER($H333),IF('Order Form'!$K$14="Yes",'Order Form'!$B$8,""),""))</f>
        <v/>
      </c>
      <c r="P333" s="102" t="str">
        <f>IF('Order Form'!$B$9="Company / Department","",IF(ISNUMBER($H333),IF('Order Form'!$K$14="Yes",'Order Form'!$B$9,""),""))</f>
        <v/>
      </c>
      <c r="Q333" s="94" t="str">
        <f>IF('Order Form'!$B$10="Address 1","",IF(ISNUMBER($H333),IF('Order Form'!$K$14="Yes",'Order Form'!$B$10,""),""))</f>
        <v/>
      </c>
      <c r="R333" s="94" t="str">
        <f>IF('Order Form'!$B$11="Address 2","",IF(ISNUMBER($H333),IF('Order Form'!$K$14="Yes",'Order Form'!$B$11,""),""))</f>
        <v/>
      </c>
      <c r="S333" s="102" t="str">
        <f>IF('Order Form'!$B$12="Address 3","",IF(ISNUMBER($H333),IF('Order Form'!$K$14="Yes",'Order Form'!$B$12,""),""))</f>
        <v/>
      </c>
      <c r="T333" s="94" t="str">
        <f>IF('Order Form'!$B$13="Town","",IF(ISNUMBER($H333),IF('Order Form'!$K$14="Yes",'Order Form'!$B$13,""),""))</f>
        <v/>
      </c>
      <c r="U333" s="40"/>
      <c r="V333" s="109" t="str">
        <f>IF('Order Form'!$B$14="Post Code","",IF(ISNUMBER($H333),IF('Order Form'!$K$14="Yes",'Order Form'!$B$14,""),""))</f>
        <v/>
      </c>
      <c r="W333" s="104" t="str">
        <f>IF('Order Form'!$B$15="Country","",IF(ISNUMBER($H333),IF('Order Form'!$K$14="Yes",VLOOKUP('Order Form'!$B$15,Lists!N:O,2,0),""),""))</f>
        <v/>
      </c>
      <c r="X333" s="106"/>
      <c r="Y333" s="105" t="str">
        <f>IF('Order Form'!$F$8="Phone","",IF(ISNUMBER($H333),IF('Order Form'!$K$14="Yes",'Order Form'!$F$8,""),""))</f>
        <v/>
      </c>
      <c r="Z333" s="103" t="str">
        <f>IF('Order Form'!$F$9="Email","",IF(ISNUMBER($H333),IF('Order Form'!$K$14="Yes",'Order Form'!$F$9,""),""))</f>
        <v/>
      </c>
      <c r="AA333" s="44"/>
      <c r="AC333" s="92" t="str">
        <f>IF(ISNUMBER(($H333)),LEFT('Order Form'!$K$10,2),"")</f>
        <v/>
      </c>
      <c r="AD333" s="40"/>
      <c r="AE333" s="92" t="str">
        <f>IF(AC333="GR",LEFT('Order Form'!$K$11,2),"")</f>
        <v/>
      </c>
      <c r="AF333" s="40"/>
      <c r="AG333" s="44"/>
      <c r="AH333" s="44"/>
      <c r="AI333" s="92" t="str">
        <f>IF(ISNUMBER(($H333)),IF('Order Form'!$K$16="Yes","P",""),"")</f>
        <v/>
      </c>
      <c r="AJ333" s="40"/>
      <c r="AK333" s="112"/>
      <c r="AL333" s="112"/>
      <c r="AM333" s="40"/>
      <c r="AN333" s="40"/>
      <c r="AO333" s="44"/>
      <c r="AP333" s="40"/>
      <c r="AQ333" s="44"/>
      <c r="AR333" s="44"/>
      <c r="AS333" s="44"/>
      <c r="AZ333" s="92" t="str">
        <f>IF(ISNUMBER(($H333)),IF('Order Form'!$K$15="Yes","Y",""),"")</f>
        <v/>
      </c>
      <c r="BD333" s="93" t="e">
        <f>IF('Order Form'!#REF!&gt;0,"OF"," ")</f>
        <v>#REF!</v>
      </c>
      <c r="BE333" s="92" t="e">
        <f>IF('Order Form'!#REF!&gt;0,"Y"," ")</f>
        <v>#REF!</v>
      </c>
      <c r="BF333" s="92" t="e">
        <f>IF('Order Form'!#REF!&gt;0,"STANDARD"," ")</f>
        <v>#REF!</v>
      </c>
    </row>
    <row r="334" spans="1:58">
      <c r="A334" s="40"/>
      <c r="B334" s="99" t="str">
        <f>IF(ISNUMBER(($H334)),'Order Form'!$D$5,"")</f>
        <v/>
      </c>
      <c r="C334" s="98" t="str">
        <f>IF(ISNUMBER(($H334)),'Order Form'!$G$5,"")</f>
        <v/>
      </c>
      <c r="D334" s="98" t="str">
        <f>IF('Order Form'!F350="","",IF(ISNUMBER(($H334)),'Order Form'!F350,""))</f>
        <v/>
      </c>
      <c r="E334" s="41"/>
      <c r="F334" s="97" t="str">
        <f>IF(ISNUMBER((H334)),SUBSTITUTE(SUBSTITUTE('Order Form'!B350,"-","")," ",""),"")</f>
        <v/>
      </c>
      <c r="G334" s="42"/>
      <c r="H334" s="96" t="str">
        <f>IF('Order Form'!H350&gt;0,'Order Form'!H350," ")</f>
        <v xml:space="preserve"> </v>
      </c>
      <c r="I334" s="95" t="str">
        <f>IF('Order Form'!$K$13="Yes",(IF('Order Form'!J350&gt;0,"",IF('Order Form'!$K$10&lt;&gt;"GR - Gratis",IF('Order Form'!I350=0,"",IF(ISNUMBER($H334),'Order Form'!I350,"")),""))),"")</f>
        <v/>
      </c>
      <c r="J334" s="95" t="str">
        <f>IF('Order Form'!$K$13="Yes",(IF('Order Form'!J350=0,"",IF('Order Form'!$K$10&lt;&gt;"GR - Gratis",IF(ISNUMBER($H334),'Order Form'!J350,""),""))),"")</f>
        <v/>
      </c>
      <c r="K334" s="43"/>
      <c r="L334" s="95" t="str">
        <f>IF('Order Form'!J350&gt;0,"",IF('Order Form'!G350=0,"",IF('Order Form'!$K$10&lt;&gt;"GR - Gratis",IF('Order Form'!$K$12="Yes",IF(ISNUMBER($H334),'Order Form'!G350*100,""),""),"")))</f>
        <v/>
      </c>
      <c r="M334" s="95" t="str">
        <f>IF('Order Form'!J350&gt;0,"",IF('Order Form'!$K$17=0,"",IF('Order Form'!$K$17=0,"",IF('Order Form'!$K$10&lt;&gt;"GR - Gratis",IF('Order Form'!$K$12="Yes",IF(ISNUMBER($H334),'Order Form'!$K$17*100,""),""),""))))</f>
        <v/>
      </c>
      <c r="N334" s="44"/>
      <c r="O334" s="94" t="str">
        <f>IF('Order Form'!$B$8="Name / Attent Of","",IF(ISNUMBER($H334),IF('Order Form'!$K$14="Yes",'Order Form'!$B$8,""),""))</f>
        <v/>
      </c>
      <c r="P334" s="102" t="str">
        <f>IF('Order Form'!$B$9="Company / Department","",IF(ISNUMBER($H334),IF('Order Form'!$K$14="Yes",'Order Form'!$B$9,""),""))</f>
        <v/>
      </c>
      <c r="Q334" s="94" t="str">
        <f>IF('Order Form'!$B$10="Address 1","",IF(ISNUMBER($H334),IF('Order Form'!$K$14="Yes",'Order Form'!$B$10,""),""))</f>
        <v/>
      </c>
      <c r="R334" s="94" t="str">
        <f>IF('Order Form'!$B$11="Address 2","",IF(ISNUMBER($H334),IF('Order Form'!$K$14="Yes",'Order Form'!$B$11,""),""))</f>
        <v/>
      </c>
      <c r="S334" s="102" t="str">
        <f>IF('Order Form'!$B$12="Address 3","",IF(ISNUMBER($H334),IF('Order Form'!$K$14="Yes",'Order Form'!$B$12,""),""))</f>
        <v/>
      </c>
      <c r="T334" s="94" t="str">
        <f>IF('Order Form'!$B$13="Town","",IF(ISNUMBER($H334),IF('Order Form'!$K$14="Yes",'Order Form'!$B$13,""),""))</f>
        <v/>
      </c>
      <c r="U334" s="40"/>
      <c r="V334" s="109" t="str">
        <f>IF('Order Form'!$B$14="Post Code","",IF(ISNUMBER($H334),IF('Order Form'!$K$14="Yes",'Order Form'!$B$14,""),""))</f>
        <v/>
      </c>
      <c r="W334" s="104" t="str">
        <f>IF('Order Form'!$B$15="Country","",IF(ISNUMBER($H334),IF('Order Form'!$K$14="Yes",VLOOKUP('Order Form'!$B$15,Lists!N:O,2,0),""),""))</f>
        <v/>
      </c>
      <c r="X334" s="106"/>
      <c r="Y334" s="105" t="str">
        <f>IF('Order Form'!$F$8="Phone","",IF(ISNUMBER($H334),IF('Order Form'!$K$14="Yes",'Order Form'!$F$8,""),""))</f>
        <v/>
      </c>
      <c r="Z334" s="103" t="str">
        <f>IF('Order Form'!$F$9="Email","",IF(ISNUMBER($H334),IF('Order Form'!$K$14="Yes",'Order Form'!$F$9,""),""))</f>
        <v/>
      </c>
      <c r="AA334" s="44"/>
      <c r="AC334" s="92" t="str">
        <f>IF(ISNUMBER(($H334)),LEFT('Order Form'!$K$10,2),"")</f>
        <v/>
      </c>
      <c r="AD334" s="40"/>
      <c r="AE334" s="92" t="str">
        <f>IF(AC334="GR",LEFT('Order Form'!$K$11,2),"")</f>
        <v/>
      </c>
      <c r="AF334" s="40"/>
      <c r="AG334" s="44"/>
      <c r="AH334" s="44"/>
      <c r="AI334" s="92" t="str">
        <f>IF(ISNUMBER(($H334)),IF('Order Form'!$K$16="Yes","P",""),"")</f>
        <v/>
      </c>
      <c r="AJ334" s="40"/>
      <c r="AK334" s="112"/>
      <c r="AL334" s="112"/>
      <c r="AM334" s="40"/>
      <c r="AN334" s="40"/>
      <c r="AO334" s="44"/>
      <c r="AP334" s="40"/>
      <c r="AQ334" s="44"/>
      <c r="AR334" s="44"/>
      <c r="AS334" s="44"/>
      <c r="AZ334" s="92" t="str">
        <f>IF(ISNUMBER(($H334)),IF('Order Form'!$K$15="Yes","Y",""),"")</f>
        <v/>
      </c>
      <c r="BD334" s="93" t="e">
        <f>IF('Order Form'!#REF!&gt;0,"OF"," ")</f>
        <v>#REF!</v>
      </c>
      <c r="BE334" s="92" t="e">
        <f>IF('Order Form'!#REF!&gt;0,"Y"," ")</f>
        <v>#REF!</v>
      </c>
      <c r="BF334" s="92" t="e">
        <f>IF('Order Form'!#REF!&gt;0,"STANDARD"," ")</f>
        <v>#REF!</v>
      </c>
    </row>
    <row r="335" spans="1:58">
      <c r="A335" s="40"/>
      <c r="B335" s="99" t="str">
        <f>IF(ISNUMBER(($H335)),'Order Form'!$D$5,"")</f>
        <v/>
      </c>
      <c r="C335" s="98" t="str">
        <f>IF(ISNUMBER(($H335)),'Order Form'!$G$5,"")</f>
        <v/>
      </c>
      <c r="D335" s="98" t="str">
        <f>IF('Order Form'!F351="","",IF(ISNUMBER(($H335)),'Order Form'!F351,""))</f>
        <v/>
      </c>
      <c r="E335" s="41"/>
      <c r="F335" s="97" t="str">
        <f>IF(ISNUMBER((H335)),SUBSTITUTE(SUBSTITUTE('Order Form'!B351,"-","")," ",""),"")</f>
        <v/>
      </c>
      <c r="G335" s="42"/>
      <c r="H335" s="96" t="str">
        <f>IF('Order Form'!H351&gt;0,'Order Form'!H351," ")</f>
        <v xml:space="preserve"> </v>
      </c>
      <c r="I335" s="95" t="str">
        <f>IF('Order Form'!$K$13="Yes",(IF('Order Form'!J351&gt;0,"",IF('Order Form'!$K$10&lt;&gt;"GR - Gratis",IF('Order Form'!I351=0,"",IF(ISNUMBER($H335),'Order Form'!I351,"")),""))),"")</f>
        <v/>
      </c>
      <c r="J335" s="95" t="str">
        <f>IF('Order Form'!$K$13="Yes",(IF('Order Form'!J351=0,"",IF('Order Form'!$K$10&lt;&gt;"GR - Gratis",IF(ISNUMBER($H335),'Order Form'!J351,""),""))),"")</f>
        <v/>
      </c>
      <c r="K335" s="43"/>
      <c r="L335" s="95" t="str">
        <f>IF('Order Form'!J351&gt;0,"",IF('Order Form'!G351=0,"",IF('Order Form'!$K$10&lt;&gt;"GR - Gratis",IF('Order Form'!$K$12="Yes",IF(ISNUMBER($H335),'Order Form'!G351*100,""),""),"")))</f>
        <v/>
      </c>
      <c r="M335" s="95" t="str">
        <f>IF('Order Form'!J351&gt;0,"",IF('Order Form'!$K$17=0,"",IF('Order Form'!$K$17=0,"",IF('Order Form'!$K$10&lt;&gt;"GR - Gratis",IF('Order Form'!$K$12="Yes",IF(ISNUMBER($H335),'Order Form'!$K$17*100,""),""),""))))</f>
        <v/>
      </c>
      <c r="N335" s="44"/>
      <c r="O335" s="94" t="str">
        <f>IF('Order Form'!$B$8="Name / Attent Of","",IF(ISNUMBER($H335),IF('Order Form'!$K$14="Yes",'Order Form'!$B$8,""),""))</f>
        <v/>
      </c>
      <c r="P335" s="102" t="str">
        <f>IF('Order Form'!$B$9="Company / Department","",IF(ISNUMBER($H335),IF('Order Form'!$K$14="Yes",'Order Form'!$B$9,""),""))</f>
        <v/>
      </c>
      <c r="Q335" s="94" t="str">
        <f>IF('Order Form'!$B$10="Address 1","",IF(ISNUMBER($H335),IF('Order Form'!$K$14="Yes",'Order Form'!$B$10,""),""))</f>
        <v/>
      </c>
      <c r="R335" s="94" t="str">
        <f>IF('Order Form'!$B$11="Address 2","",IF(ISNUMBER($H335),IF('Order Form'!$K$14="Yes",'Order Form'!$B$11,""),""))</f>
        <v/>
      </c>
      <c r="S335" s="102" t="str">
        <f>IF('Order Form'!$B$12="Address 3","",IF(ISNUMBER($H335),IF('Order Form'!$K$14="Yes",'Order Form'!$B$12,""),""))</f>
        <v/>
      </c>
      <c r="T335" s="94" t="str">
        <f>IF('Order Form'!$B$13="Town","",IF(ISNUMBER($H335),IF('Order Form'!$K$14="Yes",'Order Form'!$B$13,""),""))</f>
        <v/>
      </c>
      <c r="U335" s="40"/>
      <c r="V335" s="109" t="str">
        <f>IF('Order Form'!$B$14="Post Code","",IF(ISNUMBER($H335),IF('Order Form'!$K$14="Yes",'Order Form'!$B$14,""),""))</f>
        <v/>
      </c>
      <c r="W335" s="104" t="str">
        <f>IF('Order Form'!$B$15="Country","",IF(ISNUMBER($H335),IF('Order Form'!$K$14="Yes",VLOOKUP('Order Form'!$B$15,Lists!N:O,2,0),""),""))</f>
        <v/>
      </c>
      <c r="X335" s="106"/>
      <c r="Y335" s="105" t="str">
        <f>IF('Order Form'!$F$8="Phone","",IF(ISNUMBER($H335),IF('Order Form'!$K$14="Yes",'Order Form'!$F$8,""),""))</f>
        <v/>
      </c>
      <c r="Z335" s="103" t="str">
        <f>IF('Order Form'!$F$9="Email","",IF(ISNUMBER($H335),IF('Order Form'!$K$14="Yes",'Order Form'!$F$9,""),""))</f>
        <v/>
      </c>
      <c r="AA335" s="44"/>
      <c r="AC335" s="92" t="str">
        <f>IF(ISNUMBER(($H335)),LEFT('Order Form'!$K$10,2),"")</f>
        <v/>
      </c>
      <c r="AD335" s="40"/>
      <c r="AE335" s="92" t="str">
        <f>IF(AC335="GR",LEFT('Order Form'!$K$11,2),"")</f>
        <v/>
      </c>
      <c r="AF335" s="40"/>
      <c r="AG335" s="44"/>
      <c r="AH335" s="44"/>
      <c r="AI335" s="92" t="str">
        <f>IF(ISNUMBER(($H335)),IF('Order Form'!$K$16="Yes","P",""),"")</f>
        <v/>
      </c>
      <c r="AJ335" s="40"/>
      <c r="AK335" s="112"/>
      <c r="AL335" s="112"/>
      <c r="AM335" s="40"/>
      <c r="AN335" s="40"/>
      <c r="AO335" s="44"/>
      <c r="AP335" s="40"/>
      <c r="AQ335" s="44"/>
      <c r="AR335" s="44"/>
      <c r="AS335" s="44"/>
      <c r="AZ335" s="92" t="str">
        <f>IF(ISNUMBER(($H335)),IF('Order Form'!$K$15="Yes","Y",""),"")</f>
        <v/>
      </c>
      <c r="BD335" s="93" t="e">
        <f>IF('Order Form'!#REF!&gt;0,"OF"," ")</f>
        <v>#REF!</v>
      </c>
      <c r="BE335" s="92" t="e">
        <f>IF('Order Form'!#REF!&gt;0,"Y"," ")</f>
        <v>#REF!</v>
      </c>
      <c r="BF335" s="92" t="e">
        <f>IF('Order Form'!#REF!&gt;0,"STANDARD"," ")</f>
        <v>#REF!</v>
      </c>
    </row>
    <row r="336" spans="1:58">
      <c r="A336" s="40"/>
      <c r="B336" s="99" t="str">
        <f>IF(ISNUMBER(($H336)),'Order Form'!$D$5,"")</f>
        <v/>
      </c>
      <c r="C336" s="98" t="str">
        <f>IF(ISNUMBER(($H336)),'Order Form'!$G$5,"")</f>
        <v/>
      </c>
      <c r="D336" s="98" t="str">
        <f>IF('Order Form'!F352="","",IF(ISNUMBER(($H336)),'Order Form'!F352,""))</f>
        <v/>
      </c>
      <c r="E336" s="41"/>
      <c r="F336" s="97" t="str">
        <f>IF(ISNUMBER((H336)),SUBSTITUTE(SUBSTITUTE('Order Form'!B352,"-","")," ",""),"")</f>
        <v/>
      </c>
      <c r="G336" s="42"/>
      <c r="H336" s="96" t="str">
        <f>IF('Order Form'!H352&gt;0,'Order Form'!H352," ")</f>
        <v xml:space="preserve"> </v>
      </c>
      <c r="I336" s="95" t="str">
        <f>IF('Order Form'!$K$13="Yes",(IF('Order Form'!J352&gt;0,"",IF('Order Form'!$K$10&lt;&gt;"GR - Gratis",IF('Order Form'!I352=0,"",IF(ISNUMBER($H336),'Order Form'!I352,"")),""))),"")</f>
        <v/>
      </c>
      <c r="J336" s="95" t="str">
        <f>IF('Order Form'!$K$13="Yes",(IF('Order Form'!J352=0,"",IF('Order Form'!$K$10&lt;&gt;"GR - Gratis",IF(ISNUMBER($H336),'Order Form'!J352,""),""))),"")</f>
        <v/>
      </c>
      <c r="K336" s="43"/>
      <c r="L336" s="95" t="str">
        <f>IF('Order Form'!J352&gt;0,"",IF('Order Form'!G352=0,"",IF('Order Form'!$K$10&lt;&gt;"GR - Gratis",IF('Order Form'!$K$12="Yes",IF(ISNUMBER($H336),'Order Form'!G352*100,""),""),"")))</f>
        <v/>
      </c>
      <c r="M336" s="95" t="str">
        <f>IF('Order Form'!J352&gt;0,"",IF('Order Form'!$K$17=0,"",IF('Order Form'!$K$17=0,"",IF('Order Form'!$K$10&lt;&gt;"GR - Gratis",IF('Order Form'!$K$12="Yes",IF(ISNUMBER($H336),'Order Form'!$K$17*100,""),""),""))))</f>
        <v/>
      </c>
      <c r="N336" s="44"/>
      <c r="O336" s="94" t="str">
        <f>IF('Order Form'!$B$8="Name / Attent Of","",IF(ISNUMBER($H336),IF('Order Form'!$K$14="Yes",'Order Form'!$B$8,""),""))</f>
        <v/>
      </c>
      <c r="P336" s="102" t="str">
        <f>IF('Order Form'!$B$9="Company / Department","",IF(ISNUMBER($H336),IF('Order Form'!$K$14="Yes",'Order Form'!$B$9,""),""))</f>
        <v/>
      </c>
      <c r="Q336" s="94" t="str">
        <f>IF('Order Form'!$B$10="Address 1","",IF(ISNUMBER($H336),IF('Order Form'!$K$14="Yes",'Order Form'!$B$10,""),""))</f>
        <v/>
      </c>
      <c r="R336" s="94" t="str">
        <f>IF('Order Form'!$B$11="Address 2","",IF(ISNUMBER($H336),IF('Order Form'!$K$14="Yes",'Order Form'!$B$11,""),""))</f>
        <v/>
      </c>
      <c r="S336" s="102" t="str">
        <f>IF('Order Form'!$B$12="Address 3","",IF(ISNUMBER($H336),IF('Order Form'!$K$14="Yes",'Order Form'!$B$12,""),""))</f>
        <v/>
      </c>
      <c r="T336" s="94" t="str">
        <f>IF('Order Form'!$B$13="Town","",IF(ISNUMBER($H336),IF('Order Form'!$K$14="Yes",'Order Form'!$B$13,""),""))</f>
        <v/>
      </c>
      <c r="U336" s="40"/>
      <c r="V336" s="109" t="str">
        <f>IF('Order Form'!$B$14="Post Code","",IF(ISNUMBER($H336),IF('Order Form'!$K$14="Yes",'Order Form'!$B$14,""),""))</f>
        <v/>
      </c>
      <c r="W336" s="104" t="str">
        <f>IF('Order Form'!$B$15="Country","",IF(ISNUMBER($H336),IF('Order Form'!$K$14="Yes",VLOOKUP('Order Form'!$B$15,Lists!N:O,2,0),""),""))</f>
        <v/>
      </c>
      <c r="X336" s="106"/>
      <c r="Y336" s="105" t="str">
        <f>IF('Order Form'!$F$8="Phone","",IF(ISNUMBER($H336),IF('Order Form'!$K$14="Yes",'Order Form'!$F$8,""),""))</f>
        <v/>
      </c>
      <c r="Z336" s="103" t="str">
        <f>IF('Order Form'!$F$9="Email","",IF(ISNUMBER($H336),IF('Order Form'!$K$14="Yes",'Order Form'!$F$9,""),""))</f>
        <v/>
      </c>
      <c r="AA336" s="44"/>
      <c r="AC336" s="92" t="str">
        <f>IF(ISNUMBER(($H336)),LEFT('Order Form'!$K$10,2),"")</f>
        <v/>
      </c>
      <c r="AD336" s="40"/>
      <c r="AE336" s="92" t="str">
        <f>IF(AC336="GR",LEFT('Order Form'!$K$11,2),"")</f>
        <v/>
      </c>
      <c r="AF336" s="40"/>
      <c r="AG336" s="44"/>
      <c r="AH336" s="44"/>
      <c r="AI336" s="92" t="str">
        <f>IF(ISNUMBER(($H336)),IF('Order Form'!$K$16="Yes","P",""),"")</f>
        <v/>
      </c>
      <c r="AJ336" s="40"/>
      <c r="AK336" s="112"/>
      <c r="AL336" s="112"/>
      <c r="AM336" s="40"/>
      <c r="AN336" s="40"/>
      <c r="AO336" s="44"/>
      <c r="AP336" s="40"/>
      <c r="AQ336" s="44"/>
      <c r="AR336" s="44"/>
      <c r="AS336" s="44"/>
      <c r="AZ336" s="92" t="str">
        <f>IF(ISNUMBER(($H336)),IF('Order Form'!$K$15="Yes","Y",""),"")</f>
        <v/>
      </c>
      <c r="BD336" s="93" t="e">
        <f>IF('Order Form'!#REF!&gt;0,"OF"," ")</f>
        <v>#REF!</v>
      </c>
      <c r="BE336" s="92" t="e">
        <f>IF('Order Form'!#REF!&gt;0,"Y"," ")</f>
        <v>#REF!</v>
      </c>
      <c r="BF336" s="92" t="e">
        <f>IF('Order Form'!#REF!&gt;0,"STANDARD"," ")</f>
        <v>#REF!</v>
      </c>
    </row>
    <row r="337" spans="1:58">
      <c r="A337" s="40"/>
      <c r="B337" s="99" t="str">
        <f>IF(ISNUMBER(($H337)),'Order Form'!$D$5,"")</f>
        <v/>
      </c>
      <c r="C337" s="98" t="str">
        <f>IF(ISNUMBER(($H337)),'Order Form'!$G$5,"")</f>
        <v/>
      </c>
      <c r="D337" s="98" t="str">
        <f>IF('Order Form'!F353="","",IF(ISNUMBER(($H337)),'Order Form'!F353,""))</f>
        <v/>
      </c>
      <c r="E337" s="41"/>
      <c r="F337" s="97" t="str">
        <f>IF(ISNUMBER((H337)),SUBSTITUTE(SUBSTITUTE('Order Form'!B353,"-","")," ",""),"")</f>
        <v/>
      </c>
      <c r="G337" s="42"/>
      <c r="H337" s="96" t="str">
        <f>IF('Order Form'!H353&gt;0,'Order Form'!H353," ")</f>
        <v xml:space="preserve"> </v>
      </c>
      <c r="I337" s="95" t="str">
        <f>IF('Order Form'!$K$13="Yes",(IF('Order Form'!J353&gt;0,"",IF('Order Form'!$K$10&lt;&gt;"GR - Gratis",IF('Order Form'!I353=0,"",IF(ISNUMBER($H337),'Order Form'!I353,"")),""))),"")</f>
        <v/>
      </c>
      <c r="J337" s="95" t="str">
        <f>IF('Order Form'!$K$13="Yes",(IF('Order Form'!J353=0,"",IF('Order Form'!$K$10&lt;&gt;"GR - Gratis",IF(ISNUMBER($H337),'Order Form'!J353,""),""))),"")</f>
        <v/>
      </c>
      <c r="K337" s="43"/>
      <c r="L337" s="95" t="str">
        <f>IF('Order Form'!J353&gt;0,"",IF('Order Form'!G353=0,"",IF('Order Form'!$K$10&lt;&gt;"GR - Gratis",IF('Order Form'!$K$12="Yes",IF(ISNUMBER($H337),'Order Form'!G353*100,""),""),"")))</f>
        <v/>
      </c>
      <c r="M337" s="95" t="str">
        <f>IF('Order Form'!J353&gt;0,"",IF('Order Form'!$K$17=0,"",IF('Order Form'!$K$17=0,"",IF('Order Form'!$K$10&lt;&gt;"GR - Gratis",IF('Order Form'!$K$12="Yes",IF(ISNUMBER($H337),'Order Form'!$K$17*100,""),""),""))))</f>
        <v/>
      </c>
      <c r="N337" s="44"/>
      <c r="O337" s="94" t="str">
        <f>IF('Order Form'!$B$8="Name / Attent Of","",IF(ISNUMBER($H337),IF('Order Form'!$K$14="Yes",'Order Form'!$B$8,""),""))</f>
        <v/>
      </c>
      <c r="P337" s="102" t="str">
        <f>IF('Order Form'!$B$9="Company / Department","",IF(ISNUMBER($H337),IF('Order Form'!$K$14="Yes",'Order Form'!$B$9,""),""))</f>
        <v/>
      </c>
      <c r="Q337" s="94" t="str">
        <f>IF('Order Form'!$B$10="Address 1","",IF(ISNUMBER($H337),IF('Order Form'!$K$14="Yes",'Order Form'!$B$10,""),""))</f>
        <v/>
      </c>
      <c r="R337" s="94" t="str">
        <f>IF('Order Form'!$B$11="Address 2","",IF(ISNUMBER($H337),IF('Order Form'!$K$14="Yes",'Order Form'!$B$11,""),""))</f>
        <v/>
      </c>
      <c r="S337" s="102" t="str">
        <f>IF('Order Form'!$B$12="Address 3","",IF(ISNUMBER($H337),IF('Order Form'!$K$14="Yes",'Order Form'!$B$12,""),""))</f>
        <v/>
      </c>
      <c r="T337" s="94" t="str">
        <f>IF('Order Form'!$B$13="Town","",IF(ISNUMBER($H337),IF('Order Form'!$K$14="Yes",'Order Form'!$B$13,""),""))</f>
        <v/>
      </c>
      <c r="U337" s="40"/>
      <c r="V337" s="109" t="str">
        <f>IF('Order Form'!$B$14="Post Code","",IF(ISNUMBER($H337),IF('Order Form'!$K$14="Yes",'Order Form'!$B$14,""),""))</f>
        <v/>
      </c>
      <c r="W337" s="104" t="str">
        <f>IF('Order Form'!$B$15="Country","",IF(ISNUMBER($H337),IF('Order Form'!$K$14="Yes",VLOOKUP('Order Form'!$B$15,Lists!N:O,2,0),""),""))</f>
        <v/>
      </c>
      <c r="X337" s="106"/>
      <c r="Y337" s="105" t="str">
        <f>IF('Order Form'!$F$8="Phone","",IF(ISNUMBER($H337),IF('Order Form'!$K$14="Yes",'Order Form'!$F$8,""),""))</f>
        <v/>
      </c>
      <c r="Z337" s="103" t="str">
        <f>IF('Order Form'!$F$9="Email","",IF(ISNUMBER($H337),IF('Order Form'!$K$14="Yes",'Order Form'!$F$9,""),""))</f>
        <v/>
      </c>
      <c r="AA337" s="44"/>
      <c r="AC337" s="92" t="str">
        <f>IF(ISNUMBER(($H337)),LEFT('Order Form'!$K$10,2),"")</f>
        <v/>
      </c>
      <c r="AD337" s="40"/>
      <c r="AE337" s="92" t="str">
        <f>IF(AC337="GR",LEFT('Order Form'!$K$11,2),"")</f>
        <v/>
      </c>
      <c r="AF337" s="40"/>
      <c r="AG337" s="44"/>
      <c r="AH337" s="44"/>
      <c r="AI337" s="92" t="str">
        <f>IF(ISNUMBER(($H337)),IF('Order Form'!$K$16="Yes","P",""),"")</f>
        <v/>
      </c>
      <c r="AJ337" s="40"/>
      <c r="AK337" s="112"/>
      <c r="AL337" s="112"/>
      <c r="AM337" s="40"/>
      <c r="AN337" s="40"/>
      <c r="AO337" s="44"/>
      <c r="AP337" s="40"/>
      <c r="AQ337" s="44"/>
      <c r="AR337" s="44"/>
      <c r="AS337" s="44"/>
      <c r="AZ337" s="92" t="str">
        <f>IF(ISNUMBER(($H337)),IF('Order Form'!$K$15="Yes","Y",""),"")</f>
        <v/>
      </c>
      <c r="BD337" s="93" t="e">
        <f>IF('Order Form'!#REF!&gt;0,"OF"," ")</f>
        <v>#REF!</v>
      </c>
      <c r="BE337" s="92" t="e">
        <f>IF('Order Form'!#REF!&gt;0,"Y"," ")</f>
        <v>#REF!</v>
      </c>
      <c r="BF337" s="92" t="e">
        <f>IF('Order Form'!#REF!&gt;0,"STANDARD"," ")</f>
        <v>#REF!</v>
      </c>
    </row>
    <row r="338" spans="1:58">
      <c r="A338" s="40"/>
      <c r="B338" s="99" t="str">
        <f>IF(ISNUMBER(($H338)),'Order Form'!$D$5,"")</f>
        <v/>
      </c>
      <c r="C338" s="98" t="str">
        <f>IF(ISNUMBER(($H338)),'Order Form'!$G$5,"")</f>
        <v/>
      </c>
      <c r="D338" s="98" t="str">
        <f>IF('Order Form'!F354="","",IF(ISNUMBER(($H338)),'Order Form'!F354,""))</f>
        <v/>
      </c>
      <c r="E338" s="41"/>
      <c r="F338" s="97" t="str">
        <f>IF(ISNUMBER((H338)),SUBSTITUTE(SUBSTITUTE('Order Form'!B354,"-","")," ",""),"")</f>
        <v/>
      </c>
      <c r="G338" s="42"/>
      <c r="H338" s="96" t="str">
        <f>IF('Order Form'!H354&gt;0,'Order Form'!H354," ")</f>
        <v xml:space="preserve"> </v>
      </c>
      <c r="I338" s="95" t="str">
        <f>IF('Order Form'!$K$13="Yes",(IF('Order Form'!J354&gt;0,"",IF('Order Form'!$K$10&lt;&gt;"GR - Gratis",IF('Order Form'!I354=0,"",IF(ISNUMBER($H338),'Order Form'!I354,"")),""))),"")</f>
        <v/>
      </c>
      <c r="J338" s="95" t="str">
        <f>IF('Order Form'!$K$13="Yes",(IF('Order Form'!J354=0,"",IF('Order Form'!$K$10&lt;&gt;"GR - Gratis",IF(ISNUMBER($H338),'Order Form'!J354,""),""))),"")</f>
        <v/>
      </c>
      <c r="K338" s="43"/>
      <c r="L338" s="95" t="str">
        <f>IF('Order Form'!J354&gt;0,"",IF('Order Form'!G354=0,"",IF('Order Form'!$K$10&lt;&gt;"GR - Gratis",IF('Order Form'!$K$12="Yes",IF(ISNUMBER($H338),'Order Form'!G354*100,""),""),"")))</f>
        <v/>
      </c>
      <c r="M338" s="95" t="str">
        <f>IF('Order Form'!J354&gt;0,"",IF('Order Form'!$K$17=0,"",IF('Order Form'!$K$17=0,"",IF('Order Form'!$K$10&lt;&gt;"GR - Gratis",IF('Order Form'!$K$12="Yes",IF(ISNUMBER($H338),'Order Form'!$K$17*100,""),""),""))))</f>
        <v/>
      </c>
      <c r="N338" s="44"/>
      <c r="O338" s="94" t="str">
        <f>IF('Order Form'!$B$8="Name / Attent Of","",IF(ISNUMBER($H338),IF('Order Form'!$K$14="Yes",'Order Form'!$B$8,""),""))</f>
        <v/>
      </c>
      <c r="P338" s="102" t="str">
        <f>IF('Order Form'!$B$9="Company / Department","",IF(ISNUMBER($H338),IF('Order Form'!$K$14="Yes",'Order Form'!$B$9,""),""))</f>
        <v/>
      </c>
      <c r="Q338" s="94" t="str">
        <f>IF('Order Form'!$B$10="Address 1","",IF(ISNUMBER($H338),IF('Order Form'!$K$14="Yes",'Order Form'!$B$10,""),""))</f>
        <v/>
      </c>
      <c r="R338" s="94" t="str">
        <f>IF('Order Form'!$B$11="Address 2","",IF(ISNUMBER($H338),IF('Order Form'!$K$14="Yes",'Order Form'!$B$11,""),""))</f>
        <v/>
      </c>
      <c r="S338" s="102" t="str">
        <f>IF('Order Form'!$B$12="Address 3","",IF(ISNUMBER($H338),IF('Order Form'!$K$14="Yes",'Order Form'!$B$12,""),""))</f>
        <v/>
      </c>
      <c r="T338" s="94" t="str">
        <f>IF('Order Form'!$B$13="Town","",IF(ISNUMBER($H338),IF('Order Form'!$K$14="Yes",'Order Form'!$B$13,""),""))</f>
        <v/>
      </c>
      <c r="U338" s="40"/>
      <c r="V338" s="109" t="str">
        <f>IF('Order Form'!$B$14="Post Code","",IF(ISNUMBER($H338),IF('Order Form'!$K$14="Yes",'Order Form'!$B$14,""),""))</f>
        <v/>
      </c>
      <c r="W338" s="104" t="str">
        <f>IF('Order Form'!$B$15="Country","",IF(ISNUMBER($H338),IF('Order Form'!$K$14="Yes",VLOOKUP('Order Form'!$B$15,Lists!N:O,2,0),""),""))</f>
        <v/>
      </c>
      <c r="X338" s="106"/>
      <c r="Y338" s="105" t="str">
        <f>IF('Order Form'!$F$8="Phone","",IF(ISNUMBER($H338),IF('Order Form'!$K$14="Yes",'Order Form'!$F$8,""),""))</f>
        <v/>
      </c>
      <c r="Z338" s="103" t="str">
        <f>IF('Order Form'!$F$9="Email","",IF(ISNUMBER($H338),IF('Order Form'!$K$14="Yes",'Order Form'!$F$9,""),""))</f>
        <v/>
      </c>
      <c r="AA338" s="44"/>
      <c r="AC338" s="92" t="str">
        <f>IF(ISNUMBER(($H338)),LEFT('Order Form'!$K$10,2),"")</f>
        <v/>
      </c>
      <c r="AD338" s="40"/>
      <c r="AE338" s="92" t="str">
        <f>IF(AC338="GR",LEFT('Order Form'!$K$11,2),"")</f>
        <v/>
      </c>
      <c r="AF338" s="40"/>
      <c r="AG338" s="44"/>
      <c r="AH338" s="44"/>
      <c r="AI338" s="92" t="str">
        <f>IF(ISNUMBER(($H338)),IF('Order Form'!$K$16="Yes","P",""),"")</f>
        <v/>
      </c>
      <c r="AJ338" s="40"/>
      <c r="AK338" s="112"/>
      <c r="AL338" s="112"/>
      <c r="AM338" s="40"/>
      <c r="AN338" s="40"/>
      <c r="AO338" s="44"/>
      <c r="AP338" s="40"/>
      <c r="AQ338" s="44"/>
      <c r="AR338" s="44"/>
      <c r="AS338" s="44"/>
      <c r="AZ338" s="92" t="str">
        <f>IF(ISNUMBER(($H338)),IF('Order Form'!$K$15="Yes","Y",""),"")</f>
        <v/>
      </c>
      <c r="BD338" s="93" t="e">
        <f>IF('Order Form'!#REF!&gt;0,"OF"," ")</f>
        <v>#REF!</v>
      </c>
      <c r="BE338" s="92" t="e">
        <f>IF('Order Form'!#REF!&gt;0,"Y"," ")</f>
        <v>#REF!</v>
      </c>
      <c r="BF338" s="92" t="e">
        <f>IF('Order Form'!#REF!&gt;0,"STANDARD"," ")</f>
        <v>#REF!</v>
      </c>
    </row>
    <row r="339" spans="1:58">
      <c r="A339" s="40"/>
      <c r="B339" s="99" t="str">
        <f>IF(ISNUMBER(($H339)),'Order Form'!$D$5,"")</f>
        <v/>
      </c>
      <c r="C339" s="98" t="str">
        <f>IF(ISNUMBER(($H339)),'Order Form'!$G$5,"")</f>
        <v/>
      </c>
      <c r="D339" s="98" t="str">
        <f>IF('Order Form'!F355="","",IF(ISNUMBER(($H339)),'Order Form'!F355,""))</f>
        <v/>
      </c>
      <c r="E339" s="41"/>
      <c r="F339" s="97" t="str">
        <f>IF(ISNUMBER((H339)),SUBSTITUTE(SUBSTITUTE('Order Form'!B355,"-","")," ",""),"")</f>
        <v/>
      </c>
      <c r="G339" s="42"/>
      <c r="H339" s="96" t="str">
        <f>IF('Order Form'!H355&gt;0,'Order Form'!H355," ")</f>
        <v xml:space="preserve"> </v>
      </c>
      <c r="I339" s="95" t="str">
        <f>IF('Order Form'!$K$13="Yes",(IF('Order Form'!J355&gt;0,"",IF('Order Form'!$K$10&lt;&gt;"GR - Gratis",IF('Order Form'!I355=0,"",IF(ISNUMBER($H339),'Order Form'!I355,"")),""))),"")</f>
        <v/>
      </c>
      <c r="J339" s="95" t="str">
        <f>IF('Order Form'!$K$13="Yes",(IF('Order Form'!J355=0,"",IF('Order Form'!$K$10&lt;&gt;"GR - Gratis",IF(ISNUMBER($H339),'Order Form'!J355,""),""))),"")</f>
        <v/>
      </c>
      <c r="K339" s="43"/>
      <c r="L339" s="95" t="str">
        <f>IF('Order Form'!J355&gt;0,"",IF('Order Form'!G355=0,"",IF('Order Form'!$K$10&lt;&gt;"GR - Gratis",IF('Order Form'!$K$12="Yes",IF(ISNUMBER($H339),'Order Form'!G355*100,""),""),"")))</f>
        <v/>
      </c>
      <c r="M339" s="95" t="str">
        <f>IF('Order Form'!J355&gt;0,"",IF('Order Form'!$K$17=0,"",IF('Order Form'!$K$17=0,"",IF('Order Form'!$K$10&lt;&gt;"GR - Gratis",IF('Order Form'!$K$12="Yes",IF(ISNUMBER($H339),'Order Form'!$K$17*100,""),""),""))))</f>
        <v/>
      </c>
      <c r="N339" s="44"/>
      <c r="O339" s="94" t="str">
        <f>IF('Order Form'!$B$8="Name / Attent Of","",IF(ISNUMBER($H339),IF('Order Form'!$K$14="Yes",'Order Form'!$B$8,""),""))</f>
        <v/>
      </c>
      <c r="P339" s="102" t="str">
        <f>IF('Order Form'!$B$9="Company / Department","",IF(ISNUMBER($H339),IF('Order Form'!$K$14="Yes",'Order Form'!$B$9,""),""))</f>
        <v/>
      </c>
      <c r="Q339" s="94" t="str">
        <f>IF('Order Form'!$B$10="Address 1","",IF(ISNUMBER($H339),IF('Order Form'!$K$14="Yes",'Order Form'!$B$10,""),""))</f>
        <v/>
      </c>
      <c r="R339" s="94" t="str">
        <f>IF('Order Form'!$B$11="Address 2","",IF(ISNUMBER($H339),IF('Order Form'!$K$14="Yes",'Order Form'!$B$11,""),""))</f>
        <v/>
      </c>
      <c r="S339" s="102" t="str">
        <f>IF('Order Form'!$B$12="Address 3","",IF(ISNUMBER($H339),IF('Order Form'!$K$14="Yes",'Order Form'!$B$12,""),""))</f>
        <v/>
      </c>
      <c r="T339" s="94" t="str">
        <f>IF('Order Form'!$B$13="Town","",IF(ISNUMBER($H339),IF('Order Form'!$K$14="Yes",'Order Form'!$B$13,""),""))</f>
        <v/>
      </c>
      <c r="U339" s="40"/>
      <c r="V339" s="109" t="str">
        <f>IF('Order Form'!$B$14="Post Code","",IF(ISNUMBER($H339),IF('Order Form'!$K$14="Yes",'Order Form'!$B$14,""),""))</f>
        <v/>
      </c>
      <c r="W339" s="104" t="str">
        <f>IF('Order Form'!$B$15="Country","",IF(ISNUMBER($H339),IF('Order Form'!$K$14="Yes",VLOOKUP('Order Form'!$B$15,Lists!N:O,2,0),""),""))</f>
        <v/>
      </c>
      <c r="X339" s="106"/>
      <c r="Y339" s="105" t="str">
        <f>IF('Order Form'!$F$8="Phone","",IF(ISNUMBER($H339),IF('Order Form'!$K$14="Yes",'Order Form'!$F$8,""),""))</f>
        <v/>
      </c>
      <c r="Z339" s="103" t="str">
        <f>IF('Order Form'!$F$9="Email","",IF(ISNUMBER($H339),IF('Order Form'!$K$14="Yes",'Order Form'!$F$9,""),""))</f>
        <v/>
      </c>
      <c r="AA339" s="44"/>
      <c r="AC339" s="92" t="str">
        <f>IF(ISNUMBER(($H339)),LEFT('Order Form'!$K$10,2),"")</f>
        <v/>
      </c>
      <c r="AD339" s="40"/>
      <c r="AE339" s="92" t="str">
        <f>IF(AC339="GR",LEFT('Order Form'!$K$11,2),"")</f>
        <v/>
      </c>
      <c r="AF339" s="40"/>
      <c r="AG339" s="44"/>
      <c r="AH339" s="44"/>
      <c r="AI339" s="92" t="str">
        <f>IF(ISNUMBER(($H339)),IF('Order Form'!$K$16="Yes","P",""),"")</f>
        <v/>
      </c>
      <c r="AJ339" s="40"/>
      <c r="AK339" s="112"/>
      <c r="AL339" s="112"/>
      <c r="AM339" s="40"/>
      <c r="AN339" s="40"/>
      <c r="AO339" s="44"/>
      <c r="AP339" s="40"/>
      <c r="AQ339" s="44"/>
      <c r="AR339" s="44"/>
      <c r="AS339" s="44"/>
      <c r="AZ339" s="92" t="str">
        <f>IF(ISNUMBER(($H339)),IF('Order Form'!$K$15="Yes","Y",""),"")</f>
        <v/>
      </c>
      <c r="BD339" s="93" t="e">
        <f>IF('Order Form'!#REF!&gt;0,"OF"," ")</f>
        <v>#REF!</v>
      </c>
      <c r="BE339" s="92" t="e">
        <f>IF('Order Form'!#REF!&gt;0,"Y"," ")</f>
        <v>#REF!</v>
      </c>
      <c r="BF339" s="92" t="e">
        <f>IF('Order Form'!#REF!&gt;0,"STANDARD"," ")</f>
        <v>#REF!</v>
      </c>
    </row>
    <row r="340" spans="1:58">
      <c r="A340" s="40"/>
      <c r="B340" s="99" t="str">
        <f>IF(ISNUMBER(($H340)),'Order Form'!$D$5,"")</f>
        <v/>
      </c>
      <c r="C340" s="98" t="str">
        <f>IF(ISNUMBER(($H340)),'Order Form'!$G$5,"")</f>
        <v/>
      </c>
      <c r="D340" s="98" t="str">
        <f>IF('Order Form'!F356="","",IF(ISNUMBER(($H340)),'Order Form'!F356,""))</f>
        <v/>
      </c>
      <c r="E340" s="41"/>
      <c r="F340" s="97" t="str">
        <f>IF(ISNUMBER((H340)),SUBSTITUTE(SUBSTITUTE('Order Form'!B356,"-","")," ",""),"")</f>
        <v/>
      </c>
      <c r="G340" s="42"/>
      <c r="H340" s="96" t="str">
        <f>IF('Order Form'!H356&gt;0,'Order Form'!H356," ")</f>
        <v xml:space="preserve"> </v>
      </c>
      <c r="I340" s="95" t="str">
        <f>IF('Order Form'!$K$13="Yes",(IF('Order Form'!J356&gt;0,"",IF('Order Form'!$K$10&lt;&gt;"GR - Gratis",IF('Order Form'!I356=0,"",IF(ISNUMBER($H340),'Order Form'!I356,"")),""))),"")</f>
        <v/>
      </c>
      <c r="J340" s="95" t="str">
        <f>IF('Order Form'!$K$13="Yes",(IF('Order Form'!J356=0,"",IF('Order Form'!$K$10&lt;&gt;"GR - Gratis",IF(ISNUMBER($H340),'Order Form'!J356,""),""))),"")</f>
        <v/>
      </c>
      <c r="K340" s="43"/>
      <c r="L340" s="95" t="str">
        <f>IF('Order Form'!J356&gt;0,"",IF('Order Form'!G356=0,"",IF('Order Form'!$K$10&lt;&gt;"GR - Gratis",IF('Order Form'!$K$12="Yes",IF(ISNUMBER($H340),'Order Form'!G356*100,""),""),"")))</f>
        <v/>
      </c>
      <c r="M340" s="95" t="str">
        <f>IF('Order Form'!J356&gt;0,"",IF('Order Form'!$K$17=0,"",IF('Order Form'!$K$17=0,"",IF('Order Form'!$K$10&lt;&gt;"GR - Gratis",IF('Order Form'!$K$12="Yes",IF(ISNUMBER($H340),'Order Form'!$K$17*100,""),""),""))))</f>
        <v/>
      </c>
      <c r="N340" s="44"/>
      <c r="O340" s="94" t="str">
        <f>IF('Order Form'!$B$8="Name / Attent Of","",IF(ISNUMBER($H340),IF('Order Form'!$K$14="Yes",'Order Form'!$B$8,""),""))</f>
        <v/>
      </c>
      <c r="P340" s="102" t="str">
        <f>IF('Order Form'!$B$9="Company / Department","",IF(ISNUMBER($H340),IF('Order Form'!$K$14="Yes",'Order Form'!$B$9,""),""))</f>
        <v/>
      </c>
      <c r="Q340" s="94" t="str">
        <f>IF('Order Form'!$B$10="Address 1","",IF(ISNUMBER($H340),IF('Order Form'!$K$14="Yes",'Order Form'!$B$10,""),""))</f>
        <v/>
      </c>
      <c r="R340" s="94" t="str">
        <f>IF('Order Form'!$B$11="Address 2","",IF(ISNUMBER($H340),IF('Order Form'!$K$14="Yes",'Order Form'!$B$11,""),""))</f>
        <v/>
      </c>
      <c r="S340" s="102" t="str">
        <f>IF('Order Form'!$B$12="Address 3","",IF(ISNUMBER($H340),IF('Order Form'!$K$14="Yes",'Order Form'!$B$12,""),""))</f>
        <v/>
      </c>
      <c r="T340" s="94" t="str">
        <f>IF('Order Form'!$B$13="Town","",IF(ISNUMBER($H340),IF('Order Form'!$K$14="Yes",'Order Form'!$B$13,""),""))</f>
        <v/>
      </c>
      <c r="U340" s="40"/>
      <c r="V340" s="109" t="str">
        <f>IF('Order Form'!$B$14="Post Code","",IF(ISNUMBER($H340),IF('Order Form'!$K$14="Yes",'Order Form'!$B$14,""),""))</f>
        <v/>
      </c>
      <c r="W340" s="104" t="str">
        <f>IF('Order Form'!$B$15="Country","",IF(ISNUMBER($H340),IF('Order Form'!$K$14="Yes",VLOOKUP('Order Form'!$B$15,Lists!N:O,2,0),""),""))</f>
        <v/>
      </c>
      <c r="X340" s="106"/>
      <c r="Y340" s="105" t="str">
        <f>IF('Order Form'!$F$8="Phone","",IF(ISNUMBER($H340),IF('Order Form'!$K$14="Yes",'Order Form'!$F$8,""),""))</f>
        <v/>
      </c>
      <c r="Z340" s="103" t="str">
        <f>IF('Order Form'!$F$9="Email","",IF(ISNUMBER($H340),IF('Order Form'!$K$14="Yes",'Order Form'!$F$9,""),""))</f>
        <v/>
      </c>
      <c r="AA340" s="44"/>
      <c r="AC340" s="92" t="str">
        <f>IF(ISNUMBER(($H340)),LEFT('Order Form'!$K$10,2),"")</f>
        <v/>
      </c>
      <c r="AD340" s="40"/>
      <c r="AE340" s="92" t="str">
        <f>IF(AC340="GR",LEFT('Order Form'!$K$11,2),"")</f>
        <v/>
      </c>
      <c r="AF340" s="40"/>
      <c r="AG340" s="44"/>
      <c r="AH340" s="44"/>
      <c r="AI340" s="92" t="str">
        <f>IF(ISNUMBER(($H340)),IF('Order Form'!$K$16="Yes","P",""),"")</f>
        <v/>
      </c>
      <c r="AJ340" s="40"/>
      <c r="AK340" s="112"/>
      <c r="AL340" s="112"/>
      <c r="AM340" s="40"/>
      <c r="AN340" s="40"/>
      <c r="AO340" s="44"/>
      <c r="AP340" s="40"/>
      <c r="AQ340" s="44"/>
      <c r="AR340" s="44"/>
      <c r="AS340" s="44"/>
      <c r="AZ340" s="92" t="str">
        <f>IF(ISNUMBER(($H340)),IF('Order Form'!$K$15="Yes","Y",""),"")</f>
        <v/>
      </c>
      <c r="BD340" s="93" t="e">
        <f>IF('Order Form'!#REF!&gt;0,"OF"," ")</f>
        <v>#REF!</v>
      </c>
      <c r="BE340" s="92" t="e">
        <f>IF('Order Form'!#REF!&gt;0,"Y"," ")</f>
        <v>#REF!</v>
      </c>
      <c r="BF340" s="92" t="e">
        <f>IF('Order Form'!#REF!&gt;0,"STANDARD"," ")</f>
        <v>#REF!</v>
      </c>
    </row>
    <row r="341" spans="1:58">
      <c r="A341" s="40"/>
      <c r="B341" s="99" t="str">
        <f>IF(ISNUMBER(($H341)),'Order Form'!$D$5,"")</f>
        <v/>
      </c>
      <c r="C341" s="98" t="str">
        <f>IF(ISNUMBER(($H341)),'Order Form'!$G$5,"")</f>
        <v/>
      </c>
      <c r="D341" s="98" t="str">
        <f>IF('Order Form'!F357="","",IF(ISNUMBER(($H341)),'Order Form'!F357,""))</f>
        <v/>
      </c>
      <c r="E341" s="41"/>
      <c r="F341" s="97" t="str">
        <f>IF(ISNUMBER((H341)),SUBSTITUTE(SUBSTITUTE('Order Form'!B357,"-","")," ",""),"")</f>
        <v/>
      </c>
      <c r="G341" s="42"/>
      <c r="H341" s="96" t="str">
        <f>IF('Order Form'!H357&gt;0,'Order Form'!H357," ")</f>
        <v xml:space="preserve"> </v>
      </c>
      <c r="I341" s="95" t="str">
        <f>IF('Order Form'!$K$13="Yes",(IF('Order Form'!J357&gt;0,"",IF('Order Form'!$K$10&lt;&gt;"GR - Gratis",IF('Order Form'!I357=0,"",IF(ISNUMBER($H341),'Order Form'!I357,"")),""))),"")</f>
        <v/>
      </c>
      <c r="J341" s="95" t="str">
        <f>IF('Order Form'!$K$13="Yes",(IF('Order Form'!J357=0,"",IF('Order Form'!$K$10&lt;&gt;"GR - Gratis",IF(ISNUMBER($H341),'Order Form'!J357,""),""))),"")</f>
        <v/>
      </c>
      <c r="K341" s="43"/>
      <c r="L341" s="95" t="str">
        <f>IF('Order Form'!J357&gt;0,"",IF('Order Form'!G357=0,"",IF('Order Form'!$K$10&lt;&gt;"GR - Gratis",IF('Order Form'!$K$12="Yes",IF(ISNUMBER($H341),'Order Form'!G357*100,""),""),"")))</f>
        <v/>
      </c>
      <c r="M341" s="95" t="str">
        <f>IF('Order Form'!J357&gt;0,"",IF('Order Form'!$K$17=0,"",IF('Order Form'!$K$17=0,"",IF('Order Form'!$K$10&lt;&gt;"GR - Gratis",IF('Order Form'!$K$12="Yes",IF(ISNUMBER($H341),'Order Form'!$K$17*100,""),""),""))))</f>
        <v/>
      </c>
      <c r="N341" s="44"/>
      <c r="O341" s="94" t="str">
        <f>IF('Order Form'!$B$8="Name / Attent Of","",IF(ISNUMBER($H341),IF('Order Form'!$K$14="Yes",'Order Form'!$B$8,""),""))</f>
        <v/>
      </c>
      <c r="P341" s="102" t="str">
        <f>IF('Order Form'!$B$9="Company / Department","",IF(ISNUMBER($H341),IF('Order Form'!$K$14="Yes",'Order Form'!$B$9,""),""))</f>
        <v/>
      </c>
      <c r="Q341" s="94" t="str">
        <f>IF('Order Form'!$B$10="Address 1","",IF(ISNUMBER($H341),IF('Order Form'!$K$14="Yes",'Order Form'!$B$10,""),""))</f>
        <v/>
      </c>
      <c r="R341" s="94" t="str">
        <f>IF('Order Form'!$B$11="Address 2","",IF(ISNUMBER($H341),IF('Order Form'!$K$14="Yes",'Order Form'!$B$11,""),""))</f>
        <v/>
      </c>
      <c r="S341" s="102" t="str">
        <f>IF('Order Form'!$B$12="Address 3","",IF(ISNUMBER($H341),IF('Order Form'!$K$14="Yes",'Order Form'!$B$12,""),""))</f>
        <v/>
      </c>
      <c r="T341" s="94" t="str">
        <f>IF('Order Form'!$B$13="Town","",IF(ISNUMBER($H341),IF('Order Form'!$K$14="Yes",'Order Form'!$B$13,""),""))</f>
        <v/>
      </c>
      <c r="U341" s="40"/>
      <c r="V341" s="109" t="str">
        <f>IF('Order Form'!$B$14="Post Code","",IF(ISNUMBER($H341),IF('Order Form'!$K$14="Yes",'Order Form'!$B$14,""),""))</f>
        <v/>
      </c>
      <c r="W341" s="104" t="str">
        <f>IF('Order Form'!$B$15="Country","",IF(ISNUMBER($H341),IF('Order Form'!$K$14="Yes",VLOOKUP('Order Form'!$B$15,Lists!N:O,2,0),""),""))</f>
        <v/>
      </c>
      <c r="X341" s="106"/>
      <c r="Y341" s="105" t="str">
        <f>IF('Order Form'!$F$8="Phone","",IF(ISNUMBER($H341),IF('Order Form'!$K$14="Yes",'Order Form'!$F$8,""),""))</f>
        <v/>
      </c>
      <c r="Z341" s="103" t="str">
        <f>IF('Order Form'!$F$9="Email","",IF(ISNUMBER($H341),IF('Order Form'!$K$14="Yes",'Order Form'!$F$9,""),""))</f>
        <v/>
      </c>
      <c r="AA341" s="44"/>
      <c r="AC341" s="92" t="str">
        <f>IF(ISNUMBER(($H341)),LEFT('Order Form'!$K$10,2),"")</f>
        <v/>
      </c>
      <c r="AD341" s="40"/>
      <c r="AE341" s="92" t="str">
        <f>IF(AC341="GR",LEFT('Order Form'!$K$11,2),"")</f>
        <v/>
      </c>
      <c r="AF341" s="40"/>
      <c r="AG341" s="44"/>
      <c r="AH341" s="44"/>
      <c r="AI341" s="92" t="str">
        <f>IF(ISNUMBER(($H341)),IF('Order Form'!$K$16="Yes","P",""),"")</f>
        <v/>
      </c>
      <c r="AJ341" s="40"/>
      <c r="AK341" s="112"/>
      <c r="AL341" s="112"/>
      <c r="AM341" s="40"/>
      <c r="AN341" s="40"/>
      <c r="AO341" s="44"/>
      <c r="AP341" s="40"/>
      <c r="AQ341" s="44"/>
      <c r="AR341" s="44"/>
      <c r="AS341" s="44"/>
      <c r="AZ341" s="92" t="str">
        <f>IF(ISNUMBER(($H341)),IF('Order Form'!$K$15="Yes","Y",""),"")</f>
        <v/>
      </c>
      <c r="BD341" s="93" t="e">
        <f>IF('Order Form'!#REF!&gt;0,"OF"," ")</f>
        <v>#REF!</v>
      </c>
      <c r="BE341" s="92" t="e">
        <f>IF('Order Form'!#REF!&gt;0,"Y"," ")</f>
        <v>#REF!</v>
      </c>
      <c r="BF341" s="92" t="e">
        <f>IF('Order Form'!#REF!&gt;0,"STANDARD"," ")</f>
        <v>#REF!</v>
      </c>
    </row>
    <row r="342" spans="1:58">
      <c r="A342" s="40"/>
      <c r="B342" s="99" t="str">
        <f>IF(ISNUMBER(($H342)),'Order Form'!$D$5,"")</f>
        <v/>
      </c>
      <c r="C342" s="98" t="str">
        <f>IF(ISNUMBER(($H342)),'Order Form'!$G$5,"")</f>
        <v/>
      </c>
      <c r="D342" s="98" t="str">
        <f>IF('Order Form'!F358="","",IF(ISNUMBER(($H342)),'Order Form'!F358,""))</f>
        <v/>
      </c>
      <c r="E342" s="41"/>
      <c r="F342" s="97" t="str">
        <f>IF(ISNUMBER((H342)),SUBSTITUTE(SUBSTITUTE('Order Form'!B358,"-","")," ",""),"")</f>
        <v/>
      </c>
      <c r="G342" s="42"/>
      <c r="H342" s="96" t="str">
        <f>IF('Order Form'!H358&gt;0,'Order Form'!H358," ")</f>
        <v xml:space="preserve"> </v>
      </c>
      <c r="I342" s="95" t="str">
        <f>IF('Order Form'!$K$13="Yes",(IF('Order Form'!J358&gt;0,"",IF('Order Form'!$K$10&lt;&gt;"GR - Gratis",IF('Order Form'!I358=0,"",IF(ISNUMBER($H342),'Order Form'!I358,"")),""))),"")</f>
        <v/>
      </c>
      <c r="J342" s="95" t="str">
        <f>IF('Order Form'!$K$13="Yes",(IF('Order Form'!J358=0,"",IF('Order Form'!$K$10&lt;&gt;"GR - Gratis",IF(ISNUMBER($H342),'Order Form'!J358,""),""))),"")</f>
        <v/>
      </c>
      <c r="K342" s="43"/>
      <c r="L342" s="95" t="str">
        <f>IF('Order Form'!J358&gt;0,"",IF('Order Form'!G358=0,"",IF('Order Form'!$K$10&lt;&gt;"GR - Gratis",IF('Order Form'!$K$12="Yes",IF(ISNUMBER($H342),'Order Form'!G358*100,""),""),"")))</f>
        <v/>
      </c>
      <c r="M342" s="95" t="str">
        <f>IF('Order Form'!J358&gt;0,"",IF('Order Form'!$K$17=0,"",IF('Order Form'!$K$17=0,"",IF('Order Form'!$K$10&lt;&gt;"GR - Gratis",IF('Order Form'!$K$12="Yes",IF(ISNUMBER($H342),'Order Form'!$K$17*100,""),""),""))))</f>
        <v/>
      </c>
      <c r="N342" s="44"/>
      <c r="O342" s="94" t="str">
        <f>IF('Order Form'!$B$8="Name / Attent Of","",IF(ISNUMBER($H342),IF('Order Form'!$K$14="Yes",'Order Form'!$B$8,""),""))</f>
        <v/>
      </c>
      <c r="P342" s="102" t="str">
        <f>IF('Order Form'!$B$9="Company / Department","",IF(ISNUMBER($H342),IF('Order Form'!$K$14="Yes",'Order Form'!$B$9,""),""))</f>
        <v/>
      </c>
      <c r="Q342" s="94" t="str">
        <f>IF('Order Form'!$B$10="Address 1","",IF(ISNUMBER($H342),IF('Order Form'!$K$14="Yes",'Order Form'!$B$10,""),""))</f>
        <v/>
      </c>
      <c r="R342" s="94" t="str">
        <f>IF('Order Form'!$B$11="Address 2","",IF(ISNUMBER($H342),IF('Order Form'!$K$14="Yes",'Order Form'!$B$11,""),""))</f>
        <v/>
      </c>
      <c r="S342" s="102" t="str">
        <f>IF('Order Form'!$B$12="Address 3","",IF(ISNUMBER($H342),IF('Order Form'!$K$14="Yes",'Order Form'!$B$12,""),""))</f>
        <v/>
      </c>
      <c r="T342" s="94" t="str">
        <f>IF('Order Form'!$B$13="Town","",IF(ISNUMBER($H342),IF('Order Form'!$K$14="Yes",'Order Form'!$B$13,""),""))</f>
        <v/>
      </c>
      <c r="U342" s="40"/>
      <c r="V342" s="109" t="str">
        <f>IF('Order Form'!$B$14="Post Code","",IF(ISNUMBER($H342),IF('Order Form'!$K$14="Yes",'Order Form'!$B$14,""),""))</f>
        <v/>
      </c>
      <c r="W342" s="104" t="str">
        <f>IF('Order Form'!$B$15="Country","",IF(ISNUMBER($H342),IF('Order Form'!$K$14="Yes",VLOOKUP('Order Form'!$B$15,Lists!N:O,2,0),""),""))</f>
        <v/>
      </c>
      <c r="X342" s="106"/>
      <c r="Y342" s="105" t="str">
        <f>IF('Order Form'!$F$8="Phone","",IF(ISNUMBER($H342),IF('Order Form'!$K$14="Yes",'Order Form'!$F$8,""),""))</f>
        <v/>
      </c>
      <c r="Z342" s="103" t="str">
        <f>IF('Order Form'!$F$9="Email","",IF(ISNUMBER($H342),IF('Order Form'!$K$14="Yes",'Order Form'!$F$9,""),""))</f>
        <v/>
      </c>
      <c r="AA342" s="44"/>
      <c r="AC342" s="92" t="str">
        <f>IF(ISNUMBER(($H342)),LEFT('Order Form'!$K$10,2),"")</f>
        <v/>
      </c>
      <c r="AD342" s="40"/>
      <c r="AE342" s="92" t="str">
        <f>IF(AC342="GR",LEFT('Order Form'!$K$11,2),"")</f>
        <v/>
      </c>
      <c r="AF342" s="40"/>
      <c r="AG342" s="44"/>
      <c r="AH342" s="44"/>
      <c r="AI342" s="92" t="str">
        <f>IF(ISNUMBER(($H342)),IF('Order Form'!$K$16="Yes","P",""),"")</f>
        <v/>
      </c>
      <c r="AJ342" s="40"/>
      <c r="AK342" s="112"/>
      <c r="AL342" s="112"/>
      <c r="AM342" s="40"/>
      <c r="AN342" s="40"/>
      <c r="AO342" s="44"/>
      <c r="AP342" s="40"/>
      <c r="AQ342" s="44"/>
      <c r="AR342" s="44"/>
      <c r="AS342" s="44"/>
      <c r="AZ342" s="92" t="str">
        <f>IF(ISNUMBER(($H342)),IF('Order Form'!$K$15="Yes","Y",""),"")</f>
        <v/>
      </c>
      <c r="BD342" s="93" t="e">
        <f>IF('Order Form'!#REF!&gt;0,"OF"," ")</f>
        <v>#REF!</v>
      </c>
      <c r="BE342" s="92" t="e">
        <f>IF('Order Form'!#REF!&gt;0,"Y"," ")</f>
        <v>#REF!</v>
      </c>
      <c r="BF342" s="92" t="e">
        <f>IF('Order Form'!#REF!&gt;0,"STANDARD"," ")</f>
        <v>#REF!</v>
      </c>
    </row>
    <row r="343" spans="1:58">
      <c r="A343" s="40"/>
      <c r="B343" s="99" t="str">
        <f>IF(ISNUMBER(($H343)),'Order Form'!$D$5,"")</f>
        <v/>
      </c>
      <c r="C343" s="98" t="str">
        <f>IF(ISNUMBER(($H343)),'Order Form'!$G$5,"")</f>
        <v/>
      </c>
      <c r="D343" s="98" t="str">
        <f>IF('Order Form'!F359="","",IF(ISNUMBER(($H343)),'Order Form'!F359,""))</f>
        <v/>
      </c>
      <c r="E343" s="41"/>
      <c r="F343" s="97" t="str">
        <f>IF(ISNUMBER((H343)),SUBSTITUTE(SUBSTITUTE('Order Form'!B359,"-","")," ",""),"")</f>
        <v/>
      </c>
      <c r="G343" s="42"/>
      <c r="H343" s="96" t="str">
        <f>IF('Order Form'!H359&gt;0,'Order Form'!H359," ")</f>
        <v xml:space="preserve"> </v>
      </c>
      <c r="I343" s="95" t="str">
        <f>IF('Order Form'!$K$13="Yes",(IF('Order Form'!J359&gt;0,"",IF('Order Form'!$K$10&lt;&gt;"GR - Gratis",IF('Order Form'!I359=0,"",IF(ISNUMBER($H343),'Order Form'!I359,"")),""))),"")</f>
        <v/>
      </c>
      <c r="J343" s="95" t="str">
        <f>IF('Order Form'!$K$13="Yes",(IF('Order Form'!J359=0,"",IF('Order Form'!$K$10&lt;&gt;"GR - Gratis",IF(ISNUMBER($H343),'Order Form'!J359,""),""))),"")</f>
        <v/>
      </c>
      <c r="K343" s="43"/>
      <c r="L343" s="95" t="str">
        <f>IF('Order Form'!J359&gt;0,"",IF('Order Form'!G359=0,"",IF('Order Form'!$K$10&lt;&gt;"GR - Gratis",IF('Order Form'!$K$12="Yes",IF(ISNUMBER($H343),'Order Form'!G359*100,""),""),"")))</f>
        <v/>
      </c>
      <c r="M343" s="95" t="str">
        <f>IF('Order Form'!J359&gt;0,"",IF('Order Form'!$K$17=0,"",IF('Order Form'!$K$17=0,"",IF('Order Form'!$K$10&lt;&gt;"GR - Gratis",IF('Order Form'!$K$12="Yes",IF(ISNUMBER($H343),'Order Form'!$K$17*100,""),""),""))))</f>
        <v/>
      </c>
      <c r="N343" s="44"/>
      <c r="O343" s="94" t="str">
        <f>IF('Order Form'!$B$8="Name / Attent Of","",IF(ISNUMBER($H343),IF('Order Form'!$K$14="Yes",'Order Form'!$B$8,""),""))</f>
        <v/>
      </c>
      <c r="P343" s="102" t="str">
        <f>IF('Order Form'!$B$9="Company / Department","",IF(ISNUMBER($H343),IF('Order Form'!$K$14="Yes",'Order Form'!$B$9,""),""))</f>
        <v/>
      </c>
      <c r="Q343" s="94" t="str">
        <f>IF('Order Form'!$B$10="Address 1","",IF(ISNUMBER($H343),IF('Order Form'!$K$14="Yes",'Order Form'!$B$10,""),""))</f>
        <v/>
      </c>
      <c r="R343" s="94" t="str">
        <f>IF('Order Form'!$B$11="Address 2","",IF(ISNUMBER($H343),IF('Order Form'!$K$14="Yes",'Order Form'!$B$11,""),""))</f>
        <v/>
      </c>
      <c r="S343" s="102" t="str">
        <f>IF('Order Form'!$B$12="Address 3","",IF(ISNUMBER($H343),IF('Order Form'!$K$14="Yes",'Order Form'!$B$12,""),""))</f>
        <v/>
      </c>
      <c r="T343" s="94" t="str">
        <f>IF('Order Form'!$B$13="Town","",IF(ISNUMBER($H343),IF('Order Form'!$K$14="Yes",'Order Form'!$B$13,""),""))</f>
        <v/>
      </c>
      <c r="U343" s="40"/>
      <c r="V343" s="109" t="str">
        <f>IF('Order Form'!$B$14="Post Code","",IF(ISNUMBER($H343),IF('Order Form'!$K$14="Yes",'Order Form'!$B$14,""),""))</f>
        <v/>
      </c>
      <c r="W343" s="104" t="str">
        <f>IF('Order Form'!$B$15="Country","",IF(ISNUMBER($H343),IF('Order Form'!$K$14="Yes",VLOOKUP('Order Form'!$B$15,Lists!N:O,2,0),""),""))</f>
        <v/>
      </c>
      <c r="X343" s="106"/>
      <c r="Y343" s="105" t="str">
        <f>IF('Order Form'!$F$8="Phone","",IF(ISNUMBER($H343),IF('Order Form'!$K$14="Yes",'Order Form'!$F$8,""),""))</f>
        <v/>
      </c>
      <c r="Z343" s="103" t="str">
        <f>IF('Order Form'!$F$9="Email","",IF(ISNUMBER($H343),IF('Order Form'!$K$14="Yes",'Order Form'!$F$9,""),""))</f>
        <v/>
      </c>
      <c r="AA343" s="44"/>
      <c r="AC343" s="92" t="str">
        <f>IF(ISNUMBER(($H343)),LEFT('Order Form'!$K$10,2),"")</f>
        <v/>
      </c>
      <c r="AD343" s="40"/>
      <c r="AE343" s="92" t="str">
        <f>IF(AC343="GR",LEFT('Order Form'!$K$11,2),"")</f>
        <v/>
      </c>
      <c r="AF343" s="40"/>
      <c r="AG343" s="44"/>
      <c r="AH343" s="44"/>
      <c r="AI343" s="92" t="str">
        <f>IF(ISNUMBER(($H343)),IF('Order Form'!$K$16="Yes","P",""),"")</f>
        <v/>
      </c>
      <c r="AJ343" s="40"/>
      <c r="AK343" s="112"/>
      <c r="AL343" s="112"/>
      <c r="AM343" s="40"/>
      <c r="AN343" s="40"/>
      <c r="AO343" s="44"/>
      <c r="AP343" s="40"/>
      <c r="AQ343" s="44"/>
      <c r="AR343" s="44"/>
      <c r="AS343" s="44"/>
      <c r="AZ343" s="92" t="str">
        <f>IF(ISNUMBER(($H343)),IF('Order Form'!$K$15="Yes","Y",""),"")</f>
        <v/>
      </c>
      <c r="BD343" s="93" t="e">
        <f>IF('Order Form'!#REF!&gt;0,"OF"," ")</f>
        <v>#REF!</v>
      </c>
      <c r="BE343" s="92" t="e">
        <f>IF('Order Form'!#REF!&gt;0,"Y"," ")</f>
        <v>#REF!</v>
      </c>
      <c r="BF343" s="92" t="e">
        <f>IF('Order Form'!#REF!&gt;0,"STANDARD"," ")</f>
        <v>#REF!</v>
      </c>
    </row>
    <row r="344" spans="1:58">
      <c r="A344" s="40"/>
      <c r="B344" s="99" t="str">
        <f>IF(ISNUMBER(($H344)),'Order Form'!$D$5,"")</f>
        <v/>
      </c>
      <c r="C344" s="98" t="str">
        <f>IF(ISNUMBER(($H344)),'Order Form'!$G$5,"")</f>
        <v/>
      </c>
      <c r="D344" s="98" t="str">
        <f>IF('Order Form'!F360="","",IF(ISNUMBER(($H344)),'Order Form'!F360,""))</f>
        <v/>
      </c>
      <c r="E344" s="41"/>
      <c r="F344" s="97" t="str">
        <f>IF(ISNUMBER((H344)),SUBSTITUTE(SUBSTITUTE('Order Form'!B360,"-","")," ",""),"")</f>
        <v/>
      </c>
      <c r="G344" s="42"/>
      <c r="H344" s="96" t="str">
        <f>IF('Order Form'!H360&gt;0,'Order Form'!H360," ")</f>
        <v xml:space="preserve"> </v>
      </c>
      <c r="I344" s="95" t="str">
        <f>IF('Order Form'!$K$13="Yes",(IF('Order Form'!J360&gt;0,"",IF('Order Form'!$K$10&lt;&gt;"GR - Gratis",IF('Order Form'!I360=0,"",IF(ISNUMBER($H344),'Order Form'!I360,"")),""))),"")</f>
        <v/>
      </c>
      <c r="J344" s="95" t="str">
        <f>IF('Order Form'!$K$13="Yes",(IF('Order Form'!J360=0,"",IF('Order Form'!$K$10&lt;&gt;"GR - Gratis",IF(ISNUMBER($H344),'Order Form'!J360,""),""))),"")</f>
        <v/>
      </c>
      <c r="K344" s="43"/>
      <c r="L344" s="95" t="str">
        <f>IF('Order Form'!J360&gt;0,"",IF('Order Form'!G360=0,"",IF('Order Form'!$K$10&lt;&gt;"GR - Gratis",IF('Order Form'!$K$12="Yes",IF(ISNUMBER($H344),'Order Form'!G360*100,""),""),"")))</f>
        <v/>
      </c>
      <c r="M344" s="95" t="str">
        <f>IF('Order Form'!J360&gt;0,"",IF('Order Form'!$K$17=0,"",IF('Order Form'!$K$17=0,"",IF('Order Form'!$K$10&lt;&gt;"GR - Gratis",IF('Order Form'!$K$12="Yes",IF(ISNUMBER($H344),'Order Form'!$K$17*100,""),""),""))))</f>
        <v/>
      </c>
      <c r="N344" s="44"/>
      <c r="O344" s="94" t="str">
        <f>IF('Order Form'!$B$8="Name / Attent Of","",IF(ISNUMBER($H344),IF('Order Form'!$K$14="Yes",'Order Form'!$B$8,""),""))</f>
        <v/>
      </c>
      <c r="P344" s="102" t="str">
        <f>IF('Order Form'!$B$9="Company / Department","",IF(ISNUMBER($H344),IF('Order Form'!$K$14="Yes",'Order Form'!$B$9,""),""))</f>
        <v/>
      </c>
      <c r="Q344" s="94" t="str">
        <f>IF('Order Form'!$B$10="Address 1","",IF(ISNUMBER($H344),IF('Order Form'!$K$14="Yes",'Order Form'!$B$10,""),""))</f>
        <v/>
      </c>
      <c r="R344" s="94" t="str">
        <f>IF('Order Form'!$B$11="Address 2","",IF(ISNUMBER($H344),IF('Order Form'!$K$14="Yes",'Order Form'!$B$11,""),""))</f>
        <v/>
      </c>
      <c r="S344" s="102" t="str">
        <f>IF('Order Form'!$B$12="Address 3","",IF(ISNUMBER($H344),IF('Order Form'!$K$14="Yes",'Order Form'!$B$12,""),""))</f>
        <v/>
      </c>
      <c r="T344" s="94" t="str">
        <f>IF('Order Form'!$B$13="Town","",IF(ISNUMBER($H344),IF('Order Form'!$K$14="Yes",'Order Form'!$B$13,""),""))</f>
        <v/>
      </c>
      <c r="U344" s="40"/>
      <c r="V344" s="109" t="str">
        <f>IF('Order Form'!$B$14="Post Code","",IF(ISNUMBER($H344),IF('Order Form'!$K$14="Yes",'Order Form'!$B$14,""),""))</f>
        <v/>
      </c>
      <c r="W344" s="104" t="str">
        <f>IF('Order Form'!$B$15="Country","",IF(ISNUMBER($H344),IF('Order Form'!$K$14="Yes",VLOOKUP('Order Form'!$B$15,Lists!N:O,2,0),""),""))</f>
        <v/>
      </c>
      <c r="X344" s="106"/>
      <c r="Y344" s="105" t="str">
        <f>IF('Order Form'!$F$8="Phone","",IF(ISNUMBER($H344),IF('Order Form'!$K$14="Yes",'Order Form'!$F$8,""),""))</f>
        <v/>
      </c>
      <c r="Z344" s="103" t="str">
        <f>IF('Order Form'!$F$9="Email","",IF(ISNUMBER($H344),IF('Order Form'!$K$14="Yes",'Order Form'!$F$9,""),""))</f>
        <v/>
      </c>
      <c r="AA344" s="44"/>
      <c r="AC344" s="92" t="str">
        <f>IF(ISNUMBER(($H344)),LEFT('Order Form'!$K$10,2),"")</f>
        <v/>
      </c>
      <c r="AD344" s="40"/>
      <c r="AE344" s="92" t="str">
        <f>IF(AC344="GR",LEFT('Order Form'!$K$11,2),"")</f>
        <v/>
      </c>
      <c r="AF344" s="40"/>
      <c r="AG344" s="44"/>
      <c r="AH344" s="44"/>
      <c r="AI344" s="92" t="str">
        <f>IF(ISNUMBER(($H344)),IF('Order Form'!$K$16="Yes","P",""),"")</f>
        <v/>
      </c>
      <c r="AJ344" s="40"/>
      <c r="AK344" s="112"/>
      <c r="AL344" s="112"/>
      <c r="AM344" s="40"/>
      <c r="AN344" s="40"/>
      <c r="AO344" s="44"/>
      <c r="AP344" s="40"/>
      <c r="AQ344" s="44"/>
      <c r="AR344" s="44"/>
      <c r="AS344" s="44"/>
      <c r="AZ344" s="92" t="str">
        <f>IF(ISNUMBER(($H344)),IF('Order Form'!$K$15="Yes","Y",""),"")</f>
        <v/>
      </c>
      <c r="BD344" s="93" t="e">
        <f>IF('Order Form'!#REF!&gt;0,"OF"," ")</f>
        <v>#REF!</v>
      </c>
      <c r="BE344" s="92" t="e">
        <f>IF('Order Form'!#REF!&gt;0,"Y"," ")</f>
        <v>#REF!</v>
      </c>
      <c r="BF344" s="92" t="e">
        <f>IF('Order Form'!#REF!&gt;0,"STANDARD"," ")</f>
        <v>#REF!</v>
      </c>
    </row>
    <row r="345" spans="1:58">
      <c r="A345" s="40"/>
      <c r="B345" s="99" t="str">
        <f>IF(ISNUMBER(($H345)),'Order Form'!$D$5,"")</f>
        <v/>
      </c>
      <c r="C345" s="98" t="str">
        <f>IF(ISNUMBER(($H345)),'Order Form'!$G$5,"")</f>
        <v/>
      </c>
      <c r="D345" s="98" t="str">
        <f>IF('Order Form'!F361="","",IF(ISNUMBER(($H345)),'Order Form'!F361,""))</f>
        <v/>
      </c>
      <c r="E345" s="41"/>
      <c r="F345" s="97" t="str">
        <f>IF(ISNUMBER((H345)),SUBSTITUTE(SUBSTITUTE('Order Form'!B361,"-","")," ",""),"")</f>
        <v/>
      </c>
      <c r="G345" s="42"/>
      <c r="H345" s="96" t="str">
        <f>IF('Order Form'!H361&gt;0,'Order Form'!H361," ")</f>
        <v xml:space="preserve"> </v>
      </c>
      <c r="I345" s="95" t="str">
        <f>IF('Order Form'!$K$13="Yes",(IF('Order Form'!J361&gt;0,"",IF('Order Form'!$K$10&lt;&gt;"GR - Gratis",IF('Order Form'!I361=0,"",IF(ISNUMBER($H345),'Order Form'!I361,"")),""))),"")</f>
        <v/>
      </c>
      <c r="J345" s="95" t="str">
        <f>IF('Order Form'!$K$13="Yes",(IF('Order Form'!J361=0,"",IF('Order Form'!$K$10&lt;&gt;"GR - Gratis",IF(ISNUMBER($H345),'Order Form'!J361,""),""))),"")</f>
        <v/>
      </c>
      <c r="K345" s="43"/>
      <c r="L345" s="95" t="str">
        <f>IF('Order Form'!J361&gt;0,"",IF('Order Form'!G361=0,"",IF('Order Form'!$K$10&lt;&gt;"GR - Gratis",IF('Order Form'!$K$12="Yes",IF(ISNUMBER($H345),'Order Form'!G361*100,""),""),"")))</f>
        <v/>
      </c>
      <c r="M345" s="95" t="str">
        <f>IF('Order Form'!J361&gt;0,"",IF('Order Form'!$K$17=0,"",IF('Order Form'!$K$17=0,"",IF('Order Form'!$K$10&lt;&gt;"GR - Gratis",IF('Order Form'!$K$12="Yes",IF(ISNUMBER($H345),'Order Form'!$K$17*100,""),""),""))))</f>
        <v/>
      </c>
      <c r="N345" s="44"/>
      <c r="O345" s="94" t="str">
        <f>IF('Order Form'!$B$8="Name / Attent Of","",IF(ISNUMBER($H345),IF('Order Form'!$K$14="Yes",'Order Form'!$B$8,""),""))</f>
        <v/>
      </c>
      <c r="P345" s="102" t="str">
        <f>IF('Order Form'!$B$9="Company / Department","",IF(ISNUMBER($H345),IF('Order Form'!$K$14="Yes",'Order Form'!$B$9,""),""))</f>
        <v/>
      </c>
      <c r="Q345" s="94" t="str">
        <f>IF('Order Form'!$B$10="Address 1","",IF(ISNUMBER($H345),IF('Order Form'!$K$14="Yes",'Order Form'!$B$10,""),""))</f>
        <v/>
      </c>
      <c r="R345" s="94" t="str">
        <f>IF('Order Form'!$B$11="Address 2","",IF(ISNUMBER($H345),IF('Order Form'!$K$14="Yes",'Order Form'!$B$11,""),""))</f>
        <v/>
      </c>
      <c r="S345" s="102" t="str">
        <f>IF('Order Form'!$B$12="Address 3","",IF(ISNUMBER($H345),IF('Order Form'!$K$14="Yes",'Order Form'!$B$12,""),""))</f>
        <v/>
      </c>
      <c r="T345" s="94" t="str">
        <f>IF('Order Form'!$B$13="Town","",IF(ISNUMBER($H345),IF('Order Form'!$K$14="Yes",'Order Form'!$B$13,""),""))</f>
        <v/>
      </c>
      <c r="U345" s="40"/>
      <c r="V345" s="109" t="str">
        <f>IF('Order Form'!$B$14="Post Code","",IF(ISNUMBER($H345),IF('Order Form'!$K$14="Yes",'Order Form'!$B$14,""),""))</f>
        <v/>
      </c>
      <c r="W345" s="104" t="str">
        <f>IF('Order Form'!$B$15="Country","",IF(ISNUMBER($H345),IF('Order Form'!$K$14="Yes",VLOOKUP('Order Form'!$B$15,Lists!N:O,2,0),""),""))</f>
        <v/>
      </c>
      <c r="X345" s="106"/>
      <c r="Y345" s="105" t="str">
        <f>IF('Order Form'!$F$8="Phone","",IF(ISNUMBER($H345),IF('Order Form'!$K$14="Yes",'Order Form'!$F$8,""),""))</f>
        <v/>
      </c>
      <c r="Z345" s="103" t="str">
        <f>IF('Order Form'!$F$9="Email","",IF(ISNUMBER($H345),IF('Order Form'!$K$14="Yes",'Order Form'!$F$9,""),""))</f>
        <v/>
      </c>
      <c r="AA345" s="44"/>
      <c r="AC345" s="92" t="str">
        <f>IF(ISNUMBER(($H345)),LEFT('Order Form'!$K$10,2),"")</f>
        <v/>
      </c>
      <c r="AD345" s="40"/>
      <c r="AE345" s="92" t="str">
        <f>IF(AC345="GR",LEFT('Order Form'!$K$11,2),"")</f>
        <v/>
      </c>
      <c r="AF345" s="40"/>
      <c r="AG345" s="44"/>
      <c r="AH345" s="44"/>
      <c r="AI345" s="92" t="str">
        <f>IF(ISNUMBER(($H345)),IF('Order Form'!$K$16="Yes","P",""),"")</f>
        <v/>
      </c>
      <c r="AJ345" s="40"/>
      <c r="AK345" s="112"/>
      <c r="AL345" s="112"/>
      <c r="AM345" s="40"/>
      <c r="AN345" s="40"/>
      <c r="AO345" s="44"/>
      <c r="AP345" s="40"/>
      <c r="AQ345" s="44"/>
      <c r="AR345" s="44"/>
      <c r="AS345" s="44"/>
      <c r="AZ345" s="92" t="str">
        <f>IF(ISNUMBER(($H345)),IF('Order Form'!$K$15="Yes","Y",""),"")</f>
        <v/>
      </c>
      <c r="BD345" s="93" t="e">
        <f>IF('Order Form'!#REF!&gt;0,"OF"," ")</f>
        <v>#REF!</v>
      </c>
      <c r="BE345" s="92" t="e">
        <f>IF('Order Form'!#REF!&gt;0,"Y"," ")</f>
        <v>#REF!</v>
      </c>
      <c r="BF345" s="92" t="e">
        <f>IF('Order Form'!#REF!&gt;0,"STANDARD"," ")</f>
        <v>#REF!</v>
      </c>
    </row>
    <row r="346" spans="1:58">
      <c r="A346" s="40"/>
      <c r="B346" s="99" t="str">
        <f>IF(ISNUMBER(($H346)),'Order Form'!$D$5,"")</f>
        <v/>
      </c>
      <c r="C346" s="98" t="str">
        <f>IF(ISNUMBER(($H346)),'Order Form'!$G$5,"")</f>
        <v/>
      </c>
      <c r="D346" s="98" t="str">
        <f>IF('Order Form'!F362="","",IF(ISNUMBER(($H346)),'Order Form'!F362,""))</f>
        <v/>
      </c>
      <c r="E346" s="41"/>
      <c r="F346" s="97" t="str">
        <f>IF(ISNUMBER((H346)),SUBSTITUTE(SUBSTITUTE('Order Form'!B362,"-","")," ",""),"")</f>
        <v/>
      </c>
      <c r="G346" s="42"/>
      <c r="H346" s="96" t="str">
        <f>IF('Order Form'!H362&gt;0,'Order Form'!H362," ")</f>
        <v xml:space="preserve"> </v>
      </c>
      <c r="I346" s="95" t="str">
        <f>IF('Order Form'!$K$13="Yes",(IF('Order Form'!J362&gt;0,"",IF('Order Form'!$K$10&lt;&gt;"GR - Gratis",IF('Order Form'!I362=0,"",IF(ISNUMBER($H346),'Order Form'!I362,"")),""))),"")</f>
        <v/>
      </c>
      <c r="J346" s="95" t="str">
        <f>IF('Order Form'!$K$13="Yes",(IF('Order Form'!J362=0,"",IF('Order Form'!$K$10&lt;&gt;"GR - Gratis",IF(ISNUMBER($H346),'Order Form'!J362,""),""))),"")</f>
        <v/>
      </c>
      <c r="K346" s="43"/>
      <c r="L346" s="95" t="str">
        <f>IF('Order Form'!J362&gt;0,"",IF('Order Form'!G362=0,"",IF('Order Form'!$K$10&lt;&gt;"GR - Gratis",IF('Order Form'!$K$12="Yes",IF(ISNUMBER($H346),'Order Form'!G362*100,""),""),"")))</f>
        <v/>
      </c>
      <c r="M346" s="95" t="str">
        <f>IF('Order Form'!J362&gt;0,"",IF('Order Form'!$K$17=0,"",IF('Order Form'!$K$17=0,"",IF('Order Form'!$K$10&lt;&gt;"GR - Gratis",IF('Order Form'!$K$12="Yes",IF(ISNUMBER($H346),'Order Form'!$K$17*100,""),""),""))))</f>
        <v/>
      </c>
      <c r="N346" s="44"/>
      <c r="O346" s="94" t="str">
        <f>IF('Order Form'!$B$8="Name / Attent Of","",IF(ISNUMBER($H346),IF('Order Form'!$K$14="Yes",'Order Form'!$B$8,""),""))</f>
        <v/>
      </c>
      <c r="P346" s="102" t="str">
        <f>IF('Order Form'!$B$9="Company / Department","",IF(ISNUMBER($H346),IF('Order Form'!$K$14="Yes",'Order Form'!$B$9,""),""))</f>
        <v/>
      </c>
      <c r="Q346" s="94" t="str">
        <f>IF('Order Form'!$B$10="Address 1","",IF(ISNUMBER($H346),IF('Order Form'!$K$14="Yes",'Order Form'!$B$10,""),""))</f>
        <v/>
      </c>
      <c r="R346" s="94" t="str">
        <f>IF('Order Form'!$B$11="Address 2","",IF(ISNUMBER($H346),IF('Order Form'!$K$14="Yes",'Order Form'!$B$11,""),""))</f>
        <v/>
      </c>
      <c r="S346" s="102" t="str">
        <f>IF('Order Form'!$B$12="Address 3","",IF(ISNUMBER($H346),IF('Order Form'!$K$14="Yes",'Order Form'!$B$12,""),""))</f>
        <v/>
      </c>
      <c r="T346" s="94" t="str">
        <f>IF('Order Form'!$B$13="Town","",IF(ISNUMBER($H346),IF('Order Form'!$K$14="Yes",'Order Form'!$B$13,""),""))</f>
        <v/>
      </c>
      <c r="U346" s="40"/>
      <c r="V346" s="109" t="str">
        <f>IF('Order Form'!$B$14="Post Code","",IF(ISNUMBER($H346),IF('Order Form'!$K$14="Yes",'Order Form'!$B$14,""),""))</f>
        <v/>
      </c>
      <c r="W346" s="104" t="str">
        <f>IF('Order Form'!$B$15="Country","",IF(ISNUMBER($H346),IF('Order Form'!$K$14="Yes",VLOOKUP('Order Form'!$B$15,Lists!N:O,2,0),""),""))</f>
        <v/>
      </c>
      <c r="X346" s="106"/>
      <c r="Y346" s="105" t="str">
        <f>IF('Order Form'!$F$8="Phone","",IF(ISNUMBER($H346),IF('Order Form'!$K$14="Yes",'Order Form'!$F$8,""),""))</f>
        <v/>
      </c>
      <c r="Z346" s="103" t="str">
        <f>IF('Order Form'!$F$9="Email","",IF(ISNUMBER($H346),IF('Order Form'!$K$14="Yes",'Order Form'!$F$9,""),""))</f>
        <v/>
      </c>
      <c r="AA346" s="44"/>
      <c r="AC346" s="92" t="str">
        <f>IF(ISNUMBER(($H346)),LEFT('Order Form'!$K$10,2),"")</f>
        <v/>
      </c>
      <c r="AD346" s="40"/>
      <c r="AE346" s="92" t="str">
        <f>IF(AC346="GR",LEFT('Order Form'!$K$11,2),"")</f>
        <v/>
      </c>
      <c r="AF346" s="40"/>
      <c r="AG346" s="44"/>
      <c r="AH346" s="44"/>
      <c r="AI346" s="92" t="str">
        <f>IF(ISNUMBER(($H346)),IF('Order Form'!$K$16="Yes","P",""),"")</f>
        <v/>
      </c>
      <c r="AJ346" s="40"/>
      <c r="AK346" s="112"/>
      <c r="AL346" s="112"/>
      <c r="AM346" s="40"/>
      <c r="AN346" s="40"/>
      <c r="AO346" s="44"/>
      <c r="AP346" s="40"/>
      <c r="AQ346" s="44"/>
      <c r="AR346" s="44"/>
      <c r="AS346" s="44"/>
      <c r="AZ346" s="92" t="str">
        <f>IF(ISNUMBER(($H346)),IF('Order Form'!$K$15="Yes","Y",""),"")</f>
        <v/>
      </c>
      <c r="BD346" s="93" t="e">
        <f>IF('Order Form'!#REF!&gt;0,"OF"," ")</f>
        <v>#REF!</v>
      </c>
      <c r="BE346" s="92" t="e">
        <f>IF('Order Form'!#REF!&gt;0,"Y"," ")</f>
        <v>#REF!</v>
      </c>
      <c r="BF346" s="92" t="e">
        <f>IF('Order Form'!#REF!&gt;0,"STANDARD"," ")</f>
        <v>#REF!</v>
      </c>
    </row>
    <row r="347" spans="1:58">
      <c r="A347" s="40"/>
      <c r="B347" s="99" t="str">
        <f>IF(ISNUMBER(($H347)),'Order Form'!$D$5,"")</f>
        <v/>
      </c>
      <c r="C347" s="98" t="str">
        <f>IF(ISNUMBER(($H347)),'Order Form'!$G$5,"")</f>
        <v/>
      </c>
      <c r="D347" s="98" t="str">
        <f>IF('Order Form'!F363="","",IF(ISNUMBER(($H347)),'Order Form'!F363,""))</f>
        <v/>
      </c>
      <c r="E347" s="41"/>
      <c r="F347" s="97" t="str">
        <f>IF(ISNUMBER((H347)),SUBSTITUTE(SUBSTITUTE('Order Form'!B363,"-","")," ",""),"")</f>
        <v/>
      </c>
      <c r="G347" s="42"/>
      <c r="H347" s="96" t="str">
        <f>IF('Order Form'!H363&gt;0,'Order Form'!H363," ")</f>
        <v xml:space="preserve"> </v>
      </c>
      <c r="I347" s="95" t="str">
        <f>IF('Order Form'!$K$13="Yes",(IF('Order Form'!J363&gt;0,"",IF('Order Form'!$K$10&lt;&gt;"GR - Gratis",IF('Order Form'!I363=0,"",IF(ISNUMBER($H347),'Order Form'!I363,"")),""))),"")</f>
        <v/>
      </c>
      <c r="J347" s="95" t="str">
        <f>IF('Order Form'!$K$13="Yes",(IF('Order Form'!J363=0,"",IF('Order Form'!$K$10&lt;&gt;"GR - Gratis",IF(ISNUMBER($H347),'Order Form'!J363,""),""))),"")</f>
        <v/>
      </c>
      <c r="K347" s="43"/>
      <c r="L347" s="95" t="str">
        <f>IF('Order Form'!J363&gt;0,"",IF('Order Form'!G363=0,"",IF('Order Form'!$K$10&lt;&gt;"GR - Gratis",IF('Order Form'!$K$12="Yes",IF(ISNUMBER($H347),'Order Form'!G363*100,""),""),"")))</f>
        <v/>
      </c>
      <c r="M347" s="95" t="str">
        <f>IF('Order Form'!J363&gt;0,"",IF('Order Form'!$K$17=0,"",IF('Order Form'!$K$17=0,"",IF('Order Form'!$K$10&lt;&gt;"GR - Gratis",IF('Order Form'!$K$12="Yes",IF(ISNUMBER($H347),'Order Form'!$K$17*100,""),""),""))))</f>
        <v/>
      </c>
      <c r="N347" s="44"/>
      <c r="O347" s="94" t="str">
        <f>IF('Order Form'!$B$8="Name / Attent Of","",IF(ISNUMBER($H347),IF('Order Form'!$K$14="Yes",'Order Form'!$B$8,""),""))</f>
        <v/>
      </c>
      <c r="P347" s="102" t="str">
        <f>IF('Order Form'!$B$9="Company / Department","",IF(ISNUMBER($H347),IF('Order Form'!$K$14="Yes",'Order Form'!$B$9,""),""))</f>
        <v/>
      </c>
      <c r="Q347" s="94" t="str">
        <f>IF('Order Form'!$B$10="Address 1","",IF(ISNUMBER($H347),IF('Order Form'!$K$14="Yes",'Order Form'!$B$10,""),""))</f>
        <v/>
      </c>
      <c r="R347" s="94" t="str">
        <f>IF('Order Form'!$B$11="Address 2","",IF(ISNUMBER($H347),IF('Order Form'!$K$14="Yes",'Order Form'!$B$11,""),""))</f>
        <v/>
      </c>
      <c r="S347" s="102" t="str">
        <f>IF('Order Form'!$B$12="Address 3","",IF(ISNUMBER($H347),IF('Order Form'!$K$14="Yes",'Order Form'!$B$12,""),""))</f>
        <v/>
      </c>
      <c r="T347" s="94" t="str">
        <f>IF('Order Form'!$B$13="Town","",IF(ISNUMBER($H347),IF('Order Form'!$K$14="Yes",'Order Form'!$B$13,""),""))</f>
        <v/>
      </c>
      <c r="U347" s="40"/>
      <c r="V347" s="109" t="str">
        <f>IF('Order Form'!$B$14="Post Code","",IF(ISNUMBER($H347),IF('Order Form'!$K$14="Yes",'Order Form'!$B$14,""),""))</f>
        <v/>
      </c>
      <c r="W347" s="104" t="str">
        <f>IF('Order Form'!$B$15="Country","",IF(ISNUMBER($H347),IF('Order Form'!$K$14="Yes",VLOOKUP('Order Form'!$B$15,Lists!N:O,2,0),""),""))</f>
        <v/>
      </c>
      <c r="X347" s="106"/>
      <c r="Y347" s="105" t="str">
        <f>IF('Order Form'!$F$8="Phone","",IF(ISNUMBER($H347),IF('Order Form'!$K$14="Yes",'Order Form'!$F$8,""),""))</f>
        <v/>
      </c>
      <c r="Z347" s="103" t="str">
        <f>IF('Order Form'!$F$9="Email","",IF(ISNUMBER($H347),IF('Order Form'!$K$14="Yes",'Order Form'!$F$9,""),""))</f>
        <v/>
      </c>
      <c r="AA347" s="44"/>
      <c r="AC347" s="92" t="str">
        <f>IF(ISNUMBER(($H347)),LEFT('Order Form'!$K$10,2),"")</f>
        <v/>
      </c>
      <c r="AD347" s="40"/>
      <c r="AE347" s="92" t="str">
        <f>IF(AC347="GR",LEFT('Order Form'!$K$11,2),"")</f>
        <v/>
      </c>
      <c r="AF347" s="40"/>
      <c r="AG347" s="44"/>
      <c r="AH347" s="44"/>
      <c r="AI347" s="92" t="str">
        <f>IF(ISNUMBER(($H347)),IF('Order Form'!$K$16="Yes","P",""),"")</f>
        <v/>
      </c>
      <c r="AJ347" s="40"/>
      <c r="AK347" s="112"/>
      <c r="AL347" s="112"/>
      <c r="AM347" s="40"/>
      <c r="AN347" s="40"/>
      <c r="AO347" s="44"/>
      <c r="AP347" s="40"/>
      <c r="AQ347" s="44"/>
      <c r="AR347" s="44"/>
      <c r="AS347" s="44"/>
      <c r="AZ347" s="92" t="str">
        <f>IF(ISNUMBER(($H347)),IF('Order Form'!$K$15="Yes","Y",""),"")</f>
        <v/>
      </c>
      <c r="BD347" s="93" t="e">
        <f>IF('Order Form'!#REF!&gt;0,"OF"," ")</f>
        <v>#REF!</v>
      </c>
      <c r="BE347" s="92" t="e">
        <f>IF('Order Form'!#REF!&gt;0,"Y"," ")</f>
        <v>#REF!</v>
      </c>
      <c r="BF347" s="92" t="e">
        <f>IF('Order Form'!#REF!&gt;0,"STANDARD"," ")</f>
        <v>#REF!</v>
      </c>
    </row>
    <row r="348" spans="1:58">
      <c r="A348" s="40"/>
      <c r="B348" s="99" t="str">
        <f>IF(ISNUMBER(($H348)),'Order Form'!$D$5,"")</f>
        <v/>
      </c>
      <c r="C348" s="98" t="str">
        <f>IF(ISNUMBER(($H348)),'Order Form'!$G$5,"")</f>
        <v/>
      </c>
      <c r="D348" s="98" t="str">
        <f>IF('Order Form'!F364="","",IF(ISNUMBER(($H348)),'Order Form'!F364,""))</f>
        <v/>
      </c>
      <c r="E348" s="41"/>
      <c r="F348" s="97" t="str">
        <f>IF(ISNUMBER((H348)),SUBSTITUTE(SUBSTITUTE('Order Form'!B364,"-","")," ",""),"")</f>
        <v/>
      </c>
      <c r="G348" s="42"/>
      <c r="H348" s="96" t="str">
        <f>IF('Order Form'!H364&gt;0,'Order Form'!H364," ")</f>
        <v xml:space="preserve"> </v>
      </c>
      <c r="I348" s="95" t="str">
        <f>IF('Order Form'!$K$13="Yes",(IF('Order Form'!J364&gt;0,"",IF('Order Form'!$K$10&lt;&gt;"GR - Gratis",IF('Order Form'!I364=0,"",IF(ISNUMBER($H348),'Order Form'!I364,"")),""))),"")</f>
        <v/>
      </c>
      <c r="J348" s="95" t="str">
        <f>IF('Order Form'!$K$13="Yes",(IF('Order Form'!J364=0,"",IF('Order Form'!$K$10&lt;&gt;"GR - Gratis",IF(ISNUMBER($H348),'Order Form'!J364,""),""))),"")</f>
        <v/>
      </c>
      <c r="K348" s="43"/>
      <c r="L348" s="95" t="str">
        <f>IF('Order Form'!J364&gt;0,"",IF('Order Form'!G364=0,"",IF('Order Form'!$K$10&lt;&gt;"GR - Gratis",IF('Order Form'!$K$12="Yes",IF(ISNUMBER($H348),'Order Form'!G364*100,""),""),"")))</f>
        <v/>
      </c>
      <c r="M348" s="95" t="str">
        <f>IF('Order Form'!J364&gt;0,"",IF('Order Form'!$K$17=0,"",IF('Order Form'!$K$17=0,"",IF('Order Form'!$K$10&lt;&gt;"GR - Gratis",IF('Order Form'!$K$12="Yes",IF(ISNUMBER($H348),'Order Form'!$K$17*100,""),""),""))))</f>
        <v/>
      </c>
      <c r="N348" s="44"/>
      <c r="O348" s="94" t="str">
        <f>IF('Order Form'!$B$8="Name / Attent Of","",IF(ISNUMBER($H348),IF('Order Form'!$K$14="Yes",'Order Form'!$B$8,""),""))</f>
        <v/>
      </c>
      <c r="P348" s="102" t="str">
        <f>IF('Order Form'!$B$9="Company / Department","",IF(ISNUMBER($H348),IF('Order Form'!$K$14="Yes",'Order Form'!$B$9,""),""))</f>
        <v/>
      </c>
      <c r="Q348" s="94" t="str">
        <f>IF('Order Form'!$B$10="Address 1","",IF(ISNUMBER($H348),IF('Order Form'!$K$14="Yes",'Order Form'!$B$10,""),""))</f>
        <v/>
      </c>
      <c r="R348" s="94" t="str">
        <f>IF('Order Form'!$B$11="Address 2","",IF(ISNUMBER($H348),IF('Order Form'!$K$14="Yes",'Order Form'!$B$11,""),""))</f>
        <v/>
      </c>
      <c r="S348" s="102" t="str">
        <f>IF('Order Form'!$B$12="Address 3","",IF(ISNUMBER($H348),IF('Order Form'!$K$14="Yes",'Order Form'!$B$12,""),""))</f>
        <v/>
      </c>
      <c r="T348" s="94" t="str">
        <f>IF('Order Form'!$B$13="Town","",IF(ISNUMBER($H348),IF('Order Form'!$K$14="Yes",'Order Form'!$B$13,""),""))</f>
        <v/>
      </c>
      <c r="U348" s="40"/>
      <c r="V348" s="109" t="str">
        <f>IF('Order Form'!$B$14="Post Code","",IF(ISNUMBER($H348),IF('Order Form'!$K$14="Yes",'Order Form'!$B$14,""),""))</f>
        <v/>
      </c>
      <c r="W348" s="104" t="str">
        <f>IF('Order Form'!$B$15="Country","",IF(ISNUMBER($H348),IF('Order Form'!$K$14="Yes",VLOOKUP('Order Form'!$B$15,Lists!N:O,2,0),""),""))</f>
        <v/>
      </c>
      <c r="X348" s="106"/>
      <c r="Y348" s="105" t="str">
        <f>IF('Order Form'!$F$8="Phone","",IF(ISNUMBER($H348),IF('Order Form'!$K$14="Yes",'Order Form'!$F$8,""),""))</f>
        <v/>
      </c>
      <c r="Z348" s="103" t="str">
        <f>IF('Order Form'!$F$9="Email","",IF(ISNUMBER($H348),IF('Order Form'!$K$14="Yes",'Order Form'!$F$9,""),""))</f>
        <v/>
      </c>
      <c r="AA348" s="44"/>
      <c r="AC348" s="92" t="str">
        <f>IF(ISNUMBER(($H348)),LEFT('Order Form'!$K$10,2),"")</f>
        <v/>
      </c>
      <c r="AD348" s="40"/>
      <c r="AE348" s="92" t="str">
        <f>IF(AC348="GR",LEFT('Order Form'!$K$11,2),"")</f>
        <v/>
      </c>
      <c r="AF348" s="40"/>
      <c r="AG348" s="44"/>
      <c r="AH348" s="44"/>
      <c r="AI348" s="92" t="str">
        <f>IF(ISNUMBER(($H348)),IF('Order Form'!$K$16="Yes","P",""),"")</f>
        <v/>
      </c>
      <c r="AJ348" s="40"/>
      <c r="AK348" s="112"/>
      <c r="AL348" s="112"/>
      <c r="AM348" s="40"/>
      <c r="AN348" s="40"/>
      <c r="AO348" s="44"/>
      <c r="AP348" s="40"/>
      <c r="AQ348" s="44"/>
      <c r="AR348" s="44"/>
      <c r="AS348" s="44"/>
      <c r="AZ348" s="92" t="str">
        <f>IF(ISNUMBER(($H348)),IF('Order Form'!$K$15="Yes","Y",""),"")</f>
        <v/>
      </c>
      <c r="BD348" s="93" t="e">
        <f>IF('Order Form'!#REF!&gt;0,"OF"," ")</f>
        <v>#REF!</v>
      </c>
      <c r="BE348" s="92" t="e">
        <f>IF('Order Form'!#REF!&gt;0,"Y"," ")</f>
        <v>#REF!</v>
      </c>
      <c r="BF348" s="92" t="e">
        <f>IF('Order Form'!#REF!&gt;0,"STANDARD"," ")</f>
        <v>#REF!</v>
      </c>
    </row>
    <row r="349" spans="1:58">
      <c r="A349" s="40"/>
      <c r="B349" s="99" t="str">
        <f>IF(ISNUMBER(($H349)),'Order Form'!$D$5,"")</f>
        <v/>
      </c>
      <c r="C349" s="98" t="str">
        <f>IF(ISNUMBER(($H349)),'Order Form'!$G$5,"")</f>
        <v/>
      </c>
      <c r="D349" s="98" t="str">
        <f>IF('Order Form'!F365="","",IF(ISNUMBER(($H349)),'Order Form'!F365,""))</f>
        <v/>
      </c>
      <c r="E349" s="41"/>
      <c r="F349" s="97" t="str">
        <f>IF(ISNUMBER((H349)),SUBSTITUTE(SUBSTITUTE('Order Form'!B365,"-","")," ",""),"")</f>
        <v/>
      </c>
      <c r="G349" s="42"/>
      <c r="H349" s="96" t="str">
        <f>IF('Order Form'!H365&gt;0,'Order Form'!H365," ")</f>
        <v xml:space="preserve"> </v>
      </c>
      <c r="I349" s="95" t="str">
        <f>IF('Order Form'!$K$13="Yes",(IF('Order Form'!J365&gt;0,"",IF('Order Form'!$K$10&lt;&gt;"GR - Gratis",IF('Order Form'!I365=0,"",IF(ISNUMBER($H349),'Order Form'!I365,"")),""))),"")</f>
        <v/>
      </c>
      <c r="J349" s="95" t="str">
        <f>IF('Order Form'!$K$13="Yes",(IF('Order Form'!J365=0,"",IF('Order Form'!$K$10&lt;&gt;"GR - Gratis",IF(ISNUMBER($H349),'Order Form'!J365,""),""))),"")</f>
        <v/>
      </c>
      <c r="K349" s="43"/>
      <c r="L349" s="95" t="str">
        <f>IF('Order Form'!J365&gt;0,"",IF('Order Form'!G365=0,"",IF('Order Form'!$K$10&lt;&gt;"GR - Gratis",IF('Order Form'!$K$12="Yes",IF(ISNUMBER($H349),'Order Form'!G365*100,""),""),"")))</f>
        <v/>
      </c>
      <c r="M349" s="95" t="str">
        <f>IF('Order Form'!J365&gt;0,"",IF('Order Form'!$K$17=0,"",IF('Order Form'!$K$17=0,"",IF('Order Form'!$K$10&lt;&gt;"GR - Gratis",IF('Order Form'!$K$12="Yes",IF(ISNUMBER($H349),'Order Form'!$K$17*100,""),""),""))))</f>
        <v/>
      </c>
      <c r="N349" s="44"/>
      <c r="O349" s="94" t="str">
        <f>IF('Order Form'!$B$8="Name / Attent Of","",IF(ISNUMBER($H349),IF('Order Form'!$K$14="Yes",'Order Form'!$B$8,""),""))</f>
        <v/>
      </c>
      <c r="P349" s="102" t="str">
        <f>IF('Order Form'!$B$9="Company / Department","",IF(ISNUMBER($H349),IF('Order Form'!$K$14="Yes",'Order Form'!$B$9,""),""))</f>
        <v/>
      </c>
      <c r="Q349" s="94" t="str">
        <f>IF('Order Form'!$B$10="Address 1","",IF(ISNUMBER($H349),IF('Order Form'!$K$14="Yes",'Order Form'!$B$10,""),""))</f>
        <v/>
      </c>
      <c r="R349" s="94" t="str">
        <f>IF('Order Form'!$B$11="Address 2","",IF(ISNUMBER($H349),IF('Order Form'!$K$14="Yes",'Order Form'!$B$11,""),""))</f>
        <v/>
      </c>
      <c r="S349" s="102" t="str">
        <f>IF('Order Form'!$B$12="Address 3","",IF(ISNUMBER($H349),IF('Order Form'!$K$14="Yes",'Order Form'!$B$12,""),""))</f>
        <v/>
      </c>
      <c r="T349" s="94" t="str">
        <f>IF('Order Form'!$B$13="Town","",IF(ISNUMBER($H349),IF('Order Form'!$K$14="Yes",'Order Form'!$B$13,""),""))</f>
        <v/>
      </c>
      <c r="U349" s="40"/>
      <c r="V349" s="109" t="str">
        <f>IF('Order Form'!$B$14="Post Code","",IF(ISNUMBER($H349),IF('Order Form'!$K$14="Yes",'Order Form'!$B$14,""),""))</f>
        <v/>
      </c>
      <c r="W349" s="104" t="str">
        <f>IF('Order Form'!$B$15="Country","",IF(ISNUMBER($H349),IF('Order Form'!$K$14="Yes",VLOOKUP('Order Form'!$B$15,Lists!N:O,2,0),""),""))</f>
        <v/>
      </c>
      <c r="X349" s="106"/>
      <c r="Y349" s="105" t="str">
        <f>IF('Order Form'!$F$8="Phone","",IF(ISNUMBER($H349),IF('Order Form'!$K$14="Yes",'Order Form'!$F$8,""),""))</f>
        <v/>
      </c>
      <c r="Z349" s="103" t="str">
        <f>IF('Order Form'!$F$9="Email","",IF(ISNUMBER($H349),IF('Order Form'!$K$14="Yes",'Order Form'!$F$9,""),""))</f>
        <v/>
      </c>
      <c r="AA349" s="44"/>
      <c r="AC349" s="92" t="str">
        <f>IF(ISNUMBER(($H349)),LEFT('Order Form'!$K$10,2),"")</f>
        <v/>
      </c>
      <c r="AD349" s="40"/>
      <c r="AE349" s="92" t="str">
        <f>IF(AC349="GR",LEFT('Order Form'!$K$11,2),"")</f>
        <v/>
      </c>
      <c r="AF349" s="40"/>
      <c r="AG349" s="44"/>
      <c r="AH349" s="44"/>
      <c r="AI349" s="92" t="str">
        <f>IF(ISNUMBER(($H349)),IF('Order Form'!$K$16="Yes","P",""),"")</f>
        <v/>
      </c>
      <c r="AJ349" s="40"/>
      <c r="AK349" s="112"/>
      <c r="AL349" s="112"/>
      <c r="AM349" s="40"/>
      <c r="AN349" s="40"/>
      <c r="AO349" s="44"/>
      <c r="AP349" s="40"/>
      <c r="AQ349" s="44"/>
      <c r="AR349" s="44"/>
      <c r="AS349" s="44"/>
      <c r="AZ349" s="92" t="str">
        <f>IF(ISNUMBER(($H349)),IF('Order Form'!$K$15="Yes","Y",""),"")</f>
        <v/>
      </c>
      <c r="BD349" s="93" t="e">
        <f>IF('Order Form'!#REF!&gt;0,"OF"," ")</f>
        <v>#REF!</v>
      </c>
      <c r="BE349" s="92" t="e">
        <f>IF('Order Form'!#REF!&gt;0,"Y"," ")</f>
        <v>#REF!</v>
      </c>
      <c r="BF349" s="92" t="e">
        <f>IF('Order Form'!#REF!&gt;0,"STANDARD"," ")</f>
        <v>#REF!</v>
      </c>
    </row>
    <row r="350" spans="1:58">
      <c r="A350" s="40"/>
      <c r="B350" s="99" t="str">
        <f>IF(ISNUMBER(($H350)),'Order Form'!$D$5,"")</f>
        <v/>
      </c>
      <c r="C350" s="98" t="str">
        <f>IF(ISNUMBER(($H350)),'Order Form'!$G$5,"")</f>
        <v/>
      </c>
      <c r="D350" s="98" t="str">
        <f>IF('Order Form'!F366="","",IF(ISNUMBER(($H350)),'Order Form'!F366,""))</f>
        <v/>
      </c>
      <c r="E350" s="41"/>
      <c r="F350" s="97" t="str">
        <f>IF(ISNUMBER((H350)),SUBSTITUTE(SUBSTITUTE('Order Form'!B366,"-","")," ",""),"")</f>
        <v/>
      </c>
      <c r="G350" s="42"/>
      <c r="H350" s="96" t="str">
        <f>IF('Order Form'!H366&gt;0,'Order Form'!H366," ")</f>
        <v xml:space="preserve"> </v>
      </c>
      <c r="I350" s="95" t="str">
        <f>IF('Order Form'!$K$13="Yes",(IF('Order Form'!J366&gt;0,"",IF('Order Form'!$K$10&lt;&gt;"GR - Gratis",IF('Order Form'!I366=0,"",IF(ISNUMBER($H350),'Order Form'!I366,"")),""))),"")</f>
        <v/>
      </c>
      <c r="J350" s="95" t="str">
        <f>IF('Order Form'!$K$13="Yes",(IF('Order Form'!J366=0,"",IF('Order Form'!$K$10&lt;&gt;"GR - Gratis",IF(ISNUMBER($H350),'Order Form'!J366,""),""))),"")</f>
        <v/>
      </c>
      <c r="K350" s="43"/>
      <c r="L350" s="95" t="str">
        <f>IF('Order Form'!J366&gt;0,"",IF('Order Form'!G366=0,"",IF('Order Form'!$K$10&lt;&gt;"GR - Gratis",IF('Order Form'!$K$12="Yes",IF(ISNUMBER($H350),'Order Form'!G366*100,""),""),"")))</f>
        <v/>
      </c>
      <c r="M350" s="95" t="str">
        <f>IF('Order Form'!J366&gt;0,"",IF('Order Form'!$K$17=0,"",IF('Order Form'!$K$17=0,"",IF('Order Form'!$K$10&lt;&gt;"GR - Gratis",IF('Order Form'!$K$12="Yes",IF(ISNUMBER($H350),'Order Form'!$K$17*100,""),""),""))))</f>
        <v/>
      </c>
      <c r="N350" s="44"/>
      <c r="O350" s="94" t="str">
        <f>IF('Order Form'!$B$8="Name / Attent Of","",IF(ISNUMBER($H350),IF('Order Form'!$K$14="Yes",'Order Form'!$B$8,""),""))</f>
        <v/>
      </c>
      <c r="P350" s="102" t="str">
        <f>IF('Order Form'!$B$9="Company / Department","",IF(ISNUMBER($H350),IF('Order Form'!$K$14="Yes",'Order Form'!$B$9,""),""))</f>
        <v/>
      </c>
      <c r="Q350" s="94" t="str">
        <f>IF('Order Form'!$B$10="Address 1","",IF(ISNUMBER($H350),IF('Order Form'!$K$14="Yes",'Order Form'!$B$10,""),""))</f>
        <v/>
      </c>
      <c r="R350" s="94" t="str">
        <f>IF('Order Form'!$B$11="Address 2","",IF(ISNUMBER($H350),IF('Order Form'!$K$14="Yes",'Order Form'!$B$11,""),""))</f>
        <v/>
      </c>
      <c r="S350" s="102" t="str">
        <f>IF('Order Form'!$B$12="Address 3","",IF(ISNUMBER($H350),IF('Order Form'!$K$14="Yes",'Order Form'!$B$12,""),""))</f>
        <v/>
      </c>
      <c r="T350" s="94" t="str">
        <f>IF('Order Form'!$B$13="Town","",IF(ISNUMBER($H350),IF('Order Form'!$K$14="Yes",'Order Form'!$B$13,""),""))</f>
        <v/>
      </c>
      <c r="U350" s="40"/>
      <c r="V350" s="109" t="str">
        <f>IF('Order Form'!$B$14="Post Code","",IF(ISNUMBER($H350),IF('Order Form'!$K$14="Yes",'Order Form'!$B$14,""),""))</f>
        <v/>
      </c>
      <c r="W350" s="104" t="str">
        <f>IF('Order Form'!$B$15="Country","",IF(ISNUMBER($H350),IF('Order Form'!$K$14="Yes",VLOOKUP('Order Form'!$B$15,Lists!N:O,2,0),""),""))</f>
        <v/>
      </c>
      <c r="X350" s="106"/>
      <c r="Y350" s="105" t="str">
        <f>IF('Order Form'!$F$8="Phone","",IF(ISNUMBER($H350),IF('Order Form'!$K$14="Yes",'Order Form'!$F$8,""),""))</f>
        <v/>
      </c>
      <c r="Z350" s="103" t="str">
        <f>IF('Order Form'!$F$9="Email","",IF(ISNUMBER($H350),IF('Order Form'!$K$14="Yes",'Order Form'!$F$9,""),""))</f>
        <v/>
      </c>
      <c r="AA350" s="44"/>
      <c r="AC350" s="92" t="str">
        <f>IF(ISNUMBER(($H350)),LEFT('Order Form'!$K$10,2),"")</f>
        <v/>
      </c>
      <c r="AD350" s="40"/>
      <c r="AE350" s="92" t="str">
        <f>IF(AC350="GR",LEFT('Order Form'!$K$11,2),"")</f>
        <v/>
      </c>
      <c r="AF350" s="40"/>
      <c r="AG350" s="44"/>
      <c r="AH350" s="44"/>
      <c r="AI350" s="92" t="str">
        <f>IF(ISNUMBER(($H350)),IF('Order Form'!$K$16="Yes","P",""),"")</f>
        <v/>
      </c>
      <c r="AJ350" s="40"/>
      <c r="AK350" s="112"/>
      <c r="AL350" s="112"/>
      <c r="AM350" s="40"/>
      <c r="AN350" s="40"/>
      <c r="AO350" s="44"/>
      <c r="AP350" s="40"/>
      <c r="AQ350" s="44"/>
      <c r="AR350" s="44"/>
      <c r="AS350" s="44"/>
      <c r="AZ350" s="92" t="str">
        <f>IF(ISNUMBER(($H350)),IF('Order Form'!$K$15="Yes","Y",""),"")</f>
        <v/>
      </c>
      <c r="BD350" s="93" t="e">
        <f>IF('Order Form'!#REF!&gt;0,"OF"," ")</f>
        <v>#REF!</v>
      </c>
      <c r="BE350" s="92" t="e">
        <f>IF('Order Form'!#REF!&gt;0,"Y"," ")</f>
        <v>#REF!</v>
      </c>
      <c r="BF350" s="92" t="e">
        <f>IF('Order Form'!#REF!&gt;0,"STANDARD"," ")</f>
        <v>#REF!</v>
      </c>
    </row>
    <row r="351" spans="1:58">
      <c r="A351" s="40"/>
      <c r="B351" s="99" t="str">
        <f>IF(ISNUMBER(($H351)),'Order Form'!$D$5,"")</f>
        <v/>
      </c>
      <c r="C351" s="98" t="str">
        <f>IF(ISNUMBER(($H351)),'Order Form'!$G$5,"")</f>
        <v/>
      </c>
      <c r="D351" s="98" t="str">
        <f>IF('Order Form'!F367="","",IF(ISNUMBER(($H351)),'Order Form'!F367,""))</f>
        <v/>
      </c>
      <c r="E351" s="41"/>
      <c r="F351" s="97" t="str">
        <f>IF(ISNUMBER((H351)),SUBSTITUTE(SUBSTITUTE('Order Form'!B367,"-","")," ",""),"")</f>
        <v/>
      </c>
      <c r="G351" s="42"/>
      <c r="H351" s="96" t="str">
        <f>IF('Order Form'!H367&gt;0,'Order Form'!H367," ")</f>
        <v xml:space="preserve"> </v>
      </c>
      <c r="I351" s="95" t="str">
        <f>IF('Order Form'!$K$13="Yes",(IF('Order Form'!J367&gt;0,"",IF('Order Form'!$K$10&lt;&gt;"GR - Gratis",IF('Order Form'!I367=0,"",IF(ISNUMBER($H351),'Order Form'!I367,"")),""))),"")</f>
        <v/>
      </c>
      <c r="J351" s="95" t="str">
        <f>IF('Order Form'!$K$13="Yes",(IF('Order Form'!J367=0,"",IF('Order Form'!$K$10&lt;&gt;"GR - Gratis",IF(ISNUMBER($H351),'Order Form'!J367,""),""))),"")</f>
        <v/>
      </c>
      <c r="K351" s="43"/>
      <c r="L351" s="95" t="str">
        <f>IF('Order Form'!J367&gt;0,"",IF('Order Form'!G367=0,"",IF('Order Form'!$K$10&lt;&gt;"GR - Gratis",IF('Order Form'!$K$12="Yes",IF(ISNUMBER($H351),'Order Form'!G367*100,""),""),"")))</f>
        <v/>
      </c>
      <c r="M351" s="95" t="str">
        <f>IF('Order Form'!J367&gt;0,"",IF('Order Form'!$K$17=0,"",IF('Order Form'!$K$17=0,"",IF('Order Form'!$K$10&lt;&gt;"GR - Gratis",IF('Order Form'!$K$12="Yes",IF(ISNUMBER($H351),'Order Form'!$K$17*100,""),""),""))))</f>
        <v/>
      </c>
      <c r="N351" s="44"/>
      <c r="O351" s="94" t="str">
        <f>IF('Order Form'!$B$8="Name / Attent Of","",IF(ISNUMBER($H351),IF('Order Form'!$K$14="Yes",'Order Form'!$B$8,""),""))</f>
        <v/>
      </c>
      <c r="P351" s="102" t="str">
        <f>IF('Order Form'!$B$9="Company / Department","",IF(ISNUMBER($H351),IF('Order Form'!$K$14="Yes",'Order Form'!$B$9,""),""))</f>
        <v/>
      </c>
      <c r="Q351" s="94" t="str">
        <f>IF('Order Form'!$B$10="Address 1","",IF(ISNUMBER($H351),IF('Order Form'!$K$14="Yes",'Order Form'!$B$10,""),""))</f>
        <v/>
      </c>
      <c r="R351" s="94" t="str">
        <f>IF('Order Form'!$B$11="Address 2","",IF(ISNUMBER($H351),IF('Order Form'!$K$14="Yes",'Order Form'!$B$11,""),""))</f>
        <v/>
      </c>
      <c r="S351" s="102" t="str">
        <f>IF('Order Form'!$B$12="Address 3","",IF(ISNUMBER($H351),IF('Order Form'!$K$14="Yes",'Order Form'!$B$12,""),""))</f>
        <v/>
      </c>
      <c r="T351" s="94" t="str">
        <f>IF('Order Form'!$B$13="Town","",IF(ISNUMBER($H351),IF('Order Form'!$K$14="Yes",'Order Form'!$B$13,""),""))</f>
        <v/>
      </c>
      <c r="U351" s="40"/>
      <c r="V351" s="109" t="str">
        <f>IF('Order Form'!$B$14="Post Code","",IF(ISNUMBER($H351),IF('Order Form'!$K$14="Yes",'Order Form'!$B$14,""),""))</f>
        <v/>
      </c>
      <c r="W351" s="104" t="str">
        <f>IF('Order Form'!$B$15="Country","",IF(ISNUMBER($H351),IF('Order Form'!$K$14="Yes",VLOOKUP('Order Form'!$B$15,Lists!N:O,2,0),""),""))</f>
        <v/>
      </c>
      <c r="X351" s="106"/>
      <c r="Y351" s="105" t="str">
        <f>IF('Order Form'!$F$8="Phone","",IF(ISNUMBER($H351),IF('Order Form'!$K$14="Yes",'Order Form'!$F$8,""),""))</f>
        <v/>
      </c>
      <c r="Z351" s="103" t="str">
        <f>IF('Order Form'!$F$9="Email","",IF(ISNUMBER($H351),IF('Order Form'!$K$14="Yes",'Order Form'!$F$9,""),""))</f>
        <v/>
      </c>
      <c r="AA351" s="44"/>
      <c r="AC351" s="92" t="str">
        <f>IF(ISNUMBER(($H351)),LEFT('Order Form'!$K$10,2),"")</f>
        <v/>
      </c>
      <c r="AD351" s="40"/>
      <c r="AE351" s="92" t="str">
        <f>IF(AC351="GR",LEFT('Order Form'!$K$11,2),"")</f>
        <v/>
      </c>
      <c r="AF351" s="40"/>
      <c r="AG351" s="44"/>
      <c r="AH351" s="44"/>
      <c r="AI351" s="92" t="str">
        <f>IF(ISNUMBER(($H351)),IF('Order Form'!$K$16="Yes","P",""),"")</f>
        <v/>
      </c>
      <c r="AJ351" s="40"/>
      <c r="AK351" s="112"/>
      <c r="AL351" s="112"/>
      <c r="AM351" s="40"/>
      <c r="AN351" s="40"/>
      <c r="AO351" s="44"/>
      <c r="AP351" s="40"/>
      <c r="AQ351" s="44"/>
      <c r="AR351" s="44"/>
      <c r="AS351" s="44"/>
      <c r="AZ351" s="92" t="str">
        <f>IF(ISNUMBER(($H351)),IF('Order Form'!$K$15="Yes","Y",""),"")</f>
        <v/>
      </c>
      <c r="BD351" s="93" t="e">
        <f>IF('Order Form'!#REF!&gt;0,"OF"," ")</f>
        <v>#REF!</v>
      </c>
      <c r="BE351" s="92" t="e">
        <f>IF('Order Form'!#REF!&gt;0,"Y"," ")</f>
        <v>#REF!</v>
      </c>
      <c r="BF351" s="92" t="e">
        <f>IF('Order Form'!#REF!&gt;0,"STANDARD"," ")</f>
        <v>#REF!</v>
      </c>
    </row>
    <row r="352" spans="1:58">
      <c r="A352" s="40"/>
      <c r="B352" s="99" t="str">
        <f>IF(ISNUMBER(($H352)),'Order Form'!$D$5,"")</f>
        <v/>
      </c>
      <c r="C352" s="98" t="str">
        <f>IF(ISNUMBER(($H352)),'Order Form'!$G$5,"")</f>
        <v/>
      </c>
      <c r="D352" s="98" t="str">
        <f>IF('Order Form'!F368="","",IF(ISNUMBER(($H352)),'Order Form'!F368,""))</f>
        <v/>
      </c>
      <c r="E352" s="41"/>
      <c r="F352" s="97" t="str">
        <f>IF(ISNUMBER((H352)),SUBSTITUTE(SUBSTITUTE('Order Form'!B368,"-","")," ",""),"")</f>
        <v/>
      </c>
      <c r="G352" s="42"/>
      <c r="H352" s="96" t="str">
        <f>IF('Order Form'!H368&gt;0,'Order Form'!H368," ")</f>
        <v xml:space="preserve"> </v>
      </c>
      <c r="I352" s="95" t="str">
        <f>IF('Order Form'!$K$13="Yes",(IF('Order Form'!J368&gt;0,"",IF('Order Form'!$K$10&lt;&gt;"GR - Gratis",IF('Order Form'!I368=0,"",IF(ISNUMBER($H352),'Order Form'!I368,"")),""))),"")</f>
        <v/>
      </c>
      <c r="J352" s="95" t="str">
        <f>IF('Order Form'!$K$13="Yes",(IF('Order Form'!J368=0,"",IF('Order Form'!$K$10&lt;&gt;"GR - Gratis",IF(ISNUMBER($H352),'Order Form'!J368,""),""))),"")</f>
        <v/>
      </c>
      <c r="K352" s="43"/>
      <c r="L352" s="95" t="str">
        <f>IF('Order Form'!J368&gt;0,"",IF('Order Form'!G368=0,"",IF('Order Form'!$K$10&lt;&gt;"GR - Gratis",IF('Order Form'!$K$12="Yes",IF(ISNUMBER($H352),'Order Form'!G368*100,""),""),"")))</f>
        <v/>
      </c>
      <c r="M352" s="95" t="str">
        <f>IF('Order Form'!J368&gt;0,"",IF('Order Form'!$K$17=0,"",IF('Order Form'!$K$17=0,"",IF('Order Form'!$K$10&lt;&gt;"GR - Gratis",IF('Order Form'!$K$12="Yes",IF(ISNUMBER($H352),'Order Form'!$K$17*100,""),""),""))))</f>
        <v/>
      </c>
      <c r="N352" s="44"/>
      <c r="O352" s="94" t="str">
        <f>IF('Order Form'!$B$8="Name / Attent Of","",IF(ISNUMBER($H352),IF('Order Form'!$K$14="Yes",'Order Form'!$B$8,""),""))</f>
        <v/>
      </c>
      <c r="P352" s="102" t="str">
        <f>IF('Order Form'!$B$9="Company / Department","",IF(ISNUMBER($H352),IF('Order Form'!$K$14="Yes",'Order Form'!$B$9,""),""))</f>
        <v/>
      </c>
      <c r="Q352" s="94" t="str">
        <f>IF('Order Form'!$B$10="Address 1","",IF(ISNUMBER($H352),IF('Order Form'!$K$14="Yes",'Order Form'!$B$10,""),""))</f>
        <v/>
      </c>
      <c r="R352" s="94" t="str">
        <f>IF('Order Form'!$B$11="Address 2","",IF(ISNUMBER($H352),IF('Order Form'!$K$14="Yes",'Order Form'!$B$11,""),""))</f>
        <v/>
      </c>
      <c r="S352" s="102" t="str">
        <f>IF('Order Form'!$B$12="Address 3","",IF(ISNUMBER($H352),IF('Order Form'!$K$14="Yes",'Order Form'!$B$12,""),""))</f>
        <v/>
      </c>
      <c r="T352" s="94" t="str">
        <f>IF('Order Form'!$B$13="Town","",IF(ISNUMBER($H352),IF('Order Form'!$K$14="Yes",'Order Form'!$B$13,""),""))</f>
        <v/>
      </c>
      <c r="U352" s="40"/>
      <c r="V352" s="109" t="str">
        <f>IF('Order Form'!$B$14="Post Code","",IF(ISNUMBER($H352),IF('Order Form'!$K$14="Yes",'Order Form'!$B$14,""),""))</f>
        <v/>
      </c>
      <c r="W352" s="104" t="str">
        <f>IF('Order Form'!$B$15="Country","",IF(ISNUMBER($H352),IF('Order Form'!$K$14="Yes",VLOOKUP('Order Form'!$B$15,Lists!N:O,2,0),""),""))</f>
        <v/>
      </c>
      <c r="X352" s="106"/>
      <c r="Y352" s="105" t="str">
        <f>IF('Order Form'!$F$8="Phone","",IF(ISNUMBER($H352),IF('Order Form'!$K$14="Yes",'Order Form'!$F$8,""),""))</f>
        <v/>
      </c>
      <c r="Z352" s="103" t="str">
        <f>IF('Order Form'!$F$9="Email","",IF(ISNUMBER($H352),IF('Order Form'!$K$14="Yes",'Order Form'!$F$9,""),""))</f>
        <v/>
      </c>
      <c r="AA352" s="44"/>
      <c r="AC352" s="92" t="str">
        <f>IF(ISNUMBER(($H352)),LEFT('Order Form'!$K$10,2),"")</f>
        <v/>
      </c>
      <c r="AD352" s="40"/>
      <c r="AE352" s="92" t="str">
        <f>IF(AC352="GR",LEFT('Order Form'!$K$11,2),"")</f>
        <v/>
      </c>
      <c r="AF352" s="40"/>
      <c r="AG352" s="44"/>
      <c r="AH352" s="44"/>
      <c r="AI352" s="92" t="str">
        <f>IF(ISNUMBER(($H352)),IF('Order Form'!$K$16="Yes","P",""),"")</f>
        <v/>
      </c>
      <c r="AJ352" s="40"/>
      <c r="AK352" s="112"/>
      <c r="AL352" s="112"/>
      <c r="AM352" s="40"/>
      <c r="AN352" s="40"/>
      <c r="AO352" s="44"/>
      <c r="AP352" s="40"/>
      <c r="AQ352" s="44"/>
      <c r="AR352" s="44"/>
      <c r="AS352" s="44"/>
      <c r="AZ352" s="92" t="str">
        <f>IF(ISNUMBER(($H352)),IF('Order Form'!$K$15="Yes","Y",""),"")</f>
        <v/>
      </c>
      <c r="BD352" s="93" t="e">
        <f>IF('Order Form'!#REF!&gt;0,"OF"," ")</f>
        <v>#REF!</v>
      </c>
      <c r="BE352" s="92" t="e">
        <f>IF('Order Form'!#REF!&gt;0,"Y"," ")</f>
        <v>#REF!</v>
      </c>
      <c r="BF352" s="92" t="e">
        <f>IF('Order Form'!#REF!&gt;0,"STANDARD"," ")</f>
        <v>#REF!</v>
      </c>
    </row>
    <row r="353" spans="1:58">
      <c r="A353" s="40"/>
      <c r="B353" s="99" t="str">
        <f>IF(ISNUMBER(($H353)),'Order Form'!$D$5,"")</f>
        <v/>
      </c>
      <c r="C353" s="98" t="str">
        <f>IF(ISNUMBER(($H353)),'Order Form'!$G$5,"")</f>
        <v/>
      </c>
      <c r="D353" s="98" t="str">
        <f>IF('Order Form'!F369="","",IF(ISNUMBER(($H353)),'Order Form'!F369,""))</f>
        <v/>
      </c>
      <c r="E353" s="41"/>
      <c r="F353" s="97" t="str">
        <f>IF(ISNUMBER((H353)),SUBSTITUTE(SUBSTITUTE('Order Form'!B369,"-","")," ",""),"")</f>
        <v/>
      </c>
      <c r="G353" s="42"/>
      <c r="H353" s="96" t="str">
        <f>IF('Order Form'!H369&gt;0,'Order Form'!H369," ")</f>
        <v xml:space="preserve"> </v>
      </c>
      <c r="I353" s="95" t="str">
        <f>IF('Order Form'!$K$13="Yes",(IF('Order Form'!J369&gt;0,"",IF('Order Form'!$K$10&lt;&gt;"GR - Gratis",IF('Order Form'!I369=0,"",IF(ISNUMBER($H353),'Order Form'!I369,"")),""))),"")</f>
        <v/>
      </c>
      <c r="J353" s="95" t="str">
        <f>IF('Order Form'!$K$13="Yes",(IF('Order Form'!J369=0,"",IF('Order Form'!$K$10&lt;&gt;"GR - Gratis",IF(ISNUMBER($H353),'Order Form'!J369,""),""))),"")</f>
        <v/>
      </c>
      <c r="K353" s="43"/>
      <c r="L353" s="95" t="str">
        <f>IF('Order Form'!J369&gt;0,"",IF('Order Form'!G369=0,"",IF('Order Form'!$K$10&lt;&gt;"GR - Gratis",IF('Order Form'!$K$12="Yes",IF(ISNUMBER($H353),'Order Form'!G369*100,""),""),"")))</f>
        <v/>
      </c>
      <c r="M353" s="95" t="str">
        <f>IF('Order Form'!J369&gt;0,"",IF('Order Form'!$K$17=0,"",IF('Order Form'!$K$17=0,"",IF('Order Form'!$K$10&lt;&gt;"GR - Gratis",IF('Order Form'!$K$12="Yes",IF(ISNUMBER($H353),'Order Form'!$K$17*100,""),""),""))))</f>
        <v/>
      </c>
      <c r="N353" s="44"/>
      <c r="O353" s="94" t="str">
        <f>IF('Order Form'!$B$8="Name / Attent Of","",IF(ISNUMBER($H353),IF('Order Form'!$K$14="Yes",'Order Form'!$B$8,""),""))</f>
        <v/>
      </c>
      <c r="P353" s="102" t="str">
        <f>IF('Order Form'!$B$9="Company / Department","",IF(ISNUMBER($H353),IF('Order Form'!$K$14="Yes",'Order Form'!$B$9,""),""))</f>
        <v/>
      </c>
      <c r="Q353" s="94" t="str">
        <f>IF('Order Form'!$B$10="Address 1","",IF(ISNUMBER($H353),IF('Order Form'!$K$14="Yes",'Order Form'!$B$10,""),""))</f>
        <v/>
      </c>
      <c r="R353" s="94" t="str">
        <f>IF('Order Form'!$B$11="Address 2","",IF(ISNUMBER($H353),IF('Order Form'!$K$14="Yes",'Order Form'!$B$11,""),""))</f>
        <v/>
      </c>
      <c r="S353" s="102" t="str">
        <f>IF('Order Form'!$B$12="Address 3","",IF(ISNUMBER($H353),IF('Order Form'!$K$14="Yes",'Order Form'!$B$12,""),""))</f>
        <v/>
      </c>
      <c r="T353" s="94" t="str">
        <f>IF('Order Form'!$B$13="Town","",IF(ISNUMBER($H353),IF('Order Form'!$K$14="Yes",'Order Form'!$B$13,""),""))</f>
        <v/>
      </c>
      <c r="U353" s="40"/>
      <c r="V353" s="109" t="str">
        <f>IF('Order Form'!$B$14="Post Code","",IF(ISNUMBER($H353),IF('Order Form'!$K$14="Yes",'Order Form'!$B$14,""),""))</f>
        <v/>
      </c>
      <c r="W353" s="104" t="str">
        <f>IF('Order Form'!$B$15="Country","",IF(ISNUMBER($H353),IF('Order Form'!$K$14="Yes",VLOOKUP('Order Form'!$B$15,Lists!N:O,2,0),""),""))</f>
        <v/>
      </c>
      <c r="X353" s="106"/>
      <c r="Y353" s="105" t="str">
        <f>IF('Order Form'!$F$8="Phone","",IF(ISNUMBER($H353),IF('Order Form'!$K$14="Yes",'Order Form'!$F$8,""),""))</f>
        <v/>
      </c>
      <c r="Z353" s="103" t="str">
        <f>IF('Order Form'!$F$9="Email","",IF(ISNUMBER($H353),IF('Order Form'!$K$14="Yes",'Order Form'!$F$9,""),""))</f>
        <v/>
      </c>
      <c r="AA353" s="44"/>
      <c r="AC353" s="92" t="str">
        <f>IF(ISNUMBER(($H353)),LEFT('Order Form'!$K$10,2),"")</f>
        <v/>
      </c>
      <c r="AD353" s="40"/>
      <c r="AE353" s="92" t="str">
        <f>IF(AC353="GR",LEFT('Order Form'!$K$11,2),"")</f>
        <v/>
      </c>
      <c r="AF353" s="40"/>
      <c r="AG353" s="44"/>
      <c r="AH353" s="44"/>
      <c r="AI353" s="92" t="str">
        <f>IF(ISNUMBER(($H353)),IF('Order Form'!$K$16="Yes","P",""),"")</f>
        <v/>
      </c>
      <c r="AJ353" s="40"/>
      <c r="AK353" s="112"/>
      <c r="AL353" s="112"/>
      <c r="AM353" s="40"/>
      <c r="AN353" s="40"/>
      <c r="AO353" s="44"/>
      <c r="AP353" s="40"/>
      <c r="AQ353" s="44"/>
      <c r="AR353" s="44"/>
      <c r="AS353" s="44"/>
      <c r="AZ353" s="92" t="str">
        <f>IF(ISNUMBER(($H353)),IF('Order Form'!$K$15="Yes","Y",""),"")</f>
        <v/>
      </c>
      <c r="BD353" s="93" t="e">
        <f>IF('Order Form'!#REF!&gt;0,"OF"," ")</f>
        <v>#REF!</v>
      </c>
      <c r="BE353" s="92" t="e">
        <f>IF('Order Form'!#REF!&gt;0,"Y"," ")</f>
        <v>#REF!</v>
      </c>
      <c r="BF353" s="92" t="e">
        <f>IF('Order Form'!#REF!&gt;0,"STANDARD"," ")</f>
        <v>#REF!</v>
      </c>
    </row>
    <row r="354" spans="1:58">
      <c r="A354" s="40"/>
      <c r="B354" s="99" t="str">
        <f>IF(ISNUMBER(($H354)),'Order Form'!$D$5,"")</f>
        <v/>
      </c>
      <c r="C354" s="98" t="str">
        <f>IF(ISNUMBER(($H354)),'Order Form'!$G$5,"")</f>
        <v/>
      </c>
      <c r="D354" s="98" t="str">
        <f>IF('Order Form'!F370="","",IF(ISNUMBER(($H354)),'Order Form'!F370,""))</f>
        <v/>
      </c>
      <c r="E354" s="41"/>
      <c r="F354" s="97" t="str">
        <f>IF(ISNUMBER((H354)),SUBSTITUTE(SUBSTITUTE('Order Form'!B370,"-","")," ",""),"")</f>
        <v/>
      </c>
      <c r="G354" s="42"/>
      <c r="H354" s="96" t="str">
        <f>IF('Order Form'!H370&gt;0,'Order Form'!H370," ")</f>
        <v xml:space="preserve"> </v>
      </c>
      <c r="I354" s="95" t="str">
        <f>IF('Order Form'!$K$13="Yes",(IF('Order Form'!J370&gt;0,"",IF('Order Form'!$K$10&lt;&gt;"GR - Gratis",IF('Order Form'!I370=0,"",IF(ISNUMBER($H354),'Order Form'!I370,"")),""))),"")</f>
        <v/>
      </c>
      <c r="J354" s="95" t="str">
        <f>IF('Order Form'!$K$13="Yes",(IF('Order Form'!J370=0,"",IF('Order Form'!$K$10&lt;&gt;"GR - Gratis",IF(ISNUMBER($H354),'Order Form'!J370,""),""))),"")</f>
        <v/>
      </c>
      <c r="K354" s="43"/>
      <c r="L354" s="95" t="str">
        <f>IF('Order Form'!J370&gt;0,"",IF('Order Form'!G370=0,"",IF('Order Form'!$K$10&lt;&gt;"GR - Gratis",IF('Order Form'!$K$12="Yes",IF(ISNUMBER($H354),'Order Form'!G370*100,""),""),"")))</f>
        <v/>
      </c>
      <c r="M354" s="95" t="str">
        <f>IF('Order Form'!J370&gt;0,"",IF('Order Form'!$K$17=0,"",IF('Order Form'!$K$17=0,"",IF('Order Form'!$K$10&lt;&gt;"GR - Gratis",IF('Order Form'!$K$12="Yes",IF(ISNUMBER($H354),'Order Form'!$K$17*100,""),""),""))))</f>
        <v/>
      </c>
      <c r="N354" s="44"/>
      <c r="O354" s="94" t="str">
        <f>IF('Order Form'!$B$8="Name / Attent Of","",IF(ISNUMBER($H354),IF('Order Form'!$K$14="Yes",'Order Form'!$B$8,""),""))</f>
        <v/>
      </c>
      <c r="P354" s="102" t="str">
        <f>IF('Order Form'!$B$9="Company / Department","",IF(ISNUMBER($H354),IF('Order Form'!$K$14="Yes",'Order Form'!$B$9,""),""))</f>
        <v/>
      </c>
      <c r="Q354" s="94" t="str">
        <f>IF('Order Form'!$B$10="Address 1","",IF(ISNUMBER($H354),IF('Order Form'!$K$14="Yes",'Order Form'!$B$10,""),""))</f>
        <v/>
      </c>
      <c r="R354" s="94" t="str">
        <f>IF('Order Form'!$B$11="Address 2","",IF(ISNUMBER($H354),IF('Order Form'!$K$14="Yes",'Order Form'!$B$11,""),""))</f>
        <v/>
      </c>
      <c r="S354" s="102" t="str">
        <f>IF('Order Form'!$B$12="Address 3","",IF(ISNUMBER($H354),IF('Order Form'!$K$14="Yes",'Order Form'!$B$12,""),""))</f>
        <v/>
      </c>
      <c r="T354" s="94" t="str">
        <f>IF('Order Form'!$B$13="Town","",IF(ISNUMBER($H354),IF('Order Form'!$K$14="Yes",'Order Form'!$B$13,""),""))</f>
        <v/>
      </c>
      <c r="U354" s="40"/>
      <c r="V354" s="109" t="str">
        <f>IF('Order Form'!$B$14="Post Code","",IF(ISNUMBER($H354),IF('Order Form'!$K$14="Yes",'Order Form'!$B$14,""),""))</f>
        <v/>
      </c>
      <c r="W354" s="104" t="str">
        <f>IF('Order Form'!$B$15="Country","",IF(ISNUMBER($H354),IF('Order Form'!$K$14="Yes",VLOOKUP('Order Form'!$B$15,Lists!N:O,2,0),""),""))</f>
        <v/>
      </c>
      <c r="X354" s="106"/>
      <c r="Y354" s="105" t="str">
        <f>IF('Order Form'!$F$8="Phone","",IF(ISNUMBER($H354),IF('Order Form'!$K$14="Yes",'Order Form'!$F$8,""),""))</f>
        <v/>
      </c>
      <c r="Z354" s="103" t="str">
        <f>IF('Order Form'!$F$9="Email","",IF(ISNUMBER($H354),IF('Order Form'!$K$14="Yes",'Order Form'!$F$9,""),""))</f>
        <v/>
      </c>
      <c r="AA354" s="44"/>
      <c r="AC354" s="92" t="str">
        <f>IF(ISNUMBER(($H354)),LEFT('Order Form'!$K$10,2),"")</f>
        <v/>
      </c>
      <c r="AD354" s="40"/>
      <c r="AE354" s="92" t="str">
        <f>IF(AC354="GR",LEFT('Order Form'!$K$11,2),"")</f>
        <v/>
      </c>
      <c r="AF354" s="40"/>
      <c r="AG354" s="44"/>
      <c r="AH354" s="44"/>
      <c r="AI354" s="92" t="str">
        <f>IF(ISNUMBER(($H354)),IF('Order Form'!$K$16="Yes","P",""),"")</f>
        <v/>
      </c>
      <c r="AJ354" s="40"/>
      <c r="AK354" s="112"/>
      <c r="AL354" s="112"/>
      <c r="AM354" s="40"/>
      <c r="AN354" s="40"/>
      <c r="AO354" s="44"/>
      <c r="AP354" s="40"/>
      <c r="AQ354" s="44"/>
      <c r="AR354" s="44"/>
      <c r="AS354" s="44"/>
      <c r="AZ354" s="92" t="str">
        <f>IF(ISNUMBER(($H354)),IF('Order Form'!$K$15="Yes","Y",""),"")</f>
        <v/>
      </c>
      <c r="BD354" s="93" t="e">
        <f>IF('Order Form'!#REF!&gt;0,"OF"," ")</f>
        <v>#REF!</v>
      </c>
      <c r="BE354" s="92" t="e">
        <f>IF('Order Form'!#REF!&gt;0,"Y"," ")</f>
        <v>#REF!</v>
      </c>
      <c r="BF354" s="92" t="e">
        <f>IF('Order Form'!#REF!&gt;0,"STANDARD"," ")</f>
        <v>#REF!</v>
      </c>
    </row>
    <row r="355" spans="1:58">
      <c r="A355" s="40"/>
      <c r="B355" s="99" t="str">
        <f>IF(ISNUMBER(($H355)),'Order Form'!$D$5,"")</f>
        <v/>
      </c>
      <c r="C355" s="98" t="str">
        <f>IF(ISNUMBER(($H355)),'Order Form'!$G$5,"")</f>
        <v/>
      </c>
      <c r="D355" s="98" t="str">
        <f>IF('Order Form'!F371="","",IF(ISNUMBER(($H355)),'Order Form'!F371,""))</f>
        <v/>
      </c>
      <c r="E355" s="41"/>
      <c r="F355" s="97" t="str">
        <f>IF(ISNUMBER((H355)),SUBSTITUTE(SUBSTITUTE('Order Form'!B371,"-","")," ",""),"")</f>
        <v/>
      </c>
      <c r="G355" s="42"/>
      <c r="H355" s="96" t="str">
        <f>IF('Order Form'!H371&gt;0,'Order Form'!H371," ")</f>
        <v xml:space="preserve"> </v>
      </c>
      <c r="I355" s="95" t="str">
        <f>IF('Order Form'!$K$13="Yes",(IF('Order Form'!J371&gt;0,"",IF('Order Form'!$K$10&lt;&gt;"GR - Gratis",IF('Order Form'!I371=0,"",IF(ISNUMBER($H355),'Order Form'!I371,"")),""))),"")</f>
        <v/>
      </c>
      <c r="J355" s="95" t="str">
        <f>IF('Order Form'!$K$13="Yes",(IF('Order Form'!J371=0,"",IF('Order Form'!$K$10&lt;&gt;"GR - Gratis",IF(ISNUMBER($H355),'Order Form'!J371,""),""))),"")</f>
        <v/>
      </c>
      <c r="K355" s="43"/>
      <c r="L355" s="95" t="str">
        <f>IF('Order Form'!J371&gt;0,"",IF('Order Form'!G371=0,"",IF('Order Form'!$K$10&lt;&gt;"GR - Gratis",IF('Order Form'!$K$12="Yes",IF(ISNUMBER($H355),'Order Form'!G371*100,""),""),"")))</f>
        <v/>
      </c>
      <c r="M355" s="95" t="str">
        <f>IF('Order Form'!J371&gt;0,"",IF('Order Form'!$K$17=0,"",IF('Order Form'!$K$17=0,"",IF('Order Form'!$K$10&lt;&gt;"GR - Gratis",IF('Order Form'!$K$12="Yes",IF(ISNUMBER($H355),'Order Form'!$K$17*100,""),""),""))))</f>
        <v/>
      </c>
      <c r="N355" s="44"/>
      <c r="O355" s="94" t="str">
        <f>IF('Order Form'!$B$8="Name / Attent Of","",IF(ISNUMBER($H355),IF('Order Form'!$K$14="Yes",'Order Form'!$B$8,""),""))</f>
        <v/>
      </c>
      <c r="P355" s="102" t="str">
        <f>IF('Order Form'!$B$9="Company / Department","",IF(ISNUMBER($H355),IF('Order Form'!$K$14="Yes",'Order Form'!$B$9,""),""))</f>
        <v/>
      </c>
      <c r="Q355" s="94" t="str">
        <f>IF('Order Form'!$B$10="Address 1","",IF(ISNUMBER($H355),IF('Order Form'!$K$14="Yes",'Order Form'!$B$10,""),""))</f>
        <v/>
      </c>
      <c r="R355" s="94" t="str">
        <f>IF('Order Form'!$B$11="Address 2","",IF(ISNUMBER($H355),IF('Order Form'!$K$14="Yes",'Order Form'!$B$11,""),""))</f>
        <v/>
      </c>
      <c r="S355" s="102" t="str">
        <f>IF('Order Form'!$B$12="Address 3","",IF(ISNUMBER($H355),IF('Order Form'!$K$14="Yes",'Order Form'!$B$12,""),""))</f>
        <v/>
      </c>
      <c r="T355" s="94" t="str">
        <f>IF('Order Form'!$B$13="Town","",IF(ISNUMBER($H355),IF('Order Form'!$K$14="Yes",'Order Form'!$B$13,""),""))</f>
        <v/>
      </c>
      <c r="U355" s="40"/>
      <c r="V355" s="109" t="str">
        <f>IF('Order Form'!$B$14="Post Code","",IF(ISNUMBER($H355),IF('Order Form'!$K$14="Yes",'Order Form'!$B$14,""),""))</f>
        <v/>
      </c>
      <c r="W355" s="104" t="str">
        <f>IF('Order Form'!$B$15="Country","",IF(ISNUMBER($H355),IF('Order Form'!$K$14="Yes",VLOOKUP('Order Form'!$B$15,Lists!N:O,2,0),""),""))</f>
        <v/>
      </c>
      <c r="X355" s="106"/>
      <c r="Y355" s="105" t="str">
        <f>IF('Order Form'!$F$8="Phone","",IF(ISNUMBER($H355),IF('Order Form'!$K$14="Yes",'Order Form'!$F$8,""),""))</f>
        <v/>
      </c>
      <c r="Z355" s="103" t="str">
        <f>IF('Order Form'!$F$9="Email","",IF(ISNUMBER($H355),IF('Order Form'!$K$14="Yes",'Order Form'!$F$9,""),""))</f>
        <v/>
      </c>
      <c r="AA355" s="44"/>
      <c r="AC355" s="92" t="str">
        <f>IF(ISNUMBER(($H355)),LEFT('Order Form'!$K$10,2),"")</f>
        <v/>
      </c>
      <c r="AD355" s="40"/>
      <c r="AE355" s="92" t="str">
        <f>IF(AC355="GR",LEFT('Order Form'!$K$11,2),"")</f>
        <v/>
      </c>
      <c r="AF355" s="40"/>
      <c r="AG355" s="44"/>
      <c r="AH355" s="44"/>
      <c r="AI355" s="92" t="str">
        <f>IF(ISNUMBER(($H355)),IF('Order Form'!$K$16="Yes","P",""),"")</f>
        <v/>
      </c>
      <c r="AJ355" s="40"/>
      <c r="AK355" s="112"/>
      <c r="AL355" s="112"/>
      <c r="AM355" s="40"/>
      <c r="AN355" s="40"/>
      <c r="AO355" s="44"/>
      <c r="AP355" s="40"/>
      <c r="AQ355" s="44"/>
      <c r="AR355" s="44"/>
      <c r="AS355" s="44"/>
      <c r="AZ355" s="92" t="str">
        <f>IF(ISNUMBER(($H355)),IF('Order Form'!$K$15="Yes","Y",""),"")</f>
        <v/>
      </c>
      <c r="BD355" s="93" t="e">
        <f>IF('Order Form'!#REF!&gt;0,"OF"," ")</f>
        <v>#REF!</v>
      </c>
      <c r="BE355" s="92" t="e">
        <f>IF('Order Form'!#REF!&gt;0,"Y"," ")</f>
        <v>#REF!</v>
      </c>
      <c r="BF355" s="92" t="e">
        <f>IF('Order Form'!#REF!&gt;0,"STANDARD"," ")</f>
        <v>#REF!</v>
      </c>
    </row>
    <row r="356" spans="1:58">
      <c r="A356" s="40"/>
      <c r="B356" s="99" t="str">
        <f>IF(ISNUMBER(($H356)),'Order Form'!$D$5,"")</f>
        <v/>
      </c>
      <c r="C356" s="98" t="str">
        <f>IF(ISNUMBER(($H356)),'Order Form'!$G$5,"")</f>
        <v/>
      </c>
      <c r="D356" s="98" t="str">
        <f>IF('Order Form'!F372="","",IF(ISNUMBER(($H356)),'Order Form'!F372,""))</f>
        <v/>
      </c>
      <c r="E356" s="41"/>
      <c r="F356" s="97" t="str">
        <f>IF(ISNUMBER((H356)),SUBSTITUTE(SUBSTITUTE('Order Form'!B372,"-","")," ",""),"")</f>
        <v/>
      </c>
      <c r="G356" s="42"/>
      <c r="H356" s="96" t="str">
        <f>IF('Order Form'!H372&gt;0,'Order Form'!H372," ")</f>
        <v xml:space="preserve"> </v>
      </c>
      <c r="I356" s="95" t="str">
        <f>IF('Order Form'!$K$13="Yes",(IF('Order Form'!J372&gt;0,"",IF('Order Form'!$K$10&lt;&gt;"GR - Gratis",IF('Order Form'!I372=0,"",IF(ISNUMBER($H356),'Order Form'!I372,"")),""))),"")</f>
        <v/>
      </c>
      <c r="J356" s="95" t="str">
        <f>IF('Order Form'!$K$13="Yes",(IF('Order Form'!J372=0,"",IF('Order Form'!$K$10&lt;&gt;"GR - Gratis",IF(ISNUMBER($H356),'Order Form'!J372,""),""))),"")</f>
        <v/>
      </c>
      <c r="K356" s="43"/>
      <c r="L356" s="95" t="str">
        <f>IF('Order Form'!J372&gt;0,"",IF('Order Form'!G372=0,"",IF('Order Form'!$K$10&lt;&gt;"GR - Gratis",IF('Order Form'!$K$12="Yes",IF(ISNUMBER($H356),'Order Form'!G372*100,""),""),"")))</f>
        <v/>
      </c>
      <c r="M356" s="95" t="str">
        <f>IF('Order Form'!J372&gt;0,"",IF('Order Form'!$K$17=0,"",IF('Order Form'!$K$17=0,"",IF('Order Form'!$K$10&lt;&gt;"GR - Gratis",IF('Order Form'!$K$12="Yes",IF(ISNUMBER($H356),'Order Form'!$K$17*100,""),""),""))))</f>
        <v/>
      </c>
      <c r="N356" s="44"/>
      <c r="O356" s="94" t="str">
        <f>IF('Order Form'!$B$8="Name / Attent Of","",IF(ISNUMBER($H356),IF('Order Form'!$K$14="Yes",'Order Form'!$B$8,""),""))</f>
        <v/>
      </c>
      <c r="P356" s="102" t="str">
        <f>IF('Order Form'!$B$9="Company / Department","",IF(ISNUMBER($H356),IF('Order Form'!$K$14="Yes",'Order Form'!$B$9,""),""))</f>
        <v/>
      </c>
      <c r="Q356" s="94" t="str">
        <f>IF('Order Form'!$B$10="Address 1","",IF(ISNUMBER($H356),IF('Order Form'!$K$14="Yes",'Order Form'!$B$10,""),""))</f>
        <v/>
      </c>
      <c r="R356" s="94" t="str">
        <f>IF('Order Form'!$B$11="Address 2","",IF(ISNUMBER($H356),IF('Order Form'!$K$14="Yes",'Order Form'!$B$11,""),""))</f>
        <v/>
      </c>
      <c r="S356" s="102" t="str">
        <f>IF('Order Form'!$B$12="Address 3","",IF(ISNUMBER($H356),IF('Order Form'!$K$14="Yes",'Order Form'!$B$12,""),""))</f>
        <v/>
      </c>
      <c r="T356" s="94" t="str">
        <f>IF('Order Form'!$B$13="Town","",IF(ISNUMBER($H356),IF('Order Form'!$K$14="Yes",'Order Form'!$B$13,""),""))</f>
        <v/>
      </c>
      <c r="U356" s="40"/>
      <c r="V356" s="109" t="str">
        <f>IF('Order Form'!$B$14="Post Code","",IF(ISNUMBER($H356),IF('Order Form'!$K$14="Yes",'Order Form'!$B$14,""),""))</f>
        <v/>
      </c>
      <c r="W356" s="104" t="str">
        <f>IF('Order Form'!$B$15="Country","",IF(ISNUMBER($H356),IF('Order Form'!$K$14="Yes",VLOOKUP('Order Form'!$B$15,Lists!N:O,2,0),""),""))</f>
        <v/>
      </c>
      <c r="X356" s="106"/>
      <c r="Y356" s="105" t="str">
        <f>IF('Order Form'!$F$8="Phone","",IF(ISNUMBER($H356),IF('Order Form'!$K$14="Yes",'Order Form'!$F$8,""),""))</f>
        <v/>
      </c>
      <c r="Z356" s="103" t="str">
        <f>IF('Order Form'!$F$9="Email","",IF(ISNUMBER($H356),IF('Order Form'!$K$14="Yes",'Order Form'!$F$9,""),""))</f>
        <v/>
      </c>
      <c r="AA356" s="44"/>
      <c r="AC356" s="92" t="str">
        <f>IF(ISNUMBER(($H356)),LEFT('Order Form'!$K$10,2),"")</f>
        <v/>
      </c>
      <c r="AD356" s="40"/>
      <c r="AE356" s="92" t="str">
        <f>IF(AC356="GR",LEFT('Order Form'!$K$11,2),"")</f>
        <v/>
      </c>
      <c r="AF356" s="40"/>
      <c r="AG356" s="44"/>
      <c r="AH356" s="44"/>
      <c r="AI356" s="92" t="str">
        <f>IF(ISNUMBER(($H356)),IF('Order Form'!$K$16="Yes","P",""),"")</f>
        <v/>
      </c>
      <c r="AJ356" s="40"/>
      <c r="AK356" s="112"/>
      <c r="AL356" s="112"/>
      <c r="AM356" s="40"/>
      <c r="AN356" s="40"/>
      <c r="AO356" s="44"/>
      <c r="AP356" s="40"/>
      <c r="AQ356" s="44"/>
      <c r="AR356" s="44"/>
      <c r="AS356" s="44"/>
      <c r="AZ356" s="92" t="str">
        <f>IF(ISNUMBER(($H356)),IF('Order Form'!$K$15="Yes","Y",""),"")</f>
        <v/>
      </c>
      <c r="BD356" s="93" t="e">
        <f>IF('Order Form'!#REF!&gt;0,"OF"," ")</f>
        <v>#REF!</v>
      </c>
      <c r="BE356" s="92" t="e">
        <f>IF('Order Form'!#REF!&gt;0,"Y"," ")</f>
        <v>#REF!</v>
      </c>
      <c r="BF356" s="92" t="e">
        <f>IF('Order Form'!#REF!&gt;0,"STANDARD"," ")</f>
        <v>#REF!</v>
      </c>
    </row>
    <row r="357" spans="1:58">
      <c r="A357" s="40"/>
      <c r="B357" s="99" t="str">
        <f>IF(ISNUMBER(($H357)),'Order Form'!$D$5,"")</f>
        <v/>
      </c>
      <c r="C357" s="98" t="str">
        <f>IF(ISNUMBER(($H357)),'Order Form'!$G$5,"")</f>
        <v/>
      </c>
      <c r="D357" s="98" t="str">
        <f>IF('Order Form'!F373="","",IF(ISNUMBER(($H357)),'Order Form'!F373,""))</f>
        <v/>
      </c>
      <c r="E357" s="41"/>
      <c r="F357" s="97" t="str">
        <f>IF(ISNUMBER((H357)),SUBSTITUTE(SUBSTITUTE('Order Form'!B373,"-","")," ",""),"")</f>
        <v/>
      </c>
      <c r="G357" s="42"/>
      <c r="H357" s="96" t="str">
        <f>IF('Order Form'!H373&gt;0,'Order Form'!H373," ")</f>
        <v xml:space="preserve"> </v>
      </c>
      <c r="I357" s="95" t="str">
        <f>IF('Order Form'!$K$13="Yes",(IF('Order Form'!J373&gt;0,"",IF('Order Form'!$K$10&lt;&gt;"GR - Gratis",IF('Order Form'!I373=0,"",IF(ISNUMBER($H357),'Order Form'!I373,"")),""))),"")</f>
        <v/>
      </c>
      <c r="J357" s="95" t="str">
        <f>IF('Order Form'!$K$13="Yes",(IF('Order Form'!J373=0,"",IF('Order Form'!$K$10&lt;&gt;"GR - Gratis",IF(ISNUMBER($H357),'Order Form'!J373,""),""))),"")</f>
        <v/>
      </c>
      <c r="K357" s="43"/>
      <c r="L357" s="95" t="str">
        <f>IF('Order Form'!J373&gt;0,"",IF('Order Form'!G373=0,"",IF('Order Form'!$K$10&lt;&gt;"GR - Gratis",IF('Order Form'!$K$12="Yes",IF(ISNUMBER($H357),'Order Form'!G373*100,""),""),"")))</f>
        <v/>
      </c>
      <c r="M357" s="95" t="str">
        <f>IF('Order Form'!J373&gt;0,"",IF('Order Form'!$K$17=0,"",IF('Order Form'!$K$17=0,"",IF('Order Form'!$K$10&lt;&gt;"GR - Gratis",IF('Order Form'!$K$12="Yes",IF(ISNUMBER($H357),'Order Form'!$K$17*100,""),""),""))))</f>
        <v/>
      </c>
      <c r="N357" s="44"/>
      <c r="O357" s="94" t="str">
        <f>IF('Order Form'!$B$8="Name / Attent Of","",IF(ISNUMBER($H357),IF('Order Form'!$K$14="Yes",'Order Form'!$B$8,""),""))</f>
        <v/>
      </c>
      <c r="P357" s="102" t="str">
        <f>IF('Order Form'!$B$9="Company / Department","",IF(ISNUMBER($H357),IF('Order Form'!$K$14="Yes",'Order Form'!$B$9,""),""))</f>
        <v/>
      </c>
      <c r="Q357" s="94" t="str">
        <f>IF('Order Form'!$B$10="Address 1","",IF(ISNUMBER($H357),IF('Order Form'!$K$14="Yes",'Order Form'!$B$10,""),""))</f>
        <v/>
      </c>
      <c r="R357" s="94" t="str">
        <f>IF('Order Form'!$B$11="Address 2","",IF(ISNUMBER($H357),IF('Order Form'!$K$14="Yes",'Order Form'!$B$11,""),""))</f>
        <v/>
      </c>
      <c r="S357" s="102" t="str">
        <f>IF('Order Form'!$B$12="Address 3","",IF(ISNUMBER($H357),IF('Order Form'!$K$14="Yes",'Order Form'!$B$12,""),""))</f>
        <v/>
      </c>
      <c r="T357" s="94" t="str">
        <f>IF('Order Form'!$B$13="Town","",IF(ISNUMBER($H357),IF('Order Form'!$K$14="Yes",'Order Form'!$B$13,""),""))</f>
        <v/>
      </c>
      <c r="U357" s="40"/>
      <c r="V357" s="109" t="str">
        <f>IF('Order Form'!$B$14="Post Code","",IF(ISNUMBER($H357),IF('Order Form'!$K$14="Yes",'Order Form'!$B$14,""),""))</f>
        <v/>
      </c>
      <c r="W357" s="104" t="str">
        <f>IF('Order Form'!$B$15="Country","",IF(ISNUMBER($H357),IF('Order Form'!$K$14="Yes",VLOOKUP('Order Form'!$B$15,Lists!N:O,2,0),""),""))</f>
        <v/>
      </c>
      <c r="X357" s="106"/>
      <c r="Y357" s="105" t="str">
        <f>IF('Order Form'!$F$8="Phone","",IF(ISNUMBER($H357),IF('Order Form'!$K$14="Yes",'Order Form'!$F$8,""),""))</f>
        <v/>
      </c>
      <c r="Z357" s="103" t="str">
        <f>IF('Order Form'!$F$9="Email","",IF(ISNUMBER($H357),IF('Order Form'!$K$14="Yes",'Order Form'!$F$9,""),""))</f>
        <v/>
      </c>
      <c r="AA357" s="44"/>
      <c r="AC357" s="92" t="str">
        <f>IF(ISNUMBER(($H357)),LEFT('Order Form'!$K$10,2),"")</f>
        <v/>
      </c>
      <c r="AD357" s="40"/>
      <c r="AE357" s="92" t="str">
        <f>IF(AC357="GR",LEFT('Order Form'!$K$11,2),"")</f>
        <v/>
      </c>
      <c r="AF357" s="40"/>
      <c r="AG357" s="44"/>
      <c r="AH357" s="44"/>
      <c r="AI357" s="92" t="str">
        <f>IF(ISNUMBER(($H357)),IF('Order Form'!$K$16="Yes","P",""),"")</f>
        <v/>
      </c>
      <c r="AJ357" s="40"/>
      <c r="AK357" s="112"/>
      <c r="AL357" s="112"/>
      <c r="AM357" s="40"/>
      <c r="AN357" s="40"/>
      <c r="AO357" s="44"/>
      <c r="AP357" s="40"/>
      <c r="AQ357" s="44"/>
      <c r="AR357" s="44"/>
      <c r="AS357" s="44"/>
      <c r="AZ357" s="92" t="str">
        <f>IF(ISNUMBER(($H357)),IF('Order Form'!$K$15="Yes","Y",""),"")</f>
        <v/>
      </c>
      <c r="BD357" s="93" t="e">
        <f>IF('Order Form'!#REF!&gt;0,"OF"," ")</f>
        <v>#REF!</v>
      </c>
      <c r="BE357" s="92" t="e">
        <f>IF('Order Form'!#REF!&gt;0,"Y"," ")</f>
        <v>#REF!</v>
      </c>
      <c r="BF357" s="92" t="e">
        <f>IF('Order Form'!#REF!&gt;0,"STANDARD"," ")</f>
        <v>#REF!</v>
      </c>
    </row>
    <row r="358" spans="1:58">
      <c r="A358" s="40"/>
      <c r="B358" s="99" t="str">
        <f>IF(ISNUMBER(($H358)),'Order Form'!$D$5,"")</f>
        <v/>
      </c>
      <c r="C358" s="98" t="str">
        <f>IF(ISNUMBER(($H358)),'Order Form'!$G$5,"")</f>
        <v/>
      </c>
      <c r="D358" s="98" t="str">
        <f>IF('Order Form'!F374="","",IF(ISNUMBER(($H358)),'Order Form'!F374,""))</f>
        <v/>
      </c>
      <c r="E358" s="41"/>
      <c r="F358" s="97" t="str">
        <f>IF(ISNUMBER((H358)),SUBSTITUTE(SUBSTITUTE('Order Form'!B374,"-","")," ",""),"")</f>
        <v/>
      </c>
      <c r="G358" s="42"/>
      <c r="H358" s="96" t="str">
        <f>IF('Order Form'!H374&gt;0,'Order Form'!H374," ")</f>
        <v xml:space="preserve"> </v>
      </c>
      <c r="I358" s="95" t="str">
        <f>IF('Order Form'!$K$13="Yes",(IF('Order Form'!J374&gt;0,"",IF('Order Form'!$K$10&lt;&gt;"GR - Gratis",IF('Order Form'!I374=0,"",IF(ISNUMBER($H358),'Order Form'!I374,"")),""))),"")</f>
        <v/>
      </c>
      <c r="J358" s="95" t="str">
        <f>IF('Order Form'!$K$13="Yes",(IF('Order Form'!J374=0,"",IF('Order Form'!$K$10&lt;&gt;"GR - Gratis",IF(ISNUMBER($H358),'Order Form'!J374,""),""))),"")</f>
        <v/>
      </c>
      <c r="K358" s="43"/>
      <c r="L358" s="95" t="str">
        <f>IF('Order Form'!J374&gt;0,"",IF('Order Form'!G374=0,"",IF('Order Form'!$K$10&lt;&gt;"GR - Gratis",IF('Order Form'!$K$12="Yes",IF(ISNUMBER($H358),'Order Form'!G374*100,""),""),"")))</f>
        <v/>
      </c>
      <c r="M358" s="95" t="str">
        <f>IF('Order Form'!J374&gt;0,"",IF('Order Form'!$K$17=0,"",IF('Order Form'!$K$17=0,"",IF('Order Form'!$K$10&lt;&gt;"GR - Gratis",IF('Order Form'!$K$12="Yes",IF(ISNUMBER($H358),'Order Form'!$K$17*100,""),""),""))))</f>
        <v/>
      </c>
      <c r="N358" s="44"/>
      <c r="O358" s="94" t="str">
        <f>IF('Order Form'!$B$8="Name / Attent Of","",IF(ISNUMBER($H358),IF('Order Form'!$K$14="Yes",'Order Form'!$B$8,""),""))</f>
        <v/>
      </c>
      <c r="P358" s="102" t="str">
        <f>IF('Order Form'!$B$9="Company / Department","",IF(ISNUMBER($H358),IF('Order Form'!$K$14="Yes",'Order Form'!$B$9,""),""))</f>
        <v/>
      </c>
      <c r="Q358" s="94" t="str">
        <f>IF('Order Form'!$B$10="Address 1","",IF(ISNUMBER($H358),IF('Order Form'!$K$14="Yes",'Order Form'!$B$10,""),""))</f>
        <v/>
      </c>
      <c r="R358" s="94" t="str">
        <f>IF('Order Form'!$B$11="Address 2","",IF(ISNUMBER($H358),IF('Order Form'!$K$14="Yes",'Order Form'!$B$11,""),""))</f>
        <v/>
      </c>
      <c r="S358" s="102" t="str">
        <f>IF('Order Form'!$B$12="Address 3","",IF(ISNUMBER($H358),IF('Order Form'!$K$14="Yes",'Order Form'!$B$12,""),""))</f>
        <v/>
      </c>
      <c r="T358" s="94" t="str">
        <f>IF('Order Form'!$B$13="Town","",IF(ISNUMBER($H358),IF('Order Form'!$K$14="Yes",'Order Form'!$B$13,""),""))</f>
        <v/>
      </c>
      <c r="U358" s="40"/>
      <c r="V358" s="109" t="str">
        <f>IF('Order Form'!$B$14="Post Code","",IF(ISNUMBER($H358),IF('Order Form'!$K$14="Yes",'Order Form'!$B$14,""),""))</f>
        <v/>
      </c>
      <c r="W358" s="104" t="str">
        <f>IF('Order Form'!$B$15="Country","",IF(ISNUMBER($H358),IF('Order Form'!$K$14="Yes",VLOOKUP('Order Form'!$B$15,Lists!N:O,2,0),""),""))</f>
        <v/>
      </c>
      <c r="X358" s="106"/>
      <c r="Y358" s="105" t="str">
        <f>IF('Order Form'!$F$8="Phone","",IF(ISNUMBER($H358),IF('Order Form'!$K$14="Yes",'Order Form'!$F$8,""),""))</f>
        <v/>
      </c>
      <c r="Z358" s="103" t="str">
        <f>IF('Order Form'!$F$9="Email","",IF(ISNUMBER($H358),IF('Order Form'!$K$14="Yes",'Order Form'!$F$9,""),""))</f>
        <v/>
      </c>
      <c r="AA358" s="44"/>
      <c r="AC358" s="92" t="str">
        <f>IF(ISNUMBER(($H358)),LEFT('Order Form'!$K$10,2),"")</f>
        <v/>
      </c>
      <c r="AD358" s="40"/>
      <c r="AE358" s="92" t="str">
        <f>IF(AC358="GR",LEFT('Order Form'!$K$11,2),"")</f>
        <v/>
      </c>
      <c r="AF358" s="40"/>
      <c r="AG358" s="44"/>
      <c r="AH358" s="44"/>
      <c r="AI358" s="92" t="str">
        <f>IF(ISNUMBER(($H358)),IF('Order Form'!$K$16="Yes","P",""),"")</f>
        <v/>
      </c>
      <c r="AJ358" s="40"/>
      <c r="AK358" s="112"/>
      <c r="AL358" s="112"/>
      <c r="AM358" s="40"/>
      <c r="AN358" s="40"/>
      <c r="AO358" s="44"/>
      <c r="AP358" s="40"/>
      <c r="AQ358" s="44"/>
      <c r="AR358" s="44"/>
      <c r="AS358" s="44"/>
      <c r="AZ358" s="92" t="str">
        <f>IF(ISNUMBER(($H358)),IF('Order Form'!$K$15="Yes","Y",""),"")</f>
        <v/>
      </c>
      <c r="BD358" s="93" t="e">
        <f>IF('Order Form'!#REF!&gt;0,"OF"," ")</f>
        <v>#REF!</v>
      </c>
      <c r="BE358" s="92" t="e">
        <f>IF('Order Form'!#REF!&gt;0,"Y"," ")</f>
        <v>#REF!</v>
      </c>
      <c r="BF358" s="92" t="e">
        <f>IF('Order Form'!#REF!&gt;0,"STANDARD"," ")</f>
        <v>#REF!</v>
      </c>
    </row>
    <row r="359" spans="1:58">
      <c r="A359" s="40"/>
      <c r="B359" s="99" t="str">
        <f>IF(ISNUMBER(($H359)),'Order Form'!$D$5,"")</f>
        <v/>
      </c>
      <c r="C359" s="98" t="str">
        <f>IF(ISNUMBER(($H359)),'Order Form'!$G$5,"")</f>
        <v/>
      </c>
      <c r="D359" s="98" t="str">
        <f>IF('Order Form'!F375="","",IF(ISNUMBER(($H359)),'Order Form'!F375,""))</f>
        <v/>
      </c>
      <c r="E359" s="41"/>
      <c r="F359" s="97" t="str">
        <f>IF(ISNUMBER((H359)),SUBSTITUTE(SUBSTITUTE('Order Form'!B375,"-","")," ",""),"")</f>
        <v/>
      </c>
      <c r="G359" s="42"/>
      <c r="H359" s="96" t="str">
        <f>IF('Order Form'!H375&gt;0,'Order Form'!H375," ")</f>
        <v xml:space="preserve"> </v>
      </c>
      <c r="I359" s="95" t="str">
        <f>IF('Order Form'!$K$13="Yes",(IF('Order Form'!J375&gt;0,"",IF('Order Form'!$K$10&lt;&gt;"GR - Gratis",IF('Order Form'!I375=0,"",IF(ISNUMBER($H359),'Order Form'!I375,"")),""))),"")</f>
        <v/>
      </c>
      <c r="J359" s="95" t="str">
        <f>IF('Order Form'!$K$13="Yes",(IF('Order Form'!J375=0,"",IF('Order Form'!$K$10&lt;&gt;"GR - Gratis",IF(ISNUMBER($H359),'Order Form'!J375,""),""))),"")</f>
        <v/>
      </c>
      <c r="K359" s="43"/>
      <c r="L359" s="95" t="str">
        <f>IF('Order Form'!J375&gt;0,"",IF('Order Form'!G375=0,"",IF('Order Form'!$K$10&lt;&gt;"GR - Gratis",IF('Order Form'!$K$12="Yes",IF(ISNUMBER($H359),'Order Form'!G375*100,""),""),"")))</f>
        <v/>
      </c>
      <c r="M359" s="95" t="str">
        <f>IF('Order Form'!J375&gt;0,"",IF('Order Form'!$K$17=0,"",IF('Order Form'!$K$17=0,"",IF('Order Form'!$K$10&lt;&gt;"GR - Gratis",IF('Order Form'!$K$12="Yes",IF(ISNUMBER($H359),'Order Form'!$K$17*100,""),""),""))))</f>
        <v/>
      </c>
      <c r="N359" s="44"/>
      <c r="O359" s="94" t="str">
        <f>IF('Order Form'!$B$8="Name / Attent Of","",IF(ISNUMBER($H359),IF('Order Form'!$K$14="Yes",'Order Form'!$B$8,""),""))</f>
        <v/>
      </c>
      <c r="P359" s="102" t="str">
        <f>IF('Order Form'!$B$9="Company / Department","",IF(ISNUMBER($H359),IF('Order Form'!$K$14="Yes",'Order Form'!$B$9,""),""))</f>
        <v/>
      </c>
      <c r="Q359" s="94" t="str">
        <f>IF('Order Form'!$B$10="Address 1","",IF(ISNUMBER($H359),IF('Order Form'!$K$14="Yes",'Order Form'!$B$10,""),""))</f>
        <v/>
      </c>
      <c r="R359" s="94" t="str">
        <f>IF('Order Form'!$B$11="Address 2","",IF(ISNUMBER($H359),IF('Order Form'!$K$14="Yes",'Order Form'!$B$11,""),""))</f>
        <v/>
      </c>
      <c r="S359" s="102" t="str">
        <f>IF('Order Form'!$B$12="Address 3","",IF(ISNUMBER($H359),IF('Order Form'!$K$14="Yes",'Order Form'!$B$12,""),""))</f>
        <v/>
      </c>
      <c r="T359" s="94" t="str">
        <f>IF('Order Form'!$B$13="Town","",IF(ISNUMBER($H359),IF('Order Form'!$K$14="Yes",'Order Form'!$B$13,""),""))</f>
        <v/>
      </c>
      <c r="U359" s="40"/>
      <c r="V359" s="109" t="str">
        <f>IF('Order Form'!$B$14="Post Code","",IF(ISNUMBER($H359),IF('Order Form'!$K$14="Yes",'Order Form'!$B$14,""),""))</f>
        <v/>
      </c>
      <c r="W359" s="104" t="str">
        <f>IF('Order Form'!$B$15="Country","",IF(ISNUMBER($H359),IF('Order Form'!$K$14="Yes",VLOOKUP('Order Form'!$B$15,Lists!N:O,2,0),""),""))</f>
        <v/>
      </c>
      <c r="X359" s="106"/>
      <c r="Y359" s="105" t="str">
        <f>IF('Order Form'!$F$8="Phone","",IF(ISNUMBER($H359),IF('Order Form'!$K$14="Yes",'Order Form'!$F$8,""),""))</f>
        <v/>
      </c>
      <c r="Z359" s="103" t="str">
        <f>IF('Order Form'!$F$9="Email","",IF(ISNUMBER($H359),IF('Order Form'!$K$14="Yes",'Order Form'!$F$9,""),""))</f>
        <v/>
      </c>
      <c r="AA359" s="44"/>
      <c r="AC359" s="92" t="str">
        <f>IF(ISNUMBER(($H359)),LEFT('Order Form'!$K$10,2),"")</f>
        <v/>
      </c>
      <c r="AD359" s="40"/>
      <c r="AE359" s="92" t="str">
        <f>IF(AC359="GR",LEFT('Order Form'!$K$11,2),"")</f>
        <v/>
      </c>
      <c r="AF359" s="40"/>
      <c r="AG359" s="44"/>
      <c r="AH359" s="44"/>
      <c r="AI359" s="92" t="str">
        <f>IF(ISNUMBER(($H359)),IF('Order Form'!$K$16="Yes","P",""),"")</f>
        <v/>
      </c>
      <c r="AJ359" s="40"/>
      <c r="AK359" s="112"/>
      <c r="AL359" s="112"/>
      <c r="AM359" s="40"/>
      <c r="AN359" s="40"/>
      <c r="AO359" s="44"/>
      <c r="AP359" s="40"/>
      <c r="AQ359" s="44"/>
      <c r="AR359" s="44"/>
      <c r="AS359" s="44"/>
      <c r="AZ359" s="92" t="str">
        <f>IF(ISNUMBER(($H359)),IF('Order Form'!$K$15="Yes","Y",""),"")</f>
        <v/>
      </c>
      <c r="BD359" s="93" t="e">
        <f>IF('Order Form'!#REF!&gt;0,"OF"," ")</f>
        <v>#REF!</v>
      </c>
      <c r="BE359" s="92" t="e">
        <f>IF('Order Form'!#REF!&gt;0,"Y"," ")</f>
        <v>#REF!</v>
      </c>
      <c r="BF359" s="92" t="e">
        <f>IF('Order Form'!#REF!&gt;0,"STANDARD"," ")</f>
        <v>#REF!</v>
      </c>
    </row>
    <row r="360" spans="1:58">
      <c r="A360" s="40"/>
      <c r="B360" s="99" t="str">
        <f>IF(ISNUMBER(($H360)),'Order Form'!$D$5,"")</f>
        <v/>
      </c>
      <c r="C360" s="98" t="str">
        <f>IF(ISNUMBER(($H360)),'Order Form'!$G$5,"")</f>
        <v/>
      </c>
      <c r="D360" s="98" t="str">
        <f>IF('Order Form'!F376="","",IF(ISNUMBER(($H360)),'Order Form'!F376,""))</f>
        <v/>
      </c>
      <c r="E360" s="41"/>
      <c r="F360" s="97" t="str">
        <f>IF(ISNUMBER((H360)),SUBSTITUTE(SUBSTITUTE('Order Form'!B376,"-","")," ",""),"")</f>
        <v/>
      </c>
      <c r="G360" s="42"/>
      <c r="H360" s="96" t="str">
        <f>IF('Order Form'!H376&gt;0,'Order Form'!H376," ")</f>
        <v xml:space="preserve"> </v>
      </c>
      <c r="I360" s="95" t="str">
        <f>IF('Order Form'!$K$13="Yes",(IF('Order Form'!J376&gt;0,"",IF('Order Form'!$K$10&lt;&gt;"GR - Gratis",IF('Order Form'!I376=0,"",IF(ISNUMBER($H360),'Order Form'!I376,"")),""))),"")</f>
        <v/>
      </c>
      <c r="J360" s="95" t="str">
        <f>IF('Order Form'!$K$13="Yes",(IF('Order Form'!J376=0,"",IF('Order Form'!$K$10&lt;&gt;"GR - Gratis",IF(ISNUMBER($H360),'Order Form'!J376,""),""))),"")</f>
        <v/>
      </c>
      <c r="K360" s="43"/>
      <c r="L360" s="95" t="str">
        <f>IF('Order Form'!J376&gt;0,"",IF('Order Form'!G376=0,"",IF('Order Form'!$K$10&lt;&gt;"GR - Gratis",IF('Order Form'!$K$12="Yes",IF(ISNUMBER($H360),'Order Form'!G376*100,""),""),"")))</f>
        <v/>
      </c>
      <c r="M360" s="95" t="str">
        <f>IF('Order Form'!J376&gt;0,"",IF('Order Form'!$K$17=0,"",IF('Order Form'!$K$17=0,"",IF('Order Form'!$K$10&lt;&gt;"GR - Gratis",IF('Order Form'!$K$12="Yes",IF(ISNUMBER($H360),'Order Form'!$K$17*100,""),""),""))))</f>
        <v/>
      </c>
      <c r="N360" s="44"/>
      <c r="O360" s="94" t="str">
        <f>IF('Order Form'!$B$8="Name / Attent Of","",IF(ISNUMBER($H360),IF('Order Form'!$K$14="Yes",'Order Form'!$B$8,""),""))</f>
        <v/>
      </c>
      <c r="P360" s="102" t="str">
        <f>IF('Order Form'!$B$9="Company / Department","",IF(ISNUMBER($H360),IF('Order Form'!$K$14="Yes",'Order Form'!$B$9,""),""))</f>
        <v/>
      </c>
      <c r="Q360" s="94" t="str">
        <f>IF('Order Form'!$B$10="Address 1","",IF(ISNUMBER($H360),IF('Order Form'!$K$14="Yes",'Order Form'!$B$10,""),""))</f>
        <v/>
      </c>
      <c r="R360" s="94" t="str">
        <f>IF('Order Form'!$B$11="Address 2","",IF(ISNUMBER($H360),IF('Order Form'!$K$14="Yes",'Order Form'!$B$11,""),""))</f>
        <v/>
      </c>
      <c r="S360" s="102" t="str">
        <f>IF('Order Form'!$B$12="Address 3","",IF(ISNUMBER($H360),IF('Order Form'!$K$14="Yes",'Order Form'!$B$12,""),""))</f>
        <v/>
      </c>
      <c r="T360" s="94" t="str">
        <f>IF('Order Form'!$B$13="Town","",IF(ISNUMBER($H360),IF('Order Form'!$K$14="Yes",'Order Form'!$B$13,""),""))</f>
        <v/>
      </c>
      <c r="U360" s="40"/>
      <c r="V360" s="109" t="str">
        <f>IF('Order Form'!$B$14="Post Code","",IF(ISNUMBER($H360),IF('Order Form'!$K$14="Yes",'Order Form'!$B$14,""),""))</f>
        <v/>
      </c>
      <c r="W360" s="104" t="str">
        <f>IF('Order Form'!$B$15="Country","",IF(ISNUMBER($H360),IF('Order Form'!$K$14="Yes",VLOOKUP('Order Form'!$B$15,Lists!N:O,2,0),""),""))</f>
        <v/>
      </c>
      <c r="X360" s="106"/>
      <c r="Y360" s="105" t="str">
        <f>IF('Order Form'!$F$8="Phone","",IF(ISNUMBER($H360),IF('Order Form'!$K$14="Yes",'Order Form'!$F$8,""),""))</f>
        <v/>
      </c>
      <c r="Z360" s="103" t="str">
        <f>IF('Order Form'!$F$9="Email","",IF(ISNUMBER($H360),IF('Order Form'!$K$14="Yes",'Order Form'!$F$9,""),""))</f>
        <v/>
      </c>
      <c r="AA360" s="44"/>
      <c r="AC360" s="92" t="str">
        <f>IF(ISNUMBER(($H360)),LEFT('Order Form'!$K$10,2),"")</f>
        <v/>
      </c>
      <c r="AD360" s="40"/>
      <c r="AE360" s="92" t="str">
        <f>IF(AC360="GR",LEFT('Order Form'!$K$11,2),"")</f>
        <v/>
      </c>
      <c r="AF360" s="40"/>
      <c r="AG360" s="44"/>
      <c r="AH360" s="44"/>
      <c r="AI360" s="92" t="str">
        <f>IF(ISNUMBER(($H360)),IF('Order Form'!$K$16="Yes","P",""),"")</f>
        <v/>
      </c>
      <c r="AJ360" s="40"/>
      <c r="AK360" s="112"/>
      <c r="AL360" s="112"/>
      <c r="AM360" s="40"/>
      <c r="AN360" s="40"/>
      <c r="AO360" s="44"/>
      <c r="AP360" s="40"/>
      <c r="AQ360" s="44"/>
      <c r="AR360" s="44"/>
      <c r="AS360" s="44"/>
      <c r="AZ360" s="92" t="str">
        <f>IF(ISNUMBER(($H360)),IF('Order Form'!$K$15="Yes","Y",""),"")</f>
        <v/>
      </c>
      <c r="BD360" s="93" t="e">
        <f>IF('Order Form'!#REF!&gt;0,"OF"," ")</f>
        <v>#REF!</v>
      </c>
      <c r="BE360" s="92" t="e">
        <f>IF('Order Form'!#REF!&gt;0,"Y"," ")</f>
        <v>#REF!</v>
      </c>
      <c r="BF360" s="92" t="e">
        <f>IF('Order Form'!#REF!&gt;0,"STANDARD"," ")</f>
        <v>#REF!</v>
      </c>
    </row>
    <row r="361" spans="1:58">
      <c r="A361" s="40"/>
      <c r="B361" s="99" t="str">
        <f>IF(ISNUMBER(($H361)),'Order Form'!$D$5,"")</f>
        <v/>
      </c>
      <c r="C361" s="98" t="str">
        <f>IF(ISNUMBER(($H361)),'Order Form'!$G$5,"")</f>
        <v/>
      </c>
      <c r="D361" s="98" t="str">
        <f>IF('Order Form'!F377="","",IF(ISNUMBER(($H361)),'Order Form'!F377,""))</f>
        <v/>
      </c>
      <c r="E361" s="41"/>
      <c r="F361" s="97" t="str">
        <f>IF(ISNUMBER((H361)),SUBSTITUTE(SUBSTITUTE('Order Form'!B377,"-","")," ",""),"")</f>
        <v/>
      </c>
      <c r="G361" s="42"/>
      <c r="H361" s="96" t="str">
        <f>IF('Order Form'!H377&gt;0,'Order Form'!H377," ")</f>
        <v xml:space="preserve"> </v>
      </c>
      <c r="I361" s="95" t="str">
        <f>IF('Order Form'!$K$13="Yes",(IF('Order Form'!J377&gt;0,"",IF('Order Form'!$K$10&lt;&gt;"GR - Gratis",IF('Order Form'!I377=0,"",IF(ISNUMBER($H361),'Order Form'!I377,"")),""))),"")</f>
        <v/>
      </c>
      <c r="J361" s="95" t="str">
        <f>IF('Order Form'!$K$13="Yes",(IF('Order Form'!J377=0,"",IF('Order Form'!$K$10&lt;&gt;"GR - Gratis",IF(ISNUMBER($H361),'Order Form'!J377,""),""))),"")</f>
        <v/>
      </c>
      <c r="K361" s="43"/>
      <c r="L361" s="95" t="str">
        <f>IF('Order Form'!J377&gt;0,"",IF('Order Form'!G377=0,"",IF('Order Form'!$K$10&lt;&gt;"GR - Gratis",IF('Order Form'!$K$12="Yes",IF(ISNUMBER($H361),'Order Form'!G377*100,""),""),"")))</f>
        <v/>
      </c>
      <c r="M361" s="95" t="str">
        <f>IF('Order Form'!J377&gt;0,"",IF('Order Form'!$K$17=0,"",IF('Order Form'!$K$17=0,"",IF('Order Form'!$K$10&lt;&gt;"GR - Gratis",IF('Order Form'!$K$12="Yes",IF(ISNUMBER($H361),'Order Form'!$K$17*100,""),""),""))))</f>
        <v/>
      </c>
      <c r="N361" s="44"/>
      <c r="O361" s="94" t="str">
        <f>IF('Order Form'!$B$8="Name / Attent Of","",IF(ISNUMBER($H361),IF('Order Form'!$K$14="Yes",'Order Form'!$B$8,""),""))</f>
        <v/>
      </c>
      <c r="P361" s="102" t="str">
        <f>IF('Order Form'!$B$9="Company / Department","",IF(ISNUMBER($H361),IF('Order Form'!$K$14="Yes",'Order Form'!$B$9,""),""))</f>
        <v/>
      </c>
      <c r="Q361" s="94" t="str">
        <f>IF('Order Form'!$B$10="Address 1","",IF(ISNUMBER($H361),IF('Order Form'!$K$14="Yes",'Order Form'!$B$10,""),""))</f>
        <v/>
      </c>
      <c r="R361" s="94" t="str">
        <f>IF('Order Form'!$B$11="Address 2","",IF(ISNUMBER($H361),IF('Order Form'!$K$14="Yes",'Order Form'!$B$11,""),""))</f>
        <v/>
      </c>
      <c r="S361" s="102" t="str">
        <f>IF('Order Form'!$B$12="Address 3","",IF(ISNUMBER($H361),IF('Order Form'!$K$14="Yes",'Order Form'!$B$12,""),""))</f>
        <v/>
      </c>
      <c r="T361" s="94" t="str">
        <f>IF('Order Form'!$B$13="Town","",IF(ISNUMBER($H361),IF('Order Form'!$K$14="Yes",'Order Form'!$B$13,""),""))</f>
        <v/>
      </c>
      <c r="U361" s="40"/>
      <c r="V361" s="109" t="str">
        <f>IF('Order Form'!$B$14="Post Code","",IF(ISNUMBER($H361),IF('Order Form'!$K$14="Yes",'Order Form'!$B$14,""),""))</f>
        <v/>
      </c>
      <c r="W361" s="104" t="str">
        <f>IF('Order Form'!$B$15="Country","",IF(ISNUMBER($H361),IF('Order Form'!$K$14="Yes",VLOOKUP('Order Form'!$B$15,Lists!N:O,2,0),""),""))</f>
        <v/>
      </c>
      <c r="X361" s="106"/>
      <c r="Y361" s="105" t="str">
        <f>IF('Order Form'!$F$8="Phone","",IF(ISNUMBER($H361),IF('Order Form'!$K$14="Yes",'Order Form'!$F$8,""),""))</f>
        <v/>
      </c>
      <c r="Z361" s="103" t="str">
        <f>IF('Order Form'!$F$9="Email","",IF(ISNUMBER($H361),IF('Order Form'!$K$14="Yes",'Order Form'!$F$9,""),""))</f>
        <v/>
      </c>
      <c r="AA361" s="44"/>
      <c r="AC361" s="92" t="str">
        <f>IF(ISNUMBER(($H361)),LEFT('Order Form'!$K$10,2),"")</f>
        <v/>
      </c>
      <c r="AD361" s="40"/>
      <c r="AE361" s="92" t="str">
        <f>IF(AC361="GR",LEFT('Order Form'!$K$11,2),"")</f>
        <v/>
      </c>
      <c r="AF361" s="40"/>
      <c r="AG361" s="44"/>
      <c r="AH361" s="44"/>
      <c r="AI361" s="92" t="str">
        <f>IF(ISNUMBER(($H361)),IF('Order Form'!$K$16="Yes","P",""),"")</f>
        <v/>
      </c>
      <c r="AJ361" s="40"/>
      <c r="AK361" s="112"/>
      <c r="AL361" s="112"/>
      <c r="AM361" s="40"/>
      <c r="AN361" s="40"/>
      <c r="AO361" s="44"/>
      <c r="AP361" s="40"/>
      <c r="AQ361" s="44"/>
      <c r="AR361" s="44"/>
      <c r="AS361" s="44"/>
      <c r="AZ361" s="92" t="str">
        <f>IF(ISNUMBER(($H361)),IF('Order Form'!$K$15="Yes","Y",""),"")</f>
        <v/>
      </c>
      <c r="BD361" s="93" t="e">
        <f>IF('Order Form'!#REF!&gt;0,"OF"," ")</f>
        <v>#REF!</v>
      </c>
      <c r="BE361" s="92" t="e">
        <f>IF('Order Form'!#REF!&gt;0,"Y"," ")</f>
        <v>#REF!</v>
      </c>
      <c r="BF361" s="92" t="e">
        <f>IF('Order Form'!#REF!&gt;0,"STANDARD"," ")</f>
        <v>#REF!</v>
      </c>
    </row>
    <row r="362" spans="1:58">
      <c r="A362" s="40"/>
      <c r="B362" s="99" t="str">
        <f>IF(ISNUMBER(($H362)),'Order Form'!$D$5,"")</f>
        <v/>
      </c>
      <c r="C362" s="98" t="str">
        <f>IF(ISNUMBER(($H362)),'Order Form'!$G$5,"")</f>
        <v/>
      </c>
      <c r="D362" s="98" t="str">
        <f>IF('Order Form'!F378="","",IF(ISNUMBER(($H362)),'Order Form'!F378,""))</f>
        <v/>
      </c>
      <c r="E362" s="41"/>
      <c r="F362" s="97" t="str">
        <f>IF(ISNUMBER((H362)),SUBSTITUTE(SUBSTITUTE('Order Form'!B378,"-","")," ",""),"")</f>
        <v/>
      </c>
      <c r="G362" s="42"/>
      <c r="H362" s="96" t="str">
        <f>IF('Order Form'!H378&gt;0,'Order Form'!H378," ")</f>
        <v xml:space="preserve"> </v>
      </c>
      <c r="I362" s="95" t="str">
        <f>IF('Order Form'!$K$13="Yes",(IF('Order Form'!J378&gt;0,"",IF('Order Form'!$K$10&lt;&gt;"GR - Gratis",IF('Order Form'!I378=0,"",IF(ISNUMBER($H362),'Order Form'!I378,"")),""))),"")</f>
        <v/>
      </c>
      <c r="J362" s="95" t="str">
        <f>IF('Order Form'!$K$13="Yes",(IF('Order Form'!J378=0,"",IF('Order Form'!$K$10&lt;&gt;"GR - Gratis",IF(ISNUMBER($H362),'Order Form'!J378,""),""))),"")</f>
        <v/>
      </c>
      <c r="K362" s="43"/>
      <c r="L362" s="95" t="str">
        <f>IF('Order Form'!J378&gt;0,"",IF('Order Form'!G378=0,"",IF('Order Form'!$K$10&lt;&gt;"GR - Gratis",IF('Order Form'!$K$12="Yes",IF(ISNUMBER($H362),'Order Form'!G378*100,""),""),"")))</f>
        <v/>
      </c>
      <c r="M362" s="95" t="str">
        <f>IF('Order Form'!J378&gt;0,"",IF('Order Form'!$K$17=0,"",IF('Order Form'!$K$17=0,"",IF('Order Form'!$K$10&lt;&gt;"GR - Gratis",IF('Order Form'!$K$12="Yes",IF(ISNUMBER($H362),'Order Form'!$K$17*100,""),""),""))))</f>
        <v/>
      </c>
      <c r="N362" s="44"/>
      <c r="O362" s="94" t="str">
        <f>IF('Order Form'!$B$8="Name / Attent Of","",IF(ISNUMBER($H362),IF('Order Form'!$K$14="Yes",'Order Form'!$B$8,""),""))</f>
        <v/>
      </c>
      <c r="P362" s="102" t="str">
        <f>IF('Order Form'!$B$9="Company / Department","",IF(ISNUMBER($H362),IF('Order Form'!$K$14="Yes",'Order Form'!$B$9,""),""))</f>
        <v/>
      </c>
      <c r="Q362" s="94" t="str">
        <f>IF('Order Form'!$B$10="Address 1","",IF(ISNUMBER($H362),IF('Order Form'!$K$14="Yes",'Order Form'!$B$10,""),""))</f>
        <v/>
      </c>
      <c r="R362" s="94" t="str">
        <f>IF('Order Form'!$B$11="Address 2","",IF(ISNUMBER($H362),IF('Order Form'!$K$14="Yes",'Order Form'!$B$11,""),""))</f>
        <v/>
      </c>
      <c r="S362" s="102" t="str">
        <f>IF('Order Form'!$B$12="Address 3","",IF(ISNUMBER($H362),IF('Order Form'!$K$14="Yes",'Order Form'!$B$12,""),""))</f>
        <v/>
      </c>
      <c r="T362" s="94" t="str">
        <f>IF('Order Form'!$B$13="Town","",IF(ISNUMBER($H362),IF('Order Form'!$K$14="Yes",'Order Form'!$B$13,""),""))</f>
        <v/>
      </c>
      <c r="U362" s="40"/>
      <c r="V362" s="109" t="str">
        <f>IF('Order Form'!$B$14="Post Code","",IF(ISNUMBER($H362),IF('Order Form'!$K$14="Yes",'Order Form'!$B$14,""),""))</f>
        <v/>
      </c>
      <c r="W362" s="104" t="str">
        <f>IF('Order Form'!$B$15="Country","",IF(ISNUMBER($H362),IF('Order Form'!$K$14="Yes",VLOOKUP('Order Form'!$B$15,Lists!N:O,2,0),""),""))</f>
        <v/>
      </c>
      <c r="X362" s="106"/>
      <c r="Y362" s="105" t="str">
        <f>IF('Order Form'!$F$8="Phone","",IF(ISNUMBER($H362),IF('Order Form'!$K$14="Yes",'Order Form'!$F$8,""),""))</f>
        <v/>
      </c>
      <c r="Z362" s="103" t="str">
        <f>IF('Order Form'!$F$9="Email","",IF(ISNUMBER($H362),IF('Order Form'!$K$14="Yes",'Order Form'!$F$9,""),""))</f>
        <v/>
      </c>
      <c r="AA362" s="44"/>
      <c r="AC362" s="92" t="str">
        <f>IF(ISNUMBER(($H362)),LEFT('Order Form'!$K$10,2),"")</f>
        <v/>
      </c>
      <c r="AD362" s="40"/>
      <c r="AE362" s="92" t="str">
        <f>IF(AC362="GR",LEFT('Order Form'!$K$11,2),"")</f>
        <v/>
      </c>
      <c r="AF362" s="40"/>
      <c r="AG362" s="44"/>
      <c r="AH362" s="44"/>
      <c r="AI362" s="92" t="str">
        <f>IF(ISNUMBER(($H362)),IF('Order Form'!$K$16="Yes","P",""),"")</f>
        <v/>
      </c>
      <c r="AJ362" s="40"/>
      <c r="AK362" s="112"/>
      <c r="AL362" s="112"/>
      <c r="AM362" s="40"/>
      <c r="AN362" s="40"/>
      <c r="AO362" s="44"/>
      <c r="AP362" s="40"/>
      <c r="AQ362" s="44"/>
      <c r="AR362" s="44"/>
      <c r="AS362" s="44"/>
      <c r="AZ362" s="92" t="str">
        <f>IF(ISNUMBER(($H362)),IF('Order Form'!$K$15="Yes","Y",""),"")</f>
        <v/>
      </c>
      <c r="BD362" s="93" t="e">
        <f>IF('Order Form'!#REF!&gt;0,"OF"," ")</f>
        <v>#REF!</v>
      </c>
      <c r="BE362" s="92" t="e">
        <f>IF('Order Form'!#REF!&gt;0,"Y"," ")</f>
        <v>#REF!</v>
      </c>
      <c r="BF362" s="92" t="e">
        <f>IF('Order Form'!#REF!&gt;0,"STANDARD"," ")</f>
        <v>#REF!</v>
      </c>
    </row>
    <row r="363" spans="1:58">
      <c r="A363" s="40"/>
      <c r="B363" s="99" t="str">
        <f>IF(ISNUMBER(($H363)),'Order Form'!$D$5,"")</f>
        <v/>
      </c>
      <c r="C363" s="98" t="str">
        <f>IF(ISNUMBER(($H363)),'Order Form'!$G$5,"")</f>
        <v/>
      </c>
      <c r="D363" s="98" t="str">
        <f>IF('Order Form'!F379="","",IF(ISNUMBER(($H363)),'Order Form'!F379,""))</f>
        <v/>
      </c>
      <c r="E363" s="41"/>
      <c r="F363" s="97" t="str">
        <f>IF(ISNUMBER((H363)),SUBSTITUTE(SUBSTITUTE('Order Form'!B379,"-","")," ",""),"")</f>
        <v/>
      </c>
      <c r="G363" s="42"/>
      <c r="H363" s="96" t="str">
        <f>IF('Order Form'!H379&gt;0,'Order Form'!H379," ")</f>
        <v xml:space="preserve"> </v>
      </c>
      <c r="I363" s="95" t="str">
        <f>IF('Order Form'!$K$13="Yes",(IF('Order Form'!J379&gt;0,"",IF('Order Form'!$K$10&lt;&gt;"GR - Gratis",IF('Order Form'!I379=0,"",IF(ISNUMBER($H363),'Order Form'!I379,"")),""))),"")</f>
        <v/>
      </c>
      <c r="J363" s="95" t="str">
        <f>IF('Order Form'!$K$13="Yes",(IF('Order Form'!J379=0,"",IF('Order Form'!$K$10&lt;&gt;"GR - Gratis",IF(ISNUMBER($H363),'Order Form'!J379,""),""))),"")</f>
        <v/>
      </c>
      <c r="K363" s="43"/>
      <c r="L363" s="95" t="str">
        <f>IF('Order Form'!J379&gt;0,"",IF('Order Form'!G379=0,"",IF('Order Form'!$K$10&lt;&gt;"GR - Gratis",IF('Order Form'!$K$12="Yes",IF(ISNUMBER($H363),'Order Form'!G379*100,""),""),"")))</f>
        <v/>
      </c>
      <c r="M363" s="95" t="str">
        <f>IF('Order Form'!J379&gt;0,"",IF('Order Form'!$K$17=0,"",IF('Order Form'!$K$17=0,"",IF('Order Form'!$K$10&lt;&gt;"GR - Gratis",IF('Order Form'!$K$12="Yes",IF(ISNUMBER($H363),'Order Form'!$K$17*100,""),""),""))))</f>
        <v/>
      </c>
      <c r="N363" s="44"/>
      <c r="O363" s="94" t="str">
        <f>IF('Order Form'!$B$8="Name / Attent Of","",IF(ISNUMBER($H363),IF('Order Form'!$K$14="Yes",'Order Form'!$B$8,""),""))</f>
        <v/>
      </c>
      <c r="P363" s="102" t="str">
        <f>IF('Order Form'!$B$9="Company / Department","",IF(ISNUMBER($H363),IF('Order Form'!$K$14="Yes",'Order Form'!$B$9,""),""))</f>
        <v/>
      </c>
      <c r="Q363" s="94" t="str">
        <f>IF('Order Form'!$B$10="Address 1","",IF(ISNUMBER($H363),IF('Order Form'!$K$14="Yes",'Order Form'!$B$10,""),""))</f>
        <v/>
      </c>
      <c r="R363" s="94" t="str">
        <f>IF('Order Form'!$B$11="Address 2","",IF(ISNUMBER($H363),IF('Order Form'!$K$14="Yes",'Order Form'!$B$11,""),""))</f>
        <v/>
      </c>
      <c r="S363" s="102" t="str">
        <f>IF('Order Form'!$B$12="Address 3","",IF(ISNUMBER($H363),IF('Order Form'!$K$14="Yes",'Order Form'!$B$12,""),""))</f>
        <v/>
      </c>
      <c r="T363" s="94" t="str">
        <f>IF('Order Form'!$B$13="Town","",IF(ISNUMBER($H363),IF('Order Form'!$K$14="Yes",'Order Form'!$B$13,""),""))</f>
        <v/>
      </c>
      <c r="U363" s="40"/>
      <c r="V363" s="109" t="str">
        <f>IF('Order Form'!$B$14="Post Code","",IF(ISNUMBER($H363),IF('Order Form'!$K$14="Yes",'Order Form'!$B$14,""),""))</f>
        <v/>
      </c>
      <c r="W363" s="104" t="str">
        <f>IF('Order Form'!$B$15="Country","",IF(ISNUMBER($H363),IF('Order Form'!$K$14="Yes",VLOOKUP('Order Form'!$B$15,Lists!N:O,2,0),""),""))</f>
        <v/>
      </c>
      <c r="X363" s="106"/>
      <c r="Y363" s="105" t="str">
        <f>IF('Order Form'!$F$8="Phone","",IF(ISNUMBER($H363),IF('Order Form'!$K$14="Yes",'Order Form'!$F$8,""),""))</f>
        <v/>
      </c>
      <c r="Z363" s="103" t="str">
        <f>IF('Order Form'!$F$9="Email","",IF(ISNUMBER($H363),IF('Order Form'!$K$14="Yes",'Order Form'!$F$9,""),""))</f>
        <v/>
      </c>
      <c r="AA363" s="44"/>
      <c r="AC363" s="92" t="str">
        <f>IF(ISNUMBER(($H363)),LEFT('Order Form'!$K$10,2),"")</f>
        <v/>
      </c>
      <c r="AD363" s="40"/>
      <c r="AE363" s="92" t="str">
        <f>IF(AC363="GR",LEFT('Order Form'!$K$11,2),"")</f>
        <v/>
      </c>
      <c r="AF363" s="40"/>
      <c r="AG363" s="44"/>
      <c r="AH363" s="44"/>
      <c r="AI363" s="92" t="str">
        <f>IF(ISNUMBER(($H363)),IF('Order Form'!$K$16="Yes","P",""),"")</f>
        <v/>
      </c>
      <c r="AJ363" s="40"/>
      <c r="AK363" s="112"/>
      <c r="AL363" s="112"/>
      <c r="AM363" s="40"/>
      <c r="AN363" s="40"/>
      <c r="AO363" s="44"/>
      <c r="AP363" s="40"/>
      <c r="AQ363" s="44"/>
      <c r="AR363" s="44"/>
      <c r="AS363" s="44"/>
      <c r="AZ363" s="92" t="str">
        <f>IF(ISNUMBER(($H363)),IF('Order Form'!$K$15="Yes","Y",""),"")</f>
        <v/>
      </c>
      <c r="BD363" s="93" t="e">
        <f>IF('Order Form'!#REF!&gt;0,"OF"," ")</f>
        <v>#REF!</v>
      </c>
      <c r="BE363" s="92" t="e">
        <f>IF('Order Form'!#REF!&gt;0,"Y"," ")</f>
        <v>#REF!</v>
      </c>
      <c r="BF363" s="92" t="e">
        <f>IF('Order Form'!#REF!&gt;0,"STANDARD"," ")</f>
        <v>#REF!</v>
      </c>
    </row>
    <row r="364" spans="1:58">
      <c r="A364" s="40"/>
      <c r="B364" s="99" t="str">
        <f>IF(ISNUMBER(($H364)),'Order Form'!$D$5,"")</f>
        <v/>
      </c>
      <c r="C364" s="98" t="str">
        <f>IF(ISNUMBER(($H364)),'Order Form'!$G$5,"")</f>
        <v/>
      </c>
      <c r="D364" s="98" t="str">
        <f>IF('Order Form'!F380="","",IF(ISNUMBER(($H364)),'Order Form'!F380,""))</f>
        <v/>
      </c>
      <c r="E364" s="41"/>
      <c r="F364" s="97" t="str">
        <f>IF(ISNUMBER((H364)),SUBSTITUTE(SUBSTITUTE('Order Form'!B380,"-","")," ",""),"")</f>
        <v/>
      </c>
      <c r="G364" s="42"/>
      <c r="H364" s="96" t="str">
        <f>IF('Order Form'!H380&gt;0,'Order Form'!H380," ")</f>
        <v xml:space="preserve"> </v>
      </c>
      <c r="I364" s="95" t="str">
        <f>IF('Order Form'!$K$13="Yes",(IF('Order Form'!J380&gt;0,"",IF('Order Form'!$K$10&lt;&gt;"GR - Gratis",IF('Order Form'!I380=0,"",IF(ISNUMBER($H364),'Order Form'!I380,"")),""))),"")</f>
        <v/>
      </c>
      <c r="J364" s="95" t="str">
        <f>IF('Order Form'!$K$13="Yes",(IF('Order Form'!J380=0,"",IF('Order Form'!$K$10&lt;&gt;"GR - Gratis",IF(ISNUMBER($H364),'Order Form'!J380,""),""))),"")</f>
        <v/>
      </c>
      <c r="K364" s="43"/>
      <c r="L364" s="95" t="str">
        <f>IF('Order Form'!J380&gt;0,"",IF('Order Form'!G380=0,"",IF('Order Form'!$K$10&lt;&gt;"GR - Gratis",IF('Order Form'!$K$12="Yes",IF(ISNUMBER($H364),'Order Form'!G380*100,""),""),"")))</f>
        <v/>
      </c>
      <c r="M364" s="95" t="str">
        <f>IF('Order Form'!J380&gt;0,"",IF('Order Form'!$K$17=0,"",IF('Order Form'!$K$17=0,"",IF('Order Form'!$K$10&lt;&gt;"GR - Gratis",IF('Order Form'!$K$12="Yes",IF(ISNUMBER($H364),'Order Form'!$K$17*100,""),""),""))))</f>
        <v/>
      </c>
      <c r="N364" s="44"/>
      <c r="O364" s="94" t="str">
        <f>IF('Order Form'!$B$8="Name / Attent Of","",IF(ISNUMBER($H364),IF('Order Form'!$K$14="Yes",'Order Form'!$B$8,""),""))</f>
        <v/>
      </c>
      <c r="P364" s="102" t="str">
        <f>IF('Order Form'!$B$9="Company / Department","",IF(ISNUMBER($H364),IF('Order Form'!$K$14="Yes",'Order Form'!$B$9,""),""))</f>
        <v/>
      </c>
      <c r="Q364" s="94" t="str">
        <f>IF('Order Form'!$B$10="Address 1","",IF(ISNUMBER($H364),IF('Order Form'!$K$14="Yes",'Order Form'!$B$10,""),""))</f>
        <v/>
      </c>
      <c r="R364" s="94" t="str">
        <f>IF('Order Form'!$B$11="Address 2","",IF(ISNUMBER($H364),IF('Order Form'!$K$14="Yes",'Order Form'!$B$11,""),""))</f>
        <v/>
      </c>
      <c r="S364" s="102" t="str">
        <f>IF('Order Form'!$B$12="Address 3","",IF(ISNUMBER($H364),IF('Order Form'!$K$14="Yes",'Order Form'!$B$12,""),""))</f>
        <v/>
      </c>
      <c r="T364" s="94" t="str">
        <f>IF('Order Form'!$B$13="Town","",IF(ISNUMBER($H364),IF('Order Form'!$K$14="Yes",'Order Form'!$B$13,""),""))</f>
        <v/>
      </c>
      <c r="U364" s="40"/>
      <c r="V364" s="109" t="str">
        <f>IF('Order Form'!$B$14="Post Code","",IF(ISNUMBER($H364),IF('Order Form'!$K$14="Yes",'Order Form'!$B$14,""),""))</f>
        <v/>
      </c>
      <c r="W364" s="104" t="str">
        <f>IF('Order Form'!$B$15="Country","",IF(ISNUMBER($H364),IF('Order Form'!$K$14="Yes",VLOOKUP('Order Form'!$B$15,Lists!N:O,2,0),""),""))</f>
        <v/>
      </c>
      <c r="X364" s="106"/>
      <c r="Y364" s="105" t="str">
        <f>IF('Order Form'!$F$8="Phone","",IF(ISNUMBER($H364),IF('Order Form'!$K$14="Yes",'Order Form'!$F$8,""),""))</f>
        <v/>
      </c>
      <c r="Z364" s="103" t="str">
        <f>IF('Order Form'!$F$9="Email","",IF(ISNUMBER($H364),IF('Order Form'!$K$14="Yes",'Order Form'!$F$9,""),""))</f>
        <v/>
      </c>
      <c r="AA364" s="44"/>
      <c r="AC364" s="92" t="str">
        <f>IF(ISNUMBER(($H364)),LEFT('Order Form'!$K$10,2),"")</f>
        <v/>
      </c>
      <c r="AD364" s="40"/>
      <c r="AE364" s="92" t="str">
        <f>IF(AC364="GR",LEFT('Order Form'!$K$11,2),"")</f>
        <v/>
      </c>
      <c r="AF364" s="40"/>
      <c r="AG364" s="44"/>
      <c r="AH364" s="44"/>
      <c r="AI364" s="92" t="str">
        <f>IF(ISNUMBER(($H364)),IF('Order Form'!$K$16="Yes","P",""),"")</f>
        <v/>
      </c>
      <c r="AJ364" s="40"/>
      <c r="AK364" s="112"/>
      <c r="AL364" s="112"/>
      <c r="AM364" s="40"/>
      <c r="AN364" s="40"/>
      <c r="AO364" s="44"/>
      <c r="AP364" s="40"/>
      <c r="AQ364" s="44"/>
      <c r="AR364" s="44"/>
      <c r="AS364" s="44"/>
      <c r="AZ364" s="92" t="str">
        <f>IF(ISNUMBER(($H364)),IF('Order Form'!$K$15="Yes","Y",""),"")</f>
        <v/>
      </c>
      <c r="BD364" s="93" t="e">
        <f>IF('Order Form'!#REF!&gt;0,"OF"," ")</f>
        <v>#REF!</v>
      </c>
      <c r="BE364" s="92" t="e">
        <f>IF('Order Form'!#REF!&gt;0,"Y"," ")</f>
        <v>#REF!</v>
      </c>
      <c r="BF364" s="92" t="e">
        <f>IF('Order Form'!#REF!&gt;0,"STANDARD"," ")</f>
        <v>#REF!</v>
      </c>
    </row>
    <row r="365" spans="1:58">
      <c r="A365" s="40"/>
      <c r="B365" s="99" t="str">
        <f>IF(ISNUMBER(($H365)),'Order Form'!$D$5,"")</f>
        <v/>
      </c>
      <c r="C365" s="98" t="str">
        <f>IF(ISNUMBER(($H365)),'Order Form'!$G$5,"")</f>
        <v/>
      </c>
      <c r="D365" s="98" t="str">
        <f>IF('Order Form'!F381="","",IF(ISNUMBER(($H365)),'Order Form'!F381,""))</f>
        <v/>
      </c>
      <c r="E365" s="41"/>
      <c r="F365" s="97" t="str">
        <f>IF(ISNUMBER((H365)),SUBSTITUTE(SUBSTITUTE('Order Form'!B381,"-","")," ",""),"")</f>
        <v/>
      </c>
      <c r="G365" s="42"/>
      <c r="H365" s="96" t="str">
        <f>IF('Order Form'!H381&gt;0,'Order Form'!H381," ")</f>
        <v xml:space="preserve"> </v>
      </c>
      <c r="I365" s="95" t="str">
        <f>IF('Order Form'!$K$13="Yes",(IF('Order Form'!J381&gt;0,"",IF('Order Form'!$K$10&lt;&gt;"GR - Gratis",IF('Order Form'!I381=0,"",IF(ISNUMBER($H365),'Order Form'!I381,"")),""))),"")</f>
        <v/>
      </c>
      <c r="J365" s="95" t="str">
        <f>IF('Order Form'!$K$13="Yes",(IF('Order Form'!J381=0,"",IF('Order Form'!$K$10&lt;&gt;"GR - Gratis",IF(ISNUMBER($H365),'Order Form'!J381,""),""))),"")</f>
        <v/>
      </c>
      <c r="K365" s="43"/>
      <c r="L365" s="95" t="str">
        <f>IF('Order Form'!J381&gt;0,"",IF('Order Form'!G381=0,"",IF('Order Form'!$K$10&lt;&gt;"GR - Gratis",IF('Order Form'!$K$12="Yes",IF(ISNUMBER($H365),'Order Form'!G381*100,""),""),"")))</f>
        <v/>
      </c>
      <c r="M365" s="95" t="str">
        <f>IF('Order Form'!J381&gt;0,"",IF('Order Form'!$K$17=0,"",IF('Order Form'!$K$17=0,"",IF('Order Form'!$K$10&lt;&gt;"GR - Gratis",IF('Order Form'!$K$12="Yes",IF(ISNUMBER($H365),'Order Form'!$K$17*100,""),""),""))))</f>
        <v/>
      </c>
      <c r="N365" s="44"/>
      <c r="O365" s="94" t="str">
        <f>IF('Order Form'!$B$8="Name / Attent Of","",IF(ISNUMBER($H365),IF('Order Form'!$K$14="Yes",'Order Form'!$B$8,""),""))</f>
        <v/>
      </c>
      <c r="P365" s="102" t="str">
        <f>IF('Order Form'!$B$9="Company / Department","",IF(ISNUMBER($H365),IF('Order Form'!$K$14="Yes",'Order Form'!$B$9,""),""))</f>
        <v/>
      </c>
      <c r="Q365" s="94" t="str">
        <f>IF('Order Form'!$B$10="Address 1","",IF(ISNUMBER($H365),IF('Order Form'!$K$14="Yes",'Order Form'!$B$10,""),""))</f>
        <v/>
      </c>
      <c r="R365" s="94" t="str">
        <f>IF('Order Form'!$B$11="Address 2","",IF(ISNUMBER($H365),IF('Order Form'!$K$14="Yes",'Order Form'!$B$11,""),""))</f>
        <v/>
      </c>
      <c r="S365" s="102" t="str">
        <f>IF('Order Form'!$B$12="Address 3","",IF(ISNUMBER($H365),IF('Order Form'!$K$14="Yes",'Order Form'!$B$12,""),""))</f>
        <v/>
      </c>
      <c r="T365" s="94" t="str">
        <f>IF('Order Form'!$B$13="Town","",IF(ISNUMBER($H365),IF('Order Form'!$K$14="Yes",'Order Form'!$B$13,""),""))</f>
        <v/>
      </c>
      <c r="U365" s="40"/>
      <c r="V365" s="109" t="str">
        <f>IF('Order Form'!$B$14="Post Code","",IF(ISNUMBER($H365),IF('Order Form'!$K$14="Yes",'Order Form'!$B$14,""),""))</f>
        <v/>
      </c>
      <c r="W365" s="104" t="str">
        <f>IF('Order Form'!$B$15="Country","",IF(ISNUMBER($H365),IF('Order Form'!$K$14="Yes",VLOOKUP('Order Form'!$B$15,Lists!N:O,2,0),""),""))</f>
        <v/>
      </c>
      <c r="X365" s="106"/>
      <c r="Y365" s="105" t="str">
        <f>IF('Order Form'!$F$8="Phone","",IF(ISNUMBER($H365),IF('Order Form'!$K$14="Yes",'Order Form'!$F$8,""),""))</f>
        <v/>
      </c>
      <c r="Z365" s="103" t="str">
        <f>IF('Order Form'!$F$9="Email","",IF(ISNUMBER($H365),IF('Order Form'!$K$14="Yes",'Order Form'!$F$9,""),""))</f>
        <v/>
      </c>
      <c r="AA365" s="44"/>
      <c r="AC365" s="92" t="str">
        <f>IF(ISNUMBER(($H365)),LEFT('Order Form'!$K$10,2),"")</f>
        <v/>
      </c>
      <c r="AD365" s="40"/>
      <c r="AE365" s="92" t="str">
        <f>IF(AC365="GR",LEFT('Order Form'!$K$11,2),"")</f>
        <v/>
      </c>
      <c r="AF365" s="40"/>
      <c r="AG365" s="44"/>
      <c r="AH365" s="44"/>
      <c r="AI365" s="92" t="str">
        <f>IF(ISNUMBER(($H365)),IF('Order Form'!$K$16="Yes","P",""),"")</f>
        <v/>
      </c>
      <c r="AJ365" s="40"/>
      <c r="AK365" s="112"/>
      <c r="AL365" s="112"/>
      <c r="AM365" s="40"/>
      <c r="AN365" s="40"/>
      <c r="AO365" s="44"/>
      <c r="AP365" s="40"/>
      <c r="AQ365" s="44"/>
      <c r="AR365" s="44"/>
      <c r="AS365" s="44"/>
      <c r="AZ365" s="92" t="str">
        <f>IF(ISNUMBER(($H365)),IF('Order Form'!$K$15="Yes","Y",""),"")</f>
        <v/>
      </c>
      <c r="BD365" s="93" t="e">
        <f>IF('Order Form'!#REF!&gt;0,"OF"," ")</f>
        <v>#REF!</v>
      </c>
      <c r="BE365" s="92" t="e">
        <f>IF('Order Form'!#REF!&gt;0,"Y"," ")</f>
        <v>#REF!</v>
      </c>
      <c r="BF365" s="92" t="e">
        <f>IF('Order Form'!#REF!&gt;0,"STANDARD"," ")</f>
        <v>#REF!</v>
      </c>
    </row>
    <row r="366" spans="1:58">
      <c r="A366" s="40"/>
      <c r="B366" s="99" t="str">
        <f>IF(ISNUMBER(($H366)),'Order Form'!$D$5,"")</f>
        <v/>
      </c>
      <c r="C366" s="98" t="str">
        <f>IF(ISNUMBER(($H366)),'Order Form'!$G$5,"")</f>
        <v/>
      </c>
      <c r="D366" s="98" t="str">
        <f>IF('Order Form'!F382="","",IF(ISNUMBER(($H366)),'Order Form'!F382,""))</f>
        <v/>
      </c>
      <c r="E366" s="41"/>
      <c r="F366" s="97" t="str">
        <f>IF(ISNUMBER((H366)),SUBSTITUTE(SUBSTITUTE('Order Form'!B382,"-","")," ",""),"")</f>
        <v/>
      </c>
      <c r="G366" s="42"/>
      <c r="H366" s="96" t="str">
        <f>IF('Order Form'!H382&gt;0,'Order Form'!H382," ")</f>
        <v xml:space="preserve"> </v>
      </c>
      <c r="I366" s="95" t="str">
        <f>IF('Order Form'!$K$13="Yes",(IF('Order Form'!J382&gt;0,"",IF('Order Form'!$K$10&lt;&gt;"GR - Gratis",IF('Order Form'!I382=0,"",IF(ISNUMBER($H366),'Order Form'!I382,"")),""))),"")</f>
        <v/>
      </c>
      <c r="J366" s="95" t="str">
        <f>IF('Order Form'!$K$13="Yes",(IF('Order Form'!J382=0,"",IF('Order Form'!$K$10&lt;&gt;"GR - Gratis",IF(ISNUMBER($H366),'Order Form'!J382,""),""))),"")</f>
        <v/>
      </c>
      <c r="K366" s="43"/>
      <c r="L366" s="95" t="str">
        <f>IF('Order Form'!J382&gt;0,"",IF('Order Form'!G382=0,"",IF('Order Form'!$K$10&lt;&gt;"GR - Gratis",IF('Order Form'!$K$12="Yes",IF(ISNUMBER($H366),'Order Form'!G382*100,""),""),"")))</f>
        <v/>
      </c>
      <c r="M366" s="95" t="str">
        <f>IF('Order Form'!J382&gt;0,"",IF('Order Form'!$K$17=0,"",IF('Order Form'!$K$17=0,"",IF('Order Form'!$K$10&lt;&gt;"GR - Gratis",IF('Order Form'!$K$12="Yes",IF(ISNUMBER($H366),'Order Form'!$K$17*100,""),""),""))))</f>
        <v/>
      </c>
      <c r="N366" s="44"/>
      <c r="O366" s="94" t="str">
        <f>IF('Order Form'!$B$8="Name / Attent Of","",IF(ISNUMBER($H366),IF('Order Form'!$K$14="Yes",'Order Form'!$B$8,""),""))</f>
        <v/>
      </c>
      <c r="P366" s="102" t="str">
        <f>IF('Order Form'!$B$9="Company / Department","",IF(ISNUMBER($H366),IF('Order Form'!$K$14="Yes",'Order Form'!$B$9,""),""))</f>
        <v/>
      </c>
      <c r="Q366" s="94" t="str">
        <f>IF('Order Form'!$B$10="Address 1","",IF(ISNUMBER($H366),IF('Order Form'!$K$14="Yes",'Order Form'!$B$10,""),""))</f>
        <v/>
      </c>
      <c r="R366" s="94" t="str">
        <f>IF('Order Form'!$B$11="Address 2","",IF(ISNUMBER($H366),IF('Order Form'!$K$14="Yes",'Order Form'!$B$11,""),""))</f>
        <v/>
      </c>
      <c r="S366" s="102" t="str">
        <f>IF('Order Form'!$B$12="Address 3","",IF(ISNUMBER($H366),IF('Order Form'!$K$14="Yes",'Order Form'!$B$12,""),""))</f>
        <v/>
      </c>
      <c r="T366" s="94" t="str">
        <f>IF('Order Form'!$B$13="Town","",IF(ISNUMBER($H366),IF('Order Form'!$K$14="Yes",'Order Form'!$B$13,""),""))</f>
        <v/>
      </c>
      <c r="U366" s="40"/>
      <c r="V366" s="109" t="str">
        <f>IF('Order Form'!$B$14="Post Code","",IF(ISNUMBER($H366),IF('Order Form'!$K$14="Yes",'Order Form'!$B$14,""),""))</f>
        <v/>
      </c>
      <c r="W366" s="104" t="str">
        <f>IF('Order Form'!$B$15="Country","",IF(ISNUMBER($H366),IF('Order Form'!$K$14="Yes",VLOOKUP('Order Form'!$B$15,Lists!N:O,2,0),""),""))</f>
        <v/>
      </c>
      <c r="X366" s="106"/>
      <c r="Y366" s="105" t="str">
        <f>IF('Order Form'!$F$8="Phone","",IF(ISNUMBER($H366),IF('Order Form'!$K$14="Yes",'Order Form'!$F$8,""),""))</f>
        <v/>
      </c>
      <c r="Z366" s="103" t="str">
        <f>IF('Order Form'!$F$9="Email","",IF(ISNUMBER($H366),IF('Order Form'!$K$14="Yes",'Order Form'!$F$9,""),""))</f>
        <v/>
      </c>
      <c r="AA366" s="44"/>
      <c r="AC366" s="92" t="str">
        <f>IF(ISNUMBER(($H366)),LEFT('Order Form'!$K$10,2),"")</f>
        <v/>
      </c>
      <c r="AD366" s="40"/>
      <c r="AE366" s="92" t="str">
        <f>IF(AC366="GR",LEFT('Order Form'!$K$11,2),"")</f>
        <v/>
      </c>
      <c r="AF366" s="40"/>
      <c r="AG366" s="44"/>
      <c r="AH366" s="44"/>
      <c r="AI366" s="92" t="str">
        <f>IF(ISNUMBER(($H366)),IF('Order Form'!$K$16="Yes","P",""),"")</f>
        <v/>
      </c>
      <c r="AJ366" s="40"/>
      <c r="AK366" s="112"/>
      <c r="AL366" s="112"/>
      <c r="AM366" s="40"/>
      <c r="AN366" s="40"/>
      <c r="AO366" s="44"/>
      <c r="AP366" s="40"/>
      <c r="AQ366" s="44"/>
      <c r="AR366" s="44"/>
      <c r="AS366" s="44"/>
      <c r="AZ366" s="92" t="str">
        <f>IF(ISNUMBER(($H366)),IF('Order Form'!$K$15="Yes","Y",""),"")</f>
        <v/>
      </c>
      <c r="BD366" s="93" t="e">
        <f>IF('Order Form'!#REF!&gt;0,"OF"," ")</f>
        <v>#REF!</v>
      </c>
      <c r="BE366" s="92" t="e">
        <f>IF('Order Form'!#REF!&gt;0,"Y"," ")</f>
        <v>#REF!</v>
      </c>
      <c r="BF366" s="92" t="e">
        <f>IF('Order Form'!#REF!&gt;0,"STANDARD"," ")</f>
        <v>#REF!</v>
      </c>
    </row>
    <row r="367" spans="1:58">
      <c r="A367" s="40"/>
      <c r="B367" s="99" t="str">
        <f>IF(ISNUMBER(($H367)),'Order Form'!$D$5,"")</f>
        <v/>
      </c>
      <c r="C367" s="98" t="str">
        <f>IF(ISNUMBER(($H367)),'Order Form'!$G$5,"")</f>
        <v/>
      </c>
      <c r="D367" s="98" t="str">
        <f>IF('Order Form'!F383="","",IF(ISNUMBER(($H367)),'Order Form'!F383,""))</f>
        <v/>
      </c>
      <c r="E367" s="41"/>
      <c r="F367" s="97" t="str">
        <f>IF(ISNUMBER((H367)),SUBSTITUTE(SUBSTITUTE('Order Form'!B383,"-","")," ",""),"")</f>
        <v/>
      </c>
      <c r="G367" s="42"/>
      <c r="H367" s="96" t="str">
        <f>IF('Order Form'!H383&gt;0,'Order Form'!H383," ")</f>
        <v xml:space="preserve"> </v>
      </c>
      <c r="I367" s="95" t="str">
        <f>IF('Order Form'!$K$13="Yes",(IF('Order Form'!J383&gt;0,"",IF('Order Form'!$K$10&lt;&gt;"GR - Gratis",IF('Order Form'!I383=0,"",IF(ISNUMBER($H367),'Order Form'!I383,"")),""))),"")</f>
        <v/>
      </c>
      <c r="J367" s="95" t="str">
        <f>IF('Order Form'!$K$13="Yes",(IF('Order Form'!J383=0,"",IF('Order Form'!$K$10&lt;&gt;"GR - Gratis",IF(ISNUMBER($H367),'Order Form'!J383,""),""))),"")</f>
        <v/>
      </c>
      <c r="K367" s="43"/>
      <c r="L367" s="95" t="str">
        <f>IF('Order Form'!J383&gt;0,"",IF('Order Form'!G383=0,"",IF('Order Form'!$K$10&lt;&gt;"GR - Gratis",IF('Order Form'!$K$12="Yes",IF(ISNUMBER($H367),'Order Form'!G383*100,""),""),"")))</f>
        <v/>
      </c>
      <c r="M367" s="95" t="str">
        <f>IF('Order Form'!J383&gt;0,"",IF('Order Form'!$K$17=0,"",IF('Order Form'!$K$17=0,"",IF('Order Form'!$K$10&lt;&gt;"GR - Gratis",IF('Order Form'!$K$12="Yes",IF(ISNUMBER($H367),'Order Form'!$K$17*100,""),""),""))))</f>
        <v/>
      </c>
      <c r="N367" s="44"/>
      <c r="O367" s="94" t="str">
        <f>IF('Order Form'!$B$8="Name / Attent Of","",IF(ISNUMBER($H367),IF('Order Form'!$K$14="Yes",'Order Form'!$B$8,""),""))</f>
        <v/>
      </c>
      <c r="P367" s="102" t="str">
        <f>IF('Order Form'!$B$9="Company / Department","",IF(ISNUMBER($H367),IF('Order Form'!$K$14="Yes",'Order Form'!$B$9,""),""))</f>
        <v/>
      </c>
      <c r="Q367" s="94" t="str">
        <f>IF('Order Form'!$B$10="Address 1","",IF(ISNUMBER($H367),IF('Order Form'!$K$14="Yes",'Order Form'!$B$10,""),""))</f>
        <v/>
      </c>
      <c r="R367" s="94" t="str">
        <f>IF('Order Form'!$B$11="Address 2","",IF(ISNUMBER($H367),IF('Order Form'!$K$14="Yes",'Order Form'!$B$11,""),""))</f>
        <v/>
      </c>
      <c r="S367" s="102" t="str">
        <f>IF('Order Form'!$B$12="Address 3","",IF(ISNUMBER($H367),IF('Order Form'!$K$14="Yes",'Order Form'!$B$12,""),""))</f>
        <v/>
      </c>
      <c r="T367" s="94" t="str">
        <f>IF('Order Form'!$B$13="Town","",IF(ISNUMBER($H367),IF('Order Form'!$K$14="Yes",'Order Form'!$B$13,""),""))</f>
        <v/>
      </c>
      <c r="U367" s="40"/>
      <c r="V367" s="109" t="str">
        <f>IF('Order Form'!$B$14="Post Code","",IF(ISNUMBER($H367),IF('Order Form'!$K$14="Yes",'Order Form'!$B$14,""),""))</f>
        <v/>
      </c>
      <c r="W367" s="104" t="str">
        <f>IF('Order Form'!$B$15="Country","",IF(ISNUMBER($H367),IF('Order Form'!$K$14="Yes",VLOOKUP('Order Form'!$B$15,Lists!N:O,2,0),""),""))</f>
        <v/>
      </c>
      <c r="X367" s="106"/>
      <c r="Y367" s="105" t="str">
        <f>IF('Order Form'!$F$8="Phone","",IF(ISNUMBER($H367),IF('Order Form'!$K$14="Yes",'Order Form'!$F$8,""),""))</f>
        <v/>
      </c>
      <c r="Z367" s="103" t="str">
        <f>IF('Order Form'!$F$9="Email","",IF(ISNUMBER($H367),IF('Order Form'!$K$14="Yes",'Order Form'!$F$9,""),""))</f>
        <v/>
      </c>
      <c r="AA367" s="44"/>
      <c r="AC367" s="92" t="str">
        <f>IF(ISNUMBER(($H367)),LEFT('Order Form'!$K$10,2),"")</f>
        <v/>
      </c>
      <c r="AD367" s="40"/>
      <c r="AE367" s="92" t="str">
        <f>IF(AC367="GR",LEFT('Order Form'!$K$11,2),"")</f>
        <v/>
      </c>
      <c r="AF367" s="40"/>
      <c r="AG367" s="44"/>
      <c r="AH367" s="44"/>
      <c r="AI367" s="92" t="str">
        <f>IF(ISNUMBER(($H367)),IF('Order Form'!$K$16="Yes","P",""),"")</f>
        <v/>
      </c>
      <c r="AJ367" s="40"/>
      <c r="AK367" s="112"/>
      <c r="AL367" s="112"/>
      <c r="AM367" s="40"/>
      <c r="AN367" s="40"/>
      <c r="AO367" s="44"/>
      <c r="AP367" s="40"/>
      <c r="AQ367" s="44"/>
      <c r="AR367" s="44"/>
      <c r="AS367" s="44"/>
      <c r="AZ367" s="92" t="str">
        <f>IF(ISNUMBER(($H367)),IF('Order Form'!$K$15="Yes","Y",""),"")</f>
        <v/>
      </c>
      <c r="BD367" s="93" t="e">
        <f>IF('Order Form'!#REF!&gt;0,"OF"," ")</f>
        <v>#REF!</v>
      </c>
      <c r="BE367" s="92" t="e">
        <f>IF('Order Form'!#REF!&gt;0,"Y"," ")</f>
        <v>#REF!</v>
      </c>
      <c r="BF367" s="92" t="e">
        <f>IF('Order Form'!#REF!&gt;0,"STANDARD"," ")</f>
        <v>#REF!</v>
      </c>
    </row>
    <row r="368" spans="1:58">
      <c r="A368" s="40"/>
      <c r="B368" s="99" t="str">
        <f>IF(ISNUMBER(($H368)),'Order Form'!$D$5,"")</f>
        <v/>
      </c>
      <c r="C368" s="98" t="str">
        <f>IF(ISNUMBER(($H368)),'Order Form'!$G$5,"")</f>
        <v/>
      </c>
      <c r="D368" s="98" t="str">
        <f>IF('Order Form'!F384="","",IF(ISNUMBER(($H368)),'Order Form'!F384,""))</f>
        <v/>
      </c>
      <c r="E368" s="41"/>
      <c r="F368" s="97" t="str">
        <f>IF(ISNUMBER((H368)),SUBSTITUTE(SUBSTITUTE('Order Form'!B384,"-","")," ",""),"")</f>
        <v/>
      </c>
      <c r="G368" s="42"/>
      <c r="H368" s="96" t="str">
        <f>IF('Order Form'!H384&gt;0,'Order Form'!H384," ")</f>
        <v xml:space="preserve"> </v>
      </c>
      <c r="I368" s="95" t="str">
        <f>IF('Order Form'!$K$13="Yes",(IF('Order Form'!J384&gt;0,"",IF('Order Form'!$K$10&lt;&gt;"GR - Gratis",IF('Order Form'!I384=0,"",IF(ISNUMBER($H368),'Order Form'!I384,"")),""))),"")</f>
        <v/>
      </c>
      <c r="J368" s="95" t="str">
        <f>IF('Order Form'!$K$13="Yes",(IF('Order Form'!J384=0,"",IF('Order Form'!$K$10&lt;&gt;"GR - Gratis",IF(ISNUMBER($H368),'Order Form'!J384,""),""))),"")</f>
        <v/>
      </c>
      <c r="K368" s="43"/>
      <c r="L368" s="95" t="str">
        <f>IF('Order Form'!J384&gt;0,"",IF('Order Form'!G384=0,"",IF('Order Form'!$K$10&lt;&gt;"GR - Gratis",IF('Order Form'!$K$12="Yes",IF(ISNUMBER($H368),'Order Form'!G384*100,""),""),"")))</f>
        <v/>
      </c>
      <c r="M368" s="95" t="str">
        <f>IF('Order Form'!J384&gt;0,"",IF('Order Form'!$K$17=0,"",IF('Order Form'!$K$17=0,"",IF('Order Form'!$K$10&lt;&gt;"GR - Gratis",IF('Order Form'!$K$12="Yes",IF(ISNUMBER($H368),'Order Form'!$K$17*100,""),""),""))))</f>
        <v/>
      </c>
      <c r="N368" s="44"/>
      <c r="O368" s="94" t="str">
        <f>IF('Order Form'!$B$8="Name / Attent Of","",IF(ISNUMBER($H368),IF('Order Form'!$K$14="Yes",'Order Form'!$B$8,""),""))</f>
        <v/>
      </c>
      <c r="P368" s="102" t="str">
        <f>IF('Order Form'!$B$9="Company / Department","",IF(ISNUMBER($H368),IF('Order Form'!$K$14="Yes",'Order Form'!$B$9,""),""))</f>
        <v/>
      </c>
      <c r="Q368" s="94" t="str">
        <f>IF('Order Form'!$B$10="Address 1","",IF(ISNUMBER($H368),IF('Order Form'!$K$14="Yes",'Order Form'!$B$10,""),""))</f>
        <v/>
      </c>
      <c r="R368" s="94" t="str">
        <f>IF('Order Form'!$B$11="Address 2","",IF(ISNUMBER($H368),IF('Order Form'!$K$14="Yes",'Order Form'!$B$11,""),""))</f>
        <v/>
      </c>
      <c r="S368" s="102" t="str">
        <f>IF('Order Form'!$B$12="Address 3","",IF(ISNUMBER($H368),IF('Order Form'!$K$14="Yes",'Order Form'!$B$12,""),""))</f>
        <v/>
      </c>
      <c r="T368" s="94" t="str">
        <f>IF('Order Form'!$B$13="Town","",IF(ISNUMBER($H368),IF('Order Form'!$K$14="Yes",'Order Form'!$B$13,""),""))</f>
        <v/>
      </c>
      <c r="U368" s="40"/>
      <c r="V368" s="109" t="str">
        <f>IF('Order Form'!$B$14="Post Code","",IF(ISNUMBER($H368),IF('Order Form'!$K$14="Yes",'Order Form'!$B$14,""),""))</f>
        <v/>
      </c>
      <c r="W368" s="104" t="str">
        <f>IF('Order Form'!$B$15="Country","",IF(ISNUMBER($H368),IF('Order Form'!$K$14="Yes",VLOOKUP('Order Form'!$B$15,Lists!N:O,2,0),""),""))</f>
        <v/>
      </c>
      <c r="X368" s="106"/>
      <c r="Y368" s="105" t="str">
        <f>IF('Order Form'!$F$8="Phone","",IF(ISNUMBER($H368),IF('Order Form'!$K$14="Yes",'Order Form'!$F$8,""),""))</f>
        <v/>
      </c>
      <c r="Z368" s="103" t="str">
        <f>IF('Order Form'!$F$9="Email","",IF(ISNUMBER($H368),IF('Order Form'!$K$14="Yes",'Order Form'!$F$9,""),""))</f>
        <v/>
      </c>
      <c r="AA368" s="44"/>
      <c r="AC368" s="92" t="str">
        <f>IF(ISNUMBER(($H368)),LEFT('Order Form'!$K$10,2),"")</f>
        <v/>
      </c>
      <c r="AD368" s="40"/>
      <c r="AE368" s="92" t="str">
        <f>IF(AC368="GR",LEFT('Order Form'!$K$11,2),"")</f>
        <v/>
      </c>
      <c r="AF368" s="40"/>
      <c r="AG368" s="44"/>
      <c r="AH368" s="44"/>
      <c r="AI368" s="92" t="str">
        <f>IF(ISNUMBER(($H368)),IF('Order Form'!$K$16="Yes","P",""),"")</f>
        <v/>
      </c>
      <c r="AJ368" s="40"/>
      <c r="AK368" s="112"/>
      <c r="AL368" s="112"/>
      <c r="AM368" s="40"/>
      <c r="AN368" s="40"/>
      <c r="AO368" s="44"/>
      <c r="AP368" s="40"/>
      <c r="AQ368" s="44"/>
      <c r="AR368" s="44"/>
      <c r="AS368" s="44"/>
      <c r="AZ368" s="92" t="str">
        <f>IF(ISNUMBER(($H368)),IF('Order Form'!$K$15="Yes","Y",""),"")</f>
        <v/>
      </c>
      <c r="BD368" s="93" t="e">
        <f>IF('Order Form'!#REF!&gt;0,"OF"," ")</f>
        <v>#REF!</v>
      </c>
      <c r="BE368" s="92" t="e">
        <f>IF('Order Form'!#REF!&gt;0,"Y"," ")</f>
        <v>#REF!</v>
      </c>
      <c r="BF368" s="92" t="e">
        <f>IF('Order Form'!#REF!&gt;0,"STANDARD"," ")</f>
        <v>#REF!</v>
      </c>
    </row>
    <row r="369" spans="1:58">
      <c r="A369" s="40"/>
      <c r="B369" s="99" t="str">
        <f>IF(ISNUMBER(($H369)),'Order Form'!$D$5,"")</f>
        <v/>
      </c>
      <c r="C369" s="98" t="str">
        <f>IF(ISNUMBER(($H369)),'Order Form'!$G$5,"")</f>
        <v/>
      </c>
      <c r="D369" s="98" t="str">
        <f>IF('Order Form'!F385="","",IF(ISNUMBER(($H369)),'Order Form'!F385,""))</f>
        <v/>
      </c>
      <c r="E369" s="41"/>
      <c r="F369" s="97" t="str">
        <f>IF(ISNUMBER((H369)),SUBSTITUTE(SUBSTITUTE('Order Form'!B385,"-","")," ",""),"")</f>
        <v/>
      </c>
      <c r="G369" s="42"/>
      <c r="H369" s="96" t="str">
        <f>IF('Order Form'!H385&gt;0,'Order Form'!H385," ")</f>
        <v xml:space="preserve"> </v>
      </c>
      <c r="I369" s="95" t="str">
        <f>IF('Order Form'!$K$13="Yes",(IF('Order Form'!J385&gt;0,"",IF('Order Form'!$K$10&lt;&gt;"GR - Gratis",IF('Order Form'!I385=0,"",IF(ISNUMBER($H369),'Order Form'!I385,"")),""))),"")</f>
        <v/>
      </c>
      <c r="J369" s="95" t="str">
        <f>IF('Order Form'!$K$13="Yes",(IF('Order Form'!J385=0,"",IF('Order Form'!$K$10&lt;&gt;"GR - Gratis",IF(ISNUMBER($H369),'Order Form'!J385,""),""))),"")</f>
        <v/>
      </c>
      <c r="K369" s="43"/>
      <c r="L369" s="95" t="str">
        <f>IF('Order Form'!J385&gt;0,"",IF('Order Form'!G385=0,"",IF('Order Form'!$K$10&lt;&gt;"GR - Gratis",IF('Order Form'!$K$12="Yes",IF(ISNUMBER($H369),'Order Form'!G385*100,""),""),"")))</f>
        <v/>
      </c>
      <c r="M369" s="95" t="str">
        <f>IF('Order Form'!J385&gt;0,"",IF('Order Form'!$K$17=0,"",IF('Order Form'!$K$17=0,"",IF('Order Form'!$K$10&lt;&gt;"GR - Gratis",IF('Order Form'!$K$12="Yes",IF(ISNUMBER($H369),'Order Form'!$K$17*100,""),""),""))))</f>
        <v/>
      </c>
      <c r="N369" s="44"/>
      <c r="O369" s="94" t="str">
        <f>IF('Order Form'!$B$8="Name / Attent Of","",IF(ISNUMBER($H369),IF('Order Form'!$K$14="Yes",'Order Form'!$B$8,""),""))</f>
        <v/>
      </c>
      <c r="P369" s="102" t="str">
        <f>IF('Order Form'!$B$9="Company / Department","",IF(ISNUMBER($H369),IF('Order Form'!$K$14="Yes",'Order Form'!$B$9,""),""))</f>
        <v/>
      </c>
      <c r="Q369" s="94" t="str">
        <f>IF('Order Form'!$B$10="Address 1","",IF(ISNUMBER($H369),IF('Order Form'!$K$14="Yes",'Order Form'!$B$10,""),""))</f>
        <v/>
      </c>
      <c r="R369" s="94" t="str">
        <f>IF('Order Form'!$B$11="Address 2","",IF(ISNUMBER($H369),IF('Order Form'!$K$14="Yes",'Order Form'!$B$11,""),""))</f>
        <v/>
      </c>
      <c r="S369" s="102" t="str">
        <f>IF('Order Form'!$B$12="Address 3","",IF(ISNUMBER($H369),IF('Order Form'!$K$14="Yes",'Order Form'!$B$12,""),""))</f>
        <v/>
      </c>
      <c r="T369" s="94" t="str">
        <f>IF('Order Form'!$B$13="Town","",IF(ISNUMBER($H369),IF('Order Form'!$K$14="Yes",'Order Form'!$B$13,""),""))</f>
        <v/>
      </c>
      <c r="U369" s="40"/>
      <c r="V369" s="109" t="str">
        <f>IF('Order Form'!$B$14="Post Code","",IF(ISNUMBER($H369),IF('Order Form'!$K$14="Yes",'Order Form'!$B$14,""),""))</f>
        <v/>
      </c>
      <c r="W369" s="104" t="str">
        <f>IF('Order Form'!$B$15="Country","",IF(ISNUMBER($H369),IF('Order Form'!$K$14="Yes",VLOOKUP('Order Form'!$B$15,Lists!N:O,2,0),""),""))</f>
        <v/>
      </c>
      <c r="X369" s="106"/>
      <c r="Y369" s="105" t="str">
        <f>IF('Order Form'!$F$8="Phone","",IF(ISNUMBER($H369),IF('Order Form'!$K$14="Yes",'Order Form'!$F$8,""),""))</f>
        <v/>
      </c>
      <c r="Z369" s="103" t="str">
        <f>IF('Order Form'!$F$9="Email","",IF(ISNUMBER($H369),IF('Order Form'!$K$14="Yes",'Order Form'!$F$9,""),""))</f>
        <v/>
      </c>
      <c r="AA369" s="44"/>
      <c r="AC369" s="92" t="str">
        <f>IF(ISNUMBER(($H369)),LEFT('Order Form'!$K$10,2),"")</f>
        <v/>
      </c>
      <c r="AD369" s="40"/>
      <c r="AE369" s="92" t="str">
        <f>IF(AC369="GR",LEFT('Order Form'!$K$11,2),"")</f>
        <v/>
      </c>
      <c r="AF369" s="40"/>
      <c r="AG369" s="44"/>
      <c r="AH369" s="44"/>
      <c r="AI369" s="92" t="str">
        <f>IF(ISNUMBER(($H369)),IF('Order Form'!$K$16="Yes","P",""),"")</f>
        <v/>
      </c>
      <c r="AJ369" s="40"/>
      <c r="AK369" s="112"/>
      <c r="AL369" s="112"/>
      <c r="AM369" s="40"/>
      <c r="AN369" s="40"/>
      <c r="AO369" s="44"/>
      <c r="AP369" s="40"/>
      <c r="AQ369" s="44"/>
      <c r="AR369" s="44"/>
      <c r="AS369" s="44"/>
      <c r="AZ369" s="92" t="str">
        <f>IF(ISNUMBER(($H369)),IF('Order Form'!$K$15="Yes","Y",""),"")</f>
        <v/>
      </c>
      <c r="BD369" s="93" t="e">
        <f>IF('Order Form'!#REF!&gt;0,"OF"," ")</f>
        <v>#REF!</v>
      </c>
      <c r="BE369" s="92" t="e">
        <f>IF('Order Form'!#REF!&gt;0,"Y"," ")</f>
        <v>#REF!</v>
      </c>
      <c r="BF369" s="92" t="e">
        <f>IF('Order Form'!#REF!&gt;0,"STANDARD"," ")</f>
        <v>#REF!</v>
      </c>
    </row>
    <row r="370" spans="1:58">
      <c r="A370" s="40"/>
      <c r="B370" s="99" t="str">
        <f>IF(ISNUMBER(($H370)),'Order Form'!$D$5,"")</f>
        <v/>
      </c>
      <c r="C370" s="98" t="str">
        <f>IF(ISNUMBER(($H370)),'Order Form'!$G$5,"")</f>
        <v/>
      </c>
      <c r="D370" s="98" t="str">
        <f>IF('Order Form'!F386="","",IF(ISNUMBER(($H370)),'Order Form'!F386,""))</f>
        <v/>
      </c>
      <c r="E370" s="41"/>
      <c r="F370" s="97" t="str">
        <f>IF(ISNUMBER((H370)),SUBSTITUTE(SUBSTITUTE('Order Form'!B386,"-","")," ",""),"")</f>
        <v/>
      </c>
      <c r="G370" s="42"/>
      <c r="H370" s="96" t="str">
        <f>IF('Order Form'!H386&gt;0,'Order Form'!H386," ")</f>
        <v xml:space="preserve"> </v>
      </c>
      <c r="I370" s="95" t="str">
        <f>IF('Order Form'!$K$13="Yes",(IF('Order Form'!J386&gt;0,"",IF('Order Form'!$K$10&lt;&gt;"GR - Gratis",IF('Order Form'!I386=0,"",IF(ISNUMBER($H370),'Order Form'!I386,"")),""))),"")</f>
        <v/>
      </c>
      <c r="J370" s="95" t="str">
        <f>IF('Order Form'!$K$13="Yes",(IF('Order Form'!J386=0,"",IF('Order Form'!$K$10&lt;&gt;"GR - Gratis",IF(ISNUMBER($H370),'Order Form'!J386,""),""))),"")</f>
        <v/>
      </c>
      <c r="K370" s="43"/>
      <c r="L370" s="95" t="str">
        <f>IF('Order Form'!J386&gt;0,"",IF('Order Form'!G386=0,"",IF('Order Form'!$K$10&lt;&gt;"GR - Gratis",IF('Order Form'!$K$12="Yes",IF(ISNUMBER($H370),'Order Form'!G386*100,""),""),"")))</f>
        <v/>
      </c>
      <c r="M370" s="95" t="str">
        <f>IF('Order Form'!J386&gt;0,"",IF('Order Form'!$K$17=0,"",IF('Order Form'!$K$17=0,"",IF('Order Form'!$K$10&lt;&gt;"GR - Gratis",IF('Order Form'!$K$12="Yes",IF(ISNUMBER($H370),'Order Form'!$K$17*100,""),""),""))))</f>
        <v/>
      </c>
      <c r="N370" s="44"/>
      <c r="O370" s="94" t="str">
        <f>IF('Order Form'!$B$8="Name / Attent Of","",IF(ISNUMBER($H370),IF('Order Form'!$K$14="Yes",'Order Form'!$B$8,""),""))</f>
        <v/>
      </c>
      <c r="P370" s="102" t="str">
        <f>IF('Order Form'!$B$9="Company / Department","",IF(ISNUMBER($H370),IF('Order Form'!$K$14="Yes",'Order Form'!$B$9,""),""))</f>
        <v/>
      </c>
      <c r="Q370" s="94" t="str">
        <f>IF('Order Form'!$B$10="Address 1","",IF(ISNUMBER($H370),IF('Order Form'!$K$14="Yes",'Order Form'!$B$10,""),""))</f>
        <v/>
      </c>
      <c r="R370" s="94" t="str">
        <f>IF('Order Form'!$B$11="Address 2","",IF(ISNUMBER($H370),IF('Order Form'!$K$14="Yes",'Order Form'!$B$11,""),""))</f>
        <v/>
      </c>
      <c r="S370" s="102" t="str">
        <f>IF('Order Form'!$B$12="Address 3","",IF(ISNUMBER($H370),IF('Order Form'!$K$14="Yes",'Order Form'!$B$12,""),""))</f>
        <v/>
      </c>
      <c r="T370" s="94" t="str">
        <f>IF('Order Form'!$B$13="Town","",IF(ISNUMBER($H370),IF('Order Form'!$K$14="Yes",'Order Form'!$B$13,""),""))</f>
        <v/>
      </c>
      <c r="U370" s="40"/>
      <c r="V370" s="109" t="str">
        <f>IF('Order Form'!$B$14="Post Code","",IF(ISNUMBER($H370),IF('Order Form'!$K$14="Yes",'Order Form'!$B$14,""),""))</f>
        <v/>
      </c>
      <c r="W370" s="104" t="str">
        <f>IF('Order Form'!$B$15="Country","",IF(ISNUMBER($H370),IF('Order Form'!$K$14="Yes",VLOOKUP('Order Form'!$B$15,Lists!N:O,2,0),""),""))</f>
        <v/>
      </c>
      <c r="X370" s="106"/>
      <c r="Y370" s="105" t="str">
        <f>IF('Order Form'!$F$8="Phone","",IF(ISNUMBER($H370),IF('Order Form'!$K$14="Yes",'Order Form'!$F$8,""),""))</f>
        <v/>
      </c>
      <c r="Z370" s="103" t="str">
        <f>IF('Order Form'!$F$9="Email","",IF(ISNUMBER($H370),IF('Order Form'!$K$14="Yes",'Order Form'!$F$9,""),""))</f>
        <v/>
      </c>
      <c r="AA370" s="44"/>
      <c r="AC370" s="92" t="str">
        <f>IF(ISNUMBER(($H370)),LEFT('Order Form'!$K$10,2),"")</f>
        <v/>
      </c>
      <c r="AD370" s="40"/>
      <c r="AE370" s="92" t="str">
        <f>IF(AC370="GR",LEFT('Order Form'!$K$11,2),"")</f>
        <v/>
      </c>
      <c r="AF370" s="40"/>
      <c r="AG370" s="44"/>
      <c r="AH370" s="44"/>
      <c r="AI370" s="92" t="str">
        <f>IF(ISNUMBER(($H370)),IF('Order Form'!$K$16="Yes","P",""),"")</f>
        <v/>
      </c>
      <c r="AJ370" s="40"/>
      <c r="AK370" s="112"/>
      <c r="AL370" s="112"/>
      <c r="AM370" s="40"/>
      <c r="AN370" s="40"/>
      <c r="AO370" s="44"/>
      <c r="AP370" s="40"/>
      <c r="AQ370" s="44"/>
      <c r="AR370" s="44"/>
      <c r="AS370" s="44"/>
      <c r="AZ370" s="92" t="str">
        <f>IF(ISNUMBER(($H370)),IF('Order Form'!$K$15="Yes","Y",""),"")</f>
        <v/>
      </c>
      <c r="BD370" s="93" t="e">
        <f>IF('Order Form'!#REF!&gt;0,"OF"," ")</f>
        <v>#REF!</v>
      </c>
      <c r="BE370" s="92" t="e">
        <f>IF('Order Form'!#REF!&gt;0,"Y"," ")</f>
        <v>#REF!</v>
      </c>
      <c r="BF370" s="92" t="e">
        <f>IF('Order Form'!#REF!&gt;0,"STANDARD"," ")</f>
        <v>#REF!</v>
      </c>
    </row>
    <row r="371" spans="1:58">
      <c r="A371" s="40"/>
      <c r="B371" s="99" t="str">
        <f>IF(ISNUMBER(($H371)),'Order Form'!$D$5,"")</f>
        <v/>
      </c>
      <c r="C371" s="98" t="str">
        <f>IF(ISNUMBER(($H371)),'Order Form'!$G$5,"")</f>
        <v/>
      </c>
      <c r="D371" s="98" t="str">
        <f>IF('Order Form'!F387="","",IF(ISNUMBER(($H371)),'Order Form'!F387,""))</f>
        <v/>
      </c>
      <c r="E371" s="41"/>
      <c r="F371" s="97" t="str">
        <f>IF(ISNUMBER((H371)),SUBSTITUTE(SUBSTITUTE('Order Form'!B387,"-","")," ",""),"")</f>
        <v/>
      </c>
      <c r="G371" s="42"/>
      <c r="H371" s="96" t="str">
        <f>IF('Order Form'!H387&gt;0,'Order Form'!H387," ")</f>
        <v xml:space="preserve"> </v>
      </c>
      <c r="I371" s="95" t="str">
        <f>IF('Order Form'!$K$13="Yes",(IF('Order Form'!J387&gt;0,"",IF('Order Form'!$K$10&lt;&gt;"GR - Gratis",IF('Order Form'!I387=0,"",IF(ISNUMBER($H371),'Order Form'!I387,"")),""))),"")</f>
        <v/>
      </c>
      <c r="J371" s="95" t="str">
        <f>IF('Order Form'!$K$13="Yes",(IF('Order Form'!J387=0,"",IF('Order Form'!$K$10&lt;&gt;"GR - Gratis",IF(ISNUMBER($H371),'Order Form'!J387,""),""))),"")</f>
        <v/>
      </c>
      <c r="K371" s="43"/>
      <c r="L371" s="95" t="str">
        <f>IF('Order Form'!J387&gt;0,"",IF('Order Form'!G387=0,"",IF('Order Form'!$K$10&lt;&gt;"GR - Gratis",IF('Order Form'!$K$12="Yes",IF(ISNUMBER($H371),'Order Form'!G387*100,""),""),"")))</f>
        <v/>
      </c>
      <c r="M371" s="95" t="str">
        <f>IF('Order Form'!J387&gt;0,"",IF('Order Form'!$K$17=0,"",IF('Order Form'!$K$17=0,"",IF('Order Form'!$K$10&lt;&gt;"GR - Gratis",IF('Order Form'!$K$12="Yes",IF(ISNUMBER($H371),'Order Form'!$K$17*100,""),""),""))))</f>
        <v/>
      </c>
      <c r="N371" s="44"/>
      <c r="O371" s="94" t="str">
        <f>IF('Order Form'!$B$8="Name / Attent Of","",IF(ISNUMBER($H371),IF('Order Form'!$K$14="Yes",'Order Form'!$B$8,""),""))</f>
        <v/>
      </c>
      <c r="P371" s="102" t="str">
        <f>IF('Order Form'!$B$9="Company / Department","",IF(ISNUMBER($H371),IF('Order Form'!$K$14="Yes",'Order Form'!$B$9,""),""))</f>
        <v/>
      </c>
      <c r="Q371" s="94" t="str">
        <f>IF('Order Form'!$B$10="Address 1","",IF(ISNUMBER($H371),IF('Order Form'!$K$14="Yes",'Order Form'!$B$10,""),""))</f>
        <v/>
      </c>
      <c r="R371" s="94" t="str">
        <f>IF('Order Form'!$B$11="Address 2","",IF(ISNUMBER($H371),IF('Order Form'!$K$14="Yes",'Order Form'!$B$11,""),""))</f>
        <v/>
      </c>
      <c r="S371" s="102" t="str">
        <f>IF('Order Form'!$B$12="Address 3","",IF(ISNUMBER($H371),IF('Order Form'!$K$14="Yes",'Order Form'!$B$12,""),""))</f>
        <v/>
      </c>
      <c r="T371" s="94" t="str">
        <f>IF('Order Form'!$B$13="Town","",IF(ISNUMBER($H371),IF('Order Form'!$K$14="Yes",'Order Form'!$B$13,""),""))</f>
        <v/>
      </c>
      <c r="U371" s="40"/>
      <c r="V371" s="109" t="str">
        <f>IF('Order Form'!$B$14="Post Code","",IF(ISNUMBER($H371),IF('Order Form'!$K$14="Yes",'Order Form'!$B$14,""),""))</f>
        <v/>
      </c>
      <c r="W371" s="104" t="str">
        <f>IF('Order Form'!$B$15="Country","",IF(ISNUMBER($H371),IF('Order Form'!$K$14="Yes",VLOOKUP('Order Form'!$B$15,Lists!N:O,2,0),""),""))</f>
        <v/>
      </c>
      <c r="X371" s="106"/>
      <c r="Y371" s="105" t="str">
        <f>IF('Order Form'!$F$8="Phone","",IF(ISNUMBER($H371),IF('Order Form'!$K$14="Yes",'Order Form'!$F$8,""),""))</f>
        <v/>
      </c>
      <c r="Z371" s="103" t="str">
        <f>IF('Order Form'!$F$9="Email","",IF(ISNUMBER($H371),IF('Order Form'!$K$14="Yes",'Order Form'!$F$9,""),""))</f>
        <v/>
      </c>
      <c r="AA371" s="44"/>
      <c r="AC371" s="92" t="str">
        <f>IF(ISNUMBER(($H371)),LEFT('Order Form'!$K$10,2),"")</f>
        <v/>
      </c>
      <c r="AD371" s="40"/>
      <c r="AE371" s="92" t="str">
        <f>IF(AC371="GR",LEFT('Order Form'!$K$11,2),"")</f>
        <v/>
      </c>
      <c r="AF371" s="40"/>
      <c r="AG371" s="44"/>
      <c r="AH371" s="44"/>
      <c r="AI371" s="92" t="str">
        <f>IF(ISNUMBER(($H371)),IF('Order Form'!$K$16="Yes","P",""),"")</f>
        <v/>
      </c>
      <c r="AJ371" s="40"/>
      <c r="AK371" s="112"/>
      <c r="AL371" s="112"/>
      <c r="AM371" s="40"/>
      <c r="AN371" s="40"/>
      <c r="AO371" s="44"/>
      <c r="AP371" s="40"/>
      <c r="AQ371" s="44"/>
      <c r="AR371" s="44"/>
      <c r="AS371" s="44"/>
      <c r="AZ371" s="92" t="str">
        <f>IF(ISNUMBER(($H371)),IF('Order Form'!$K$15="Yes","Y",""),"")</f>
        <v/>
      </c>
      <c r="BD371" s="93" t="e">
        <f>IF('Order Form'!#REF!&gt;0,"OF"," ")</f>
        <v>#REF!</v>
      </c>
      <c r="BE371" s="92" t="e">
        <f>IF('Order Form'!#REF!&gt;0,"Y"," ")</f>
        <v>#REF!</v>
      </c>
      <c r="BF371" s="92" t="e">
        <f>IF('Order Form'!#REF!&gt;0,"STANDARD"," ")</f>
        <v>#REF!</v>
      </c>
    </row>
    <row r="372" spans="1:58">
      <c r="A372" s="40"/>
      <c r="B372" s="99" t="str">
        <f>IF(ISNUMBER(($H372)),'Order Form'!$D$5,"")</f>
        <v/>
      </c>
      <c r="C372" s="98" t="str">
        <f>IF(ISNUMBER(($H372)),'Order Form'!$G$5,"")</f>
        <v/>
      </c>
      <c r="D372" s="98" t="str">
        <f>IF('Order Form'!F388="","",IF(ISNUMBER(($H372)),'Order Form'!F388,""))</f>
        <v/>
      </c>
      <c r="E372" s="41"/>
      <c r="F372" s="97" t="str">
        <f>IF(ISNUMBER((H372)),SUBSTITUTE(SUBSTITUTE('Order Form'!B388,"-","")," ",""),"")</f>
        <v/>
      </c>
      <c r="G372" s="42"/>
      <c r="H372" s="96" t="str">
        <f>IF('Order Form'!H388&gt;0,'Order Form'!H388," ")</f>
        <v xml:space="preserve"> </v>
      </c>
      <c r="I372" s="95" t="str">
        <f>IF('Order Form'!$K$13="Yes",(IF('Order Form'!J388&gt;0,"",IF('Order Form'!$K$10&lt;&gt;"GR - Gratis",IF('Order Form'!I388=0,"",IF(ISNUMBER($H372),'Order Form'!I388,"")),""))),"")</f>
        <v/>
      </c>
      <c r="J372" s="95" t="str">
        <f>IF('Order Form'!$K$13="Yes",(IF('Order Form'!J388=0,"",IF('Order Form'!$K$10&lt;&gt;"GR - Gratis",IF(ISNUMBER($H372),'Order Form'!J388,""),""))),"")</f>
        <v/>
      </c>
      <c r="K372" s="43"/>
      <c r="L372" s="95" t="str">
        <f>IF('Order Form'!J388&gt;0,"",IF('Order Form'!G388=0,"",IF('Order Form'!$K$10&lt;&gt;"GR - Gratis",IF('Order Form'!$K$12="Yes",IF(ISNUMBER($H372),'Order Form'!G388*100,""),""),"")))</f>
        <v/>
      </c>
      <c r="M372" s="95" t="str">
        <f>IF('Order Form'!J388&gt;0,"",IF('Order Form'!$K$17=0,"",IF('Order Form'!$K$17=0,"",IF('Order Form'!$K$10&lt;&gt;"GR - Gratis",IF('Order Form'!$K$12="Yes",IF(ISNUMBER($H372),'Order Form'!$K$17*100,""),""),""))))</f>
        <v/>
      </c>
      <c r="N372" s="44"/>
      <c r="O372" s="94" t="str">
        <f>IF('Order Form'!$B$8="Name / Attent Of","",IF(ISNUMBER($H372),IF('Order Form'!$K$14="Yes",'Order Form'!$B$8,""),""))</f>
        <v/>
      </c>
      <c r="P372" s="102" t="str">
        <f>IF('Order Form'!$B$9="Company / Department","",IF(ISNUMBER($H372),IF('Order Form'!$K$14="Yes",'Order Form'!$B$9,""),""))</f>
        <v/>
      </c>
      <c r="Q372" s="94" t="str">
        <f>IF('Order Form'!$B$10="Address 1","",IF(ISNUMBER($H372),IF('Order Form'!$K$14="Yes",'Order Form'!$B$10,""),""))</f>
        <v/>
      </c>
      <c r="R372" s="94" t="str">
        <f>IF('Order Form'!$B$11="Address 2","",IF(ISNUMBER($H372),IF('Order Form'!$K$14="Yes",'Order Form'!$B$11,""),""))</f>
        <v/>
      </c>
      <c r="S372" s="102" t="str">
        <f>IF('Order Form'!$B$12="Address 3","",IF(ISNUMBER($H372),IF('Order Form'!$K$14="Yes",'Order Form'!$B$12,""),""))</f>
        <v/>
      </c>
      <c r="T372" s="94" t="str">
        <f>IF('Order Form'!$B$13="Town","",IF(ISNUMBER($H372),IF('Order Form'!$K$14="Yes",'Order Form'!$B$13,""),""))</f>
        <v/>
      </c>
      <c r="U372" s="40"/>
      <c r="V372" s="109" t="str">
        <f>IF('Order Form'!$B$14="Post Code","",IF(ISNUMBER($H372),IF('Order Form'!$K$14="Yes",'Order Form'!$B$14,""),""))</f>
        <v/>
      </c>
      <c r="W372" s="104" t="str">
        <f>IF('Order Form'!$B$15="Country","",IF(ISNUMBER($H372),IF('Order Form'!$K$14="Yes",VLOOKUP('Order Form'!$B$15,Lists!N:O,2,0),""),""))</f>
        <v/>
      </c>
      <c r="X372" s="106"/>
      <c r="Y372" s="105" t="str">
        <f>IF('Order Form'!$F$8="Phone","",IF(ISNUMBER($H372),IF('Order Form'!$K$14="Yes",'Order Form'!$F$8,""),""))</f>
        <v/>
      </c>
      <c r="Z372" s="103" t="str">
        <f>IF('Order Form'!$F$9="Email","",IF(ISNUMBER($H372),IF('Order Form'!$K$14="Yes",'Order Form'!$F$9,""),""))</f>
        <v/>
      </c>
      <c r="AA372" s="44"/>
      <c r="AC372" s="92" t="str">
        <f>IF(ISNUMBER(($H372)),LEFT('Order Form'!$K$10,2),"")</f>
        <v/>
      </c>
      <c r="AD372" s="40"/>
      <c r="AE372" s="92" t="str">
        <f>IF(AC372="GR",LEFT('Order Form'!$K$11,2),"")</f>
        <v/>
      </c>
      <c r="AF372" s="40"/>
      <c r="AG372" s="44"/>
      <c r="AH372" s="44"/>
      <c r="AI372" s="92" t="str">
        <f>IF(ISNUMBER(($H372)),IF('Order Form'!$K$16="Yes","P",""),"")</f>
        <v/>
      </c>
      <c r="AJ372" s="40"/>
      <c r="AK372" s="112"/>
      <c r="AL372" s="112"/>
      <c r="AM372" s="40"/>
      <c r="AN372" s="40"/>
      <c r="AO372" s="44"/>
      <c r="AP372" s="40"/>
      <c r="AQ372" s="44"/>
      <c r="AR372" s="44"/>
      <c r="AS372" s="44"/>
      <c r="AZ372" s="92" t="str">
        <f>IF(ISNUMBER(($H372)),IF('Order Form'!$K$15="Yes","Y",""),"")</f>
        <v/>
      </c>
      <c r="BD372" s="93" t="e">
        <f>IF('Order Form'!#REF!&gt;0,"OF"," ")</f>
        <v>#REF!</v>
      </c>
      <c r="BE372" s="92" t="e">
        <f>IF('Order Form'!#REF!&gt;0,"Y"," ")</f>
        <v>#REF!</v>
      </c>
      <c r="BF372" s="92" t="e">
        <f>IF('Order Form'!#REF!&gt;0,"STANDARD"," ")</f>
        <v>#REF!</v>
      </c>
    </row>
    <row r="373" spans="1:58">
      <c r="A373" s="40"/>
      <c r="B373" s="99" t="str">
        <f>IF(ISNUMBER(($H373)),'Order Form'!$D$5,"")</f>
        <v/>
      </c>
      <c r="C373" s="98" t="str">
        <f>IF(ISNUMBER(($H373)),'Order Form'!$G$5,"")</f>
        <v/>
      </c>
      <c r="D373" s="98" t="str">
        <f>IF('Order Form'!F389="","",IF(ISNUMBER(($H373)),'Order Form'!F389,""))</f>
        <v/>
      </c>
      <c r="E373" s="41"/>
      <c r="F373" s="97" t="str">
        <f>IF(ISNUMBER((H373)),SUBSTITUTE(SUBSTITUTE('Order Form'!B389,"-","")," ",""),"")</f>
        <v/>
      </c>
      <c r="G373" s="42"/>
      <c r="H373" s="96" t="str">
        <f>IF('Order Form'!H389&gt;0,'Order Form'!H389," ")</f>
        <v xml:space="preserve"> </v>
      </c>
      <c r="I373" s="95" t="str">
        <f>IF('Order Form'!$K$13="Yes",(IF('Order Form'!J389&gt;0,"",IF('Order Form'!$K$10&lt;&gt;"GR - Gratis",IF('Order Form'!I389=0,"",IF(ISNUMBER($H373),'Order Form'!I389,"")),""))),"")</f>
        <v/>
      </c>
      <c r="J373" s="95" t="str">
        <f>IF('Order Form'!$K$13="Yes",(IF('Order Form'!J389=0,"",IF('Order Form'!$K$10&lt;&gt;"GR - Gratis",IF(ISNUMBER($H373),'Order Form'!J389,""),""))),"")</f>
        <v/>
      </c>
      <c r="K373" s="43"/>
      <c r="L373" s="95" t="str">
        <f>IF('Order Form'!J389&gt;0,"",IF('Order Form'!G389=0,"",IF('Order Form'!$K$10&lt;&gt;"GR - Gratis",IF('Order Form'!$K$12="Yes",IF(ISNUMBER($H373),'Order Form'!G389*100,""),""),"")))</f>
        <v/>
      </c>
      <c r="M373" s="95" t="str">
        <f>IF('Order Form'!J389&gt;0,"",IF('Order Form'!$K$17=0,"",IF('Order Form'!$K$17=0,"",IF('Order Form'!$K$10&lt;&gt;"GR - Gratis",IF('Order Form'!$K$12="Yes",IF(ISNUMBER($H373),'Order Form'!$K$17*100,""),""),""))))</f>
        <v/>
      </c>
      <c r="N373" s="44"/>
      <c r="O373" s="94" t="str">
        <f>IF('Order Form'!$B$8="Name / Attent Of","",IF(ISNUMBER($H373),IF('Order Form'!$K$14="Yes",'Order Form'!$B$8,""),""))</f>
        <v/>
      </c>
      <c r="P373" s="102" t="str">
        <f>IF('Order Form'!$B$9="Company / Department","",IF(ISNUMBER($H373),IF('Order Form'!$K$14="Yes",'Order Form'!$B$9,""),""))</f>
        <v/>
      </c>
      <c r="Q373" s="94" t="str">
        <f>IF('Order Form'!$B$10="Address 1","",IF(ISNUMBER($H373),IF('Order Form'!$K$14="Yes",'Order Form'!$B$10,""),""))</f>
        <v/>
      </c>
      <c r="R373" s="94" t="str">
        <f>IF('Order Form'!$B$11="Address 2","",IF(ISNUMBER($H373),IF('Order Form'!$K$14="Yes",'Order Form'!$B$11,""),""))</f>
        <v/>
      </c>
      <c r="S373" s="102" t="str">
        <f>IF('Order Form'!$B$12="Address 3","",IF(ISNUMBER($H373),IF('Order Form'!$K$14="Yes",'Order Form'!$B$12,""),""))</f>
        <v/>
      </c>
      <c r="T373" s="94" t="str">
        <f>IF('Order Form'!$B$13="Town","",IF(ISNUMBER($H373),IF('Order Form'!$K$14="Yes",'Order Form'!$B$13,""),""))</f>
        <v/>
      </c>
      <c r="U373" s="40"/>
      <c r="V373" s="109" t="str">
        <f>IF('Order Form'!$B$14="Post Code","",IF(ISNUMBER($H373),IF('Order Form'!$K$14="Yes",'Order Form'!$B$14,""),""))</f>
        <v/>
      </c>
      <c r="W373" s="104" t="str">
        <f>IF('Order Form'!$B$15="Country","",IF(ISNUMBER($H373),IF('Order Form'!$K$14="Yes",VLOOKUP('Order Form'!$B$15,Lists!N:O,2,0),""),""))</f>
        <v/>
      </c>
      <c r="X373" s="106"/>
      <c r="Y373" s="105" t="str">
        <f>IF('Order Form'!$F$8="Phone","",IF(ISNUMBER($H373),IF('Order Form'!$K$14="Yes",'Order Form'!$F$8,""),""))</f>
        <v/>
      </c>
      <c r="Z373" s="103" t="str">
        <f>IF('Order Form'!$F$9="Email","",IF(ISNUMBER($H373),IF('Order Form'!$K$14="Yes",'Order Form'!$F$9,""),""))</f>
        <v/>
      </c>
      <c r="AA373" s="44"/>
      <c r="AC373" s="92" t="str">
        <f>IF(ISNUMBER(($H373)),LEFT('Order Form'!$K$10,2),"")</f>
        <v/>
      </c>
      <c r="AD373" s="40"/>
      <c r="AE373" s="92" t="str">
        <f>IF(AC373="GR",LEFT('Order Form'!$K$11,2),"")</f>
        <v/>
      </c>
      <c r="AF373" s="40"/>
      <c r="AG373" s="44"/>
      <c r="AH373" s="44"/>
      <c r="AI373" s="92" t="str">
        <f>IF(ISNUMBER(($H373)),IF('Order Form'!$K$16="Yes","P",""),"")</f>
        <v/>
      </c>
      <c r="AJ373" s="40"/>
      <c r="AK373" s="112"/>
      <c r="AL373" s="112"/>
      <c r="AM373" s="40"/>
      <c r="AN373" s="40"/>
      <c r="AO373" s="44"/>
      <c r="AP373" s="40"/>
      <c r="AQ373" s="44"/>
      <c r="AR373" s="44"/>
      <c r="AS373" s="44"/>
      <c r="AZ373" s="92" t="str">
        <f>IF(ISNUMBER(($H373)),IF('Order Form'!$K$15="Yes","Y",""),"")</f>
        <v/>
      </c>
      <c r="BD373" s="93" t="e">
        <f>IF('Order Form'!#REF!&gt;0,"OF"," ")</f>
        <v>#REF!</v>
      </c>
      <c r="BE373" s="92" t="e">
        <f>IF('Order Form'!#REF!&gt;0,"Y"," ")</f>
        <v>#REF!</v>
      </c>
      <c r="BF373" s="92" t="e">
        <f>IF('Order Form'!#REF!&gt;0,"STANDARD"," ")</f>
        <v>#REF!</v>
      </c>
    </row>
    <row r="374" spans="1:58">
      <c r="A374" s="40"/>
      <c r="B374" s="99" t="str">
        <f>IF(ISNUMBER(($H374)),'Order Form'!$D$5,"")</f>
        <v/>
      </c>
      <c r="C374" s="98" t="str">
        <f>IF(ISNUMBER(($H374)),'Order Form'!$G$5,"")</f>
        <v/>
      </c>
      <c r="D374" s="98" t="str">
        <f>IF('Order Form'!F390="","",IF(ISNUMBER(($H374)),'Order Form'!F390,""))</f>
        <v/>
      </c>
      <c r="E374" s="41"/>
      <c r="F374" s="97" t="str">
        <f>IF(ISNUMBER((H374)),SUBSTITUTE(SUBSTITUTE('Order Form'!B390,"-","")," ",""),"")</f>
        <v/>
      </c>
      <c r="G374" s="42"/>
      <c r="H374" s="96" t="str">
        <f>IF('Order Form'!H390&gt;0,'Order Form'!H390," ")</f>
        <v xml:space="preserve"> </v>
      </c>
      <c r="I374" s="95" t="str">
        <f>IF('Order Form'!$K$13="Yes",(IF('Order Form'!J390&gt;0,"",IF('Order Form'!$K$10&lt;&gt;"GR - Gratis",IF('Order Form'!I390=0,"",IF(ISNUMBER($H374),'Order Form'!I390,"")),""))),"")</f>
        <v/>
      </c>
      <c r="J374" s="95" t="str">
        <f>IF('Order Form'!$K$13="Yes",(IF('Order Form'!J390=0,"",IF('Order Form'!$K$10&lt;&gt;"GR - Gratis",IF(ISNUMBER($H374),'Order Form'!J390,""),""))),"")</f>
        <v/>
      </c>
      <c r="K374" s="43"/>
      <c r="L374" s="95" t="str">
        <f>IF('Order Form'!J390&gt;0,"",IF('Order Form'!G390=0,"",IF('Order Form'!$K$10&lt;&gt;"GR - Gratis",IF('Order Form'!$K$12="Yes",IF(ISNUMBER($H374),'Order Form'!G390*100,""),""),"")))</f>
        <v/>
      </c>
      <c r="M374" s="95" t="str">
        <f>IF('Order Form'!J390&gt;0,"",IF('Order Form'!$K$17=0,"",IF('Order Form'!$K$17=0,"",IF('Order Form'!$K$10&lt;&gt;"GR - Gratis",IF('Order Form'!$K$12="Yes",IF(ISNUMBER($H374),'Order Form'!$K$17*100,""),""),""))))</f>
        <v/>
      </c>
      <c r="N374" s="44"/>
      <c r="O374" s="94" t="str">
        <f>IF('Order Form'!$B$8="Name / Attent Of","",IF(ISNUMBER($H374),IF('Order Form'!$K$14="Yes",'Order Form'!$B$8,""),""))</f>
        <v/>
      </c>
      <c r="P374" s="102" t="str">
        <f>IF('Order Form'!$B$9="Company / Department","",IF(ISNUMBER($H374),IF('Order Form'!$K$14="Yes",'Order Form'!$B$9,""),""))</f>
        <v/>
      </c>
      <c r="Q374" s="94" t="str">
        <f>IF('Order Form'!$B$10="Address 1","",IF(ISNUMBER($H374),IF('Order Form'!$K$14="Yes",'Order Form'!$B$10,""),""))</f>
        <v/>
      </c>
      <c r="R374" s="94" t="str">
        <f>IF('Order Form'!$B$11="Address 2","",IF(ISNUMBER($H374),IF('Order Form'!$K$14="Yes",'Order Form'!$B$11,""),""))</f>
        <v/>
      </c>
      <c r="S374" s="102" t="str">
        <f>IF('Order Form'!$B$12="Address 3","",IF(ISNUMBER($H374),IF('Order Form'!$K$14="Yes",'Order Form'!$B$12,""),""))</f>
        <v/>
      </c>
      <c r="T374" s="94" t="str">
        <f>IF('Order Form'!$B$13="Town","",IF(ISNUMBER($H374),IF('Order Form'!$K$14="Yes",'Order Form'!$B$13,""),""))</f>
        <v/>
      </c>
      <c r="U374" s="40"/>
      <c r="V374" s="109" t="str">
        <f>IF('Order Form'!$B$14="Post Code","",IF(ISNUMBER($H374),IF('Order Form'!$K$14="Yes",'Order Form'!$B$14,""),""))</f>
        <v/>
      </c>
      <c r="W374" s="104" t="str">
        <f>IF('Order Form'!$B$15="Country","",IF(ISNUMBER($H374),IF('Order Form'!$K$14="Yes",VLOOKUP('Order Form'!$B$15,Lists!N:O,2,0),""),""))</f>
        <v/>
      </c>
      <c r="X374" s="106"/>
      <c r="Y374" s="105" t="str">
        <f>IF('Order Form'!$F$8="Phone","",IF(ISNUMBER($H374),IF('Order Form'!$K$14="Yes",'Order Form'!$F$8,""),""))</f>
        <v/>
      </c>
      <c r="Z374" s="103" t="str">
        <f>IF('Order Form'!$F$9="Email","",IF(ISNUMBER($H374),IF('Order Form'!$K$14="Yes",'Order Form'!$F$9,""),""))</f>
        <v/>
      </c>
      <c r="AA374" s="44"/>
      <c r="AC374" s="92" t="str">
        <f>IF(ISNUMBER(($H374)),LEFT('Order Form'!$K$10,2),"")</f>
        <v/>
      </c>
      <c r="AD374" s="40"/>
      <c r="AE374" s="92" t="str">
        <f>IF(AC374="GR",LEFT('Order Form'!$K$11,2),"")</f>
        <v/>
      </c>
      <c r="AF374" s="40"/>
      <c r="AG374" s="44"/>
      <c r="AH374" s="44"/>
      <c r="AI374" s="92" t="str">
        <f>IF(ISNUMBER(($H374)),IF('Order Form'!$K$16="Yes","P",""),"")</f>
        <v/>
      </c>
      <c r="AJ374" s="40"/>
      <c r="AK374" s="112"/>
      <c r="AL374" s="112"/>
      <c r="AM374" s="40"/>
      <c r="AN374" s="40"/>
      <c r="AO374" s="44"/>
      <c r="AP374" s="40"/>
      <c r="AQ374" s="44"/>
      <c r="AR374" s="44"/>
      <c r="AS374" s="44"/>
      <c r="AZ374" s="92" t="str">
        <f>IF(ISNUMBER(($H374)),IF('Order Form'!$K$15="Yes","Y",""),"")</f>
        <v/>
      </c>
      <c r="BD374" s="93" t="e">
        <f>IF('Order Form'!#REF!&gt;0,"OF"," ")</f>
        <v>#REF!</v>
      </c>
      <c r="BE374" s="92" t="e">
        <f>IF('Order Form'!#REF!&gt;0,"Y"," ")</f>
        <v>#REF!</v>
      </c>
      <c r="BF374" s="92" t="e">
        <f>IF('Order Form'!#REF!&gt;0,"STANDARD"," ")</f>
        <v>#REF!</v>
      </c>
    </row>
    <row r="375" spans="1:58">
      <c r="A375" s="40"/>
      <c r="B375" s="99" t="str">
        <f>IF(ISNUMBER(($H375)),'Order Form'!$D$5,"")</f>
        <v/>
      </c>
      <c r="C375" s="98" t="str">
        <f>IF(ISNUMBER(($H375)),'Order Form'!$G$5,"")</f>
        <v/>
      </c>
      <c r="D375" s="98" t="str">
        <f>IF('Order Form'!F391="","",IF(ISNUMBER(($H375)),'Order Form'!F391,""))</f>
        <v/>
      </c>
      <c r="E375" s="41"/>
      <c r="F375" s="97" t="str">
        <f>IF(ISNUMBER((H375)),SUBSTITUTE(SUBSTITUTE('Order Form'!B391,"-","")," ",""),"")</f>
        <v/>
      </c>
      <c r="G375" s="42"/>
      <c r="H375" s="96" t="str">
        <f>IF('Order Form'!H391&gt;0,'Order Form'!H391," ")</f>
        <v xml:space="preserve"> </v>
      </c>
      <c r="I375" s="95" t="str">
        <f>IF('Order Form'!$K$13="Yes",(IF('Order Form'!J391&gt;0,"",IF('Order Form'!$K$10&lt;&gt;"GR - Gratis",IF('Order Form'!I391=0,"",IF(ISNUMBER($H375),'Order Form'!I391,"")),""))),"")</f>
        <v/>
      </c>
      <c r="J375" s="95" t="str">
        <f>IF('Order Form'!$K$13="Yes",(IF('Order Form'!J391=0,"",IF('Order Form'!$K$10&lt;&gt;"GR - Gratis",IF(ISNUMBER($H375),'Order Form'!J391,""),""))),"")</f>
        <v/>
      </c>
      <c r="K375" s="43"/>
      <c r="L375" s="95" t="str">
        <f>IF('Order Form'!J391&gt;0,"",IF('Order Form'!G391=0,"",IF('Order Form'!$K$10&lt;&gt;"GR - Gratis",IF('Order Form'!$K$12="Yes",IF(ISNUMBER($H375),'Order Form'!G391*100,""),""),"")))</f>
        <v/>
      </c>
      <c r="M375" s="95" t="str">
        <f>IF('Order Form'!J391&gt;0,"",IF('Order Form'!$K$17=0,"",IF('Order Form'!$K$17=0,"",IF('Order Form'!$K$10&lt;&gt;"GR - Gratis",IF('Order Form'!$K$12="Yes",IF(ISNUMBER($H375),'Order Form'!$K$17*100,""),""),""))))</f>
        <v/>
      </c>
      <c r="N375" s="44"/>
      <c r="O375" s="94" t="str">
        <f>IF('Order Form'!$B$8="Name / Attent Of","",IF(ISNUMBER($H375),IF('Order Form'!$K$14="Yes",'Order Form'!$B$8,""),""))</f>
        <v/>
      </c>
      <c r="P375" s="102" t="str">
        <f>IF('Order Form'!$B$9="Company / Department","",IF(ISNUMBER($H375),IF('Order Form'!$K$14="Yes",'Order Form'!$B$9,""),""))</f>
        <v/>
      </c>
      <c r="Q375" s="94" t="str">
        <f>IF('Order Form'!$B$10="Address 1","",IF(ISNUMBER($H375),IF('Order Form'!$K$14="Yes",'Order Form'!$B$10,""),""))</f>
        <v/>
      </c>
      <c r="R375" s="94" t="str">
        <f>IF('Order Form'!$B$11="Address 2","",IF(ISNUMBER($H375),IF('Order Form'!$K$14="Yes",'Order Form'!$B$11,""),""))</f>
        <v/>
      </c>
      <c r="S375" s="102" t="str">
        <f>IF('Order Form'!$B$12="Address 3","",IF(ISNUMBER($H375),IF('Order Form'!$K$14="Yes",'Order Form'!$B$12,""),""))</f>
        <v/>
      </c>
      <c r="T375" s="94" t="str">
        <f>IF('Order Form'!$B$13="Town","",IF(ISNUMBER($H375),IF('Order Form'!$K$14="Yes",'Order Form'!$B$13,""),""))</f>
        <v/>
      </c>
      <c r="U375" s="40"/>
      <c r="V375" s="109" t="str">
        <f>IF('Order Form'!$B$14="Post Code","",IF(ISNUMBER($H375),IF('Order Form'!$K$14="Yes",'Order Form'!$B$14,""),""))</f>
        <v/>
      </c>
      <c r="W375" s="104" t="str">
        <f>IF('Order Form'!$B$15="Country","",IF(ISNUMBER($H375),IF('Order Form'!$K$14="Yes",VLOOKUP('Order Form'!$B$15,Lists!N:O,2,0),""),""))</f>
        <v/>
      </c>
      <c r="X375" s="106"/>
      <c r="Y375" s="105" t="str">
        <f>IF('Order Form'!$F$8="Phone","",IF(ISNUMBER($H375),IF('Order Form'!$K$14="Yes",'Order Form'!$F$8,""),""))</f>
        <v/>
      </c>
      <c r="Z375" s="103" t="str">
        <f>IF('Order Form'!$F$9="Email","",IF(ISNUMBER($H375),IF('Order Form'!$K$14="Yes",'Order Form'!$F$9,""),""))</f>
        <v/>
      </c>
      <c r="AA375" s="44"/>
      <c r="AC375" s="92" t="str">
        <f>IF(ISNUMBER(($H375)),LEFT('Order Form'!$K$10,2),"")</f>
        <v/>
      </c>
      <c r="AD375" s="40"/>
      <c r="AE375" s="92" t="str">
        <f>IF(AC375="GR",LEFT('Order Form'!$K$11,2),"")</f>
        <v/>
      </c>
      <c r="AF375" s="40"/>
      <c r="AG375" s="44"/>
      <c r="AH375" s="44"/>
      <c r="AI375" s="92" t="str">
        <f>IF(ISNUMBER(($H375)),IF('Order Form'!$K$16="Yes","P",""),"")</f>
        <v/>
      </c>
      <c r="AJ375" s="40"/>
      <c r="AK375" s="112"/>
      <c r="AL375" s="112"/>
      <c r="AM375" s="40"/>
      <c r="AN375" s="40"/>
      <c r="AO375" s="44"/>
      <c r="AP375" s="40"/>
      <c r="AQ375" s="44"/>
      <c r="AR375" s="44"/>
      <c r="AS375" s="44"/>
      <c r="AZ375" s="92" t="str">
        <f>IF(ISNUMBER(($H375)),IF('Order Form'!$K$15="Yes","Y",""),"")</f>
        <v/>
      </c>
      <c r="BD375" s="93" t="e">
        <f>IF('Order Form'!#REF!&gt;0,"OF"," ")</f>
        <v>#REF!</v>
      </c>
      <c r="BE375" s="92" t="e">
        <f>IF('Order Form'!#REF!&gt;0,"Y"," ")</f>
        <v>#REF!</v>
      </c>
      <c r="BF375" s="92" t="e">
        <f>IF('Order Form'!#REF!&gt;0,"STANDARD"," ")</f>
        <v>#REF!</v>
      </c>
    </row>
    <row r="376" spans="1:58">
      <c r="A376" s="40"/>
      <c r="B376" s="99" t="str">
        <f>IF(ISNUMBER(($H376)),'Order Form'!$D$5,"")</f>
        <v/>
      </c>
      <c r="C376" s="98" t="str">
        <f>IF(ISNUMBER(($H376)),'Order Form'!$G$5,"")</f>
        <v/>
      </c>
      <c r="D376" s="98" t="str">
        <f>IF('Order Form'!F392="","",IF(ISNUMBER(($H376)),'Order Form'!F392,""))</f>
        <v/>
      </c>
      <c r="E376" s="41"/>
      <c r="F376" s="97" t="str">
        <f>IF(ISNUMBER((H376)),SUBSTITUTE(SUBSTITUTE('Order Form'!B392,"-","")," ",""),"")</f>
        <v/>
      </c>
      <c r="G376" s="42"/>
      <c r="H376" s="96" t="str">
        <f>IF('Order Form'!H392&gt;0,'Order Form'!H392," ")</f>
        <v xml:space="preserve"> </v>
      </c>
      <c r="I376" s="95" t="str">
        <f>IF('Order Form'!$K$13="Yes",(IF('Order Form'!J392&gt;0,"",IF('Order Form'!$K$10&lt;&gt;"GR - Gratis",IF('Order Form'!I392=0,"",IF(ISNUMBER($H376),'Order Form'!I392,"")),""))),"")</f>
        <v/>
      </c>
      <c r="J376" s="95" t="str">
        <f>IF('Order Form'!$K$13="Yes",(IF('Order Form'!J392=0,"",IF('Order Form'!$K$10&lt;&gt;"GR - Gratis",IF(ISNUMBER($H376),'Order Form'!J392,""),""))),"")</f>
        <v/>
      </c>
      <c r="K376" s="43"/>
      <c r="L376" s="95" t="str">
        <f>IF('Order Form'!J392&gt;0,"",IF('Order Form'!G392=0,"",IF('Order Form'!$K$10&lt;&gt;"GR - Gratis",IF('Order Form'!$K$12="Yes",IF(ISNUMBER($H376),'Order Form'!G392*100,""),""),"")))</f>
        <v/>
      </c>
      <c r="M376" s="95" t="str">
        <f>IF('Order Form'!J392&gt;0,"",IF('Order Form'!$K$17=0,"",IF('Order Form'!$K$17=0,"",IF('Order Form'!$K$10&lt;&gt;"GR - Gratis",IF('Order Form'!$K$12="Yes",IF(ISNUMBER($H376),'Order Form'!$K$17*100,""),""),""))))</f>
        <v/>
      </c>
      <c r="N376" s="44"/>
      <c r="O376" s="94" t="str">
        <f>IF('Order Form'!$B$8="Name / Attent Of","",IF(ISNUMBER($H376),IF('Order Form'!$K$14="Yes",'Order Form'!$B$8,""),""))</f>
        <v/>
      </c>
      <c r="P376" s="102" t="str">
        <f>IF('Order Form'!$B$9="Company / Department","",IF(ISNUMBER($H376),IF('Order Form'!$K$14="Yes",'Order Form'!$B$9,""),""))</f>
        <v/>
      </c>
      <c r="Q376" s="94" t="str">
        <f>IF('Order Form'!$B$10="Address 1","",IF(ISNUMBER($H376),IF('Order Form'!$K$14="Yes",'Order Form'!$B$10,""),""))</f>
        <v/>
      </c>
      <c r="R376" s="94" t="str">
        <f>IF('Order Form'!$B$11="Address 2","",IF(ISNUMBER($H376),IF('Order Form'!$K$14="Yes",'Order Form'!$B$11,""),""))</f>
        <v/>
      </c>
      <c r="S376" s="102" t="str">
        <f>IF('Order Form'!$B$12="Address 3","",IF(ISNUMBER($H376),IF('Order Form'!$K$14="Yes",'Order Form'!$B$12,""),""))</f>
        <v/>
      </c>
      <c r="T376" s="94" t="str">
        <f>IF('Order Form'!$B$13="Town","",IF(ISNUMBER($H376),IF('Order Form'!$K$14="Yes",'Order Form'!$B$13,""),""))</f>
        <v/>
      </c>
      <c r="U376" s="40"/>
      <c r="V376" s="109" t="str">
        <f>IF('Order Form'!$B$14="Post Code","",IF(ISNUMBER($H376),IF('Order Form'!$K$14="Yes",'Order Form'!$B$14,""),""))</f>
        <v/>
      </c>
      <c r="W376" s="104" t="str">
        <f>IF('Order Form'!$B$15="Country","",IF(ISNUMBER($H376),IF('Order Form'!$K$14="Yes",VLOOKUP('Order Form'!$B$15,Lists!N:O,2,0),""),""))</f>
        <v/>
      </c>
      <c r="X376" s="106"/>
      <c r="Y376" s="105" t="str">
        <f>IF('Order Form'!$F$8="Phone","",IF(ISNUMBER($H376),IF('Order Form'!$K$14="Yes",'Order Form'!$F$8,""),""))</f>
        <v/>
      </c>
      <c r="Z376" s="103" t="str">
        <f>IF('Order Form'!$F$9="Email","",IF(ISNUMBER($H376),IF('Order Form'!$K$14="Yes",'Order Form'!$F$9,""),""))</f>
        <v/>
      </c>
      <c r="AA376" s="44"/>
      <c r="AC376" s="92" t="str">
        <f>IF(ISNUMBER(($H376)),LEFT('Order Form'!$K$10,2),"")</f>
        <v/>
      </c>
      <c r="AD376" s="40"/>
      <c r="AE376" s="92" t="str">
        <f>IF(AC376="GR",LEFT('Order Form'!$K$11,2),"")</f>
        <v/>
      </c>
      <c r="AF376" s="40"/>
      <c r="AG376" s="44"/>
      <c r="AH376" s="44"/>
      <c r="AI376" s="92" t="str">
        <f>IF(ISNUMBER(($H376)),IF('Order Form'!$K$16="Yes","P",""),"")</f>
        <v/>
      </c>
      <c r="AJ376" s="40"/>
      <c r="AK376" s="112"/>
      <c r="AL376" s="112"/>
      <c r="AM376" s="40"/>
      <c r="AN376" s="40"/>
      <c r="AO376" s="44"/>
      <c r="AP376" s="40"/>
      <c r="AQ376" s="44"/>
      <c r="AR376" s="44"/>
      <c r="AS376" s="44"/>
      <c r="AZ376" s="92" t="str">
        <f>IF(ISNUMBER(($H376)),IF('Order Form'!$K$15="Yes","Y",""),"")</f>
        <v/>
      </c>
      <c r="BD376" s="93" t="e">
        <f>IF('Order Form'!#REF!&gt;0,"OF"," ")</f>
        <v>#REF!</v>
      </c>
      <c r="BE376" s="92" t="e">
        <f>IF('Order Form'!#REF!&gt;0,"Y"," ")</f>
        <v>#REF!</v>
      </c>
      <c r="BF376" s="92" t="e">
        <f>IF('Order Form'!#REF!&gt;0,"STANDARD"," ")</f>
        <v>#REF!</v>
      </c>
    </row>
    <row r="377" spans="1:58">
      <c r="A377" s="40"/>
      <c r="B377" s="99" t="str">
        <f>IF(ISNUMBER(($H377)),'Order Form'!$D$5,"")</f>
        <v/>
      </c>
      <c r="C377" s="98" t="str">
        <f>IF(ISNUMBER(($H377)),'Order Form'!$G$5,"")</f>
        <v/>
      </c>
      <c r="D377" s="98" t="str">
        <f>IF('Order Form'!F393="","",IF(ISNUMBER(($H377)),'Order Form'!F393,""))</f>
        <v/>
      </c>
      <c r="E377" s="41"/>
      <c r="F377" s="97" t="str">
        <f>IF(ISNUMBER((H377)),SUBSTITUTE(SUBSTITUTE('Order Form'!B393,"-","")," ",""),"")</f>
        <v/>
      </c>
      <c r="G377" s="42"/>
      <c r="H377" s="96" t="str">
        <f>IF('Order Form'!H393&gt;0,'Order Form'!H393," ")</f>
        <v xml:space="preserve"> </v>
      </c>
      <c r="I377" s="95" t="str">
        <f>IF('Order Form'!$K$13="Yes",(IF('Order Form'!J393&gt;0,"",IF('Order Form'!$K$10&lt;&gt;"GR - Gratis",IF('Order Form'!I393=0,"",IF(ISNUMBER($H377),'Order Form'!I393,"")),""))),"")</f>
        <v/>
      </c>
      <c r="J377" s="95" t="str">
        <f>IF('Order Form'!$K$13="Yes",(IF('Order Form'!J393=0,"",IF('Order Form'!$K$10&lt;&gt;"GR - Gratis",IF(ISNUMBER($H377),'Order Form'!J393,""),""))),"")</f>
        <v/>
      </c>
      <c r="K377" s="43"/>
      <c r="L377" s="95" t="str">
        <f>IF('Order Form'!J393&gt;0,"",IF('Order Form'!G393=0,"",IF('Order Form'!$K$10&lt;&gt;"GR - Gratis",IF('Order Form'!$K$12="Yes",IF(ISNUMBER($H377),'Order Form'!G393*100,""),""),"")))</f>
        <v/>
      </c>
      <c r="M377" s="95" t="str">
        <f>IF('Order Form'!J393&gt;0,"",IF('Order Form'!$K$17=0,"",IF('Order Form'!$K$17=0,"",IF('Order Form'!$K$10&lt;&gt;"GR - Gratis",IF('Order Form'!$K$12="Yes",IF(ISNUMBER($H377),'Order Form'!$K$17*100,""),""),""))))</f>
        <v/>
      </c>
      <c r="N377" s="44"/>
      <c r="O377" s="94" t="str">
        <f>IF('Order Form'!$B$8="Name / Attent Of","",IF(ISNUMBER($H377),IF('Order Form'!$K$14="Yes",'Order Form'!$B$8,""),""))</f>
        <v/>
      </c>
      <c r="P377" s="102" t="str">
        <f>IF('Order Form'!$B$9="Company / Department","",IF(ISNUMBER($H377),IF('Order Form'!$K$14="Yes",'Order Form'!$B$9,""),""))</f>
        <v/>
      </c>
      <c r="Q377" s="94" t="str">
        <f>IF('Order Form'!$B$10="Address 1","",IF(ISNUMBER($H377),IF('Order Form'!$K$14="Yes",'Order Form'!$B$10,""),""))</f>
        <v/>
      </c>
      <c r="R377" s="94" t="str">
        <f>IF('Order Form'!$B$11="Address 2","",IF(ISNUMBER($H377),IF('Order Form'!$K$14="Yes",'Order Form'!$B$11,""),""))</f>
        <v/>
      </c>
      <c r="S377" s="102" t="str">
        <f>IF('Order Form'!$B$12="Address 3","",IF(ISNUMBER($H377),IF('Order Form'!$K$14="Yes",'Order Form'!$B$12,""),""))</f>
        <v/>
      </c>
      <c r="T377" s="94" t="str">
        <f>IF('Order Form'!$B$13="Town","",IF(ISNUMBER($H377),IF('Order Form'!$K$14="Yes",'Order Form'!$B$13,""),""))</f>
        <v/>
      </c>
      <c r="U377" s="40"/>
      <c r="V377" s="109" t="str">
        <f>IF('Order Form'!$B$14="Post Code","",IF(ISNUMBER($H377),IF('Order Form'!$K$14="Yes",'Order Form'!$B$14,""),""))</f>
        <v/>
      </c>
      <c r="W377" s="104" t="str">
        <f>IF('Order Form'!$B$15="Country","",IF(ISNUMBER($H377),IF('Order Form'!$K$14="Yes",VLOOKUP('Order Form'!$B$15,Lists!N:O,2,0),""),""))</f>
        <v/>
      </c>
      <c r="X377" s="106"/>
      <c r="Y377" s="105" t="str">
        <f>IF('Order Form'!$F$8="Phone","",IF(ISNUMBER($H377),IF('Order Form'!$K$14="Yes",'Order Form'!$F$8,""),""))</f>
        <v/>
      </c>
      <c r="Z377" s="103" t="str">
        <f>IF('Order Form'!$F$9="Email","",IF(ISNUMBER($H377),IF('Order Form'!$K$14="Yes",'Order Form'!$F$9,""),""))</f>
        <v/>
      </c>
      <c r="AA377" s="44"/>
      <c r="AC377" s="92" t="str">
        <f>IF(ISNUMBER(($H377)),LEFT('Order Form'!$K$10,2),"")</f>
        <v/>
      </c>
      <c r="AD377" s="40"/>
      <c r="AE377" s="92" t="str">
        <f>IF(AC377="GR",LEFT('Order Form'!$K$11,2),"")</f>
        <v/>
      </c>
      <c r="AF377" s="40"/>
      <c r="AG377" s="44"/>
      <c r="AH377" s="44"/>
      <c r="AI377" s="92" t="str">
        <f>IF(ISNUMBER(($H377)),IF('Order Form'!$K$16="Yes","P",""),"")</f>
        <v/>
      </c>
      <c r="AJ377" s="40"/>
      <c r="AK377" s="112"/>
      <c r="AL377" s="112"/>
      <c r="AM377" s="40"/>
      <c r="AN377" s="40"/>
      <c r="AO377" s="44"/>
      <c r="AP377" s="40"/>
      <c r="AQ377" s="44"/>
      <c r="AR377" s="44"/>
      <c r="AS377" s="44"/>
      <c r="AZ377" s="92" t="str">
        <f>IF(ISNUMBER(($H377)),IF('Order Form'!$K$15="Yes","Y",""),"")</f>
        <v/>
      </c>
      <c r="BD377" s="93" t="e">
        <f>IF('Order Form'!#REF!&gt;0,"OF"," ")</f>
        <v>#REF!</v>
      </c>
      <c r="BE377" s="92" t="e">
        <f>IF('Order Form'!#REF!&gt;0,"Y"," ")</f>
        <v>#REF!</v>
      </c>
      <c r="BF377" s="92" t="e">
        <f>IF('Order Form'!#REF!&gt;0,"STANDARD"," ")</f>
        <v>#REF!</v>
      </c>
    </row>
    <row r="378" spans="1:58">
      <c r="A378" s="40"/>
      <c r="B378" s="99" t="str">
        <f>IF(ISNUMBER(($H378)),'Order Form'!$D$5,"")</f>
        <v/>
      </c>
      <c r="C378" s="98" t="str">
        <f>IF(ISNUMBER(($H378)),'Order Form'!$G$5,"")</f>
        <v/>
      </c>
      <c r="D378" s="98" t="str">
        <f>IF('Order Form'!F394="","",IF(ISNUMBER(($H378)),'Order Form'!F394,""))</f>
        <v/>
      </c>
      <c r="E378" s="41"/>
      <c r="F378" s="97" t="str">
        <f>IF(ISNUMBER((H378)),SUBSTITUTE(SUBSTITUTE('Order Form'!B394,"-","")," ",""),"")</f>
        <v/>
      </c>
      <c r="G378" s="42"/>
      <c r="H378" s="96" t="str">
        <f>IF('Order Form'!H394&gt;0,'Order Form'!H394," ")</f>
        <v xml:space="preserve"> </v>
      </c>
      <c r="I378" s="95" t="str">
        <f>IF('Order Form'!$K$13="Yes",(IF('Order Form'!J394&gt;0,"",IF('Order Form'!$K$10&lt;&gt;"GR - Gratis",IF('Order Form'!I394=0,"",IF(ISNUMBER($H378),'Order Form'!I394,"")),""))),"")</f>
        <v/>
      </c>
      <c r="J378" s="95" t="str">
        <f>IF('Order Form'!$K$13="Yes",(IF('Order Form'!J394=0,"",IF('Order Form'!$K$10&lt;&gt;"GR - Gratis",IF(ISNUMBER($H378),'Order Form'!J394,""),""))),"")</f>
        <v/>
      </c>
      <c r="K378" s="43"/>
      <c r="L378" s="95" t="str">
        <f>IF('Order Form'!J394&gt;0,"",IF('Order Form'!G394=0,"",IF('Order Form'!$K$10&lt;&gt;"GR - Gratis",IF('Order Form'!$K$12="Yes",IF(ISNUMBER($H378),'Order Form'!G394*100,""),""),"")))</f>
        <v/>
      </c>
      <c r="M378" s="95" t="str">
        <f>IF('Order Form'!J394&gt;0,"",IF('Order Form'!$K$17=0,"",IF('Order Form'!$K$17=0,"",IF('Order Form'!$K$10&lt;&gt;"GR - Gratis",IF('Order Form'!$K$12="Yes",IF(ISNUMBER($H378),'Order Form'!$K$17*100,""),""),""))))</f>
        <v/>
      </c>
      <c r="N378" s="44"/>
      <c r="O378" s="94" t="str">
        <f>IF('Order Form'!$B$8="Name / Attent Of","",IF(ISNUMBER($H378),IF('Order Form'!$K$14="Yes",'Order Form'!$B$8,""),""))</f>
        <v/>
      </c>
      <c r="P378" s="102" t="str">
        <f>IF('Order Form'!$B$9="Company / Department","",IF(ISNUMBER($H378),IF('Order Form'!$K$14="Yes",'Order Form'!$B$9,""),""))</f>
        <v/>
      </c>
      <c r="Q378" s="94" t="str">
        <f>IF('Order Form'!$B$10="Address 1","",IF(ISNUMBER($H378),IF('Order Form'!$K$14="Yes",'Order Form'!$B$10,""),""))</f>
        <v/>
      </c>
      <c r="R378" s="94" t="str">
        <f>IF('Order Form'!$B$11="Address 2","",IF(ISNUMBER($H378),IF('Order Form'!$K$14="Yes",'Order Form'!$B$11,""),""))</f>
        <v/>
      </c>
      <c r="S378" s="102" t="str">
        <f>IF('Order Form'!$B$12="Address 3","",IF(ISNUMBER($H378),IF('Order Form'!$K$14="Yes",'Order Form'!$B$12,""),""))</f>
        <v/>
      </c>
      <c r="T378" s="94" t="str">
        <f>IF('Order Form'!$B$13="Town","",IF(ISNUMBER($H378),IF('Order Form'!$K$14="Yes",'Order Form'!$B$13,""),""))</f>
        <v/>
      </c>
      <c r="U378" s="40"/>
      <c r="V378" s="109" t="str">
        <f>IF('Order Form'!$B$14="Post Code","",IF(ISNUMBER($H378),IF('Order Form'!$K$14="Yes",'Order Form'!$B$14,""),""))</f>
        <v/>
      </c>
      <c r="W378" s="104" t="str">
        <f>IF('Order Form'!$B$15="Country","",IF(ISNUMBER($H378),IF('Order Form'!$K$14="Yes",VLOOKUP('Order Form'!$B$15,Lists!N:O,2,0),""),""))</f>
        <v/>
      </c>
      <c r="X378" s="106"/>
      <c r="Y378" s="105" t="str">
        <f>IF('Order Form'!$F$8="Phone","",IF(ISNUMBER($H378),IF('Order Form'!$K$14="Yes",'Order Form'!$F$8,""),""))</f>
        <v/>
      </c>
      <c r="Z378" s="103" t="str">
        <f>IF('Order Form'!$F$9="Email","",IF(ISNUMBER($H378),IF('Order Form'!$K$14="Yes",'Order Form'!$F$9,""),""))</f>
        <v/>
      </c>
      <c r="AA378" s="44"/>
      <c r="AC378" s="92" t="str">
        <f>IF(ISNUMBER(($H378)),LEFT('Order Form'!$K$10,2),"")</f>
        <v/>
      </c>
      <c r="AD378" s="40"/>
      <c r="AE378" s="92" t="str">
        <f>IF(AC378="GR",LEFT('Order Form'!$K$11,2),"")</f>
        <v/>
      </c>
      <c r="AF378" s="40"/>
      <c r="AG378" s="44"/>
      <c r="AH378" s="44"/>
      <c r="AI378" s="92" t="str">
        <f>IF(ISNUMBER(($H378)),IF('Order Form'!$K$16="Yes","P",""),"")</f>
        <v/>
      </c>
      <c r="AJ378" s="40"/>
      <c r="AK378" s="112"/>
      <c r="AL378" s="112"/>
      <c r="AM378" s="40"/>
      <c r="AN378" s="40"/>
      <c r="AO378" s="44"/>
      <c r="AP378" s="40"/>
      <c r="AQ378" s="44"/>
      <c r="AR378" s="44"/>
      <c r="AS378" s="44"/>
      <c r="AZ378" s="92" t="str">
        <f>IF(ISNUMBER(($H378)),IF('Order Form'!$K$15="Yes","Y",""),"")</f>
        <v/>
      </c>
      <c r="BD378" s="93" t="e">
        <f>IF('Order Form'!#REF!&gt;0,"OF"," ")</f>
        <v>#REF!</v>
      </c>
      <c r="BE378" s="92" t="e">
        <f>IF('Order Form'!#REF!&gt;0,"Y"," ")</f>
        <v>#REF!</v>
      </c>
      <c r="BF378" s="92" t="e">
        <f>IF('Order Form'!#REF!&gt;0,"STANDARD"," ")</f>
        <v>#REF!</v>
      </c>
    </row>
    <row r="379" spans="1:58">
      <c r="A379" s="40"/>
      <c r="B379" s="99" t="str">
        <f>IF(ISNUMBER(($H379)),'Order Form'!$D$5,"")</f>
        <v/>
      </c>
      <c r="C379" s="98" t="str">
        <f>IF(ISNUMBER(($H379)),'Order Form'!$G$5,"")</f>
        <v/>
      </c>
      <c r="D379" s="98" t="str">
        <f>IF('Order Form'!F395="","",IF(ISNUMBER(($H379)),'Order Form'!F395,""))</f>
        <v/>
      </c>
      <c r="E379" s="41"/>
      <c r="F379" s="97" t="str">
        <f>IF(ISNUMBER((H379)),SUBSTITUTE(SUBSTITUTE('Order Form'!B395,"-","")," ",""),"")</f>
        <v/>
      </c>
      <c r="G379" s="42"/>
      <c r="H379" s="96" t="str">
        <f>IF('Order Form'!H395&gt;0,'Order Form'!H395," ")</f>
        <v xml:space="preserve"> </v>
      </c>
      <c r="I379" s="95" t="str">
        <f>IF('Order Form'!$K$13="Yes",(IF('Order Form'!J395&gt;0,"",IF('Order Form'!$K$10&lt;&gt;"GR - Gratis",IF('Order Form'!I395=0,"",IF(ISNUMBER($H379),'Order Form'!I395,"")),""))),"")</f>
        <v/>
      </c>
      <c r="J379" s="95" t="str">
        <f>IF('Order Form'!$K$13="Yes",(IF('Order Form'!J395=0,"",IF('Order Form'!$K$10&lt;&gt;"GR - Gratis",IF(ISNUMBER($H379),'Order Form'!J395,""),""))),"")</f>
        <v/>
      </c>
      <c r="K379" s="43"/>
      <c r="L379" s="95" t="str">
        <f>IF('Order Form'!J395&gt;0,"",IF('Order Form'!G395=0,"",IF('Order Form'!$K$10&lt;&gt;"GR - Gratis",IF('Order Form'!$K$12="Yes",IF(ISNUMBER($H379),'Order Form'!G395*100,""),""),"")))</f>
        <v/>
      </c>
      <c r="M379" s="95" t="str">
        <f>IF('Order Form'!J395&gt;0,"",IF('Order Form'!$K$17=0,"",IF('Order Form'!$K$17=0,"",IF('Order Form'!$K$10&lt;&gt;"GR - Gratis",IF('Order Form'!$K$12="Yes",IF(ISNUMBER($H379),'Order Form'!$K$17*100,""),""),""))))</f>
        <v/>
      </c>
      <c r="N379" s="44"/>
      <c r="O379" s="94" t="str">
        <f>IF('Order Form'!$B$8="Name / Attent Of","",IF(ISNUMBER($H379),IF('Order Form'!$K$14="Yes",'Order Form'!$B$8,""),""))</f>
        <v/>
      </c>
      <c r="P379" s="102" t="str">
        <f>IF('Order Form'!$B$9="Company / Department","",IF(ISNUMBER($H379),IF('Order Form'!$K$14="Yes",'Order Form'!$B$9,""),""))</f>
        <v/>
      </c>
      <c r="Q379" s="94" t="str">
        <f>IF('Order Form'!$B$10="Address 1","",IF(ISNUMBER($H379),IF('Order Form'!$K$14="Yes",'Order Form'!$B$10,""),""))</f>
        <v/>
      </c>
      <c r="R379" s="94" t="str">
        <f>IF('Order Form'!$B$11="Address 2","",IF(ISNUMBER($H379),IF('Order Form'!$K$14="Yes",'Order Form'!$B$11,""),""))</f>
        <v/>
      </c>
      <c r="S379" s="102" t="str">
        <f>IF('Order Form'!$B$12="Address 3","",IF(ISNUMBER($H379),IF('Order Form'!$K$14="Yes",'Order Form'!$B$12,""),""))</f>
        <v/>
      </c>
      <c r="T379" s="94" t="str">
        <f>IF('Order Form'!$B$13="Town","",IF(ISNUMBER($H379),IF('Order Form'!$K$14="Yes",'Order Form'!$B$13,""),""))</f>
        <v/>
      </c>
      <c r="U379" s="40"/>
      <c r="V379" s="109" t="str">
        <f>IF('Order Form'!$B$14="Post Code","",IF(ISNUMBER($H379),IF('Order Form'!$K$14="Yes",'Order Form'!$B$14,""),""))</f>
        <v/>
      </c>
      <c r="W379" s="104" t="str">
        <f>IF('Order Form'!$B$15="Country","",IF(ISNUMBER($H379),IF('Order Form'!$K$14="Yes",VLOOKUP('Order Form'!$B$15,Lists!N:O,2,0),""),""))</f>
        <v/>
      </c>
      <c r="X379" s="106"/>
      <c r="Y379" s="105" t="str">
        <f>IF('Order Form'!$F$8="Phone","",IF(ISNUMBER($H379),IF('Order Form'!$K$14="Yes",'Order Form'!$F$8,""),""))</f>
        <v/>
      </c>
      <c r="Z379" s="103" t="str">
        <f>IF('Order Form'!$F$9="Email","",IF(ISNUMBER($H379),IF('Order Form'!$K$14="Yes",'Order Form'!$F$9,""),""))</f>
        <v/>
      </c>
      <c r="AA379" s="44"/>
      <c r="AC379" s="92" t="str">
        <f>IF(ISNUMBER(($H379)),LEFT('Order Form'!$K$10,2),"")</f>
        <v/>
      </c>
      <c r="AD379" s="40"/>
      <c r="AE379" s="92" t="str">
        <f>IF(AC379="GR",LEFT('Order Form'!$K$11,2),"")</f>
        <v/>
      </c>
      <c r="AF379" s="40"/>
      <c r="AG379" s="44"/>
      <c r="AH379" s="44"/>
      <c r="AI379" s="92" t="str">
        <f>IF(ISNUMBER(($H379)),IF('Order Form'!$K$16="Yes","P",""),"")</f>
        <v/>
      </c>
      <c r="AJ379" s="40"/>
      <c r="AK379" s="112"/>
      <c r="AL379" s="112"/>
      <c r="AM379" s="40"/>
      <c r="AN379" s="40"/>
      <c r="AO379" s="44"/>
      <c r="AP379" s="40"/>
      <c r="AQ379" s="44"/>
      <c r="AR379" s="44"/>
      <c r="AS379" s="44"/>
      <c r="AZ379" s="92" t="str">
        <f>IF(ISNUMBER(($H379)),IF('Order Form'!$K$15="Yes","Y",""),"")</f>
        <v/>
      </c>
      <c r="BD379" s="93" t="e">
        <f>IF('Order Form'!#REF!&gt;0,"OF"," ")</f>
        <v>#REF!</v>
      </c>
      <c r="BE379" s="92" t="e">
        <f>IF('Order Form'!#REF!&gt;0,"Y"," ")</f>
        <v>#REF!</v>
      </c>
      <c r="BF379" s="92" t="e">
        <f>IF('Order Form'!#REF!&gt;0,"STANDARD"," ")</f>
        <v>#REF!</v>
      </c>
    </row>
    <row r="380" spans="1:58">
      <c r="A380" s="40"/>
      <c r="B380" s="99" t="str">
        <f>IF(ISNUMBER(($H380)),'Order Form'!$D$5,"")</f>
        <v/>
      </c>
      <c r="C380" s="98" t="str">
        <f>IF(ISNUMBER(($H380)),'Order Form'!$G$5,"")</f>
        <v/>
      </c>
      <c r="D380" s="98" t="str">
        <f>IF('Order Form'!F396="","",IF(ISNUMBER(($H380)),'Order Form'!F396,""))</f>
        <v/>
      </c>
      <c r="E380" s="41"/>
      <c r="F380" s="97" t="str">
        <f>IF(ISNUMBER((H380)),SUBSTITUTE(SUBSTITUTE('Order Form'!B396,"-","")," ",""),"")</f>
        <v/>
      </c>
      <c r="G380" s="42"/>
      <c r="H380" s="96" t="str">
        <f>IF('Order Form'!H396&gt;0,'Order Form'!H396," ")</f>
        <v xml:space="preserve"> </v>
      </c>
      <c r="I380" s="95" t="str">
        <f>IF('Order Form'!$K$13="Yes",(IF('Order Form'!J396&gt;0,"",IF('Order Form'!$K$10&lt;&gt;"GR - Gratis",IF('Order Form'!I396=0,"",IF(ISNUMBER($H380),'Order Form'!I396,"")),""))),"")</f>
        <v/>
      </c>
      <c r="J380" s="95" t="str">
        <f>IF('Order Form'!$K$13="Yes",(IF('Order Form'!J396=0,"",IF('Order Form'!$K$10&lt;&gt;"GR - Gratis",IF(ISNUMBER($H380),'Order Form'!J396,""),""))),"")</f>
        <v/>
      </c>
      <c r="K380" s="43"/>
      <c r="L380" s="95" t="str">
        <f>IF('Order Form'!J396&gt;0,"",IF('Order Form'!G396=0,"",IF('Order Form'!$K$10&lt;&gt;"GR - Gratis",IF('Order Form'!$K$12="Yes",IF(ISNUMBER($H380),'Order Form'!G396*100,""),""),"")))</f>
        <v/>
      </c>
      <c r="M380" s="95" t="str">
        <f>IF('Order Form'!J396&gt;0,"",IF('Order Form'!$K$17=0,"",IF('Order Form'!$K$17=0,"",IF('Order Form'!$K$10&lt;&gt;"GR - Gratis",IF('Order Form'!$K$12="Yes",IF(ISNUMBER($H380),'Order Form'!$K$17*100,""),""),""))))</f>
        <v/>
      </c>
      <c r="N380" s="44"/>
      <c r="O380" s="94" t="str">
        <f>IF('Order Form'!$B$8="Name / Attent Of","",IF(ISNUMBER($H380),IF('Order Form'!$K$14="Yes",'Order Form'!$B$8,""),""))</f>
        <v/>
      </c>
      <c r="P380" s="102" t="str">
        <f>IF('Order Form'!$B$9="Company / Department","",IF(ISNUMBER($H380),IF('Order Form'!$K$14="Yes",'Order Form'!$B$9,""),""))</f>
        <v/>
      </c>
      <c r="Q380" s="94" t="str">
        <f>IF('Order Form'!$B$10="Address 1","",IF(ISNUMBER($H380),IF('Order Form'!$K$14="Yes",'Order Form'!$B$10,""),""))</f>
        <v/>
      </c>
      <c r="R380" s="94" t="str">
        <f>IF('Order Form'!$B$11="Address 2","",IF(ISNUMBER($H380),IF('Order Form'!$K$14="Yes",'Order Form'!$B$11,""),""))</f>
        <v/>
      </c>
      <c r="S380" s="102" t="str">
        <f>IF('Order Form'!$B$12="Address 3","",IF(ISNUMBER($H380),IF('Order Form'!$K$14="Yes",'Order Form'!$B$12,""),""))</f>
        <v/>
      </c>
      <c r="T380" s="94" t="str">
        <f>IF('Order Form'!$B$13="Town","",IF(ISNUMBER($H380),IF('Order Form'!$K$14="Yes",'Order Form'!$B$13,""),""))</f>
        <v/>
      </c>
      <c r="U380" s="40"/>
      <c r="V380" s="109" t="str">
        <f>IF('Order Form'!$B$14="Post Code","",IF(ISNUMBER($H380),IF('Order Form'!$K$14="Yes",'Order Form'!$B$14,""),""))</f>
        <v/>
      </c>
      <c r="W380" s="104" t="str">
        <f>IF('Order Form'!$B$15="Country","",IF(ISNUMBER($H380),IF('Order Form'!$K$14="Yes",VLOOKUP('Order Form'!$B$15,Lists!N:O,2,0),""),""))</f>
        <v/>
      </c>
      <c r="X380" s="106"/>
      <c r="Y380" s="105" t="str">
        <f>IF('Order Form'!$F$8="Phone","",IF(ISNUMBER($H380),IF('Order Form'!$K$14="Yes",'Order Form'!$F$8,""),""))</f>
        <v/>
      </c>
      <c r="Z380" s="103" t="str">
        <f>IF('Order Form'!$F$9="Email","",IF(ISNUMBER($H380),IF('Order Form'!$K$14="Yes",'Order Form'!$F$9,""),""))</f>
        <v/>
      </c>
      <c r="AA380" s="44"/>
      <c r="AC380" s="92" t="str">
        <f>IF(ISNUMBER(($H380)),LEFT('Order Form'!$K$10,2),"")</f>
        <v/>
      </c>
      <c r="AD380" s="40"/>
      <c r="AE380" s="92" t="str">
        <f>IF(AC380="GR",LEFT('Order Form'!$K$11,2),"")</f>
        <v/>
      </c>
      <c r="AF380" s="40"/>
      <c r="AG380" s="44"/>
      <c r="AH380" s="44"/>
      <c r="AI380" s="92" t="str">
        <f>IF(ISNUMBER(($H380)),IF('Order Form'!$K$16="Yes","P",""),"")</f>
        <v/>
      </c>
      <c r="AJ380" s="40"/>
      <c r="AK380" s="112"/>
      <c r="AL380" s="112"/>
      <c r="AM380" s="40"/>
      <c r="AN380" s="40"/>
      <c r="AO380" s="44"/>
      <c r="AP380" s="40"/>
      <c r="AQ380" s="44"/>
      <c r="AR380" s="44"/>
      <c r="AS380" s="44"/>
      <c r="AZ380" s="92" t="str">
        <f>IF(ISNUMBER(($H380)),IF('Order Form'!$K$15="Yes","Y",""),"")</f>
        <v/>
      </c>
      <c r="BD380" s="93" t="e">
        <f>IF('Order Form'!#REF!&gt;0,"OF"," ")</f>
        <v>#REF!</v>
      </c>
      <c r="BE380" s="92" t="e">
        <f>IF('Order Form'!#REF!&gt;0,"Y"," ")</f>
        <v>#REF!</v>
      </c>
      <c r="BF380" s="92" t="e">
        <f>IF('Order Form'!#REF!&gt;0,"STANDARD"," ")</f>
        <v>#REF!</v>
      </c>
    </row>
    <row r="381" spans="1:58">
      <c r="A381" s="40"/>
      <c r="B381" s="99" t="str">
        <f>IF(ISNUMBER(($H381)),'Order Form'!$D$5,"")</f>
        <v/>
      </c>
      <c r="C381" s="98" t="str">
        <f>IF(ISNUMBER(($H381)),'Order Form'!$G$5,"")</f>
        <v/>
      </c>
      <c r="D381" s="98" t="str">
        <f>IF('Order Form'!F397="","",IF(ISNUMBER(($H381)),'Order Form'!F397,""))</f>
        <v/>
      </c>
      <c r="E381" s="41"/>
      <c r="F381" s="97" t="str">
        <f>IF(ISNUMBER((H381)),SUBSTITUTE(SUBSTITUTE('Order Form'!B397,"-","")," ",""),"")</f>
        <v/>
      </c>
      <c r="G381" s="42"/>
      <c r="H381" s="96" t="str">
        <f>IF('Order Form'!H397&gt;0,'Order Form'!H397," ")</f>
        <v xml:space="preserve"> </v>
      </c>
      <c r="I381" s="95" t="str">
        <f>IF('Order Form'!$K$13="Yes",(IF('Order Form'!J397&gt;0,"",IF('Order Form'!$K$10&lt;&gt;"GR - Gratis",IF('Order Form'!I397=0,"",IF(ISNUMBER($H381),'Order Form'!I397,"")),""))),"")</f>
        <v/>
      </c>
      <c r="J381" s="95" t="str">
        <f>IF('Order Form'!$K$13="Yes",(IF('Order Form'!J397=0,"",IF('Order Form'!$K$10&lt;&gt;"GR - Gratis",IF(ISNUMBER($H381),'Order Form'!J397,""),""))),"")</f>
        <v/>
      </c>
      <c r="K381" s="43"/>
      <c r="L381" s="95" t="str">
        <f>IF('Order Form'!J397&gt;0,"",IF('Order Form'!G397=0,"",IF('Order Form'!$K$10&lt;&gt;"GR - Gratis",IF('Order Form'!$K$12="Yes",IF(ISNUMBER($H381),'Order Form'!G397*100,""),""),"")))</f>
        <v/>
      </c>
      <c r="M381" s="95" t="str">
        <f>IF('Order Form'!J397&gt;0,"",IF('Order Form'!$K$17=0,"",IF('Order Form'!$K$17=0,"",IF('Order Form'!$K$10&lt;&gt;"GR - Gratis",IF('Order Form'!$K$12="Yes",IF(ISNUMBER($H381),'Order Form'!$K$17*100,""),""),""))))</f>
        <v/>
      </c>
      <c r="N381" s="44"/>
      <c r="O381" s="94" t="str">
        <f>IF('Order Form'!$B$8="Name / Attent Of","",IF(ISNUMBER($H381),IF('Order Form'!$K$14="Yes",'Order Form'!$B$8,""),""))</f>
        <v/>
      </c>
      <c r="P381" s="102" t="str">
        <f>IF('Order Form'!$B$9="Company / Department","",IF(ISNUMBER($H381),IF('Order Form'!$K$14="Yes",'Order Form'!$B$9,""),""))</f>
        <v/>
      </c>
      <c r="Q381" s="94" t="str">
        <f>IF('Order Form'!$B$10="Address 1","",IF(ISNUMBER($H381),IF('Order Form'!$K$14="Yes",'Order Form'!$B$10,""),""))</f>
        <v/>
      </c>
      <c r="R381" s="94" t="str">
        <f>IF('Order Form'!$B$11="Address 2","",IF(ISNUMBER($H381),IF('Order Form'!$K$14="Yes",'Order Form'!$B$11,""),""))</f>
        <v/>
      </c>
      <c r="S381" s="102" t="str">
        <f>IF('Order Form'!$B$12="Address 3","",IF(ISNUMBER($H381),IF('Order Form'!$K$14="Yes",'Order Form'!$B$12,""),""))</f>
        <v/>
      </c>
      <c r="T381" s="94" t="str">
        <f>IF('Order Form'!$B$13="Town","",IF(ISNUMBER($H381),IF('Order Form'!$K$14="Yes",'Order Form'!$B$13,""),""))</f>
        <v/>
      </c>
      <c r="U381" s="40"/>
      <c r="V381" s="109" t="str">
        <f>IF('Order Form'!$B$14="Post Code","",IF(ISNUMBER($H381),IF('Order Form'!$K$14="Yes",'Order Form'!$B$14,""),""))</f>
        <v/>
      </c>
      <c r="W381" s="104" t="str">
        <f>IF('Order Form'!$B$15="Country","",IF(ISNUMBER($H381),IF('Order Form'!$K$14="Yes",VLOOKUP('Order Form'!$B$15,Lists!N:O,2,0),""),""))</f>
        <v/>
      </c>
      <c r="X381" s="106"/>
      <c r="Y381" s="105" t="str">
        <f>IF('Order Form'!$F$8="Phone","",IF(ISNUMBER($H381),IF('Order Form'!$K$14="Yes",'Order Form'!$F$8,""),""))</f>
        <v/>
      </c>
      <c r="Z381" s="103" t="str">
        <f>IF('Order Form'!$F$9="Email","",IF(ISNUMBER($H381),IF('Order Form'!$K$14="Yes",'Order Form'!$F$9,""),""))</f>
        <v/>
      </c>
      <c r="AA381" s="44"/>
      <c r="AC381" s="92" t="str">
        <f>IF(ISNUMBER(($H381)),LEFT('Order Form'!$K$10,2),"")</f>
        <v/>
      </c>
      <c r="AD381" s="40"/>
      <c r="AE381" s="92" t="str">
        <f>IF(AC381="GR",LEFT('Order Form'!$K$11,2),"")</f>
        <v/>
      </c>
      <c r="AF381" s="40"/>
      <c r="AG381" s="44"/>
      <c r="AH381" s="44"/>
      <c r="AI381" s="92" t="str">
        <f>IF(ISNUMBER(($H381)),IF('Order Form'!$K$16="Yes","P",""),"")</f>
        <v/>
      </c>
      <c r="AJ381" s="40"/>
      <c r="AK381" s="112"/>
      <c r="AL381" s="112"/>
      <c r="AM381" s="40"/>
      <c r="AN381" s="40"/>
      <c r="AO381" s="44"/>
      <c r="AP381" s="40"/>
      <c r="AQ381" s="44"/>
      <c r="AR381" s="44"/>
      <c r="AS381" s="44"/>
      <c r="AZ381" s="92" t="str">
        <f>IF(ISNUMBER(($H381)),IF('Order Form'!$K$15="Yes","Y",""),"")</f>
        <v/>
      </c>
      <c r="BD381" s="93" t="e">
        <f>IF('Order Form'!#REF!&gt;0,"OF"," ")</f>
        <v>#REF!</v>
      </c>
      <c r="BE381" s="92" t="e">
        <f>IF('Order Form'!#REF!&gt;0,"Y"," ")</f>
        <v>#REF!</v>
      </c>
      <c r="BF381" s="92" t="e">
        <f>IF('Order Form'!#REF!&gt;0,"STANDARD"," ")</f>
        <v>#REF!</v>
      </c>
    </row>
    <row r="382" spans="1:58">
      <c r="A382" s="40"/>
      <c r="B382" s="99" t="str">
        <f>IF(ISNUMBER(($H382)),'Order Form'!$D$5,"")</f>
        <v/>
      </c>
      <c r="C382" s="98" t="str">
        <f>IF(ISNUMBER(($H382)),'Order Form'!$G$5,"")</f>
        <v/>
      </c>
      <c r="D382" s="98" t="str">
        <f>IF('Order Form'!F398="","",IF(ISNUMBER(($H382)),'Order Form'!F398,""))</f>
        <v/>
      </c>
      <c r="E382" s="41"/>
      <c r="F382" s="97" t="str">
        <f>IF(ISNUMBER((H382)),SUBSTITUTE(SUBSTITUTE('Order Form'!B398,"-","")," ",""),"")</f>
        <v/>
      </c>
      <c r="G382" s="42"/>
      <c r="H382" s="96" t="str">
        <f>IF('Order Form'!H398&gt;0,'Order Form'!H398," ")</f>
        <v xml:space="preserve"> </v>
      </c>
      <c r="I382" s="95" t="str">
        <f>IF('Order Form'!$K$13="Yes",(IF('Order Form'!J398&gt;0,"",IF('Order Form'!$K$10&lt;&gt;"GR - Gratis",IF('Order Form'!I398=0,"",IF(ISNUMBER($H382),'Order Form'!I398,"")),""))),"")</f>
        <v/>
      </c>
      <c r="J382" s="95" t="str">
        <f>IF('Order Form'!$K$13="Yes",(IF('Order Form'!J398=0,"",IF('Order Form'!$K$10&lt;&gt;"GR - Gratis",IF(ISNUMBER($H382),'Order Form'!J398,""),""))),"")</f>
        <v/>
      </c>
      <c r="K382" s="43"/>
      <c r="L382" s="95" t="str">
        <f>IF('Order Form'!J398&gt;0,"",IF('Order Form'!G398=0,"",IF('Order Form'!$K$10&lt;&gt;"GR - Gratis",IF('Order Form'!$K$12="Yes",IF(ISNUMBER($H382),'Order Form'!G398*100,""),""),"")))</f>
        <v/>
      </c>
      <c r="M382" s="95" t="str">
        <f>IF('Order Form'!J398&gt;0,"",IF('Order Form'!$K$17=0,"",IF('Order Form'!$K$17=0,"",IF('Order Form'!$K$10&lt;&gt;"GR - Gratis",IF('Order Form'!$K$12="Yes",IF(ISNUMBER($H382),'Order Form'!$K$17*100,""),""),""))))</f>
        <v/>
      </c>
      <c r="N382" s="44"/>
      <c r="O382" s="94" t="str">
        <f>IF('Order Form'!$B$8="Name / Attent Of","",IF(ISNUMBER($H382),IF('Order Form'!$K$14="Yes",'Order Form'!$B$8,""),""))</f>
        <v/>
      </c>
      <c r="P382" s="102" t="str">
        <f>IF('Order Form'!$B$9="Company / Department","",IF(ISNUMBER($H382),IF('Order Form'!$K$14="Yes",'Order Form'!$B$9,""),""))</f>
        <v/>
      </c>
      <c r="Q382" s="94" t="str">
        <f>IF('Order Form'!$B$10="Address 1","",IF(ISNUMBER($H382),IF('Order Form'!$K$14="Yes",'Order Form'!$B$10,""),""))</f>
        <v/>
      </c>
      <c r="R382" s="94" t="str">
        <f>IF('Order Form'!$B$11="Address 2","",IF(ISNUMBER($H382),IF('Order Form'!$K$14="Yes",'Order Form'!$B$11,""),""))</f>
        <v/>
      </c>
      <c r="S382" s="102" t="str">
        <f>IF('Order Form'!$B$12="Address 3","",IF(ISNUMBER($H382),IF('Order Form'!$K$14="Yes",'Order Form'!$B$12,""),""))</f>
        <v/>
      </c>
      <c r="T382" s="94" t="str">
        <f>IF('Order Form'!$B$13="Town","",IF(ISNUMBER($H382),IF('Order Form'!$K$14="Yes",'Order Form'!$B$13,""),""))</f>
        <v/>
      </c>
      <c r="U382" s="40"/>
      <c r="V382" s="109" t="str">
        <f>IF('Order Form'!$B$14="Post Code","",IF(ISNUMBER($H382),IF('Order Form'!$K$14="Yes",'Order Form'!$B$14,""),""))</f>
        <v/>
      </c>
      <c r="W382" s="104" t="str">
        <f>IF('Order Form'!$B$15="Country","",IF(ISNUMBER($H382),IF('Order Form'!$K$14="Yes",VLOOKUP('Order Form'!$B$15,Lists!N:O,2,0),""),""))</f>
        <v/>
      </c>
      <c r="X382" s="106"/>
      <c r="Y382" s="105" t="str">
        <f>IF('Order Form'!$F$8="Phone","",IF(ISNUMBER($H382),IF('Order Form'!$K$14="Yes",'Order Form'!$F$8,""),""))</f>
        <v/>
      </c>
      <c r="Z382" s="103" t="str">
        <f>IF('Order Form'!$F$9="Email","",IF(ISNUMBER($H382),IF('Order Form'!$K$14="Yes",'Order Form'!$F$9,""),""))</f>
        <v/>
      </c>
      <c r="AA382" s="44"/>
      <c r="AC382" s="92" t="str">
        <f>IF(ISNUMBER(($H382)),LEFT('Order Form'!$K$10,2),"")</f>
        <v/>
      </c>
      <c r="AD382" s="40"/>
      <c r="AE382" s="92" t="str">
        <f>IF(AC382="GR",LEFT('Order Form'!$K$11,2),"")</f>
        <v/>
      </c>
      <c r="AF382" s="40"/>
      <c r="AG382" s="44"/>
      <c r="AH382" s="44"/>
      <c r="AI382" s="92" t="str">
        <f>IF(ISNUMBER(($H382)),IF('Order Form'!$K$16="Yes","P",""),"")</f>
        <v/>
      </c>
      <c r="AJ382" s="40"/>
      <c r="AK382" s="112"/>
      <c r="AL382" s="112"/>
      <c r="AM382" s="40"/>
      <c r="AN382" s="40"/>
      <c r="AO382" s="44"/>
      <c r="AP382" s="40"/>
      <c r="AQ382" s="44"/>
      <c r="AR382" s="44"/>
      <c r="AS382" s="44"/>
      <c r="AZ382" s="92" t="str">
        <f>IF(ISNUMBER(($H382)),IF('Order Form'!$K$15="Yes","Y",""),"")</f>
        <v/>
      </c>
      <c r="BD382" s="93" t="e">
        <f>IF('Order Form'!#REF!&gt;0,"OF"," ")</f>
        <v>#REF!</v>
      </c>
      <c r="BE382" s="92" t="e">
        <f>IF('Order Form'!#REF!&gt;0,"Y"," ")</f>
        <v>#REF!</v>
      </c>
      <c r="BF382" s="92" t="e">
        <f>IF('Order Form'!#REF!&gt;0,"STANDARD"," ")</f>
        <v>#REF!</v>
      </c>
    </row>
    <row r="383" spans="1:58">
      <c r="A383" s="40"/>
      <c r="B383" s="99" t="str">
        <f>IF(ISNUMBER(($H383)),'Order Form'!$D$5,"")</f>
        <v/>
      </c>
      <c r="C383" s="98" t="str">
        <f>IF(ISNUMBER(($H383)),'Order Form'!$G$5,"")</f>
        <v/>
      </c>
      <c r="D383" s="98" t="str">
        <f>IF('Order Form'!F399="","",IF(ISNUMBER(($H383)),'Order Form'!F399,""))</f>
        <v/>
      </c>
      <c r="E383" s="41"/>
      <c r="F383" s="97" t="str">
        <f>IF(ISNUMBER((H383)),SUBSTITUTE(SUBSTITUTE('Order Form'!B399,"-","")," ",""),"")</f>
        <v/>
      </c>
      <c r="G383" s="42"/>
      <c r="H383" s="96" t="str">
        <f>IF('Order Form'!H399&gt;0,'Order Form'!H399," ")</f>
        <v xml:space="preserve"> </v>
      </c>
      <c r="I383" s="95" t="str">
        <f>IF('Order Form'!$K$13="Yes",(IF('Order Form'!J399&gt;0,"",IF('Order Form'!$K$10&lt;&gt;"GR - Gratis",IF('Order Form'!I399=0,"",IF(ISNUMBER($H383),'Order Form'!I399,"")),""))),"")</f>
        <v/>
      </c>
      <c r="J383" s="95" t="str">
        <f>IF('Order Form'!$K$13="Yes",(IF('Order Form'!J399=0,"",IF('Order Form'!$K$10&lt;&gt;"GR - Gratis",IF(ISNUMBER($H383),'Order Form'!J399,""),""))),"")</f>
        <v/>
      </c>
      <c r="K383" s="43"/>
      <c r="L383" s="95" t="str">
        <f>IF('Order Form'!J399&gt;0,"",IF('Order Form'!G399=0,"",IF('Order Form'!$K$10&lt;&gt;"GR - Gratis",IF('Order Form'!$K$12="Yes",IF(ISNUMBER($H383),'Order Form'!G399*100,""),""),"")))</f>
        <v/>
      </c>
      <c r="M383" s="95" t="str">
        <f>IF('Order Form'!J399&gt;0,"",IF('Order Form'!$K$17=0,"",IF('Order Form'!$K$17=0,"",IF('Order Form'!$K$10&lt;&gt;"GR - Gratis",IF('Order Form'!$K$12="Yes",IF(ISNUMBER($H383),'Order Form'!$K$17*100,""),""),""))))</f>
        <v/>
      </c>
      <c r="N383" s="44"/>
      <c r="O383" s="94" t="str">
        <f>IF('Order Form'!$B$8="Name / Attent Of","",IF(ISNUMBER($H383),IF('Order Form'!$K$14="Yes",'Order Form'!$B$8,""),""))</f>
        <v/>
      </c>
      <c r="P383" s="102" t="str">
        <f>IF('Order Form'!$B$9="Company / Department","",IF(ISNUMBER($H383),IF('Order Form'!$K$14="Yes",'Order Form'!$B$9,""),""))</f>
        <v/>
      </c>
      <c r="Q383" s="94" t="str">
        <f>IF('Order Form'!$B$10="Address 1","",IF(ISNUMBER($H383),IF('Order Form'!$K$14="Yes",'Order Form'!$B$10,""),""))</f>
        <v/>
      </c>
      <c r="R383" s="94" t="str">
        <f>IF('Order Form'!$B$11="Address 2","",IF(ISNUMBER($H383),IF('Order Form'!$K$14="Yes",'Order Form'!$B$11,""),""))</f>
        <v/>
      </c>
      <c r="S383" s="102" t="str">
        <f>IF('Order Form'!$B$12="Address 3","",IF(ISNUMBER($H383),IF('Order Form'!$K$14="Yes",'Order Form'!$B$12,""),""))</f>
        <v/>
      </c>
      <c r="T383" s="94" t="str">
        <f>IF('Order Form'!$B$13="Town","",IF(ISNUMBER($H383),IF('Order Form'!$K$14="Yes",'Order Form'!$B$13,""),""))</f>
        <v/>
      </c>
      <c r="U383" s="40"/>
      <c r="V383" s="109" t="str">
        <f>IF('Order Form'!$B$14="Post Code","",IF(ISNUMBER($H383),IF('Order Form'!$K$14="Yes",'Order Form'!$B$14,""),""))</f>
        <v/>
      </c>
      <c r="W383" s="104" t="str">
        <f>IF('Order Form'!$B$15="Country","",IF(ISNUMBER($H383),IF('Order Form'!$K$14="Yes",VLOOKUP('Order Form'!$B$15,Lists!N:O,2,0),""),""))</f>
        <v/>
      </c>
      <c r="X383" s="106"/>
      <c r="Y383" s="105" t="str">
        <f>IF('Order Form'!$F$8="Phone","",IF(ISNUMBER($H383),IF('Order Form'!$K$14="Yes",'Order Form'!$F$8,""),""))</f>
        <v/>
      </c>
      <c r="Z383" s="103" t="str">
        <f>IF('Order Form'!$F$9="Email","",IF(ISNUMBER($H383),IF('Order Form'!$K$14="Yes",'Order Form'!$F$9,""),""))</f>
        <v/>
      </c>
      <c r="AA383" s="44"/>
      <c r="AC383" s="92" t="str">
        <f>IF(ISNUMBER(($H383)),LEFT('Order Form'!$K$10,2),"")</f>
        <v/>
      </c>
      <c r="AD383" s="40"/>
      <c r="AE383" s="92" t="str">
        <f>IF(AC383="GR",LEFT('Order Form'!$K$11,2),"")</f>
        <v/>
      </c>
      <c r="AF383" s="40"/>
      <c r="AG383" s="44"/>
      <c r="AH383" s="44"/>
      <c r="AI383" s="92" t="str">
        <f>IF(ISNUMBER(($H383)),IF('Order Form'!$K$16="Yes","P",""),"")</f>
        <v/>
      </c>
      <c r="AJ383" s="40"/>
      <c r="AK383" s="112"/>
      <c r="AL383" s="112"/>
      <c r="AM383" s="40"/>
      <c r="AN383" s="40"/>
      <c r="AO383" s="44"/>
      <c r="AP383" s="40"/>
      <c r="AQ383" s="44"/>
      <c r="AR383" s="44"/>
      <c r="AS383" s="44"/>
      <c r="AZ383" s="92" t="str">
        <f>IF(ISNUMBER(($H383)),IF('Order Form'!$K$15="Yes","Y",""),"")</f>
        <v/>
      </c>
      <c r="BD383" s="93" t="e">
        <f>IF('Order Form'!#REF!&gt;0,"OF"," ")</f>
        <v>#REF!</v>
      </c>
      <c r="BE383" s="92" t="e">
        <f>IF('Order Form'!#REF!&gt;0,"Y"," ")</f>
        <v>#REF!</v>
      </c>
      <c r="BF383" s="92" t="e">
        <f>IF('Order Form'!#REF!&gt;0,"STANDARD"," ")</f>
        <v>#REF!</v>
      </c>
    </row>
    <row r="384" spans="1:58">
      <c r="A384" s="40"/>
      <c r="B384" s="99" t="str">
        <f>IF(ISNUMBER(($H384)),'Order Form'!$D$5,"")</f>
        <v/>
      </c>
      <c r="C384" s="98" t="str">
        <f>IF(ISNUMBER(($H384)),'Order Form'!$G$5,"")</f>
        <v/>
      </c>
      <c r="D384" s="98" t="str">
        <f>IF('Order Form'!F400="","",IF(ISNUMBER(($H384)),'Order Form'!F400,""))</f>
        <v/>
      </c>
      <c r="E384" s="41"/>
      <c r="F384" s="97" t="str">
        <f>IF(ISNUMBER((H384)),SUBSTITUTE(SUBSTITUTE('Order Form'!B400,"-","")," ",""),"")</f>
        <v/>
      </c>
      <c r="G384" s="42"/>
      <c r="H384" s="96" t="str">
        <f>IF('Order Form'!H400&gt;0,'Order Form'!H400," ")</f>
        <v xml:space="preserve"> </v>
      </c>
      <c r="I384" s="95" t="str">
        <f>IF('Order Form'!$K$13="Yes",(IF('Order Form'!J400&gt;0,"",IF('Order Form'!$K$10&lt;&gt;"GR - Gratis",IF('Order Form'!I400=0,"",IF(ISNUMBER($H384),'Order Form'!I400,"")),""))),"")</f>
        <v/>
      </c>
      <c r="J384" s="95" t="str">
        <f>IF('Order Form'!$K$13="Yes",(IF('Order Form'!J400=0,"",IF('Order Form'!$K$10&lt;&gt;"GR - Gratis",IF(ISNUMBER($H384),'Order Form'!J400,""),""))),"")</f>
        <v/>
      </c>
      <c r="K384" s="43"/>
      <c r="L384" s="95" t="str">
        <f>IF('Order Form'!J400&gt;0,"",IF('Order Form'!G400=0,"",IF('Order Form'!$K$10&lt;&gt;"GR - Gratis",IF('Order Form'!$K$12="Yes",IF(ISNUMBER($H384),'Order Form'!G400*100,""),""),"")))</f>
        <v/>
      </c>
      <c r="M384" s="95" t="str">
        <f>IF('Order Form'!J400&gt;0,"",IF('Order Form'!$K$17=0,"",IF('Order Form'!$K$17=0,"",IF('Order Form'!$K$10&lt;&gt;"GR - Gratis",IF('Order Form'!$K$12="Yes",IF(ISNUMBER($H384),'Order Form'!$K$17*100,""),""),""))))</f>
        <v/>
      </c>
      <c r="N384" s="44"/>
      <c r="O384" s="94" t="str">
        <f>IF('Order Form'!$B$8="Name / Attent Of","",IF(ISNUMBER($H384),IF('Order Form'!$K$14="Yes",'Order Form'!$B$8,""),""))</f>
        <v/>
      </c>
      <c r="P384" s="102" t="str">
        <f>IF('Order Form'!$B$9="Company / Department","",IF(ISNUMBER($H384),IF('Order Form'!$K$14="Yes",'Order Form'!$B$9,""),""))</f>
        <v/>
      </c>
      <c r="Q384" s="94" t="str">
        <f>IF('Order Form'!$B$10="Address 1","",IF(ISNUMBER($H384),IF('Order Form'!$K$14="Yes",'Order Form'!$B$10,""),""))</f>
        <v/>
      </c>
      <c r="R384" s="94" t="str">
        <f>IF('Order Form'!$B$11="Address 2","",IF(ISNUMBER($H384),IF('Order Form'!$K$14="Yes",'Order Form'!$B$11,""),""))</f>
        <v/>
      </c>
      <c r="S384" s="102" t="str">
        <f>IF('Order Form'!$B$12="Address 3","",IF(ISNUMBER($H384),IF('Order Form'!$K$14="Yes",'Order Form'!$B$12,""),""))</f>
        <v/>
      </c>
      <c r="T384" s="94" t="str">
        <f>IF('Order Form'!$B$13="Town","",IF(ISNUMBER($H384),IF('Order Form'!$K$14="Yes",'Order Form'!$B$13,""),""))</f>
        <v/>
      </c>
      <c r="U384" s="40"/>
      <c r="V384" s="109" t="str">
        <f>IF('Order Form'!$B$14="Post Code","",IF(ISNUMBER($H384),IF('Order Form'!$K$14="Yes",'Order Form'!$B$14,""),""))</f>
        <v/>
      </c>
      <c r="W384" s="104" t="str">
        <f>IF('Order Form'!$B$15="Country","",IF(ISNUMBER($H384),IF('Order Form'!$K$14="Yes",VLOOKUP('Order Form'!$B$15,Lists!N:O,2,0),""),""))</f>
        <v/>
      </c>
      <c r="X384" s="106"/>
      <c r="Y384" s="105" t="str">
        <f>IF('Order Form'!$F$8="Phone","",IF(ISNUMBER($H384),IF('Order Form'!$K$14="Yes",'Order Form'!$F$8,""),""))</f>
        <v/>
      </c>
      <c r="Z384" s="103" t="str">
        <f>IF('Order Form'!$F$9="Email","",IF(ISNUMBER($H384),IF('Order Form'!$K$14="Yes",'Order Form'!$F$9,""),""))</f>
        <v/>
      </c>
      <c r="AA384" s="44"/>
      <c r="AC384" s="92" t="str">
        <f>IF(ISNUMBER(($H384)),LEFT('Order Form'!$K$10,2),"")</f>
        <v/>
      </c>
      <c r="AD384" s="40"/>
      <c r="AE384" s="92" t="str">
        <f>IF(AC384="GR",LEFT('Order Form'!$K$11,2),"")</f>
        <v/>
      </c>
      <c r="AF384" s="40"/>
      <c r="AG384" s="44"/>
      <c r="AH384" s="44"/>
      <c r="AI384" s="92" t="str">
        <f>IF(ISNUMBER(($H384)),IF('Order Form'!$K$16="Yes","P",""),"")</f>
        <v/>
      </c>
      <c r="AJ384" s="40"/>
      <c r="AK384" s="112"/>
      <c r="AL384" s="112"/>
      <c r="AM384" s="40"/>
      <c r="AN384" s="40"/>
      <c r="AO384" s="44"/>
      <c r="AP384" s="40"/>
      <c r="AQ384" s="44"/>
      <c r="AR384" s="44"/>
      <c r="AS384" s="44"/>
      <c r="AZ384" s="92" t="str">
        <f>IF(ISNUMBER(($H384)),IF('Order Form'!$K$15="Yes","Y",""),"")</f>
        <v/>
      </c>
      <c r="BD384" s="93" t="e">
        <f>IF('Order Form'!#REF!&gt;0,"OF"," ")</f>
        <v>#REF!</v>
      </c>
      <c r="BE384" s="92" t="e">
        <f>IF('Order Form'!#REF!&gt;0,"Y"," ")</f>
        <v>#REF!</v>
      </c>
      <c r="BF384" s="92" t="e">
        <f>IF('Order Form'!#REF!&gt;0,"STANDARD"," ")</f>
        <v>#REF!</v>
      </c>
    </row>
    <row r="385" spans="1:58">
      <c r="A385" s="40"/>
      <c r="B385" s="99" t="str">
        <f>IF(ISNUMBER(($H385)),'Order Form'!$D$5,"")</f>
        <v/>
      </c>
      <c r="C385" s="98" t="str">
        <f>IF(ISNUMBER(($H385)),'Order Form'!$G$5,"")</f>
        <v/>
      </c>
      <c r="D385" s="98" t="str">
        <f>IF('Order Form'!F401="","",IF(ISNUMBER(($H385)),'Order Form'!F401,""))</f>
        <v/>
      </c>
      <c r="E385" s="41"/>
      <c r="F385" s="97" t="str">
        <f>IF(ISNUMBER((H385)),SUBSTITUTE(SUBSTITUTE('Order Form'!B401,"-","")," ",""),"")</f>
        <v/>
      </c>
      <c r="G385" s="42"/>
      <c r="H385" s="96" t="str">
        <f>IF('Order Form'!H401&gt;0,'Order Form'!H401," ")</f>
        <v xml:space="preserve"> </v>
      </c>
      <c r="I385" s="95" t="str">
        <f>IF('Order Form'!$K$13="Yes",(IF('Order Form'!J401&gt;0,"",IF('Order Form'!$K$10&lt;&gt;"GR - Gratis",IF('Order Form'!I401=0,"",IF(ISNUMBER($H385),'Order Form'!I401,"")),""))),"")</f>
        <v/>
      </c>
      <c r="J385" s="95" t="str">
        <f>IF('Order Form'!$K$13="Yes",(IF('Order Form'!J401=0,"",IF('Order Form'!$K$10&lt;&gt;"GR - Gratis",IF(ISNUMBER($H385),'Order Form'!J401,""),""))),"")</f>
        <v/>
      </c>
      <c r="K385" s="43"/>
      <c r="L385" s="95" t="str">
        <f>IF('Order Form'!J401&gt;0,"",IF('Order Form'!G401=0,"",IF('Order Form'!$K$10&lt;&gt;"GR - Gratis",IF('Order Form'!$K$12="Yes",IF(ISNUMBER($H385),'Order Form'!G401*100,""),""),"")))</f>
        <v/>
      </c>
      <c r="M385" s="95" t="str">
        <f>IF('Order Form'!J401&gt;0,"",IF('Order Form'!$K$17=0,"",IF('Order Form'!$K$17=0,"",IF('Order Form'!$K$10&lt;&gt;"GR - Gratis",IF('Order Form'!$K$12="Yes",IF(ISNUMBER($H385),'Order Form'!$K$17*100,""),""),""))))</f>
        <v/>
      </c>
      <c r="N385" s="44"/>
      <c r="O385" s="94" t="str">
        <f>IF('Order Form'!$B$8="Name / Attent Of","",IF(ISNUMBER($H385),IF('Order Form'!$K$14="Yes",'Order Form'!$B$8,""),""))</f>
        <v/>
      </c>
      <c r="P385" s="102" t="str">
        <f>IF('Order Form'!$B$9="Company / Department","",IF(ISNUMBER($H385),IF('Order Form'!$K$14="Yes",'Order Form'!$B$9,""),""))</f>
        <v/>
      </c>
      <c r="Q385" s="94" t="str">
        <f>IF('Order Form'!$B$10="Address 1","",IF(ISNUMBER($H385),IF('Order Form'!$K$14="Yes",'Order Form'!$B$10,""),""))</f>
        <v/>
      </c>
      <c r="R385" s="94" t="str">
        <f>IF('Order Form'!$B$11="Address 2","",IF(ISNUMBER($H385),IF('Order Form'!$K$14="Yes",'Order Form'!$B$11,""),""))</f>
        <v/>
      </c>
      <c r="S385" s="102" t="str">
        <f>IF('Order Form'!$B$12="Address 3","",IF(ISNUMBER($H385),IF('Order Form'!$K$14="Yes",'Order Form'!$B$12,""),""))</f>
        <v/>
      </c>
      <c r="T385" s="94" t="str">
        <f>IF('Order Form'!$B$13="Town","",IF(ISNUMBER($H385),IF('Order Form'!$K$14="Yes",'Order Form'!$B$13,""),""))</f>
        <v/>
      </c>
      <c r="U385" s="40"/>
      <c r="V385" s="109" t="str">
        <f>IF('Order Form'!$B$14="Post Code","",IF(ISNUMBER($H385),IF('Order Form'!$K$14="Yes",'Order Form'!$B$14,""),""))</f>
        <v/>
      </c>
      <c r="W385" s="104" t="str">
        <f>IF('Order Form'!$B$15="Country","",IF(ISNUMBER($H385),IF('Order Form'!$K$14="Yes",VLOOKUP('Order Form'!$B$15,Lists!N:O,2,0),""),""))</f>
        <v/>
      </c>
      <c r="X385" s="106"/>
      <c r="Y385" s="105" t="str">
        <f>IF('Order Form'!$F$8="Phone","",IF(ISNUMBER($H385),IF('Order Form'!$K$14="Yes",'Order Form'!$F$8,""),""))</f>
        <v/>
      </c>
      <c r="Z385" s="103" t="str">
        <f>IF('Order Form'!$F$9="Email","",IF(ISNUMBER($H385),IF('Order Form'!$K$14="Yes",'Order Form'!$F$9,""),""))</f>
        <v/>
      </c>
      <c r="AA385" s="44"/>
      <c r="AC385" s="92" t="str">
        <f>IF(ISNUMBER(($H385)),LEFT('Order Form'!$K$10,2),"")</f>
        <v/>
      </c>
      <c r="AD385" s="40"/>
      <c r="AE385" s="92" t="str">
        <f>IF(AC385="GR",LEFT('Order Form'!$K$11,2),"")</f>
        <v/>
      </c>
      <c r="AF385" s="40"/>
      <c r="AG385" s="44"/>
      <c r="AH385" s="44"/>
      <c r="AI385" s="92" t="str">
        <f>IF(ISNUMBER(($H385)),IF('Order Form'!$K$16="Yes","P",""),"")</f>
        <v/>
      </c>
      <c r="AJ385" s="40"/>
      <c r="AK385" s="112"/>
      <c r="AL385" s="112"/>
      <c r="AM385" s="40"/>
      <c r="AN385" s="40"/>
      <c r="AO385" s="44"/>
      <c r="AP385" s="40"/>
      <c r="AQ385" s="44"/>
      <c r="AR385" s="44"/>
      <c r="AS385" s="44"/>
      <c r="AZ385" s="92" t="str">
        <f>IF(ISNUMBER(($H385)),IF('Order Form'!$K$15="Yes","Y",""),"")</f>
        <v/>
      </c>
      <c r="BD385" s="93" t="e">
        <f>IF('Order Form'!#REF!&gt;0,"OF"," ")</f>
        <v>#REF!</v>
      </c>
      <c r="BE385" s="92" t="e">
        <f>IF('Order Form'!#REF!&gt;0,"Y"," ")</f>
        <v>#REF!</v>
      </c>
      <c r="BF385" s="92" t="e">
        <f>IF('Order Form'!#REF!&gt;0,"STANDARD"," ")</f>
        <v>#REF!</v>
      </c>
    </row>
    <row r="386" spans="1:58">
      <c r="A386" s="40"/>
      <c r="B386" s="99" t="str">
        <f>IF(ISNUMBER(($H386)),'Order Form'!$D$5,"")</f>
        <v/>
      </c>
      <c r="C386" s="98" t="str">
        <f>IF(ISNUMBER(($H386)),'Order Form'!$G$5,"")</f>
        <v/>
      </c>
      <c r="D386" s="98" t="str">
        <f>IF('Order Form'!F402="","",IF(ISNUMBER(($H386)),'Order Form'!F402,""))</f>
        <v/>
      </c>
      <c r="E386" s="41"/>
      <c r="F386" s="97" t="str">
        <f>IF(ISNUMBER((H386)),SUBSTITUTE(SUBSTITUTE('Order Form'!B402,"-","")," ",""),"")</f>
        <v/>
      </c>
      <c r="G386" s="42"/>
      <c r="H386" s="96" t="str">
        <f>IF('Order Form'!H402&gt;0,'Order Form'!H402," ")</f>
        <v xml:space="preserve"> </v>
      </c>
      <c r="I386" s="95" t="str">
        <f>IF('Order Form'!$K$13="Yes",(IF('Order Form'!J402&gt;0,"",IF('Order Form'!$K$10&lt;&gt;"GR - Gratis",IF('Order Form'!I402=0,"",IF(ISNUMBER($H386),'Order Form'!I402,"")),""))),"")</f>
        <v/>
      </c>
      <c r="J386" s="95" t="str">
        <f>IF('Order Form'!$K$13="Yes",(IF('Order Form'!J402=0,"",IF('Order Form'!$K$10&lt;&gt;"GR - Gratis",IF(ISNUMBER($H386),'Order Form'!J402,""),""))),"")</f>
        <v/>
      </c>
      <c r="K386" s="43"/>
      <c r="L386" s="95" t="str">
        <f>IF('Order Form'!J402&gt;0,"",IF('Order Form'!G402=0,"",IF('Order Form'!$K$10&lt;&gt;"GR - Gratis",IF('Order Form'!$K$12="Yes",IF(ISNUMBER($H386),'Order Form'!G402*100,""),""),"")))</f>
        <v/>
      </c>
      <c r="M386" s="95" t="str">
        <f>IF('Order Form'!J402&gt;0,"",IF('Order Form'!$K$17=0,"",IF('Order Form'!$K$17=0,"",IF('Order Form'!$K$10&lt;&gt;"GR - Gratis",IF('Order Form'!$K$12="Yes",IF(ISNUMBER($H386),'Order Form'!$K$17*100,""),""),""))))</f>
        <v/>
      </c>
      <c r="N386" s="44"/>
      <c r="O386" s="94" t="str">
        <f>IF('Order Form'!$B$8="Name / Attent Of","",IF(ISNUMBER($H386),IF('Order Form'!$K$14="Yes",'Order Form'!$B$8,""),""))</f>
        <v/>
      </c>
      <c r="P386" s="102" t="str">
        <f>IF('Order Form'!$B$9="Company / Department","",IF(ISNUMBER($H386),IF('Order Form'!$K$14="Yes",'Order Form'!$B$9,""),""))</f>
        <v/>
      </c>
      <c r="Q386" s="94" t="str">
        <f>IF('Order Form'!$B$10="Address 1","",IF(ISNUMBER($H386),IF('Order Form'!$K$14="Yes",'Order Form'!$B$10,""),""))</f>
        <v/>
      </c>
      <c r="R386" s="94" t="str">
        <f>IF('Order Form'!$B$11="Address 2","",IF(ISNUMBER($H386),IF('Order Form'!$K$14="Yes",'Order Form'!$B$11,""),""))</f>
        <v/>
      </c>
      <c r="S386" s="102" t="str">
        <f>IF('Order Form'!$B$12="Address 3","",IF(ISNUMBER($H386),IF('Order Form'!$K$14="Yes",'Order Form'!$B$12,""),""))</f>
        <v/>
      </c>
      <c r="T386" s="94" t="str">
        <f>IF('Order Form'!$B$13="Town","",IF(ISNUMBER($H386),IF('Order Form'!$K$14="Yes",'Order Form'!$B$13,""),""))</f>
        <v/>
      </c>
      <c r="U386" s="40"/>
      <c r="V386" s="109" t="str">
        <f>IF('Order Form'!$B$14="Post Code","",IF(ISNUMBER($H386),IF('Order Form'!$K$14="Yes",'Order Form'!$B$14,""),""))</f>
        <v/>
      </c>
      <c r="W386" s="104" t="str">
        <f>IF('Order Form'!$B$15="Country","",IF(ISNUMBER($H386),IF('Order Form'!$K$14="Yes",VLOOKUP('Order Form'!$B$15,Lists!N:O,2,0),""),""))</f>
        <v/>
      </c>
      <c r="X386" s="106"/>
      <c r="Y386" s="105" t="str">
        <f>IF('Order Form'!$F$8="Phone","",IF(ISNUMBER($H386),IF('Order Form'!$K$14="Yes",'Order Form'!$F$8,""),""))</f>
        <v/>
      </c>
      <c r="Z386" s="103" t="str">
        <f>IF('Order Form'!$F$9="Email","",IF(ISNUMBER($H386),IF('Order Form'!$K$14="Yes",'Order Form'!$F$9,""),""))</f>
        <v/>
      </c>
      <c r="AA386" s="44"/>
      <c r="AC386" s="92" t="str">
        <f>IF(ISNUMBER(($H386)),LEFT('Order Form'!$K$10,2),"")</f>
        <v/>
      </c>
      <c r="AD386" s="40"/>
      <c r="AE386" s="92" t="str">
        <f>IF(AC386="GR",LEFT('Order Form'!$K$11,2),"")</f>
        <v/>
      </c>
      <c r="AF386" s="40"/>
      <c r="AG386" s="44"/>
      <c r="AH386" s="44"/>
      <c r="AI386" s="92" t="str">
        <f>IF(ISNUMBER(($H386)),IF('Order Form'!$K$16="Yes","P",""),"")</f>
        <v/>
      </c>
      <c r="AJ386" s="40"/>
      <c r="AK386" s="112"/>
      <c r="AL386" s="112"/>
      <c r="AM386" s="40"/>
      <c r="AN386" s="40"/>
      <c r="AO386" s="44"/>
      <c r="AP386" s="40"/>
      <c r="AQ386" s="44"/>
      <c r="AR386" s="44"/>
      <c r="AS386" s="44"/>
      <c r="AZ386" s="92" t="str">
        <f>IF(ISNUMBER(($H386)),IF('Order Form'!$K$15="Yes","Y",""),"")</f>
        <v/>
      </c>
      <c r="BD386" s="93" t="e">
        <f>IF('Order Form'!#REF!&gt;0,"OF"," ")</f>
        <v>#REF!</v>
      </c>
      <c r="BE386" s="92" t="e">
        <f>IF('Order Form'!#REF!&gt;0,"Y"," ")</f>
        <v>#REF!</v>
      </c>
      <c r="BF386" s="92" t="e">
        <f>IF('Order Form'!#REF!&gt;0,"STANDARD"," ")</f>
        <v>#REF!</v>
      </c>
    </row>
    <row r="387" spans="1:58">
      <c r="A387" s="40"/>
      <c r="B387" s="99" t="str">
        <f>IF(ISNUMBER(($H387)),'Order Form'!$D$5,"")</f>
        <v/>
      </c>
      <c r="C387" s="98" t="str">
        <f>IF(ISNUMBER(($H387)),'Order Form'!$G$5,"")</f>
        <v/>
      </c>
      <c r="D387" s="98" t="str">
        <f>IF('Order Form'!F403="","",IF(ISNUMBER(($H387)),'Order Form'!F403,""))</f>
        <v/>
      </c>
      <c r="E387" s="41"/>
      <c r="F387" s="97" t="str">
        <f>IF(ISNUMBER((H387)),SUBSTITUTE(SUBSTITUTE('Order Form'!B403,"-","")," ",""),"")</f>
        <v/>
      </c>
      <c r="G387" s="42"/>
      <c r="H387" s="96" t="str">
        <f>IF('Order Form'!H403&gt;0,'Order Form'!H403," ")</f>
        <v xml:space="preserve"> </v>
      </c>
      <c r="I387" s="95" t="str">
        <f>IF('Order Form'!$K$13="Yes",(IF('Order Form'!J403&gt;0,"",IF('Order Form'!$K$10&lt;&gt;"GR - Gratis",IF('Order Form'!I403=0,"",IF(ISNUMBER($H387),'Order Form'!I403,"")),""))),"")</f>
        <v/>
      </c>
      <c r="J387" s="95" t="str">
        <f>IF('Order Form'!$K$13="Yes",(IF('Order Form'!J403=0,"",IF('Order Form'!$K$10&lt;&gt;"GR - Gratis",IF(ISNUMBER($H387),'Order Form'!J403,""),""))),"")</f>
        <v/>
      </c>
      <c r="K387" s="43"/>
      <c r="L387" s="95" t="str">
        <f>IF('Order Form'!J403&gt;0,"",IF('Order Form'!G403=0,"",IF('Order Form'!$K$10&lt;&gt;"GR - Gratis",IF('Order Form'!$K$12="Yes",IF(ISNUMBER($H387),'Order Form'!G403*100,""),""),"")))</f>
        <v/>
      </c>
      <c r="M387" s="95" t="str">
        <f>IF('Order Form'!J403&gt;0,"",IF('Order Form'!$K$17=0,"",IF('Order Form'!$K$17=0,"",IF('Order Form'!$K$10&lt;&gt;"GR - Gratis",IF('Order Form'!$K$12="Yes",IF(ISNUMBER($H387),'Order Form'!$K$17*100,""),""),""))))</f>
        <v/>
      </c>
      <c r="N387" s="44"/>
      <c r="O387" s="94" t="str">
        <f>IF('Order Form'!$B$8="Name / Attent Of","",IF(ISNUMBER($H387),IF('Order Form'!$K$14="Yes",'Order Form'!$B$8,""),""))</f>
        <v/>
      </c>
      <c r="P387" s="102" t="str">
        <f>IF('Order Form'!$B$9="Company / Department","",IF(ISNUMBER($H387),IF('Order Form'!$K$14="Yes",'Order Form'!$B$9,""),""))</f>
        <v/>
      </c>
      <c r="Q387" s="94" t="str">
        <f>IF('Order Form'!$B$10="Address 1","",IF(ISNUMBER($H387),IF('Order Form'!$K$14="Yes",'Order Form'!$B$10,""),""))</f>
        <v/>
      </c>
      <c r="R387" s="94" t="str">
        <f>IF('Order Form'!$B$11="Address 2","",IF(ISNUMBER($H387),IF('Order Form'!$K$14="Yes",'Order Form'!$B$11,""),""))</f>
        <v/>
      </c>
      <c r="S387" s="102" t="str">
        <f>IF('Order Form'!$B$12="Address 3","",IF(ISNUMBER($H387),IF('Order Form'!$K$14="Yes",'Order Form'!$B$12,""),""))</f>
        <v/>
      </c>
      <c r="T387" s="94" t="str">
        <f>IF('Order Form'!$B$13="Town","",IF(ISNUMBER($H387),IF('Order Form'!$K$14="Yes",'Order Form'!$B$13,""),""))</f>
        <v/>
      </c>
      <c r="U387" s="40"/>
      <c r="V387" s="109" t="str">
        <f>IF('Order Form'!$B$14="Post Code","",IF(ISNUMBER($H387),IF('Order Form'!$K$14="Yes",'Order Form'!$B$14,""),""))</f>
        <v/>
      </c>
      <c r="W387" s="104" t="str">
        <f>IF('Order Form'!$B$15="Country","",IF(ISNUMBER($H387),IF('Order Form'!$K$14="Yes",VLOOKUP('Order Form'!$B$15,Lists!N:O,2,0),""),""))</f>
        <v/>
      </c>
      <c r="X387" s="106"/>
      <c r="Y387" s="105" t="str">
        <f>IF('Order Form'!$F$8="Phone","",IF(ISNUMBER($H387),IF('Order Form'!$K$14="Yes",'Order Form'!$F$8,""),""))</f>
        <v/>
      </c>
      <c r="Z387" s="103" t="str">
        <f>IF('Order Form'!$F$9="Email","",IF(ISNUMBER($H387),IF('Order Form'!$K$14="Yes",'Order Form'!$F$9,""),""))</f>
        <v/>
      </c>
      <c r="AA387" s="44"/>
      <c r="AC387" s="92" t="str">
        <f>IF(ISNUMBER(($H387)),LEFT('Order Form'!$K$10,2),"")</f>
        <v/>
      </c>
      <c r="AD387" s="40"/>
      <c r="AE387" s="92" t="str">
        <f>IF(AC387="GR",LEFT('Order Form'!$K$11,2),"")</f>
        <v/>
      </c>
      <c r="AF387" s="40"/>
      <c r="AG387" s="44"/>
      <c r="AH387" s="44"/>
      <c r="AI387" s="92" t="str">
        <f>IF(ISNUMBER(($H387)),IF('Order Form'!$K$16="Yes","P",""),"")</f>
        <v/>
      </c>
      <c r="AJ387" s="40"/>
      <c r="AK387" s="112"/>
      <c r="AL387" s="112"/>
      <c r="AM387" s="40"/>
      <c r="AN387" s="40"/>
      <c r="AO387" s="44"/>
      <c r="AP387" s="40"/>
      <c r="AQ387" s="44"/>
      <c r="AR387" s="44"/>
      <c r="AS387" s="44"/>
      <c r="AZ387" s="92" t="str">
        <f>IF(ISNUMBER(($H387)),IF('Order Form'!$K$15="Yes","Y",""),"")</f>
        <v/>
      </c>
      <c r="BD387" s="93" t="e">
        <f>IF('Order Form'!#REF!&gt;0,"OF"," ")</f>
        <v>#REF!</v>
      </c>
      <c r="BE387" s="92" t="e">
        <f>IF('Order Form'!#REF!&gt;0,"Y"," ")</f>
        <v>#REF!</v>
      </c>
      <c r="BF387" s="92" t="e">
        <f>IF('Order Form'!#REF!&gt;0,"STANDARD"," ")</f>
        <v>#REF!</v>
      </c>
    </row>
    <row r="388" spans="1:58">
      <c r="A388" s="40"/>
      <c r="B388" s="99" t="str">
        <f>IF(ISNUMBER(($H388)),'Order Form'!$D$5,"")</f>
        <v/>
      </c>
      <c r="C388" s="98" t="str">
        <f>IF(ISNUMBER(($H388)),'Order Form'!$G$5,"")</f>
        <v/>
      </c>
      <c r="D388" s="98" t="str">
        <f>IF('Order Form'!F404="","",IF(ISNUMBER(($H388)),'Order Form'!F404,""))</f>
        <v/>
      </c>
      <c r="E388" s="41"/>
      <c r="F388" s="97" t="str">
        <f>IF(ISNUMBER((H388)),SUBSTITUTE(SUBSTITUTE('Order Form'!B404,"-","")," ",""),"")</f>
        <v/>
      </c>
      <c r="G388" s="42"/>
      <c r="H388" s="96" t="str">
        <f>IF('Order Form'!H404&gt;0,'Order Form'!H404," ")</f>
        <v xml:space="preserve"> </v>
      </c>
      <c r="I388" s="95" t="str">
        <f>IF('Order Form'!$K$13="Yes",(IF('Order Form'!J404&gt;0,"",IF('Order Form'!$K$10&lt;&gt;"GR - Gratis",IF('Order Form'!I404=0,"",IF(ISNUMBER($H388),'Order Form'!I404,"")),""))),"")</f>
        <v/>
      </c>
      <c r="J388" s="95" t="str">
        <f>IF('Order Form'!$K$13="Yes",(IF('Order Form'!J404=0,"",IF('Order Form'!$K$10&lt;&gt;"GR - Gratis",IF(ISNUMBER($H388),'Order Form'!J404,""),""))),"")</f>
        <v/>
      </c>
      <c r="K388" s="43"/>
      <c r="L388" s="95" t="str">
        <f>IF('Order Form'!J404&gt;0,"",IF('Order Form'!G404=0,"",IF('Order Form'!$K$10&lt;&gt;"GR - Gratis",IF('Order Form'!$K$12="Yes",IF(ISNUMBER($H388),'Order Form'!G404*100,""),""),"")))</f>
        <v/>
      </c>
      <c r="M388" s="95" t="str">
        <f>IF('Order Form'!J404&gt;0,"",IF('Order Form'!$K$17=0,"",IF('Order Form'!$K$17=0,"",IF('Order Form'!$K$10&lt;&gt;"GR - Gratis",IF('Order Form'!$K$12="Yes",IF(ISNUMBER($H388),'Order Form'!$K$17*100,""),""),""))))</f>
        <v/>
      </c>
      <c r="N388" s="44"/>
      <c r="O388" s="94" t="str">
        <f>IF('Order Form'!$B$8="Name / Attent Of","",IF(ISNUMBER($H388),IF('Order Form'!$K$14="Yes",'Order Form'!$B$8,""),""))</f>
        <v/>
      </c>
      <c r="P388" s="102" t="str">
        <f>IF('Order Form'!$B$9="Company / Department","",IF(ISNUMBER($H388),IF('Order Form'!$K$14="Yes",'Order Form'!$B$9,""),""))</f>
        <v/>
      </c>
      <c r="Q388" s="94" t="str">
        <f>IF('Order Form'!$B$10="Address 1","",IF(ISNUMBER($H388),IF('Order Form'!$K$14="Yes",'Order Form'!$B$10,""),""))</f>
        <v/>
      </c>
      <c r="R388" s="94" t="str">
        <f>IF('Order Form'!$B$11="Address 2","",IF(ISNUMBER($H388),IF('Order Form'!$K$14="Yes",'Order Form'!$B$11,""),""))</f>
        <v/>
      </c>
      <c r="S388" s="102" t="str">
        <f>IF('Order Form'!$B$12="Address 3","",IF(ISNUMBER($H388),IF('Order Form'!$K$14="Yes",'Order Form'!$B$12,""),""))</f>
        <v/>
      </c>
      <c r="T388" s="94" t="str">
        <f>IF('Order Form'!$B$13="Town","",IF(ISNUMBER($H388),IF('Order Form'!$K$14="Yes",'Order Form'!$B$13,""),""))</f>
        <v/>
      </c>
      <c r="U388" s="40"/>
      <c r="V388" s="109" t="str">
        <f>IF('Order Form'!$B$14="Post Code","",IF(ISNUMBER($H388),IF('Order Form'!$K$14="Yes",'Order Form'!$B$14,""),""))</f>
        <v/>
      </c>
      <c r="W388" s="104" t="str">
        <f>IF('Order Form'!$B$15="Country","",IF(ISNUMBER($H388),IF('Order Form'!$K$14="Yes",VLOOKUP('Order Form'!$B$15,Lists!N:O,2,0),""),""))</f>
        <v/>
      </c>
      <c r="X388" s="106"/>
      <c r="Y388" s="105" t="str">
        <f>IF('Order Form'!$F$8="Phone","",IF(ISNUMBER($H388),IF('Order Form'!$K$14="Yes",'Order Form'!$F$8,""),""))</f>
        <v/>
      </c>
      <c r="Z388" s="103" t="str">
        <f>IF('Order Form'!$F$9="Email","",IF(ISNUMBER($H388),IF('Order Form'!$K$14="Yes",'Order Form'!$F$9,""),""))</f>
        <v/>
      </c>
      <c r="AA388" s="44"/>
      <c r="AC388" s="92" t="str">
        <f>IF(ISNUMBER(($H388)),LEFT('Order Form'!$K$10,2),"")</f>
        <v/>
      </c>
      <c r="AD388" s="40"/>
      <c r="AE388" s="92" t="str">
        <f>IF(AC388="GR",LEFT('Order Form'!$K$11,2),"")</f>
        <v/>
      </c>
      <c r="AF388" s="40"/>
      <c r="AG388" s="44"/>
      <c r="AH388" s="44"/>
      <c r="AI388" s="92" t="str">
        <f>IF(ISNUMBER(($H388)),IF('Order Form'!$K$16="Yes","P",""),"")</f>
        <v/>
      </c>
      <c r="AJ388" s="40"/>
      <c r="AK388" s="112"/>
      <c r="AL388" s="112"/>
      <c r="AM388" s="40"/>
      <c r="AN388" s="40"/>
      <c r="AO388" s="44"/>
      <c r="AP388" s="40"/>
      <c r="AQ388" s="44"/>
      <c r="AR388" s="44"/>
      <c r="AS388" s="44"/>
      <c r="AZ388" s="92" t="str">
        <f>IF(ISNUMBER(($H388)),IF('Order Form'!$K$15="Yes","Y",""),"")</f>
        <v/>
      </c>
      <c r="BD388" s="93" t="str">
        <f>IF('Order Form'!$H143&gt;0,"OF"," ")</f>
        <v xml:space="preserve"> </v>
      </c>
      <c r="BE388" s="92" t="str">
        <f>IF('Order Form'!$H143&gt;0,"Y"," ")</f>
        <v xml:space="preserve"> </v>
      </c>
      <c r="BF388" s="92" t="str">
        <f>IF('Order Form'!$H143&gt;0,"STANDARD"," ")</f>
        <v xml:space="preserve"> </v>
      </c>
    </row>
  </sheetData>
  <sheetProtection autoFilter="0"/>
  <mergeCells count="1">
    <mergeCell ref="D1:E1"/>
  </mergeCells>
  <phoneticPr fontId="0" type="noConversion"/>
  <pageMargins left="0.7" right="0.7" top="0.75" bottom="0.75" header="0.3" footer="0.3"/>
  <pageSetup paperSize="9" orientation="portrait" r:id="rId1"/>
  <ignoredErrors>
    <ignoredError sqref="AA4 N4 AR4:AS4 AD4 AJ4:AP4 AF4:AH4 U4 K4 E4 G4" calculatedColum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261"/>
  <sheetViews>
    <sheetView topLeftCell="A205" workbookViewId="0">
      <selection activeCell="N24" sqref="N24:N251"/>
    </sheetView>
  </sheetViews>
  <sheetFormatPr defaultRowHeight="13.2"/>
  <cols>
    <col min="1" max="1" width="25.33203125" customWidth="1"/>
    <col min="2" max="2" width="22.44140625" bestFit="1" customWidth="1"/>
    <col min="3" max="3" width="4.44140625" style="14" customWidth="1"/>
    <col min="4" max="4" width="25.5546875" bestFit="1" customWidth="1"/>
    <col min="5" max="5" width="25.33203125" bestFit="1" customWidth="1"/>
    <col min="6" max="6" width="39.33203125" bestFit="1" customWidth="1"/>
    <col min="7" max="7" width="3.6640625" style="14" customWidth="1"/>
    <col min="8" max="8" width="10.6640625" bestFit="1" customWidth="1"/>
    <col min="9" max="9" width="29.44140625" customWidth="1"/>
    <col min="10" max="10" width="3.6640625" style="14" customWidth="1"/>
    <col min="13" max="13" width="3.6640625" style="14" customWidth="1"/>
    <col min="14" max="14" width="33.33203125" customWidth="1"/>
    <col min="18" max="18" width="49.44140625" bestFit="1" customWidth="1"/>
  </cols>
  <sheetData>
    <row r="1" spans="1:18" s="15" customFormat="1">
      <c r="A1" s="15" t="s">
        <v>36</v>
      </c>
      <c r="C1" s="16"/>
      <c r="D1" s="15" t="s">
        <v>37</v>
      </c>
      <c r="G1" s="16"/>
      <c r="H1" s="15" t="s">
        <v>38</v>
      </c>
      <c r="J1" s="16"/>
      <c r="K1" s="15" t="s">
        <v>39</v>
      </c>
      <c r="M1" s="16"/>
      <c r="N1" s="29" t="s">
        <v>40</v>
      </c>
      <c r="O1" s="15" t="s">
        <v>41</v>
      </c>
    </row>
    <row r="2" spans="1:18">
      <c r="A2" s="7" t="s">
        <v>42</v>
      </c>
      <c r="B2" s="7" t="s">
        <v>22</v>
      </c>
      <c r="D2" s="7" t="s">
        <v>43</v>
      </c>
      <c r="E2" s="7" t="s">
        <v>22</v>
      </c>
      <c r="F2" s="7" t="s">
        <v>44</v>
      </c>
      <c r="H2" s="10" t="s">
        <v>34</v>
      </c>
      <c r="I2" s="10" t="s">
        <v>22</v>
      </c>
      <c r="K2" s="10" t="s">
        <v>45</v>
      </c>
      <c r="N2" s="29" t="s">
        <v>46</v>
      </c>
      <c r="O2" t="s">
        <v>47</v>
      </c>
    </row>
    <row r="3" spans="1:18">
      <c r="B3" t="s">
        <v>48</v>
      </c>
      <c r="E3" t="s">
        <v>48</v>
      </c>
      <c r="F3" t="s">
        <v>48</v>
      </c>
      <c r="I3" t="s">
        <v>48</v>
      </c>
      <c r="L3" t="s">
        <v>48</v>
      </c>
      <c r="N3" s="10" t="s">
        <v>149</v>
      </c>
      <c r="O3" s="10" t="s">
        <v>150</v>
      </c>
    </row>
    <row r="4" spans="1:18" ht="14.4">
      <c r="A4" s="12" t="s">
        <v>643</v>
      </c>
      <c r="B4" t="s">
        <v>644</v>
      </c>
      <c r="D4" s="8" t="s">
        <v>50</v>
      </c>
      <c r="H4" s="13" t="s">
        <v>51</v>
      </c>
      <c r="I4" s="10" t="s">
        <v>52</v>
      </c>
      <c r="K4" t="s">
        <v>13</v>
      </c>
      <c r="L4" t="s">
        <v>13</v>
      </c>
      <c r="N4" s="107" t="s">
        <v>179</v>
      </c>
      <c r="O4" t="s">
        <v>156</v>
      </c>
    </row>
    <row r="5" spans="1:18" ht="14.4">
      <c r="A5" s="12" t="s">
        <v>54</v>
      </c>
      <c r="B5" t="s">
        <v>49</v>
      </c>
      <c r="D5" s="8" t="s">
        <v>55</v>
      </c>
      <c r="H5" s="13" t="s">
        <v>56</v>
      </c>
      <c r="I5" s="10" t="s">
        <v>57</v>
      </c>
      <c r="K5" t="s">
        <v>58</v>
      </c>
      <c r="L5" t="s">
        <v>58</v>
      </c>
      <c r="N5" s="107" t="s">
        <v>192</v>
      </c>
      <c r="O5" s="107" t="s">
        <v>169</v>
      </c>
    </row>
    <row r="6" spans="1:18" ht="14.4">
      <c r="A6" s="11" t="s">
        <v>645</v>
      </c>
      <c r="B6" t="s">
        <v>646</v>
      </c>
      <c r="D6" s="8" t="s">
        <v>60</v>
      </c>
      <c r="N6" s="107" t="s">
        <v>182</v>
      </c>
      <c r="O6" s="107" t="s">
        <v>159</v>
      </c>
    </row>
    <row r="7" spans="1:18" ht="14.4">
      <c r="A7" s="13" t="s">
        <v>647</v>
      </c>
      <c r="D7" s="8" t="s">
        <v>61</v>
      </c>
      <c r="N7" s="107" t="s">
        <v>273</v>
      </c>
      <c r="O7" s="107" t="s">
        <v>272</v>
      </c>
    </row>
    <row r="8" spans="1:18" ht="14.4">
      <c r="A8" s="13" t="s">
        <v>648</v>
      </c>
      <c r="D8" s="8"/>
      <c r="N8" s="107" t="s">
        <v>188</v>
      </c>
      <c r="O8" s="107" t="s">
        <v>165</v>
      </c>
    </row>
    <row r="9" spans="1:18" ht="14.4">
      <c r="A9" s="13" t="s">
        <v>649</v>
      </c>
      <c r="D9" s="8"/>
      <c r="N9" t="s">
        <v>177</v>
      </c>
      <c r="O9" t="s">
        <v>154</v>
      </c>
      <c r="Q9" s="107"/>
      <c r="R9" s="107"/>
    </row>
    <row r="10" spans="1:18" ht="14.4">
      <c r="A10" s="13" t="s">
        <v>650</v>
      </c>
      <c r="D10" s="8"/>
      <c r="N10" s="107" t="s">
        <v>185</v>
      </c>
      <c r="O10" s="107" t="s">
        <v>162</v>
      </c>
      <c r="Q10" s="107"/>
    </row>
    <row r="11" spans="1:18" ht="14.4">
      <c r="A11" s="13" t="s">
        <v>651</v>
      </c>
      <c r="D11" s="8"/>
      <c r="N11" s="107" t="s">
        <v>181</v>
      </c>
      <c r="O11" s="107" t="s">
        <v>158</v>
      </c>
      <c r="Q11" s="107"/>
    </row>
    <row r="12" spans="1:18" ht="14.4">
      <c r="A12" s="13" t="s">
        <v>652</v>
      </c>
      <c r="N12" s="107" t="s">
        <v>186</v>
      </c>
      <c r="O12" s="107" t="s">
        <v>163</v>
      </c>
      <c r="Q12" s="107"/>
    </row>
    <row r="13" spans="1:18" ht="14.4">
      <c r="A13" s="13" t="s">
        <v>653</v>
      </c>
      <c r="N13" s="107" t="s">
        <v>180</v>
      </c>
      <c r="O13" t="s">
        <v>157</v>
      </c>
    </row>
    <row r="14" spans="1:18" ht="14.4">
      <c r="N14" s="107" t="s">
        <v>187</v>
      </c>
      <c r="O14" s="107" t="s">
        <v>164</v>
      </c>
    </row>
    <row r="15" spans="1:18" ht="14.4">
      <c r="N15" s="107" t="s">
        <v>183</v>
      </c>
      <c r="O15" s="107" t="s">
        <v>160</v>
      </c>
    </row>
    <row r="16" spans="1:18" ht="14.4">
      <c r="N16" s="107" t="s">
        <v>191</v>
      </c>
      <c r="O16" s="107" t="s">
        <v>168</v>
      </c>
    </row>
    <row r="17" spans="14:15" ht="14.4">
      <c r="N17" s="107" t="s">
        <v>190</v>
      </c>
      <c r="O17" s="107" t="s">
        <v>167</v>
      </c>
    </row>
    <row r="18" spans="14:15" ht="14.4">
      <c r="N18" s="107" t="s">
        <v>189</v>
      </c>
      <c r="O18" s="107" t="s">
        <v>166</v>
      </c>
    </row>
    <row r="19" spans="14:15" ht="14.4">
      <c r="N19" s="107" t="s">
        <v>194</v>
      </c>
      <c r="O19" s="107" t="s">
        <v>193</v>
      </c>
    </row>
    <row r="20" spans="14:15" ht="14.4">
      <c r="N20" s="107" t="s">
        <v>217</v>
      </c>
      <c r="O20" s="107" t="s">
        <v>216</v>
      </c>
    </row>
    <row r="21" spans="14:15" ht="14.4">
      <c r="N21" s="107" t="s">
        <v>201</v>
      </c>
      <c r="O21" s="107" t="s">
        <v>176</v>
      </c>
    </row>
    <row r="22" spans="14:15" ht="14.4">
      <c r="N22" s="107" t="s">
        <v>197</v>
      </c>
      <c r="O22" s="107" t="s">
        <v>172</v>
      </c>
    </row>
    <row r="23" spans="14:15" ht="14.4">
      <c r="N23" s="107" t="s">
        <v>196</v>
      </c>
      <c r="O23" s="107" t="s">
        <v>171</v>
      </c>
    </row>
    <row r="24" spans="14:15" ht="14.4">
      <c r="N24" s="107" t="s">
        <v>198</v>
      </c>
      <c r="O24" s="107" t="s">
        <v>173</v>
      </c>
    </row>
    <row r="25" spans="14:15" ht="14.4">
      <c r="N25" s="107" t="s">
        <v>225</v>
      </c>
      <c r="O25" s="107" t="s">
        <v>224</v>
      </c>
    </row>
    <row r="26" spans="14:15" ht="14.4">
      <c r="N26" s="107" t="s">
        <v>205</v>
      </c>
      <c r="O26" s="107" t="s">
        <v>204</v>
      </c>
    </row>
    <row r="27" spans="14:15" ht="14.4">
      <c r="N27" s="107" t="s">
        <v>209</v>
      </c>
      <c r="O27" s="107" t="s">
        <v>208</v>
      </c>
    </row>
    <row r="28" spans="14:15" ht="14.4">
      <c r="N28" s="107" t="s">
        <v>219</v>
      </c>
      <c r="O28" s="107" t="s">
        <v>218</v>
      </c>
    </row>
    <row r="29" spans="14:15" ht="14.4">
      <c r="N29" s="107" t="s">
        <v>213</v>
      </c>
      <c r="O29" s="107" t="s">
        <v>212</v>
      </c>
    </row>
    <row r="30" spans="14:15" ht="14.4">
      <c r="N30" s="107" t="s">
        <v>195</v>
      </c>
      <c r="O30" s="107" t="s">
        <v>170</v>
      </c>
    </row>
    <row r="31" spans="14:15" ht="14.4">
      <c r="N31" s="107" t="s">
        <v>223</v>
      </c>
      <c r="O31" s="107" t="s">
        <v>222</v>
      </c>
    </row>
    <row r="32" spans="14:15" ht="14.4">
      <c r="N32" s="107" t="s">
        <v>221</v>
      </c>
      <c r="O32" s="107" t="s">
        <v>220</v>
      </c>
    </row>
    <row r="33" spans="14:15" ht="14.4">
      <c r="N33" s="107" t="s">
        <v>215</v>
      </c>
      <c r="O33" s="107" t="s">
        <v>214</v>
      </c>
    </row>
    <row r="34" spans="14:15" ht="14.4">
      <c r="N34" s="107" t="s">
        <v>358</v>
      </c>
      <c r="O34" s="107" t="s">
        <v>357</v>
      </c>
    </row>
    <row r="35" spans="14:15" ht="14.4">
      <c r="N35" s="107" t="s">
        <v>211</v>
      </c>
      <c r="O35" s="107" t="s">
        <v>210</v>
      </c>
    </row>
    <row r="36" spans="14:15" ht="14.4">
      <c r="N36" s="107" t="s">
        <v>200</v>
      </c>
      <c r="O36" s="107" t="s">
        <v>175</v>
      </c>
    </row>
    <row r="37" spans="14:15" ht="14.4">
      <c r="N37" s="107" t="s">
        <v>199</v>
      </c>
      <c r="O37" s="107" t="s">
        <v>174</v>
      </c>
    </row>
    <row r="38" spans="14:15" ht="14.4">
      <c r="N38" s="107" t="s">
        <v>433</v>
      </c>
      <c r="O38" s="107" t="s">
        <v>432</v>
      </c>
    </row>
    <row r="39" spans="14:15" ht="14.4">
      <c r="N39" s="107" t="s">
        <v>203</v>
      </c>
      <c r="O39" s="107" t="s">
        <v>202</v>
      </c>
    </row>
    <row r="40" spans="14:15" ht="14.4">
      <c r="N40" s="107" t="s">
        <v>377</v>
      </c>
      <c r="O40" s="107" t="s">
        <v>376</v>
      </c>
    </row>
    <row r="41" spans="14:15" ht="14.4">
      <c r="N41" s="107" t="s">
        <v>245</v>
      </c>
      <c r="O41" s="107" t="s">
        <v>244</v>
      </c>
    </row>
    <row r="42" spans="14:15" ht="14.4">
      <c r="N42" s="107" t="s">
        <v>227</v>
      </c>
      <c r="O42" s="107" t="s">
        <v>226</v>
      </c>
    </row>
    <row r="43" spans="14:15" ht="14.4">
      <c r="N43" s="107" t="s">
        <v>253</v>
      </c>
      <c r="O43" s="107" t="s">
        <v>252</v>
      </c>
    </row>
    <row r="44" spans="14:15" ht="14.4">
      <c r="N44" s="107" t="s">
        <v>255</v>
      </c>
      <c r="O44" s="107" t="s">
        <v>254</v>
      </c>
    </row>
    <row r="45" spans="14:15" ht="14.4">
      <c r="N45" s="107" t="s">
        <v>389</v>
      </c>
      <c r="O45" s="107" t="s">
        <v>388</v>
      </c>
    </row>
    <row r="46" spans="14:15" ht="14.4">
      <c r="N46" s="107" t="s">
        <v>233</v>
      </c>
      <c r="O46" s="107" t="s">
        <v>232</v>
      </c>
    </row>
    <row r="47" spans="14:15" ht="14.4">
      <c r="N47" s="107" t="s">
        <v>564</v>
      </c>
      <c r="O47" s="107" t="s">
        <v>563</v>
      </c>
    </row>
    <row r="48" spans="14:15" ht="14.4">
      <c r="N48" s="107" t="s">
        <v>243</v>
      </c>
      <c r="O48" s="107" t="s">
        <v>242</v>
      </c>
    </row>
    <row r="49" spans="14:18" ht="14.4">
      <c r="N49" s="107" t="s">
        <v>247</v>
      </c>
      <c r="O49" s="107" t="s">
        <v>246</v>
      </c>
    </row>
    <row r="50" spans="14:18" ht="14.4">
      <c r="N50" s="107" t="s">
        <v>257</v>
      </c>
      <c r="O50" s="107" t="s">
        <v>256</v>
      </c>
    </row>
    <row r="51" spans="14:18" ht="14.4">
      <c r="N51" s="107" t="s">
        <v>229</v>
      </c>
      <c r="O51" s="107" t="s">
        <v>228</v>
      </c>
    </row>
    <row r="52" spans="14:18" ht="14.4">
      <c r="N52" s="107" t="s">
        <v>249</v>
      </c>
      <c r="O52" s="107" t="s">
        <v>248</v>
      </c>
    </row>
    <row r="53" spans="14:18" ht="14.4">
      <c r="N53" s="107" t="s">
        <v>381</v>
      </c>
      <c r="O53" s="107" t="s">
        <v>380</v>
      </c>
    </row>
    <row r="54" spans="14:18" ht="14.4">
      <c r="N54" s="107" t="s">
        <v>235</v>
      </c>
      <c r="O54" s="107" t="s">
        <v>234</v>
      </c>
    </row>
    <row r="55" spans="14:18" ht="14.4">
      <c r="N55" s="107" t="s">
        <v>231</v>
      </c>
      <c r="O55" s="107" t="s">
        <v>230</v>
      </c>
    </row>
    <row r="56" spans="14:18" ht="14.4">
      <c r="N56" s="107" t="s">
        <v>241</v>
      </c>
      <c r="O56" s="107" t="s">
        <v>240</v>
      </c>
    </row>
    <row r="57" spans="14:18" ht="14.4">
      <c r="N57" s="107" t="s">
        <v>251</v>
      </c>
      <c r="O57" s="107" t="s">
        <v>250</v>
      </c>
    </row>
    <row r="58" spans="14:18" ht="14.4">
      <c r="N58" s="107" t="s">
        <v>239</v>
      </c>
      <c r="O58" s="107" t="s">
        <v>238</v>
      </c>
    </row>
    <row r="59" spans="14:18" ht="14.4">
      <c r="N59" s="107" t="s">
        <v>343</v>
      </c>
      <c r="O59" s="107" t="s">
        <v>342</v>
      </c>
      <c r="Q59" s="107"/>
      <c r="R59" s="107"/>
    </row>
    <row r="60" spans="14:18" ht="14.4">
      <c r="N60" s="107" t="s">
        <v>259</v>
      </c>
      <c r="O60" s="107" t="s">
        <v>258</v>
      </c>
    </row>
    <row r="61" spans="14:18" ht="14.4">
      <c r="N61" s="107" t="s">
        <v>261</v>
      </c>
      <c r="O61" s="107" t="s">
        <v>260</v>
      </c>
    </row>
    <row r="62" spans="14:18" ht="14.4">
      <c r="N62" s="107" t="s">
        <v>267</v>
      </c>
      <c r="O62" s="107" t="s">
        <v>266</v>
      </c>
    </row>
    <row r="63" spans="14:18" ht="14.4">
      <c r="N63" s="107" t="s">
        <v>265</v>
      </c>
      <c r="O63" s="107" t="s">
        <v>264</v>
      </c>
    </row>
    <row r="64" spans="14:18" ht="14.4">
      <c r="N64" s="107" t="s">
        <v>269</v>
      </c>
      <c r="O64" s="107" t="s">
        <v>268</v>
      </c>
    </row>
    <row r="65" spans="14:18" ht="14.4">
      <c r="N65" s="107" t="s">
        <v>271</v>
      </c>
      <c r="O65" s="107" t="s">
        <v>270</v>
      </c>
    </row>
    <row r="66" spans="14:18" ht="14.4">
      <c r="N66" s="107" t="s">
        <v>275</v>
      </c>
      <c r="O66" s="107" t="s">
        <v>274</v>
      </c>
      <c r="Q66" s="107"/>
      <c r="R66" s="107"/>
    </row>
    <row r="67" spans="14:18" ht="14.4">
      <c r="N67" s="107" t="s">
        <v>279</v>
      </c>
      <c r="O67" s="107" t="s">
        <v>278</v>
      </c>
    </row>
    <row r="68" spans="14:18" ht="14.4">
      <c r="N68" s="107" t="s">
        <v>558</v>
      </c>
      <c r="O68" s="107" t="s">
        <v>557</v>
      </c>
    </row>
    <row r="69" spans="14:18" ht="14.4">
      <c r="N69" s="107" t="s">
        <v>323</v>
      </c>
      <c r="O69" s="107" t="s">
        <v>322</v>
      </c>
    </row>
    <row r="70" spans="14:18" ht="14.4">
      <c r="N70" s="107" t="s">
        <v>283</v>
      </c>
      <c r="O70" s="107" t="s">
        <v>282</v>
      </c>
    </row>
    <row r="71" spans="14:18" ht="14.4">
      <c r="N71" s="107" t="s">
        <v>277</v>
      </c>
      <c r="O71" s="107" t="s">
        <v>276</v>
      </c>
    </row>
    <row r="72" spans="14:18" ht="14.4">
      <c r="N72" s="107" t="s">
        <v>287</v>
      </c>
      <c r="O72" s="107" t="s">
        <v>286</v>
      </c>
    </row>
    <row r="73" spans="14:18" ht="14.4">
      <c r="N73" s="107" t="s">
        <v>293</v>
      </c>
      <c r="O73" s="107" t="s">
        <v>292</v>
      </c>
    </row>
    <row r="74" spans="14:18" ht="14.4">
      <c r="N74" s="107" t="s">
        <v>297</v>
      </c>
      <c r="O74" s="107" t="s">
        <v>296</v>
      </c>
    </row>
    <row r="75" spans="14:18" ht="14.4">
      <c r="N75" s="107" t="s">
        <v>291</v>
      </c>
      <c r="O75" s="107" t="s">
        <v>290</v>
      </c>
      <c r="Q75" s="107"/>
      <c r="R75" s="107"/>
    </row>
    <row r="76" spans="14:18" ht="14.4">
      <c r="N76" s="107" t="s">
        <v>289</v>
      </c>
      <c r="O76" s="107" t="s">
        <v>288</v>
      </c>
    </row>
    <row r="77" spans="14:18" ht="14.4">
      <c r="N77" s="107" t="s">
        <v>298</v>
      </c>
      <c r="O77" s="107" t="s">
        <v>151</v>
      </c>
    </row>
    <row r="78" spans="14:18" ht="14.4">
      <c r="N78" s="107" t="s">
        <v>307</v>
      </c>
      <c r="O78" s="107" t="s">
        <v>306</v>
      </c>
    </row>
    <row r="79" spans="14:18" ht="14.4">
      <c r="N79" s="107" t="s">
        <v>491</v>
      </c>
      <c r="O79" s="107" t="s">
        <v>490</v>
      </c>
    </row>
    <row r="80" spans="14:18" ht="14.4">
      <c r="N80" s="107" t="s">
        <v>566</v>
      </c>
      <c r="O80" s="107" t="s">
        <v>565</v>
      </c>
    </row>
    <row r="81" spans="14:15" ht="14.4">
      <c r="N81" s="107" t="s">
        <v>300</v>
      </c>
      <c r="O81" s="107" t="s">
        <v>299</v>
      </c>
    </row>
    <row r="82" spans="14:15" ht="14.4">
      <c r="N82" s="107" t="s">
        <v>317</v>
      </c>
      <c r="O82" s="107" t="s">
        <v>316</v>
      </c>
    </row>
    <row r="83" spans="14:15" ht="14.4">
      <c r="N83" s="107" t="s">
        <v>305</v>
      </c>
      <c r="O83" s="107" t="s">
        <v>304</v>
      </c>
    </row>
    <row r="84" spans="14:15" ht="14.4">
      <c r="N84" s="107" t="s">
        <v>263</v>
      </c>
      <c r="O84" s="107" t="s">
        <v>262</v>
      </c>
    </row>
    <row r="85" spans="14:15" ht="14.4">
      <c r="N85" s="107" t="s">
        <v>311</v>
      </c>
      <c r="O85" s="107" t="s">
        <v>310</v>
      </c>
    </row>
    <row r="86" spans="14:15" ht="14.4">
      <c r="N86" s="107" t="s">
        <v>313</v>
      </c>
      <c r="O86" s="107" t="s">
        <v>312</v>
      </c>
    </row>
    <row r="87" spans="14:15" ht="14.4">
      <c r="N87" s="107" t="s">
        <v>325</v>
      </c>
      <c r="O87" s="107" t="s">
        <v>324</v>
      </c>
    </row>
    <row r="88" spans="14:15" ht="14.4">
      <c r="N88" s="107" t="s">
        <v>315</v>
      </c>
      <c r="O88" s="107" t="s">
        <v>314</v>
      </c>
    </row>
    <row r="89" spans="14:15" ht="14.4">
      <c r="N89" s="107" t="s">
        <v>303</v>
      </c>
      <c r="O89" s="107" t="s">
        <v>302</v>
      </c>
    </row>
    <row r="90" spans="14:15" ht="14.4">
      <c r="N90" s="107" t="s">
        <v>321</v>
      </c>
      <c r="O90" s="107" t="s">
        <v>320</v>
      </c>
    </row>
    <row r="91" spans="14:15" ht="14.4">
      <c r="N91" s="107" t="s">
        <v>331</v>
      </c>
      <c r="O91" s="107" t="s">
        <v>330</v>
      </c>
    </row>
    <row r="92" spans="14:15" ht="14.4">
      <c r="N92" s="107" t="s">
        <v>329</v>
      </c>
      <c r="O92" s="107" t="s">
        <v>328</v>
      </c>
    </row>
    <row r="93" spans="14:15" ht="14.4">
      <c r="N93" s="107" t="s">
        <v>309</v>
      </c>
      <c r="O93" s="107" t="s">
        <v>308</v>
      </c>
    </row>
    <row r="94" spans="14:15" ht="14.4">
      <c r="N94" s="107" t="s">
        <v>319</v>
      </c>
      <c r="O94" s="107" t="s">
        <v>318</v>
      </c>
    </row>
    <row r="95" spans="14:15" ht="14.4">
      <c r="N95" s="107" t="s">
        <v>333</v>
      </c>
      <c r="O95" s="107" t="s">
        <v>332</v>
      </c>
    </row>
    <row r="96" spans="14:15" ht="14.4">
      <c r="N96" s="107" t="s">
        <v>335</v>
      </c>
      <c r="O96" s="107" t="s">
        <v>334</v>
      </c>
    </row>
    <row r="97" spans="14:15" ht="14.4">
      <c r="N97" s="107" t="s">
        <v>345</v>
      </c>
      <c r="O97" s="107" t="s">
        <v>344</v>
      </c>
    </row>
    <row r="98" spans="14:15" ht="14.4">
      <c r="N98" s="107" t="s">
        <v>339</v>
      </c>
      <c r="O98" s="107" t="s">
        <v>338</v>
      </c>
    </row>
    <row r="99" spans="14:15" ht="14.4">
      <c r="N99" s="107" t="s">
        <v>341</v>
      </c>
      <c r="O99" s="107" t="s">
        <v>340</v>
      </c>
    </row>
    <row r="100" spans="14:15" ht="14.4">
      <c r="N100" s="107" t="s">
        <v>337</v>
      </c>
      <c r="O100" s="107" t="s">
        <v>336</v>
      </c>
    </row>
    <row r="101" spans="14:15" ht="14.4">
      <c r="N101" s="107" t="s">
        <v>347</v>
      </c>
      <c r="O101" s="107" t="s">
        <v>346</v>
      </c>
    </row>
    <row r="102" spans="14:15" ht="14.4">
      <c r="N102" s="107" t="s">
        <v>362</v>
      </c>
      <c r="O102" s="107" t="s">
        <v>361</v>
      </c>
    </row>
    <row r="103" spans="14:15" ht="14.4">
      <c r="N103" s="107" t="s">
        <v>356</v>
      </c>
      <c r="O103" s="107" t="s">
        <v>355</v>
      </c>
    </row>
    <row r="104" spans="14:15" ht="14.4">
      <c r="N104" s="107" t="s">
        <v>349</v>
      </c>
      <c r="O104" s="107" t="s">
        <v>348</v>
      </c>
    </row>
    <row r="105" spans="14:15" ht="14.4">
      <c r="N105" s="107" t="s">
        <v>360</v>
      </c>
      <c r="O105" s="107" t="s">
        <v>359</v>
      </c>
    </row>
    <row r="106" spans="14:15" ht="14.4">
      <c r="N106" s="107" t="s">
        <v>350</v>
      </c>
      <c r="O106" s="107" t="s">
        <v>59</v>
      </c>
    </row>
    <row r="107" spans="14:15" ht="14.4">
      <c r="N107" s="107" t="s">
        <v>354</v>
      </c>
      <c r="O107" s="107" t="s">
        <v>353</v>
      </c>
    </row>
    <row r="108" spans="14:15" ht="14.4">
      <c r="N108" s="107" t="s">
        <v>352</v>
      </c>
      <c r="O108" s="107" t="s">
        <v>351</v>
      </c>
    </row>
    <row r="109" spans="14:15" ht="14.4">
      <c r="N109" s="107" t="s">
        <v>363</v>
      </c>
      <c r="O109" s="107" t="s">
        <v>152</v>
      </c>
    </row>
    <row r="110" spans="14:15" ht="14.4">
      <c r="N110" s="107" t="s">
        <v>367</v>
      </c>
      <c r="O110" s="107" t="s">
        <v>366</v>
      </c>
    </row>
    <row r="111" spans="14:15" ht="14.4">
      <c r="N111" s="107" t="s">
        <v>371</v>
      </c>
      <c r="O111" s="107" t="s">
        <v>370</v>
      </c>
    </row>
    <row r="112" spans="14:15" ht="14.4">
      <c r="N112" s="107" t="s">
        <v>365</v>
      </c>
      <c r="O112" s="107" t="s">
        <v>364</v>
      </c>
    </row>
    <row r="113" spans="14:15" ht="14.4">
      <c r="N113" s="107" t="s">
        <v>369</v>
      </c>
      <c r="O113" s="107" t="s">
        <v>368</v>
      </c>
    </row>
    <row r="114" spans="14:15" ht="14.4">
      <c r="N114" s="107" t="s">
        <v>391</v>
      </c>
      <c r="O114" s="107" t="s">
        <v>390</v>
      </c>
    </row>
    <row r="115" spans="14:15" ht="14.4">
      <c r="N115" s="107" t="s">
        <v>373</v>
      </c>
      <c r="O115" s="107" t="s">
        <v>372</v>
      </c>
    </row>
    <row r="116" spans="14:15" ht="14.4">
      <c r="N116" s="107" t="s">
        <v>379</v>
      </c>
      <c r="O116" s="107" t="s">
        <v>378</v>
      </c>
    </row>
    <row r="117" spans="14:15" ht="14.4">
      <c r="N117" s="107" t="s">
        <v>385</v>
      </c>
      <c r="O117" s="107" t="s">
        <v>384</v>
      </c>
    </row>
    <row r="118" spans="14:15" ht="14.4">
      <c r="N118" s="107" t="s">
        <v>624</v>
      </c>
      <c r="O118" s="107" t="s">
        <v>623</v>
      </c>
    </row>
    <row r="119" spans="14:15" ht="14.4">
      <c r="N119" s="107" t="s">
        <v>387</v>
      </c>
      <c r="O119" s="107" t="s">
        <v>386</v>
      </c>
    </row>
    <row r="120" spans="14:15" ht="14.4">
      <c r="N120" s="107" t="s">
        <v>375</v>
      </c>
      <c r="O120" s="107" t="s">
        <v>374</v>
      </c>
    </row>
    <row r="121" spans="14:15" ht="14.4">
      <c r="N121" s="107" t="s">
        <v>393</v>
      </c>
      <c r="O121" s="107" t="s">
        <v>392</v>
      </c>
    </row>
    <row r="122" spans="14:15" ht="14.4">
      <c r="N122" s="107" t="s">
        <v>411</v>
      </c>
      <c r="O122" s="107" t="s">
        <v>410</v>
      </c>
    </row>
    <row r="123" spans="14:15" ht="14.4">
      <c r="N123" s="107" t="s">
        <v>395</v>
      </c>
      <c r="O123" s="107" t="s">
        <v>394</v>
      </c>
    </row>
    <row r="124" spans="14:15" ht="14.4">
      <c r="N124" s="107" t="s">
        <v>405</v>
      </c>
      <c r="O124" s="107" t="s">
        <v>404</v>
      </c>
    </row>
    <row r="125" spans="14:15" ht="14.4">
      <c r="N125" s="107" t="s">
        <v>403</v>
      </c>
      <c r="O125" s="107" t="s">
        <v>402</v>
      </c>
    </row>
    <row r="126" spans="14:15" ht="14.4">
      <c r="N126" s="107" t="s">
        <v>413</v>
      </c>
      <c r="O126" s="107" t="s">
        <v>412</v>
      </c>
    </row>
    <row r="127" spans="14:15" ht="14.4">
      <c r="N127" s="107" t="s">
        <v>399</v>
      </c>
      <c r="O127" s="107" t="s">
        <v>398</v>
      </c>
    </row>
    <row r="128" spans="14:15" ht="14.4">
      <c r="N128" s="107" t="s">
        <v>407</v>
      </c>
      <c r="O128" s="107" t="s">
        <v>406</v>
      </c>
    </row>
    <row r="129" spans="14:15" ht="14.4">
      <c r="N129" s="107" t="s">
        <v>409</v>
      </c>
      <c r="O129" s="107" t="s">
        <v>408</v>
      </c>
    </row>
    <row r="130" spans="14:15" ht="14.4">
      <c r="N130" s="107" t="s">
        <v>437</v>
      </c>
      <c r="O130" s="107" t="s">
        <v>436</v>
      </c>
    </row>
    <row r="131" spans="14:15" ht="14.4">
      <c r="N131" s="107" t="s">
        <v>429</v>
      </c>
      <c r="O131" s="107" t="s">
        <v>428</v>
      </c>
    </row>
    <row r="132" spans="14:15" ht="14.4">
      <c r="N132" s="107" t="s">
        <v>425</v>
      </c>
      <c r="O132" s="107" t="s">
        <v>424</v>
      </c>
    </row>
    <row r="133" spans="14:15" ht="14.4">
      <c r="N133" s="107" t="s">
        <v>453</v>
      </c>
      <c r="O133" s="107" t="s">
        <v>452</v>
      </c>
    </row>
    <row r="134" spans="14:15" ht="14.4">
      <c r="N134" s="107" t="s">
        <v>457</v>
      </c>
      <c r="O134" s="107" t="s">
        <v>456</v>
      </c>
    </row>
    <row r="135" spans="14:15" ht="14.4">
      <c r="N135" s="107" t="s">
        <v>451</v>
      </c>
      <c r="O135" s="107" t="s">
        <v>450</v>
      </c>
    </row>
    <row r="136" spans="14:15" ht="14.4">
      <c r="N136" s="107" t="s">
        <v>431</v>
      </c>
      <c r="O136" s="107" t="s">
        <v>430</v>
      </c>
    </row>
    <row r="137" spans="14:15" ht="14.4">
      <c r="N137" s="107" t="s">
        <v>447</v>
      </c>
      <c r="O137" s="107" t="s">
        <v>446</v>
      </c>
    </row>
    <row r="138" spans="14:15" ht="14.4">
      <c r="N138" s="107" t="s">
        <v>427</v>
      </c>
      <c r="O138" s="107" t="s">
        <v>426</v>
      </c>
    </row>
    <row r="139" spans="14:15" ht="14.4">
      <c r="N139" s="107" t="s">
        <v>441</v>
      </c>
      <c r="O139" s="107" t="s">
        <v>440</v>
      </c>
    </row>
    <row r="140" spans="14:15" ht="14.4">
      <c r="N140" s="107" t="s">
        <v>443</v>
      </c>
      <c r="O140" s="107" t="s">
        <v>442</v>
      </c>
    </row>
    <row r="141" spans="14:15" ht="14.4">
      <c r="N141" s="107" t="s">
        <v>449</v>
      </c>
      <c r="O141" s="107" t="s">
        <v>448</v>
      </c>
    </row>
    <row r="142" spans="14:15" ht="14.4">
      <c r="N142" s="107" t="s">
        <v>628</v>
      </c>
      <c r="O142" s="107" t="s">
        <v>627</v>
      </c>
    </row>
    <row r="143" spans="14:15" ht="14.4">
      <c r="N143" s="107" t="s">
        <v>455</v>
      </c>
      <c r="O143" s="107" t="s">
        <v>454</v>
      </c>
    </row>
    <row r="144" spans="14:15" ht="14.4">
      <c r="N144" s="107" t="s">
        <v>295</v>
      </c>
      <c r="O144" s="107" t="s">
        <v>294</v>
      </c>
    </row>
    <row r="145" spans="14:15" ht="14.4">
      <c r="N145" s="107" t="s">
        <v>419</v>
      </c>
      <c r="O145" s="107" t="s">
        <v>418</v>
      </c>
    </row>
    <row r="146" spans="14:15" ht="14.4">
      <c r="N146" s="107" t="s">
        <v>417</v>
      </c>
      <c r="O146" s="107" t="s">
        <v>416</v>
      </c>
    </row>
    <row r="147" spans="14:15" ht="14.4">
      <c r="N147" s="107" t="s">
        <v>435</v>
      </c>
      <c r="O147" s="107" t="s">
        <v>434</v>
      </c>
    </row>
    <row r="148" spans="14:15" ht="14.4">
      <c r="N148" s="107" t="s">
        <v>421</v>
      </c>
      <c r="O148" s="107" t="s">
        <v>420</v>
      </c>
    </row>
    <row r="149" spans="14:15" ht="14.4">
      <c r="N149" s="107" t="s">
        <v>445</v>
      </c>
      <c r="O149" s="107" t="s">
        <v>444</v>
      </c>
    </row>
    <row r="150" spans="14:15" ht="14.4">
      <c r="N150" s="107" t="s">
        <v>415</v>
      </c>
      <c r="O150" s="107" t="s">
        <v>414</v>
      </c>
    </row>
    <row r="151" spans="14:15" ht="14.4">
      <c r="N151" s="107" t="s">
        <v>459</v>
      </c>
      <c r="O151" s="107" t="s">
        <v>458</v>
      </c>
    </row>
    <row r="152" spans="14:15" ht="14.4">
      <c r="N152" s="107" t="s">
        <v>461</v>
      </c>
      <c r="O152" s="107" t="s">
        <v>460</v>
      </c>
    </row>
    <row r="153" spans="14:15" ht="14.4">
      <c r="N153" s="107" t="s">
        <v>479</v>
      </c>
      <c r="O153" s="107" t="s">
        <v>478</v>
      </c>
    </row>
    <row r="154" spans="14:15" ht="14.4">
      <c r="N154" s="107" t="s">
        <v>477</v>
      </c>
      <c r="O154" s="107" t="s">
        <v>476</v>
      </c>
    </row>
    <row r="155" spans="14:15" ht="14.4">
      <c r="N155" s="107" t="s">
        <v>473</v>
      </c>
      <c r="O155" s="107" t="s">
        <v>472</v>
      </c>
    </row>
    <row r="156" spans="14:15" ht="14.4">
      <c r="N156" s="107" t="s">
        <v>184</v>
      </c>
      <c r="O156" s="107" t="s">
        <v>161</v>
      </c>
    </row>
    <row r="157" spans="14:15" ht="14.4">
      <c r="N157" s="107" t="s">
        <v>463</v>
      </c>
      <c r="O157" s="107" t="s">
        <v>462</v>
      </c>
    </row>
    <row r="158" spans="14:15" ht="14.4">
      <c r="N158" s="107" t="s">
        <v>483</v>
      </c>
      <c r="O158" s="107" t="s">
        <v>482</v>
      </c>
    </row>
    <row r="159" spans="14:15" ht="14.4">
      <c r="N159" s="107" t="s">
        <v>471</v>
      </c>
      <c r="O159" s="107" t="s">
        <v>470</v>
      </c>
    </row>
    <row r="160" spans="14:15" ht="14.4">
      <c r="N160" s="107" t="s">
        <v>465</v>
      </c>
      <c r="O160" s="107" t="s">
        <v>464</v>
      </c>
    </row>
    <row r="161" spans="14:15" ht="14.4">
      <c r="N161" s="107" t="s">
        <v>469</v>
      </c>
      <c r="O161" s="107" t="s">
        <v>468</v>
      </c>
    </row>
    <row r="162" spans="14:15" ht="14.4">
      <c r="N162" s="107" t="s">
        <v>481</v>
      </c>
      <c r="O162" s="107" t="s">
        <v>480</v>
      </c>
    </row>
    <row r="163" spans="14:15" ht="14.4">
      <c r="N163" s="107" t="s">
        <v>467</v>
      </c>
      <c r="O163" s="107" t="s">
        <v>466</v>
      </c>
    </row>
    <row r="164" spans="14:15" ht="14.4">
      <c r="N164" s="107" t="s">
        <v>439</v>
      </c>
      <c r="O164" s="107" t="s">
        <v>438</v>
      </c>
    </row>
    <row r="165" spans="14:15" ht="14.4">
      <c r="N165" s="107" t="s">
        <v>475</v>
      </c>
      <c r="O165" s="107" t="s">
        <v>474</v>
      </c>
    </row>
    <row r="166" spans="14:15" ht="14.4">
      <c r="N166" s="107" t="s">
        <v>485</v>
      </c>
      <c r="O166" s="107" t="s">
        <v>484</v>
      </c>
    </row>
    <row r="167" spans="14:15" ht="14.4">
      <c r="N167" s="107" t="s">
        <v>497</v>
      </c>
      <c r="O167" s="107" t="s">
        <v>496</v>
      </c>
    </row>
    <row r="168" spans="14:15" ht="14.4">
      <c r="N168" s="107" t="s">
        <v>511</v>
      </c>
      <c r="O168" s="107" t="s">
        <v>510</v>
      </c>
    </row>
    <row r="169" spans="14:15" ht="14.4">
      <c r="N169" s="107" t="s">
        <v>507</v>
      </c>
      <c r="O169" s="107" t="s">
        <v>506</v>
      </c>
    </row>
    <row r="170" spans="14:15" ht="14.4">
      <c r="N170" s="107" t="s">
        <v>487</v>
      </c>
      <c r="O170" s="107" t="s">
        <v>486</v>
      </c>
    </row>
    <row r="171" spans="14:15" ht="14.4">
      <c r="N171" s="107" t="s">
        <v>493</v>
      </c>
      <c r="O171" s="107" t="s">
        <v>492</v>
      </c>
    </row>
    <row r="172" spans="14:15" ht="14.4">
      <c r="N172" s="107" t="s">
        <v>513</v>
      </c>
      <c r="O172" s="107" t="s">
        <v>512</v>
      </c>
    </row>
    <row r="173" spans="14:15" ht="14.4">
      <c r="N173" s="107" t="s">
        <v>489</v>
      </c>
      <c r="O173" s="107" t="s">
        <v>488</v>
      </c>
    </row>
    <row r="174" spans="14:15" ht="14.4">
      <c r="N174" s="107" t="s">
        <v>495</v>
      </c>
      <c r="O174" s="107" t="s">
        <v>494</v>
      </c>
    </row>
    <row r="175" spans="14:15" ht="14.4">
      <c r="N175" s="107" t="s">
        <v>503</v>
      </c>
      <c r="O175" s="107" t="s">
        <v>502</v>
      </c>
    </row>
    <row r="176" spans="14:15" ht="14.4">
      <c r="N176" s="107" t="s">
        <v>499</v>
      </c>
      <c r="O176" s="107" t="s">
        <v>498</v>
      </c>
    </row>
    <row r="177" spans="14:15" ht="14.4">
      <c r="N177" s="107" t="s">
        <v>509</v>
      </c>
      <c r="O177" s="107" t="s">
        <v>508</v>
      </c>
    </row>
    <row r="178" spans="14:15" ht="14.4">
      <c r="N178" s="107" t="s">
        <v>505</v>
      </c>
      <c r="O178" s="107" t="s">
        <v>504</v>
      </c>
    </row>
    <row r="179" spans="14:15" ht="14.4">
      <c r="N179" s="107" t="s">
        <v>515</v>
      </c>
      <c r="O179" s="107" t="s">
        <v>514</v>
      </c>
    </row>
    <row r="180" spans="14:15">
      <c r="N180" t="s">
        <v>635</v>
      </c>
      <c r="O180" t="s">
        <v>59</v>
      </c>
    </row>
    <row r="181" spans="14:15" ht="14.4">
      <c r="N181" s="107" t="s">
        <v>517</v>
      </c>
      <c r="O181" s="107" t="s">
        <v>516</v>
      </c>
    </row>
    <row r="182" spans="14:15" ht="14.4">
      <c r="N182" s="107" t="s">
        <v>519</v>
      </c>
      <c r="O182" s="107" t="s">
        <v>518</v>
      </c>
    </row>
    <row r="183" spans="14:15" ht="14.4">
      <c r="N183" s="107" t="s">
        <v>523</v>
      </c>
      <c r="O183" s="107" t="s">
        <v>522</v>
      </c>
    </row>
    <row r="184" spans="14:15" ht="14.4">
      <c r="N184" s="107" t="s">
        <v>525</v>
      </c>
      <c r="O184" s="107" t="s">
        <v>524</v>
      </c>
    </row>
    <row r="185" spans="14:15" ht="14.4">
      <c r="N185" s="107" t="s">
        <v>207</v>
      </c>
      <c r="O185" s="107" t="s">
        <v>206</v>
      </c>
    </row>
    <row r="186" spans="14:15" ht="14.4">
      <c r="N186" s="107" t="s">
        <v>637</v>
      </c>
      <c r="O186" s="107" t="s">
        <v>636</v>
      </c>
    </row>
    <row r="187" spans="14:15" ht="14.4">
      <c r="N187" s="107" t="s">
        <v>538</v>
      </c>
      <c r="O187" s="107" t="s">
        <v>537</v>
      </c>
    </row>
    <row r="188" spans="14:15" ht="14.4">
      <c r="N188" s="107" t="s">
        <v>383</v>
      </c>
      <c r="O188" s="107" t="s">
        <v>382</v>
      </c>
    </row>
    <row r="189" spans="14:15" ht="14.4">
      <c r="N189" s="107" t="s">
        <v>397</v>
      </c>
      <c r="O189" s="107" t="s">
        <v>396</v>
      </c>
    </row>
    <row r="190" spans="14:15" ht="14.4">
      <c r="N190" s="107" t="s">
        <v>423</v>
      </c>
      <c r="O190" s="107" t="s">
        <v>422</v>
      </c>
    </row>
    <row r="191" spans="14:15" ht="14.4">
      <c r="N191" s="107" t="s">
        <v>501</v>
      </c>
      <c r="O191" s="107" t="s">
        <v>500</v>
      </c>
    </row>
    <row r="192" spans="14:15" ht="14.4">
      <c r="N192" s="107" t="s">
        <v>608</v>
      </c>
      <c r="O192" s="107" t="s">
        <v>607</v>
      </c>
    </row>
    <row r="193" spans="14:15" ht="14.4">
      <c r="N193" s="107" t="s">
        <v>622</v>
      </c>
      <c r="O193" s="107" t="s">
        <v>621</v>
      </c>
    </row>
    <row r="194" spans="14:15" ht="14.4">
      <c r="N194" s="107" t="s">
        <v>548</v>
      </c>
      <c r="O194" s="107" t="s">
        <v>547</v>
      </c>
    </row>
    <row r="195" spans="14:15" ht="14.4">
      <c r="N195" s="107" t="s">
        <v>556</v>
      </c>
      <c r="O195" s="107" t="s">
        <v>555</v>
      </c>
    </row>
    <row r="196" spans="14:15" ht="14.4">
      <c r="N196" s="107" t="s">
        <v>527</v>
      </c>
      <c r="O196" s="107" t="s">
        <v>526</v>
      </c>
    </row>
    <row r="197" spans="14:15" ht="14.4">
      <c r="N197" s="107" t="s">
        <v>550</v>
      </c>
      <c r="O197" s="107" t="s">
        <v>549</v>
      </c>
    </row>
    <row r="198" spans="14:15" ht="14.4">
      <c r="N198" s="107" t="s">
        <v>521</v>
      </c>
      <c r="O198" s="107" t="s">
        <v>520</v>
      </c>
    </row>
    <row r="199" spans="14:15" ht="14.4">
      <c r="N199" s="107" t="s">
        <v>531</v>
      </c>
      <c r="O199" s="107" t="s">
        <v>530</v>
      </c>
    </row>
    <row r="200" spans="14:15" ht="14.4">
      <c r="N200" s="107" t="s">
        <v>546</v>
      </c>
      <c r="O200" s="107" t="s">
        <v>545</v>
      </c>
    </row>
    <row r="201" spans="14:15" ht="14.4">
      <c r="N201" s="107" t="s">
        <v>536</v>
      </c>
      <c r="O201" s="107" t="s">
        <v>535</v>
      </c>
    </row>
    <row r="202" spans="14:15" ht="14.4">
      <c r="N202" s="107" t="s">
        <v>641</v>
      </c>
      <c r="O202" s="107" t="s">
        <v>640</v>
      </c>
    </row>
    <row r="203" spans="14:15" ht="14.4">
      <c r="N203" s="107" t="s">
        <v>544</v>
      </c>
      <c r="O203" s="107" t="s">
        <v>543</v>
      </c>
    </row>
    <row r="204" spans="14:15" ht="14.4">
      <c r="N204" s="107" t="s">
        <v>540</v>
      </c>
      <c r="O204" s="107" t="s">
        <v>539</v>
      </c>
    </row>
    <row r="205" spans="14:15" ht="14.4">
      <c r="N205" s="107" t="s">
        <v>529</v>
      </c>
      <c r="O205" s="107" t="s">
        <v>528</v>
      </c>
    </row>
    <row r="206" spans="14:15" ht="14.4">
      <c r="N206" s="107" t="s">
        <v>552</v>
      </c>
      <c r="O206" s="107" t="s">
        <v>551</v>
      </c>
    </row>
    <row r="207" spans="14:15" ht="14.4">
      <c r="N207" s="107" t="s">
        <v>630</v>
      </c>
      <c r="O207" s="107" t="s">
        <v>629</v>
      </c>
    </row>
    <row r="208" spans="14:15" ht="14.4">
      <c r="N208" s="107" t="s">
        <v>327</v>
      </c>
      <c r="O208" s="107" t="s">
        <v>326</v>
      </c>
    </row>
    <row r="209" spans="14:15" ht="14.4">
      <c r="N209" s="107" t="s">
        <v>639</v>
      </c>
      <c r="O209" s="107" t="s">
        <v>638</v>
      </c>
    </row>
    <row r="210" spans="14:15" ht="14.4">
      <c r="N210" s="107" t="s">
        <v>285</v>
      </c>
      <c r="O210" s="107" t="s">
        <v>284</v>
      </c>
    </row>
    <row r="211" spans="14:15" ht="14.4">
      <c r="N211" s="107" t="s">
        <v>401</v>
      </c>
      <c r="O211" s="107" t="s">
        <v>400</v>
      </c>
    </row>
    <row r="212" spans="14:15" ht="14.4">
      <c r="N212" s="107" t="s">
        <v>533</v>
      </c>
      <c r="O212" s="107" t="s">
        <v>532</v>
      </c>
    </row>
    <row r="213" spans="14:15" ht="14.4">
      <c r="N213" s="107" t="s">
        <v>554</v>
      </c>
      <c r="O213" s="107" t="s">
        <v>553</v>
      </c>
    </row>
    <row r="214" spans="14:15" ht="14.4">
      <c r="N214" s="107" t="s">
        <v>542</v>
      </c>
      <c r="O214" s="107" t="s">
        <v>541</v>
      </c>
    </row>
    <row r="215" spans="14:15" ht="14.4">
      <c r="N215" s="107" t="s">
        <v>560</v>
      </c>
      <c r="O215" s="107" t="s">
        <v>559</v>
      </c>
    </row>
    <row r="216" spans="14:15" ht="14.4">
      <c r="N216" s="107" t="s">
        <v>534</v>
      </c>
      <c r="O216" s="107" t="s">
        <v>153</v>
      </c>
    </row>
    <row r="217" spans="14:15" ht="14.4">
      <c r="N217" s="107" t="s">
        <v>237</v>
      </c>
      <c r="O217" s="107" t="s">
        <v>236</v>
      </c>
    </row>
    <row r="218" spans="14:15" ht="14.4">
      <c r="N218" s="107" t="s">
        <v>590</v>
      </c>
      <c r="O218" s="107" t="s">
        <v>589</v>
      </c>
    </row>
    <row r="219" spans="14:15" ht="14.4">
      <c r="N219" s="107" t="s">
        <v>572</v>
      </c>
      <c r="O219" s="107" t="s">
        <v>571</v>
      </c>
    </row>
    <row r="220" spans="14:15" ht="14.4">
      <c r="N220" s="107" t="s">
        <v>592</v>
      </c>
      <c r="O220" s="107" t="s">
        <v>591</v>
      </c>
    </row>
    <row r="221" spans="14:15" ht="14.4">
      <c r="N221" s="107" t="s">
        <v>570</v>
      </c>
      <c r="O221" s="107" t="s">
        <v>569</v>
      </c>
    </row>
    <row r="222" spans="14:15" ht="14.4">
      <c r="N222" s="107" t="s">
        <v>576</v>
      </c>
      <c r="O222" s="107" t="s">
        <v>575</v>
      </c>
    </row>
    <row r="223" spans="14:15" ht="14.4">
      <c r="N223" s="107" t="s">
        <v>568</v>
      </c>
      <c r="O223" s="107" t="s">
        <v>567</v>
      </c>
    </row>
    <row r="224" spans="14:15" ht="14.4">
      <c r="N224" s="107" t="s">
        <v>574</v>
      </c>
      <c r="O224" s="107" t="s">
        <v>573</v>
      </c>
    </row>
    <row r="225" spans="14:15" ht="14.4">
      <c r="N225" s="107" t="s">
        <v>582</v>
      </c>
      <c r="O225" s="107" t="s">
        <v>581</v>
      </c>
    </row>
    <row r="226" spans="14:15" ht="14.4">
      <c r="N226" s="107" t="s">
        <v>586</v>
      </c>
      <c r="O226" s="107" t="s">
        <v>585</v>
      </c>
    </row>
    <row r="227" spans="14:15" ht="14.4">
      <c r="N227" s="107" t="s">
        <v>580</v>
      </c>
      <c r="O227" s="107" t="s">
        <v>579</v>
      </c>
    </row>
    <row r="228" spans="14:15" ht="14.4">
      <c r="N228" s="107" t="s">
        <v>584</v>
      </c>
      <c r="O228" s="107" t="s">
        <v>583</v>
      </c>
    </row>
    <row r="229" spans="14:15" ht="14.4">
      <c r="N229" s="107" t="s">
        <v>578</v>
      </c>
      <c r="O229" s="107" t="s">
        <v>577</v>
      </c>
    </row>
    <row r="230" spans="14:15" ht="14.4">
      <c r="N230" s="107" t="s">
        <v>562</v>
      </c>
      <c r="O230" s="107" t="s">
        <v>561</v>
      </c>
    </row>
    <row r="231" spans="14:15" ht="14.4">
      <c r="N231" s="107" t="s">
        <v>588</v>
      </c>
      <c r="O231" s="107" t="s">
        <v>587</v>
      </c>
    </row>
    <row r="232" spans="14:15" ht="14.4">
      <c r="N232" s="107" t="s">
        <v>596</v>
      </c>
      <c r="O232" s="107" t="s">
        <v>595</v>
      </c>
    </row>
    <row r="233" spans="14:15" ht="14.4">
      <c r="N233" s="107" t="s">
        <v>594</v>
      </c>
      <c r="O233" s="107" t="s">
        <v>593</v>
      </c>
    </row>
    <row r="234" spans="14:15" ht="14.4">
      <c r="N234" s="107" t="s">
        <v>178</v>
      </c>
      <c r="O234" t="s">
        <v>155</v>
      </c>
    </row>
    <row r="235" spans="14:15">
      <c r="N235" t="s">
        <v>301</v>
      </c>
      <c r="O235" t="s">
        <v>53</v>
      </c>
    </row>
    <row r="236" spans="14:15" ht="14.4">
      <c r="N236" s="107" t="s">
        <v>301</v>
      </c>
      <c r="O236" s="107" t="s">
        <v>53</v>
      </c>
    </row>
    <row r="237" spans="14:15" ht="14.4">
      <c r="N237" s="107" t="s">
        <v>600</v>
      </c>
      <c r="O237" s="107" t="s">
        <v>599</v>
      </c>
    </row>
    <row r="238" spans="14:15" ht="14.4">
      <c r="N238" s="107" t="s">
        <v>598</v>
      </c>
      <c r="O238" s="107" t="s">
        <v>597</v>
      </c>
    </row>
    <row r="239" spans="14:15" ht="14.4">
      <c r="N239" s="107" t="s">
        <v>602</v>
      </c>
      <c r="O239" s="107" t="s">
        <v>601</v>
      </c>
    </row>
    <row r="240" spans="14:15" ht="14.4">
      <c r="N240" s="107" t="s">
        <v>604</v>
      </c>
      <c r="O240" s="107" t="s">
        <v>603</v>
      </c>
    </row>
    <row r="241" spans="14:15" ht="14.4">
      <c r="N241" s="107" t="s">
        <v>618</v>
      </c>
      <c r="O241" s="107" t="s">
        <v>617</v>
      </c>
    </row>
    <row r="242" spans="14:15" ht="14.4">
      <c r="N242" s="107" t="s">
        <v>606</v>
      </c>
      <c r="O242" s="107" t="s">
        <v>605</v>
      </c>
    </row>
    <row r="243" spans="14:15" ht="14.4">
      <c r="N243" s="107" t="s">
        <v>610</v>
      </c>
      <c r="O243" s="107" t="s">
        <v>609</v>
      </c>
    </row>
    <row r="244" spans="14:15" ht="14.4">
      <c r="N244" s="107" t="s">
        <v>616</v>
      </c>
      <c r="O244" s="107" t="s">
        <v>615</v>
      </c>
    </row>
    <row r="245" spans="14:15" ht="14.4">
      <c r="N245" s="107" t="s">
        <v>612</v>
      </c>
      <c r="O245" s="107" t="s">
        <v>611</v>
      </c>
    </row>
    <row r="246" spans="14:15" ht="14.4">
      <c r="N246" s="107" t="s">
        <v>614</v>
      </c>
      <c r="O246" s="107" t="s">
        <v>613</v>
      </c>
    </row>
    <row r="247" spans="14:15" ht="14.4">
      <c r="N247" s="107" t="s">
        <v>620</v>
      </c>
      <c r="O247" s="107" t="s">
        <v>619</v>
      </c>
    </row>
    <row r="248" spans="14:15" ht="14.4">
      <c r="N248" s="107" t="s">
        <v>281</v>
      </c>
      <c r="O248" s="107" t="s">
        <v>280</v>
      </c>
    </row>
    <row r="249" spans="14:15" ht="14.4">
      <c r="N249" s="107" t="s">
        <v>626</v>
      </c>
      <c r="O249" s="107" t="s">
        <v>625</v>
      </c>
    </row>
    <row r="250" spans="14:15" ht="14.4">
      <c r="N250" s="107" t="s">
        <v>632</v>
      </c>
      <c r="O250" s="107" t="s">
        <v>631</v>
      </c>
    </row>
    <row r="251" spans="14:15" ht="14.4">
      <c r="N251" s="107" t="s">
        <v>634</v>
      </c>
      <c r="O251" s="107" t="s">
        <v>633</v>
      </c>
    </row>
    <row r="261" spans="14:15" ht="14.4">
      <c r="N261" s="107"/>
      <c r="O261" s="107"/>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I26"/>
  <sheetViews>
    <sheetView workbookViewId="0">
      <selection activeCell="E19" sqref="E19:F19"/>
    </sheetView>
  </sheetViews>
  <sheetFormatPr defaultColWidth="0" defaultRowHeight="13.2" zeroHeight="1"/>
  <cols>
    <col min="1" max="6" width="9.33203125" customWidth="1"/>
    <col min="7" max="7" width="20.6640625" bestFit="1" customWidth="1"/>
    <col min="8" max="8" width="10.6640625" bestFit="1" customWidth="1"/>
    <col min="9" max="9" width="9.33203125" customWidth="1"/>
    <col min="10" max="16384" width="9.33203125" hidden="1"/>
  </cols>
  <sheetData>
    <row r="1" spans="1:9">
      <c r="A1" s="45"/>
      <c r="B1" s="45"/>
      <c r="C1" s="45"/>
      <c r="D1" s="45"/>
      <c r="E1" s="45"/>
      <c r="F1" s="45"/>
      <c r="G1" s="45"/>
      <c r="H1" s="45"/>
      <c r="I1" s="45"/>
    </row>
    <row r="2" spans="1:9">
      <c r="A2" s="45"/>
      <c r="B2" s="192" t="s">
        <v>62</v>
      </c>
      <c r="C2" s="193"/>
      <c r="D2" s="193"/>
      <c r="E2" s="193"/>
      <c r="F2" s="194"/>
      <c r="G2" s="45"/>
      <c r="H2" s="45"/>
      <c r="I2" s="45"/>
    </row>
    <row r="3" spans="1:9">
      <c r="A3" s="45"/>
      <c r="B3" s="195"/>
      <c r="C3" s="196"/>
      <c r="D3" s="196"/>
      <c r="E3" s="196"/>
      <c r="F3" s="197"/>
      <c r="G3" s="46" t="s">
        <v>63</v>
      </c>
      <c r="H3" s="47" t="s">
        <v>64</v>
      </c>
      <c r="I3" s="45"/>
    </row>
    <row r="4" spans="1:9">
      <c r="A4" s="45"/>
      <c r="B4" s="45"/>
      <c r="C4" s="45"/>
      <c r="D4" s="45"/>
      <c r="E4" s="45"/>
      <c r="F4" s="45"/>
      <c r="G4" s="45"/>
      <c r="H4" s="45"/>
      <c r="I4" s="45"/>
    </row>
    <row r="5" spans="1:9">
      <c r="A5" s="45"/>
      <c r="B5" s="48" t="s">
        <v>65</v>
      </c>
      <c r="C5" s="49"/>
      <c r="D5" s="49"/>
      <c r="E5" s="191" t="str">
        <f>IF('Order Form'!D5&gt;0,"Yes","No")</f>
        <v>No</v>
      </c>
      <c r="F5" s="191"/>
      <c r="G5" s="50"/>
      <c r="H5" s="51" t="s">
        <v>13</v>
      </c>
      <c r="I5" s="45"/>
    </row>
    <row r="6" spans="1:9">
      <c r="A6" s="45"/>
      <c r="B6" s="47"/>
      <c r="C6" s="45"/>
      <c r="D6" s="45"/>
      <c r="E6" s="45"/>
      <c r="F6" s="45"/>
      <c r="G6" s="52"/>
      <c r="H6" s="46"/>
      <c r="I6" s="45"/>
    </row>
    <row r="7" spans="1:9">
      <c r="A7" s="45"/>
      <c r="B7" s="48" t="s">
        <v>66</v>
      </c>
      <c r="C7" s="49"/>
      <c r="D7" s="49"/>
      <c r="E7" s="191" t="str">
        <f>IF(ISTEXT('Order Form'!G5)=TRUE,"Yes",IF(ISNUMBER('Order Form'!G5)=TRUE,"Yes","No"))</f>
        <v>No</v>
      </c>
      <c r="F7" s="191"/>
      <c r="G7" s="50"/>
      <c r="H7" s="51" t="s">
        <v>13</v>
      </c>
      <c r="I7" s="45"/>
    </row>
    <row r="8" spans="1:9">
      <c r="A8" s="45"/>
      <c r="B8" s="47"/>
      <c r="C8" s="45"/>
      <c r="D8" s="45"/>
      <c r="E8" s="45"/>
      <c r="F8" s="45"/>
      <c r="G8" s="52"/>
      <c r="H8" s="46"/>
      <c r="I8" s="45"/>
    </row>
    <row r="9" spans="1:9">
      <c r="A9" s="45"/>
      <c r="B9" s="48" t="s">
        <v>67</v>
      </c>
      <c r="C9" s="49"/>
      <c r="D9" s="53" t="str">
        <f>COUNTA('Order Form'!B32:B142)&amp;" Entries"</f>
        <v>111 Entries</v>
      </c>
      <c r="E9" s="191" t="str">
        <f>IF(COUNTA('Order Form'!B32:B142)&gt;0,"Yes","No")</f>
        <v>Yes</v>
      </c>
      <c r="F9" s="191"/>
      <c r="G9" s="50"/>
      <c r="H9" s="51" t="s">
        <v>13</v>
      </c>
      <c r="I9" s="45"/>
    </row>
    <row r="10" spans="1:9">
      <c r="A10" s="45"/>
      <c r="B10" s="47"/>
      <c r="C10" s="45"/>
      <c r="D10" s="45"/>
      <c r="E10" s="45"/>
      <c r="F10" s="45"/>
      <c r="G10" s="52"/>
      <c r="H10" s="46"/>
      <c r="I10" s="45"/>
    </row>
    <row r="11" spans="1:9">
      <c r="A11" s="45"/>
      <c r="B11" s="48" t="s">
        <v>68</v>
      </c>
      <c r="C11" s="49"/>
      <c r="D11" s="53" t="str">
        <f>COUNTIF('Order Form'!H32:H142,"&gt;0")&amp;" Entries"</f>
        <v>0 Entries</v>
      </c>
      <c r="E11" s="191" t="str">
        <f>IF(SUM('Order Form'!H32:H142)&gt;0,"Yes","No")</f>
        <v>No</v>
      </c>
      <c r="F11" s="191"/>
      <c r="G11" s="50"/>
      <c r="H11" s="51" t="s">
        <v>13</v>
      </c>
      <c r="I11" s="45"/>
    </row>
    <row r="12" spans="1:9">
      <c r="A12" s="45"/>
      <c r="B12" s="45"/>
      <c r="C12" s="45"/>
      <c r="D12" s="45"/>
      <c r="E12" s="45"/>
      <c r="F12" s="45"/>
      <c r="G12" s="52"/>
      <c r="H12" s="46"/>
      <c r="I12" s="45"/>
    </row>
    <row r="13" spans="1:9">
      <c r="A13" s="45"/>
      <c r="B13" s="48" t="s">
        <v>69</v>
      </c>
      <c r="C13" s="49"/>
      <c r="D13" s="49"/>
      <c r="E13" s="191" t="str">
        <f>IF('Order Form'!K10="","None",'Order Form'!K10)</f>
        <v>None</v>
      </c>
      <c r="F13" s="191"/>
      <c r="G13" s="50" t="str">
        <f>IF(E13="GRATIS",IF('Order Form'!K11="","NO REASON CODE",""),"")</f>
        <v/>
      </c>
      <c r="H13" s="51" t="s">
        <v>13</v>
      </c>
      <c r="I13" s="45"/>
    </row>
    <row r="14" spans="1:9">
      <c r="A14" s="45"/>
      <c r="B14" s="47"/>
      <c r="C14" s="45"/>
      <c r="D14" s="45"/>
      <c r="E14" s="45"/>
      <c r="F14" s="45"/>
      <c r="G14" s="52"/>
      <c r="H14" s="46"/>
      <c r="I14" s="45"/>
    </row>
    <row r="15" spans="1:9">
      <c r="A15" s="45"/>
      <c r="B15" s="48" t="s">
        <v>70</v>
      </c>
      <c r="C15" s="49"/>
      <c r="D15" s="49"/>
      <c r="E15" s="191" t="str">
        <f>IF(SUM('Order Form'!J20:J142)&gt;1,"Yes","No")</f>
        <v>No</v>
      </c>
      <c r="F15" s="191"/>
      <c r="G15" s="67" t="str">
        <f>IF('Order Form'!$K$13="Yes","PRICE OVERRIDE",IF(E15="Yes","NO OVERRIDE",""))</f>
        <v/>
      </c>
      <c r="H15" s="51"/>
      <c r="I15" s="45"/>
    </row>
    <row r="16" spans="1:9">
      <c r="A16" s="45"/>
      <c r="B16" s="47"/>
      <c r="C16" s="45"/>
      <c r="D16" s="45"/>
      <c r="E16" s="45"/>
      <c r="F16" s="45"/>
      <c r="G16" s="52"/>
      <c r="H16" s="46"/>
      <c r="I16" s="45"/>
    </row>
    <row r="17" spans="1:9">
      <c r="A17" s="45"/>
      <c r="B17" s="48" t="s">
        <v>71</v>
      </c>
      <c r="C17" s="49"/>
      <c r="D17" s="49"/>
      <c r="E17" s="191" t="str">
        <f>IF(SUM('Order Form'!I32:I142)&gt;1,"Yes","No")</f>
        <v>Yes</v>
      </c>
      <c r="F17" s="191"/>
      <c r="G17" s="67" t="str">
        <f>IF('Order Form'!$K$13="Yes","PRICE OVERRIDE",IF(E17="Yes","NO OVERRIDE",""))</f>
        <v>NO OVERRIDE</v>
      </c>
      <c r="H17" s="51"/>
      <c r="I17" s="45"/>
    </row>
    <row r="18" spans="1:9">
      <c r="A18" s="45"/>
      <c r="B18" s="47"/>
      <c r="C18" s="45"/>
      <c r="D18" s="45"/>
      <c r="E18" s="45"/>
      <c r="F18" s="45"/>
      <c r="G18" s="52"/>
      <c r="H18" s="46"/>
      <c r="I18" s="45"/>
    </row>
    <row r="19" spans="1:9">
      <c r="A19" s="45"/>
      <c r="B19" s="48" t="s">
        <v>72</v>
      </c>
      <c r="C19" s="49"/>
      <c r="D19" s="49"/>
      <c r="E19" s="191" t="str">
        <f>IF(SUM('Order Form'!G32:G142)&gt;0,"Yes","No")</f>
        <v>No</v>
      </c>
      <c r="F19" s="191"/>
      <c r="G19" s="67" t="str">
        <f>IF('Order Form'!$K$12="Yes","DISCOUNT OVERRIDE",IF(E19="Yes","NO OVERRIDE",""))</f>
        <v/>
      </c>
      <c r="H19" s="51"/>
      <c r="I19" s="45"/>
    </row>
    <row r="20" spans="1:9">
      <c r="A20" s="45"/>
      <c r="B20" s="47"/>
      <c r="C20" s="45"/>
      <c r="D20" s="45"/>
      <c r="E20" s="45"/>
      <c r="F20" s="45"/>
      <c r="G20" s="52"/>
      <c r="H20" s="46"/>
      <c r="I20" s="45"/>
    </row>
    <row r="21" spans="1:9">
      <c r="A21" s="45"/>
      <c r="B21" s="48" t="s">
        <v>73</v>
      </c>
      <c r="C21" s="49"/>
      <c r="D21" s="49"/>
      <c r="E21" s="191" t="str">
        <f>IF('Order Form'!$K$17&gt;0,"Yes","No")</f>
        <v>No</v>
      </c>
      <c r="F21" s="191"/>
      <c r="G21" s="67" t="str">
        <f>IF('Order Form'!$K$12="Yes","DISCOUNT OVERRIDE",IF(E21="Yes","NO OVERRIDE",""))</f>
        <v/>
      </c>
      <c r="H21" s="51"/>
      <c r="I21" s="45"/>
    </row>
    <row r="22" spans="1:9">
      <c r="A22" s="45"/>
      <c r="B22" s="47"/>
      <c r="C22" s="45"/>
      <c r="D22" s="45"/>
      <c r="E22" s="45"/>
      <c r="F22" s="45"/>
      <c r="G22" s="52"/>
      <c r="H22" s="46"/>
      <c r="I22" s="45"/>
    </row>
    <row r="23" spans="1:9">
      <c r="A23" s="45"/>
      <c r="B23" s="48" t="s">
        <v>74</v>
      </c>
      <c r="C23" s="49"/>
      <c r="D23" s="49"/>
      <c r="E23" s="191" t="str">
        <f>IF('Order Form'!$K$15="Yes","Overridden","No")</f>
        <v>No</v>
      </c>
      <c r="F23" s="191"/>
      <c r="G23" s="50"/>
      <c r="H23" s="51"/>
      <c r="I23" s="45"/>
    </row>
    <row r="24" spans="1:9">
      <c r="A24" s="45"/>
      <c r="B24" s="47"/>
      <c r="C24" s="45"/>
      <c r="D24" s="45"/>
      <c r="E24" s="45"/>
      <c r="F24" s="45"/>
      <c r="G24" s="52"/>
      <c r="H24" s="46"/>
      <c r="I24" s="45"/>
    </row>
    <row r="25" spans="1:9">
      <c r="A25" s="45"/>
      <c r="B25" s="48" t="s">
        <v>75</v>
      </c>
      <c r="C25" s="49"/>
      <c r="D25" s="49"/>
      <c r="E25" s="191" t="str">
        <f>IF('Order Form'!$K$16="Yes","Overridden","No")</f>
        <v>No</v>
      </c>
      <c r="F25" s="191"/>
      <c r="G25" s="50"/>
      <c r="H25" s="51"/>
      <c r="I25" s="45"/>
    </row>
    <row r="26" spans="1:9">
      <c r="A26" s="45"/>
      <c r="B26" s="45"/>
      <c r="C26" s="45"/>
      <c r="D26" s="45"/>
      <c r="E26" s="45"/>
      <c r="F26" s="45"/>
      <c r="G26" s="45"/>
      <c r="H26" s="45"/>
      <c r="I26" s="45"/>
    </row>
  </sheetData>
  <sheetProtection algorithmName="SHA-512" hashValue="cXFW4NJl8YdBx9IUcMvEIqJfqYkU6P7Xq7aSBlv9RHvw4vuc7JW+2oHVTX6Kd51qkccKJYVNZ8SWn4gYhgTmgg==" saltValue="Kgwjq7RAY524+QSELH+9Iw==" spinCount="100000" sheet="1" selectLockedCells="1"/>
  <mergeCells count="12">
    <mergeCell ref="E25:F25"/>
    <mergeCell ref="E15:F15"/>
    <mergeCell ref="B2:F3"/>
    <mergeCell ref="E5:F5"/>
    <mergeCell ref="E7:F7"/>
    <mergeCell ref="E9:F9"/>
    <mergeCell ref="E11:F11"/>
    <mergeCell ref="E13:F13"/>
    <mergeCell ref="E21:F21"/>
    <mergeCell ref="E17:F17"/>
    <mergeCell ref="E19:F19"/>
    <mergeCell ref="E23:F23"/>
  </mergeCells>
  <conditionalFormatting sqref="E5:F25">
    <cfRule type="containsText" dxfId="14" priority="22" operator="containsText" text="No">
      <formula>NOT(ISERROR(SEARCH("No",E5)))</formula>
    </cfRule>
    <cfRule type="containsText" dxfId="13" priority="23" operator="containsText" text="Yes">
      <formula>NOT(ISERROR(SEARCH("Yes",E5)))</formula>
    </cfRule>
  </conditionalFormatting>
  <conditionalFormatting sqref="E13:F13">
    <cfRule type="containsText" dxfId="12" priority="19" operator="containsText" text="GR">
      <formula>NOT(ISERROR(SEARCH("GR",E13)))</formula>
    </cfRule>
    <cfRule type="containsText" dxfId="11" priority="20" operator="containsText" text="None">
      <formula>NOT(ISERROR(SEARCH("None",E13)))</formula>
    </cfRule>
    <cfRule type="containsText" dxfId="10" priority="21" operator="containsText" text="SA">
      <formula>NOT(ISERROR(SEARCH("SA",E13)))</formula>
    </cfRule>
  </conditionalFormatting>
  <conditionalFormatting sqref="G13:H13">
    <cfRule type="containsText" dxfId="9" priority="18" operator="containsText" text="NO REASON CODE">
      <formula>NOT(ISERROR(SEARCH("NO REASON CODE",G13)))</formula>
    </cfRule>
  </conditionalFormatting>
  <conditionalFormatting sqref="G19 G23 G25 G21">
    <cfRule type="containsText" dxfId="8" priority="17" operator="containsText" text="DISCOUNT OVERRIDE">
      <formula>NOT(ISERROR(SEARCH("DISCOUNT OVERRIDE",G19)))</formula>
    </cfRule>
  </conditionalFormatting>
  <conditionalFormatting sqref="H13 H5 H7 H9 H11">
    <cfRule type="containsText" dxfId="7" priority="16" operator="containsText" text="Yes">
      <formula>NOT(ISERROR(SEARCH("Yes",H5)))</formula>
    </cfRule>
  </conditionalFormatting>
  <conditionalFormatting sqref="E5:F25">
    <cfRule type="containsText" dxfId="6" priority="8" operator="containsText" text="Overridden">
      <formula>NOT(ISERROR(SEARCH("Overridden",E5)))</formula>
    </cfRule>
  </conditionalFormatting>
  <conditionalFormatting sqref="G19">
    <cfRule type="containsText" dxfId="5" priority="6" operator="containsText" text="NO OVERRIDE">
      <formula>NOT(ISERROR(SEARCH("NO OVERRIDE",G19)))</formula>
    </cfRule>
  </conditionalFormatting>
  <conditionalFormatting sqref="G21">
    <cfRule type="containsText" dxfId="4" priority="5" operator="containsText" text="NO OVERRIDE">
      <formula>NOT(ISERROR(SEARCH("NO OVERRIDE",G21)))</formula>
    </cfRule>
  </conditionalFormatting>
  <conditionalFormatting sqref="G15">
    <cfRule type="containsText" dxfId="3" priority="4" operator="containsText" text="DISCOUNT OVERRIDE">
      <formula>NOT(ISERROR(SEARCH("DISCOUNT OVERRIDE",G15)))</formula>
    </cfRule>
  </conditionalFormatting>
  <conditionalFormatting sqref="G15">
    <cfRule type="containsText" dxfId="2" priority="3" operator="containsText" text="NO OVERRIDE">
      <formula>NOT(ISERROR(SEARCH("NO OVERRIDE",G15)))</formula>
    </cfRule>
  </conditionalFormatting>
  <conditionalFormatting sqref="G17">
    <cfRule type="containsText" dxfId="1" priority="2" operator="containsText" text="DISCOUNT OVERRIDE">
      <formula>NOT(ISERROR(SEARCH("DISCOUNT OVERRIDE",G17)))</formula>
    </cfRule>
  </conditionalFormatting>
  <conditionalFormatting sqref="G17">
    <cfRule type="containsText" dxfId="0" priority="1" operator="containsText" text="NO OVERRIDE">
      <formula>NOT(ISERROR(SEARCH("NO OVERRIDE",G17)))</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28"/>
  <sheetViews>
    <sheetView topLeftCell="A2" workbookViewId="0">
      <selection activeCell="E23" sqref="E23"/>
    </sheetView>
  </sheetViews>
  <sheetFormatPr defaultColWidth="0" defaultRowHeight="12.75" customHeight="1" zeroHeight="1"/>
  <cols>
    <col min="1" max="1" width="9.33203125" style="68" customWidth="1"/>
    <col min="2" max="2" width="3.33203125" style="68" customWidth="1"/>
    <col min="3" max="8" width="9.33203125" style="68" customWidth="1"/>
    <col min="9" max="9" width="3.33203125" style="68" customWidth="1"/>
    <col min="10" max="10" width="9.33203125" style="68" customWidth="1"/>
    <col min="11" max="16384" width="9.33203125" style="68" hidden="1"/>
  </cols>
  <sheetData>
    <row r="1" spans="2:9" ht="13.2"/>
    <row r="2" spans="2:9" ht="13.8" thickBot="1"/>
    <row r="3" spans="2:9" ht="13.2">
      <c r="B3" s="201"/>
      <c r="C3" s="202"/>
      <c r="D3" s="202"/>
      <c r="E3" s="202"/>
      <c r="F3" s="202"/>
      <c r="G3" s="202"/>
      <c r="H3" s="202"/>
      <c r="I3" s="203"/>
    </row>
    <row r="4" spans="2:9" ht="12.75" customHeight="1">
      <c r="B4" s="204"/>
      <c r="C4" s="205" t="s">
        <v>76</v>
      </c>
      <c r="D4" s="205"/>
      <c r="E4" s="205"/>
      <c r="F4" s="205"/>
      <c r="G4" s="205"/>
      <c r="H4" s="205"/>
      <c r="I4" s="206"/>
    </row>
    <row r="5" spans="2:9" ht="13.2">
      <c r="B5" s="204"/>
      <c r="C5" s="205"/>
      <c r="D5" s="205"/>
      <c r="E5" s="205"/>
      <c r="F5" s="205"/>
      <c r="G5" s="205"/>
      <c r="H5" s="205"/>
      <c r="I5" s="206"/>
    </row>
    <row r="6" spans="2:9" ht="13.2">
      <c r="B6" s="204"/>
      <c r="C6" s="205"/>
      <c r="D6" s="205"/>
      <c r="E6" s="205"/>
      <c r="F6" s="205"/>
      <c r="G6" s="205"/>
      <c r="H6" s="205"/>
      <c r="I6" s="206"/>
    </row>
    <row r="7" spans="2:9" ht="13.2">
      <c r="B7" s="204"/>
      <c r="C7" s="205"/>
      <c r="D7" s="205"/>
      <c r="E7" s="205"/>
      <c r="F7" s="205"/>
      <c r="G7" s="205"/>
      <c r="H7" s="205"/>
      <c r="I7" s="206"/>
    </row>
    <row r="8" spans="2:9" ht="13.2">
      <c r="B8" s="204"/>
      <c r="C8" s="205"/>
      <c r="D8" s="205"/>
      <c r="E8" s="205"/>
      <c r="F8" s="205"/>
      <c r="G8" s="205"/>
      <c r="H8" s="205"/>
      <c r="I8" s="206"/>
    </row>
    <row r="9" spans="2:9" ht="13.2">
      <c r="B9" s="204"/>
      <c r="C9" s="205"/>
      <c r="D9" s="205"/>
      <c r="E9" s="205"/>
      <c r="F9" s="205"/>
      <c r="G9" s="205"/>
      <c r="H9" s="205"/>
      <c r="I9" s="206"/>
    </row>
    <row r="10" spans="2:9" ht="13.2">
      <c r="B10" s="204"/>
      <c r="C10" s="205"/>
      <c r="D10" s="205"/>
      <c r="E10" s="205"/>
      <c r="F10" s="205"/>
      <c r="G10" s="205"/>
      <c r="H10" s="205"/>
      <c r="I10" s="206"/>
    </row>
    <row r="11" spans="2:9" ht="13.2">
      <c r="B11" s="204"/>
      <c r="C11" s="207" t="s">
        <v>77</v>
      </c>
      <c r="D11" s="207"/>
      <c r="E11" s="207"/>
      <c r="F11" s="207"/>
      <c r="G11" s="207"/>
      <c r="H11" s="207"/>
      <c r="I11" s="206"/>
    </row>
    <row r="12" spans="2:9" ht="13.8" thickBot="1">
      <c r="B12" s="198"/>
      <c r="C12" s="199"/>
      <c r="D12" s="199"/>
      <c r="E12" s="199"/>
      <c r="F12" s="199"/>
      <c r="G12" s="199"/>
      <c r="H12" s="199"/>
      <c r="I12" s="200"/>
    </row>
    <row r="13" spans="2:9" ht="13.2"/>
    <row r="14" spans="2:9" ht="12.75" customHeight="1"/>
    <row r="15" spans="2:9" ht="12.75" customHeight="1"/>
    <row r="16" spans="2: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sheetData>
  <sheetProtection algorithmName="SHA-512" hashValue="+aH7sNu2rKbIJ/zCVIUYE/ij6SLqUi03LOX5sSmv4kEeZ/wh0RwLvbQCerrIz/PiY1msTtvawbSAC2V+O3Hbaw==" saltValue="ZLRsJkFXFsOUJ4+9o/7KlQ==" spinCount="100000" sheet="1" objects="1" scenarios="1"/>
  <mergeCells count="6">
    <mergeCell ref="B12:I12"/>
    <mergeCell ref="B3:I3"/>
    <mergeCell ref="B4:B11"/>
    <mergeCell ref="C4:H10"/>
    <mergeCell ref="I4:I11"/>
    <mergeCell ref="C11:H11"/>
  </mergeCells>
  <hyperlinks>
    <hyperlink ref="C11" r:id="rId1" display="http://www.harpercollins.co.uk/terms" xr:uid="{00000000-0004-0000-0400-000000000000}"/>
    <hyperlink ref="C11:H11" r:id="rId2" display="Terms &amp; Conditions" xr:uid="{00000000-0004-0000-0400-000001000000}"/>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e9282a-3269-4333-8dee-fb2f950d89e4">
      <Terms xmlns="http://schemas.microsoft.com/office/infopath/2007/PartnerControls"/>
    </lcf76f155ced4ddcb4097134ff3c332f>
    <TaxCatchAll xmlns="0a8ad485-56bc-4c60-9467-5128fc3c79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5C1FD21B68064387811FB7443D8C8C" ma:contentTypeVersion="19" ma:contentTypeDescription="Create a new document." ma:contentTypeScope="" ma:versionID="27defa7bb1fb56c4813220074452f055">
  <xsd:schema xmlns:xsd="http://www.w3.org/2001/XMLSchema" xmlns:xs="http://www.w3.org/2001/XMLSchema" xmlns:p="http://schemas.microsoft.com/office/2006/metadata/properties" xmlns:ns2="0a8ad485-56bc-4c60-9467-5128fc3c79eb" xmlns:ns3="d2e9282a-3269-4333-8dee-fb2f950d89e4" targetNamespace="http://schemas.microsoft.com/office/2006/metadata/properties" ma:root="true" ma:fieldsID="3eb66e4c4babf5b7dd16cd55cf434f3c" ns2:_="" ns3:_="">
    <xsd:import namespace="0a8ad485-56bc-4c60-9467-5128fc3c79eb"/>
    <xsd:import namespace="d2e9282a-3269-4333-8dee-fb2f950d89e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8ad485-56bc-4c60-9467-5128fc3c79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43e9df4-fcdb-457d-b221-c5e02a68fa89}" ma:internalName="TaxCatchAll" ma:showField="CatchAllData" ma:web="0a8ad485-56bc-4c60-9467-5128fc3c79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e9282a-3269-4333-8dee-fb2f950d89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ca31816-50ca-4847-9eb0-63bb83a7e3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ED5A4-A606-41E3-BD86-610A3C953DCF}">
  <ds:schemaRefs>
    <ds:schemaRef ds:uri="http://schemas.microsoft.com/office/infopath/2007/PartnerControls"/>
    <ds:schemaRef ds:uri="http://purl.org/dc/elements/1.1/"/>
    <ds:schemaRef ds:uri="http://purl.org/dc/terms/"/>
    <ds:schemaRef ds:uri="d2e9282a-3269-4333-8dee-fb2f950d89e4"/>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0a8ad485-56bc-4c60-9467-5128fc3c79eb"/>
    <ds:schemaRef ds:uri="http://purl.org/dc/dcmitype/"/>
  </ds:schemaRefs>
</ds:datastoreItem>
</file>

<file path=customXml/itemProps2.xml><?xml version="1.0" encoding="utf-8"?>
<ds:datastoreItem xmlns:ds="http://schemas.openxmlformats.org/officeDocument/2006/customXml" ds:itemID="{F9D571EC-66EE-4F90-891A-6EF12FF3587F}">
  <ds:schemaRefs>
    <ds:schemaRef ds:uri="http://schemas.microsoft.com/sharepoint/v3/contenttype/forms"/>
  </ds:schemaRefs>
</ds:datastoreItem>
</file>

<file path=customXml/itemProps3.xml><?xml version="1.0" encoding="utf-8"?>
<ds:datastoreItem xmlns:ds="http://schemas.openxmlformats.org/officeDocument/2006/customXml" ds:itemID="{1177ADFA-4B79-479D-AF40-E4899CBFE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8ad485-56bc-4c60-9467-5128fc3c79eb"/>
    <ds:schemaRef ds:uri="d2e9282a-3269-4333-8dee-fb2f950d89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Order Form</vt:lpstr>
      <vt:lpstr>CDS Upload</vt:lpstr>
      <vt:lpstr>Lists</vt:lpstr>
      <vt:lpstr>Check</vt:lpstr>
      <vt:lpstr>Disclaimer</vt:lpstr>
      <vt:lpstr>CountryList</vt:lpstr>
      <vt:lpstr>DocList</vt:lpstr>
      <vt:lpstr>GraList</vt:lpstr>
      <vt:lpstr>'Order Form'!Print_Area</vt:lpstr>
      <vt:lpstr>'Order Form'!Print_Titles</vt:lpstr>
      <vt:lpstr>YNList</vt:lpstr>
    </vt:vector>
  </TitlesOfParts>
  <Manager/>
  <Company>HarperCollins Publishers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Gregor Burns</dc:creator>
  <cp:keywords/>
  <dc:description/>
  <cp:lastModifiedBy>Benedetta Giordani</cp:lastModifiedBy>
  <cp:revision/>
  <dcterms:created xsi:type="dcterms:W3CDTF">2004-06-11T12:15:26Z</dcterms:created>
  <dcterms:modified xsi:type="dcterms:W3CDTF">2026-07-01T14:10:24Z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0x0101003E5C1FD21B68064387811FB7443D8C8C</vt:lpwstr>
  </property>
  <property fmtid="{D5CDD505-2E9C-101B-9397-08002B2CF9AE}" pid="5" name="MediaServiceImageTags">
    <vt:lpwstr/>
  </property>
</Properties>
</file>