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C:\Users\BenedettaGiordani\Downloads\"/>
    </mc:Choice>
  </mc:AlternateContent>
  <xr:revisionPtr revIDLastSave="0" documentId="8_{53927146-A74F-408C-B860-C8FB2D1C0B94}" xr6:coauthVersionLast="47" xr6:coauthVersionMax="47" xr10:uidLastSave="{00000000-0000-0000-0000-000000000000}"/>
  <bookViews>
    <workbookView xWindow="22932" yWindow="-3144" windowWidth="23256" windowHeight="12456" xr2:uid="{7CDE1547-327B-4279-8B15-4BADFC0F5256}"/>
  </bookViews>
  <sheets>
    <sheet name="Order Form" sheetId="9" r:id="rId1"/>
    <sheet name="CDS Upload" sheetId="7" r:id="rId2"/>
    <sheet name="Lists" sheetId="8" state="hidden" r:id="rId3"/>
    <sheet name="Check" sheetId="10" state="hidden" r:id="rId4"/>
    <sheet name="Disclaimer" sheetId="11" state="hidden" r:id="rId5"/>
  </sheets>
  <externalReferences>
    <externalReference r:id="rId6"/>
  </externalReferences>
  <definedNames>
    <definedName name="_xlnm._FilterDatabase" localSheetId="0" hidden="1">'Order Form'!#REF!</definedName>
    <definedName name="CountryList" localSheetId="4">[1]Lists!$N$3:$N$5</definedName>
    <definedName name="CountryList">Lists!$N$3:$N$251</definedName>
    <definedName name="DocList">Lists!$A$3:$A$13</definedName>
    <definedName name="GraList">Lists!$D$3:$D$11</definedName>
    <definedName name="_xlnm.Print_Area" localSheetId="0">'Order Form'!$B$1:$K$73</definedName>
    <definedName name="_xlnm.Print_Titles" localSheetId="0">'Order Form'!$19:$19</definedName>
    <definedName name="YNList">Lists!$K$3:$K$5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0" i="9" l="1"/>
  <c r="K21" i="9"/>
  <c r="K22" i="9"/>
  <c r="K23" i="9"/>
  <c r="K24" i="9"/>
  <c r="K25" i="9"/>
  <c r="K26" i="9"/>
  <c r="K27" i="9"/>
  <c r="K28" i="9"/>
  <c r="K29" i="9"/>
  <c r="K30" i="9"/>
  <c r="K31" i="9"/>
  <c r="K32" i="9"/>
  <c r="K33" i="9"/>
  <c r="K34" i="9"/>
  <c r="K35" i="9"/>
  <c r="K36" i="9"/>
  <c r="K37" i="9"/>
  <c r="K38" i="9"/>
  <c r="K39" i="9"/>
  <c r="K40" i="9"/>
  <c r="K41" i="9"/>
  <c r="K42" i="9"/>
  <c r="K43" i="9"/>
  <c r="K44" i="9"/>
  <c r="K45" i="9"/>
  <c r="K46" i="9"/>
  <c r="K47" i="9"/>
  <c r="K48" i="9"/>
  <c r="K49" i="9"/>
  <c r="K50" i="9"/>
  <c r="K51" i="9"/>
  <c r="K52" i="9"/>
  <c r="K53" i="9"/>
  <c r="K54" i="9"/>
  <c r="K55" i="9"/>
  <c r="K56" i="9"/>
  <c r="K57" i="9"/>
  <c r="K58" i="9"/>
  <c r="K59" i="9"/>
  <c r="K60" i="9"/>
  <c r="K61" i="9"/>
  <c r="K62" i="9"/>
  <c r="K63" i="9"/>
  <c r="K64" i="9"/>
  <c r="K65" i="9"/>
  <c r="K66" i="9"/>
  <c r="K67" i="9"/>
  <c r="K68" i="9"/>
  <c r="K69" i="9"/>
  <c r="K70" i="9"/>
  <c r="K71" i="9"/>
  <c r="H5" i="7"/>
  <c r="B5" i="7" s="1"/>
  <c r="I5" i="7"/>
  <c r="J5" i="7"/>
  <c r="L5" i="7"/>
  <c r="M5" i="7"/>
  <c r="P5" i="7"/>
  <c r="T5" i="7"/>
  <c r="BD5" i="7"/>
  <c r="BE5" i="7"/>
  <c r="BF5" i="7"/>
  <c r="D6" i="7"/>
  <c r="H6" i="7"/>
  <c r="B6" i="7" s="1"/>
  <c r="I6" i="7"/>
  <c r="J6" i="7"/>
  <c r="L6" i="7"/>
  <c r="M6" i="7"/>
  <c r="O6" i="7"/>
  <c r="P6" i="7"/>
  <c r="Q6" i="7"/>
  <c r="R6" i="7"/>
  <c r="S6" i="7"/>
  <c r="T6" i="7"/>
  <c r="V6" i="7"/>
  <c r="Y6" i="7"/>
  <c r="Z6" i="7"/>
  <c r="AC6" i="7"/>
  <c r="AE6" i="7" s="1"/>
  <c r="AZ6" i="7"/>
  <c r="BD6" i="7"/>
  <c r="BE6" i="7"/>
  <c r="BF6" i="7"/>
  <c r="H7" i="7"/>
  <c r="I7" i="7"/>
  <c r="J7" i="7"/>
  <c r="L7" i="7"/>
  <c r="M7" i="7"/>
  <c r="O7" i="7"/>
  <c r="P7" i="7"/>
  <c r="Q7" i="7"/>
  <c r="R7" i="7"/>
  <c r="S7" i="7"/>
  <c r="T7" i="7"/>
  <c r="V7" i="7"/>
  <c r="AC7" i="7"/>
  <c r="AE7" i="7" s="1"/>
  <c r="AI7" i="7"/>
  <c r="BD7" i="7"/>
  <c r="BE7" i="7"/>
  <c r="BF7" i="7"/>
  <c r="D8" i="7"/>
  <c r="H8" i="7"/>
  <c r="I8" i="7"/>
  <c r="J8" i="7"/>
  <c r="L8" i="7"/>
  <c r="M8" i="7"/>
  <c r="O8" i="7"/>
  <c r="P8" i="7"/>
  <c r="Q8" i="7"/>
  <c r="R8" i="7"/>
  <c r="S8" i="7"/>
  <c r="T8" i="7"/>
  <c r="V8" i="7"/>
  <c r="W8" i="7"/>
  <c r="AC8" i="7"/>
  <c r="AE8" i="7" s="1"/>
  <c r="AI8" i="7"/>
  <c r="BD8" i="7"/>
  <c r="BE8" i="7"/>
  <c r="BF8" i="7"/>
  <c r="H9" i="7"/>
  <c r="B9" i="7" s="1"/>
  <c r="I9" i="7"/>
  <c r="J9" i="7"/>
  <c r="L9" i="7"/>
  <c r="M9" i="7"/>
  <c r="O9" i="7"/>
  <c r="P9" i="7"/>
  <c r="Q9" i="7"/>
  <c r="R9" i="7"/>
  <c r="S9" i="7"/>
  <c r="T9" i="7"/>
  <c r="V9" i="7"/>
  <c r="W9" i="7"/>
  <c r="Y9" i="7"/>
  <c r="AI9" i="7"/>
  <c r="BD9" i="7"/>
  <c r="BE9" i="7"/>
  <c r="BF9" i="7"/>
  <c r="D10" i="7"/>
  <c r="H10" i="7"/>
  <c r="I10" i="7"/>
  <c r="J10" i="7"/>
  <c r="L10" i="7"/>
  <c r="M10" i="7"/>
  <c r="O10" i="7"/>
  <c r="P10" i="7"/>
  <c r="Q10" i="7"/>
  <c r="R10" i="7"/>
  <c r="S10" i="7"/>
  <c r="T10" i="7"/>
  <c r="V10" i="7"/>
  <c r="Y10" i="7"/>
  <c r="Z10" i="7"/>
  <c r="AZ10" i="7"/>
  <c r="BD10" i="7"/>
  <c r="BE10" i="7"/>
  <c r="BF10" i="7"/>
  <c r="H11" i="7"/>
  <c r="I11" i="7"/>
  <c r="J11" i="7"/>
  <c r="L11" i="7"/>
  <c r="M11" i="7"/>
  <c r="O11" i="7"/>
  <c r="P11" i="7"/>
  <c r="Q11" i="7"/>
  <c r="R11" i="7"/>
  <c r="S11" i="7"/>
  <c r="T11" i="7"/>
  <c r="V11" i="7"/>
  <c r="W11" i="7"/>
  <c r="Y11" i="7"/>
  <c r="AC11" i="7"/>
  <c r="AE11" i="7" s="1"/>
  <c r="AI11" i="7"/>
  <c r="BD11" i="7"/>
  <c r="BE11" i="7"/>
  <c r="BF11" i="7"/>
  <c r="D12" i="7"/>
  <c r="H12" i="7"/>
  <c r="I12" i="7"/>
  <c r="J12" i="7"/>
  <c r="L12" i="7"/>
  <c r="M12" i="7"/>
  <c r="O12" i="7"/>
  <c r="P12" i="7"/>
  <c r="Q12" i="7"/>
  <c r="R12" i="7"/>
  <c r="S12" i="7"/>
  <c r="T12" i="7"/>
  <c r="V12" i="7"/>
  <c r="Z12" i="7"/>
  <c r="AC12" i="7"/>
  <c r="AE12" i="7" s="1"/>
  <c r="AI12" i="7"/>
  <c r="BD12" i="7"/>
  <c r="BE12" i="7"/>
  <c r="BF12" i="7"/>
  <c r="H13" i="7"/>
  <c r="B13" i="7" s="1"/>
  <c r="I13" i="7"/>
  <c r="J13" i="7"/>
  <c r="L13" i="7"/>
  <c r="M13" i="7"/>
  <c r="O13" i="7"/>
  <c r="P13" i="7"/>
  <c r="Q13" i="7"/>
  <c r="R13" i="7"/>
  <c r="S13" i="7"/>
  <c r="T13" i="7"/>
  <c r="V13" i="7"/>
  <c r="AI13" i="7"/>
  <c r="BD13" i="7"/>
  <c r="BE13" i="7"/>
  <c r="BF13" i="7"/>
  <c r="D14" i="7"/>
  <c r="H14" i="7"/>
  <c r="I14" i="7"/>
  <c r="J14" i="7"/>
  <c r="L14" i="7"/>
  <c r="M14" i="7"/>
  <c r="O14" i="7"/>
  <c r="P14" i="7"/>
  <c r="Q14" i="7"/>
  <c r="R14" i="7"/>
  <c r="S14" i="7"/>
  <c r="T14" i="7"/>
  <c r="V14" i="7"/>
  <c r="Y14" i="7"/>
  <c r="Z14" i="7"/>
  <c r="AZ14" i="7"/>
  <c r="BD14" i="7"/>
  <c r="BE14" i="7"/>
  <c r="BF14" i="7"/>
  <c r="D15" i="7"/>
  <c r="H15" i="7"/>
  <c r="I15" i="7"/>
  <c r="J15" i="7"/>
  <c r="L15" i="7"/>
  <c r="M15" i="7"/>
  <c r="O15" i="7"/>
  <c r="P15" i="7"/>
  <c r="Q15" i="7"/>
  <c r="R15" i="7"/>
  <c r="S15" i="7"/>
  <c r="T15" i="7"/>
  <c r="V15" i="7"/>
  <c r="W15" i="7"/>
  <c r="Y15" i="7"/>
  <c r="AC15" i="7"/>
  <c r="AE15" i="7" s="1"/>
  <c r="AI15" i="7"/>
  <c r="BD15" i="7"/>
  <c r="BE15" i="7"/>
  <c r="BF15" i="7"/>
  <c r="D16" i="7"/>
  <c r="H16" i="7"/>
  <c r="I16" i="7"/>
  <c r="J16" i="7"/>
  <c r="L16" i="7"/>
  <c r="M16" i="7"/>
  <c r="O16" i="7"/>
  <c r="P16" i="7"/>
  <c r="Q16" i="7"/>
  <c r="R16" i="7"/>
  <c r="S16" i="7"/>
  <c r="T16" i="7"/>
  <c r="V16" i="7"/>
  <c r="W16" i="7"/>
  <c r="Y16" i="7"/>
  <c r="Z16" i="7"/>
  <c r="AC16" i="7"/>
  <c r="AE16" i="7" s="1"/>
  <c r="AI16" i="7"/>
  <c r="AZ16" i="7"/>
  <c r="BD16" i="7"/>
  <c r="BE16" i="7"/>
  <c r="BF16" i="7"/>
  <c r="D17" i="7"/>
  <c r="H17" i="7"/>
  <c r="I17" i="7"/>
  <c r="J17" i="7"/>
  <c r="L17" i="7"/>
  <c r="M17" i="7"/>
  <c r="O17" i="7"/>
  <c r="P17" i="7"/>
  <c r="Q17" i="7"/>
  <c r="R17" i="7"/>
  <c r="S17" i="7"/>
  <c r="T17" i="7"/>
  <c r="V17" i="7"/>
  <c r="Y17" i="7"/>
  <c r="AI17" i="7"/>
  <c r="BD17" i="7"/>
  <c r="BE17" i="7"/>
  <c r="BF17" i="7"/>
  <c r="D18" i="7"/>
  <c r="H18" i="7"/>
  <c r="I18" i="7"/>
  <c r="J18" i="7"/>
  <c r="L18" i="7"/>
  <c r="M18" i="7"/>
  <c r="O18" i="7"/>
  <c r="P18" i="7"/>
  <c r="Q18" i="7"/>
  <c r="R18" i="7"/>
  <c r="S18" i="7"/>
  <c r="T18" i="7"/>
  <c r="V18" i="7"/>
  <c r="Y18" i="7"/>
  <c r="Z18" i="7"/>
  <c r="AC18" i="7"/>
  <c r="AE18" i="7" s="1"/>
  <c r="AI18" i="7"/>
  <c r="AZ18" i="7"/>
  <c r="BD18" i="7"/>
  <c r="BE18" i="7"/>
  <c r="BF18" i="7"/>
  <c r="D19" i="7"/>
  <c r="H19" i="7"/>
  <c r="I19" i="7"/>
  <c r="J19" i="7"/>
  <c r="L19" i="7"/>
  <c r="M19" i="7"/>
  <c r="O19" i="7"/>
  <c r="P19" i="7"/>
  <c r="Q19" i="7"/>
  <c r="R19" i="7"/>
  <c r="S19" i="7"/>
  <c r="T19" i="7"/>
  <c r="V19" i="7"/>
  <c r="W19" i="7"/>
  <c r="Y19" i="7"/>
  <c r="AC19" i="7"/>
  <c r="AE19" i="7" s="1"/>
  <c r="AI19" i="7"/>
  <c r="BD19" i="7"/>
  <c r="BE19" i="7"/>
  <c r="BF19" i="7"/>
  <c r="D20" i="7"/>
  <c r="H20" i="7"/>
  <c r="I20" i="7"/>
  <c r="J20" i="7"/>
  <c r="L20" i="7"/>
  <c r="M20" i="7"/>
  <c r="O20" i="7"/>
  <c r="P20" i="7"/>
  <c r="Q20" i="7"/>
  <c r="R20" i="7"/>
  <c r="S20" i="7"/>
  <c r="T20" i="7"/>
  <c r="V20" i="7"/>
  <c r="W20" i="7"/>
  <c r="Y20" i="7"/>
  <c r="Z20" i="7"/>
  <c r="AC20" i="7"/>
  <c r="AE20" i="7" s="1"/>
  <c r="AI20" i="7"/>
  <c r="AZ20" i="7"/>
  <c r="BD20" i="7"/>
  <c r="BE20" i="7"/>
  <c r="BF20" i="7"/>
  <c r="D21" i="7"/>
  <c r="H21" i="7"/>
  <c r="I21" i="7"/>
  <c r="J21" i="7"/>
  <c r="L21" i="7"/>
  <c r="M21" i="7"/>
  <c r="O21" i="7"/>
  <c r="P21" i="7"/>
  <c r="Q21" i="7"/>
  <c r="R21" i="7"/>
  <c r="S21" i="7"/>
  <c r="T21" i="7"/>
  <c r="V21" i="7"/>
  <c r="Y21" i="7"/>
  <c r="AI21" i="7"/>
  <c r="BD21" i="7"/>
  <c r="BE21" i="7"/>
  <c r="BF21" i="7"/>
  <c r="D22" i="7"/>
  <c r="H22" i="7"/>
  <c r="I22" i="7"/>
  <c r="J22" i="7"/>
  <c r="L22" i="7"/>
  <c r="M22" i="7"/>
  <c r="O22" i="7"/>
  <c r="P22" i="7"/>
  <c r="Q22" i="7"/>
  <c r="R22" i="7"/>
  <c r="S22" i="7"/>
  <c r="T22" i="7"/>
  <c r="V22" i="7"/>
  <c r="Y22" i="7"/>
  <c r="Z22" i="7"/>
  <c r="AC22" i="7"/>
  <c r="AE22" i="7" s="1"/>
  <c r="AI22" i="7"/>
  <c r="AZ22" i="7"/>
  <c r="BD22" i="7"/>
  <c r="BE22" i="7"/>
  <c r="BF22" i="7"/>
  <c r="D23" i="7"/>
  <c r="H23" i="7"/>
  <c r="I23" i="7"/>
  <c r="J23" i="7"/>
  <c r="L23" i="7"/>
  <c r="M23" i="7"/>
  <c r="O23" i="7"/>
  <c r="P23" i="7"/>
  <c r="Q23" i="7"/>
  <c r="R23" i="7"/>
  <c r="S23" i="7"/>
  <c r="T23" i="7"/>
  <c r="V23" i="7"/>
  <c r="W23" i="7"/>
  <c r="Y23" i="7"/>
  <c r="AC23" i="7"/>
  <c r="AE23" i="7" s="1"/>
  <c r="AI23" i="7"/>
  <c r="BD23" i="7"/>
  <c r="BE23" i="7"/>
  <c r="BF23" i="7"/>
  <c r="D24" i="7"/>
  <c r="H24" i="7"/>
  <c r="I24" i="7"/>
  <c r="J24" i="7"/>
  <c r="L24" i="7"/>
  <c r="M24" i="7"/>
  <c r="O24" i="7"/>
  <c r="P24" i="7"/>
  <c r="Q24" i="7"/>
  <c r="R24" i="7"/>
  <c r="S24" i="7"/>
  <c r="T24" i="7"/>
  <c r="V24" i="7"/>
  <c r="W24" i="7"/>
  <c r="Y24" i="7"/>
  <c r="Z24" i="7"/>
  <c r="AC24" i="7"/>
  <c r="AE24" i="7" s="1"/>
  <c r="AI24" i="7"/>
  <c r="AZ24" i="7"/>
  <c r="BD24" i="7"/>
  <c r="BE24" i="7"/>
  <c r="BF24" i="7"/>
  <c r="D25" i="7"/>
  <c r="H25" i="7"/>
  <c r="I25" i="7"/>
  <c r="J25" i="7"/>
  <c r="L25" i="7"/>
  <c r="M25" i="7"/>
  <c r="O25" i="7"/>
  <c r="P25" i="7"/>
  <c r="Q25" i="7"/>
  <c r="R25" i="7"/>
  <c r="S25" i="7"/>
  <c r="T25" i="7"/>
  <c r="V25" i="7"/>
  <c r="Y25" i="7"/>
  <c r="AI25" i="7"/>
  <c r="BD25" i="7"/>
  <c r="BE25" i="7"/>
  <c r="BF25" i="7"/>
  <c r="D26" i="7"/>
  <c r="H26" i="7"/>
  <c r="I26" i="7"/>
  <c r="J26" i="7"/>
  <c r="L26" i="7"/>
  <c r="M26" i="7"/>
  <c r="O26" i="7"/>
  <c r="P26" i="7"/>
  <c r="Q26" i="7"/>
  <c r="R26" i="7"/>
  <c r="S26" i="7"/>
  <c r="T26" i="7"/>
  <c r="V26" i="7"/>
  <c r="Y26" i="7"/>
  <c r="Z26" i="7"/>
  <c r="AC26" i="7"/>
  <c r="AE26" i="7" s="1"/>
  <c r="AI26" i="7"/>
  <c r="AZ26" i="7"/>
  <c r="BD26" i="7"/>
  <c r="BE26" i="7"/>
  <c r="BF26" i="7"/>
  <c r="D27" i="7"/>
  <c r="H27" i="7"/>
  <c r="I27" i="7"/>
  <c r="J27" i="7"/>
  <c r="L27" i="7"/>
  <c r="M27" i="7"/>
  <c r="O27" i="7"/>
  <c r="P27" i="7"/>
  <c r="Q27" i="7"/>
  <c r="R27" i="7"/>
  <c r="S27" i="7"/>
  <c r="T27" i="7"/>
  <c r="V27" i="7"/>
  <c r="W27" i="7"/>
  <c r="Y27" i="7"/>
  <c r="AC27" i="7"/>
  <c r="AE27" i="7" s="1"/>
  <c r="AI27" i="7"/>
  <c r="BD27" i="7"/>
  <c r="BE27" i="7"/>
  <c r="BF27" i="7"/>
  <c r="D28" i="7"/>
  <c r="H28" i="7"/>
  <c r="I28" i="7"/>
  <c r="J28" i="7"/>
  <c r="L28" i="7"/>
  <c r="M28" i="7"/>
  <c r="O28" i="7"/>
  <c r="P28" i="7"/>
  <c r="Q28" i="7"/>
  <c r="R28" i="7"/>
  <c r="S28" i="7"/>
  <c r="T28" i="7"/>
  <c r="V28" i="7"/>
  <c r="W28" i="7"/>
  <c r="Y28" i="7"/>
  <c r="Z28" i="7"/>
  <c r="AC28" i="7"/>
  <c r="AE28" i="7" s="1"/>
  <c r="AI28" i="7"/>
  <c r="AZ28" i="7"/>
  <c r="BD28" i="7"/>
  <c r="BE28" i="7"/>
  <c r="BF28" i="7"/>
  <c r="D29" i="7"/>
  <c r="H29" i="7"/>
  <c r="I29" i="7"/>
  <c r="J29" i="7"/>
  <c r="L29" i="7"/>
  <c r="M29" i="7"/>
  <c r="O29" i="7"/>
  <c r="P29" i="7"/>
  <c r="Q29" i="7"/>
  <c r="R29" i="7"/>
  <c r="S29" i="7"/>
  <c r="T29" i="7"/>
  <c r="V29" i="7"/>
  <c r="Y29" i="7"/>
  <c r="AI29" i="7"/>
  <c r="BD29" i="7"/>
  <c r="BE29" i="7"/>
  <c r="BF29" i="7"/>
  <c r="D30" i="7"/>
  <c r="H30" i="7"/>
  <c r="I30" i="7"/>
  <c r="J30" i="7"/>
  <c r="L30" i="7"/>
  <c r="M30" i="7"/>
  <c r="O30" i="7"/>
  <c r="P30" i="7"/>
  <c r="Q30" i="7"/>
  <c r="R30" i="7"/>
  <c r="S30" i="7"/>
  <c r="T30" i="7"/>
  <c r="V30" i="7"/>
  <c r="Y30" i="7"/>
  <c r="Z30" i="7"/>
  <c r="AC30" i="7"/>
  <c r="AE30" i="7" s="1"/>
  <c r="AI30" i="7"/>
  <c r="AZ30" i="7"/>
  <c r="BD30" i="7"/>
  <c r="BE30" i="7"/>
  <c r="BF30" i="7"/>
  <c r="D31" i="7"/>
  <c r="H31" i="7"/>
  <c r="I31" i="7"/>
  <c r="J31" i="7"/>
  <c r="L31" i="7"/>
  <c r="M31" i="7"/>
  <c r="O31" i="7"/>
  <c r="P31" i="7"/>
  <c r="Q31" i="7"/>
  <c r="R31" i="7"/>
  <c r="S31" i="7"/>
  <c r="T31" i="7"/>
  <c r="V31" i="7"/>
  <c r="W31" i="7"/>
  <c r="Y31" i="7"/>
  <c r="AC31" i="7"/>
  <c r="AE31" i="7" s="1"/>
  <c r="AI31" i="7"/>
  <c r="BD31" i="7"/>
  <c r="BE31" i="7"/>
  <c r="BF31" i="7"/>
  <c r="D32" i="7"/>
  <c r="H32" i="7"/>
  <c r="I32" i="7"/>
  <c r="J32" i="7"/>
  <c r="L32" i="7"/>
  <c r="M32" i="7"/>
  <c r="O32" i="7"/>
  <c r="P32" i="7"/>
  <c r="Q32" i="7"/>
  <c r="R32" i="7"/>
  <c r="S32" i="7"/>
  <c r="T32" i="7"/>
  <c r="V32" i="7"/>
  <c r="W32" i="7"/>
  <c r="Y32" i="7"/>
  <c r="Z32" i="7"/>
  <c r="AC32" i="7"/>
  <c r="AE32" i="7" s="1"/>
  <c r="AI32" i="7"/>
  <c r="AZ32" i="7"/>
  <c r="BD32" i="7"/>
  <c r="BE32" i="7"/>
  <c r="BF32" i="7"/>
  <c r="D33" i="7"/>
  <c r="H33" i="7"/>
  <c r="I33" i="7"/>
  <c r="J33" i="7"/>
  <c r="L33" i="7"/>
  <c r="M33" i="7"/>
  <c r="O33" i="7"/>
  <c r="P33" i="7"/>
  <c r="Q33" i="7"/>
  <c r="R33" i="7"/>
  <c r="S33" i="7"/>
  <c r="T33" i="7"/>
  <c r="V33" i="7"/>
  <c r="Y33" i="7"/>
  <c r="AI33" i="7"/>
  <c r="BD33" i="7"/>
  <c r="BE33" i="7"/>
  <c r="BF33" i="7"/>
  <c r="D34" i="7"/>
  <c r="H34" i="7"/>
  <c r="I34" i="7"/>
  <c r="J34" i="7"/>
  <c r="L34" i="7"/>
  <c r="M34" i="7"/>
  <c r="O34" i="7"/>
  <c r="P34" i="7"/>
  <c r="Q34" i="7"/>
  <c r="R34" i="7"/>
  <c r="S34" i="7"/>
  <c r="T34" i="7"/>
  <c r="V34" i="7"/>
  <c r="Y34" i="7"/>
  <c r="Z34" i="7"/>
  <c r="AC34" i="7"/>
  <c r="AE34" i="7" s="1"/>
  <c r="AI34" i="7"/>
  <c r="AZ34" i="7"/>
  <c r="BD34" i="7"/>
  <c r="BE34" i="7"/>
  <c r="BF34" i="7"/>
  <c r="D35" i="7"/>
  <c r="H35" i="7"/>
  <c r="I35" i="7"/>
  <c r="J35" i="7"/>
  <c r="L35" i="7"/>
  <c r="M35" i="7"/>
  <c r="O35" i="7"/>
  <c r="P35" i="7"/>
  <c r="Q35" i="7"/>
  <c r="R35" i="7"/>
  <c r="S35" i="7"/>
  <c r="T35" i="7"/>
  <c r="V35" i="7"/>
  <c r="W35" i="7"/>
  <c r="Y35" i="7"/>
  <c r="AC35" i="7"/>
  <c r="AE35" i="7" s="1"/>
  <c r="AI35" i="7"/>
  <c r="BD35" i="7"/>
  <c r="BE35" i="7"/>
  <c r="BF35" i="7"/>
  <c r="D36" i="7"/>
  <c r="H36" i="7"/>
  <c r="I36" i="7"/>
  <c r="J36" i="7"/>
  <c r="L36" i="7"/>
  <c r="M36" i="7"/>
  <c r="O36" i="7"/>
  <c r="P36" i="7"/>
  <c r="Q36" i="7"/>
  <c r="R36" i="7"/>
  <c r="S36" i="7"/>
  <c r="T36" i="7"/>
  <c r="V36" i="7"/>
  <c r="W36" i="7"/>
  <c r="Y36" i="7"/>
  <c r="Z36" i="7"/>
  <c r="AC36" i="7"/>
  <c r="AE36" i="7" s="1"/>
  <c r="AI36" i="7"/>
  <c r="AZ36" i="7"/>
  <c r="BD36" i="7"/>
  <c r="BE36" i="7"/>
  <c r="BF36" i="7"/>
  <c r="D37" i="7"/>
  <c r="H37" i="7"/>
  <c r="I37" i="7"/>
  <c r="J37" i="7"/>
  <c r="L37" i="7"/>
  <c r="M37" i="7"/>
  <c r="O37" i="7"/>
  <c r="P37" i="7"/>
  <c r="Q37" i="7"/>
  <c r="R37" i="7"/>
  <c r="S37" i="7"/>
  <c r="T37" i="7"/>
  <c r="V37" i="7"/>
  <c r="Y37" i="7"/>
  <c r="AI37" i="7"/>
  <c r="BD37" i="7"/>
  <c r="BE37" i="7"/>
  <c r="BF37" i="7"/>
  <c r="D38" i="7"/>
  <c r="H38" i="7"/>
  <c r="I38" i="7"/>
  <c r="J38" i="7"/>
  <c r="L38" i="7"/>
  <c r="M38" i="7"/>
  <c r="O38" i="7"/>
  <c r="P38" i="7"/>
  <c r="Q38" i="7"/>
  <c r="R38" i="7"/>
  <c r="S38" i="7"/>
  <c r="T38" i="7"/>
  <c r="V38" i="7"/>
  <c r="Y38" i="7"/>
  <c r="Z38" i="7"/>
  <c r="AC38" i="7"/>
  <c r="AE38" i="7" s="1"/>
  <c r="AI38" i="7"/>
  <c r="AZ38" i="7"/>
  <c r="BD38" i="7"/>
  <c r="BE38" i="7"/>
  <c r="BF38" i="7"/>
  <c r="D39" i="7"/>
  <c r="H39" i="7"/>
  <c r="I39" i="7"/>
  <c r="J39" i="7"/>
  <c r="L39" i="7"/>
  <c r="M39" i="7"/>
  <c r="O39" i="7"/>
  <c r="P39" i="7"/>
  <c r="Q39" i="7"/>
  <c r="R39" i="7"/>
  <c r="S39" i="7"/>
  <c r="T39" i="7"/>
  <c r="V39" i="7"/>
  <c r="W39" i="7"/>
  <c r="Y39" i="7"/>
  <c r="AC39" i="7"/>
  <c r="AE39" i="7" s="1"/>
  <c r="AI39" i="7"/>
  <c r="BD39" i="7"/>
  <c r="BE39" i="7"/>
  <c r="BF39" i="7"/>
  <c r="D40" i="7"/>
  <c r="H40" i="7"/>
  <c r="I40" i="7"/>
  <c r="J40" i="7"/>
  <c r="L40" i="7"/>
  <c r="M40" i="7"/>
  <c r="O40" i="7"/>
  <c r="P40" i="7"/>
  <c r="Q40" i="7"/>
  <c r="R40" i="7"/>
  <c r="S40" i="7"/>
  <c r="T40" i="7"/>
  <c r="V40" i="7"/>
  <c r="W40" i="7"/>
  <c r="Y40" i="7"/>
  <c r="Z40" i="7"/>
  <c r="AC40" i="7"/>
  <c r="AE40" i="7" s="1"/>
  <c r="AI40" i="7"/>
  <c r="AZ40" i="7"/>
  <c r="BD40" i="7"/>
  <c r="BE40" i="7"/>
  <c r="BF40" i="7"/>
  <c r="D41" i="7"/>
  <c r="H41" i="7"/>
  <c r="I41" i="7"/>
  <c r="J41" i="7"/>
  <c r="L41" i="7"/>
  <c r="M41" i="7"/>
  <c r="O41" i="7"/>
  <c r="P41" i="7"/>
  <c r="Q41" i="7"/>
  <c r="R41" i="7"/>
  <c r="S41" i="7"/>
  <c r="T41" i="7"/>
  <c r="V41" i="7"/>
  <c r="Y41" i="7"/>
  <c r="AI41" i="7"/>
  <c r="BD41" i="7"/>
  <c r="BE41" i="7"/>
  <c r="BF41" i="7"/>
  <c r="D42" i="7"/>
  <c r="H42" i="7"/>
  <c r="I42" i="7"/>
  <c r="J42" i="7"/>
  <c r="L42" i="7"/>
  <c r="M42" i="7"/>
  <c r="O42" i="7"/>
  <c r="P42" i="7"/>
  <c r="Q42" i="7"/>
  <c r="R42" i="7"/>
  <c r="S42" i="7"/>
  <c r="T42" i="7"/>
  <c r="V42" i="7"/>
  <c r="Y42" i="7"/>
  <c r="Z42" i="7"/>
  <c r="AC42" i="7"/>
  <c r="AE42" i="7" s="1"/>
  <c r="AI42" i="7"/>
  <c r="AZ42" i="7"/>
  <c r="BD42" i="7"/>
  <c r="BE42" i="7"/>
  <c r="BF42" i="7"/>
  <c r="D43" i="7"/>
  <c r="H43" i="7"/>
  <c r="I43" i="7"/>
  <c r="J43" i="7"/>
  <c r="L43" i="7"/>
  <c r="M43" i="7"/>
  <c r="O43" i="7"/>
  <c r="P43" i="7"/>
  <c r="Q43" i="7"/>
  <c r="R43" i="7"/>
  <c r="S43" i="7"/>
  <c r="T43" i="7"/>
  <c r="V43" i="7"/>
  <c r="W43" i="7"/>
  <c r="Y43" i="7"/>
  <c r="AC43" i="7"/>
  <c r="AE43" i="7" s="1"/>
  <c r="AI43" i="7"/>
  <c r="BD43" i="7"/>
  <c r="BE43" i="7"/>
  <c r="BF43" i="7"/>
  <c r="D44" i="7"/>
  <c r="H44" i="7"/>
  <c r="I44" i="7"/>
  <c r="J44" i="7"/>
  <c r="L44" i="7"/>
  <c r="M44" i="7"/>
  <c r="O44" i="7"/>
  <c r="P44" i="7"/>
  <c r="Q44" i="7"/>
  <c r="R44" i="7"/>
  <c r="S44" i="7"/>
  <c r="T44" i="7"/>
  <c r="V44" i="7"/>
  <c r="W44" i="7"/>
  <c r="Y44" i="7"/>
  <c r="Z44" i="7"/>
  <c r="AC44" i="7"/>
  <c r="AE44" i="7" s="1"/>
  <c r="AI44" i="7"/>
  <c r="AZ44" i="7"/>
  <c r="BD44" i="7"/>
  <c r="BE44" i="7"/>
  <c r="BF44" i="7"/>
  <c r="D45" i="7"/>
  <c r="H45" i="7"/>
  <c r="I45" i="7"/>
  <c r="J45" i="7"/>
  <c r="L45" i="7"/>
  <c r="M45" i="7"/>
  <c r="O45" i="7"/>
  <c r="P45" i="7"/>
  <c r="Q45" i="7"/>
  <c r="R45" i="7"/>
  <c r="S45" i="7"/>
  <c r="T45" i="7"/>
  <c r="V45" i="7"/>
  <c r="Y45" i="7"/>
  <c r="AI45" i="7"/>
  <c r="BD45" i="7"/>
  <c r="BE45" i="7"/>
  <c r="BF45" i="7"/>
  <c r="D46" i="7"/>
  <c r="H46" i="7"/>
  <c r="I46" i="7"/>
  <c r="J46" i="7"/>
  <c r="L46" i="7"/>
  <c r="M46" i="7"/>
  <c r="O46" i="7"/>
  <c r="P46" i="7"/>
  <c r="Q46" i="7"/>
  <c r="R46" i="7"/>
  <c r="S46" i="7"/>
  <c r="T46" i="7"/>
  <c r="V46" i="7"/>
  <c r="Y46" i="7"/>
  <c r="Z46" i="7"/>
  <c r="AC46" i="7"/>
  <c r="AE46" i="7" s="1"/>
  <c r="AI46" i="7"/>
  <c r="AZ46" i="7"/>
  <c r="BD46" i="7"/>
  <c r="BE46" i="7"/>
  <c r="BF46" i="7"/>
  <c r="D47" i="7"/>
  <c r="H47" i="7"/>
  <c r="I47" i="7"/>
  <c r="J47" i="7"/>
  <c r="L47" i="7"/>
  <c r="M47" i="7"/>
  <c r="O47" i="7"/>
  <c r="P47" i="7"/>
  <c r="Q47" i="7"/>
  <c r="R47" i="7"/>
  <c r="S47" i="7"/>
  <c r="T47" i="7"/>
  <c r="V47" i="7"/>
  <c r="W47" i="7"/>
  <c r="Y47" i="7"/>
  <c r="AC47" i="7"/>
  <c r="AE47" i="7" s="1"/>
  <c r="AI47" i="7"/>
  <c r="BD47" i="7"/>
  <c r="BE47" i="7"/>
  <c r="BF47" i="7"/>
  <c r="D48" i="7"/>
  <c r="H48" i="7"/>
  <c r="I48" i="7"/>
  <c r="J48" i="7"/>
  <c r="L48" i="7"/>
  <c r="M48" i="7"/>
  <c r="O48" i="7"/>
  <c r="P48" i="7"/>
  <c r="Q48" i="7"/>
  <c r="R48" i="7"/>
  <c r="S48" i="7"/>
  <c r="T48" i="7"/>
  <c r="V48" i="7"/>
  <c r="W48" i="7"/>
  <c r="Y48" i="7"/>
  <c r="Z48" i="7"/>
  <c r="AC48" i="7"/>
  <c r="AE48" i="7" s="1"/>
  <c r="AI48" i="7"/>
  <c r="AZ48" i="7"/>
  <c r="BD48" i="7"/>
  <c r="BE48" i="7"/>
  <c r="BF48" i="7"/>
  <c r="D49" i="7"/>
  <c r="H49" i="7"/>
  <c r="I49" i="7"/>
  <c r="J49" i="7"/>
  <c r="L49" i="7"/>
  <c r="M49" i="7"/>
  <c r="O49" i="7"/>
  <c r="P49" i="7"/>
  <c r="Q49" i="7"/>
  <c r="R49" i="7"/>
  <c r="S49" i="7"/>
  <c r="T49" i="7"/>
  <c r="BD49" i="7"/>
  <c r="BE49" i="7"/>
  <c r="BF49" i="7"/>
  <c r="D50" i="7"/>
  <c r="H50" i="7"/>
  <c r="I50" i="7"/>
  <c r="J50" i="7"/>
  <c r="L50" i="7"/>
  <c r="M50" i="7"/>
  <c r="O50" i="7"/>
  <c r="P50" i="7"/>
  <c r="Q50" i="7"/>
  <c r="R50" i="7"/>
  <c r="S50" i="7"/>
  <c r="T50" i="7"/>
  <c r="V50" i="7"/>
  <c r="Y50" i="7"/>
  <c r="Z50" i="7"/>
  <c r="AC50" i="7"/>
  <c r="AE50" i="7" s="1"/>
  <c r="AI50" i="7"/>
  <c r="AZ50" i="7"/>
  <c r="BD50" i="7"/>
  <c r="BE50" i="7"/>
  <c r="BF50" i="7"/>
  <c r="D51" i="7"/>
  <c r="H51" i="7"/>
  <c r="I51" i="7"/>
  <c r="J51" i="7"/>
  <c r="L51" i="7"/>
  <c r="M51" i="7"/>
  <c r="O51" i="7"/>
  <c r="P51" i="7"/>
  <c r="Q51" i="7"/>
  <c r="R51" i="7"/>
  <c r="S51" i="7"/>
  <c r="T51" i="7"/>
  <c r="V51" i="7"/>
  <c r="W51" i="7"/>
  <c r="Y51" i="7"/>
  <c r="AC51" i="7"/>
  <c r="AE51" i="7" s="1"/>
  <c r="AI51" i="7"/>
  <c r="BD51" i="7"/>
  <c r="BE51" i="7"/>
  <c r="BF51" i="7"/>
  <c r="D52" i="7"/>
  <c r="H52" i="7"/>
  <c r="I52" i="7"/>
  <c r="J52" i="7"/>
  <c r="L52" i="7"/>
  <c r="M52" i="7"/>
  <c r="O52" i="7"/>
  <c r="P52" i="7"/>
  <c r="Q52" i="7"/>
  <c r="R52" i="7"/>
  <c r="S52" i="7"/>
  <c r="T52" i="7"/>
  <c r="V52" i="7"/>
  <c r="W52" i="7"/>
  <c r="Y52" i="7"/>
  <c r="Z52" i="7"/>
  <c r="AC52" i="7"/>
  <c r="AE52" i="7" s="1"/>
  <c r="AI52" i="7"/>
  <c r="AZ52" i="7"/>
  <c r="BD52" i="7"/>
  <c r="BE52" i="7"/>
  <c r="BF52" i="7"/>
  <c r="D53" i="7"/>
  <c r="H53" i="7"/>
  <c r="I53" i="7"/>
  <c r="J53" i="7"/>
  <c r="L53" i="7"/>
  <c r="M53" i="7"/>
  <c r="O53" i="7"/>
  <c r="P53" i="7"/>
  <c r="Q53" i="7"/>
  <c r="R53" i="7"/>
  <c r="S53" i="7"/>
  <c r="T53" i="7"/>
  <c r="V53" i="7"/>
  <c r="Y53" i="7"/>
  <c r="AI53" i="7"/>
  <c r="BD53" i="7"/>
  <c r="BE53" i="7"/>
  <c r="BF53" i="7"/>
  <c r="D54" i="7"/>
  <c r="H54" i="7"/>
  <c r="I54" i="7"/>
  <c r="J54" i="7"/>
  <c r="L54" i="7"/>
  <c r="M54" i="7"/>
  <c r="O54" i="7"/>
  <c r="P54" i="7"/>
  <c r="Q54" i="7"/>
  <c r="R54" i="7"/>
  <c r="S54" i="7"/>
  <c r="T54" i="7"/>
  <c r="V54" i="7"/>
  <c r="W54" i="7"/>
  <c r="Y54" i="7"/>
  <c r="Z54" i="7"/>
  <c r="AC54" i="7"/>
  <c r="AE54" i="7" s="1"/>
  <c r="AI54" i="7"/>
  <c r="AZ54" i="7"/>
  <c r="BD54" i="7"/>
  <c r="BE54" i="7"/>
  <c r="BF54" i="7"/>
  <c r="D55" i="7"/>
  <c r="H55" i="7"/>
  <c r="I55" i="7"/>
  <c r="J55" i="7"/>
  <c r="L55" i="7"/>
  <c r="M55" i="7"/>
  <c r="O55" i="7"/>
  <c r="P55" i="7"/>
  <c r="Q55" i="7"/>
  <c r="R55" i="7"/>
  <c r="S55" i="7"/>
  <c r="T55" i="7"/>
  <c r="V55" i="7"/>
  <c r="W55" i="7"/>
  <c r="Y55" i="7"/>
  <c r="AC55" i="7"/>
  <c r="AE55" i="7" s="1"/>
  <c r="AI55" i="7"/>
  <c r="BD55" i="7"/>
  <c r="BE55" i="7"/>
  <c r="BF55" i="7"/>
  <c r="D56" i="7"/>
  <c r="H56" i="7"/>
  <c r="I56" i="7"/>
  <c r="J56" i="7"/>
  <c r="L56" i="7"/>
  <c r="M56" i="7"/>
  <c r="O56" i="7"/>
  <c r="P56" i="7"/>
  <c r="Q56" i="7"/>
  <c r="R56" i="7"/>
  <c r="S56" i="7"/>
  <c r="T56" i="7"/>
  <c r="V56" i="7"/>
  <c r="W56" i="7"/>
  <c r="Y56" i="7"/>
  <c r="Z56" i="7"/>
  <c r="AC56" i="7"/>
  <c r="AE56" i="7" s="1"/>
  <c r="AI56" i="7"/>
  <c r="AZ56" i="7"/>
  <c r="BD56" i="7"/>
  <c r="BE56" i="7"/>
  <c r="BF56" i="7"/>
  <c r="D57" i="7"/>
  <c r="H57" i="7"/>
  <c r="I57" i="7"/>
  <c r="J57" i="7"/>
  <c r="L57" i="7"/>
  <c r="M57" i="7"/>
  <c r="O57" i="7"/>
  <c r="P57" i="7"/>
  <c r="Q57" i="7"/>
  <c r="R57" i="7"/>
  <c r="S57" i="7"/>
  <c r="T57" i="7"/>
  <c r="V57" i="7"/>
  <c r="Y57" i="7"/>
  <c r="AI57" i="7"/>
  <c r="BD57" i="7"/>
  <c r="BE57" i="7"/>
  <c r="BF57" i="7"/>
  <c r="D58" i="7"/>
  <c r="H58" i="7"/>
  <c r="I58" i="7"/>
  <c r="J58" i="7"/>
  <c r="L58" i="7"/>
  <c r="M58" i="7"/>
  <c r="O58" i="7"/>
  <c r="P58" i="7"/>
  <c r="Q58" i="7"/>
  <c r="R58" i="7"/>
  <c r="S58" i="7"/>
  <c r="T58" i="7"/>
  <c r="V58" i="7"/>
  <c r="W58" i="7"/>
  <c r="Y58" i="7"/>
  <c r="Z58" i="7"/>
  <c r="AC58" i="7"/>
  <c r="AE58" i="7" s="1"/>
  <c r="AI58" i="7"/>
  <c r="AZ58" i="7"/>
  <c r="BD58" i="7"/>
  <c r="BE58" i="7"/>
  <c r="BF58" i="7"/>
  <c r="D59" i="7"/>
  <c r="H59" i="7"/>
  <c r="I59" i="7"/>
  <c r="J59" i="7"/>
  <c r="L59" i="7"/>
  <c r="M59" i="7"/>
  <c r="O59" i="7"/>
  <c r="P59" i="7"/>
  <c r="Q59" i="7"/>
  <c r="R59" i="7"/>
  <c r="S59" i="7"/>
  <c r="T59" i="7"/>
  <c r="V59" i="7"/>
  <c r="W59" i="7"/>
  <c r="Y59" i="7"/>
  <c r="AC59" i="7"/>
  <c r="AE59" i="7" s="1"/>
  <c r="AI59" i="7"/>
  <c r="BD59" i="7"/>
  <c r="BE59" i="7"/>
  <c r="BF59" i="7"/>
  <c r="D60" i="7"/>
  <c r="H60" i="7"/>
  <c r="I60" i="7"/>
  <c r="J60" i="7"/>
  <c r="L60" i="7"/>
  <c r="M60" i="7"/>
  <c r="O60" i="7"/>
  <c r="P60" i="7"/>
  <c r="Q60" i="7"/>
  <c r="R60" i="7"/>
  <c r="S60" i="7"/>
  <c r="T60" i="7"/>
  <c r="V60" i="7"/>
  <c r="W60" i="7"/>
  <c r="Y60" i="7"/>
  <c r="Z60" i="7"/>
  <c r="AC60" i="7"/>
  <c r="AE60" i="7" s="1"/>
  <c r="AI60" i="7"/>
  <c r="AZ60" i="7"/>
  <c r="BD60" i="7"/>
  <c r="BE60" i="7"/>
  <c r="BF60" i="7"/>
  <c r="D61" i="7"/>
  <c r="H61" i="7"/>
  <c r="W61" i="7" s="1"/>
  <c r="I61" i="7"/>
  <c r="J61" i="7"/>
  <c r="L61" i="7"/>
  <c r="M61" i="7"/>
  <c r="O61" i="7"/>
  <c r="P61" i="7"/>
  <c r="Q61" i="7"/>
  <c r="R61" i="7"/>
  <c r="S61" i="7"/>
  <c r="T61" i="7"/>
  <c r="V61" i="7"/>
  <c r="AC61" i="7"/>
  <c r="AE61" i="7" s="1"/>
  <c r="AI61" i="7"/>
  <c r="BD61" i="7"/>
  <c r="BE61" i="7"/>
  <c r="BF61" i="7"/>
  <c r="D62" i="7"/>
  <c r="H62" i="7"/>
  <c r="I62" i="7"/>
  <c r="J62" i="7"/>
  <c r="L62" i="7"/>
  <c r="M62" i="7"/>
  <c r="O62" i="7"/>
  <c r="P62" i="7"/>
  <c r="Q62" i="7"/>
  <c r="R62" i="7"/>
  <c r="S62" i="7"/>
  <c r="T62" i="7"/>
  <c r="V62" i="7"/>
  <c r="W62" i="7"/>
  <c r="Y62" i="7"/>
  <c r="Z62" i="7"/>
  <c r="AC62" i="7"/>
  <c r="AE62" i="7" s="1"/>
  <c r="AI62" i="7"/>
  <c r="AZ62" i="7"/>
  <c r="BD62" i="7"/>
  <c r="BE62" i="7"/>
  <c r="BF62" i="7"/>
  <c r="D63" i="7"/>
  <c r="H63" i="7"/>
  <c r="B63" i="7" s="1"/>
  <c r="I63" i="7"/>
  <c r="J63" i="7"/>
  <c r="L63" i="7"/>
  <c r="M63" i="7"/>
  <c r="O63" i="7"/>
  <c r="P63" i="7"/>
  <c r="Q63" i="7"/>
  <c r="R63" i="7"/>
  <c r="S63" i="7"/>
  <c r="T63" i="7"/>
  <c r="V63" i="7"/>
  <c r="AC63" i="7"/>
  <c r="AE63" i="7" s="1"/>
  <c r="AI63" i="7"/>
  <c r="BD63" i="7"/>
  <c r="BE63" i="7"/>
  <c r="BF63" i="7"/>
  <c r="D64" i="7"/>
  <c r="H64" i="7"/>
  <c r="I64" i="7"/>
  <c r="J64" i="7"/>
  <c r="L64" i="7"/>
  <c r="M64" i="7"/>
  <c r="O64" i="7"/>
  <c r="P64" i="7"/>
  <c r="Q64" i="7"/>
  <c r="R64" i="7"/>
  <c r="S64" i="7"/>
  <c r="T64" i="7"/>
  <c r="V64" i="7"/>
  <c r="W64" i="7"/>
  <c r="Y64" i="7"/>
  <c r="Z64" i="7"/>
  <c r="AC64" i="7"/>
  <c r="AE64" i="7" s="1"/>
  <c r="AI64" i="7"/>
  <c r="AZ64" i="7"/>
  <c r="BD64" i="7"/>
  <c r="BE64" i="7"/>
  <c r="BF64" i="7"/>
  <c r="D65" i="7"/>
  <c r="H65" i="7"/>
  <c r="B65" i="7" s="1"/>
  <c r="I65" i="7"/>
  <c r="J65" i="7"/>
  <c r="L65" i="7"/>
  <c r="M65" i="7"/>
  <c r="O65" i="7"/>
  <c r="P65" i="7"/>
  <c r="Q65" i="7"/>
  <c r="R65" i="7"/>
  <c r="S65" i="7"/>
  <c r="T65" i="7"/>
  <c r="V65" i="7"/>
  <c r="AC65" i="7"/>
  <c r="AE65" i="7" s="1"/>
  <c r="AI65" i="7"/>
  <c r="BD65" i="7"/>
  <c r="BE65" i="7"/>
  <c r="BF65" i="7"/>
  <c r="D66" i="7"/>
  <c r="H66" i="7"/>
  <c r="I66" i="7"/>
  <c r="J66" i="7"/>
  <c r="L66" i="7"/>
  <c r="M66" i="7"/>
  <c r="O66" i="7"/>
  <c r="P66" i="7"/>
  <c r="Q66" i="7"/>
  <c r="R66" i="7"/>
  <c r="S66" i="7"/>
  <c r="T66" i="7"/>
  <c r="V66" i="7"/>
  <c r="W66" i="7"/>
  <c r="Y66" i="7"/>
  <c r="Z66" i="7"/>
  <c r="AC66" i="7"/>
  <c r="AE66" i="7" s="1"/>
  <c r="AI66" i="7"/>
  <c r="AZ66" i="7"/>
  <c r="BD66" i="7"/>
  <c r="BE66" i="7"/>
  <c r="BF66" i="7"/>
  <c r="D67" i="7"/>
  <c r="H67" i="7"/>
  <c r="B67" i="7" s="1"/>
  <c r="I67" i="7"/>
  <c r="J67" i="7"/>
  <c r="L67" i="7"/>
  <c r="M67" i="7"/>
  <c r="O67" i="7"/>
  <c r="P67" i="7"/>
  <c r="Q67" i="7"/>
  <c r="R67" i="7"/>
  <c r="S67" i="7"/>
  <c r="T67" i="7"/>
  <c r="V67" i="7"/>
  <c r="AC67" i="7"/>
  <c r="AE67" i="7" s="1"/>
  <c r="AI67" i="7"/>
  <c r="BD67" i="7"/>
  <c r="BE67" i="7"/>
  <c r="BF67" i="7"/>
  <c r="D68" i="7"/>
  <c r="H68" i="7"/>
  <c r="I68" i="7"/>
  <c r="J68" i="7"/>
  <c r="L68" i="7"/>
  <c r="M68" i="7"/>
  <c r="O68" i="7"/>
  <c r="P68" i="7"/>
  <c r="Q68" i="7"/>
  <c r="R68" i="7"/>
  <c r="S68" i="7"/>
  <c r="T68" i="7"/>
  <c r="V68" i="7"/>
  <c r="W68" i="7"/>
  <c r="Y68" i="7"/>
  <c r="Z68" i="7"/>
  <c r="AC68" i="7"/>
  <c r="AE68" i="7" s="1"/>
  <c r="AI68" i="7"/>
  <c r="AZ68" i="7"/>
  <c r="BD68" i="7"/>
  <c r="BE68" i="7"/>
  <c r="BF68" i="7"/>
  <c r="D69" i="7"/>
  <c r="H69" i="7"/>
  <c r="B69" i="7" s="1"/>
  <c r="I69" i="7"/>
  <c r="J69" i="7"/>
  <c r="L69" i="7"/>
  <c r="M69" i="7"/>
  <c r="O69" i="7"/>
  <c r="P69" i="7"/>
  <c r="Q69" i="7"/>
  <c r="R69" i="7"/>
  <c r="S69" i="7"/>
  <c r="T69" i="7"/>
  <c r="V69" i="7"/>
  <c r="AC69" i="7"/>
  <c r="AE69" i="7" s="1"/>
  <c r="AI69" i="7"/>
  <c r="BD69" i="7"/>
  <c r="BE69" i="7"/>
  <c r="BF69" i="7"/>
  <c r="D70" i="7"/>
  <c r="H70" i="7"/>
  <c r="I70" i="7"/>
  <c r="J70" i="7"/>
  <c r="L70" i="7"/>
  <c r="M70" i="7"/>
  <c r="O70" i="7"/>
  <c r="P70" i="7"/>
  <c r="Q70" i="7"/>
  <c r="R70" i="7"/>
  <c r="S70" i="7"/>
  <c r="T70" i="7"/>
  <c r="V70" i="7"/>
  <c r="W70" i="7"/>
  <c r="Y70" i="7"/>
  <c r="Z70" i="7"/>
  <c r="AC70" i="7"/>
  <c r="AE70" i="7" s="1"/>
  <c r="AI70" i="7"/>
  <c r="AZ70" i="7"/>
  <c r="BD70" i="7"/>
  <c r="BE70" i="7"/>
  <c r="BF70" i="7"/>
  <c r="D71" i="7"/>
  <c r="H71" i="7"/>
  <c r="B71" i="7" s="1"/>
  <c r="I71" i="7"/>
  <c r="J71" i="7"/>
  <c r="L71" i="7"/>
  <c r="M71" i="7"/>
  <c r="O71" i="7"/>
  <c r="P71" i="7"/>
  <c r="Q71" i="7"/>
  <c r="R71" i="7"/>
  <c r="S71" i="7"/>
  <c r="T71" i="7"/>
  <c r="V71" i="7"/>
  <c r="AC71" i="7"/>
  <c r="AE71" i="7" s="1"/>
  <c r="AI71" i="7"/>
  <c r="BD71" i="7"/>
  <c r="BE71" i="7"/>
  <c r="BF71" i="7"/>
  <c r="D72" i="7"/>
  <c r="H72" i="7"/>
  <c r="I72" i="7"/>
  <c r="J72" i="7"/>
  <c r="L72" i="7"/>
  <c r="M72" i="7"/>
  <c r="O72" i="7"/>
  <c r="P72" i="7"/>
  <c r="Q72" i="7"/>
  <c r="R72" i="7"/>
  <c r="S72" i="7"/>
  <c r="T72" i="7"/>
  <c r="V72" i="7"/>
  <c r="W72" i="7"/>
  <c r="Y72" i="7"/>
  <c r="Z72" i="7"/>
  <c r="AC72" i="7"/>
  <c r="AE72" i="7" s="1"/>
  <c r="AI72" i="7"/>
  <c r="AZ72" i="7"/>
  <c r="BD72" i="7"/>
  <c r="BE72" i="7"/>
  <c r="BF72" i="7"/>
  <c r="D73" i="7"/>
  <c r="H73" i="7"/>
  <c r="B73" i="7" s="1"/>
  <c r="I73" i="7"/>
  <c r="J73" i="7"/>
  <c r="L73" i="7"/>
  <c r="M73" i="7"/>
  <c r="O73" i="7"/>
  <c r="P73" i="7"/>
  <c r="Q73" i="7"/>
  <c r="R73" i="7"/>
  <c r="S73" i="7"/>
  <c r="T73" i="7"/>
  <c r="V73" i="7"/>
  <c r="AC73" i="7"/>
  <c r="AE73" i="7" s="1"/>
  <c r="AI73" i="7"/>
  <c r="BD73" i="7"/>
  <c r="BE73" i="7"/>
  <c r="BF73" i="7"/>
  <c r="D74" i="7"/>
  <c r="H74" i="7"/>
  <c r="I74" i="7"/>
  <c r="J74" i="7"/>
  <c r="L74" i="7"/>
  <c r="M74" i="7"/>
  <c r="O74" i="7"/>
  <c r="P74" i="7"/>
  <c r="Q74" i="7"/>
  <c r="R74" i="7"/>
  <c r="S74" i="7"/>
  <c r="T74" i="7"/>
  <c r="V74" i="7"/>
  <c r="W74" i="7"/>
  <c r="Y74" i="7"/>
  <c r="Z74" i="7"/>
  <c r="AC74" i="7"/>
  <c r="AE74" i="7" s="1"/>
  <c r="AI74" i="7"/>
  <c r="AZ74" i="7"/>
  <c r="BD74" i="7"/>
  <c r="BE74" i="7"/>
  <c r="BF74" i="7"/>
  <c r="D75" i="7"/>
  <c r="H75" i="7"/>
  <c r="I75" i="7"/>
  <c r="J75" i="7"/>
  <c r="L75" i="7"/>
  <c r="M75" i="7"/>
  <c r="O75" i="7"/>
  <c r="P75" i="7"/>
  <c r="Q75" i="7"/>
  <c r="R75" i="7"/>
  <c r="S75" i="7"/>
  <c r="T75" i="7"/>
  <c r="V75" i="7"/>
  <c r="Y75" i="7"/>
  <c r="BD75" i="7"/>
  <c r="BE75" i="7"/>
  <c r="BF75" i="7"/>
  <c r="D76" i="7"/>
  <c r="H76" i="7"/>
  <c r="I76" i="7"/>
  <c r="J76" i="7"/>
  <c r="L76" i="7"/>
  <c r="M76" i="7"/>
  <c r="O76" i="7"/>
  <c r="P76" i="7"/>
  <c r="Q76" i="7"/>
  <c r="R76" i="7"/>
  <c r="S76" i="7"/>
  <c r="T76" i="7"/>
  <c r="V76" i="7"/>
  <c r="Y76" i="7"/>
  <c r="Z76" i="7"/>
  <c r="AI76" i="7"/>
  <c r="BD76" i="7"/>
  <c r="BE76" i="7"/>
  <c r="BF76" i="7"/>
  <c r="D77" i="7"/>
  <c r="H77" i="7"/>
  <c r="I77" i="7"/>
  <c r="J77" i="7"/>
  <c r="L77" i="7"/>
  <c r="M77" i="7"/>
  <c r="O77" i="7"/>
  <c r="P77" i="7"/>
  <c r="Q77" i="7"/>
  <c r="R77" i="7"/>
  <c r="S77" i="7"/>
  <c r="T77" i="7"/>
  <c r="V77" i="7"/>
  <c r="W77" i="7"/>
  <c r="Z77" i="7"/>
  <c r="AC77" i="7"/>
  <c r="AE77" i="7" s="1"/>
  <c r="AI77" i="7"/>
  <c r="BD77" i="7"/>
  <c r="BE77" i="7"/>
  <c r="BF77" i="7"/>
  <c r="D78" i="7"/>
  <c r="H78" i="7"/>
  <c r="I78" i="7"/>
  <c r="J78" i="7"/>
  <c r="L78" i="7"/>
  <c r="M78" i="7"/>
  <c r="O78" i="7"/>
  <c r="P78" i="7"/>
  <c r="Q78" i="7"/>
  <c r="R78" i="7"/>
  <c r="S78" i="7"/>
  <c r="T78" i="7"/>
  <c r="V78" i="7"/>
  <c r="W78" i="7"/>
  <c r="Y78" i="7"/>
  <c r="Z78" i="7"/>
  <c r="AC78" i="7"/>
  <c r="AE78" i="7" s="1"/>
  <c r="AI78" i="7"/>
  <c r="AZ78" i="7"/>
  <c r="BD78" i="7"/>
  <c r="BE78" i="7"/>
  <c r="BF78" i="7"/>
  <c r="D79" i="7"/>
  <c r="H79" i="7"/>
  <c r="C79" i="7" s="1"/>
  <c r="I79" i="7"/>
  <c r="J79" i="7"/>
  <c r="L79" i="7"/>
  <c r="M79" i="7"/>
  <c r="O79" i="7"/>
  <c r="P79" i="7"/>
  <c r="Q79" i="7"/>
  <c r="R79" i="7"/>
  <c r="S79" i="7"/>
  <c r="T79" i="7"/>
  <c r="V79" i="7"/>
  <c r="Y79" i="7"/>
  <c r="BD79" i="7"/>
  <c r="BE79" i="7"/>
  <c r="BF79" i="7"/>
  <c r="D80" i="7"/>
  <c r="H80" i="7"/>
  <c r="I80" i="7"/>
  <c r="J80" i="7"/>
  <c r="L80" i="7"/>
  <c r="M80" i="7"/>
  <c r="O80" i="7"/>
  <c r="P80" i="7"/>
  <c r="Q80" i="7"/>
  <c r="R80" i="7"/>
  <c r="S80" i="7"/>
  <c r="T80" i="7"/>
  <c r="V80" i="7"/>
  <c r="Y80" i="7"/>
  <c r="Z80" i="7"/>
  <c r="AI80" i="7"/>
  <c r="BD80" i="7"/>
  <c r="BE80" i="7"/>
  <c r="BF80" i="7"/>
  <c r="D81" i="7"/>
  <c r="H81" i="7"/>
  <c r="I81" i="7"/>
  <c r="J81" i="7"/>
  <c r="L81" i="7"/>
  <c r="M81" i="7"/>
  <c r="O81" i="7"/>
  <c r="P81" i="7"/>
  <c r="Q81" i="7"/>
  <c r="R81" i="7"/>
  <c r="S81" i="7"/>
  <c r="T81" i="7"/>
  <c r="V81" i="7"/>
  <c r="W81" i="7"/>
  <c r="Z81" i="7"/>
  <c r="AC81" i="7"/>
  <c r="AE81" i="7" s="1"/>
  <c r="AI81" i="7"/>
  <c r="BD81" i="7"/>
  <c r="BE81" i="7"/>
  <c r="BF81" i="7"/>
  <c r="D82" i="7"/>
  <c r="H82" i="7"/>
  <c r="I82" i="7"/>
  <c r="J82" i="7"/>
  <c r="L82" i="7"/>
  <c r="M82" i="7"/>
  <c r="O82" i="7"/>
  <c r="P82" i="7"/>
  <c r="Q82" i="7"/>
  <c r="R82" i="7"/>
  <c r="S82" i="7"/>
  <c r="T82" i="7"/>
  <c r="V82" i="7"/>
  <c r="W82" i="7"/>
  <c r="Y82" i="7"/>
  <c r="Z82" i="7"/>
  <c r="AC82" i="7"/>
  <c r="AE82" i="7" s="1"/>
  <c r="AI82" i="7"/>
  <c r="AZ82" i="7"/>
  <c r="BD82" i="7"/>
  <c r="BE82" i="7"/>
  <c r="BF82" i="7"/>
  <c r="D83" i="7"/>
  <c r="H83" i="7"/>
  <c r="Y83" i="7" s="1"/>
  <c r="I83" i="7"/>
  <c r="J83" i="7"/>
  <c r="L83" i="7"/>
  <c r="M83" i="7"/>
  <c r="O83" i="7"/>
  <c r="P83" i="7"/>
  <c r="Q83" i="7"/>
  <c r="R83" i="7"/>
  <c r="S83" i="7"/>
  <c r="T83" i="7"/>
  <c r="V83" i="7"/>
  <c r="BD83" i="7"/>
  <c r="BE83" i="7"/>
  <c r="BF83" i="7"/>
  <c r="D84" i="7"/>
  <c r="H84" i="7"/>
  <c r="I84" i="7"/>
  <c r="J84" i="7"/>
  <c r="L84" i="7"/>
  <c r="M84" i="7"/>
  <c r="O84" i="7"/>
  <c r="P84" i="7"/>
  <c r="Q84" i="7"/>
  <c r="R84" i="7"/>
  <c r="S84" i="7"/>
  <c r="T84" i="7"/>
  <c r="V84" i="7"/>
  <c r="Y84" i="7"/>
  <c r="Z84" i="7"/>
  <c r="AI84" i="7"/>
  <c r="BD84" i="7"/>
  <c r="BE84" i="7"/>
  <c r="BF84" i="7"/>
  <c r="D85" i="7"/>
  <c r="H85" i="7"/>
  <c r="I85" i="7"/>
  <c r="J85" i="7"/>
  <c r="L85" i="7"/>
  <c r="M85" i="7"/>
  <c r="O85" i="7"/>
  <c r="P85" i="7"/>
  <c r="Q85" i="7"/>
  <c r="R85" i="7"/>
  <c r="S85" i="7"/>
  <c r="T85" i="7"/>
  <c r="V85" i="7"/>
  <c r="W85" i="7"/>
  <c r="Z85" i="7"/>
  <c r="AC85" i="7"/>
  <c r="AE85" i="7" s="1"/>
  <c r="AI85" i="7"/>
  <c r="AZ85" i="7"/>
  <c r="BD85" i="7"/>
  <c r="BE85" i="7"/>
  <c r="BF85" i="7"/>
  <c r="D86" i="7"/>
  <c r="H86" i="7"/>
  <c r="I86" i="7"/>
  <c r="J86" i="7"/>
  <c r="L86" i="7"/>
  <c r="M86" i="7"/>
  <c r="O86" i="7"/>
  <c r="P86" i="7"/>
  <c r="Q86" i="7"/>
  <c r="R86" i="7"/>
  <c r="S86" i="7"/>
  <c r="T86" i="7"/>
  <c r="V86" i="7"/>
  <c r="W86" i="7"/>
  <c r="Y86" i="7"/>
  <c r="Z86" i="7"/>
  <c r="AC86" i="7"/>
  <c r="AE86" i="7" s="1"/>
  <c r="AI86" i="7"/>
  <c r="AZ86" i="7"/>
  <c r="BD86" i="7"/>
  <c r="BE86" i="7"/>
  <c r="BF86" i="7"/>
  <c r="D87" i="7"/>
  <c r="H87" i="7"/>
  <c r="C87" i="7" s="1"/>
  <c r="I87" i="7"/>
  <c r="J87" i="7"/>
  <c r="L87" i="7"/>
  <c r="M87" i="7"/>
  <c r="O87" i="7"/>
  <c r="P87" i="7"/>
  <c r="Q87" i="7"/>
  <c r="R87" i="7"/>
  <c r="S87" i="7"/>
  <c r="T87" i="7"/>
  <c r="V87" i="7"/>
  <c r="Y87" i="7"/>
  <c r="BD87" i="7"/>
  <c r="BE87" i="7"/>
  <c r="BF87" i="7"/>
  <c r="D88" i="7"/>
  <c r="H88" i="7"/>
  <c r="I88" i="7"/>
  <c r="J88" i="7"/>
  <c r="L88" i="7"/>
  <c r="M88" i="7"/>
  <c r="O88" i="7"/>
  <c r="P88" i="7"/>
  <c r="Q88" i="7"/>
  <c r="R88" i="7"/>
  <c r="S88" i="7"/>
  <c r="T88" i="7"/>
  <c r="V88" i="7"/>
  <c r="Y88" i="7"/>
  <c r="Z88" i="7"/>
  <c r="AI88" i="7"/>
  <c r="BD88" i="7"/>
  <c r="BE88" i="7"/>
  <c r="BF88" i="7"/>
  <c r="D89" i="7"/>
  <c r="H89" i="7"/>
  <c r="I89" i="7"/>
  <c r="J89" i="7"/>
  <c r="L89" i="7"/>
  <c r="M89" i="7"/>
  <c r="O89" i="7"/>
  <c r="P89" i="7"/>
  <c r="Q89" i="7"/>
  <c r="R89" i="7"/>
  <c r="S89" i="7"/>
  <c r="T89" i="7"/>
  <c r="V89" i="7"/>
  <c r="W89" i="7"/>
  <c r="Z89" i="7"/>
  <c r="AC89" i="7"/>
  <c r="AE89" i="7" s="1"/>
  <c r="AI89" i="7"/>
  <c r="AZ89" i="7"/>
  <c r="BD89" i="7"/>
  <c r="BE89" i="7"/>
  <c r="BF89" i="7"/>
  <c r="D90" i="7"/>
  <c r="H90" i="7"/>
  <c r="I90" i="7"/>
  <c r="J90" i="7"/>
  <c r="L90" i="7"/>
  <c r="M90" i="7"/>
  <c r="O90" i="7"/>
  <c r="P90" i="7"/>
  <c r="Q90" i="7"/>
  <c r="R90" i="7"/>
  <c r="S90" i="7"/>
  <c r="T90" i="7"/>
  <c r="V90" i="7"/>
  <c r="W90" i="7"/>
  <c r="Y90" i="7"/>
  <c r="Z90" i="7"/>
  <c r="AC90" i="7"/>
  <c r="AE90" i="7" s="1"/>
  <c r="AI90" i="7"/>
  <c r="AZ90" i="7"/>
  <c r="BD90" i="7"/>
  <c r="BE90" i="7"/>
  <c r="BF90" i="7"/>
  <c r="D91" i="7"/>
  <c r="H91" i="7"/>
  <c r="I91" i="7"/>
  <c r="J91" i="7"/>
  <c r="L91" i="7"/>
  <c r="M91" i="7"/>
  <c r="O91" i="7"/>
  <c r="P91" i="7"/>
  <c r="Q91" i="7"/>
  <c r="R91" i="7"/>
  <c r="S91" i="7"/>
  <c r="T91" i="7"/>
  <c r="V91" i="7"/>
  <c r="BD91" i="7"/>
  <c r="BE91" i="7"/>
  <c r="BF91" i="7"/>
  <c r="D92" i="7"/>
  <c r="H92" i="7"/>
  <c r="I92" i="7"/>
  <c r="J92" i="7"/>
  <c r="L92" i="7"/>
  <c r="M92" i="7"/>
  <c r="O92" i="7"/>
  <c r="P92" i="7"/>
  <c r="Q92" i="7"/>
  <c r="R92" i="7"/>
  <c r="S92" i="7"/>
  <c r="T92" i="7"/>
  <c r="V92" i="7"/>
  <c r="Y92" i="7"/>
  <c r="Z92" i="7"/>
  <c r="AI92" i="7"/>
  <c r="BD92" i="7"/>
  <c r="BE92" i="7"/>
  <c r="BF92" i="7"/>
  <c r="D93" i="7"/>
  <c r="H93" i="7"/>
  <c r="I93" i="7"/>
  <c r="J93" i="7"/>
  <c r="L93" i="7"/>
  <c r="M93" i="7"/>
  <c r="O93" i="7"/>
  <c r="P93" i="7"/>
  <c r="Q93" i="7"/>
  <c r="R93" i="7"/>
  <c r="S93" i="7"/>
  <c r="T93" i="7"/>
  <c r="V93" i="7"/>
  <c r="W93" i="7"/>
  <c r="Z93" i="7"/>
  <c r="AC93" i="7"/>
  <c r="AE93" i="7" s="1"/>
  <c r="AI93" i="7"/>
  <c r="AZ93" i="7"/>
  <c r="BD93" i="7"/>
  <c r="BE93" i="7"/>
  <c r="BF93" i="7"/>
  <c r="D94" i="7"/>
  <c r="H94" i="7"/>
  <c r="I94" i="7"/>
  <c r="J94" i="7"/>
  <c r="L94" i="7"/>
  <c r="M94" i="7"/>
  <c r="O94" i="7"/>
  <c r="P94" i="7"/>
  <c r="Q94" i="7"/>
  <c r="R94" i="7"/>
  <c r="S94" i="7"/>
  <c r="T94" i="7"/>
  <c r="V94" i="7"/>
  <c r="W94" i="7"/>
  <c r="Y94" i="7"/>
  <c r="Z94" i="7"/>
  <c r="AC94" i="7"/>
  <c r="AE94" i="7" s="1"/>
  <c r="AI94" i="7"/>
  <c r="AZ94" i="7"/>
  <c r="BD94" i="7"/>
  <c r="BE94" i="7"/>
  <c r="BF94" i="7"/>
  <c r="D95" i="7"/>
  <c r="H95" i="7"/>
  <c r="I95" i="7"/>
  <c r="J95" i="7"/>
  <c r="L95" i="7"/>
  <c r="M95" i="7"/>
  <c r="O95" i="7"/>
  <c r="P95" i="7"/>
  <c r="Q95" i="7"/>
  <c r="R95" i="7"/>
  <c r="S95" i="7"/>
  <c r="T95" i="7"/>
  <c r="V95" i="7"/>
  <c r="BD95" i="7"/>
  <c r="BE95" i="7"/>
  <c r="BF95" i="7"/>
  <c r="D96" i="7"/>
  <c r="H96" i="7"/>
  <c r="I96" i="7"/>
  <c r="J96" i="7"/>
  <c r="L96" i="7"/>
  <c r="M96" i="7"/>
  <c r="O96" i="7"/>
  <c r="P96" i="7"/>
  <c r="Q96" i="7"/>
  <c r="R96" i="7"/>
  <c r="S96" i="7"/>
  <c r="T96" i="7"/>
  <c r="V96" i="7"/>
  <c r="Y96" i="7"/>
  <c r="Z96" i="7"/>
  <c r="AI96" i="7"/>
  <c r="BD96" i="7"/>
  <c r="BE96" i="7"/>
  <c r="BF96" i="7"/>
  <c r="D97" i="7"/>
  <c r="H97" i="7"/>
  <c r="I97" i="7"/>
  <c r="J97" i="7"/>
  <c r="L97" i="7"/>
  <c r="M97" i="7"/>
  <c r="P97" i="7"/>
  <c r="T97" i="7"/>
  <c r="BD97" i="7"/>
  <c r="BE97" i="7"/>
  <c r="BF97" i="7"/>
  <c r="D98" i="7"/>
  <c r="H98" i="7"/>
  <c r="I98" i="7"/>
  <c r="J98" i="7"/>
  <c r="L98" i="7"/>
  <c r="M98" i="7"/>
  <c r="O98" i="7"/>
  <c r="P98" i="7"/>
  <c r="Q98" i="7"/>
  <c r="R98" i="7"/>
  <c r="S98" i="7"/>
  <c r="T98" i="7"/>
  <c r="V98" i="7"/>
  <c r="W98" i="7"/>
  <c r="Y98" i="7"/>
  <c r="Z98" i="7"/>
  <c r="AC98" i="7"/>
  <c r="AE98" i="7" s="1"/>
  <c r="AI98" i="7"/>
  <c r="AZ98" i="7"/>
  <c r="BD98" i="7"/>
  <c r="BE98" i="7"/>
  <c r="BF98" i="7"/>
  <c r="D99" i="7"/>
  <c r="H99" i="7"/>
  <c r="I99" i="7"/>
  <c r="J99" i="7"/>
  <c r="L99" i="7"/>
  <c r="M99" i="7"/>
  <c r="O99" i="7"/>
  <c r="P99" i="7"/>
  <c r="Q99" i="7"/>
  <c r="R99" i="7"/>
  <c r="S99" i="7"/>
  <c r="T99" i="7"/>
  <c r="V99" i="7"/>
  <c r="Y99" i="7"/>
  <c r="BD99" i="7"/>
  <c r="BE99" i="7"/>
  <c r="BF99" i="7"/>
  <c r="D100" i="7"/>
  <c r="H100" i="7"/>
  <c r="I100" i="7"/>
  <c r="J100" i="7"/>
  <c r="L100" i="7"/>
  <c r="M100" i="7"/>
  <c r="O100" i="7"/>
  <c r="P100" i="7"/>
  <c r="Q100" i="7"/>
  <c r="R100" i="7"/>
  <c r="S100" i="7"/>
  <c r="T100" i="7"/>
  <c r="V100" i="7"/>
  <c r="Y100" i="7"/>
  <c r="Z100" i="7"/>
  <c r="AI100" i="7"/>
  <c r="BD100" i="7"/>
  <c r="BE100" i="7"/>
  <c r="BF100" i="7"/>
  <c r="D101" i="7"/>
  <c r="H101" i="7"/>
  <c r="I101" i="7"/>
  <c r="J101" i="7"/>
  <c r="L101" i="7"/>
  <c r="M101" i="7"/>
  <c r="O101" i="7"/>
  <c r="P101" i="7"/>
  <c r="Q101" i="7"/>
  <c r="R101" i="7"/>
  <c r="S101" i="7"/>
  <c r="T101" i="7"/>
  <c r="V101" i="7"/>
  <c r="W101" i="7"/>
  <c r="Z101" i="7"/>
  <c r="AC101" i="7"/>
  <c r="AE101" i="7" s="1"/>
  <c r="AI101" i="7"/>
  <c r="AZ101" i="7"/>
  <c r="BD101" i="7"/>
  <c r="BE101" i="7"/>
  <c r="BF101" i="7"/>
  <c r="D102" i="7"/>
  <c r="H102" i="7"/>
  <c r="I102" i="7"/>
  <c r="J102" i="7"/>
  <c r="L102" i="7"/>
  <c r="M102" i="7"/>
  <c r="O102" i="7"/>
  <c r="P102" i="7"/>
  <c r="Q102" i="7"/>
  <c r="R102" i="7"/>
  <c r="S102" i="7"/>
  <c r="T102" i="7"/>
  <c r="V102" i="7"/>
  <c r="W102" i="7"/>
  <c r="Y102" i="7"/>
  <c r="Z102" i="7"/>
  <c r="AC102" i="7"/>
  <c r="AE102" i="7" s="1"/>
  <c r="AI102" i="7"/>
  <c r="AZ102" i="7"/>
  <c r="BD102" i="7"/>
  <c r="BE102" i="7"/>
  <c r="BF102" i="7"/>
  <c r="D103" i="7"/>
  <c r="H103" i="7"/>
  <c r="I103" i="7"/>
  <c r="J103" i="7"/>
  <c r="L103" i="7"/>
  <c r="M103" i="7"/>
  <c r="O103" i="7"/>
  <c r="P103" i="7"/>
  <c r="Q103" i="7"/>
  <c r="R103" i="7"/>
  <c r="S103" i="7"/>
  <c r="T103" i="7"/>
  <c r="V103" i="7"/>
  <c r="BD103" i="7"/>
  <c r="BE103" i="7"/>
  <c r="BF103" i="7"/>
  <c r="D104" i="7"/>
  <c r="H104" i="7"/>
  <c r="I104" i="7"/>
  <c r="J104" i="7"/>
  <c r="L104" i="7"/>
  <c r="M104" i="7"/>
  <c r="O104" i="7"/>
  <c r="P104" i="7"/>
  <c r="Q104" i="7"/>
  <c r="R104" i="7"/>
  <c r="S104" i="7"/>
  <c r="T104" i="7"/>
  <c r="V104" i="7"/>
  <c r="Y104" i="7"/>
  <c r="Z104" i="7"/>
  <c r="AI104" i="7"/>
  <c r="BD104" i="7"/>
  <c r="BE104" i="7"/>
  <c r="BF104" i="7"/>
  <c r="D105" i="7"/>
  <c r="H105" i="7"/>
  <c r="I105" i="7"/>
  <c r="J105" i="7"/>
  <c r="L105" i="7"/>
  <c r="M105" i="7"/>
  <c r="O105" i="7"/>
  <c r="P105" i="7"/>
  <c r="Q105" i="7"/>
  <c r="R105" i="7"/>
  <c r="S105" i="7"/>
  <c r="T105" i="7"/>
  <c r="V105" i="7"/>
  <c r="W105" i="7"/>
  <c r="Z105" i="7"/>
  <c r="AC105" i="7"/>
  <c r="AE105" i="7" s="1"/>
  <c r="AI105" i="7"/>
  <c r="AZ105" i="7"/>
  <c r="BD105" i="7"/>
  <c r="BE105" i="7"/>
  <c r="BF105" i="7"/>
  <c r="D106" i="7"/>
  <c r="H106" i="7"/>
  <c r="I106" i="7"/>
  <c r="J106" i="7"/>
  <c r="L106" i="7"/>
  <c r="M106" i="7"/>
  <c r="O106" i="7"/>
  <c r="P106" i="7"/>
  <c r="Q106" i="7"/>
  <c r="R106" i="7"/>
  <c r="S106" i="7"/>
  <c r="T106" i="7"/>
  <c r="V106" i="7"/>
  <c r="W106" i="7"/>
  <c r="Y106" i="7"/>
  <c r="Z106" i="7"/>
  <c r="AC106" i="7"/>
  <c r="AE106" i="7" s="1"/>
  <c r="AI106" i="7"/>
  <c r="AZ106" i="7"/>
  <c r="BD106" i="7"/>
  <c r="BE106" i="7"/>
  <c r="BF106" i="7"/>
  <c r="D107" i="7"/>
  <c r="H107" i="7"/>
  <c r="C107" i="7" s="1"/>
  <c r="I107" i="7"/>
  <c r="J107" i="7"/>
  <c r="L107" i="7"/>
  <c r="M107" i="7"/>
  <c r="O107" i="7"/>
  <c r="P107" i="7"/>
  <c r="Q107" i="7"/>
  <c r="R107" i="7"/>
  <c r="S107" i="7"/>
  <c r="T107" i="7"/>
  <c r="V107" i="7"/>
  <c r="Y107" i="7"/>
  <c r="BD107" i="7"/>
  <c r="BE107" i="7"/>
  <c r="BF107" i="7"/>
  <c r="D108" i="7"/>
  <c r="H108" i="7"/>
  <c r="I108" i="7"/>
  <c r="J108" i="7"/>
  <c r="L108" i="7"/>
  <c r="M108" i="7"/>
  <c r="O108" i="7"/>
  <c r="P108" i="7"/>
  <c r="Q108" i="7"/>
  <c r="R108" i="7"/>
  <c r="S108" i="7"/>
  <c r="T108" i="7"/>
  <c r="V108" i="7"/>
  <c r="Y108" i="7"/>
  <c r="Z108" i="7"/>
  <c r="AI108" i="7"/>
  <c r="BD108" i="7"/>
  <c r="BE108" i="7"/>
  <c r="BF108" i="7"/>
  <c r="D109" i="7"/>
  <c r="H109" i="7"/>
  <c r="I109" i="7"/>
  <c r="J109" i="7"/>
  <c r="L109" i="7"/>
  <c r="M109" i="7"/>
  <c r="O109" i="7"/>
  <c r="P109" i="7"/>
  <c r="Q109" i="7"/>
  <c r="R109" i="7"/>
  <c r="S109" i="7"/>
  <c r="T109" i="7"/>
  <c r="V109" i="7"/>
  <c r="W109" i="7"/>
  <c r="Z109" i="7"/>
  <c r="AC109" i="7"/>
  <c r="AE109" i="7" s="1"/>
  <c r="AI109" i="7"/>
  <c r="AZ109" i="7"/>
  <c r="BD109" i="7"/>
  <c r="BE109" i="7"/>
  <c r="BF109" i="7"/>
  <c r="D110" i="7"/>
  <c r="H110" i="7"/>
  <c r="I110" i="7"/>
  <c r="J110" i="7"/>
  <c r="L110" i="7"/>
  <c r="M110" i="7"/>
  <c r="O110" i="7"/>
  <c r="P110" i="7"/>
  <c r="Q110" i="7"/>
  <c r="R110" i="7"/>
  <c r="S110" i="7"/>
  <c r="T110" i="7"/>
  <c r="V110" i="7"/>
  <c r="W110" i="7"/>
  <c r="Y110" i="7"/>
  <c r="Z110" i="7"/>
  <c r="AC110" i="7"/>
  <c r="AE110" i="7" s="1"/>
  <c r="AI110" i="7"/>
  <c r="AZ110" i="7"/>
  <c r="BD110" i="7"/>
  <c r="BE110" i="7"/>
  <c r="BF110" i="7"/>
  <c r="D111" i="7"/>
  <c r="H111" i="7"/>
  <c r="I111" i="7"/>
  <c r="J111" i="7"/>
  <c r="L111" i="7"/>
  <c r="M111" i="7"/>
  <c r="O111" i="7"/>
  <c r="P111" i="7"/>
  <c r="Q111" i="7"/>
  <c r="R111" i="7"/>
  <c r="S111" i="7"/>
  <c r="T111" i="7"/>
  <c r="V111" i="7"/>
  <c r="Y111" i="7"/>
  <c r="BD111" i="7"/>
  <c r="BE111" i="7"/>
  <c r="BF111" i="7"/>
  <c r="D112" i="7"/>
  <c r="H112" i="7"/>
  <c r="I112" i="7"/>
  <c r="J112" i="7"/>
  <c r="L112" i="7"/>
  <c r="M112" i="7"/>
  <c r="O112" i="7"/>
  <c r="P112" i="7"/>
  <c r="Q112" i="7"/>
  <c r="R112" i="7"/>
  <c r="S112" i="7"/>
  <c r="T112" i="7"/>
  <c r="V112" i="7"/>
  <c r="Y112" i="7"/>
  <c r="Z112" i="7"/>
  <c r="AI112" i="7"/>
  <c r="BD112" i="7"/>
  <c r="BE112" i="7"/>
  <c r="BF112" i="7"/>
  <c r="D113" i="7"/>
  <c r="H113" i="7"/>
  <c r="I113" i="7"/>
  <c r="J113" i="7"/>
  <c r="L113" i="7"/>
  <c r="M113" i="7"/>
  <c r="O113" i="7"/>
  <c r="P113" i="7"/>
  <c r="Q113" i="7"/>
  <c r="R113" i="7"/>
  <c r="S113" i="7"/>
  <c r="T113" i="7"/>
  <c r="V113" i="7"/>
  <c r="W113" i="7"/>
  <c r="Y113" i="7"/>
  <c r="Z113" i="7"/>
  <c r="AC113" i="7"/>
  <c r="AE113" i="7" s="1"/>
  <c r="AI113" i="7"/>
  <c r="AZ113" i="7"/>
  <c r="BD113" i="7"/>
  <c r="BE113" i="7"/>
  <c r="BF113" i="7"/>
  <c r="D114" i="7"/>
  <c r="H114" i="7"/>
  <c r="I114" i="7"/>
  <c r="J114" i="7"/>
  <c r="L114" i="7"/>
  <c r="M114" i="7"/>
  <c r="O114" i="7"/>
  <c r="P114" i="7"/>
  <c r="Q114" i="7"/>
  <c r="R114" i="7"/>
  <c r="S114" i="7"/>
  <c r="T114" i="7"/>
  <c r="V114" i="7"/>
  <c r="W114" i="7"/>
  <c r="Y114" i="7"/>
  <c r="AC114" i="7"/>
  <c r="AE114" i="7" s="1"/>
  <c r="AI114" i="7"/>
  <c r="AZ114" i="7"/>
  <c r="BD114" i="7"/>
  <c r="BE114" i="7"/>
  <c r="BF114" i="7"/>
  <c r="D115" i="7"/>
  <c r="H115" i="7"/>
  <c r="I115" i="7"/>
  <c r="J115" i="7"/>
  <c r="L115" i="7"/>
  <c r="M115" i="7"/>
  <c r="O115" i="7"/>
  <c r="P115" i="7"/>
  <c r="Q115" i="7"/>
  <c r="R115" i="7"/>
  <c r="S115" i="7"/>
  <c r="T115" i="7"/>
  <c r="V115" i="7"/>
  <c r="Y115" i="7"/>
  <c r="BD115" i="7"/>
  <c r="BE115" i="7"/>
  <c r="BF115" i="7"/>
  <c r="D116" i="7"/>
  <c r="H116" i="7"/>
  <c r="I116" i="7"/>
  <c r="J116" i="7"/>
  <c r="L116" i="7"/>
  <c r="M116" i="7"/>
  <c r="O116" i="7"/>
  <c r="P116" i="7"/>
  <c r="Q116" i="7"/>
  <c r="R116" i="7"/>
  <c r="S116" i="7"/>
  <c r="T116" i="7"/>
  <c r="V116" i="7"/>
  <c r="Y116" i="7"/>
  <c r="Z116" i="7"/>
  <c r="AI116" i="7"/>
  <c r="BD116" i="7"/>
  <c r="BE116" i="7"/>
  <c r="BF116" i="7"/>
  <c r="D117" i="7"/>
  <c r="H117" i="7"/>
  <c r="I117" i="7"/>
  <c r="J117" i="7"/>
  <c r="L117" i="7"/>
  <c r="M117" i="7"/>
  <c r="O117" i="7"/>
  <c r="P117" i="7"/>
  <c r="Q117" i="7"/>
  <c r="R117" i="7"/>
  <c r="S117" i="7"/>
  <c r="T117" i="7"/>
  <c r="V117" i="7"/>
  <c r="W117" i="7"/>
  <c r="Y117" i="7"/>
  <c r="Z117" i="7"/>
  <c r="AC117" i="7"/>
  <c r="AE117" i="7" s="1"/>
  <c r="AI117" i="7"/>
  <c r="AZ117" i="7"/>
  <c r="BD117" i="7"/>
  <c r="BE117" i="7"/>
  <c r="BF117" i="7"/>
  <c r="D118" i="7"/>
  <c r="H118" i="7"/>
  <c r="I118" i="7"/>
  <c r="J118" i="7"/>
  <c r="L118" i="7"/>
  <c r="M118" i="7"/>
  <c r="O118" i="7"/>
  <c r="P118" i="7"/>
  <c r="Q118" i="7"/>
  <c r="R118" i="7"/>
  <c r="S118" i="7"/>
  <c r="T118" i="7"/>
  <c r="V118" i="7"/>
  <c r="W118" i="7"/>
  <c r="Y118" i="7"/>
  <c r="AC118" i="7"/>
  <c r="AE118" i="7" s="1"/>
  <c r="AI118" i="7"/>
  <c r="AZ118" i="7"/>
  <c r="BD118" i="7"/>
  <c r="BE118" i="7"/>
  <c r="BF118" i="7"/>
  <c r="D119" i="7"/>
  <c r="H119" i="7"/>
  <c r="I119" i="7"/>
  <c r="J119" i="7"/>
  <c r="L119" i="7"/>
  <c r="M119" i="7"/>
  <c r="O119" i="7"/>
  <c r="P119" i="7"/>
  <c r="Q119" i="7"/>
  <c r="R119" i="7"/>
  <c r="S119" i="7"/>
  <c r="T119" i="7"/>
  <c r="V119" i="7"/>
  <c r="Y119" i="7"/>
  <c r="BD119" i="7"/>
  <c r="BE119" i="7"/>
  <c r="BF119" i="7"/>
  <c r="D120" i="7"/>
  <c r="H120" i="7"/>
  <c r="I120" i="7"/>
  <c r="J120" i="7"/>
  <c r="L120" i="7"/>
  <c r="M120" i="7"/>
  <c r="O120" i="7"/>
  <c r="P120" i="7"/>
  <c r="Q120" i="7"/>
  <c r="R120" i="7"/>
  <c r="S120" i="7"/>
  <c r="T120" i="7"/>
  <c r="V120" i="7"/>
  <c r="Y120" i="7"/>
  <c r="Z120" i="7"/>
  <c r="AI120" i="7"/>
  <c r="BD120" i="7"/>
  <c r="BE120" i="7"/>
  <c r="BF120" i="7"/>
  <c r="D121" i="7"/>
  <c r="H121" i="7"/>
  <c r="I121" i="7"/>
  <c r="J121" i="7"/>
  <c r="L121" i="7"/>
  <c r="M121" i="7"/>
  <c r="O121" i="7"/>
  <c r="P121" i="7"/>
  <c r="Q121" i="7"/>
  <c r="R121" i="7"/>
  <c r="S121" i="7"/>
  <c r="T121" i="7"/>
  <c r="V121" i="7"/>
  <c r="W121" i="7"/>
  <c r="Y121" i="7"/>
  <c r="Z121" i="7"/>
  <c r="AC121" i="7"/>
  <c r="AE121" i="7" s="1"/>
  <c r="AI121" i="7"/>
  <c r="AZ121" i="7"/>
  <c r="BD121" i="7"/>
  <c r="BE121" i="7"/>
  <c r="BF121" i="7"/>
  <c r="D122" i="7"/>
  <c r="H122" i="7"/>
  <c r="I122" i="7"/>
  <c r="J122" i="7"/>
  <c r="L122" i="7"/>
  <c r="M122" i="7"/>
  <c r="O122" i="7"/>
  <c r="P122" i="7"/>
  <c r="Q122" i="7"/>
  <c r="R122" i="7"/>
  <c r="S122" i="7"/>
  <c r="T122" i="7"/>
  <c r="V122" i="7"/>
  <c r="W122" i="7"/>
  <c r="Y122" i="7"/>
  <c r="AC122" i="7"/>
  <c r="AE122" i="7" s="1"/>
  <c r="AI122" i="7"/>
  <c r="AZ122" i="7"/>
  <c r="BD122" i="7"/>
  <c r="BE122" i="7"/>
  <c r="BF122" i="7"/>
  <c r="D123" i="7"/>
  <c r="H123" i="7"/>
  <c r="I123" i="7"/>
  <c r="J123" i="7"/>
  <c r="L123" i="7"/>
  <c r="M123" i="7"/>
  <c r="O123" i="7"/>
  <c r="P123" i="7"/>
  <c r="Q123" i="7"/>
  <c r="R123" i="7"/>
  <c r="S123" i="7"/>
  <c r="T123" i="7"/>
  <c r="V123" i="7"/>
  <c r="AC123" i="7"/>
  <c r="AE123" i="7" s="1"/>
  <c r="BD123" i="7"/>
  <c r="BE123" i="7"/>
  <c r="BF123" i="7"/>
  <c r="D124" i="7"/>
  <c r="H124" i="7"/>
  <c r="I124" i="7"/>
  <c r="J124" i="7"/>
  <c r="L124" i="7"/>
  <c r="M124" i="7"/>
  <c r="O124" i="7"/>
  <c r="P124" i="7"/>
  <c r="Q124" i="7"/>
  <c r="R124" i="7"/>
  <c r="S124" i="7"/>
  <c r="T124" i="7"/>
  <c r="V124" i="7"/>
  <c r="BD124" i="7"/>
  <c r="BE124" i="7"/>
  <c r="BF124" i="7"/>
  <c r="D125" i="7"/>
  <c r="H125" i="7"/>
  <c r="I125" i="7"/>
  <c r="J125" i="7"/>
  <c r="L125" i="7"/>
  <c r="M125" i="7"/>
  <c r="O125" i="7"/>
  <c r="P125" i="7"/>
  <c r="Q125" i="7"/>
  <c r="R125" i="7"/>
  <c r="S125" i="7"/>
  <c r="T125" i="7"/>
  <c r="V125" i="7"/>
  <c r="W125" i="7"/>
  <c r="Y125" i="7"/>
  <c r="Z125" i="7"/>
  <c r="AC125" i="7"/>
  <c r="AE125" i="7" s="1"/>
  <c r="AI125" i="7"/>
  <c r="AZ125" i="7"/>
  <c r="BD125" i="7"/>
  <c r="BE125" i="7"/>
  <c r="BF125" i="7"/>
  <c r="D126" i="7"/>
  <c r="H126" i="7"/>
  <c r="I126" i="7"/>
  <c r="J126" i="7"/>
  <c r="L126" i="7"/>
  <c r="M126" i="7"/>
  <c r="O126" i="7"/>
  <c r="P126" i="7"/>
  <c r="Q126" i="7"/>
  <c r="R126" i="7"/>
  <c r="S126" i="7"/>
  <c r="T126" i="7"/>
  <c r="V126" i="7"/>
  <c r="W126" i="7"/>
  <c r="Y126" i="7"/>
  <c r="AC126" i="7"/>
  <c r="AE126" i="7" s="1"/>
  <c r="AI126" i="7"/>
  <c r="AZ126" i="7"/>
  <c r="BD126" i="7"/>
  <c r="BE126" i="7"/>
  <c r="BF126" i="7"/>
  <c r="D127" i="7"/>
  <c r="H127" i="7"/>
  <c r="I127" i="7"/>
  <c r="J127" i="7"/>
  <c r="L127" i="7"/>
  <c r="M127" i="7"/>
  <c r="O127" i="7"/>
  <c r="P127" i="7"/>
  <c r="Q127" i="7"/>
  <c r="R127" i="7"/>
  <c r="S127" i="7"/>
  <c r="T127" i="7"/>
  <c r="V127" i="7"/>
  <c r="Y127" i="7"/>
  <c r="BD127" i="7"/>
  <c r="BE127" i="7"/>
  <c r="BF127" i="7"/>
  <c r="D128" i="7"/>
  <c r="H128" i="7"/>
  <c r="C128" i="7" s="1"/>
  <c r="I128" i="7"/>
  <c r="J128" i="7"/>
  <c r="L128" i="7"/>
  <c r="M128" i="7"/>
  <c r="O128" i="7"/>
  <c r="P128" i="7"/>
  <c r="Q128" i="7"/>
  <c r="R128" i="7"/>
  <c r="S128" i="7"/>
  <c r="T128" i="7"/>
  <c r="V128" i="7"/>
  <c r="Y128" i="7"/>
  <c r="Z128" i="7"/>
  <c r="AI128" i="7"/>
  <c r="BD128" i="7"/>
  <c r="BE128" i="7"/>
  <c r="BF128" i="7"/>
  <c r="D129" i="7"/>
  <c r="H129" i="7"/>
  <c r="I129" i="7"/>
  <c r="J129" i="7"/>
  <c r="L129" i="7"/>
  <c r="M129" i="7"/>
  <c r="O129" i="7"/>
  <c r="P129" i="7"/>
  <c r="Q129" i="7"/>
  <c r="R129" i="7"/>
  <c r="S129" i="7"/>
  <c r="T129" i="7"/>
  <c r="V129" i="7"/>
  <c r="W129" i="7"/>
  <c r="Y129" i="7"/>
  <c r="Z129" i="7"/>
  <c r="AC129" i="7"/>
  <c r="AE129" i="7" s="1"/>
  <c r="AI129" i="7"/>
  <c r="AZ129" i="7"/>
  <c r="BD129" i="7"/>
  <c r="BE129" i="7"/>
  <c r="BF129" i="7"/>
  <c r="D130" i="7"/>
  <c r="H130" i="7"/>
  <c r="I130" i="7"/>
  <c r="J130" i="7"/>
  <c r="L130" i="7"/>
  <c r="M130" i="7"/>
  <c r="O130" i="7"/>
  <c r="P130" i="7"/>
  <c r="Q130" i="7"/>
  <c r="R130" i="7"/>
  <c r="S130" i="7"/>
  <c r="T130" i="7"/>
  <c r="V130" i="7"/>
  <c r="W130" i="7"/>
  <c r="Y130" i="7"/>
  <c r="AC130" i="7"/>
  <c r="AE130" i="7" s="1"/>
  <c r="AI130" i="7"/>
  <c r="AZ130" i="7"/>
  <c r="BD130" i="7"/>
  <c r="BE130" i="7"/>
  <c r="BF130" i="7"/>
  <c r="D131" i="7"/>
  <c r="H131" i="7"/>
  <c r="I131" i="7"/>
  <c r="J131" i="7"/>
  <c r="L131" i="7"/>
  <c r="M131" i="7"/>
  <c r="O131" i="7"/>
  <c r="P131" i="7"/>
  <c r="Q131" i="7"/>
  <c r="R131" i="7"/>
  <c r="S131" i="7"/>
  <c r="T131" i="7"/>
  <c r="V131" i="7"/>
  <c r="AC131" i="7"/>
  <c r="AE131" i="7" s="1"/>
  <c r="BD131" i="7"/>
  <c r="BE131" i="7"/>
  <c r="BF131" i="7"/>
  <c r="D132" i="7"/>
  <c r="H132" i="7"/>
  <c r="I132" i="7"/>
  <c r="J132" i="7"/>
  <c r="L132" i="7"/>
  <c r="M132" i="7"/>
  <c r="O132" i="7"/>
  <c r="P132" i="7"/>
  <c r="Q132" i="7"/>
  <c r="R132" i="7"/>
  <c r="S132" i="7"/>
  <c r="T132" i="7"/>
  <c r="V132" i="7"/>
  <c r="BD132" i="7"/>
  <c r="BE132" i="7"/>
  <c r="BF132" i="7"/>
  <c r="D133" i="7"/>
  <c r="H133" i="7"/>
  <c r="I133" i="7"/>
  <c r="J133" i="7"/>
  <c r="L133" i="7"/>
  <c r="M133" i="7"/>
  <c r="O133" i="7"/>
  <c r="P133" i="7"/>
  <c r="Q133" i="7"/>
  <c r="R133" i="7"/>
  <c r="S133" i="7"/>
  <c r="T133" i="7"/>
  <c r="V133" i="7"/>
  <c r="W133" i="7"/>
  <c r="Y133" i="7"/>
  <c r="Z133" i="7"/>
  <c r="AC133" i="7"/>
  <c r="AE133" i="7" s="1"/>
  <c r="AI133" i="7"/>
  <c r="AZ133" i="7"/>
  <c r="BD133" i="7"/>
  <c r="BE133" i="7"/>
  <c r="BF133" i="7"/>
  <c r="D134" i="7"/>
  <c r="H134" i="7"/>
  <c r="I134" i="7"/>
  <c r="J134" i="7"/>
  <c r="L134" i="7"/>
  <c r="M134" i="7"/>
  <c r="O134" i="7"/>
  <c r="P134" i="7"/>
  <c r="Q134" i="7"/>
  <c r="R134" i="7"/>
  <c r="S134" i="7"/>
  <c r="T134" i="7"/>
  <c r="V134" i="7"/>
  <c r="W134" i="7"/>
  <c r="Y134" i="7"/>
  <c r="AC134" i="7"/>
  <c r="AE134" i="7" s="1"/>
  <c r="AI134" i="7"/>
  <c r="AZ134" i="7"/>
  <c r="BD134" i="7"/>
  <c r="BE134" i="7"/>
  <c r="BF134" i="7"/>
  <c r="D135" i="7"/>
  <c r="H135" i="7"/>
  <c r="I135" i="7"/>
  <c r="J135" i="7"/>
  <c r="L135" i="7"/>
  <c r="M135" i="7"/>
  <c r="O135" i="7"/>
  <c r="P135" i="7"/>
  <c r="Q135" i="7"/>
  <c r="R135" i="7"/>
  <c r="S135" i="7"/>
  <c r="T135" i="7"/>
  <c r="V135" i="7"/>
  <c r="Y135" i="7"/>
  <c r="BD135" i="7"/>
  <c r="BE135" i="7"/>
  <c r="BF135" i="7"/>
  <c r="D136" i="7"/>
  <c r="H136" i="7"/>
  <c r="C136" i="7" s="1"/>
  <c r="I136" i="7"/>
  <c r="J136" i="7"/>
  <c r="L136" i="7"/>
  <c r="M136" i="7"/>
  <c r="O136" i="7"/>
  <c r="P136" i="7"/>
  <c r="Q136" i="7"/>
  <c r="R136" i="7"/>
  <c r="S136" i="7"/>
  <c r="T136" i="7"/>
  <c r="V136" i="7"/>
  <c r="Y136" i="7"/>
  <c r="Z136" i="7"/>
  <c r="AC136" i="7"/>
  <c r="AE136" i="7" s="1"/>
  <c r="AI136" i="7"/>
  <c r="BD136" i="7"/>
  <c r="BE136" i="7"/>
  <c r="BF136" i="7"/>
  <c r="D137" i="7"/>
  <c r="H137" i="7"/>
  <c r="I137" i="7"/>
  <c r="J137" i="7"/>
  <c r="L137" i="7"/>
  <c r="M137" i="7"/>
  <c r="O137" i="7"/>
  <c r="P137" i="7"/>
  <c r="Q137" i="7"/>
  <c r="R137" i="7"/>
  <c r="S137" i="7"/>
  <c r="T137" i="7"/>
  <c r="V137" i="7"/>
  <c r="W137" i="7"/>
  <c r="Y137" i="7"/>
  <c r="Z137" i="7"/>
  <c r="AC137" i="7"/>
  <c r="AE137" i="7" s="1"/>
  <c r="AI137" i="7"/>
  <c r="AZ137" i="7"/>
  <c r="BD137" i="7"/>
  <c r="BE137" i="7"/>
  <c r="BF137" i="7"/>
  <c r="D138" i="7"/>
  <c r="H138" i="7"/>
  <c r="I138" i="7"/>
  <c r="J138" i="7"/>
  <c r="L138" i="7"/>
  <c r="M138" i="7"/>
  <c r="O138" i="7"/>
  <c r="P138" i="7"/>
  <c r="Q138" i="7"/>
  <c r="R138" i="7"/>
  <c r="S138" i="7"/>
  <c r="T138" i="7"/>
  <c r="V138" i="7"/>
  <c r="W138" i="7"/>
  <c r="Y138" i="7"/>
  <c r="AC138" i="7"/>
  <c r="AE138" i="7" s="1"/>
  <c r="AI138" i="7"/>
  <c r="AZ138" i="7"/>
  <c r="BD138" i="7"/>
  <c r="BE138" i="7"/>
  <c r="BF138" i="7"/>
  <c r="D139" i="7"/>
  <c r="H139" i="7"/>
  <c r="I139" i="7"/>
  <c r="J139" i="7"/>
  <c r="L139" i="7"/>
  <c r="M139" i="7"/>
  <c r="O139" i="7"/>
  <c r="P139" i="7"/>
  <c r="Q139" i="7"/>
  <c r="R139" i="7"/>
  <c r="S139" i="7"/>
  <c r="T139" i="7"/>
  <c r="V139" i="7"/>
  <c r="Y139" i="7"/>
  <c r="AI139" i="7"/>
  <c r="AZ139" i="7"/>
  <c r="BD139" i="7"/>
  <c r="BE139" i="7"/>
  <c r="BF139" i="7"/>
  <c r="D140" i="7"/>
  <c r="H140" i="7"/>
  <c r="I140" i="7"/>
  <c r="J140" i="7"/>
  <c r="L140" i="7"/>
  <c r="M140" i="7"/>
  <c r="O140" i="7"/>
  <c r="P140" i="7"/>
  <c r="Q140" i="7"/>
  <c r="R140" i="7"/>
  <c r="S140" i="7"/>
  <c r="T140" i="7"/>
  <c r="V140" i="7"/>
  <c r="BD140" i="7"/>
  <c r="BE140" i="7"/>
  <c r="BF140" i="7"/>
  <c r="D141" i="7"/>
  <c r="H141" i="7"/>
  <c r="I141" i="7"/>
  <c r="J141" i="7"/>
  <c r="L141" i="7"/>
  <c r="M141" i="7"/>
  <c r="O141" i="7"/>
  <c r="P141" i="7"/>
  <c r="Q141" i="7"/>
  <c r="R141" i="7"/>
  <c r="S141" i="7"/>
  <c r="T141" i="7"/>
  <c r="V141" i="7"/>
  <c r="W141" i="7"/>
  <c r="Y141" i="7"/>
  <c r="Z141" i="7"/>
  <c r="AC141" i="7"/>
  <c r="AE141" i="7" s="1"/>
  <c r="AI141" i="7"/>
  <c r="BD141" i="7"/>
  <c r="BE141" i="7"/>
  <c r="BF141" i="7"/>
  <c r="D142" i="7"/>
  <c r="H142" i="7"/>
  <c r="I142" i="7"/>
  <c r="J142" i="7"/>
  <c r="L142" i="7"/>
  <c r="M142" i="7"/>
  <c r="O142" i="7"/>
  <c r="P142" i="7"/>
  <c r="Q142" i="7"/>
  <c r="R142" i="7"/>
  <c r="S142" i="7"/>
  <c r="T142" i="7"/>
  <c r="V142" i="7"/>
  <c r="W142" i="7"/>
  <c r="Y142" i="7"/>
  <c r="Z142" i="7"/>
  <c r="AC142" i="7"/>
  <c r="AE142" i="7" s="1"/>
  <c r="AI142" i="7"/>
  <c r="AZ142" i="7"/>
  <c r="BD142" i="7"/>
  <c r="BE142" i="7"/>
  <c r="BF142" i="7"/>
  <c r="D143" i="7"/>
  <c r="H143" i="7"/>
  <c r="I143" i="7"/>
  <c r="J143" i="7"/>
  <c r="L143" i="7"/>
  <c r="M143" i="7"/>
  <c r="O143" i="7"/>
  <c r="P143" i="7"/>
  <c r="Q143" i="7"/>
  <c r="R143" i="7"/>
  <c r="S143" i="7"/>
  <c r="T143" i="7"/>
  <c r="V143" i="7"/>
  <c r="Y143" i="7"/>
  <c r="AI143" i="7"/>
  <c r="AZ143" i="7"/>
  <c r="BD143" i="7"/>
  <c r="BE143" i="7"/>
  <c r="BF143" i="7"/>
  <c r="D144" i="7"/>
  <c r="H144" i="7"/>
  <c r="I144" i="7"/>
  <c r="J144" i="7"/>
  <c r="L144" i="7"/>
  <c r="M144" i="7"/>
  <c r="O144" i="7"/>
  <c r="P144" i="7"/>
  <c r="Q144" i="7"/>
  <c r="R144" i="7"/>
  <c r="S144" i="7"/>
  <c r="T144" i="7"/>
  <c r="V144" i="7"/>
  <c r="BD144" i="7"/>
  <c r="BE144" i="7"/>
  <c r="BF144" i="7"/>
  <c r="D145" i="7"/>
  <c r="H145" i="7"/>
  <c r="I145" i="7"/>
  <c r="J145" i="7"/>
  <c r="L145" i="7"/>
  <c r="M145" i="7"/>
  <c r="O145" i="7"/>
  <c r="P145" i="7"/>
  <c r="Q145" i="7"/>
  <c r="R145" i="7"/>
  <c r="S145" i="7"/>
  <c r="T145" i="7"/>
  <c r="V145" i="7"/>
  <c r="W145" i="7"/>
  <c r="Y145" i="7"/>
  <c r="Z145" i="7"/>
  <c r="AC145" i="7"/>
  <c r="AE145" i="7" s="1"/>
  <c r="AI145" i="7"/>
  <c r="BD145" i="7"/>
  <c r="BE145" i="7"/>
  <c r="BF145" i="7"/>
  <c r="D146" i="7"/>
  <c r="H146" i="7"/>
  <c r="I146" i="7"/>
  <c r="J146" i="7"/>
  <c r="L146" i="7"/>
  <c r="M146" i="7"/>
  <c r="O146" i="7"/>
  <c r="P146" i="7"/>
  <c r="Q146" i="7"/>
  <c r="R146" i="7"/>
  <c r="S146" i="7"/>
  <c r="T146" i="7"/>
  <c r="V146" i="7"/>
  <c r="W146" i="7"/>
  <c r="Y146" i="7"/>
  <c r="Z146" i="7"/>
  <c r="AC146" i="7"/>
  <c r="AE146" i="7" s="1"/>
  <c r="AI146" i="7"/>
  <c r="AZ146" i="7"/>
  <c r="BD146" i="7"/>
  <c r="BE146" i="7"/>
  <c r="BF146" i="7"/>
  <c r="D147" i="7"/>
  <c r="H147" i="7"/>
  <c r="I147" i="7"/>
  <c r="J147" i="7"/>
  <c r="L147" i="7"/>
  <c r="M147" i="7"/>
  <c r="O147" i="7"/>
  <c r="P147" i="7"/>
  <c r="Q147" i="7"/>
  <c r="R147" i="7"/>
  <c r="S147" i="7"/>
  <c r="T147" i="7"/>
  <c r="V147" i="7"/>
  <c r="Y147" i="7"/>
  <c r="AI147" i="7"/>
  <c r="AZ147" i="7"/>
  <c r="BD147" i="7"/>
  <c r="BE147" i="7"/>
  <c r="BF147" i="7"/>
  <c r="D148" i="7"/>
  <c r="H148" i="7"/>
  <c r="I148" i="7"/>
  <c r="J148" i="7"/>
  <c r="L148" i="7"/>
  <c r="M148" i="7"/>
  <c r="O148" i="7"/>
  <c r="P148" i="7"/>
  <c r="Q148" i="7"/>
  <c r="R148" i="7"/>
  <c r="S148" i="7"/>
  <c r="T148" i="7"/>
  <c r="V148" i="7"/>
  <c r="BD148" i="7"/>
  <c r="BE148" i="7"/>
  <c r="BF148" i="7"/>
  <c r="D149" i="7"/>
  <c r="H149" i="7"/>
  <c r="I149" i="7"/>
  <c r="J149" i="7"/>
  <c r="L149" i="7"/>
  <c r="M149" i="7"/>
  <c r="O149" i="7"/>
  <c r="P149" i="7"/>
  <c r="Q149" i="7"/>
  <c r="R149" i="7"/>
  <c r="S149" i="7"/>
  <c r="T149" i="7"/>
  <c r="V149" i="7"/>
  <c r="W149" i="7"/>
  <c r="Y149" i="7"/>
  <c r="Z149" i="7"/>
  <c r="AC149" i="7"/>
  <c r="AE149" i="7" s="1"/>
  <c r="AI149" i="7"/>
  <c r="BD149" i="7"/>
  <c r="BE149" i="7"/>
  <c r="BF149" i="7"/>
  <c r="D150" i="7"/>
  <c r="H150" i="7"/>
  <c r="I150" i="7"/>
  <c r="J150" i="7"/>
  <c r="L150" i="7"/>
  <c r="M150" i="7"/>
  <c r="O150" i="7"/>
  <c r="P150" i="7"/>
  <c r="Q150" i="7"/>
  <c r="R150" i="7"/>
  <c r="S150" i="7"/>
  <c r="T150" i="7"/>
  <c r="V150" i="7"/>
  <c r="W150" i="7"/>
  <c r="Y150" i="7"/>
  <c r="Z150" i="7"/>
  <c r="AC150" i="7"/>
  <c r="AE150" i="7" s="1"/>
  <c r="AI150" i="7"/>
  <c r="AZ150" i="7"/>
  <c r="BD150" i="7"/>
  <c r="BE150" i="7"/>
  <c r="BF150" i="7"/>
  <c r="D151" i="7"/>
  <c r="H151" i="7"/>
  <c r="I151" i="7"/>
  <c r="J151" i="7"/>
  <c r="L151" i="7"/>
  <c r="M151" i="7"/>
  <c r="O151" i="7"/>
  <c r="P151" i="7"/>
  <c r="Q151" i="7"/>
  <c r="R151" i="7"/>
  <c r="S151" i="7"/>
  <c r="T151" i="7"/>
  <c r="V151" i="7"/>
  <c r="Y151" i="7"/>
  <c r="AI151" i="7"/>
  <c r="AZ151" i="7"/>
  <c r="BD151" i="7"/>
  <c r="BE151" i="7"/>
  <c r="BF151" i="7"/>
  <c r="D152" i="7"/>
  <c r="H152" i="7"/>
  <c r="I152" i="7"/>
  <c r="J152" i="7"/>
  <c r="L152" i="7"/>
  <c r="M152" i="7"/>
  <c r="O152" i="7"/>
  <c r="P152" i="7"/>
  <c r="Q152" i="7"/>
  <c r="R152" i="7"/>
  <c r="S152" i="7"/>
  <c r="T152" i="7"/>
  <c r="V152" i="7"/>
  <c r="BD152" i="7"/>
  <c r="BE152" i="7"/>
  <c r="BF152" i="7"/>
  <c r="D153" i="7"/>
  <c r="H153" i="7"/>
  <c r="I153" i="7"/>
  <c r="J153" i="7"/>
  <c r="L153" i="7"/>
  <c r="M153" i="7"/>
  <c r="O153" i="7"/>
  <c r="P153" i="7"/>
  <c r="Q153" i="7"/>
  <c r="R153" i="7"/>
  <c r="S153" i="7"/>
  <c r="T153" i="7"/>
  <c r="V153" i="7"/>
  <c r="W153" i="7"/>
  <c r="Y153" i="7"/>
  <c r="Z153" i="7"/>
  <c r="AC153" i="7"/>
  <c r="AE153" i="7" s="1"/>
  <c r="AI153" i="7"/>
  <c r="BD153" i="7"/>
  <c r="BE153" i="7"/>
  <c r="BF153" i="7"/>
  <c r="D154" i="7"/>
  <c r="H154" i="7"/>
  <c r="I154" i="7"/>
  <c r="J154" i="7"/>
  <c r="L154" i="7"/>
  <c r="M154" i="7"/>
  <c r="O154" i="7"/>
  <c r="P154" i="7"/>
  <c r="Q154" i="7"/>
  <c r="R154" i="7"/>
  <c r="S154" i="7"/>
  <c r="T154" i="7"/>
  <c r="V154" i="7"/>
  <c r="W154" i="7"/>
  <c r="Y154" i="7"/>
  <c r="Z154" i="7"/>
  <c r="AC154" i="7"/>
  <c r="AE154" i="7" s="1"/>
  <c r="AI154" i="7"/>
  <c r="AZ154" i="7"/>
  <c r="BD154" i="7"/>
  <c r="BE154" i="7"/>
  <c r="BF154" i="7"/>
  <c r="D155" i="7"/>
  <c r="H155" i="7"/>
  <c r="I155" i="7"/>
  <c r="J155" i="7"/>
  <c r="L155" i="7"/>
  <c r="M155" i="7"/>
  <c r="O155" i="7"/>
  <c r="P155" i="7"/>
  <c r="Q155" i="7"/>
  <c r="R155" i="7"/>
  <c r="S155" i="7"/>
  <c r="T155" i="7"/>
  <c r="V155" i="7"/>
  <c r="Y155" i="7"/>
  <c r="AI155" i="7"/>
  <c r="AZ155" i="7"/>
  <c r="BD155" i="7"/>
  <c r="BE155" i="7"/>
  <c r="BF155" i="7"/>
  <c r="D156" i="7"/>
  <c r="H156" i="7"/>
  <c r="I156" i="7"/>
  <c r="J156" i="7"/>
  <c r="L156" i="7"/>
  <c r="M156" i="7"/>
  <c r="O156" i="7"/>
  <c r="P156" i="7"/>
  <c r="Q156" i="7"/>
  <c r="R156" i="7"/>
  <c r="S156" i="7"/>
  <c r="T156" i="7"/>
  <c r="V156" i="7"/>
  <c r="BD156" i="7"/>
  <c r="BE156" i="7"/>
  <c r="BF156" i="7"/>
  <c r="D157" i="7"/>
  <c r="H157" i="7"/>
  <c r="I157" i="7"/>
  <c r="J157" i="7"/>
  <c r="L157" i="7"/>
  <c r="M157" i="7"/>
  <c r="O157" i="7"/>
  <c r="P157" i="7"/>
  <c r="Q157" i="7"/>
  <c r="R157" i="7"/>
  <c r="S157" i="7"/>
  <c r="T157" i="7"/>
  <c r="V157" i="7"/>
  <c r="W157" i="7"/>
  <c r="Y157" i="7"/>
  <c r="Z157" i="7"/>
  <c r="AC157" i="7"/>
  <c r="AE157" i="7" s="1"/>
  <c r="AI157" i="7"/>
  <c r="BD157" i="7"/>
  <c r="BE157" i="7"/>
  <c r="BF157" i="7"/>
  <c r="D158" i="7"/>
  <c r="H158" i="7"/>
  <c r="I158" i="7"/>
  <c r="J158" i="7"/>
  <c r="L158" i="7"/>
  <c r="M158" i="7"/>
  <c r="O158" i="7"/>
  <c r="P158" i="7"/>
  <c r="Q158" i="7"/>
  <c r="R158" i="7"/>
  <c r="S158" i="7"/>
  <c r="T158" i="7"/>
  <c r="V158" i="7"/>
  <c r="W158" i="7"/>
  <c r="Y158" i="7"/>
  <c r="Z158" i="7"/>
  <c r="AC158" i="7"/>
  <c r="AE158" i="7" s="1"/>
  <c r="AI158" i="7"/>
  <c r="AZ158" i="7"/>
  <c r="BD158" i="7"/>
  <c r="BE158" i="7"/>
  <c r="BF158" i="7"/>
  <c r="D159" i="7"/>
  <c r="H159" i="7"/>
  <c r="I159" i="7"/>
  <c r="J159" i="7"/>
  <c r="L159" i="7"/>
  <c r="M159" i="7"/>
  <c r="O159" i="7"/>
  <c r="P159" i="7"/>
  <c r="Q159" i="7"/>
  <c r="R159" i="7"/>
  <c r="S159" i="7"/>
  <c r="T159" i="7"/>
  <c r="V159" i="7"/>
  <c r="Y159" i="7"/>
  <c r="AI159" i="7"/>
  <c r="AZ159" i="7"/>
  <c r="BD159" i="7"/>
  <c r="BE159" i="7"/>
  <c r="BF159" i="7"/>
  <c r="D160" i="7"/>
  <c r="H160" i="7"/>
  <c r="I160" i="7"/>
  <c r="J160" i="7"/>
  <c r="L160" i="7"/>
  <c r="M160" i="7"/>
  <c r="O160" i="7"/>
  <c r="P160" i="7"/>
  <c r="Q160" i="7"/>
  <c r="R160" i="7"/>
  <c r="S160" i="7"/>
  <c r="T160" i="7"/>
  <c r="V160" i="7"/>
  <c r="BD160" i="7"/>
  <c r="BE160" i="7"/>
  <c r="BF160" i="7"/>
  <c r="D161" i="7"/>
  <c r="H161" i="7"/>
  <c r="I161" i="7"/>
  <c r="J161" i="7"/>
  <c r="L161" i="7"/>
  <c r="M161" i="7"/>
  <c r="O161" i="7"/>
  <c r="P161" i="7"/>
  <c r="Q161" i="7"/>
  <c r="R161" i="7"/>
  <c r="S161" i="7"/>
  <c r="T161" i="7"/>
  <c r="V161" i="7"/>
  <c r="W161" i="7"/>
  <c r="Y161" i="7"/>
  <c r="Z161" i="7"/>
  <c r="AC161" i="7"/>
  <c r="AE161" i="7" s="1"/>
  <c r="AI161" i="7"/>
  <c r="BD161" i="7"/>
  <c r="BE161" i="7"/>
  <c r="BF161" i="7"/>
  <c r="D162" i="7"/>
  <c r="H162" i="7"/>
  <c r="I162" i="7"/>
  <c r="J162" i="7"/>
  <c r="L162" i="7"/>
  <c r="M162" i="7"/>
  <c r="O162" i="7"/>
  <c r="P162" i="7"/>
  <c r="Q162" i="7"/>
  <c r="R162" i="7"/>
  <c r="S162" i="7"/>
  <c r="T162" i="7"/>
  <c r="V162" i="7"/>
  <c r="W162" i="7"/>
  <c r="Y162" i="7"/>
  <c r="Z162" i="7"/>
  <c r="AC162" i="7"/>
  <c r="AE162" i="7" s="1"/>
  <c r="AI162" i="7"/>
  <c r="AZ162" i="7"/>
  <c r="BD162" i="7"/>
  <c r="BE162" i="7"/>
  <c r="BF162" i="7"/>
  <c r="D163" i="7"/>
  <c r="H163" i="7"/>
  <c r="I163" i="7"/>
  <c r="J163" i="7"/>
  <c r="L163" i="7"/>
  <c r="M163" i="7"/>
  <c r="O163" i="7"/>
  <c r="P163" i="7"/>
  <c r="Q163" i="7"/>
  <c r="R163" i="7"/>
  <c r="S163" i="7"/>
  <c r="T163" i="7"/>
  <c r="V163" i="7"/>
  <c r="Y163" i="7"/>
  <c r="AI163" i="7"/>
  <c r="AZ163" i="7"/>
  <c r="BD163" i="7"/>
  <c r="BE163" i="7"/>
  <c r="BF163" i="7"/>
  <c r="D164" i="7"/>
  <c r="H164" i="7"/>
  <c r="I164" i="7"/>
  <c r="J164" i="7"/>
  <c r="L164" i="7"/>
  <c r="M164" i="7"/>
  <c r="O164" i="7"/>
  <c r="P164" i="7"/>
  <c r="Q164" i="7"/>
  <c r="R164" i="7"/>
  <c r="S164" i="7"/>
  <c r="T164" i="7"/>
  <c r="V164" i="7"/>
  <c r="BD164" i="7"/>
  <c r="BE164" i="7"/>
  <c r="BF164" i="7"/>
  <c r="D165" i="7"/>
  <c r="H165" i="7"/>
  <c r="I165" i="7"/>
  <c r="J165" i="7"/>
  <c r="L165" i="7"/>
  <c r="M165" i="7"/>
  <c r="O165" i="7"/>
  <c r="P165" i="7"/>
  <c r="Q165" i="7"/>
  <c r="R165" i="7"/>
  <c r="S165" i="7"/>
  <c r="T165" i="7"/>
  <c r="V165" i="7"/>
  <c r="W165" i="7"/>
  <c r="Y165" i="7"/>
  <c r="Z165" i="7"/>
  <c r="AC165" i="7"/>
  <c r="AE165" i="7" s="1"/>
  <c r="AI165" i="7"/>
  <c r="BD165" i="7"/>
  <c r="BE165" i="7"/>
  <c r="BF165" i="7"/>
  <c r="D166" i="7"/>
  <c r="H166" i="7"/>
  <c r="I166" i="7"/>
  <c r="J166" i="7"/>
  <c r="L166" i="7"/>
  <c r="M166" i="7"/>
  <c r="O166" i="7"/>
  <c r="P166" i="7"/>
  <c r="Q166" i="7"/>
  <c r="R166" i="7"/>
  <c r="S166" i="7"/>
  <c r="T166" i="7"/>
  <c r="V166" i="7"/>
  <c r="W166" i="7"/>
  <c r="Y166" i="7"/>
  <c r="Z166" i="7"/>
  <c r="AC166" i="7"/>
  <c r="AE166" i="7" s="1"/>
  <c r="AI166" i="7"/>
  <c r="AZ166" i="7"/>
  <c r="BD166" i="7"/>
  <c r="BE166" i="7"/>
  <c r="BF166" i="7"/>
  <c r="D167" i="7"/>
  <c r="H167" i="7"/>
  <c r="I167" i="7"/>
  <c r="J167" i="7"/>
  <c r="L167" i="7"/>
  <c r="M167" i="7"/>
  <c r="O167" i="7"/>
  <c r="P167" i="7"/>
  <c r="Q167" i="7"/>
  <c r="R167" i="7"/>
  <c r="S167" i="7"/>
  <c r="T167" i="7"/>
  <c r="V167" i="7"/>
  <c r="Y167" i="7"/>
  <c r="AZ167" i="7"/>
  <c r="BD167" i="7"/>
  <c r="BE167" i="7"/>
  <c r="BF167" i="7"/>
  <c r="D168" i="7"/>
  <c r="H168" i="7"/>
  <c r="I168" i="7"/>
  <c r="J168" i="7"/>
  <c r="L168" i="7"/>
  <c r="M168" i="7"/>
  <c r="O168" i="7"/>
  <c r="P168" i="7"/>
  <c r="Q168" i="7"/>
  <c r="R168" i="7"/>
  <c r="S168" i="7"/>
  <c r="T168" i="7"/>
  <c r="V168" i="7"/>
  <c r="BD168" i="7"/>
  <c r="BE168" i="7"/>
  <c r="BF168" i="7"/>
  <c r="D169" i="7"/>
  <c r="H169" i="7"/>
  <c r="I169" i="7"/>
  <c r="J169" i="7"/>
  <c r="L169" i="7"/>
  <c r="M169" i="7"/>
  <c r="O169" i="7"/>
  <c r="P169" i="7"/>
  <c r="Q169" i="7"/>
  <c r="R169" i="7"/>
  <c r="S169" i="7"/>
  <c r="T169" i="7"/>
  <c r="V169" i="7"/>
  <c r="W169" i="7"/>
  <c r="Y169" i="7"/>
  <c r="Z169" i="7"/>
  <c r="AC169" i="7"/>
  <c r="AE169" i="7" s="1"/>
  <c r="AI169" i="7"/>
  <c r="BD169" i="7"/>
  <c r="BE169" i="7"/>
  <c r="BF169" i="7"/>
  <c r="D170" i="7"/>
  <c r="H170" i="7"/>
  <c r="I170" i="7"/>
  <c r="J170" i="7"/>
  <c r="L170" i="7"/>
  <c r="M170" i="7"/>
  <c r="O170" i="7"/>
  <c r="P170" i="7"/>
  <c r="Q170" i="7"/>
  <c r="R170" i="7"/>
  <c r="S170" i="7"/>
  <c r="T170" i="7"/>
  <c r="V170" i="7"/>
  <c r="W170" i="7"/>
  <c r="Y170" i="7"/>
  <c r="Z170" i="7"/>
  <c r="AC170" i="7"/>
  <c r="AE170" i="7" s="1"/>
  <c r="AI170" i="7"/>
  <c r="AZ170" i="7"/>
  <c r="BD170" i="7"/>
  <c r="BE170" i="7"/>
  <c r="BF170" i="7"/>
  <c r="D171" i="7"/>
  <c r="H171" i="7"/>
  <c r="I171" i="7"/>
  <c r="J171" i="7"/>
  <c r="L171" i="7"/>
  <c r="M171" i="7"/>
  <c r="O171" i="7"/>
  <c r="P171" i="7"/>
  <c r="Q171" i="7"/>
  <c r="R171" i="7"/>
  <c r="S171" i="7"/>
  <c r="T171" i="7"/>
  <c r="V171" i="7"/>
  <c r="Y171" i="7"/>
  <c r="AZ171" i="7"/>
  <c r="BD171" i="7"/>
  <c r="BE171" i="7"/>
  <c r="BF171" i="7"/>
  <c r="D172" i="7"/>
  <c r="H172" i="7"/>
  <c r="I172" i="7"/>
  <c r="J172" i="7"/>
  <c r="L172" i="7"/>
  <c r="M172" i="7"/>
  <c r="O172" i="7"/>
  <c r="P172" i="7"/>
  <c r="Q172" i="7"/>
  <c r="R172" i="7"/>
  <c r="S172" i="7"/>
  <c r="T172" i="7"/>
  <c r="V172" i="7"/>
  <c r="AI172" i="7"/>
  <c r="BD172" i="7"/>
  <c r="BE172" i="7"/>
  <c r="BF172" i="7"/>
  <c r="D173" i="7"/>
  <c r="H173" i="7"/>
  <c r="I173" i="7"/>
  <c r="J173" i="7"/>
  <c r="L173" i="7"/>
  <c r="M173" i="7"/>
  <c r="O173" i="7"/>
  <c r="P173" i="7"/>
  <c r="Q173" i="7"/>
  <c r="R173" i="7"/>
  <c r="S173" i="7"/>
  <c r="T173" i="7"/>
  <c r="V173" i="7"/>
  <c r="W173" i="7"/>
  <c r="Y173" i="7"/>
  <c r="Z173" i="7"/>
  <c r="AC173" i="7"/>
  <c r="AE173" i="7" s="1"/>
  <c r="AI173" i="7"/>
  <c r="BD173" i="7"/>
  <c r="BE173" i="7"/>
  <c r="BF173" i="7"/>
  <c r="D174" i="7"/>
  <c r="H174" i="7"/>
  <c r="I174" i="7"/>
  <c r="J174" i="7"/>
  <c r="L174" i="7"/>
  <c r="M174" i="7"/>
  <c r="O174" i="7"/>
  <c r="P174" i="7"/>
  <c r="Q174" i="7"/>
  <c r="R174" i="7"/>
  <c r="S174" i="7"/>
  <c r="T174" i="7"/>
  <c r="V174" i="7"/>
  <c r="W174" i="7"/>
  <c r="Y174" i="7"/>
  <c r="Z174" i="7"/>
  <c r="AC174" i="7"/>
  <c r="AE174" i="7" s="1"/>
  <c r="AI174" i="7"/>
  <c r="AZ174" i="7"/>
  <c r="BD174" i="7"/>
  <c r="BE174" i="7"/>
  <c r="BF174" i="7"/>
  <c r="D175" i="7"/>
  <c r="H175" i="7"/>
  <c r="I175" i="7"/>
  <c r="J175" i="7"/>
  <c r="L175" i="7"/>
  <c r="M175" i="7"/>
  <c r="O175" i="7"/>
  <c r="P175" i="7"/>
  <c r="Q175" i="7"/>
  <c r="R175" i="7"/>
  <c r="S175" i="7"/>
  <c r="T175" i="7"/>
  <c r="V175" i="7"/>
  <c r="Y175" i="7"/>
  <c r="AZ175" i="7"/>
  <c r="BD175" i="7"/>
  <c r="BE175" i="7"/>
  <c r="BF175" i="7"/>
  <c r="D176" i="7"/>
  <c r="H176" i="7"/>
  <c r="AI176" i="7" s="1"/>
  <c r="I176" i="7"/>
  <c r="J176" i="7"/>
  <c r="L176" i="7"/>
  <c r="M176" i="7"/>
  <c r="O176" i="7"/>
  <c r="P176" i="7"/>
  <c r="Q176" i="7"/>
  <c r="R176" i="7"/>
  <c r="S176" i="7"/>
  <c r="T176" i="7"/>
  <c r="V176" i="7"/>
  <c r="BD176" i="7"/>
  <c r="BE176" i="7"/>
  <c r="BF176" i="7"/>
  <c r="D177" i="7"/>
  <c r="H177" i="7"/>
  <c r="I177" i="7"/>
  <c r="J177" i="7"/>
  <c r="L177" i="7"/>
  <c r="M177" i="7"/>
  <c r="O177" i="7"/>
  <c r="P177" i="7"/>
  <c r="Q177" i="7"/>
  <c r="R177" i="7"/>
  <c r="S177" i="7"/>
  <c r="T177" i="7"/>
  <c r="V177" i="7"/>
  <c r="W177" i="7"/>
  <c r="Y177" i="7"/>
  <c r="Z177" i="7"/>
  <c r="AC177" i="7"/>
  <c r="AE177" i="7" s="1"/>
  <c r="AI177" i="7"/>
  <c r="BD177" i="7"/>
  <c r="BE177" i="7"/>
  <c r="BF177" i="7"/>
  <c r="D178" i="7"/>
  <c r="H178" i="7"/>
  <c r="I178" i="7"/>
  <c r="J178" i="7"/>
  <c r="L178" i="7"/>
  <c r="M178" i="7"/>
  <c r="O178" i="7"/>
  <c r="P178" i="7"/>
  <c r="Q178" i="7"/>
  <c r="R178" i="7"/>
  <c r="S178" i="7"/>
  <c r="T178" i="7"/>
  <c r="V178" i="7"/>
  <c r="W178" i="7"/>
  <c r="Y178" i="7"/>
  <c r="Z178" i="7"/>
  <c r="AC178" i="7"/>
  <c r="AE178" i="7" s="1"/>
  <c r="AI178" i="7"/>
  <c r="AZ178" i="7"/>
  <c r="BD178" i="7"/>
  <c r="BE178" i="7"/>
  <c r="BF178" i="7"/>
  <c r="D179" i="7"/>
  <c r="H179" i="7"/>
  <c r="I179" i="7"/>
  <c r="J179" i="7"/>
  <c r="L179" i="7"/>
  <c r="M179" i="7"/>
  <c r="O179" i="7"/>
  <c r="P179" i="7"/>
  <c r="Q179" i="7"/>
  <c r="R179" i="7"/>
  <c r="S179" i="7"/>
  <c r="T179" i="7"/>
  <c r="V179" i="7"/>
  <c r="Y179" i="7"/>
  <c r="AZ179" i="7"/>
  <c r="BD179" i="7"/>
  <c r="BE179" i="7"/>
  <c r="BF179" i="7"/>
  <c r="D180" i="7"/>
  <c r="H180" i="7"/>
  <c r="I180" i="7"/>
  <c r="J180" i="7"/>
  <c r="L180" i="7"/>
  <c r="M180" i="7"/>
  <c r="O180" i="7"/>
  <c r="P180" i="7"/>
  <c r="Q180" i="7"/>
  <c r="R180" i="7"/>
  <c r="S180" i="7"/>
  <c r="T180" i="7"/>
  <c r="V180" i="7"/>
  <c r="AI180" i="7"/>
  <c r="BD180" i="7"/>
  <c r="BE180" i="7"/>
  <c r="BF180" i="7"/>
  <c r="D181" i="7"/>
  <c r="H181" i="7"/>
  <c r="I181" i="7"/>
  <c r="J181" i="7"/>
  <c r="L181" i="7"/>
  <c r="M181" i="7"/>
  <c r="O181" i="7"/>
  <c r="P181" i="7"/>
  <c r="Q181" i="7"/>
  <c r="R181" i="7"/>
  <c r="S181" i="7"/>
  <c r="T181" i="7"/>
  <c r="V181" i="7"/>
  <c r="W181" i="7"/>
  <c r="Y181" i="7"/>
  <c r="Z181" i="7"/>
  <c r="AC181" i="7"/>
  <c r="AE181" i="7" s="1"/>
  <c r="AI181" i="7"/>
  <c r="BD181" i="7"/>
  <c r="BE181" i="7"/>
  <c r="BF181" i="7"/>
  <c r="D182" i="7"/>
  <c r="H182" i="7"/>
  <c r="I182" i="7"/>
  <c r="J182" i="7"/>
  <c r="L182" i="7"/>
  <c r="M182" i="7"/>
  <c r="O182" i="7"/>
  <c r="P182" i="7"/>
  <c r="Q182" i="7"/>
  <c r="R182" i="7"/>
  <c r="S182" i="7"/>
  <c r="T182" i="7"/>
  <c r="V182" i="7"/>
  <c r="W182" i="7"/>
  <c r="Y182" i="7"/>
  <c r="Z182" i="7"/>
  <c r="AC182" i="7"/>
  <c r="AE182" i="7" s="1"/>
  <c r="AI182" i="7"/>
  <c r="AZ182" i="7"/>
  <c r="BD182" i="7"/>
  <c r="BE182" i="7"/>
  <c r="BF182" i="7"/>
  <c r="D183" i="7"/>
  <c r="H183" i="7"/>
  <c r="I183" i="7"/>
  <c r="J183" i="7"/>
  <c r="L183" i="7"/>
  <c r="M183" i="7"/>
  <c r="O183" i="7"/>
  <c r="P183" i="7"/>
  <c r="Q183" i="7"/>
  <c r="R183" i="7"/>
  <c r="S183" i="7"/>
  <c r="T183" i="7"/>
  <c r="V183" i="7"/>
  <c r="Y183" i="7"/>
  <c r="AZ183" i="7"/>
  <c r="BD183" i="7"/>
  <c r="BE183" i="7"/>
  <c r="BF183" i="7"/>
  <c r="D184" i="7"/>
  <c r="H184" i="7"/>
  <c r="I184" i="7"/>
  <c r="J184" i="7"/>
  <c r="L184" i="7"/>
  <c r="M184" i="7"/>
  <c r="O184" i="7"/>
  <c r="P184" i="7"/>
  <c r="Q184" i="7"/>
  <c r="R184" i="7"/>
  <c r="S184" i="7"/>
  <c r="T184" i="7"/>
  <c r="V184" i="7"/>
  <c r="BD184" i="7"/>
  <c r="BE184" i="7"/>
  <c r="BF184" i="7"/>
  <c r="D185" i="7"/>
  <c r="H185" i="7"/>
  <c r="I185" i="7"/>
  <c r="J185" i="7"/>
  <c r="L185" i="7"/>
  <c r="M185" i="7"/>
  <c r="O185" i="7"/>
  <c r="P185" i="7"/>
  <c r="Q185" i="7"/>
  <c r="R185" i="7"/>
  <c r="S185" i="7"/>
  <c r="T185" i="7"/>
  <c r="V185" i="7"/>
  <c r="W185" i="7"/>
  <c r="Y185" i="7"/>
  <c r="Z185" i="7"/>
  <c r="AC185" i="7"/>
  <c r="AE185" i="7" s="1"/>
  <c r="AI185" i="7"/>
  <c r="BD185" i="7"/>
  <c r="BE185" i="7"/>
  <c r="BF185" i="7"/>
  <c r="D186" i="7"/>
  <c r="H186" i="7"/>
  <c r="I186" i="7"/>
  <c r="J186" i="7"/>
  <c r="L186" i="7"/>
  <c r="M186" i="7"/>
  <c r="O186" i="7"/>
  <c r="P186" i="7"/>
  <c r="Q186" i="7"/>
  <c r="R186" i="7"/>
  <c r="S186" i="7"/>
  <c r="T186" i="7"/>
  <c r="V186" i="7"/>
  <c r="W186" i="7"/>
  <c r="Y186" i="7"/>
  <c r="Z186" i="7"/>
  <c r="AC186" i="7"/>
  <c r="AE186" i="7" s="1"/>
  <c r="AI186" i="7"/>
  <c r="AZ186" i="7"/>
  <c r="BD186" i="7"/>
  <c r="BE186" i="7"/>
  <c r="BF186" i="7"/>
  <c r="D187" i="7"/>
  <c r="H187" i="7"/>
  <c r="C187" i="7" s="1"/>
  <c r="I187" i="7"/>
  <c r="J187" i="7"/>
  <c r="L187" i="7"/>
  <c r="M187" i="7"/>
  <c r="O187" i="7"/>
  <c r="P187" i="7"/>
  <c r="Q187" i="7"/>
  <c r="R187" i="7"/>
  <c r="S187" i="7"/>
  <c r="T187" i="7"/>
  <c r="V187" i="7"/>
  <c r="Y187" i="7"/>
  <c r="AZ187" i="7"/>
  <c r="BD187" i="7"/>
  <c r="BE187" i="7"/>
  <c r="BF187" i="7"/>
  <c r="D188" i="7"/>
  <c r="H188" i="7"/>
  <c r="I188" i="7"/>
  <c r="J188" i="7"/>
  <c r="L188" i="7"/>
  <c r="M188" i="7"/>
  <c r="O188" i="7"/>
  <c r="P188" i="7"/>
  <c r="Q188" i="7"/>
  <c r="R188" i="7"/>
  <c r="S188" i="7"/>
  <c r="T188" i="7"/>
  <c r="V188" i="7"/>
  <c r="BD188" i="7"/>
  <c r="BE188" i="7"/>
  <c r="BF188" i="7"/>
  <c r="D189" i="7"/>
  <c r="H189" i="7"/>
  <c r="I189" i="7"/>
  <c r="J189" i="7"/>
  <c r="L189" i="7"/>
  <c r="M189" i="7"/>
  <c r="O189" i="7"/>
  <c r="P189" i="7"/>
  <c r="Q189" i="7"/>
  <c r="R189" i="7"/>
  <c r="S189" i="7"/>
  <c r="T189" i="7"/>
  <c r="V189" i="7"/>
  <c r="W189" i="7"/>
  <c r="Y189" i="7"/>
  <c r="Z189" i="7"/>
  <c r="AC189" i="7"/>
  <c r="AE189" i="7" s="1"/>
  <c r="AI189" i="7"/>
  <c r="BD189" i="7"/>
  <c r="BE189" i="7"/>
  <c r="BF189" i="7"/>
  <c r="D190" i="7"/>
  <c r="H190" i="7"/>
  <c r="I190" i="7"/>
  <c r="J190" i="7"/>
  <c r="L190" i="7"/>
  <c r="M190" i="7"/>
  <c r="O190" i="7"/>
  <c r="P190" i="7"/>
  <c r="Q190" i="7"/>
  <c r="R190" i="7"/>
  <c r="S190" i="7"/>
  <c r="T190" i="7"/>
  <c r="V190" i="7"/>
  <c r="W190" i="7"/>
  <c r="Y190" i="7"/>
  <c r="Z190" i="7"/>
  <c r="AC190" i="7"/>
  <c r="AE190" i="7" s="1"/>
  <c r="AI190" i="7"/>
  <c r="AZ190" i="7"/>
  <c r="BD190" i="7"/>
  <c r="BE190" i="7"/>
  <c r="BF190" i="7"/>
  <c r="D191" i="7"/>
  <c r="H191" i="7"/>
  <c r="C191" i="7" s="1"/>
  <c r="I191" i="7"/>
  <c r="J191" i="7"/>
  <c r="L191" i="7"/>
  <c r="M191" i="7"/>
  <c r="O191" i="7"/>
  <c r="P191" i="7"/>
  <c r="Q191" i="7"/>
  <c r="R191" i="7"/>
  <c r="S191" i="7"/>
  <c r="T191" i="7"/>
  <c r="V191" i="7"/>
  <c r="Y191" i="7"/>
  <c r="AZ191" i="7"/>
  <c r="BD191" i="7"/>
  <c r="BE191" i="7"/>
  <c r="BF191" i="7"/>
  <c r="D192" i="7"/>
  <c r="H192" i="7"/>
  <c r="I192" i="7"/>
  <c r="J192" i="7"/>
  <c r="L192" i="7"/>
  <c r="M192" i="7"/>
  <c r="O192" i="7"/>
  <c r="P192" i="7"/>
  <c r="Q192" i="7"/>
  <c r="R192" i="7"/>
  <c r="S192" i="7"/>
  <c r="T192" i="7"/>
  <c r="V192" i="7"/>
  <c r="BD192" i="7"/>
  <c r="BE192" i="7"/>
  <c r="BF192" i="7"/>
  <c r="D193" i="7"/>
  <c r="H193" i="7"/>
  <c r="I193" i="7"/>
  <c r="J193" i="7"/>
  <c r="L193" i="7"/>
  <c r="M193" i="7"/>
  <c r="O193" i="7"/>
  <c r="P193" i="7"/>
  <c r="Q193" i="7"/>
  <c r="R193" i="7"/>
  <c r="S193" i="7"/>
  <c r="T193" i="7"/>
  <c r="V193" i="7"/>
  <c r="W193" i="7"/>
  <c r="Y193" i="7"/>
  <c r="Z193" i="7"/>
  <c r="AC193" i="7"/>
  <c r="AE193" i="7" s="1"/>
  <c r="AI193" i="7"/>
  <c r="BD193" i="7"/>
  <c r="BE193" i="7"/>
  <c r="BF193" i="7"/>
  <c r="D194" i="7"/>
  <c r="H194" i="7"/>
  <c r="I194" i="7"/>
  <c r="J194" i="7"/>
  <c r="L194" i="7"/>
  <c r="M194" i="7"/>
  <c r="O194" i="7"/>
  <c r="P194" i="7"/>
  <c r="Q194" i="7"/>
  <c r="R194" i="7"/>
  <c r="S194" i="7"/>
  <c r="T194" i="7"/>
  <c r="V194" i="7"/>
  <c r="W194" i="7"/>
  <c r="Y194" i="7"/>
  <c r="Z194" i="7"/>
  <c r="AC194" i="7"/>
  <c r="AE194" i="7" s="1"/>
  <c r="AI194" i="7"/>
  <c r="BD194" i="7"/>
  <c r="BE194" i="7"/>
  <c r="BF194" i="7"/>
  <c r="D195" i="7"/>
  <c r="H195" i="7"/>
  <c r="C195" i="7" s="1"/>
  <c r="I195" i="7"/>
  <c r="J195" i="7"/>
  <c r="L195" i="7"/>
  <c r="M195" i="7"/>
  <c r="O195" i="7"/>
  <c r="P195" i="7"/>
  <c r="Q195" i="7"/>
  <c r="R195" i="7"/>
  <c r="S195" i="7"/>
  <c r="T195" i="7"/>
  <c r="V195" i="7"/>
  <c r="Y195" i="7"/>
  <c r="AZ195" i="7"/>
  <c r="BD195" i="7"/>
  <c r="BE195" i="7"/>
  <c r="BF195" i="7"/>
  <c r="D196" i="7"/>
  <c r="H196" i="7"/>
  <c r="I196" i="7"/>
  <c r="J196" i="7"/>
  <c r="L196" i="7"/>
  <c r="M196" i="7"/>
  <c r="O196" i="7"/>
  <c r="P196" i="7"/>
  <c r="Q196" i="7"/>
  <c r="R196" i="7"/>
  <c r="S196" i="7"/>
  <c r="T196" i="7"/>
  <c r="V196" i="7"/>
  <c r="BD196" i="7"/>
  <c r="BE196" i="7"/>
  <c r="BF196" i="7"/>
  <c r="D197" i="7"/>
  <c r="H197" i="7"/>
  <c r="I197" i="7"/>
  <c r="J197" i="7"/>
  <c r="L197" i="7"/>
  <c r="M197" i="7"/>
  <c r="O197" i="7"/>
  <c r="P197" i="7"/>
  <c r="Q197" i="7"/>
  <c r="R197" i="7"/>
  <c r="S197" i="7"/>
  <c r="T197" i="7"/>
  <c r="V197" i="7"/>
  <c r="W197" i="7"/>
  <c r="Y197" i="7"/>
  <c r="Z197" i="7"/>
  <c r="AC197" i="7"/>
  <c r="AE197" i="7" s="1"/>
  <c r="AI197" i="7"/>
  <c r="BD197" i="7"/>
  <c r="BE197" i="7"/>
  <c r="BF197" i="7"/>
  <c r="D198" i="7"/>
  <c r="H198" i="7"/>
  <c r="I198" i="7"/>
  <c r="J198" i="7"/>
  <c r="L198" i="7"/>
  <c r="M198" i="7"/>
  <c r="O198" i="7"/>
  <c r="P198" i="7"/>
  <c r="Q198" i="7"/>
  <c r="R198" i="7"/>
  <c r="S198" i="7"/>
  <c r="T198" i="7"/>
  <c r="V198" i="7"/>
  <c r="W198" i="7"/>
  <c r="Y198" i="7"/>
  <c r="Z198" i="7"/>
  <c r="AC198" i="7"/>
  <c r="AE198" i="7" s="1"/>
  <c r="AI198" i="7"/>
  <c r="AZ198" i="7"/>
  <c r="BD198" i="7"/>
  <c r="BE198" i="7"/>
  <c r="BF198" i="7"/>
  <c r="D199" i="7"/>
  <c r="H199" i="7"/>
  <c r="C199" i="7" s="1"/>
  <c r="I199" i="7"/>
  <c r="J199" i="7"/>
  <c r="L199" i="7"/>
  <c r="M199" i="7"/>
  <c r="O199" i="7"/>
  <c r="P199" i="7"/>
  <c r="Q199" i="7"/>
  <c r="R199" i="7"/>
  <c r="S199" i="7"/>
  <c r="T199" i="7"/>
  <c r="V199" i="7"/>
  <c r="Y199" i="7"/>
  <c r="AI199" i="7"/>
  <c r="BD199" i="7"/>
  <c r="BE199" i="7"/>
  <c r="BF199" i="7"/>
  <c r="D200" i="7"/>
  <c r="H200" i="7"/>
  <c r="F200" i="7" s="1"/>
  <c r="I200" i="7"/>
  <c r="J200" i="7"/>
  <c r="L200" i="7"/>
  <c r="M200" i="7"/>
  <c r="O200" i="7"/>
  <c r="P200" i="7"/>
  <c r="Q200" i="7"/>
  <c r="R200" i="7"/>
  <c r="S200" i="7"/>
  <c r="T200" i="7"/>
  <c r="V200" i="7"/>
  <c r="AI200" i="7"/>
  <c r="BD200" i="7"/>
  <c r="BE200" i="7"/>
  <c r="BF200" i="7"/>
  <c r="D201" i="7"/>
  <c r="H201" i="7"/>
  <c r="I201" i="7"/>
  <c r="J201" i="7"/>
  <c r="L201" i="7"/>
  <c r="M201" i="7"/>
  <c r="O201" i="7"/>
  <c r="P201" i="7"/>
  <c r="Q201" i="7"/>
  <c r="R201" i="7"/>
  <c r="S201" i="7"/>
  <c r="T201" i="7"/>
  <c r="V201" i="7"/>
  <c r="W201" i="7"/>
  <c r="Y201" i="7"/>
  <c r="Z201" i="7"/>
  <c r="AC201" i="7"/>
  <c r="AE201" i="7" s="1"/>
  <c r="AI201" i="7"/>
  <c r="BD201" i="7"/>
  <c r="BE201" i="7"/>
  <c r="BF201" i="7"/>
  <c r="D202" i="7"/>
  <c r="H202" i="7"/>
  <c r="I202" i="7"/>
  <c r="J202" i="7"/>
  <c r="L202" i="7"/>
  <c r="M202" i="7"/>
  <c r="O202" i="7"/>
  <c r="P202" i="7"/>
  <c r="Q202" i="7"/>
  <c r="R202" i="7"/>
  <c r="S202" i="7"/>
  <c r="T202" i="7"/>
  <c r="V202" i="7"/>
  <c r="W202" i="7"/>
  <c r="Y202" i="7"/>
  <c r="Z202" i="7"/>
  <c r="AC202" i="7"/>
  <c r="AE202" i="7" s="1"/>
  <c r="AI202" i="7"/>
  <c r="AZ202" i="7"/>
  <c r="BD202" i="7"/>
  <c r="BE202" i="7"/>
  <c r="BF202" i="7"/>
  <c r="D203" i="7"/>
  <c r="H203" i="7"/>
  <c r="I203" i="7"/>
  <c r="J203" i="7"/>
  <c r="L203" i="7"/>
  <c r="M203" i="7"/>
  <c r="O203" i="7"/>
  <c r="P203" i="7"/>
  <c r="Q203" i="7"/>
  <c r="R203" i="7"/>
  <c r="S203" i="7"/>
  <c r="T203" i="7"/>
  <c r="V203" i="7"/>
  <c r="BD203" i="7"/>
  <c r="BE203" i="7"/>
  <c r="BF203" i="7"/>
  <c r="D204" i="7"/>
  <c r="H204" i="7"/>
  <c r="AC204" i="7" s="1"/>
  <c r="AE204" i="7" s="1"/>
  <c r="I204" i="7"/>
  <c r="J204" i="7"/>
  <c r="L204" i="7"/>
  <c r="M204" i="7"/>
  <c r="O204" i="7"/>
  <c r="P204" i="7"/>
  <c r="Q204" i="7"/>
  <c r="R204" i="7"/>
  <c r="S204" i="7"/>
  <c r="T204" i="7"/>
  <c r="V204" i="7"/>
  <c r="Z204" i="7"/>
  <c r="BD204" i="7"/>
  <c r="BE204" i="7"/>
  <c r="BF204" i="7"/>
  <c r="D205" i="7"/>
  <c r="H205" i="7"/>
  <c r="I205" i="7"/>
  <c r="J205" i="7"/>
  <c r="L205" i="7"/>
  <c r="M205" i="7"/>
  <c r="O205" i="7"/>
  <c r="P205" i="7"/>
  <c r="Q205" i="7"/>
  <c r="R205" i="7"/>
  <c r="S205" i="7"/>
  <c r="T205" i="7"/>
  <c r="V205" i="7"/>
  <c r="W205" i="7"/>
  <c r="Y205" i="7"/>
  <c r="Z205" i="7"/>
  <c r="AC205" i="7"/>
  <c r="AE205" i="7" s="1"/>
  <c r="AI205" i="7"/>
  <c r="BD205" i="7"/>
  <c r="BE205" i="7"/>
  <c r="BF205" i="7"/>
  <c r="D206" i="7"/>
  <c r="H206" i="7"/>
  <c r="I206" i="7"/>
  <c r="J206" i="7"/>
  <c r="L206" i="7"/>
  <c r="M206" i="7"/>
  <c r="O206" i="7"/>
  <c r="P206" i="7"/>
  <c r="Q206" i="7"/>
  <c r="R206" i="7"/>
  <c r="S206" i="7"/>
  <c r="T206" i="7"/>
  <c r="V206" i="7"/>
  <c r="W206" i="7"/>
  <c r="Y206" i="7"/>
  <c r="Z206" i="7"/>
  <c r="AC206" i="7"/>
  <c r="AE206" i="7" s="1"/>
  <c r="AI206" i="7"/>
  <c r="AZ206" i="7"/>
  <c r="BD206" i="7"/>
  <c r="BE206" i="7"/>
  <c r="BF206" i="7"/>
  <c r="D207" i="7"/>
  <c r="H207" i="7"/>
  <c r="I207" i="7"/>
  <c r="J207" i="7"/>
  <c r="L207" i="7"/>
  <c r="M207" i="7"/>
  <c r="O207" i="7"/>
  <c r="P207" i="7"/>
  <c r="Q207" i="7"/>
  <c r="R207" i="7"/>
  <c r="S207" i="7"/>
  <c r="T207" i="7"/>
  <c r="V207" i="7"/>
  <c r="Y207" i="7"/>
  <c r="AC207" i="7"/>
  <c r="AE207" i="7" s="1"/>
  <c r="AI207" i="7"/>
  <c r="AZ207" i="7"/>
  <c r="BD207" i="7"/>
  <c r="BE207" i="7"/>
  <c r="BF207" i="7"/>
  <c r="D208" i="7"/>
  <c r="H208" i="7"/>
  <c r="I208" i="7"/>
  <c r="J208" i="7"/>
  <c r="L208" i="7"/>
  <c r="M208" i="7"/>
  <c r="O208" i="7"/>
  <c r="P208" i="7"/>
  <c r="Q208" i="7"/>
  <c r="R208" i="7"/>
  <c r="S208" i="7"/>
  <c r="T208" i="7"/>
  <c r="V208" i="7"/>
  <c r="Z208" i="7"/>
  <c r="AC208" i="7"/>
  <c r="AE208" i="7" s="1"/>
  <c r="AI208" i="7"/>
  <c r="BD208" i="7"/>
  <c r="BE208" i="7"/>
  <c r="BF208" i="7"/>
  <c r="D209" i="7"/>
  <c r="H209" i="7"/>
  <c r="I209" i="7"/>
  <c r="J209" i="7"/>
  <c r="L209" i="7"/>
  <c r="M209" i="7"/>
  <c r="O209" i="7"/>
  <c r="P209" i="7"/>
  <c r="Q209" i="7"/>
  <c r="R209" i="7"/>
  <c r="S209" i="7"/>
  <c r="T209" i="7"/>
  <c r="V209" i="7"/>
  <c r="Y209" i="7"/>
  <c r="Z209" i="7"/>
  <c r="BD209" i="7"/>
  <c r="BE209" i="7"/>
  <c r="BF209" i="7"/>
  <c r="D210" i="7"/>
  <c r="H210" i="7"/>
  <c r="I210" i="7"/>
  <c r="J210" i="7"/>
  <c r="L210" i="7"/>
  <c r="M210" i="7"/>
  <c r="O210" i="7"/>
  <c r="P210" i="7"/>
  <c r="Q210" i="7"/>
  <c r="R210" i="7"/>
  <c r="S210" i="7"/>
  <c r="T210" i="7"/>
  <c r="V210" i="7"/>
  <c r="W210" i="7"/>
  <c r="Y210" i="7"/>
  <c r="Z210" i="7"/>
  <c r="AC210" i="7"/>
  <c r="AE210" i="7" s="1"/>
  <c r="AI210" i="7"/>
  <c r="AZ210" i="7"/>
  <c r="BD210" i="7"/>
  <c r="BE210" i="7"/>
  <c r="BF210" i="7"/>
  <c r="D211" i="7"/>
  <c r="H211" i="7"/>
  <c r="I211" i="7"/>
  <c r="J211" i="7"/>
  <c r="L211" i="7"/>
  <c r="M211" i="7"/>
  <c r="O211" i="7"/>
  <c r="P211" i="7"/>
  <c r="Q211" i="7"/>
  <c r="R211" i="7"/>
  <c r="S211" i="7"/>
  <c r="T211" i="7"/>
  <c r="V211" i="7"/>
  <c r="W211" i="7"/>
  <c r="AC211" i="7"/>
  <c r="AE211" i="7" s="1"/>
  <c r="AI211" i="7"/>
  <c r="BD211" i="7"/>
  <c r="BE211" i="7"/>
  <c r="BF211" i="7"/>
  <c r="D212" i="7"/>
  <c r="H212" i="7"/>
  <c r="AZ212" i="7" s="1"/>
  <c r="I212" i="7"/>
  <c r="J212" i="7"/>
  <c r="L212" i="7"/>
  <c r="M212" i="7"/>
  <c r="O212" i="7"/>
  <c r="P212" i="7"/>
  <c r="Q212" i="7"/>
  <c r="R212" i="7"/>
  <c r="S212" i="7"/>
  <c r="T212" i="7"/>
  <c r="V212" i="7"/>
  <c r="Y212" i="7"/>
  <c r="AC212" i="7"/>
  <c r="AE212" i="7" s="1"/>
  <c r="AI212" i="7"/>
  <c r="BD212" i="7"/>
  <c r="BE212" i="7"/>
  <c r="BF212" i="7"/>
  <c r="D213" i="7"/>
  <c r="H213" i="7"/>
  <c r="I213" i="7"/>
  <c r="J213" i="7"/>
  <c r="L213" i="7"/>
  <c r="M213" i="7"/>
  <c r="O213" i="7"/>
  <c r="P213" i="7"/>
  <c r="Q213" i="7"/>
  <c r="R213" i="7"/>
  <c r="S213" i="7"/>
  <c r="T213" i="7"/>
  <c r="V213" i="7"/>
  <c r="W213" i="7"/>
  <c r="Y213" i="7"/>
  <c r="Z213" i="7"/>
  <c r="AC213" i="7"/>
  <c r="AE213" i="7" s="1"/>
  <c r="AI213" i="7"/>
  <c r="AZ213" i="7"/>
  <c r="BD213" i="7"/>
  <c r="BE213" i="7"/>
  <c r="BF213" i="7"/>
  <c r="D214" i="7"/>
  <c r="H214" i="7"/>
  <c r="I214" i="7"/>
  <c r="J214" i="7"/>
  <c r="L214" i="7"/>
  <c r="M214" i="7"/>
  <c r="O214" i="7"/>
  <c r="P214" i="7"/>
  <c r="Q214" i="7"/>
  <c r="R214" i="7"/>
  <c r="S214" i="7"/>
  <c r="T214" i="7"/>
  <c r="V214" i="7"/>
  <c r="AI214" i="7"/>
  <c r="BD214" i="7"/>
  <c r="BE214" i="7"/>
  <c r="BF214" i="7"/>
  <c r="D215" i="7"/>
  <c r="H215" i="7"/>
  <c r="I215" i="7"/>
  <c r="J215" i="7"/>
  <c r="L215" i="7"/>
  <c r="M215" i="7"/>
  <c r="O215" i="7"/>
  <c r="P215" i="7"/>
  <c r="Q215" i="7"/>
  <c r="R215" i="7"/>
  <c r="S215" i="7"/>
  <c r="T215" i="7"/>
  <c r="V215" i="7"/>
  <c r="Z215" i="7"/>
  <c r="AC215" i="7"/>
  <c r="AE215" i="7" s="1"/>
  <c r="AI215" i="7"/>
  <c r="AZ215" i="7"/>
  <c r="BD215" i="7"/>
  <c r="BE215" i="7"/>
  <c r="BF215" i="7"/>
  <c r="D216" i="7"/>
  <c r="H216" i="7"/>
  <c r="I216" i="7"/>
  <c r="J216" i="7"/>
  <c r="L216" i="7"/>
  <c r="M216" i="7"/>
  <c r="O216" i="7"/>
  <c r="P216" i="7"/>
  <c r="Q216" i="7"/>
  <c r="R216" i="7"/>
  <c r="S216" i="7"/>
  <c r="T216" i="7"/>
  <c r="V216" i="7"/>
  <c r="W216" i="7"/>
  <c r="Y216" i="7"/>
  <c r="AC216" i="7"/>
  <c r="AE216" i="7" s="1"/>
  <c r="AI216" i="7"/>
  <c r="BD216" i="7"/>
  <c r="BE216" i="7"/>
  <c r="BF216" i="7"/>
  <c r="D217" i="7"/>
  <c r="H217" i="7"/>
  <c r="I217" i="7"/>
  <c r="J217" i="7"/>
  <c r="L217" i="7"/>
  <c r="M217" i="7"/>
  <c r="O217" i="7"/>
  <c r="P217" i="7"/>
  <c r="Q217" i="7"/>
  <c r="R217" i="7"/>
  <c r="S217" i="7"/>
  <c r="T217" i="7"/>
  <c r="V217" i="7"/>
  <c r="W217" i="7"/>
  <c r="Y217" i="7"/>
  <c r="Z217" i="7"/>
  <c r="AC217" i="7"/>
  <c r="AE217" i="7" s="1"/>
  <c r="AI217" i="7"/>
  <c r="AZ217" i="7"/>
  <c r="BD217" i="7"/>
  <c r="BE217" i="7"/>
  <c r="BF217" i="7"/>
  <c r="D218" i="7"/>
  <c r="H218" i="7"/>
  <c r="I218" i="7"/>
  <c r="J218" i="7"/>
  <c r="L218" i="7"/>
  <c r="M218" i="7"/>
  <c r="O218" i="7"/>
  <c r="P218" i="7"/>
  <c r="Q218" i="7"/>
  <c r="R218" i="7"/>
  <c r="S218" i="7"/>
  <c r="T218" i="7"/>
  <c r="V218" i="7"/>
  <c r="BD218" i="7"/>
  <c r="BE218" i="7"/>
  <c r="BF218" i="7"/>
  <c r="D219" i="7"/>
  <c r="H219" i="7"/>
  <c r="I219" i="7"/>
  <c r="J219" i="7"/>
  <c r="L219" i="7"/>
  <c r="M219" i="7"/>
  <c r="O219" i="7"/>
  <c r="P219" i="7"/>
  <c r="Q219" i="7"/>
  <c r="R219" i="7"/>
  <c r="S219" i="7"/>
  <c r="T219" i="7"/>
  <c r="V219" i="7"/>
  <c r="Y219" i="7"/>
  <c r="Z219" i="7"/>
  <c r="AC219" i="7"/>
  <c r="AE219" i="7" s="1"/>
  <c r="AI219" i="7"/>
  <c r="AZ219" i="7"/>
  <c r="BD219" i="7"/>
  <c r="BE219" i="7"/>
  <c r="BF219" i="7"/>
  <c r="D220" i="7"/>
  <c r="H220" i="7"/>
  <c r="I220" i="7"/>
  <c r="J220" i="7"/>
  <c r="L220" i="7"/>
  <c r="M220" i="7"/>
  <c r="O220" i="7"/>
  <c r="P220" i="7"/>
  <c r="Q220" i="7"/>
  <c r="R220" i="7"/>
  <c r="S220" i="7"/>
  <c r="T220" i="7"/>
  <c r="V220" i="7"/>
  <c r="W220" i="7"/>
  <c r="Y220" i="7"/>
  <c r="AC220" i="7"/>
  <c r="AE220" i="7" s="1"/>
  <c r="AI220" i="7"/>
  <c r="BD220" i="7"/>
  <c r="BE220" i="7"/>
  <c r="BF220" i="7"/>
  <c r="D221" i="7"/>
  <c r="H221" i="7"/>
  <c r="I221" i="7"/>
  <c r="J221" i="7"/>
  <c r="L221" i="7"/>
  <c r="M221" i="7"/>
  <c r="O221" i="7"/>
  <c r="P221" i="7"/>
  <c r="Q221" i="7"/>
  <c r="R221" i="7"/>
  <c r="S221" i="7"/>
  <c r="T221" i="7"/>
  <c r="V221" i="7"/>
  <c r="W221" i="7"/>
  <c r="Y221" i="7"/>
  <c r="Z221" i="7"/>
  <c r="AC221" i="7"/>
  <c r="AE221" i="7" s="1"/>
  <c r="AI221" i="7"/>
  <c r="AZ221" i="7"/>
  <c r="BD221" i="7"/>
  <c r="BE221" i="7"/>
  <c r="BF221" i="7"/>
  <c r="D222" i="7"/>
  <c r="H222" i="7"/>
  <c r="I222" i="7"/>
  <c r="J222" i="7"/>
  <c r="L222" i="7"/>
  <c r="M222" i="7"/>
  <c r="O222" i="7"/>
  <c r="P222" i="7"/>
  <c r="Q222" i="7"/>
  <c r="R222" i="7"/>
  <c r="S222" i="7"/>
  <c r="T222" i="7"/>
  <c r="V222" i="7"/>
  <c r="BD222" i="7"/>
  <c r="BE222" i="7"/>
  <c r="BF222" i="7"/>
  <c r="D223" i="7"/>
  <c r="H223" i="7"/>
  <c r="I223" i="7"/>
  <c r="J223" i="7"/>
  <c r="L223" i="7"/>
  <c r="M223" i="7"/>
  <c r="O223" i="7"/>
  <c r="P223" i="7"/>
  <c r="Q223" i="7"/>
  <c r="R223" i="7"/>
  <c r="S223" i="7"/>
  <c r="T223" i="7"/>
  <c r="V223" i="7"/>
  <c r="W223" i="7"/>
  <c r="Y223" i="7"/>
  <c r="Z223" i="7"/>
  <c r="AC223" i="7"/>
  <c r="AE223" i="7" s="1"/>
  <c r="AI223" i="7"/>
  <c r="AZ223" i="7"/>
  <c r="BD223" i="7"/>
  <c r="BE223" i="7"/>
  <c r="BF223" i="7"/>
  <c r="D224" i="7"/>
  <c r="H224" i="7"/>
  <c r="I224" i="7"/>
  <c r="J224" i="7"/>
  <c r="L224" i="7"/>
  <c r="M224" i="7"/>
  <c r="O224" i="7"/>
  <c r="P224" i="7"/>
  <c r="Q224" i="7"/>
  <c r="R224" i="7"/>
  <c r="S224" i="7"/>
  <c r="T224" i="7"/>
  <c r="V224" i="7"/>
  <c r="W224" i="7"/>
  <c r="Y224" i="7"/>
  <c r="AC224" i="7"/>
  <c r="AE224" i="7" s="1"/>
  <c r="AI224" i="7"/>
  <c r="AZ224" i="7"/>
  <c r="BD224" i="7"/>
  <c r="BE224" i="7"/>
  <c r="BF224" i="7"/>
  <c r="D225" i="7"/>
  <c r="H225" i="7"/>
  <c r="I225" i="7"/>
  <c r="J225" i="7"/>
  <c r="L225" i="7"/>
  <c r="M225" i="7"/>
  <c r="O225" i="7"/>
  <c r="P225" i="7"/>
  <c r="Q225" i="7"/>
  <c r="R225" i="7"/>
  <c r="S225" i="7"/>
  <c r="T225" i="7"/>
  <c r="V225" i="7"/>
  <c r="Y225" i="7"/>
  <c r="AC225" i="7"/>
  <c r="AE225" i="7" s="1"/>
  <c r="AZ225" i="7"/>
  <c r="BD225" i="7"/>
  <c r="BE225" i="7"/>
  <c r="BF225" i="7"/>
  <c r="D226" i="7"/>
  <c r="H226" i="7"/>
  <c r="I226" i="7"/>
  <c r="J226" i="7"/>
  <c r="L226" i="7"/>
  <c r="M226" i="7"/>
  <c r="O226" i="7"/>
  <c r="P226" i="7"/>
  <c r="Q226" i="7"/>
  <c r="R226" i="7"/>
  <c r="S226" i="7"/>
  <c r="T226" i="7"/>
  <c r="V226" i="7"/>
  <c r="BD226" i="7"/>
  <c r="BE226" i="7"/>
  <c r="BF226" i="7"/>
  <c r="D227" i="7"/>
  <c r="H227" i="7"/>
  <c r="I227" i="7"/>
  <c r="J227" i="7"/>
  <c r="L227" i="7"/>
  <c r="M227" i="7"/>
  <c r="O227" i="7"/>
  <c r="P227" i="7"/>
  <c r="Q227" i="7"/>
  <c r="R227" i="7"/>
  <c r="S227" i="7"/>
  <c r="T227" i="7"/>
  <c r="V227" i="7"/>
  <c r="W227" i="7"/>
  <c r="Y227" i="7"/>
  <c r="Z227" i="7"/>
  <c r="AC227" i="7"/>
  <c r="AE227" i="7" s="1"/>
  <c r="AI227" i="7"/>
  <c r="AZ227" i="7"/>
  <c r="BD227" i="7"/>
  <c r="BE227" i="7"/>
  <c r="BF227" i="7"/>
  <c r="D228" i="7"/>
  <c r="H228" i="7"/>
  <c r="I228" i="7"/>
  <c r="J228" i="7"/>
  <c r="L228" i="7"/>
  <c r="M228" i="7"/>
  <c r="O228" i="7"/>
  <c r="P228" i="7"/>
  <c r="Q228" i="7"/>
  <c r="R228" i="7"/>
  <c r="S228" i="7"/>
  <c r="T228" i="7"/>
  <c r="V228" i="7"/>
  <c r="W228" i="7"/>
  <c r="Y228" i="7"/>
  <c r="AC228" i="7"/>
  <c r="AE228" i="7" s="1"/>
  <c r="AI228" i="7"/>
  <c r="AZ228" i="7"/>
  <c r="BD228" i="7"/>
  <c r="BE228" i="7"/>
  <c r="BF228" i="7"/>
  <c r="D229" i="7"/>
  <c r="H229" i="7"/>
  <c r="I229" i="7"/>
  <c r="J229" i="7"/>
  <c r="L229" i="7"/>
  <c r="M229" i="7"/>
  <c r="O229" i="7"/>
  <c r="P229" i="7"/>
  <c r="Q229" i="7"/>
  <c r="R229" i="7"/>
  <c r="S229" i="7"/>
  <c r="T229" i="7"/>
  <c r="V229" i="7"/>
  <c r="Y229" i="7"/>
  <c r="Z229" i="7"/>
  <c r="AC229" i="7"/>
  <c r="AE229" i="7" s="1"/>
  <c r="AZ229" i="7"/>
  <c r="BD229" i="7"/>
  <c r="BE229" i="7"/>
  <c r="BF229" i="7"/>
  <c r="D230" i="7"/>
  <c r="H230" i="7"/>
  <c r="I230" i="7"/>
  <c r="J230" i="7"/>
  <c r="L230" i="7"/>
  <c r="M230" i="7"/>
  <c r="O230" i="7"/>
  <c r="P230" i="7"/>
  <c r="Q230" i="7"/>
  <c r="R230" i="7"/>
  <c r="S230" i="7"/>
  <c r="T230" i="7"/>
  <c r="V230" i="7"/>
  <c r="BD230" i="7"/>
  <c r="BE230" i="7"/>
  <c r="BF230" i="7"/>
  <c r="D231" i="7"/>
  <c r="H231" i="7"/>
  <c r="I231" i="7"/>
  <c r="J231" i="7"/>
  <c r="L231" i="7"/>
  <c r="M231" i="7"/>
  <c r="O231" i="7"/>
  <c r="P231" i="7"/>
  <c r="Q231" i="7"/>
  <c r="R231" i="7"/>
  <c r="S231" i="7"/>
  <c r="T231" i="7"/>
  <c r="V231" i="7"/>
  <c r="W231" i="7"/>
  <c r="Y231" i="7"/>
  <c r="Z231" i="7"/>
  <c r="AC231" i="7"/>
  <c r="AE231" i="7" s="1"/>
  <c r="AI231" i="7"/>
  <c r="AZ231" i="7"/>
  <c r="BD231" i="7"/>
  <c r="BE231" i="7"/>
  <c r="BF231" i="7"/>
  <c r="D232" i="7"/>
  <c r="H232" i="7"/>
  <c r="I232" i="7"/>
  <c r="J232" i="7"/>
  <c r="L232" i="7"/>
  <c r="M232" i="7"/>
  <c r="O232" i="7"/>
  <c r="P232" i="7"/>
  <c r="Q232" i="7"/>
  <c r="R232" i="7"/>
  <c r="S232" i="7"/>
  <c r="T232" i="7"/>
  <c r="V232" i="7"/>
  <c r="W232" i="7"/>
  <c r="Y232" i="7"/>
  <c r="AC232" i="7"/>
  <c r="AE232" i="7" s="1"/>
  <c r="AI232" i="7"/>
  <c r="AZ232" i="7"/>
  <c r="BD232" i="7"/>
  <c r="BE232" i="7"/>
  <c r="BF232" i="7"/>
  <c r="D233" i="7"/>
  <c r="H233" i="7"/>
  <c r="I233" i="7"/>
  <c r="J233" i="7"/>
  <c r="L233" i="7"/>
  <c r="M233" i="7"/>
  <c r="O233" i="7"/>
  <c r="P233" i="7"/>
  <c r="Q233" i="7"/>
  <c r="R233" i="7"/>
  <c r="S233" i="7"/>
  <c r="T233" i="7"/>
  <c r="V233" i="7"/>
  <c r="Y233" i="7"/>
  <c r="Z233" i="7"/>
  <c r="AC233" i="7"/>
  <c r="AE233" i="7" s="1"/>
  <c r="AZ233" i="7"/>
  <c r="BD233" i="7"/>
  <c r="BE233" i="7"/>
  <c r="BF233" i="7"/>
  <c r="D234" i="7"/>
  <c r="H234" i="7"/>
  <c r="C234" i="7" s="1"/>
  <c r="I234" i="7"/>
  <c r="J234" i="7"/>
  <c r="L234" i="7"/>
  <c r="M234" i="7"/>
  <c r="O234" i="7"/>
  <c r="P234" i="7"/>
  <c r="Q234" i="7"/>
  <c r="R234" i="7"/>
  <c r="S234" i="7"/>
  <c r="T234" i="7"/>
  <c r="V234" i="7"/>
  <c r="Y234" i="7"/>
  <c r="BD234" i="7"/>
  <c r="BE234" i="7"/>
  <c r="BF234" i="7"/>
  <c r="D235" i="7"/>
  <c r="H235" i="7"/>
  <c r="I235" i="7"/>
  <c r="J235" i="7"/>
  <c r="L235" i="7"/>
  <c r="M235" i="7"/>
  <c r="O235" i="7"/>
  <c r="P235" i="7"/>
  <c r="Q235" i="7"/>
  <c r="R235" i="7"/>
  <c r="S235" i="7"/>
  <c r="T235" i="7"/>
  <c r="V235" i="7"/>
  <c r="W235" i="7"/>
  <c r="Y235" i="7"/>
  <c r="Z235" i="7"/>
  <c r="AC235" i="7"/>
  <c r="AE235" i="7" s="1"/>
  <c r="AI235" i="7"/>
  <c r="AZ235" i="7"/>
  <c r="BD235" i="7"/>
  <c r="BE235" i="7"/>
  <c r="BF235" i="7"/>
  <c r="D236" i="7"/>
  <c r="H236" i="7"/>
  <c r="I236" i="7"/>
  <c r="J236" i="7"/>
  <c r="L236" i="7"/>
  <c r="M236" i="7"/>
  <c r="O236" i="7"/>
  <c r="P236" i="7"/>
  <c r="Q236" i="7"/>
  <c r="R236" i="7"/>
  <c r="S236" i="7"/>
  <c r="T236" i="7"/>
  <c r="V236" i="7"/>
  <c r="W236" i="7"/>
  <c r="Y236" i="7"/>
  <c r="AC236" i="7"/>
  <c r="AE236" i="7" s="1"/>
  <c r="AI236" i="7"/>
  <c r="AZ236" i="7"/>
  <c r="BD236" i="7"/>
  <c r="BE236" i="7"/>
  <c r="BF236" i="7"/>
  <c r="D237" i="7"/>
  <c r="H237" i="7"/>
  <c r="I237" i="7"/>
  <c r="J237" i="7"/>
  <c r="L237" i="7"/>
  <c r="M237" i="7"/>
  <c r="O237" i="7"/>
  <c r="P237" i="7"/>
  <c r="Q237" i="7"/>
  <c r="R237" i="7"/>
  <c r="S237" i="7"/>
  <c r="T237" i="7"/>
  <c r="V237" i="7"/>
  <c r="Y237" i="7"/>
  <c r="Z237" i="7"/>
  <c r="AC237" i="7"/>
  <c r="AE237" i="7" s="1"/>
  <c r="AZ237" i="7"/>
  <c r="BD237" i="7"/>
  <c r="BE237" i="7"/>
  <c r="BF237" i="7"/>
  <c r="D238" i="7"/>
  <c r="H238" i="7"/>
  <c r="I238" i="7"/>
  <c r="J238" i="7"/>
  <c r="L238" i="7"/>
  <c r="M238" i="7"/>
  <c r="O238" i="7"/>
  <c r="P238" i="7"/>
  <c r="Q238" i="7"/>
  <c r="R238" i="7"/>
  <c r="S238" i="7"/>
  <c r="T238" i="7"/>
  <c r="V238" i="7"/>
  <c r="BD238" i="7"/>
  <c r="BE238" i="7"/>
  <c r="BF238" i="7"/>
  <c r="D239" i="7"/>
  <c r="H239" i="7"/>
  <c r="I239" i="7"/>
  <c r="J239" i="7"/>
  <c r="L239" i="7"/>
  <c r="M239" i="7"/>
  <c r="O239" i="7"/>
  <c r="P239" i="7"/>
  <c r="Q239" i="7"/>
  <c r="R239" i="7"/>
  <c r="S239" i="7"/>
  <c r="T239" i="7"/>
  <c r="V239" i="7"/>
  <c r="W239" i="7"/>
  <c r="Y239" i="7"/>
  <c r="Z239" i="7"/>
  <c r="AC239" i="7"/>
  <c r="AE239" i="7" s="1"/>
  <c r="AI239" i="7"/>
  <c r="AZ239" i="7"/>
  <c r="BD239" i="7"/>
  <c r="BE239" i="7"/>
  <c r="BF239" i="7"/>
  <c r="D240" i="7"/>
  <c r="H240" i="7"/>
  <c r="I240" i="7"/>
  <c r="J240" i="7"/>
  <c r="L240" i="7"/>
  <c r="M240" i="7"/>
  <c r="O240" i="7"/>
  <c r="P240" i="7"/>
  <c r="Q240" i="7"/>
  <c r="R240" i="7"/>
  <c r="S240" i="7"/>
  <c r="T240" i="7"/>
  <c r="V240" i="7"/>
  <c r="W240" i="7"/>
  <c r="Y240" i="7"/>
  <c r="AC240" i="7"/>
  <c r="AE240" i="7" s="1"/>
  <c r="AI240" i="7"/>
  <c r="AZ240" i="7"/>
  <c r="BD240" i="7"/>
  <c r="BE240" i="7"/>
  <c r="BF240" i="7"/>
  <c r="D241" i="7"/>
  <c r="H241" i="7"/>
  <c r="I241" i="7"/>
  <c r="J241" i="7"/>
  <c r="L241" i="7"/>
  <c r="M241" i="7"/>
  <c r="O241" i="7"/>
  <c r="P241" i="7"/>
  <c r="Q241" i="7"/>
  <c r="R241" i="7"/>
  <c r="S241" i="7"/>
  <c r="T241" i="7"/>
  <c r="V241" i="7"/>
  <c r="Y241" i="7"/>
  <c r="Z241" i="7"/>
  <c r="AC241" i="7"/>
  <c r="AE241" i="7" s="1"/>
  <c r="AZ241" i="7"/>
  <c r="BD241" i="7"/>
  <c r="BE241" i="7"/>
  <c r="BF241" i="7"/>
  <c r="D242" i="7"/>
  <c r="H242" i="7"/>
  <c r="I242" i="7"/>
  <c r="J242" i="7"/>
  <c r="L242" i="7"/>
  <c r="M242" i="7"/>
  <c r="O242" i="7"/>
  <c r="P242" i="7"/>
  <c r="Q242" i="7"/>
  <c r="R242" i="7"/>
  <c r="S242" i="7"/>
  <c r="T242" i="7"/>
  <c r="V242" i="7"/>
  <c r="W242" i="7"/>
  <c r="BD242" i="7"/>
  <c r="BE242" i="7"/>
  <c r="BF242" i="7"/>
  <c r="D243" i="7"/>
  <c r="H243" i="7"/>
  <c r="I243" i="7"/>
  <c r="J243" i="7"/>
  <c r="L243" i="7"/>
  <c r="M243" i="7"/>
  <c r="O243" i="7"/>
  <c r="P243" i="7"/>
  <c r="Q243" i="7"/>
  <c r="R243" i="7"/>
  <c r="S243" i="7"/>
  <c r="T243" i="7"/>
  <c r="V243" i="7"/>
  <c r="W243" i="7"/>
  <c r="Y243" i="7"/>
  <c r="Z243" i="7"/>
  <c r="AC243" i="7"/>
  <c r="AE243" i="7" s="1"/>
  <c r="AI243" i="7"/>
  <c r="AZ243" i="7"/>
  <c r="BD243" i="7"/>
  <c r="BE243" i="7"/>
  <c r="BF243" i="7"/>
  <c r="D244" i="7"/>
  <c r="H244" i="7"/>
  <c r="I244" i="7"/>
  <c r="J244" i="7"/>
  <c r="L244" i="7"/>
  <c r="M244" i="7"/>
  <c r="O244" i="7"/>
  <c r="P244" i="7"/>
  <c r="Q244" i="7"/>
  <c r="R244" i="7"/>
  <c r="S244" i="7"/>
  <c r="T244" i="7"/>
  <c r="V244" i="7"/>
  <c r="W244" i="7"/>
  <c r="Y244" i="7"/>
  <c r="AC244" i="7"/>
  <c r="AE244" i="7" s="1"/>
  <c r="AI244" i="7"/>
  <c r="AZ244" i="7"/>
  <c r="BD244" i="7"/>
  <c r="BE244" i="7"/>
  <c r="BF244" i="7"/>
  <c r="D245" i="7"/>
  <c r="H245" i="7"/>
  <c r="C245" i="7" s="1"/>
  <c r="I245" i="7"/>
  <c r="J245" i="7"/>
  <c r="L245" i="7"/>
  <c r="M245" i="7"/>
  <c r="O245" i="7"/>
  <c r="P245" i="7"/>
  <c r="Q245" i="7"/>
  <c r="R245" i="7"/>
  <c r="S245" i="7"/>
  <c r="T245" i="7"/>
  <c r="V245" i="7"/>
  <c r="Y245" i="7"/>
  <c r="Z245" i="7"/>
  <c r="AC245" i="7"/>
  <c r="AE245" i="7" s="1"/>
  <c r="AZ245" i="7"/>
  <c r="BD245" i="7"/>
  <c r="BE245" i="7"/>
  <c r="BF245" i="7"/>
  <c r="D246" i="7"/>
  <c r="H246" i="7"/>
  <c r="I246" i="7"/>
  <c r="J246" i="7"/>
  <c r="L246" i="7"/>
  <c r="M246" i="7"/>
  <c r="O246" i="7"/>
  <c r="P246" i="7"/>
  <c r="Q246" i="7"/>
  <c r="R246" i="7"/>
  <c r="S246" i="7"/>
  <c r="T246" i="7"/>
  <c r="V246" i="7"/>
  <c r="W246" i="7"/>
  <c r="Y246" i="7"/>
  <c r="Z246" i="7"/>
  <c r="AI246" i="7"/>
  <c r="BD246" i="7"/>
  <c r="BE246" i="7"/>
  <c r="BF246" i="7"/>
  <c r="D247" i="7"/>
  <c r="H247" i="7"/>
  <c r="I247" i="7"/>
  <c r="J247" i="7"/>
  <c r="L247" i="7"/>
  <c r="M247" i="7"/>
  <c r="O247" i="7"/>
  <c r="P247" i="7"/>
  <c r="Q247" i="7"/>
  <c r="R247" i="7"/>
  <c r="S247" i="7"/>
  <c r="T247" i="7"/>
  <c r="V247" i="7"/>
  <c r="W247" i="7"/>
  <c r="Y247" i="7"/>
  <c r="Z247" i="7"/>
  <c r="AC247" i="7"/>
  <c r="AE247" i="7" s="1"/>
  <c r="AI247" i="7"/>
  <c r="AZ247" i="7"/>
  <c r="BD247" i="7"/>
  <c r="BE247" i="7"/>
  <c r="BF247" i="7"/>
  <c r="D248" i="7"/>
  <c r="H248" i="7"/>
  <c r="I248" i="7"/>
  <c r="J248" i="7"/>
  <c r="L248" i="7"/>
  <c r="M248" i="7"/>
  <c r="O248" i="7"/>
  <c r="P248" i="7"/>
  <c r="Q248" i="7"/>
  <c r="R248" i="7"/>
  <c r="S248" i="7"/>
  <c r="T248" i="7"/>
  <c r="V248" i="7"/>
  <c r="W248" i="7"/>
  <c r="Y248" i="7"/>
  <c r="AC248" i="7"/>
  <c r="AE248" i="7" s="1"/>
  <c r="AI248" i="7"/>
  <c r="AZ248" i="7"/>
  <c r="BD248" i="7"/>
  <c r="BE248" i="7"/>
  <c r="BF248" i="7"/>
  <c r="D249" i="7"/>
  <c r="H249" i="7"/>
  <c r="C249" i="7" s="1"/>
  <c r="I249" i="7"/>
  <c r="J249" i="7"/>
  <c r="L249" i="7"/>
  <c r="M249" i="7"/>
  <c r="O249" i="7"/>
  <c r="P249" i="7"/>
  <c r="Q249" i="7"/>
  <c r="R249" i="7"/>
  <c r="S249" i="7"/>
  <c r="T249" i="7"/>
  <c r="V249" i="7"/>
  <c r="Y249" i="7"/>
  <c r="Z249" i="7"/>
  <c r="AC249" i="7"/>
  <c r="AE249" i="7" s="1"/>
  <c r="AZ249" i="7"/>
  <c r="BD249" i="7"/>
  <c r="BE249" i="7"/>
  <c r="BF249" i="7"/>
  <c r="D250" i="7"/>
  <c r="H250" i="7"/>
  <c r="I250" i="7"/>
  <c r="J250" i="7"/>
  <c r="L250" i="7"/>
  <c r="M250" i="7"/>
  <c r="O250" i="7"/>
  <c r="P250" i="7"/>
  <c r="Q250" i="7"/>
  <c r="R250" i="7"/>
  <c r="S250" i="7"/>
  <c r="T250" i="7"/>
  <c r="V250" i="7"/>
  <c r="W250" i="7"/>
  <c r="Y250" i="7"/>
  <c r="Z250" i="7"/>
  <c r="AI250" i="7"/>
  <c r="BD250" i="7"/>
  <c r="BE250" i="7"/>
  <c r="BF250" i="7"/>
  <c r="D251" i="7"/>
  <c r="H251" i="7"/>
  <c r="I251" i="7"/>
  <c r="J251" i="7"/>
  <c r="L251" i="7"/>
  <c r="M251" i="7"/>
  <c r="O251" i="7"/>
  <c r="P251" i="7"/>
  <c r="Q251" i="7"/>
  <c r="R251" i="7"/>
  <c r="S251" i="7"/>
  <c r="T251" i="7"/>
  <c r="V251" i="7"/>
  <c r="W251" i="7"/>
  <c r="Y251" i="7"/>
  <c r="Z251" i="7"/>
  <c r="AC251" i="7"/>
  <c r="AE251" i="7" s="1"/>
  <c r="AI251" i="7"/>
  <c r="AZ251" i="7"/>
  <c r="BD251" i="7"/>
  <c r="BE251" i="7"/>
  <c r="BF251" i="7"/>
  <c r="D252" i="7"/>
  <c r="H252" i="7"/>
  <c r="I252" i="7"/>
  <c r="J252" i="7"/>
  <c r="L252" i="7"/>
  <c r="M252" i="7"/>
  <c r="O252" i="7"/>
  <c r="P252" i="7"/>
  <c r="Q252" i="7"/>
  <c r="R252" i="7"/>
  <c r="S252" i="7"/>
  <c r="T252" i="7"/>
  <c r="V252" i="7"/>
  <c r="W252" i="7"/>
  <c r="Y252" i="7"/>
  <c r="AC252" i="7"/>
  <c r="AE252" i="7" s="1"/>
  <c r="AI252" i="7"/>
  <c r="AZ252" i="7"/>
  <c r="BD252" i="7"/>
  <c r="BE252" i="7"/>
  <c r="BF252" i="7"/>
  <c r="D253" i="7"/>
  <c r="H253" i="7"/>
  <c r="C253" i="7" s="1"/>
  <c r="I253" i="7"/>
  <c r="J253" i="7"/>
  <c r="L253" i="7"/>
  <c r="M253" i="7"/>
  <c r="O253" i="7"/>
  <c r="P253" i="7"/>
  <c r="Q253" i="7"/>
  <c r="R253" i="7"/>
  <c r="S253" i="7"/>
  <c r="T253" i="7"/>
  <c r="V253" i="7"/>
  <c r="Y253" i="7"/>
  <c r="Z253" i="7"/>
  <c r="AC253" i="7"/>
  <c r="AE253" i="7" s="1"/>
  <c r="AZ253" i="7"/>
  <c r="BD253" i="7"/>
  <c r="BE253" i="7"/>
  <c r="BF253" i="7"/>
  <c r="D254" i="7"/>
  <c r="H254" i="7"/>
  <c r="I254" i="7"/>
  <c r="J254" i="7"/>
  <c r="L254" i="7"/>
  <c r="M254" i="7"/>
  <c r="O254" i="7"/>
  <c r="P254" i="7"/>
  <c r="Q254" i="7"/>
  <c r="R254" i="7"/>
  <c r="S254" i="7"/>
  <c r="T254" i="7"/>
  <c r="V254" i="7"/>
  <c r="W254" i="7"/>
  <c r="Y254" i="7"/>
  <c r="Z254" i="7"/>
  <c r="AI254" i="7"/>
  <c r="BD254" i="7"/>
  <c r="BE254" i="7"/>
  <c r="BF254" i="7"/>
  <c r="D255" i="7"/>
  <c r="H255" i="7"/>
  <c r="I255" i="7"/>
  <c r="J255" i="7"/>
  <c r="L255" i="7"/>
  <c r="M255" i="7"/>
  <c r="O255" i="7"/>
  <c r="P255" i="7"/>
  <c r="Q255" i="7"/>
  <c r="R255" i="7"/>
  <c r="S255" i="7"/>
  <c r="T255" i="7"/>
  <c r="V255" i="7"/>
  <c r="W255" i="7"/>
  <c r="Y255" i="7"/>
  <c r="Z255" i="7"/>
  <c r="AC255" i="7"/>
  <c r="AE255" i="7" s="1"/>
  <c r="AI255" i="7"/>
  <c r="AZ255" i="7"/>
  <c r="BD255" i="7"/>
  <c r="BE255" i="7"/>
  <c r="BF255" i="7"/>
  <c r="D256" i="7"/>
  <c r="H256" i="7"/>
  <c r="I256" i="7"/>
  <c r="J256" i="7"/>
  <c r="L256" i="7"/>
  <c r="M256" i="7"/>
  <c r="O256" i="7"/>
  <c r="P256" i="7"/>
  <c r="Q256" i="7"/>
  <c r="R256" i="7"/>
  <c r="S256" i="7"/>
  <c r="T256" i="7"/>
  <c r="V256" i="7"/>
  <c r="W256" i="7"/>
  <c r="Y256" i="7"/>
  <c r="AC256" i="7"/>
  <c r="AE256" i="7" s="1"/>
  <c r="AI256" i="7"/>
  <c r="AZ256" i="7"/>
  <c r="BD256" i="7"/>
  <c r="BE256" i="7"/>
  <c r="BF256" i="7"/>
  <c r="D257" i="7"/>
  <c r="H257" i="7"/>
  <c r="C257" i="7" s="1"/>
  <c r="I257" i="7"/>
  <c r="J257" i="7"/>
  <c r="L257" i="7"/>
  <c r="M257" i="7"/>
  <c r="O257" i="7"/>
  <c r="P257" i="7"/>
  <c r="Q257" i="7"/>
  <c r="R257" i="7"/>
  <c r="S257" i="7"/>
  <c r="T257" i="7"/>
  <c r="V257" i="7"/>
  <c r="Y257" i="7"/>
  <c r="Z257" i="7"/>
  <c r="AC257" i="7"/>
  <c r="AE257" i="7" s="1"/>
  <c r="AZ257" i="7"/>
  <c r="BD257" i="7"/>
  <c r="BE257" i="7"/>
  <c r="BF257" i="7"/>
  <c r="D258" i="7"/>
  <c r="H258" i="7"/>
  <c r="I258" i="7"/>
  <c r="J258" i="7"/>
  <c r="L258" i="7"/>
  <c r="M258" i="7"/>
  <c r="O258" i="7"/>
  <c r="P258" i="7"/>
  <c r="Q258" i="7"/>
  <c r="R258" i="7"/>
  <c r="S258" i="7"/>
  <c r="T258" i="7"/>
  <c r="V258" i="7"/>
  <c r="W258" i="7"/>
  <c r="Y258" i="7"/>
  <c r="Z258" i="7"/>
  <c r="AI258" i="7"/>
  <c r="BD258" i="7"/>
  <c r="BE258" i="7"/>
  <c r="BF258" i="7"/>
  <c r="D259" i="7"/>
  <c r="H259" i="7"/>
  <c r="I259" i="7"/>
  <c r="J259" i="7"/>
  <c r="L259" i="7"/>
  <c r="M259" i="7"/>
  <c r="O259" i="7"/>
  <c r="P259" i="7"/>
  <c r="Q259" i="7"/>
  <c r="R259" i="7"/>
  <c r="S259" i="7"/>
  <c r="T259" i="7"/>
  <c r="V259" i="7"/>
  <c r="W259" i="7"/>
  <c r="Y259" i="7"/>
  <c r="Z259" i="7"/>
  <c r="AC259" i="7"/>
  <c r="AE259" i="7" s="1"/>
  <c r="AI259" i="7"/>
  <c r="AZ259" i="7"/>
  <c r="BD259" i="7"/>
  <c r="BE259" i="7"/>
  <c r="BF259" i="7"/>
  <c r="D260" i="7"/>
  <c r="H260" i="7"/>
  <c r="I260" i="7"/>
  <c r="J260" i="7"/>
  <c r="L260" i="7"/>
  <c r="M260" i="7"/>
  <c r="O260" i="7"/>
  <c r="P260" i="7"/>
  <c r="Q260" i="7"/>
  <c r="R260" i="7"/>
  <c r="S260" i="7"/>
  <c r="T260" i="7"/>
  <c r="V260" i="7"/>
  <c r="W260" i="7"/>
  <c r="Y260" i="7"/>
  <c r="AC260" i="7"/>
  <c r="AE260" i="7" s="1"/>
  <c r="AI260" i="7"/>
  <c r="AZ260" i="7"/>
  <c r="BD260" i="7"/>
  <c r="BE260" i="7"/>
  <c r="BF260" i="7"/>
  <c r="D261" i="7"/>
  <c r="H261" i="7"/>
  <c r="C261" i="7" s="1"/>
  <c r="I261" i="7"/>
  <c r="J261" i="7"/>
  <c r="L261" i="7"/>
  <c r="M261" i="7"/>
  <c r="O261" i="7"/>
  <c r="P261" i="7"/>
  <c r="Q261" i="7"/>
  <c r="R261" i="7"/>
  <c r="S261" i="7"/>
  <c r="T261" i="7"/>
  <c r="V261" i="7"/>
  <c r="Y261" i="7"/>
  <c r="Z261" i="7"/>
  <c r="AC261" i="7"/>
  <c r="AE261" i="7" s="1"/>
  <c r="AZ261" i="7"/>
  <c r="BD261" i="7"/>
  <c r="BE261" i="7"/>
  <c r="BF261" i="7"/>
  <c r="D262" i="7"/>
  <c r="H262" i="7"/>
  <c r="I262" i="7"/>
  <c r="J262" i="7"/>
  <c r="L262" i="7"/>
  <c r="M262" i="7"/>
  <c r="O262" i="7"/>
  <c r="P262" i="7"/>
  <c r="Q262" i="7"/>
  <c r="R262" i="7"/>
  <c r="S262" i="7"/>
  <c r="T262" i="7"/>
  <c r="V262" i="7"/>
  <c r="W262" i="7"/>
  <c r="Y262" i="7"/>
  <c r="Z262" i="7"/>
  <c r="AI262" i="7"/>
  <c r="BD262" i="7"/>
  <c r="BE262" i="7"/>
  <c r="BF262" i="7"/>
  <c r="D263" i="7"/>
  <c r="H263" i="7"/>
  <c r="I263" i="7"/>
  <c r="J263" i="7"/>
  <c r="L263" i="7"/>
  <c r="M263" i="7"/>
  <c r="O263" i="7"/>
  <c r="P263" i="7"/>
  <c r="Q263" i="7"/>
  <c r="R263" i="7"/>
  <c r="S263" i="7"/>
  <c r="T263" i="7"/>
  <c r="V263" i="7"/>
  <c r="W263" i="7"/>
  <c r="Y263" i="7"/>
  <c r="Z263" i="7"/>
  <c r="AC263" i="7"/>
  <c r="AE263" i="7" s="1"/>
  <c r="AI263" i="7"/>
  <c r="AZ263" i="7"/>
  <c r="BD263" i="7"/>
  <c r="BE263" i="7"/>
  <c r="BF263" i="7"/>
  <c r="D264" i="7"/>
  <c r="H264" i="7"/>
  <c r="I264" i="7"/>
  <c r="J264" i="7"/>
  <c r="L264" i="7"/>
  <c r="M264" i="7"/>
  <c r="O264" i="7"/>
  <c r="P264" i="7"/>
  <c r="Q264" i="7"/>
  <c r="R264" i="7"/>
  <c r="S264" i="7"/>
  <c r="T264" i="7"/>
  <c r="V264" i="7"/>
  <c r="W264" i="7"/>
  <c r="Y264" i="7"/>
  <c r="AC264" i="7"/>
  <c r="AE264" i="7" s="1"/>
  <c r="AI264" i="7"/>
  <c r="AZ264" i="7"/>
  <c r="BD264" i="7"/>
  <c r="BE264" i="7"/>
  <c r="BF264" i="7"/>
  <c r="D265" i="7"/>
  <c r="H265" i="7"/>
  <c r="C265" i="7" s="1"/>
  <c r="I265" i="7"/>
  <c r="J265" i="7"/>
  <c r="L265" i="7"/>
  <c r="M265" i="7"/>
  <c r="O265" i="7"/>
  <c r="P265" i="7"/>
  <c r="Q265" i="7"/>
  <c r="R265" i="7"/>
  <c r="S265" i="7"/>
  <c r="T265" i="7"/>
  <c r="V265" i="7"/>
  <c r="Y265" i="7"/>
  <c r="Z265" i="7"/>
  <c r="AC265" i="7"/>
  <c r="AE265" i="7" s="1"/>
  <c r="AZ265" i="7"/>
  <c r="BD265" i="7"/>
  <c r="BE265" i="7"/>
  <c r="BF265" i="7"/>
  <c r="D266" i="7"/>
  <c r="H266" i="7"/>
  <c r="I266" i="7"/>
  <c r="J266" i="7"/>
  <c r="L266" i="7"/>
  <c r="M266" i="7"/>
  <c r="O266" i="7"/>
  <c r="P266" i="7"/>
  <c r="Q266" i="7"/>
  <c r="R266" i="7"/>
  <c r="S266" i="7"/>
  <c r="T266" i="7"/>
  <c r="V266" i="7"/>
  <c r="W266" i="7"/>
  <c r="Y266" i="7"/>
  <c r="Z266" i="7"/>
  <c r="AI266" i="7"/>
  <c r="BD266" i="7"/>
  <c r="BE266" i="7"/>
  <c r="BF266" i="7"/>
  <c r="D267" i="7"/>
  <c r="H267" i="7"/>
  <c r="I267" i="7"/>
  <c r="J267" i="7"/>
  <c r="L267" i="7"/>
  <c r="M267" i="7"/>
  <c r="O267" i="7"/>
  <c r="P267" i="7"/>
  <c r="Q267" i="7"/>
  <c r="R267" i="7"/>
  <c r="S267" i="7"/>
  <c r="T267" i="7"/>
  <c r="V267" i="7"/>
  <c r="W267" i="7"/>
  <c r="Y267" i="7"/>
  <c r="Z267" i="7"/>
  <c r="AC267" i="7"/>
  <c r="AE267" i="7" s="1"/>
  <c r="AI267" i="7"/>
  <c r="AZ267" i="7"/>
  <c r="BD267" i="7"/>
  <c r="BE267" i="7"/>
  <c r="BF267" i="7"/>
  <c r="D268" i="7"/>
  <c r="H268" i="7"/>
  <c r="I268" i="7"/>
  <c r="J268" i="7"/>
  <c r="L268" i="7"/>
  <c r="M268" i="7"/>
  <c r="O268" i="7"/>
  <c r="P268" i="7"/>
  <c r="Q268" i="7"/>
  <c r="R268" i="7"/>
  <c r="S268" i="7"/>
  <c r="T268" i="7"/>
  <c r="V268" i="7"/>
  <c r="W268" i="7"/>
  <c r="Y268" i="7"/>
  <c r="AC268" i="7"/>
  <c r="AE268" i="7" s="1"/>
  <c r="AI268" i="7"/>
  <c r="AZ268" i="7"/>
  <c r="BD268" i="7"/>
  <c r="BE268" i="7"/>
  <c r="BF268" i="7"/>
  <c r="D269" i="7"/>
  <c r="H269" i="7"/>
  <c r="C269" i="7" s="1"/>
  <c r="I269" i="7"/>
  <c r="J269" i="7"/>
  <c r="L269" i="7"/>
  <c r="M269" i="7"/>
  <c r="O269" i="7"/>
  <c r="P269" i="7"/>
  <c r="Q269" i="7"/>
  <c r="R269" i="7"/>
  <c r="S269" i="7"/>
  <c r="T269" i="7"/>
  <c r="V269" i="7"/>
  <c r="Y269" i="7"/>
  <c r="Z269" i="7"/>
  <c r="AC269" i="7"/>
  <c r="AE269" i="7" s="1"/>
  <c r="AI269" i="7"/>
  <c r="AZ269" i="7"/>
  <c r="BD269" i="7"/>
  <c r="BE269" i="7"/>
  <c r="BF269" i="7"/>
  <c r="D270" i="7"/>
  <c r="H270" i="7"/>
  <c r="I270" i="7"/>
  <c r="J270" i="7"/>
  <c r="L270" i="7"/>
  <c r="M270" i="7"/>
  <c r="O270" i="7"/>
  <c r="P270" i="7"/>
  <c r="Q270" i="7"/>
  <c r="R270" i="7"/>
  <c r="S270" i="7"/>
  <c r="T270" i="7"/>
  <c r="V270" i="7"/>
  <c r="Y270" i="7"/>
  <c r="AI270" i="7"/>
  <c r="BD270" i="7"/>
  <c r="BE270" i="7"/>
  <c r="BF270" i="7"/>
  <c r="D271" i="7"/>
  <c r="H271" i="7"/>
  <c r="I271" i="7"/>
  <c r="J271" i="7"/>
  <c r="L271" i="7"/>
  <c r="M271" i="7"/>
  <c r="O271" i="7"/>
  <c r="P271" i="7"/>
  <c r="Q271" i="7"/>
  <c r="R271" i="7"/>
  <c r="S271" i="7"/>
  <c r="T271" i="7"/>
  <c r="V271" i="7"/>
  <c r="W271" i="7"/>
  <c r="Y271" i="7"/>
  <c r="Z271" i="7"/>
  <c r="AC271" i="7"/>
  <c r="AE271" i="7" s="1"/>
  <c r="AI271" i="7"/>
  <c r="AZ271" i="7"/>
  <c r="BD271" i="7"/>
  <c r="BE271" i="7"/>
  <c r="BF271" i="7"/>
  <c r="D272" i="7"/>
  <c r="H272" i="7"/>
  <c r="AI272" i="7" s="1"/>
  <c r="I272" i="7"/>
  <c r="J272" i="7"/>
  <c r="L272" i="7"/>
  <c r="M272" i="7"/>
  <c r="O272" i="7"/>
  <c r="P272" i="7"/>
  <c r="Q272" i="7"/>
  <c r="R272" i="7"/>
  <c r="S272" i="7"/>
  <c r="T272" i="7"/>
  <c r="V272" i="7"/>
  <c r="BD272" i="7"/>
  <c r="BE272" i="7"/>
  <c r="BF272" i="7"/>
  <c r="D273" i="7"/>
  <c r="H273" i="7"/>
  <c r="I273" i="7"/>
  <c r="J273" i="7"/>
  <c r="L273" i="7"/>
  <c r="M273" i="7"/>
  <c r="O273" i="7"/>
  <c r="P273" i="7"/>
  <c r="Q273" i="7"/>
  <c r="R273" i="7"/>
  <c r="S273" i="7"/>
  <c r="T273" i="7"/>
  <c r="V273" i="7"/>
  <c r="Z273" i="7"/>
  <c r="AC273" i="7"/>
  <c r="AE273" i="7" s="1"/>
  <c r="AZ273" i="7"/>
  <c r="BD273" i="7"/>
  <c r="BE273" i="7"/>
  <c r="BF273" i="7"/>
  <c r="D274" i="7"/>
  <c r="H274" i="7"/>
  <c r="I274" i="7"/>
  <c r="J274" i="7"/>
  <c r="L274" i="7"/>
  <c r="M274" i="7"/>
  <c r="O274" i="7"/>
  <c r="P274" i="7"/>
  <c r="Q274" i="7"/>
  <c r="R274" i="7"/>
  <c r="S274" i="7"/>
  <c r="T274" i="7"/>
  <c r="V274" i="7"/>
  <c r="W274" i="7"/>
  <c r="Y274" i="7"/>
  <c r="Z274" i="7"/>
  <c r="BD274" i="7"/>
  <c r="BE274" i="7"/>
  <c r="BF274" i="7"/>
  <c r="D275" i="7"/>
  <c r="H275" i="7"/>
  <c r="I275" i="7"/>
  <c r="J275" i="7"/>
  <c r="L275" i="7"/>
  <c r="M275" i="7"/>
  <c r="O275" i="7"/>
  <c r="P275" i="7"/>
  <c r="Q275" i="7"/>
  <c r="R275" i="7"/>
  <c r="S275" i="7"/>
  <c r="T275" i="7"/>
  <c r="V275" i="7"/>
  <c r="W275" i="7"/>
  <c r="Y275" i="7"/>
  <c r="Z275" i="7"/>
  <c r="AI275" i="7"/>
  <c r="AZ275" i="7"/>
  <c r="BD275" i="7"/>
  <c r="BE275" i="7"/>
  <c r="BF275" i="7"/>
  <c r="D276" i="7"/>
  <c r="H276" i="7"/>
  <c r="B276" i="7" s="1"/>
  <c r="I276" i="7"/>
  <c r="J276" i="7"/>
  <c r="L276" i="7"/>
  <c r="M276" i="7"/>
  <c r="O276" i="7"/>
  <c r="P276" i="7"/>
  <c r="Q276" i="7"/>
  <c r="R276" i="7"/>
  <c r="S276" i="7"/>
  <c r="T276" i="7"/>
  <c r="V276" i="7"/>
  <c r="AI276" i="7"/>
  <c r="BD276" i="7"/>
  <c r="BE276" i="7"/>
  <c r="BF276" i="7"/>
  <c r="D277" i="7"/>
  <c r="H277" i="7"/>
  <c r="I277" i="7"/>
  <c r="J277" i="7"/>
  <c r="L277" i="7"/>
  <c r="M277" i="7"/>
  <c r="O277" i="7"/>
  <c r="P277" i="7"/>
  <c r="Q277" i="7"/>
  <c r="R277" i="7"/>
  <c r="S277" i="7"/>
  <c r="T277" i="7"/>
  <c r="V277" i="7"/>
  <c r="Z277" i="7"/>
  <c r="AC277" i="7"/>
  <c r="AE277" i="7" s="1"/>
  <c r="AZ277" i="7"/>
  <c r="BD277" i="7"/>
  <c r="BE277" i="7"/>
  <c r="BF277" i="7"/>
  <c r="D278" i="7"/>
  <c r="H278" i="7"/>
  <c r="I278" i="7"/>
  <c r="J278" i="7"/>
  <c r="L278" i="7"/>
  <c r="M278" i="7"/>
  <c r="O278" i="7"/>
  <c r="P278" i="7"/>
  <c r="Q278" i="7"/>
  <c r="R278" i="7"/>
  <c r="S278" i="7"/>
  <c r="T278" i="7"/>
  <c r="V278" i="7"/>
  <c r="W278" i="7"/>
  <c r="Y278" i="7"/>
  <c r="Z278" i="7"/>
  <c r="BD278" i="7"/>
  <c r="BE278" i="7"/>
  <c r="BF278" i="7"/>
  <c r="D279" i="7"/>
  <c r="H279" i="7"/>
  <c r="I279" i="7"/>
  <c r="J279" i="7"/>
  <c r="L279" i="7"/>
  <c r="M279" i="7"/>
  <c r="O279" i="7"/>
  <c r="P279" i="7"/>
  <c r="Q279" i="7"/>
  <c r="R279" i="7"/>
  <c r="S279" i="7"/>
  <c r="T279" i="7"/>
  <c r="V279" i="7"/>
  <c r="W279" i="7"/>
  <c r="Y279" i="7"/>
  <c r="Z279" i="7"/>
  <c r="AI279" i="7"/>
  <c r="AZ279" i="7"/>
  <c r="BD279" i="7"/>
  <c r="BE279" i="7"/>
  <c r="BF279" i="7"/>
  <c r="D280" i="7"/>
  <c r="H280" i="7"/>
  <c r="B280" i="7" s="1"/>
  <c r="I280" i="7"/>
  <c r="J280" i="7"/>
  <c r="L280" i="7"/>
  <c r="M280" i="7"/>
  <c r="O280" i="7"/>
  <c r="P280" i="7"/>
  <c r="Q280" i="7"/>
  <c r="R280" i="7"/>
  <c r="S280" i="7"/>
  <c r="T280" i="7"/>
  <c r="V280" i="7"/>
  <c r="AI280" i="7"/>
  <c r="BD280" i="7"/>
  <c r="BE280" i="7"/>
  <c r="BF280" i="7"/>
  <c r="D281" i="7"/>
  <c r="H281" i="7"/>
  <c r="I281" i="7"/>
  <c r="J281" i="7"/>
  <c r="L281" i="7"/>
  <c r="M281" i="7"/>
  <c r="O281" i="7"/>
  <c r="P281" i="7"/>
  <c r="Q281" i="7"/>
  <c r="R281" i="7"/>
  <c r="S281" i="7"/>
  <c r="T281" i="7"/>
  <c r="V281" i="7"/>
  <c r="Z281" i="7"/>
  <c r="AC281" i="7"/>
  <c r="AE281" i="7" s="1"/>
  <c r="AZ281" i="7"/>
  <c r="BD281" i="7"/>
  <c r="BE281" i="7"/>
  <c r="BF281" i="7"/>
  <c r="D282" i="7"/>
  <c r="H282" i="7"/>
  <c r="I282" i="7"/>
  <c r="J282" i="7"/>
  <c r="L282" i="7"/>
  <c r="M282" i="7"/>
  <c r="O282" i="7"/>
  <c r="P282" i="7"/>
  <c r="Q282" i="7"/>
  <c r="R282" i="7"/>
  <c r="S282" i="7"/>
  <c r="T282" i="7"/>
  <c r="V282" i="7"/>
  <c r="W282" i="7"/>
  <c r="Y282" i="7"/>
  <c r="Z282" i="7"/>
  <c r="BD282" i="7"/>
  <c r="BE282" i="7"/>
  <c r="BF282" i="7"/>
  <c r="D283" i="7"/>
  <c r="H283" i="7"/>
  <c r="I283" i="7"/>
  <c r="J283" i="7"/>
  <c r="L283" i="7"/>
  <c r="M283" i="7"/>
  <c r="O283" i="7"/>
  <c r="P283" i="7"/>
  <c r="Q283" i="7"/>
  <c r="R283" i="7"/>
  <c r="S283" i="7"/>
  <c r="T283" i="7"/>
  <c r="V283" i="7"/>
  <c r="W283" i="7"/>
  <c r="Y283" i="7"/>
  <c r="Z283" i="7"/>
  <c r="AI283" i="7"/>
  <c r="AZ283" i="7"/>
  <c r="BD283" i="7"/>
  <c r="BE283" i="7"/>
  <c r="BF283" i="7"/>
  <c r="D284" i="7"/>
  <c r="H284" i="7"/>
  <c r="B284" i="7" s="1"/>
  <c r="I284" i="7"/>
  <c r="J284" i="7"/>
  <c r="L284" i="7"/>
  <c r="M284" i="7"/>
  <c r="O284" i="7"/>
  <c r="P284" i="7"/>
  <c r="Q284" i="7"/>
  <c r="R284" i="7"/>
  <c r="S284" i="7"/>
  <c r="T284" i="7"/>
  <c r="V284" i="7"/>
  <c r="AI284" i="7"/>
  <c r="BD284" i="7"/>
  <c r="BE284" i="7"/>
  <c r="BF284" i="7"/>
  <c r="D285" i="7"/>
  <c r="H285" i="7"/>
  <c r="I285" i="7"/>
  <c r="J285" i="7"/>
  <c r="L285" i="7"/>
  <c r="M285" i="7"/>
  <c r="O285" i="7"/>
  <c r="P285" i="7"/>
  <c r="Q285" i="7"/>
  <c r="R285" i="7"/>
  <c r="S285" i="7"/>
  <c r="T285" i="7"/>
  <c r="V285" i="7"/>
  <c r="Z285" i="7"/>
  <c r="AC285" i="7"/>
  <c r="AE285" i="7" s="1"/>
  <c r="AZ285" i="7"/>
  <c r="BD285" i="7"/>
  <c r="BE285" i="7"/>
  <c r="BF285" i="7"/>
  <c r="D286" i="7"/>
  <c r="H286" i="7"/>
  <c r="I286" i="7"/>
  <c r="J286" i="7"/>
  <c r="L286" i="7"/>
  <c r="M286" i="7"/>
  <c r="O286" i="7"/>
  <c r="P286" i="7"/>
  <c r="Q286" i="7"/>
  <c r="R286" i="7"/>
  <c r="S286" i="7"/>
  <c r="T286" i="7"/>
  <c r="V286" i="7"/>
  <c r="W286" i="7"/>
  <c r="Y286" i="7"/>
  <c r="Z286" i="7"/>
  <c r="BD286" i="7"/>
  <c r="BE286" i="7"/>
  <c r="BF286" i="7"/>
  <c r="D287" i="7"/>
  <c r="H287" i="7"/>
  <c r="I287" i="7"/>
  <c r="J287" i="7"/>
  <c r="L287" i="7"/>
  <c r="M287" i="7"/>
  <c r="O287" i="7"/>
  <c r="P287" i="7"/>
  <c r="Q287" i="7"/>
  <c r="R287" i="7"/>
  <c r="S287" i="7"/>
  <c r="T287" i="7"/>
  <c r="V287" i="7"/>
  <c r="W287" i="7"/>
  <c r="Y287" i="7"/>
  <c r="Z287" i="7"/>
  <c r="AI287" i="7"/>
  <c r="AZ287" i="7"/>
  <c r="BD287" i="7"/>
  <c r="BE287" i="7"/>
  <c r="BF287" i="7"/>
  <c r="D288" i="7"/>
  <c r="H288" i="7"/>
  <c r="B288" i="7" s="1"/>
  <c r="I288" i="7"/>
  <c r="J288" i="7"/>
  <c r="L288" i="7"/>
  <c r="M288" i="7"/>
  <c r="O288" i="7"/>
  <c r="P288" i="7"/>
  <c r="Q288" i="7"/>
  <c r="R288" i="7"/>
  <c r="S288" i="7"/>
  <c r="T288" i="7"/>
  <c r="V288" i="7"/>
  <c r="AI288" i="7"/>
  <c r="BD288" i="7"/>
  <c r="BE288" i="7"/>
  <c r="BF288" i="7"/>
  <c r="D289" i="7"/>
  <c r="H289" i="7"/>
  <c r="I289" i="7"/>
  <c r="J289" i="7"/>
  <c r="L289" i="7"/>
  <c r="M289" i="7"/>
  <c r="O289" i="7"/>
  <c r="P289" i="7"/>
  <c r="Q289" i="7"/>
  <c r="R289" i="7"/>
  <c r="S289" i="7"/>
  <c r="T289" i="7"/>
  <c r="V289" i="7"/>
  <c r="Z289" i="7"/>
  <c r="AC289" i="7"/>
  <c r="AE289" i="7" s="1"/>
  <c r="AZ289" i="7"/>
  <c r="BD289" i="7"/>
  <c r="BE289" i="7"/>
  <c r="BF289" i="7"/>
  <c r="D290" i="7"/>
  <c r="H290" i="7"/>
  <c r="I290" i="7"/>
  <c r="J290" i="7"/>
  <c r="L290" i="7"/>
  <c r="M290" i="7"/>
  <c r="P290" i="7"/>
  <c r="T290" i="7"/>
  <c r="BD290" i="7"/>
  <c r="BE290" i="7"/>
  <c r="BF290" i="7"/>
  <c r="D291" i="7"/>
  <c r="H291" i="7"/>
  <c r="I291" i="7"/>
  <c r="J291" i="7"/>
  <c r="L291" i="7"/>
  <c r="M291" i="7"/>
  <c r="O291" i="7"/>
  <c r="P291" i="7"/>
  <c r="Q291" i="7"/>
  <c r="R291" i="7"/>
  <c r="S291" i="7"/>
  <c r="T291" i="7"/>
  <c r="V291" i="7"/>
  <c r="W291" i="7"/>
  <c r="Y291" i="7"/>
  <c r="Z291" i="7"/>
  <c r="AI291" i="7"/>
  <c r="AZ291" i="7"/>
  <c r="BD291" i="7"/>
  <c r="BE291" i="7"/>
  <c r="BF291" i="7"/>
  <c r="D292" i="7"/>
  <c r="H292" i="7"/>
  <c r="B292" i="7" s="1"/>
  <c r="I292" i="7"/>
  <c r="J292" i="7"/>
  <c r="L292" i="7"/>
  <c r="M292" i="7"/>
  <c r="O292" i="7"/>
  <c r="P292" i="7"/>
  <c r="Q292" i="7"/>
  <c r="R292" i="7"/>
  <c r="S292" i="7"/>
  <c r="T292" i="7"/>
  <c r="V292" i="7"/>
  <c r="AI292" i="7"/>
  <c r="BD292" i="7"/>
  <c r="BE292" i="7"/>
  <c r="BF292" i="7"/>
  <c r="D293" i="7"/>
  <c r="H293" i="7"/>
  <c r="I293" i="7"/>
  <c r="J293" i="7"/>
  <c r="L293" i="7"/>
  <c r="M293" i="7"/>
  <c r="O293" i="7"/>
  <c r="P293" i="7"/>
  <c r="Q293" i="7"/>
  <c r="R293" i="7"/>
  <c r="S293" i="7"/>
  <c r="T293" i="7"/>
  <c r="V293" i="7"/>
  <c r="Z293" i="7"/>
  <c r="AC293" i="7"/>
  <c r="AE293" i="7" s="1"/>
  <c r="AZ293" i="7"/>
  <c r="BD293" i="7"/>
  <c r="BE293" i="7"/>
  <c r="BF293" i="7"/>
  <c r="D294" i="7"/>
  <c r="H294" i="7"/>
  <c r="I294" i="7"/>
  <c r="J294" i="7"/>
  <c r="L294" i="7"/>
  <c r="M294" i="7"/>
  <c r="O294" i="7"/>
  <c r="P294" i="7"/>
  <c r="Q294" i="7"/>
  <c r="R294" i="7"/>
  <c r="S294" i="7"/>
  <c r="T294" i="7"/>
  <c r="V294" i="7"/>
  <c r="W294" i="7"/>
  <c r="Y294" i="7"/>
  <c r="Z294" i="7"/>
  <c r="BD294" i="7"/>
  <c r="BE294" i="7"/>
  <c r="BF294" i="7"/>
  <c r="D295" i="7"/>
  <c r="H295" i="7"/>
  <c r="I295" i="7"/>
  <c r="J295" i="7"/>
  <c r="L295" i="7"/>
  <c r="M295" i="7"/>
  <c r="O295" i="7"/>
  <c r="P295" i="7"/>
  <c r="Q295" i="7"/>
  <c r="R295" i="7"/>
  <c r="S295" i="7"/>
  <c r="T295" i="7"/>
  <c r="V295" i="7"/>
  <c r="W295" i="7"/>
  <c r="Y295" i="7"/>
  <c r="Z295" i="7"/>
  <c r="AI295" i="7"/>
  <c r="AZ295" i="7"/>
  <c r="BD295" i="7"/>
  <c r="BE295" i="7"/>
  <c r="BF295" i="7"/>
  <c r="D296" i="7"/>
  <c r="H296" i="7"/>
  <c r="B296" i="7" s="1"/>
  <c r="I296" i="7"/>
  <c r="J296" i="7"/>
  <c r="L296" i="7"/>
  <c r="M296" i="7"/>
  <c r="O296" i="7"/>
  <c r="P296" i="7"/>
  <c r="Q296" i="7"/>
  <c r="R296" i="7"/>
  <c r="S296" i="7"/>
  <c r="T296" i="7"/>
  <c r="V296" i="7"/>
  <c r="AI296" i="7"/>
  <c r="BD296" i="7"/>
  <c r="BE296" i="7"/>
  <c r="BF296" i="7"/>
  <c r="D297" i="7"/>
  <c r="H297" i="7"/>
  <c r="I297" i="7"/>
  <c r="J297" i="7"/>
  <c r="L297" i="7"/>
  <c r="M297" i="7"/>
  <c r="O297" i="7"/>
  <c r="P297" i="7"/>
  <c r="Q297" i="7"/>
  <c r="R297" i="7"/>
  <c r="S297" i="7"/>
  <c r="T297" i="7"/>
  <c r="V297" i="7"/>
  <c r="Z297" i="7"/>
  <c r="AC297" i="7"/>
  <c r="AE297" i="7" s="1"/>
  <c r="AZ297" i="7"/>
  <c r="BD297" i="7"/>
  <c r="BE297" i="7"/>
  <c r="BF297" i="7"/>
  <c r="D298" i="7"/>
  <c r="H298" i="7"/>
  <c r="I298" i="7"/>
  <c r="J298" i="7"/>
  <c r="L298" i="7"/>
  <c r="M298" i="7"/>
  <c r="O298" i="7"/>
  <c r="P298" i="7"/>
  <c r="Q298" i="7"/>
  <c r="R298" i="7"/>
  <c r="S298" i="7"/>
  <c r="T298" i="7"/>
  <c r="V298" i="7"/>
  <c r="W298" i="7"/>
  <c r="Y298" i="7"/>
  <c r="Z298" i="7"/>
  <c r="BD298" i="7"/>
  <c r="BE298" i="7"/>
  <c r="BF298" i="7"/>
  <c r="D299" i="7"/>
  <c r="H299" i="7"/>
  <c r="I299" i="7"/>
  <c r="J299" i="7"/>
  <c r="L299" i="7"/>
  <c r="M299" i="7"/>
  <c r="O299" i="7"/>
  <c r="P299" i="7"/>
  <c r="Q299" i="7"/>
  <c r="R299" i="7"/>
  <c r="S299" i="7"/>
  <c r="T299" i="7"/>
  <c r="V299" i="7"/>
  <c r="W299" i="7"/>
  <c r="Y299" i="7"/>
  <c r="Z299" i="7"/>
  <c r="AI299" i="7"/>
  <c r="AZ299" i="7"/>
  <c r="BD299" i="7"/>
  <c r="BE299" i="7"/>
  <c r="BF299" i="7"/>
  <c r="D300" i="7"/>
  <c r="H300" i="7"/>
  <c r="B300" i="7" s="1"/>
  <c r="I300" i="7"/>
  <c r="J300" i="7"/>
  <c r="L300" i="7"/>
  <c r="M300" i="7"/>
  <c r="O300" i="7"/>
  <c r="P300" i="7"/>
  <c r="Q300" i="7"/>
  <c r="R300" i="7"/>
  <c r="S300" i="7"/>
  <c r="T300" i="7"/>
  <c r="V300" i="7"/>
  <c r="AI300" i="7"/>
  <c r="BD300" i="7"/>
  <c r="BE300" i="7"/>
  <c r="BF300" i="7"/>
  <c r="D301" i="7"/>
  <c r="H301" i="7"/>
  <c r="I301" i="7"/>
  <c r="J301" i="7"/>
  <c r="L301" i="7"/>
  <c r="M301" i="7"/>
  <c r="O301" i="7"/>
  <c r="P301" i="7"/>
  <c r="Q301" i="7"/>
  <c r="R301" i="7"/>
  <c r="S301" i="7"/>
  <c r="T301" i="7"/>
  <c r="V301" i="7"/>
  <c r="Z301" i="7"/>
  <c r="AC301" i="7"/>
  <c r="AE301" i="7" s="1"/>
  <c r="AZ301" i="7"/>
  <c r="BD301" i="7"/>
  <c r="BE301" i="7"/>
  <c r="BF301" i="7"/>
  <c r="D302" i="7"/>
  <c r="H302" i="7"/>
  <c r="I302" i="7"/>
  <c r="J302" i="7"/>
  <c r="L302" i="7"/>
  <c r="M302" i="7"/>
  <c r="O302" i="7"/>
  <c r="P302" i="7"/>
  <c r="Q302" i="7"/>
  <c r="R302" i="7"/>
  <c r="S302" i="7"/>
  <c r="T302" i="7"/>
  <c r="V302" i="7"/>
  <c r="W302" i="7"/>
  <c r="Y302" i="7"/>
  <c r="Z302" i="7"/>
  <c r="BD302" i="7"/>
  <c r="BE302" i="7"/>
  <c r="BF302" i="7"/>
  <c r="D303" i="7"/>
  <c r="H303" i="7"/>
  <c r="I303" i="7"/>
  <c r="J303" i="7"/>
  <c r="L303" i="7"/>
  <c r="M303" i="7"/>
  <c r="O303" i="7"/>
  <c r="P303" i="7"/>
  <c r="Q303" i="7"/>
  <c r="R303" i="7"/>
  <c r="S303" i="7"/>
  <c r="T303" i="7"/>
  <c r="V303" i="7"/>
  <c r="W303" i="7"/>
  <c r="Y303" i="7"/>
  <c r="Z303" i="7"/>
  <c r="AI303" i="7"/>
  <c r="AZ303" i="7"/>
  <c r="BD303" i="7"/>
  <c r="BE303" i="7"/>
  <c r="BF303" i="7"/>
  <c r="D304" i="7"/>
  <c r="H304" i="7"/>
  <c r="B304" i="7" s="1"/>
  <c r="I304" i="7"/>
  <c r="J304" i="7"/>
  <c r="L304" i="7"/>
  <c r="M304" i="7"/>
  <c r="O304" i="7"/>
  <c r="P304" i="7"/>
  <c r="Q304" i="7"/>
  <c r="R304" i="7"/>
  <c r="S304" i="7"/>
  <c r="T304" i="7"/>
  <c r="V304" i="7"/>
  <c r="AI304" i="7"/>
  <c r="BD304" i="7"/>
  <c r="BE304" i="7"/>
  <c r="BF304" i="7"/>
  <c r="D305" i="7"/>
  <c r="H305" i="7"/>
  <c r="I305" i="7"/>
  <c r="J305" i="7"/>
  <c r="L305" i="7"/>
  <c r="M305" i="7"/>
  <c r="O305" i="7"/>
  <c r="P305" i="7"/>
  <c r="Q305" i="7"/>
  <c r="R305" i="7"/>
  <c r="S305" i="7"/>
  <c r="T305" i="7"/>
  <c r="V305" i="7"/>
  <c r="Z305" i="7"/>
  <c r="AC305" i="7"/>
  <c r="AE305" i="7" s="1"/>
  <c r="AZ305" i="7"/>
  <c r="BD305" i="7"/>
  <c r="BE305" i="7"/>
  <c r="BF305" i="7"/>
  <c r="D306" i="7"/>
  <c r="H306" i="7"/>
  <c r="I306" i="7"/>
  <c r="J306" i="7"/>
  <c r="L306" i="7"/>
  <c r="M306" i="7"/>
  <c r="O306" i="7"/>
  <c r="P306" i="7"/>
  <c r="Q306" i="7"/>
  <c r="R306" i="7"/>
  <c r="S306" i="7"/>
  <c r="T306" i="7"/>
  <c r="V306" i="7"/>
  <c r="W306" i="7"/>
  <c r="Y306" i="7"/>
  <c r="Z306" i="7"/>
  <c r="BD306" i="7"/>
  <c r="BE306" i="7"/>
  <c r="BF306" i="7"/>
  <c r="D307" i="7"/>
  <c r="H307" i="7"/>
  <c r="I307" i="7"/>
  <c r="J307" i="7"/>
  <c r="L307" i="7"/>
  <c r="M307" i="7"/>
  <c r="O307" i="7"/>
  <c r="P307" i="7"/>
  <c r="Q307" i="7"/>
  <c r="R307" i="7"/>
  <c r="S307" i="7"/>
  <c r="T307" i="7"/>
  <c r="V307" i="7"/>
  <c r="W307" i="7"/>
  <c r="Y307" i="7"/>
  <c r="Z307" i="7"/>
  <c r="AI307" i="7"/>
  <c r="AZ307" i="7"/>
  <c r="BD307" i="7"/>
  <c r="BE307" i="7"/>
  <c r="BF307" i="7"/>
  <c r="D308" i="7"/>
  <c r="H308" i="7"/>
  <c r="B308" i="7" s="1"/>
  <c r="I308" i="7"/>
  <c r="J308" i="7"/>
  <c r="L308" i="7"/>
  <c r="M308" i="7"/>
  <c r="O308" i="7"/>
  <c r="P308" i="7"/>
  <c r="Q308" i="7"/>
  <c r="R308" i="7"/>
  <c r="S308" i="7"/>
  <c r="T308" i="7"/>
  <c r="V308" i="7"/>
  <c r="AI308" i="7"/>
  <c r="BD308" i="7"/>
  <c r="BE308" i="7"/>
  <c r="BF308" i="7"/>
  <c r="D309" i="7"/>
  <c r="H309" i="7"/>
  <c r="I309" i="7"/>
  <c r="J309" i="7"/>
  <c r="L309" i="7"/>
  <c r="M309" i="7"/>
  <c r="O309" i="7"/>
  <c r="P309" i="7"/>
  <c r="Q309" i="7"/>
  <c r="R309" i="7"/>
  <c r="S309" i="7"/>
  <c r="T309" i="7"/>
  <c r="V309" i="7"/>
  <c r="Z309" i="7"/>
  <c r="AC309" i="7"/>
  <c r="AE309" i="7" s="1"/>
  <c r="BD309" i="7"/>
  <c r="BE309" i="7"/>
  <c r="BF309" i="7"/>
  <c r="D310" i="7"/>
  <c r="H310" i="7"/>
  <c r="I310" i="7"/>
  <c r="J310" i="7"/>
  <c r="L310" i="7"/>
  <c r="M310" i="7"/>
  <c r="O310" i="7"/>
  <c r="P310" i="7"/>
  <c r="Q310" i="7"/>
  <c r="R310" i="7"/>
  <c r="S310" i="7"/>
  <c r="T310" i="7"/>
  <c r="V310" i="7"/>
  <c r="W310" i="7"/>
  <c r="Y310" i="7"/>
  <c r="Z310" i="7"/>
  <c r="BD310" i="7"/>
  <c r="BE310" i="7"/>
  <c r="BF310" i="7"/>
  <c r="D311" i="7"/>
  <c r="H311" i="7"/>
  <c r="I311" i="7"/>
  <c r="J311" i="7"/>
  <c r="L311" i="7"/>
  <c r="M311" i="7"/>
  <c r="O311" i="7"/>
  <c r="P311" i="7"/>
  <c r="Q311" i="7"/>
  <c r="R311" i="7"/>
  <c r="S311" i="7"/>
  <c r="T311" i="7"/>
  <c r="V311" i="7"/>
  <c r="W311" i="7"/>
  <c r="Y311" i="7"/>
  <c r="Z311" i="7"/>
  <c r="AI311" i="7"/>
  <c r="AZ311" i="7"/>
  <c r="BD311" i="7"/>
  <c r="BE311" i="7"/>
  <c r="BF311" i="7"/>
  <c r="D312" i="7"/>
  <c r="H312" i="7"/>
  <c r="I312" i="7"/>
  <c r="J312" i="7"/>
  <c r="L312" i="7"/>
  <c r="M312" i="7"/>
  <c r="O312" i="7"/>
  <c r="P312" i="7"/>
  <c r="Q312" i="7"/>
  <c r="R312" i="7"/>
  <c r="S312" i="7"/>
  <c r="T312" i="7"/>
  <c r="V312" i="7"/>
  <c r="BD312" i="7"/>
  <c r="BE312" i="7"/>
  <c r="BF312" i="7"/>
  <c r="D313" i="7"/>
  <c r="H313" i="7"/>
  <c r="I313" i="7"/>
  <c r="J313" i="7"/>
  <c r="L313" i="7"/>
  <c r="M313" i="7"/>
  <c r="O313" i="7"/>
  <c r="P313" i="7"/>
  <c r="Q313" i="7"/>
  <c r="R313" i="7"/>
  <c r="S313" i="7"/>
  <c r="T313" i="7"/>
  <c r="V313" i="7"/>
  <c r="Z313" i="7"/>
  <c r="BD313" i="7"/>
  <c r="BE313" i="7"/>
  <c r="BF313" i="7"/>
  <c r="D314" i="7"/>
  <c r="H314" i="7"/>
  <c r="I314" i="7"/>
  <c r="J314" i="7"/>
  <c r="L314" i="7"/>
  <c r="M314" i="7"/>
  <c r="O314" i="7"/>
  <c r="P314" i="7"/>
  <c r="Q314" i="7"/>
  <c r="R314" i="7"/>
  <c r="S314" i="7"/>
  <c r="T314" i="7"/>
  <c r="V314" i="7"/>
  <c r="W314" i="7"/>
  <c r="Y314" i="7"/>
  <c r="Z314" i="7"/>
  <c r="BD314" i="7"/>
  <c r="BE314" i="7"/>
  <c r="BF314" i="7"/>
  <c r="D315" i="7"/>
  <c r="H315" i="7"/>
  <c r="I315" i="7"/>
  <c r="J315" i="7"/>
  <c r="L315" i="7"/>
  <c r="M315" i="7"/>
  <c r="O315" i="7"/>
  <c r="P315" i="7"/>
  <c r="Q315" i="7"/>
  <c r="R315" i="7"/>
  <c r="S315" i="7"/>
  <c r="T315" i="7"/>
  <c r="V315" i="7"/>
  <c r="W315" i="7"/>
  <c r="Y315" i="7"/>
  <c r="Z315" i="7"/>
  <c r="AI315" i="7"/>
  <c r="AZ315" i="7"/>
  <c r="BD315" i="7"/>
  <c r="BE315" i="7"/>
  <c r="BF315" i="7"/>
  <c r="D316" i="7"/>
  <c r="H316" i="7"/>
  <c r="I316" i="7"/>
  <c r="J316" i="7"/>
  <c r="L316" i="7"/>
  <c r="M316" i="7"/>
  <c r="O316" i="7"/>
  <c r="P316" i="7"/>
  <c r="Q316" i="7"/>
  <c r="R316" i="7"/>
  <c r="S316" i="7"/>
  <c r="T316" i="7"/>
  <c r="V316" i="7"/>
  <c r="BD316" i="7"/>
  <c r="BE316" i="7"/>
  <c r="BF316" i="7"/>
  <c r="D317" i="7"/>
  <c r="H317" i="7"/>
  <c r="F317" i="7" s="1"/>
  <c r="I317" i="7"/>
  <c r="J317" i="7"/>
  <c r="L317" i="7"/>
  <c r="M317" i="7"/>
  <c r="O317" i="7"/>
  <c r="P317" i="7"/>
  <c r="Q317" i="7"/>
  <c r="R317" i="7"/>
  <c r="S317" i="7"/>
  <c r="T317" i="7"/>
  <c r="V317" i="7"/>
  <c r="Z317" i="7"/>
  <c r="AC317" i="7"/>
  <c r="AE317" i="7"/>
  <c r="AZ317" i="7"/>
  <c r="BD317" i="7"/>
  <c r="BE317" i="7"/>
  <c r="BF317" i="7"/>
  <c r="D318" i="7"/>
  <c r="H318" i="7"/>
  <c r="I318" i="7"/>
  <c r="J318" i="7"/>
  <c r="L318" i="7"/>
  <c r="M318" i="7"/>
  <c r="O318" i="7"/>
  <c r="P318" i="7"/>
  <c r="Q318" i="7"/>
  <c r="R318" i="7"/>
  <c r="S318" i="7"/>
  <c r="T318" i="7"/>
  <c r="V318" i="7"/>
  <c r="BD318" i="7"/>
  <c r="BE318" i="7"/>
  <c r="BF318" i="7"/>
  <c r="D319" i="7"/>
  <c r="H319" i="7"/>
  <c r="I319" i="7"/>
  <c r="J319" i="7"/>
  <c r="L319" i="7"/>
  <c r="M319" i="7"/>
  <c r="O319" i="7"/>
  <c r="P319" i="7"/>
  <c r="Q319" i="7"/>
  <c r="R319" i="7"/>
  <c r="S319" i="7"/>
  <c r="T319" i="7"/>
  <c r="V319" i="7"/>
  <c r="W319" i="7"/>
  <c r="Y319" i="7"/>
  <c r="Z319" i="7"/>
  <c r="AI319" i="7"/>
  <c r="AZ319" i="7"/>
  <c r="BD319" i="7"/>
  <c r="BE319" i="7"/>
  <c r="BF319" i="7"/>
  <c r="D320" i="7"/>
  <c r="H320" i="7"/>
  <c r="I320" i="7"/>
  <c r="J320" i="7"/>
  <c r="L320" i="7"/>
  <c r="M320" i="7"/>
  <c r="O320" i="7"/>
  <c r="P320" i="7"/>
  <c r="Q320" i="7"/>
  <c r="R320" i="7"/>
  <c r="S320" i="7"/>
  <c r="T320" i="7"/>
  <c r="V320" i="7"/>
  <c r="W320" i="7"/>
  <c r="BD320" i="7"/>
  <c r="BE320" i="7"/>
  <c r="BF320" i="7"/>
  <c r="D321" i="7"/>
  <c r="H321" i="7"/>
  <c r="I321" i="7"/>
  <c r="J321" i="7"/>
  <c r="L321" i="7"/>
  <c r="M321" i="7"/>
  <c r="O321" i="7"/>
  <c r="P321" i="7"/>
  <c r="Q321" i="7"/>
  <c r="R321" i="7"/>
  <c r="S321" i="7"/>
  <c r="T321" i="7"/>
  <c r="V321" i="7"/>
  <c r="Z321" i="7"/>
  <c r="AZ321" i="7"/>
  <c r="BD321" i="7"/>
  <c r="BE321" i="7"/>
  <c r="BF321" i="7"/>
  <c r="D322" i="7"/>
  <c r="H322" i="7"/>
  <c r="I322" i="7"/>
  <c r="J322" i="7"/>
  <c r="L322" i="7"/>
  <c r="M322" i="7"/>
  <c r="O322" i="7"/>
  <c r="P322" i="7"/>
  <c r="Q322" i="7"/>
  <c r="R322" i="7"/>
  <c r="S322" i="7"/>
  <c r="T322" i="7"/>
  <c r="V322" i="7"/>
  <c r="BD322" i="7"/>
  <c r="BE322" i="7"/>
  <c r="BF322" i="7"/>
  <c r="D323" i="7"/>
  <c r="H323" i="7"/>
  <c r="I323" i="7"/>
  <c r="J323" i="7"/>
  <c r="L323" i="7"/>
  <c r="M323" i="7"/>
  <c r="O323" i="7"/>
  <c r="P323" i="7"/>
  <c r="Q323" i="7"/>
  <c r="R323" i="7"/>
  <c r="S323" i="7"/>
  <c r="T323" i="7"/>
  <c r="V323" i="7"/>
  <c r="W323" i="7"/>
  <c r="Y323" i="7"/>
  <c r="Z323" i="7"/>
  <c r="AI323" i="7"/>
  <c r="AZ323" i="7"/>
  <c r="BD323" i="7"/>
  <c r="BE323" i="7"/>
  <c r="BF323" i="7"/>
  <c r="D324" i="7"/>
  <c r="H324" i="7"/>
  <c r="B324" i="7" s="1"/>
  <c r="I324" i="7"/>
  <c r="J324" i="7"/>
  <c r="L324" i="7"/>
  <c r="M324" i="7"/>
  <c r="O324" i="7"/>
  <c r="P324" i="7"/>
  <c r="Q324" i="7"/>
  <c r="R324" i="7"/>
  <c r="S324" i="7"/>
  <c r="T324" i="7"/>
  <c r="V324" i="7"/>
  <c r="W324" i="7"/>
  <c r="AC324" i="7"/>
  <c r="AE324" i="7" s="1"/>
  <c r="AZ324" i="7"/>
  <c r="BD324" i="7"/>
  <c r="BE324" i="7"/>
  <c r="BF324" i="7"/>
  <c r="D325" i="7"/>
  <c r="H325" i="7"/>
  <c r="I325" i="7"/>
  <c r="J325" i="7"/>
  <c r="L325" i="7"/>
  <c r="M325" i="7"/>
  <c r="O325" i="7"/>
  <c r="P325" i="7"/>
  <c r="Q325" i="7"/>
  <c r="R325" i="7"/>
  <c r="S325" i="7"/>
  <c r="T325" i="7"/>
  <c r="V325" i="7"/>
  <c r="Y325" i="7"/>
  <c r="Z325" i="7"/>
  <c r="AC325" i="7"/>
  <c r="AE325" i="7" s="1"/>
  <c r="AZ325" i="7"/>
  <c r="BD325" i="7"/>
  <c r="BE325" i="7"/>
  <c r="BF325" i="7"/>
  <c r="D326" i="7"/>
  <c r="H326" i="7"/>
  <c r="I326" i="7"/>
  <c r="J326" i="7"/>
  <c r="L326" i="7"/>
  <c r="M326" i="7"/>
  <c r="O326" i="7"/>
  <c r="P326" i="7"/>
  <c r="Q326" i="7"/>
  <c r="R326" i="7"/>
  <c r="S326" i="7"/>
  <c r="T326" i="7"/>
  <c r="V326" i="7"/>
  <c r="W326" i="7"/>
  <c r="Z326" i="7"/>
  <c r="BD326" i="7"/>
  <c r="BE326" i="7"/>
  <c r="BF326" i="7"/>
  <c r="D327" i="7"/>
  <c r="H327" i="7"/>
  <c r="I327" i="7"/>
  <c r="J327" i="7"/>
  <c r="L327" i="7"/>
  <c r="M327" i="7"/>
  <c r="O327" i="7"/>
  <c r="P327" i="7"/>
  <c r="Q327" i="7"/>
  <c r="R327" i="7"/>
  <c r="S327" i="7"/>
  <c r="T327" i="7"/>
  <c r="V327" i="7"/>
  <c r="W327" i="7"/>
  <c r="Y327" i="7"/>
  <c r="Z327" i="7"/>
  <c r="AI327" i="7"/>
  <c r="AZ327" i="7"/>
  <c r="BD327" i="7"/>
  <c r="BE327" i="7"/>
  <c r="BF327" i="7"/>
  <c r="D328" i="7"/>
  <c r="H328" i="7"/>
  <c r="I328" i="7"/>
  <c r="J328" i="7"/>
  <c r="L328" i="7"/>
  <c r="M328" i="7"/>
  <c r="O328" i="7"/>
  <c r="P328" i="7"/>
  <c r="Q328" i="7"/>
  <c r="R328" i="7"/>
  <c r="S328" i="7"/>
  <c r="T328" i="7"/>
  <c r="V328" i="7"/>
  <c r="AC328" i="7"/>
  <c r="AE328" i="7" s="1"/>
  <c r="AI328" i="7"/>
  <c r="AZ328" i="7"/>
  <c r="BD328" i="7"/>
  <c r="BE328" i="7"/>
  <c r="BF328" i="7"/>
  <c r="D329" i="7"/>
  <c r="H329" i="7"/>
  <c r="AZ329" i="7" s="1"/>
  <c r="I329" i="7"/>
  <c r="J329" i="7"/>
  <c r="L329" i="7"/>
  <c r="M329" i="7"/>
  <c r="O329" i="7"/>
  <c r="P329" i="7"/>
  <c r="Q329" i="7"/>
  <c r="R329" i="7"/>
  <c r="S329" i="7"/>
  <c r="T329" i="7"/>
  <c r="V329" i="7"/>
  <c r="AI329" i="7"/>
  <c r="BD329" i="7"/>
  <c r="BE329" i="7"/>
  <c r="BF329" i="7"/>
  <c r="D330" i="7"/>
  <c r="H330" i="7"/>
  <c r="I330" i="7"/>
  <c r="J330" i="7"/>
  <c r="L330" i="7"/>
  <c r="M330" i="7"/>
  <c r="O330" i="7"/>
  <c r="P330" i="7"/>
  <c r="Q330" i="7"/>
  <c r="R330" i="7"/>
  <c r="S330" i="7"/>
  <c r="T330" i="7"/>
  <c r="V330" i="7"/>
  <c r="Y330" i="7"/>
  <c r="Z330" i="7"/>
  <c r="AC330" i="7"/>
  <c r="AE330" i="7" s="1"/>
  <c r="BD330" i="7"/>
  <c r="BE330" i="7"/>
  <c r="BF330" i="7"/>
  <c r="D331" i="7"/>
  <c r="H331" i="7"/>
  <c r="AZ331" i="7" s="1"/>
  <c r="I331" i="7"/>
  <c r="J331" i="7"/>
  <c r="L331" i="7"/>
  <c r="M331" i="7"/>
  <c r="O331" i="7"/>
  <c r="P331" i="7"/>
  <c r="Q331" i="7"/>
  <c r="R331" i="7"/>
  <c r="S331" i="7"/>
  <c r="T331" i="7"/>
  <c r="V331" i="7"/>
  <c r="AI331" i="7"/>
  <c r="BD331" i="7"/>
  <c r="BE331" i="7"/>
  <c r="BF331" i="7"/>
  <c r="D332" i="7"/>
  <c r="H332" i="7"/>
  <c r="AZ332" i="7" s="1"/>
  <c r="I332" i="7"/>
  <c r="J332" i="7"/>
  <c r="L332" i="7"/>
  <c r="M332" i="7"/>
  <c r="O332" i="7"/>
  <c r="P332" i="7"/>
  <c r="Q332" i="7"/>
  <c r="R332" i="7"/>
  <c r="S332" i="7"/>
  <c r="T332" i="7"/>
  <c r="V332" i="7"/>
  <c r="AI332" i="7"/>
  <c r="BD332" i="7"/>
  <c r="BE332" i="7"/>
  <c r="BF332" i="7"/>
  <c r="D333" i="7"/>
  <c r="H333" i="7"/>
  <c r="I333" i="7"/>
  <c r="J333" i="7"/>
  <c r="L333" i="7"/>
  <c r="M333" i="7"/>
  <c r="O333" i="7"/>
  <c r="P333" i="7"/>
  <c r="Q333" i="7"/>
  <c r="R333" i="7"/>
  <c r="S333" i="7"/>
  <c r="T333" i="7"/>
  <c r="V333" i="7"/>
  <c r="Y333" i="7"/>
  <c r="Z333" i="7"/>
  <c r="AC333" i="7"/>
  <c r="AE333" i="7" s="1"/>
  <c r="AI333" i="7"/>
  <c r="AZ333" i="7"/>
  <c r="BD333" i="7"/>
  <c r="BE333" i="7"/>
  <c r="BF333" i="7"/>
  <c r="D334" i="7"/>
  <c r="H334" i="7"/>
  <c r="I334" i="7"/>
  <c r="J334" i="7"/>
  <c r="L334" i="7"/>
  <c r="M334" i="7"/>
  <c r="O334" i="7"/>
  <c r="P334" i="7"/>
  <c r="Q334" i="7"/>
  <c r="R334" i="7"/>
  <c r="S334" i="7"/>
  <c r="T334" i="7"/>
  <c r="V334" i="7"/>
  <c r="BD334" i="7"/>
  <c r="BE334" i="7"/>
  <c r="BF334" i="7"/>
  <c r="D335" i="7"/>
  <c r="H335" i="7"/>
  <c r="I335" i="7"/>
  <c r="J335" i="7"/>
  <c r="L335" i="7"/>
  <c r="M335" i="7"/>
  <c r="O335" i="7"/>
  <c r="P335" i="7"/>
  <c r="Q335" i="7"/>
  <c r="R335" i="7"/>
  <c r="S335" i="7"/>
  <c r="T335" i="7"/>
  <c r="V335" i="7"/>
  <c r="BD335" i="7"/>
  <c r="BE335" i="7"/>
  <c r="BF335" i="7"/>
  <c r="D336" i="7"/>
  <c r="H336" i="7"/>
  <c r="I336" i="7"/>
  <c r="J336" i="7"/>
  <c r="L336" i="7"/>
  <c r="M336" i="7"/>
  <c r="O336" i="7"/>
  <c r="P336" i="7"/>
  <c r="Q336" i="7"/>
  <c r="R336" i="7"/>
  <c r="S336" i="7"/>
  <c r="T336" i="7"/>
  <c r="V336" i="7"/>
  <c r="AI336" i="7"/>
  <c r="BD336" i="7"/>
  <c r="BE336" i="7"/>
  <c r="BF336" i="7"/>
  <c r="D337" i="7"/>
  <c r="H337" i="7"/>
  <c r="I337" i="7"/>
  <c r="J337" i="7"/>
  <c r="L337" i="7"/>
  <c r="M337" i="7"/>
  <c r="O337" i="7"/>
  <c r="P337" i="7"/>
  <c r="Q337" i="7"/>
  <c r="R337" i="7"/>
  <c r="S337" i="7"/>
  <c r="T337" i="7"/>
  <c r="V337" i="7"/>
  <c r="W337" i="7"/>
  <c r="Z337" i="7"/>
  <c r="AC337" i="7"/>
  <c r="AE337" i="7" s="1"/>
  <c r="AZ337" i="7"/>
  <c r="BD337" i="7"/>
  <c r="BE337" i="7"/>
  <c r="BF337" i="7"/>
  <c r="D338" i="7"/>
  <c r="H338" i="7"/>
  <c r="I338" i="7"/>
  <c r="J338" i="7"/>
  <c r="L338" i="7"/>
  <c r="M338" i="7"/>
  <c r="O338" i="7"/>
  <c r="P338" i="7"/>
  <c r="Q338" i="7"/>
  <c r="R338" i="7"/>
  <c r="S338" i="7"/>
  <c r="T338" i="7"/>
  <c r="V338" i="7"/>
  <c r="W338" i="7"/>
  <c r="Y338" i="7"/>
  <c r="BD338" i="7"/>
  <c r="BE338" i="7"/>
  <c r="BF338" i="7"/>
  <c r="D339" i="7"/>
  <c r="H339" i="7"/>
  <c r="I339" i="7"/>
  <c r="J339" i="7"/>
  <c r="L339" i="7"/>
  <c r="M339" i="7"/>
  <c r="O339" i="7"/>
  <c r="P339" i="7"/>
  <c r="Q339" i="7"/>
  <c r="R339" i="7"/>
  <c r="S339" i="7"/>
  <c r="T339" i="7"/>
  <c r="V339" i="7"/>
  <c r="W339" i="7"/>
  <c r="Y339" i="7"/>
  <c r="AI339" i="7"/>
  <c r="BD339" i="7"/>
  <c r="BE339" i="7"/>
  <c r="BF339" i="7"/>
  <c r="D340" i="7"/>
  <c r="H340" i="7"/>
  <c r="I340" i="7"/>
  <c r="J340" i="7"/>
  <c r="L340" i="7"/>
  <c r="M340" i="7"/>
  <c r="O340" i="7"/>
  <c r="P340" i="7"/>
  <c r="Q340" i="7"/>
  <c r="R340" i="7"/>
  <c r="S340" i="7"/>
  <c r="T340" i="7"/>
  <c r="V340" i="7"/>
  <c r="W340" i="7"/>
  <c r="Z340" i="7"/>
  <c r="AI340" i="7"/>
  <c r="BD340" i="7"/>
  <c r="BE340" i="7"/>
  <c r="BF340" i="7"/>
  <c r="D341" i="7"/>
  <c r="H341" i="7"/>
  <c r="I341" i="7"/>
  <c r="J341" i="7"/>
  <c r="L341" i="7"/>
  <c r="M341" i="7"/>
  <c r="O341" i="7"/>
  <c r="P341" i="7"/>
  <c r="Q341" i="7"/>
  <c r="R341" i="7"/>
  <c r="S341" i="7"/>
  <c r="T341" i="7"/>
  <c r="V341" i="7"/>
  <c r="W341" i="7"/>
  <c r="Y341" i="7"/>
  <c r="AC341" i="7"/>
  <c r="AE341" i="7" s="1"/>
  <c r="AI341" i="7"/>
  <c r="BD341" i="7"/>
  <c r="BE341" i="7"/>
  <c r="BF341" i="7"/>
  <c r="D342" i="7"/>
  <c r="H342" i="7"/>
  <c r="I342" i="7"/>
  <c r="J342" i="7"/>
  <c r="L342" i="7"/>
  <c r="M342" i="7"/>
  <c r="O342" i="7"/>
  <c r="P342" i="7"/>
  <c r="T342" i="7"/>
  <c r="BD342" i="7"/>
  <c r="BE342" i="7"/>
  <c r="BF342" i="7"/>
  <c r="D343" i="7"/>
  <c r="F343" i="7"/>
  <c r="H343" i="7"/>
  <c r="I343" i="7"/>
  <c r="J343" i="7"/>
  <c r="L343" i="7"/>
  <c r="M343" i="7"/>
  <c r="O343" i="7"/>
  <c r="P343" i="7"/>
  <c r="Q343" i="7"/>
  <c r="R343" i="7"/>
  <c r="S343" i="7"/>
  <c r="T343" i="7"/>
  <c r="V343" i="7"/>
  <c r="AC343" i="7"/>
  <c r="AE343" i="7" s="1"/>
  <c r="BD343" i="7"/>
  <c r="BE343" i="7"/>
  <c r="BF343" i="7"/>
  <c r="D344" i="7"/>
  <c r="H344" i="7"/>
  <c r="I344" i="7"/>
  <c r="J344" i="7"/>
  <c r="L344" i="7"/>
  <c r="M344" i="7"/>
  <c r="O344" i="7"/>
  <c r="P344" i="7"/>
  <c r="Q344" i="7"/>
  <c r="R344" i="7"/>
  <c r="S344" i="7"/>
  <c r="T344" i="7"/>
  <c r="V344" i="7"/>
  <c r="W344" i="7"/>
  <c r="Y344" i="7"/>
  <c r="Z344" i="7"/>
  <c r="AC344" i="7"/>
  <c r="AE344" i="7" s="1"/>
  <c r="AI344" i="7"/>
  <c r="AZ344" i="7"/>
  <c r="BD344" i="7"/>
  <c r="BE344" i="7"/>
  <c r="BF344" i="7"/>
  <c r="D345" i="7"/>
  <c r="H345" i="7"/>
  <c r="I345" i="7"/>
  <c r="J345" i="7"/>
  <c r="L345" i="7"/>
  <c r="M345" i="7"/>
  <c r="O345" i="7"/>
  <c r="P345" i="7"/>
  <c r="Q345" i="7"/>
  <c r="R345" i="7"/>
  <c r="S345" i="7"/>
  <c r="T345" i="7"/>
  <c r="V345" i="7"/>
  <c r="W345" i="7"/>
  <c r="Y345" i="7"/>
  <c r="AC345" i="7"/>
  <c r="AE345" i="7" s="1"/>
  <c r="AI345" i="7"/>
  <c r="BD345" i="7"/>
  <c r="BE345" i="7"/>
  <c r="BF345" i="7"/>
  <c r="D346" i="7"/>
  <c r="H346" i="7"/>
  <c r="I346" i="7"/>
  <c r="J346" i="7"/>
  <c r="L346" i="7"/>
  <c r="M346" i="7"/>
  <c r="O346" i="7"/>
  <c r="P346" i="7"/>
  <c r="Q346" i="7"/>
  <c r="R346" i="7"/>
  <c r="S346" i="7"/>
  <c r="T346" i="7"/>
  <c r="V346" i="7"/>
  <c r="Y346" i="7"/>
  <c r="Z346" i="7"/>
  <c r="AC346" i="7"/>
  <c r="AE346" i="7" s="1"/>
  <c r="AI346" i="7"/>
  <c r="AZ346" i="7"/>
  <c r="BD346" i="7"/>
  <c r="BE346" i="7"/>
  <c r="BF346" i="7"/>
  <c r="D347" i="7"/>
  <c r="H347" i="7"/>
  <c r="I347" i="7"/>
  <c r="J347" i="7"/>
  <c r="L347" i="7"/>
  <c r="M347" i="7"/>
  <c r="O347" i="7"/>
  <c r="P347" i="7"/>
  <c r="Q347" i="7"/>
  <c r="R347" i="7"/>
  <c r="S347" i="7"/>
  <c r="T347" i="7"/>
  <c r="V347" i="7"/>
  <c r="BD347" i="7"/>
  <c r="BE347" i="7"/>
  <c r="BF347" i="7"/>
  <c r="D348" i="7"/>
  <c r="H348" i="7"/>
  <c r="I348" i="7"/>
  <c r="J348" i="7"/>
  <c r="L348" i="7"/>
  <c r="M348" i="7"/>
  <c r="O348" i="7"/>
  <c r="P348" i="7"/>
  <c r="Q348" i="7"/>
  <c r="R348" i="7"/>
  <c r="S348" i="7"/>
  <c r="T348" i="7"/>
  <c r="V348" i="7"/>
  <c r="W348" i="7"/>
  <c r="Y348" i="7"/>
  <c r="Z348" i="7"/>
  <c r="AC348" i="7"/>
  <c r="AE348" i="7" s="1"/>
  <c r="AI348" i="7"/>
  <c r="AZ348" i="7"/>
  <c r="BD348" i="7"/>
  <c r="BE348" i="7"/>
  <c r="BF348" i="7"/>
  <c r="D349" i="7"/>
  <c r="F349" i="7"/>
  <c r="H349" i="7"/>
  <c r="I349" i="7"/>
  <c r="J349" i="7"/>
  <c r="L349" i="7"/>
  <c r="M349" i="7"/>
  <c r="O349" i="7"/>
  <c r="P349" i="7"/>
  <c r="Q349" i="7"/>
  <c r="R349" i="7"/>
  <c r="S349" i="7"/>
  <c r="T349" i="7"/>
  <c r="V349" i="7"/>
  <c r="W349" i="7"/>
  <c r="Y349" i="7"/>
  <c r="AC349" i="7"/>
  <c r="AE349" i="7" s="1"/>
  <c r="AI349" i="7"/>
  <c r="BD349" i="7"/>
  <c r="BE349" i="7"/>
  <c r="BF349" i="7"/>
  <c r="D350" i="7"/>
  <c r="H350" i="7"/>
  <c r="I350" i="7"/>
  <c r="J350" i="7"/>
  <c r="L350" i="7"/>
  <c r="M350" i="7"/>
  <c r="O350" i="7"/>
  <c r="P350" i="7"/>
  <c r="Q350" i="7"/>
  <c r="R350" i="7"/>
  <c r="S350" i="7"/>
  <c r="T350" i="7"/>
  <c r="V350" i="7"/>
  <c r="Y350" i="7"/>
  <c r="Z350" i="7"/>
  <c r="AC350" i="7"/>
  <c r="AE350" i="7" s="1"/>
  <c r="AI350" i="7"/>
  <c r="AZ350" i="7"/>
  <c r="BD350" i="7"/>
  <c r="BE350" i="7"/>
  <c r="BF350" i="7"/>
  <c r="D351" i="7"/>
  <c r="H351" i="7"/>
  <c r="AC351" i="7" s="1"/>
  <c r="AE351" i="7" s="1"/>
  <c r="I351" i="7"/>
  <c r="J351" i="7"/>
  <c r="L351" i="7"/>
  <c r="M351" i="7"/>
  <c r="O351" i="7"/>
  <c r="P351" i="7"/>
  <c r="Q351" i="7"/>
  <c r="R351" i="7"/>
  <c r="S351" i="7"/>
  <c r="T351" i="7"/>
  <c r="V351" i="7"/>
  <c r="BD351" i="7"/>
  <c r="BE351" i="7"/>
  <c r="BF351" i="7"/>
  <c r="D352" i="7"/>
  <c r="H352" i="7"/>
  <c r="I352" i="7"/>
  <c r="J352" i="7"/>
  <c r="L352" i="7"/>
  <c r="M352" i="7"/>
  <c r="O352" i="7"/>
  <c r="P352" i="7"/>
  <c r="Q352" i="7"/>
  <c r="R352" i="7"/>
  <c r="S352" i="7"/>
  <c r="T352" i="7"/>
  <c r="V352" i="7"/>
  <c r="W352" i="7"/>
  <c r="Y352" i="7"/>
  <c r="Z352" i="7"/>
  <c r="AC352" i="7"/>
  <c r="AE352" i="7" s="1"/>
  <c r="AI352" i="7"/>
  <c r="AZ352" i="7"/>
  <c r="BD352" i="7"/>
  <c r="BE352" i="7"/>
  <c r="BF352" i="7"/>
  <c r="D353" i="7"/>
  <c r="H353" i="7"/>
  <c r="I353" i="7"/>
  <c r="J353" i="7"/>
  <c r="L353" i="7"/>
  <c r="M353" i="7"/>
  <c r="O353" i="7"/>
  <c r="P353" i="7"/>
  <c r="Q353" i="7"/>
  <c r="R353" i="7"/>
  <c r="S353" i="7"/>
  <c r="T353" i="7"/>
  <c r="V353" i="7"/>
  <c r="W353" i="7"/>
  <c r="Y353" i="7"/>
  <c r="AC353" i="7"/>
  <c r="AE353" i="7" s="1"/>
  <c r="AI353" i="7"/>
  <c r="BD353" i="7"/>
  <c r="BE353" i="7"/>
  <c r="BF353" i="7"/>
  <c r="D354" i="7"/>
  <c r="H354" i="7"/>
  <c r="I354" i="7"/>
  <c r="J354" i="7"/>
  <c r="L354" i="7"/>
  <c r="M354" i="7"/>
  <c r="O354" i="7"/>
  <c r="P354" i="7"/>
  <c r="Q354" i="7"/>
  <c r="R354" i="7"/>
  <c r="S354" i="7"/>
  <c r="T354" i="7"/>
  <c r="V354" i="7"/>
  <c r="Y354" i="7"/>
  <c r="Z354" i="7"/>
  <c r="AC354" i="7"/>
  <c r="AE354" i="7" s="1"/>
  <c r="AI354" i="7"/>
  <c r="AZ354" i="7"/>
  <c r="BD354" i="7"/>
  <c r="BE354" i="7"/>
  <c r="BF354" i="7"/>
  <c r="D355" i="7"/>
  <c r="H355" i="7"/>
  <c r="F355" i="7" s="1"/>
  <c r="I355" i="7"/>
  <c r="J355" i="7"/>
  <c r="L355" i="7"/>
  <c r="M355" i="7"/>
  <c r="O355" i="7"/>
  <c r="P355" i="7"/>
  <c r="Q355" i="7"/>
  <c r="R355" i="7"/>
  <c r="S355" i="7"/>
  <c r="T355" i="7"/>
  <c r="V355" i="7"/>
  <c r="AC355" i="7"/>
  <c r="AE355" i="7" s="1"/>
  <c r="BD355" i="7"/>
  <c r="BE355" i="7"/>
  <c r="BF355" i="7"/>
  <c r="D356" i="7"/>
  <c r="H356" i="7"/>
  <c r="I356" i="7"/>
  <c r="J356" i="7"/>
  <c r="L356" i="7"/>
  <c r="M356" i="7"/>
  <c r="O356" i="7"/>
  <c r="P356" i="7"/>
  <c r="Q356" i="7"/>
  <c r="R356" i="7"/>
  <c r="S356" i="7"/>
  <c r="T356" i="7"/>
  <c r="V356" i="7"/>
  <c r="W356" i="7"/>
  <c r="Y356" i="7"/>
  <c r="Z356" i="7"/>
  <c r="AC356" i="7"/>
  <c r="AE356" i="7" s="1"/>
  <c r="AI356" i="7"/>
  <c r="AZ356" i="7"/>
  <c r="BD356" i="7"/>
  <c r="BE356" i="7"/>
  <c r="BF356" i="7"/>
  <c r="D357" i="7"/>
  <c r="H357" i="7"/>
  <c r="I357" i="7"/>
  <c r="J357" i="7"/>
  <c r="L357" i="7"/>
  <c r="M357" i="7"/>
  <c r="O357" i="7"/>
  <c r="P357" i="7"/>
  <c r="Q357" i="7"/>
  <c r="R357" i="7"/>
  <c r="S357" i="7"/>
  <c r="T357" i="7"/>
  <c r="V357" i="7"/>
  <c r="W357" i="7"/>
  <c r="Y357" i="7"/>
  <c r="AC357" i="7"/>
  <c r="AE357" i="7" s="1"/>
  <c r="AI357" i="7"/>
  <c r="BD357" i="7"/>
  <c r="BE357" i="7"/>
  <c r="BF357" i="7"/>
  <c r="D358" i="7"/>
  <c r="H358" i="7"/>
  <c r="I358" i="7"/>
  <c r="J358" i="7"/>
  <c r="L358" i="7"/>
  <c r="M358" i="7"/>
  <c r="O358" i="7"/>
  <c r="P358" i="7"/>
  <c r="Q358" i="7"/>
  <c r="R358" i="7"/>
  <c r="S358" i="7"/>
  <c r="T358" i="7"/>
  <c r="V358" i="7"/>
  <c r="Y358" i="7"/>
  <c r="Z358" i="7"/>
  <c r="AC358" i="7"/>
  <c r="AE358" i="7" s="1"/>
  <c r="AI358" i="7"/>
  <c r="AZ358" i="7"/>
  <c r="BD358" i="7"/>
  <c r="BE358" i="7"/>
  <c r="BF358" i="7"/>
  <c r="D359" i="7"/>
  <c r="H359" i="7"/>
  <c r="I359" i="7"/>
  <c r="J359" i="7"/>
  <c r="L359" i="7"/>
  <c r="M359" i="7"/>
  <c r="O359" i="7"/>
  <c r="P359" i="7"/>
  <c r="Q359" i="7"/>
  <c r="R359" i="7"/>
  <c r="S359" i="7"/>
  <c r="T359" i="7"/>
  <c r="V359" i="7"/>
  <c r="AC359" i="7"/>
  <c r="AE359" i="7" s="1"/>
  <c r="BD359" i="7"/>
  <c r="BE359" i="7"/>
  <c r="BF359" i="7"/>
  <c r="D360" i="7"/>
  <c r="H360" i="7"/>
  <c r="I360" i="7"/>
  <c r="J360" i="7"/>
  <c r="L360" i="7"/>
  <c r="M360" i="7"/>
  <c r="O360" i="7"/>
  <c r="P360" i="7"/>
  <c r="Q360" i="7"/>
  <c r="R360" i="7"/>
  <c r="S360" i="7"/>
  <c r="T360" i="7"/>
  <c r="V360" i="7"/>
  <c r="W360" i="7"/>
  <c r="Y360" i="7"/>
  <c r="Z360" i="7"/>
  <c r="AC360" i="7"/>
  <c r="AE360" i="7" s="1"/>
  <c r="AI360" i="7"/>
  <c r="AZ360" i="7"/>
  <c r="BD360" i="7"/>
  <c r="BE360" i="7"/>
  <c r="BF360" i="7"/>
  <c r="D361" i="7"/>
  <c r="H361" i="7"/>
  <c r="I361" i="7"/>
  <c r="J361" i="7"/>
  <c r="L361" i="7"/>
  <c r="M361" i="7"/>
  <c r="O361" i="7"/>
  <c r="P361" i="7"/>
  <c r="Q361" i="7"/>
  <c r="R361" i="7"/>
  <c r="S361" i="7"/>
  <c r="T361" i="7"/>
  <c r="V361" i="7"/>
  <c r="W361" i="7"/>
  <c r="Y361" i="7"/>
  <c r="AC361" i="7"/>
  <c r="AE361" i="7" s="1"/>
  <c r="AI361" i="7"/>
  <c r="BD361" i="7"/>
  <c r="BE361" i="7"/>
  <c r="BF361" i="7"/>
  <c r="D362" i="7"/>
  <c r="H362" i="7"/>
  <c r="I362" i="7"/>
  <c r="J362" i="7"/>
  <c r="L362" i="7"/>
  <c r="M362" i="7"/>
  <c r="O362" i="7"/>
  <c r="P362" i="7"/>
  <c r="Q362" i="7"/>
  <c r="R362" i="7"/>
  <c r="S362" i="7"/>
  <c r="T362" i="7"/>
  <c r="V362" i="7"/>
  <c r="Y362" i="7"/>
  <c r="Z362" i="7"/>
  <c r="AC362" i="7"/>
  <c r="AE362" i="7" s="1"/>
  <c r="AI362" i="7"/>
  <c r="AZ362" i="7"/>
  <c r="BD362" i="7"/>
  <c r="BE362" i="7"/>
  <c r="BF362" i="7"/>
  <c r="D363" i="7"/>
  <c r="H363" i="7"/>
  <c r="I363" i="7"/>
  <c r="J363" i="7"/>
  <c r="L363" i="7"/>
  <c r="M363" i="7"/>
  <c r="O363" i="7"/>
  <c r="P363" i="7"/>
  <c r="Q363" i="7"/>
  <c r="R363" i="7"/>
  <c r="S363" i="7"/>
  <c r="T363" i="7"/>
  <c r="V363" i="7"/>
  <c r="BD363" i="7"/>
  <c r="BE363" i="7"/>
  <c r="BF363" i="7"/>
  <c r="D364" i="7"/>
  <c r="H364" i="7"/>
  <c r="I364" i="7"/>
  <c r="J364" i="7"/>
  <c r="L364" i="7"/>
  <c r="M364" i="7"/>
  <c r="O364" i="7"/>
  <c r="P364" i="7"/>
  <c r="Q364" i="7"/>
  <c r="R364" i="7"/>
  <c r="S364" i="7"/>
  <c r="T364" i="7"/>
  <c r="V364" i="7"/>
  <c r="W364" i="7"/>
  <c r="Y364" i="7"/>
  <c r="Z364" i="7"/>
  <c r="AC364" i="7"/>
  <c r="AE364" i="7" s="1"/>
  <c r="AI364" i="7"/>
  <c r="AZ364" i="7"/>
  <c r="BD364" i="7"/>
  <c r="BE364" i="7"/>
  <c r="BF364" i="7"/>
  <c r="D365" i="7"/>
  <c r="H365" i="7"/>
  <c r="I365" i="7"/>
  <c r="J365" i="7"/>
  <c r="L365" i="7"/>
  <c r="M365" i="7"/>
  <c r="O365" i="7"/>
  <c r="P365" i="7"/>
  <c r="Q365" i="7"/>
  <c r="R365" i="7"/>
  <c r="S365" i="7"/>
  <c r="T365" i="7"/>
  <c r="V365" i="7"/>
  <c r="W365" i="7"/>
  <c r="Y365" i="7"/>
  <c r="AC365" i="7"/>
  <c r="AE365" i="7" s="1"/>
  <c r="AI365" i="7"/>
  <c r="BD365" i="7"/>
  <c r="BE365" i="7"/>
  <c r="BF365" i="7"/>
  <c r="D366" i="7"/>
  <c r="H366" i="7"/>
  <c r="I366" i="7"/>
  <c r="J366" i="7"/>
  <c r="L366" i="7"/>
  <c r="M366" i="7"/>
  <c r="O366" i="7"/>
  <c r="P366" i="7"/>
  <c r="Q366" i="7"/>
  <c r="R366" i="7"/>
  <c r="S366" i="7"/>
  <c r="T366" i="7"/>
  <c r="V366" i="7"/>
  <c r="Y366" i="7"/>
  <c r="Z366" i="7"/>
  <c r="AC366" i="7"/>
  <c r="AE366" i="7" s="1"/>
  <c r="AI366" i="7"/>
  <c r="AZ366" i="7"/>
  <c r="BD366" i="7"/>
  <c r="BE366" i="7"/>
  <c r="BF366" i="7"/>
  <c r="D367" i="7"/>
  <c r="H367" i="7"/>
  <c r="I367" i="7"/>
  <c r="J367" i="7"/>
  <c r="L367" i="7"/>
  <c r="M367" i="7"/>
  <c r="O367" i="7"/>
  <c r="P367" i="7"/>
  <c r="Q367" i="7"/>
  <c r="R367" i="7"/>
  <c r="S367" i="7"/>
  <c r="T367" i="7"/>
  <c r="V367" i="7"/>
  <c r="BD367" i="7"/>
  <c r="BE367" i="7"/>
  <c r="BF367" i="7"/>
  <c r="D368" i="7"/>
  <c r="H368" i="7"/>
  <c r="I368" i="7"/>
  <c r="J368" i="7"/>
  <c r="L368" i="7"/>
  <c r="M368" i="7"/>
  <c r="O368" i="7"/>
  <c r="P368" i="7"/>
  <c r="Q368" i="7"/>
  <c r="R368" i="7"/>
  <c r="S368" i="7"/>
  <c r="T368" i="7"/>
  <c r="V368" i="7"/>
  <c r="W368" i="7"/>
  <c r="Y368" i="7"/>
  <c r="Z368" i="7"/>
  <c r="AC368" i="7"/>
  <c r="AE368" i="7" s="1"/>
  <c r="AI368" i="7"/>
  <c r="AZ368" i="7"/>
  <c r="BD368" i="7"/>
  <c r="BE368" i="7"/>
  <c r="BF368" i="7"/>
  <c r="D369" i="7"/>
  <c r="H369" i="7"/>
  <c r="I369" i="7"/>
  <c r="J369" i="7"/>
  <c r="L369" i="7"/>
  <c r="M369" i="7"/>
  <c r="O369" i="7"/>
  <c r="P369" i="7"/>
  <c r="Q369" i="7"/>
  <c r="R369" i="7"/>
  <c r="S369" i="7"/>
  <c r="T369" i="7"/>
  <c r="V369" i="7"/>
  <c r="W369" i="7"/>
  <c r="Y369" i="7"/>
  <c r="AC369" i="7"/>
  <c r="AE369" i="7" s="1"/>
  <c r="AI369" i="7"/>
  <c r="BD369" i="7"/>
  <c r="BE369" i="7"/>
  <c r="BF369" i="7"/>
  <c r="D370" i="7"/>
  <c r="H370" i="7"/>
  <c r="I370" i="7"/>
  <c r="J370" i="7"/>
  <c r="L370" i="7"/>
  <c r="M370" i="7"/>
  <c r="P370" i="7"/>
  <c r="T370" i="7"/>
  <c r="Y370" i="7"/>
  <c r="Z370" i="7"/>
  <c r="AC370" i="7"/>
  <c r="AE370" i="7" s="1"/>
  <c r="AI370" i="7"/>
  <c r="AZ370" i="7"/>
  <c r="BD370" i="7"/>
  <c r="BE370" i="7"/>
  <c r="BF370" i="7"/>
  <c r="D371" i="7"/>
  <c r="F371" i="7"/>
  <c r="H371" i="7"/>
  <c r="I371" i="7"/>
  <c r="J371" i="7"/>
  <c r="L371" i="7"/>
  <c r="M371" i="7"/>
  <c r="O371" i="7"/>
  <c r="P371" i="7"/>
  <c r="Q371" i="7"/>
  <c r="R371" i="7"/>
  <c r="S371" i="7"/>
  <c r="T371" i="7"/>
  <c r="V371" i="7"/>
  <c r="AC371" i="7"/>
  <c r="AE371" i="7" s="1"/>
  <c r="BD371" i="7"/>
  <c r="BE371" i="7"/>
  <c r="BF371" i="7"/>
  <c r="B372" i="7"/>
  <c r="D372" i="7"/>
  <c r="H372" i="7"/>
  <c r="I372" i="7"/>
  <c r="J372" i="7"/>
  <c r="L372" i="7"/>
  <c r="M372" i="7"/>
  <c r="O372" i="7"/>
  <c r="P372" i="7"/>
  <c r="Q372" i="7"/>
  <c r="R372" i="7"/>
  <c r="S372" i="7"/>
  <c r="T372" i="7"/>
  <c r="V372" i="7"/>
  <c r="W372" i="7"/>
  <c r="Y372" i="7"/>
  <c r="Z372" i="7"/>
  <c r="AC372" i="7"/>
  <c r="AE372" i="7" s="1"/>
  <c r="AI372" i="7"/>
  <c r="AZ372" i="7"/>
  <c r="BD372" i="7"/>
  <c r="BE372" i="7"/>
  <c r="BF372" i="7"/>
  <c r="D373" i="7"/>
  <c r="H373" i="7"/>
  <c r="I373" i="7"/>
  <c r="J373" i="7"/>
  <c r="L373" i="7"/>
  <c r="M373" i="7"/>
  <c r="O373" i="7"/>
  <c r="P373" i="7"/>
  <c r="Q373" i="7"/>
  <c r="R373" i="7"/>
  <c r="S373" i="7"/>
  <c r="T373" i="7"/>
  <c r="V373" i="7"/>
  <c r="W373" i="7"/>
  <c r="Y373" i="7"/>
  <c r="AC373" i="7"/>
  <c r="AE373" i="7" s="1"/>
  <c r="AI373" i="7"/>
  <c r="BD373" i="7"/>
  <c r="BE373" i="7"/>
  <c r="BF373" i="7"/>
  <c r="D374" i="7"/>
  <c r="H374" i="7"/>
  <c r="I374" i="7"/>
  <c r="J374" i="7"/>
  <c r="L374" i="7"/>
  <c r="M374" i="7"/>
  <c r="O374" i="7"/>
  <c r="P374" i="7"/>
  <c r="Q374" i="7"/>
  <c r="R374" i="7"/>
  <c r="S374" i="7"/>
  <c r="T374" i="7"/>
  <c r="V374" i="7"/>
  <c r="Y374" i="7"/>
  <c r="Z374" i="7"/>
  <c r="AC374" i="7"/>
  <c r="AE374" i="7" s="1"/>
  <c r="AI374" i="7"/>
  <c r="AZ374" i="7"/>
  <c r="BD374" i="7"/>
  <c r="BE374" i="7"/>
  <c r="BF374" i="7"/>
  <c r="D375" i="7"/>
  <c r="H375" i="7"/>
  <c r="I375" i="7"/>
  <c r="J375" i="7"/>
  <c r="L375" i="7"/>
  <c r="M375" i="7"/>
  <c r="O375" i="7"/>
  <c r="P375" i="7"/>
  <c r="Q375" i="7"/>
  <c r="R375" i="7"/>
  <c r="S375" i="7"/>
  <c r="T375" i="7"/>
  <c r="V375" i="7"/>
  <c r="AC375" i="7"/>
  <c r="AE375" i="7" s="1"/>
  <c r="BD375" i="7"/>
  <c r="BE375" i="7"/>
  <c r="BF375" i="7"/>
  <c r="D376" i="7"/>
  <c r="H376" i="7"/>
  <c r="I376" i="7"/>
  <c r="J376" i="7"/>
  <c r="L376" i="7"/>
  <c r="M376" i="7"/>
  <c r="O376" i="7"/>
  <c r="P376" i="7"/>
  <c r="Q376" i="7"/>
  <c r="R376" i="7"/>
  <c r="S376" i="7"/>
  <c r="T376" i="7"/>
  <c r="V376" i="7"/>
  <c r="W376" i="7"/>
  <c r="Y376" i="7"/>
  <c r="Z376" i="7"/>
  <c r="AC376" i="7"/>
  <c r="AE376" i="7" s="1"/>
  <c r="AI376" i="7"/>
  <c r="AZ376" i="7"/>
  <c r="BD376" i="7"/>
  <c r="BE376" i="7"/>
  <c r="BF376" i="7"/>
  <c r="D377" i="7"/>
  <c r="H377" i="7"/>
  <c r="I377" i="7"/>
  <c r="J377" i="7"/>
  <c r="L377" i="7"/>
  <c r="M377" i="7"/>
  <c r="O377" i="7"/>
  <c r="P377" i="7"/>
  <c r="Q377" i="7"/>
  <c r="R377" i="7"/>
  <c r="S377" i="7"/>
  <c r="T377" i="7"/>
  <c r="V377" i="7"/>
  <c r="W377" i="7"/>
  <c r="Y377" i="7"/>
  <c r="AC377" i="7"/>
  <c r="AE377" i="7" s="1"/>
  <c r="AI377" i="7"/>
  <c r="BD377" i="7"/>
  <c r="BE377" i="7"/>
  <c r="BF377" i="7"/>
  <c r="D378" i="7"/>
  <c r="H378" i="7"/>
  <c r="I378" i="7"/>
  <c r="J378" i="7"/>
  <c r="L378" i="7"/>
  <c r="M378" i="7"/>
  <c r="O378" i="7"/>
  <c r="P378" i="7"/>
  <c r="Q378" i="7"/>
  <c r="R378" i="7"/>
  <c r="S378" i="7"/>
  <c r="T378" i="7"/>
  <c r="V378" i="7"/>
  <c r="Y378" i="7"/>
  <c r="Z378" i="7"/>
  <c r="AC378" i="7"/>
  <c r="AE378" i="7" s="1"/>
  <c r="AI378" i="7"/>
  <c r="AZ378" i="7"/>
  <c r="BD378" i="7"/>
  <c r="BE378" i="7"/>
  <c r="BF378" i="7"/>
  <c r="D379" i="7"/>
  <c r="H379" i="7"/>
  <c r="I379" i="7"/>
  <c r="J379" i="7"/>
  <c r="L379" i="7"/>
  <c r="M379" i="7"/>
  <c r="O379" i="7"/>
  <c r="P379" i="7"/>
  <c r="Q379" i="7"/>
  <c r="R379" i="7"/>
  <c r="S379" i="7"/>
  <c r="T379" i="7"/>
  <c r="V379" i="7"/>
  <c r="BD379" i="7"/>
  <c r="BE379" i="7"/>
  <c r="BF379" i="7"/>
  <c r="D380" i="7"/>
  <c r="H380" i="7"/>
  <c r="I380" i="7"/>
  <c r="J380" i="7"/>
  <c r="L380" i="7"/>
  <c r="M380" i="7"/>
  <c r="O380" i="7"/>
  <c r="P380" i="7"/>
  <c r="Q380" i="7"/>
  <c r="R380" i="7"/>
  <c r="S380" i="7"/>
  <c r="T380" i="7"/>
  <c r="V380" i="7"/>
  <c r="W380" i="7"/>
  <c r="Y380" i="7"/>
  <c r="Z380" i="7"/>
  <c r="AC380" i="7"/>
  <c r="AE380" i="7" s="1"/>
  <c r="AI380" i="7"/>
  <c r="AZ380" i="7"/>
  <c r="BD380" i="7"/>
  <c r="BE380" i="7"/>
  <c r="BF380" i="7"/>
  <c r="D381" i="7"/>
  <c r="H381" i="7"/>
  <c r="I381" i="7"/>
  <c r="J381" i="7"/>
  <c r="L381" i="7"/>
  <c r="M381" i="7"/>
  <c r="O381" i="7"/>
  <c r="P381" i="7"/>
  <c r="Q381" i="7"/>
  <c r="R381" i="7"/>
  <c r="S381" i="7"/>
  <c r="T381" i="7"/>
  <c r="V381" i="7"/>
  <c r="W381" i="7"/>
  <c r="Y381" i="7"/>
  <c r="AC381" i="7"/>
  <c r="AE381" i="7" s="1"/>
  <c r="AI381" i="7"/>
  <c r="BD381" i="7"/>
  <c r="BE381" i="7"/>
  <c r="BF381" i="7"/>
  <c r="D382" i="7"/>
  <c r="H382" i="7"/>
  <c r="I382" i="7"/>
  <c r="J382" i="7"/>
  <c r="L382" i="7"/>
  <c r="M382" i="7"/>
  <c r="O382" i="7"/>
  <c r="P382" i="7"/>
  <c r="Q382" i="7"/>
  <c r="R382" i="7"/>
  <c r="S382" i="7"/>
  <c r="T382" i="7"/>
  <c r="V382" i="7"/>
  <c r="Y382" i="7"/>
  <c r="Z382" i="7"/>
  <c r="AC382" i="7"/>
  <c r="AE382" i="7" s="1"/>
  <c r="AI382" i="7"/>
  <c r="AZ382" i="7"/>
  <c r="BD382" i="7"/>
  <c r="BE382" i="7"/>
  <c r="BF382" i="7"/>
  <c r="D383" i="7"/>
  <c r="H383" i="7"/>
  <c r="I383" i="7"/>
  <c r="J383" i="7"/>
  <c r="L383" i="7"/>
  <c r="M383" i="7"/>
  <c r="O383" i="7"/>
  <c r="P383" i="7"/>
  <c r="Q383" i="7"/>
  <c r="R383" i="7"/>
  <c r="S383" i="7"/>
  <c r="T383" i="7"/>
  <c r="V383" i="7"/>
  <c r="BD383" i="7"/>
  <c r="BE383" i="7"/>
  <c r="BF383" i="7"/>
  <c r="D384" i="7"/>
  <c r="H384" i="7"/>
  <c r="I384" i="7"/>
  <c r="J384" i="7"/>
  <c r="L384" i="7"/>
  <c r="M384" i="7"/>
  <c r="O384" i="7"/>
  <c r="P384" i="7"/>
  <c r="Q384" i="7"/>
  <c r="R384" i="7"/>
  <c r="S384" i="7"/>
  <c r="T384" i="7"/>
  <c r="V384" i="7"/>
  <c r="W384" i="7"/>
  <c r="Y384" i="7"/>
  <c r="Z384" i="7"/>
  <c r="AC384" i="7"/>
  <c r="AE384" i="7" s="1"/>
  <c r="AI384" i="7"/>
  <c r="AZ384" i="7"/>
  <c r="BD384" i="7"/>
  <c r="BE384" i="7"/>
  <c r="BF384" i="7"/>
  <c r="D385" i="7"/>
  <c r="H385" i="7"/>
  <c r="I385" i="7"/>
  <c r="J385" i="7"/>
  <c r="L385" i="7"/>
  <c r="M385" i="7"/>
  <c r="O385" i="7"/>
  <c r="P385" i="7"/>
  <c r="Q385" i="7"/>
  <c r="R385" i="7"/>
  <c r="S385" i="7"/>
  <c r="T385" i="7"/>
  <c r="V385" i="7"/>
  <c r="W385" i="7"/>
  <c r="Y385" i="7"/>
  <c r="AC385" i="7"/>
  <c r="AE385" i="7" s="1"/>
  <c r="AI385" i="7"/>
  <c r="BD385" i="7"/>
  <c r="BE385" i="7"/>
  <c r="BF385" i="7"/>
  <c r="D386" i="7"/>
  <c r="H386" i="7"/>
  <c r="I386" i="7"/>
  <c r="J386" i="7"/>
  <c r="L386" i="7"/>
  <c r="M386" i="7"/>
  <c r="O386" i="7"/>
  <c r="P386" i="7"/>
  <c r="Q386" i="7"/>
  <c r="R386" i="7"/>
  <c r="S386" i="7"/>
  <c r="T386" i="7"/>
  <c r="V386" i="7"/>
  <c r="Y386" i="7"/>
  <c r="Z386" i="7"/>
  <c r="AC386" i="7"/>
  <c r="AE386" i="7" s="1"/>
  <c r="AI386" i="7"/>
  <c r="AZ386" i="7"/>
  <c r="BD386" i="7"/>
  <c r="BE386" i="7"/>
  <c r="BF386" i="7"/>
  <c r="D387" i="7"/>
  <c r="H387" i="7"/>
  <c r="F387" i="7" s="1"/>
  <c r="I387" i="7"/>
  <c r="J387" i="7"/>
  <c r="L387" i="7"/>
  <c r="M387" i="7"/>
  <c r="O387" i="7"/>
  <c r="P387" i="7"/>
  <c r="Q387" i="7"/>
  <c r="R387" i="7"/>
  <c r="S387" i="7"/>
  <c r="T387" i="7"/>
  <c r="V387" i="7"/>
  <c r="AC387" i="7"/>
  <c r="AE387" i="7" s="1"/>
  <c r="BD387" i="7"/>
  <c r="BE387" i="7"/>
  <c r="BF387" i="7"/>
  <c r="D388" i="7"/>
  <c r="H388" i="7"/>
  <c r="I388" i="7"/>
  <c r="J388" i="7"/>
  <c r="L388" i="7"/>
  <c r="M388" i="7"/>
  <c r="O388" i="7"/>
  <c r="P388" i="7"/>
  <c r="Q388" i="7"/>
  <c r="R388" i="7"/>
  <c r="S388" i="7"/>
  <c r="T388" i="7"/>
  <c r="V388" i="7"/>
  <c r="W388" i="7"/>
  <c r="Y388" i="7"/>
  <c r="Z388" i="7"/>
  <c r="AC388" i="7"/>
  <c r="AE388" i="7" s="1"/>
  <c r="AI388" i="7"/>
  <c r="AZ388" i="7"/>
  <c r="BD388" i="7"/>
  <c r="BE388" i="7"/>
  <c r="BF388" i="7"/>
  <c r="AZ7" i="7" l="1"/>
  <c r="C7" i="7"/>
  <c r="F7" i="7"/>
  <c r="F8" i="7"/>
  <c r="B8" i="7"/>
  <c r="B10" i="7"/>
  <c r="C10" i="7"/>
  <c r="AZ11" i="7"/>
  <c r="B11" i="7"/>
  <c r="C11" i="7"/>
  <c r="F11" i="7"/>
  <c r="AZ12" i="7"/>
  <c r="F12" i="7"/>
  <c r="B14" i="7"/>
  <c r="C14" i="7"/>
  <c r="AZ15" i="7"/>
  <c r="B15" i="7"/>
  <c r="C15" i="7"/>
  <c r="F15" i="7"/>
  <c r="B16" i="7"/>
  <c r="C16" i="7"/>
  <c r="F16" i="7"/>
  <c r="B17" i="7"/>
  <c r="C17" i="7"/>
  <c r="B18" i="7"/>
  <c r="C18" i="7"/>
  <c r="F18" i="7"/>
  <c r="AZ19" i="7"/>
  <c r="B19" i="7"/>
  <c r="C19" i="7"/>
  <c r="F19" i="7"/>
  <c r="B20" i="7"/>
  <c r="C20" i="7"/>
  <c r="F20" i="7"/>
  <c r="B21" i="7"/>
  <c r="C21" i="7"/>
  <c r="B22" i="7"/>
  <c r="C22" i="7"/>
  <c r="F22" i="7"/>
  <c r="AZ23" i="7"/>
  <c r="B23" i="7"/>
  <c r="C23" i="7"/>
  <c r="F23" i="7"/>
  <c r="B24" i="7"/>
  <c r="C24" i="7"/>
  <c r="F24" i="7"/>
  <c r="B25" i="7"/>
  <c r="C25" i="7"/>
  <c r="B26" i="7"/>
  <c r="C26" i="7"/>
  <c r="F26" i="7"/>
  <c r="AZ27" i="7"/>
  <c r="B27" i="7"/>
  <c r="C27" i="7"/>
  <c r="F27" i="7"/>
  <c r="B28" i="7"/>
  <c r="C28" i="7"/>
  <c r="F28" i="7"/>
  <c r="B29" i="7"/>
  <c r="C29" i="7"/>
  <c r="B30" i="7"/>
  <c r="C30" i="7"/>
  <c r="F30" i="7"/>
  <c r="AZ31" i="7"/>
  <c r="B31" i="7"/>
  <c r="C31" i="7"/>
  <c r="F31" i="7"/>
  <c r="B32" i="7"/>
  <c r="C32" i="7"/>
  <c r="F32" i="7"/>
  <c r="B33" i="7"/>
  <c r="C33" i="7"/>
  <c r="B34" i="7"/>
  <c r="C34" i="7"/>
  <c r="F34" i="7"/>
  <c r="AZ35" i="7"/>
  <c r="B35" i="7"/>
  <c r="C35" i="7"/>
  <c r="F35" i="7"/>
  <c r="B36" i="7"/>
  <c r="C36" i="7"/>
  <c r="F36" i="7"/>
  <c r="B37" i="7"/>
  <c r="C37" i="7"/>
  <c r="B38" i="7"/>
  <c r="C38" i="7"/>
  <c r="F38" i="7"/>
  <c r="AZ39" i="7"/>
  <c r="B39" i="7"/>
  <c r="C39" i="7"/>
  <c r="F39" i="7"/>
  <c r="B40" i="7"/>
  <c r="C40" i="7"/>
  <c r="F40" i="7"/>
  <c r="B41" i="7"/>
  <c r="C41" i="7"/>
  <c r="B42" i="7"/>
  <c r="C42" i="7"/>
  <c r="F42" i="7"/>
  <c r="AZ43" i="7"/>
  <c r="B43" i="7"/>
  <c r="C43" i="7"/>
  <c r="F43" i="7"/>
  <c r="B44" i="7"/>
  <c r="C44" i="7"/>
  <c r="F44" i="7"/>
  <c r="B45" i="7"/>
  <c r="C45" i="7"/>
  <c r="B46" i="7"/>
  <c r="C46" i="7"/>
  <c r="F46" i="7"/>
  <c r="AZ47" i="7"/>
  <c r="B47" i="7"/>
  <c r="C47" i="7"/>
  <c r="F47" i="7"/>
  <c r="B48" i="7"/>
  <c r="C48" i="7"/>
  <c r="F48" i="7"/>
  <c r="B49" i="7"/>
  <c r="C49" i="7"/>
  <c r="AI49" i="7"/>
  <c r="Y49" i="7"/>
  <c r="V49" i="7"/>
  <c r="B50" i="7"/>
  <c r="F50" i="7"/>
  <c r="C50" i="7"/>
  <c r="AZ51" i="7"/>
  <c r="B51" i="7"/>
  <c r="C51" i="7"/>
  <c r="F51" i="7"/>
  <c r="B52" i="7"/>
  <c r="C52" i="7"/>
  <c r="F52" i="7"/>
  <c r="B53" i="7"/>
  <c r="C53" i="7"/>
  <c r="B54" i="7"/>
  <c r="F54" i="7"/>
  <c r="C54" i="7"/>
  <c r="AZ55" i="7"/>
  <c r="C55" i="7"/>
  <c r="B55" i="7"/>
  <c r="F55" i="7"/>
  <c r="B56" i="7"/>
  <c r="F56" i="7"/>
  <c r="C56" i="7"/>
  <c r="B57" i="7"/>
  <c r="C57" i="7"/>
  <c r="B58" i="7"/>
  <c r="F58" i="7"/>
  <c r="C58" i="7"/>
  <c r="AZ59" i="7"/>
  <c r="F59" i="7"/>
  <c r="C59" i="7"/>
  <c r="B59" i="7"/>
  <c r="B60" i="7"/>
  <c r="C60" i="7"/>
  <c r="F60" i="7"/>
  <c r="B62" i="7"/>
  <c r="C62" i="7"/>
  <c r="F62" i="7"/>
  <c r="B64" i="7"/>
  <c r="C64" i="7"/>
  <c r="F64" i="7"/>
  <c r="B66" i="7"/>
  <c r="C66" i="7"/>
  <c r="F66" i="7"/>
  <c r="B68" i="7"/>
  <c r="C68" i="7"/>
  <c r="F68" i="7"/>
  <c r="B70" i="7"/>
  <c r="F70" i="7"/>
  <c r="C70" i="7"/>
  <c r="B72" i="7"/>
  <c r="F72" i="7"/>
  <c r="C72" i="7"/>
  <c r="B74" i="7"/>
  <c r="F74" i="7"/>
  <c r="C74" i="7"/>
  <c r="F76" i="7"/>
  <c r="C76" i="7"/>
  <c r="C77" i="7"/>
  <c r="B77" i="7"/>
  <c r="F77" i="7"/>
  <c r="B78" i="7"/>
  <c r="F78" i="7"/>
  <c r="C78" i="7"/>
  <c r="F80" i="7"/>
  <c r="C80" i="7"/>
  <c r="C81" i="7"/>
  <c r="F81" i="7"/>
  <c r="B81" i="7"/>
  <c r="F82" i="7"/>
  <c r="C82" i="7"/>
  <c r="B82" i="7"/>
  <c r="F84" i="7"/>
  <c r="C84" i="7"/>
  <c r="C85" i="7"/>
  <c r="B85" i="7"/>
  <c r="F85" i="7"/>
  <c r="C86" i="7"/>
  <c r="F86" i="7"/>
  <c r="B86" i="7"/>
  <c r="F88" i="7"/>
  <c r="C88" i="7"/>
  <c r="C89" i="7"/>
  <c r="F89" i="7"/>
  <c r="B89" i="7"/>
  <c r="B90" i="7"/>
  <c r="C90" i="7"/>
  <c r="F90" i="7"/>
  <c r="F92" i="7"/>
  <c r="C92" i="7"/>
  <c r="C93" i="7"/>
  <c r="F93" i="7"/>
  <c r="B93" i="7"/>
  <c r="C94" i="7"/>
  <c r="B94" i="7"/>
  <c r="F94" i="7"/>
  <c r="F96" i="7"/>
  <c r="C96" i="7"/>
  <c r="C97" i="7"/>
  <c r="Z97" i="7"/>
  <c r="B97" i="7"/>
  <c r="F97" i="7"/>
  <c r="AZ97" i="7"/>
  <c r="AI97" i="7"/>
  <c r="AC97" i="7"/>
  <c r="AE97" i="7" s="1"/>
  <c r="O97" i="7"/>
  <c r="Q97" i="7"/>
  <c r="R97" i="7"/>
  <c r="S97" i="7"/>
  <c r="V97" i="7"/>
  <c r="W97" i="7"/>
  <c r="C98" i="7"/>
  <c r="F98" i="7"/>
  <c r="B98" i="7"/>
  <c r="F100" i="7"/>
  <c r="C100" i="7"/>
  <c r="C101" i="7"/>
  <c r="B101" i="7"/>
  <c r="F101" i="7"/>
  <c r="B102" i="7"/>
  <c r="C102" i="7"/>
  <c r="F102" i="7"/>
  <c r="F104" i="7"/>
  <c r="C104" i="7"/>
  <c r="C105" i="7"/>
  <c r="B105" i="7"/>
  <c r="F105" i="7"/>
  <c r="F106" i="7"/>
  <c r="B106" i="7"/>
  <c r="C106" i="7"/>
  <c r="F108" i="7"/>
  <c r="C108" i="7"/>
  <c r="C109" i="7"/>
  <c r="B109" i="7"/>
  <c r="F109" i="7"/>
  <c r="B110" i="7"/>
  <c r="C110" i="7"/>
  <c r="F110" i="7"/>
  <c r="F112" i="7"/>
  <c r="C112" i="7"/>
  <c r="B113" i="7"/>
  <c r="C113" i="7"/>
  <c r="F113" i="7"/>
  <c r="Z114" i="7"/>
  <c r="B114" i="7"/>
  <c r="C114" i="7"/>
  <c r="F114" i="7"/>
  <c r="F116" i="7"/>
  <c r="C116" i="7"/>
  <c r="C117" i="7"/>
  <c r="F117" i="7"/>
  <c r="B117" i="7"/>
  <c r="Z118" i="7"/>
  <c r="B118" i="7"/>
  <c r="C118" i="7"/>
  <c r="F118" i="7"/>
  <c r="C121" i="7"/>
  <c r="B121" i="7"/>
  <c r="F121" i="7"/>
  <c r="Z122" i="7"/>
  <c r="B122" i="7"/>
  <c r="F122" i="7"/>
  <c r="C122" i="7"/>
  <c r="Y123" i="7"/>
  <c r="C123" i="7"/>
  <c r="C125" i="7"/>
  <c r="F125" i="7"/>
  <c r="B125" i="7"/>
  <c r="Z126" i="7"/>
  <c r="C126" i="7"/>
  <c r="B126" i="7"/>
  <c r="F126" i="7"/>
  <c r="C129" i="7"/>
  <c r="F129" i="7"/>
  <c r="B129" i="7"/>
  <c r="Z130" i="7"/>
  <c r="B130" i="7"/>
  <c r="F130" i="7"/>
  <c r="C130" i="7"/>
  <c r="Y131" i="7"/>
  <c r="C131" i="7"/>
  <c r="F133" i="7"/>
  <c r="C133" i="7"/>
  <c r="B133" i="7"/>
  <c r="Z134" i="7"/>
  <c r="F134" i="7"/>
  <c r="C134" i="7"/>
  <c r="B134" i="7"/>
  <c r="B137" i="7"/>
  <c r="C137" i="7"/>
  <c r="F137" i="7"/>
  <c r="Z138" i="7"/>
  <c r="B138" i="7"/>
  <c r="B139" i="7"/>
  <c r="C139" i="7"/>
  <c r="AZ141" i="7"/>
  <c r="C141" i="7"/>
  <c r="F141" i="7"/>
  <c r="B141" i="7"/>
  <c r="C142" i="7"/>
  <c r="B142" i="7"/>
  <c r="F142" i="7"/>
  <c r="B143" i="7"/>
  <c r="C143" i="7"/>
  <c r="AZ145" i="7"/>
  <c r="B145" i="7"/>
  <c r="C145" i="7"/>
  <c r="F145" i="7"/>
  <c r="F146" i="7"/>
  <c r="B146" i="7"/>
  <c r="C146" i="7"/>
  <c r="B147" i="7"/>
  <c r="C147" i="7"/>
  <c r="AZ149" i="7"/>
  <c r="B149" i="7"/>
  <c r="C149" i="7"/>
  <c r="F149" i="7"/>
  <c r="B150" i="7"/>
  <c r="C150" i="7"/>
  <c r="F150" i="7"/>
  <c r="B151" i="7"/>
  <c r="C151" i="7"/>
  <c r="AZ153" i="7"/>
  <c r="B153" i="7"/>
  <c r="C153" i="7"/>
  <c r="F153" i="7"/>
  <c r="B154" i="7"/>
  <c r="C154" i="7"/>
  <c r="F154" i="7"/>
  <c r="B155" i="7"/>
  <c r="C155" i="7"/>
  <c r="AZ157" i="7"/>
  <c r="F157" i="7"/>
  <c r="B157" i="7"/>
  <c r="C157" i="7"/>
  <c r="B158" i="7"/>
  <c r="C158" i="7"/>
  <c r="F158" i="7"/>
  <c r="B159" i="7"/>
  <c r="C159" i="7"/>
  <c r="AZ161" i="7"/>
  <c r="F161" i="7"/>
  <c r="B161" i="7"/>
  <c r="C161" i="7"/>
  <c r="B162" i="7"/>
  <c r="C162" i="7"/>
  <c r="F162" i="7"/>
  <c r="B163" i="7"/>
  <c r="C163" i="7"/>
  <c r="AZ165" i="7"/>
  <c r="B165" i="7"/>
  <c r="C165" i="7"/>
  <c r="F165" i="7"/>
  <c r="B166" i="7"/>
  <c r="C166" i="7"/>
  <c r="F166" i="7"/>
  <c r="B167" i="7"/>
  <c r="C167" i="7"/>
  <c r="AZ169" i="7"/>
  <c r="B169" i="7"/>
  <c r="F169" i="7"/>
  <c r="C169" i="7"/>
  <c r="B170" i="7"/>
  <c r="C170" i="7"/>
  <c r="F170" i="7"/>
  <c r="B171" i="7"/>
  <c r="C171" i="7"/>
  <c r="AZ173" i="7"/>
  <c r="B173" i="7"/>
  <c r="C173" i="7"/>
  <c r="F173" i="7"/>
  <c r="B174" i="7"/>
  <c r="C174" i="7"/>
  <c r="F174" i="7"/>
  <c r="B175" i="7"/>
  <c r="C175" i="7"/>
  <c r="AZ177" i="7"/>
  <c r="B177" i="7"/>
  <c r="C177" i="7"/>
  <c r="F177" i="7"/>
  <c r="B178" i="7"/>
  <c r="F178" i="7"/>
  <c r="C178" i="7"/>
  <c r="B179" i="7"/>
  <c r="C179" i="7"/>
  <c r="AZ181" i="7"/>
  <c r="C181" i="7"/>
  <c r="B181" i="7"/>
  <c r="F181" i="7"/>
  <c r="B182" i="7"/>
  <c r="C182" i="7"/>
  <c r="F182" i="7"/>
  <c r="B183" i="7"/>
  <c r="C183" i="7"/>
  <c r="AZ185" i="7"/>
  <c r="F185" i="7"/>
  <c r="C185" i="7"/>
  <c r="B185" i="7"/>
  <c r="F186" i="7"/>
  <c r="C186" i="7"/>
  <c r="B186" i="7"/>
  <c r="AZ189" i="7"/>
  <c r="F189" i="7"/>
  <c r="C189" i="7"/>
  <c r="B189" i="7"/>
  <c r="B190" i="7"/>
  <c r="C190" i="7"/>
  <c r="F190" i="7"/>
  <c r="AZ193" i="7"/>
  <c r="F193" i="7"/>
  <c r="C193" i="7"/>
  <c r="B193" i="7"/>
  <c r="AZ194" i="7"/>
  <c r="F194" i="7"/>
  <c r="B194" i="7"/>
  <c r="C194" i="7"/>
  <c r="AZ197" i="7"/>
  <c r="C197" i="7"/>
  <c r="F197" i="7"/>
  <c r="B197" i="7"/>
  <c r="B198" i="7"/>
  <c r="C198" i="7"/>
  <c r="F198" i="7"/>
  <c r="AZ201" i="7"/>
  <c r="B201" i="7"/>
  <c r="C201" i="7"/>
  <c r="F201" i="7"/>
  <c r="F202" i="7"/>
  <c r="B202" i="7"/>
  <c r="C202" i="7"/>
  <c r="AZ205" i="7"/>
  <c r="B205" i="7"/>
  <c r="C205" i="7"/>
  <c r="F205" i="7"/>
  <c r="F206" i="7"/>
  <c r="B206" i="7"/>
  <c r="C206" i="7"/>
  <c r="C207" i="7"/>
  <c r="F207" i="7"/>
  <c r="Y208" i="7"/>
  <c r="C208" i="7"/>
  <c r="AZ209" i="7"/>
  <c r="C209" i="7"/>
  <c r="B210" i="7"/>
  <c r="F210" i="7"/>
  <c r="C210" i="7"/>
  <c r="Z211" i="7"/>
  <c r="B211" i="7"/>
  <c r="B213" i="7"/>
  <c r="F213" i="7"/>
  <c r="C213" i="7"/>
  <c r="B215" i="7"/>
  <c r="F215" i="7"/>
  <c r="AZ216" i="7"/>
  <c r="C216" i="7"/>
  <c r="B216" i="7"/>
  <c r="F216" i="7"/>
  <c r="C217" i="7"/>
  <c r="F217" i="7"/>
  <c r="B217" i="7"/>
  <c r="B219" i="7"/>
  <c r="F219" i="7"/>
  <c r="AZ220" i="7"/>
  <c r="B220" i="7"/>
  <c r="C220" i="7"/>
  <c r="F220" i="7"/>
  <c r="B221" i="7"/>
  <c r="F221" i="7"/>
  <c r="C221" i="7"/>
  <c r="C223" i="7"/>
  <c r="B223" i="7"/>
  <c r="F223" i="7"/>
  <c r="Z224" i="7"/>
  <c r="B224" i="7"/>
  <c r="F224" i="7"/>
  <c r="C224" i="7"/>
  <c r="Z225" i="7"/>
  <c r="C225" i="7"/>
  <c r="F225" i="7"/>
  <c r="B227" i="7"/>
  <c r="C227" i="7"/>
  <c r="F227" i="7"/>
  <c r="Z228" i="7"/>
  <c r="B228" i="7"/>
  <c r="C228" i="7"/>
  <c r="F228" i="7"/>
  <c r="AI229" i="7"/>
  <c r="C229" i="7"/>
  <c r="F229" i="7"/>
  <c r="B231" i="7"/>
  <c r="C231" i="7"/>
  <c r="F231" i="7"/>
  <c r="Z232" i="7"/>
  <c r="B232" i="7"/>
  <c r="C232" i="7"/>
  <c r="F232" i="7"/>
  <c r="AI233" i="7"/>
  <c r="C233" i="7"/>
  <c r="F233" i="7"/>
  <c r="B235" i="7"/>
  <c r="F235" i="7"/>
  <c r="C235" i="7"/>
  <c r="Z236" i="7"/>
  <c r="B236" i="7"/>
  <c r="C236" i="7"/>
  <c r="F236" i="7"/>
  <c r="AI237" i="7"/>
  <c r="C237" i="7"/>
  <c r="F237" i="7"/>
  <c r="F239" i="7"/>
  <c r="B239" i="7"/>
  <c r="C239" i="7"/>
  <c r="Z240" i="7"/>
  <c r="B240" i="7"/>
  <c r="C240" i="7"/>
  <c r="F240" i="7"/>
  <c r="C241" i="7"/>
  <c r="F241" i="7"/>
  <c r="Z242" i="7"/>
  <c r="AI242" i="7"/>
  <c r="B242" i="7"/>
  <c r="C242" i="7"/>
  <c r="Y242" i="7"/>
  <c r="B243" i="7"/>
  <c r="C243" i="7"/>
  <c r="F243" i="7"/>
  <c r="Z244" i="7"/>
  <c r="B244" i="7"/>
  <c r="C244" i="7"/>
  <c r="B246" i="7"/>
  <c r="C246" i="7"/>
  <c r="C247" i="7"/>
  <c r="B247" i="7"/>
  <c r="F247" i="7"/>
  <c r="Z248" i="7"/>
  <c r="B248" i="7"/>
  <c r="C248" i="7"/>
  <c r="C250" i="7"/>
  <c r="B250" i="7"/>
  <c r="B251" i="7"/>
  <c r="C251" i="7"/>
  <c r="F251" i="7"/>
  <c r="Z252" i="7"/>
  <c r="B252" i="7"/>
  <c r="C252" i="7"/>
  <c r="C254" i="7"/>
  <c r="B254" i="7"/>
  <c r="F255" i="7"/>
  <c r="B255" i="7"/>
  <c r="C255" i="7"/>
  <c r="Z256" i="7"/>
  <c r="B256" i="7"/>
  <c r="C256" i="7"/>
  <c r="B258" i="7"/>
  <c r="C258" i="7"/>
  <c r="B259" i="7"/>
  <c r="C259" i="7"/>
  <c r="F259" i="7"/>
  <c r="Z260" i="7"/>
  <c r="B260" i="7"/>
  <c r="C260" i="7"/>
  <c r="B262" i="7"/>
  <c r="C262" i="7"/>
  <c r="C263" i="7"/>
  <c r="F263" i="7"/>
  <c r="B263" i="7"/>
  <c r="Z264" i="7"/>
  <c r="B264" i="7"/>
  <c r="C264" i="7"/>
  <c r="B266" i="7"/>
  <c r="C266" i="7"/>
  <c r="F267" i="7"/>
  <c r="B267" i="7"/>
  <c r="C267" i="7"/>
  <c r="Z268" i="7"/>
  <c r="B268" i="7"/>
  <c r="C268" i="7"/>
  <c r="AZ270" i="7"/>
  <c r="C270" i="7"/>
  <c r="B271" i="7"/>
  <c r="C271" i="7"/>
  <c r="F271" i="7"/>
  <c r="AI273" i="7"/>
  <c r="F273" i="7"/>
  <c r="F274" i="7"/>
  <c r="B274" i="7"/>
  <c r="C274" i="7"/>
  <c r="F275" i="7"/>
  <c r="B275" i="7"/>
  <c r="C275" i="7"/>
  <c r="AI277" i="7"/>
  <c r="F277" i="7"/>
  <c r="F278" i="7"/>
  <c r="B278" i="7"/>
  <c r="C278" i="7"/>
  <c r="F279" i="7"/>
  <c r="B279" i="7"/>
  <c r="C279" i="7"/>
  <c r="AI281" i="7"/>
  <c r="F281" i="7"/>
  <c r="F282" i="7"/>
  <c r="B282" i="7"/>
  <c r="C282" i="7"/>
  <c r="F283" i="7"/>
  <c r="B283" i="7"/>
  <c r="C283" i="7"/>
  <c r="AI285" i="7"/>
  <c r="F285" i="7"/>
  <c r="F286" i="7"/>
  <c r="B286" i="7"/>
  <c r="C286" i="7"/>
  <c r="F287" i="7"/>
  <c r="B287" i="7"/>
  <c r="C287" i="7"/>
  <c r="AI289" i="7"/>
  <c r="F289" i="7"/>
  <c r="F290" i="7"/>
  <c r="Y290" i="7"/>
  <c r="O290" i="7"/>
  <c r="Q290" i="7"/>
  <c r="Z290" i="7"/>
  <c r="R290" i="7"/>
  <c r="B290" i="7"/>
  <c r="C290" i="7"/>
  <c r="S290" i="7"/>
  <c r="V290" i="7"/>
  <c r="W290" i="7"/>
  <c r="F291" i="7"/>
  <c r="B291" i="7"/>
  <c r="C291" i="7"/>
  <c r="AI293" i="7"/>
  <c r="F293" i="7"/>
  <c r="F294" i="7"/>
  <c r="B294" i="7"/>
  <c r="C294" i="7"/>
  <c r="F295" i="7"/>
  <c r="B295" i="7"/>
  <c r="C295" i="7"/>
  <c r="AI297" i="7"/>
  <c r="F297" i="7"/>
  <c r="F298" i="7"/>
  <c r="B298" i="7"/>
  <c r="C298" i="7"/>
  <c r="F299" i="7"/>
  <c r="B299" i="7"/>
  <c r="C299" i="7"/>
  <c r="AI301" i="7"/>
  <c r="F301" i="7"/>
  <c r="F302" i="7"/>
  <c r="B302" i="7"/>
  <c r="C302" i="7"/>
  <c r="F303" i="7"/>
  <c r="B303" i="7"/>
  <c r="C303" i="7"/>
  <c r="AI305" i="7"/>
  <c r="F305" i="7"/>
  <c r="F306" i="7"/>
  <c r="C306" i="7"/>
  <c r="B306" i="7"/>
  <c r="F307" i="7"/>
  <c r="B307" i="7"/>
  <c r="C307" i="7"/>
  <c r="AI309" i="7"/>
  <c r="F309" i="7"/>
  <c r="F310" i="7"/>
  <c r="B310" i="7"/>
  <c r="C310" i="7"/>
  <c r="F311" i="7"/>
  <c r="C311" i="7"/>
  <c r="B311" i="7"/>
  <c r="F314" i="7"/>
  <c r="B314" i="7"/>
  <c r="C314" i="7"/>
  <c r="F315" i="7"/>
  <c r="B315" i="7"/>
  <c r="C315" i="7"/>
  <c r="F319" i="7"/>
  <c r="C319" i="7"/>
  <c r="B319" i="7"/>
  <c r="AC321" i="7"/>
  <c r="AE321" i="7" s="1"/>
  <c r="F321" i="7"/>
  <c r="F323" i="7"/>
  <c r="B323" i="7"/>
  <c r="C323" i="7"/>
  <c r="C325" i="7"/>
  <c r="F325" i="7"/>
  <c r="B326" i="7"/>
  <c r="C326" i="7"/>
  <c r="F327" i="7"/>
  <c r="B327" i="7"/>
  <c r="C327" i="7"/>
  <c r="B328" i="7"/>
  <c r="F328" i="7"/>
  <c r="C330" i="7"/>
  <c r="F330" i="7"/>
  <c r="B333" i="7"/>
  <c r="F333" i="7"/>
  <c r="C333" i="7"/>
  <c r="AI337" i="7"/>
  <c r="B337" i="7"/>
  <c r="F337" i="7"/>
  <c r="AI338" i="7"/>
  <c r="C338" i="7"/>
  <c r="B338" i="7"/>
  <c r="AZ339" i="7"/>
  <c r="B339" i="7"/>
  <c r="AZ340" i="7"/>
  <c r="B340" i="7"/>
  <c r="C341" i="7"/>
  <c r="B341" i="7"/>
  <c r="F341" i="7"/>
  <c r="B342" i="7"/>
  <c r="AC342" i="7"/>
  <c r="AE342" i="7" s="1"/>
  <c r="Z342" i="7"/>
  <c r="Y342" i="7"/>
  <c r="V342" i="7"/>
  <c r="C342" i="7"/>
  <c r="F342" i="7"/>
  <c r="S342" i="7"/>
  <c r="R342" i="7"/>
  <c r="Q342" i="7"/>
  <c r="AZ342" i="7"/>
  <c r="AI342" i="7"/>
  <c r="B344" i="7"/>
  <c r="F344" i="7"/>
  <c r="C344" i="7"/>
  <c r="C345" i="7"/>
  <c r="B345" i="7"/>
  <c r="F345" i="7"/>
  <c r="B346" i="7"/>
  <c r="F346" i="7"/>
  <c r="C346" i="7"/>
  <c r="F348" i="7"/>
  <c r="C348" i="7"/>
  <c r="B348" i="7"/>
  <c r="Z349" i="7"/>
  <c r="B349" i="7"/>
  <c r="C349" i="7"/>
  <c r="B350" i="7"/>
  <c r="F350" i="7"/>
  <c r="C350" i="7"/>
  <c r="C352" i="7"/>
  <c r="B352" i="7"/>
  <c r="F352" i="7"/>
  <c r="Z353" i="7"/>
  <c r="C353" i="7"/>
  <c r="B353" i="7"/>
  <c r="F353" i="7"/>
  <c r="B354" i="7"/>
  <c r="C354" i="7"/>
  <c r="F354" i="7"/>
  <c r="C356" i="7"/>
  <c r="F356" i="7"/>
  <c r="B356" i="7"/>
  <c r="Z357" i="7"/>
  <c r="B357" i="7"/>
  <c r="C357" i="7"/>
  <c r="F357" i="7"/>
  <c r="B358" i="7"/>
  <c r="C358" i="7"/>
  <c r="F358" i="7"/>
  <c r="C360" i="7"/>
  <c r="F360" i="7"/>
  <c r="B360" i="7"/>
  <c r="Z361" i="7"/>
  <c r="C361" i="7"/>
  <c r="F361" i="7"/>
  <c r="B361" i="7"/>
  <c r="B362" i="7"/>
  <c r="C362" i="7"/>
  <c r="F362" i="7"/>
  <c r="B364" i="7"/>
  <c r="C364" i="7"/>
  <c r="F364" i="7"/>
  <c r="Z365" i="7"/>
  <c r="F365" i="7"/>
  <c r="B365" i="7"/>
  <c r="C365" i="7"/>
  <c r="B366" i="7"/>
  <c r="C366" i="7"/>
  <c r="F366" i="7"/>
  <c r="F368" i="7"/>
  <c r="B368" i="7"/>
  <c r="C368" i="7"/>
  <c r="Z369" i="7"/>
  <c r="B369" i="7"/>
  <c r="C369" i="7"/>
  <c r="F369" i="7"/>
  <c r="B370" i="7"/>
  <c r="C370" i="7"/>
  <c r="Q370" i="7"/>
  <c r="R370" i="7"/>
  <c r="F370" i="7"/>
  <c r="S370" i="7"/>
  <c r="V370" i="7"/>
  <c r="O370" i="7"/>
  <c r="C372" i="7"/>
  <c r="F372" i="7"/>
  <c r="Z373" i="7"/>
  <c r="C373" i="7"/>
  <c r="F373" i="7"/>
  <c r="B373" i="7"/>
  <c r="B374" i="7"/>
  <c r="C374" i="7"/>
  <c r="F374" i="7"/>
  <c r="B376" i="7"/>
  <c r="F376" i="7"/>
  <c r="C376" i="7"/>
  <c r="Z377" i="7"/>
  <c r="B377" i="7"/>
  <c r="C377" i="7"/>
  <c r="F377" i="7"/>
  <c r="B378" i="7"/>
  <c r="F378" i="7"/>
  <c r="C378" i="7"/>
  <c r="B380" i="7"/>
  <c r="F380" i="7"/>
  <c r="C380" i="7"/>
  <c r="Z381" i="7"/>
  <c r="C381" i="7"/>
  <c r="F381" i="7"/>
  <c r="B381" i="7"/>
  <c r="B382" i="7"/>
  <c r="C382" i="7"/>
  <c r="F382" i="7"/>
  <c r="C384" i="7"/>
  <c r="F384" i="7"/>
  <c r="B384" i="7"/>
  <c r="Z385" i="7"/>
  <c r="F385" i="7"/>
  <c r="C385" i="7"/>
  <c r="B385" i="7"/>
  <c r="B386" i="7"/>
  <c r="F386" i="7"/>
  <c r="C386" i="7"/>
  <c r="F388" i="7"/>
  <c r="C388" i="7"/>
  <c r="B388" i="7"/>
  <c r="V5" i="7"/>
  <c r="S5" i="7"/>
  <c r="R5" i="7"/>
  <c r="Q5" i="7"/>
  <c r="Y5" i="7"/>
  <c r="O5" i="7"/>
  <c r="C13" i="7"/>
  <c r="Y12" i="7"/>
  <c r="C12" i="7"/>
  <c r="Z8" i="7"/>
  <c r="Y7" i="7"/>
  <c r="W12" i="7"/>
  <c r="B12" i="7"/>
  <c r="C9" i="7"/>
  <c r="Y8" i="7"/>
  <c r="C8" i="7"/>
  <c r="W7" i="7"/>
  <c r="AI5" i="7"/>
  <c r="Y13" i="7"/>
  <c r="W5" i="7"/>
  <c r="AI14" i="7"/>
  <c r="F14" i="7"/>
  <c r="AI10" i="7"/>
  <c r="F10" i="7"/>
  <c r="AI6" i="7"/>
  <c r="F6" i="7"/>
  <c r="AC14" i="7"/>
  <c r="AE14" i="7" s="1"/>
  <c r="AC10" i="7"/>
  <c r="AE10" i="7" s="1"/>
  <c r="AZ8" i="7"/>
  <c r="F318" i="7"/>
  <c r="AC318" i="7"/>
  <c r="AE318" i="7" s="1"/>
  <c r="AI318" i="7"/>
  <c r="AZ318" i="7"/>
  <c r="W318" i="7"/>
  <c r="B318" i="7"/>
  <c r="Y318" i="7"/>
  <c r="C318" i="7"/>
  <c r="Z318" i="7"/>
  <c r="AI379" i="7"/>
  <c r="AZ379" i="7"/>
  <c r="B379" i="7"/>
  <c r="W379" i="7"/>
  <c r="C379" i="7"/>
  <c r="Y379" i="7"/>
  <c r="Z379" i="7"/>
  <c r="AI363" i="7"/>
  <c r="AZ363" i="7"/>
  <c r="B363" i="7"/>
  <c r="W363" i="7"/>
  <c r="C363" i="7"/>
  <c r="Y363" i="7"/>
  <c r="Z363" i="7"/>
  <c r="AI347" i="7"/>
  <c r="AZ347" i="7"/>
  <c r="B347" i="7"/>
  <c r="W347" i="7"/>
  <c r="C347" i="7"/>
  <c r="Y347" i="7"/>
  <c r="Z347" i="7"/>
  <c r="AI334" i="7"/>
  <c r="AZ334" i="7"/>
  <c r="B334" i="7"/>
  <c r="W334" i="7"/>
  <c r="C334" i="7"/>
  <c r="Y334" i="7"/>
  <c r="Z334" i="7"/>
  <c r="B312" i="7"/>
  <c r="W312" i="7"/>
  <c r="C312" i="7"/>
  <c r="Y312" i="7"/>
  <c r="Z312" i="7"/>
  <c r="F312" i="7"/>
  <c r="AC312" i="7"/>
  <c r="AE312" i="7" s="1"/>
  <c r="AI312" i="7"/>
  <c r="AZ312" i="7"/>
  <c r="AI383" i="7"/>
  <c r="AZ383" i="7"/>
  <c r="Y383" i="7"/>
  <c r="B383" i="7"/>
  <c r="W383" i="7"/>
  <c r="C383" i="7"/>
  <c r="Z383" i="7"/>
  <c r="F335" i="7"/>
  <c r="AC335" i="7"/>
  <c r="AE335" i="7" s="1"/>
  <c r="AZ335" i="7"/>
  <c r="W335" i="7"/>
  <c r="B335" i="7"/>
  <c r="Y335" i="7"/>
  <c r="C335" i="7"/>
  <c r="Z335" i="7"/>
  <c r="F351" i="7"/>
  <c r="F379" i="7"/>
  <c r="F363" i="7"/>
  <c r="F347" i="7"/>
  <c r="AI343" i="7"/>
  <c r="AZ343" i="7"/>
  <c r="B343" i="7"/>
  <c r="W343" i="7"/>
  <c r="C343" i="7"/>
  <c r="Y343" i="7"/>
  <c r="Z343" i="7"/>
  <c r="AI335" i="7"/>
  <c r="F334" i="7"/>
  <c r="AI367" i="7"/>
  <c r="AZ367" i="7"/>
  <c r="B367" i="7"/>
  <c r="W367" i="7"/>
  <c r="C367" i="7"/>
  <c r="Y367" i="7"/>
  <c r="Z367" i="7"/>
  <c r="F383" i="7"/>
  <c r="AC383" i="7"/>
  <c r="AE383" i="7" s="1"/>
  <c r="AI375" i="7"/>
  <c r="AZ375" i="7"/>
  <c r="B375" i="7"/>
  <c r="W375" i="7"/>
  <c r="C375" i="7"/>
  <c r="Y375" i="7"/>
  <c r="Z375" i="7"/>
  <c r="AC367" i="7"/>
  <c r="AE367" i="7" s="1"/>
  <c r="AI359" i="7"/>
  <c r="AZ359" i="7"/>
  <c r="B359" i="7"/>
  <c r="W359" i="7"/>
  <c r="C359" i="7"/>
  <c r="Y359" i="7"/>
  <c r="Z359" i="7"/>
  <c r="F375" i="7"/>
  <c r="F359" i="7"/>
  <c r="C336" i="7"/>
  <c r="Y336" i="7"/>
  <c r="AZ336" i="7"/>
  <c r="W336" i="7"/>
  <c r="B336" i="7"/>
  <c r="Z336" i="7"/>
  <c r="AC336" i="7"/>
  <c r="AE336" i="7" s="1"/>
  <c r="AI351" i="7"/>
  <c r="AZ351" i="7"/>
  <c r="B351" i="7"/>
  <c r="W351" i="7"/>
  <c r="C351" i="7"/>
  <c r="Y351" i="7"/>
  <c r="Z351" i="7"/>
  <c r="F367" i="7"/>
  <c r="AI387" i="7"/>
  <c r="AZ387" i="7"/>
  <c r="B387" i="7"/>
  <c r="W387" i="7"/>
  <c r="C387" i="7"/>
  <c r="Y387" i="7"/>
  <c r="Z387" i="7"/>
  <c r="AC379" i="7"/>
  <c r="AE379" i="7" s="1"/>
  <c r="AI371" i="7"/>
  <c r="AZ371" i="7"/>
  <c r="B371" i="7"/>
  <c r="W371" i="7"/>
  <c r="C371" i="7"/>
  <c r="Y371" i="7"/>
  <c r="Z371" i="7"/>
  <c r="AC363" i="7"/>
  <c r="AE363" i="7" s="1"/>
  <c r="AI355" i="7"/>
  <c r="AZ355" i="7"/>
  <c r="B355" i="7"/>
  <c r="W355" i="7"/>
  <c r="C355" i="7"/>
  <c r="Y355" i="7"/>
  <c r="Z355" i="7"/>
  <c r="AC347" i="7"/>
  <c r="AE347" i="7" s="1"/>
  <c r="F336" i="7"/>
  <c r="AC334" i="7"/>
  <c r="AE334" i="7" s="1"/>
  <c r="AZ385" i="7"/>
  <c r="AZ381" i="7"/>
  <c r="AZ377" i="7"/>
  <c r="AZ373" i="7"/>
  <c r="AZ369" i="7"/>
  <c r="AZ365" i="7"/>
  <c r="AZ361" i="7"/>
  <c r="AZ357" i="7"/>
  <c r="AZ353" i="7"/>
  <c r="AZ349" i="7"/>
  <c r="AZ345" i="7"/>
  <c r="AZ341" i="7"/>
  <c r="Y337" i="7"/>
  <c r="C337" i="7"/>
  <c r="AI330" i="7"/>
  <c r="AZ330" i="7"/>
  <c r="C328" i="7"/>
  <c r="Y328" i="7"/>
  <c r="Z328" i="7"/>
  <c r="Y326" i="7"/>
  <c r="F322" i="7"/>
  <c r="AC322" i="7"/>
  <c r="AE322" i="7" s="1"/>
  <c r="AI322" i="7"/>
  <c r="AZ322" i="7"/>
  <c r="C332" i="7"/>
  <c r="Y332" i="7"/>
  <c r="F331" i="7"/>
  <c r="AC331" i="7"/>
  <c r="AE331" i="7" s="1"/>
  <c r="B329" i="7"/>
  <c r="W329" i="7"/>
  <c r="Z322" i="7"/>
  <c r="C322" i="7"/>
  <c r="C316" i="7"/>
  <c r="Y316" i="7"/>
  <c r="Z316" i="7"/>
  <c r="F316" i="7"/>
  <c r="AC316" i="7"/>
  <c r="AE316" i="7" s="1"/>
  <c r="AZ338" i="7"/>
  <c r="F332" i="7"/>
  <c r="F329" i="7"/>
  <c r="Y322" i="7"/>
  <c r="B322" i="7"/>
  <c r="C320" i="7"/>
  <c r="Y320" i="7"/>
  <c r="Z320" i="7"/>
  <c r="F320" i="7"/>
  <c r="AC320" i="7"/>
  <c r="AE320" i="7" s="1"/>
  <c r="AZ316" i="7"/>
  <c r="AI313" i="7"/>
  <c r="AZ313" i="7"/>
  <c r="B313" i="7"/>
  <c r="W313" i="7"/>
  <c r="C313" i="7"/>
  <c r="Y313" i="7"/>
  <c r="B226" i="7"/>
  <c r="W226" i="7"/>
  <c r="C226" i="7"/>
  <c r="Y226" i="7"/>
  <c r="Z226" i="7"/>
  <c r="F226" i="7"/>
  <c r="AC226" i="7"/>
  <c r="AE226" i="7" s="1"/>
  <c r="AZ226" i="7"/>
  <c r="AI226" i="7"/>
  <c r="C340" i="7"/>
  <c r="Y340" i="7"/>
  <c r="F339" i="7"/>
  <c r="AC339" i="7"/>
  <c r="AE339" i="7" s="1"/>
  <c r="AC332" i="7"/>
  <c r="AE332" i="7" s="1"/>
  <c r="Z331" i="7"/>
  <c r="C331" i="7"/>
  <c r="AC329" i="7"/>
  <c r="AE329" i="7" s="1"/>
  <c r="C324" i="7"/>
  <c r="Y324" i="7"/>
  <c r="Z324" i="7"/>
  <c r="F324" i="7"/>
  <c r="W322" i="7"/>
  <c r="AZ320" i="7"/>
  <c r="AI316" i="7"/>
  <c r="B316" i="7"/>
  <c r="F313" i="7"/>
  <c r="Z272" i="7"/>
  <c r="B272" i="7"/>
  <c r="W272" i="7"/>
  <c r="C272" i="7"/>
  <c r="Y272" i="7"/>
  <c r="AC272" i="7"/>
  <c r="AE272" i="7" s="1"/>
  <c r="F272" i="7"/>
  <c r="AZ272" i="7"/>
  <c r="W386" i="7"/>
  <c r="W382" i="7"/>
  <c r="W378" i="7"/>
  <c r="W374" i="7"/>
  <c r="W370" i="7"/>
  <c r="W366" i="7"/>
  <c r="W362" i="7"/>
  <c r="W358" i="7"/>
  <c r="W354" i="7"/>
  <c r="W350" i="7"/>
  <c r="W346" i="7"/>
  <c r="Z345" i="7"/>
  <c r="W342" i="7"/>
  <c r="Z341" i="7"/>
  <c r="F340" i="7"/>
  <c r="AC338" i="7"/>
  <c r="AE338" i="7" s="1"/>
  <c r="F338" i="7"/>
  <c r="W333" i="7"/>
  <c r="Z332" i="7"/>
  <c r="B332" i="7"/>
  <c r="Y331" i="7"/>
  <c r="B331" i="7"/>
  <c r="W330" i="7"/>
  <c r="B330" i="7"/>
  <c r="Z329" i="7"/>
  <c r="C329" i="7"/>
  <c r="W328" i="7"/>
  <c r="AI325" i="7"/>
  <c r="B325" i="7"/>
  <c r="W325" i="7"/>
  <c r="AI324" i="7"/>
  <c r="AI320" i="7"/>
  <c r="B320" i="7"/>
  <c r="AI317" i="7"/>
  <c r="B317" i="7"/>
  <c r="W317" i="7"/>
  <c r="C317" i="7"/>
  <c r="Y317" i="7"/>
  <c r="AC340" i="7"/>
  <c r="AE340" i="7" s="1"/>
  <c r="Z339" i="7"/>
  <c r="C339" i="7"/>
  <c r="Z338" i="7"/>
  <c r="W332" i="7"/>
  <c r="W331" i="7"/>
  <c r="Y329" i="7"/>
  <c r="F326" i="7"/>
  <c r="AC326" i="7"/>
  <c r="AE326" i="7" s="1"/>
  <c r="AI326" i="7"/>
  <c r="AZ326" i="7"/>
  <c r="AI321" i="7"/>
  <c r="B321" i="7"/>
  <c r="W321" i="7"/>
  <c r="C321" i="7"/>
  <c r="Y321" i="7"/>
  <c r="W316" i="7"/>
  <c r="AC313" i="7"/>
  <c r="AE313" i="7" s="1"/>
  <c r="AZ308" i="7"/>
  <c r="AZ304" i="7"/>
  <c r="AZ300" i="7"/>
  <c r="AZ296" i="7"/>
  <c r="AZ292" i="7"/>
  <c r="AZ288" i="7"/>
  <c r="AZ284" i="7"/>
  <c r="AZ280" i="7"/>
  <c r="AZ276" i="7"/>
  <c r="AI234" i="7"/>
  <c r="B230" i="7"/>
  <c r="W230" i="7"/>
  <c r="C230" i="7"/>
  <c r="Y230" i="7"/>
  <c r="Z230" i="7"/>
  <c r="F230" i="7"/>
  <c r="AC230" i="7"/>
  <c r="AE230" i="7" s="1"/>
  <c r="AZ230" i="7"/>
  <c r="B222" i="7"/>
  <c r="W222" i="7"/>
  <c r="C222" i="7"/>
  <c r="Y222" i="7"/>
  <c r="Z222" i="7"/>
  <c r="F222" i="7"/>
  <c r="AC222" i="7"/>
  <c r="AE222" i="7" s="1"/>
  <c r="AZ222" i="7"/>
  <c r="B218" i="7"/>
  <c r="W218" i="7"/>
  <c r="C218" i="7"/>
  <c r="Y218" i="7"/>
  <c r="Z218" i="7"/>
  <c r="F218" i="7"/>
  <c r="AC218" i="7"/>
  <c r="AE218" i="7" s="1"/>
  <c r="AZ218" i="7"/>
  <c r="AZ140" i="7"/>
  <c r="B140" i="7"/>
  <c r="W140" i="7"/>
  <c r="C140" i="7"/>
  <c r="Y140" i="7"/>
  <c r="Z140" i="7"/>
  <c r="F140" i="7"/>
  <c r="AC140" i="7"/>
  <c r="AE140" i="7" s="1"/>
  <c r="AI140" i="7"/>
  <c r="Y309" i="7"/>
  <c r="C309" i="7"/>
  <c r="AC308" i="7"/>
  <c r="AE308" i="7" s="1"/>
  <c r="F308" i="7"/>
  <c r="Y305" i="7"/>
  <c r="C305" i="7"/>
  <c r="AC304" i="7"/>
  <c r="AE304" i="7" s="1"/>
  <c r="F304" i="7"/>
  <c r="Y301" i="7"/>
  <c r="C301" i="7"/>
  <c r="AC300" i="7"/>
  <c r="AE300" i="7" s="1"/>
  <c r="F300" i="7"/>
  <c r="Y297" i="7"/>
  <c r="C297" i="7"/>
  <c r="AC296" i="7"/>
  <c r="AE296" i="7" s="1"/>
  <c r="F296" i="7"/>
  <c r="Y293" i="7"/>
  <c r="C293" i="7"/>
  <c r="AC292" i="7"/>
  <c r="AE292" i="7" s="1"/>
  <c r="F292" i="7"/>
  <c r="Y289" i="7"/>
  <c r="C289" i="7"/>
  <c r="AC288" i="7"/>
  <c r="AE288" i="7" s="1"/>
  <c r="F288" i="7"/>
  <c r="Y285" i="7"/>
  <c r="C285" i="7"/>
  <c r="AC284" i="7"/>
  <c r="AE284" i="7" s="1"/>
  <c r="F284" i="7"/>
  <c r="Y281" i="7"/>
  <c r="C281" i="7"/>
  <c r="AC280" i="7"/>
  <c r="AE280" i="7" s="1"/>
  <c r="F280" i="7"/>
  <c r="Y277" i="7"/>
  <c r="C277" i="7"/>
  <c r="AC276" i="7"/>
  <c r="AE276" i="7" s="1"/>
  <c r="F276" i="7"/>
  <c r="Y273" i="7"/>
  <c r="C273" i="7"/>
  <c r="B238" i="7"/>
  <c r="W238" i="7"/>
  <c r="Z238" i="7"/>
  <c r="F238" i="7"/>
  <c r="AC238" i="7"/>
  <c r="AE238" i="7" s="1"/>
  <c r="AZ238" i="7"/>
  <c r="AI230" i="7"/>
  <c r="AI222" i="7"/>
  <c r="AI218" i="7"/>
  <c r="AZ192" i="7"/>
  <c r="B192" i="7"/>
  <c r="W192" i="7"/>
  <c r="C192" i="7"/>
  <c r="Y192" i="7"/>
  <c r="F192" i="7"/>
  <c r="AC192" i="7"/>
  <c r="AE192" i="7" s="1"/>
  <c r="Z192" i="7"/>
  <c r="AI192" i="7"/>
  <c r="AZ184" i="7"/>
  <c r="B184" i="7"/>
  <c r="W184" i="7"/>
  <c r="C184" i="7"/>
  <c r="Y184" i="7"/>
  <c r="Z184" i="7"/>
  <c r="F184" i="7"/>
  <c r="AC184" i="7"/>
  <c r="AE184" i="7" s="1"/>
  <c r="AI184" i="7"/>
  <c r="AZ314" i="7"/>
  <c r="AZ310" i="7"/>
  <c r="W309" i="7"/>
  <c r="B309" i="7"/>
  <c r="Z308" i="7"/>
  <c r="AZ306" i="7"/>
  <c r="W305" i="7"/>
  <c r="B305" i="7"/>
  <c r="Z304" i="7"/>
  <c r="AZ302" i="7"/>
  <c r="W301" i="7"/>
  <c r="B301" i="7"/>
  <c r="Z300" i="7"/>
  <c r="AZ298" i="7"/>
  <c r="W297" i="7"/>
  <c r="B297" i="7"/>
  <c r="Z296" i="7"/>
  <c r="AZ294" i="7"/>
  <c r="W293" i="7"/>
  <c r="B293" i="7"/>
  <c r="Z292" i="7"/>
  <c r="AZ290" i="7"/>
  <c r="W289" i="7"/>
  <c r="B289" i="7"/>
  <c r="Z288" i="7"/>
  <c r="AZ286" i="7"/>
  <c r="W285" i="7"/>
  <c r="B285" i="7"/>
  <c r="Z284" i="7"/>
  <c r="AZ282" i="7"/>
  <c r="W281" i="7"/>
  <c r="B281" i="7"/>
  <c r="Z280" i="7"/>
  <c r="AZ278" i="7"/>
  <c r="W277" i="7"/>
  <c r="B277" i="7"/>
  <c r="Z276" i="7"/>
  <c r="AZ274" i="7"/>
  <c r="W273" i="7"/>
  <c r="B273" i="7"/>
  <c r="AC270" i="7"/>
  <c r="AE270" i="7" s="1"/>
  <c r="F270" i="7"/>
  <c r="B269" i="7"/>
  <c r="W269" i="7"/>
  <c r="AI265" i="7"/>
  <c r="B265" i="7"/>
  <c r="W265" i="7"/>
  <c r="AI261" i="7"/>
  <c r="B261" i="7"/>
  <c r="W261" i="7"/>
  <c r="AI257" i="7"/>
  <c r="B257" i="7"/>
  <c r="W257" i="7"/>
  <c r="AI253" i="7"/>
  <c r="B253" i="7"/>
  <c r="W253" i="7"/>
  <c r="AI249" i="7"/>
  <c r="B249" i="7"/>
  <c r="W249" i="7"/>
  <c r="AI245" i="7"/>
  <c r="B245" i="7"/>
  <c r="W245" i="7"/>
  <c r="AI241" i="7"/>
  <c r="B241" i="7"/>
  <c r="W241" i="7"/>
  <c r="AC327" i="7"/>
  <c r="AE327" i="7" s="1"/>
  <c r="AC323" i="7"/>
  <c r="AE323" i="7" s="1"/>
  <c r="AC319" i="7"/>
  <c r="AE319" i="7" s="1"/>
  <c r="AC315" i="7"/>
  <c r="AE315" i="7" s="1"/>
  <c r="AI314" i="7"/>
  <c r="AC311" i="7"/>
  <c r="AE311" i="7" s="1"/>
  <c r="AI310" i="7"/>
  <c r="Y308" i="7"/>
  <c r="C308" i="7"/>
  <c r="AC307" i="7"/>
  <c r="AE307" i="7" s="1"/>
  <c r="AI306" i="7"/>
  <c r="Y304" i="7"/>
  <c r="C304" i="7"/>
  <c r="AC303" i="7"/>
  <c r="AE303" i="7" s="1"/>
  <c r="AI302" i="7"/>
  <c r="Y300" i="7"/>
  <c r="C300" i="7"/>
  <c r="AC299" i="7"/>
  <c r="AE299" i="7" s="1"/>
  <c r="AI298" i="7"/>
  <c r="Y296" i="7"/>
  <c r="C296" i="7"/>
  <c r="AC295" i="7"/>
  <c r="AE295" i="7" s="1"/>
  <c r="AI294" i="7"/>
  <c r="Y292" i="7"/>
  <c r="C292" i="7"/>
  <c r="AC291" i="7"/>
  <c r="AE291" i="7" s="1"/>
  <c r="AI290" i="7"/>
  <c r="Y288" i="7"/>
  <c r="C288" i="7"/>
  <c r="AC287" i="7"/>
  <c r="AE287" i="7" s="1"/>
  <c r="AI286" i="7"/>
  <c r="Y284" i="7"/>
  <c r="C284" i="7"/>
  <c r="AC283" i="7"/>
  <c r="AE283" i="7" s="1"/>
  <c r="AI282" i="7"/>
  <c r="Y280" i="7"/>
  <c r="C280" i="7"/>
  <c r="AC279" i="7"/>
  <c r="AE279" i="7" s="1"/>
  <c r="AI278" i="7"/>
  <c r="Y276" i="7"/>
  <c r="C276" i="7"/>
  <c r="AC275" i="7"/>
  <c r="AE275" i="7" s="1"/>
  <c r="AI274" i="7"/>
  <c r="Z270" i="7"/>
  <c r="F269" i="7"/>
  <c r="F268" i="7"/>
  <c r="F266" i="7"/>
  <c r="AC266" i="7"/>
  <c r="AE266" i="7" s="1"/>
  <c r="AZ266" i="7"/>
  <c r="F265" i="7"/>
  <c r="F264" i="7"/>
  <c r="F262" i="7"/>
  <c r="AC262" i="7"/>
  <c r="AE262" i="7" s="1"/>
  <c r="AZ262" i="7"/>
  <c r="F261" i="7"/>
  <c r="F260" i="7"/>
  <c r="F258" i="7"/>
  <c r="AC258" i="7"/>
  <c r="AE258" i="7" s="1"/>
  <c r="AZ258" i="7"/>
  <c r="F257" i="7"/>
  <c r="F256" i="7"/>
  <c r="F254" i="7"/>
  <c r="AC254" i="7"/>
  <c r="AE254" i="7" s="1"/>
  <c r="AZ254" i="7"/>
  <c r="F253" i="7"/>
  <c r="F252" i="7"/>
  <c r="F250" i="7"/>
  <c r="AC250" i="7"/>
  <c r="AE250" i="7" s="1"/>
  <c r="AZ250" i="7"/>
  <c r="F249" i="7"/>
  <c r="F248" i="7"/>
  <c r="F246" i="7"/>
  <c r="AC246" i="7"/>
  <c r="AE246" i="7" s="1"/>
  <c r="AZ246" i="7"/>
  <c r="F245" i="7"/>
  <c r="F244" i="7"/>
  <c r="F242" i="7"/>
  <c r="AC242" i="7"/>
  <c r="AE242" i="7" s="1"/>
  <c r="AZ242" i="7"/>
  <c r="AI238" i="7"/>
  <c r="C238" i="7"/>
  <c r="AZ156" i="7"/>
  <c r="B156" i="7"/>
  <c r="W156" i="7"/>
  <c r="C156" i="7"/>
  <c r="Y156" i="7"/>
  <c r="Z156" i="7"/>
  <c r="F156" i="7"/>
  <c r="AC156" i="7"/>
  <c r="AE156" i="7" s="1"/>
  <c r="AI156" i="7"/>
  <c r="AZ309" i="7"/>
  <c r="W308" i="7"/>
  <c r="W304" i="7"/>
  <c r="W300" i="7"/>
  <c r="W296" i="7"/>
  <c r="W292" i="7"/>
  <c r="W288" i="7"/>
  <c r="W284" i="7"/>
  <c r="W280" i="7"/>
  <c r="W276" i="7"/>
  <c r="B234" i="7"/>
  <c r="W234" i="7"/>
  <c r="Z234" i="7"/>
  <c r="F234" i="7"/>
  <c r="AC234" i="7"/>
  <c r="AE234" i="7" s="1"/>
  <c r="AZ234" i="7"/>
  <c r="AC314" i="7"/>
  <c r="AE314" i="7" s="1"/>
  <c r="AC310" i="7"/>
  <c r="AE310" i="7" s="1"/>
  <c r="AC306" i="7"/>
  <c r="AE306" i="7" s="1"/>
  <c r="AC302" i="7"/>
  <c r="AE302" i="7" s="1"/>
  <c r="AC298" i="7"/>
  <c r="AE298" i="7" s="1"/>
  <c r="AC294" i="7"/>
  <c r="AE294" i="7" s="1"/>
  <c r="AC290" i="7"/>
  <c r="AE290" i="7" s="1"/>
  <c r="AC286" i="7"/>
  <c r="AE286" i="7" s="1"/>
  <c r="AC282" i="7"/>
  <c r="AE282" i="7" s="1"/>
  <c r="AC278" i="7"/>
  <c r="AE278" i="7" s="1"/>
  <c r="AC274" i="7"/>
  <c r="AE274" i="7" s="1"/>
  <c r="W270" i="7"/>
  <c r="B270" i="7"/>
  <c r="Y238" i="7"/>
  <c r="B214" i="7"/>
  <c r="W214" i="7"/>
  <c r="C214" i="7"/>
  <c r="Y214" i="7"/>
  <c r="Z214" i="7"/>
  <c r="F214" i="7"/>
  <c r="AC214" i="7"/>
  <c r="AE214" i="7" s="1"/>
  <c r="AZ214" i="7"/>
  <c r="B203" i="7"/>
  <c r="W203" i="7"/>
  <c r="Z203" i="7"/>
  <c r="F203" i="7"/>
  <c r="AC203" i="7"/>
  <c r="AE203" i="7" s="1"/>
  <c r="Y203" i="7"/>
  <c r="C203" i="7"/>
  <c r="AI203" i="7"/>
  <c r="AZ203" i="7"/>
  <c r="AZ196" i="7"/>
  <c r="B196" i="7"/>
  <c r="W196" i="7"/>
  <c r="C196" i="7"/>
  <c r="Y196" i="7"/>
  <c r="F196" i="7"/>
  <c r="AC196" i="7"/>
  <c r="AE196" i="7" s="1"/>
  <c r="Z196" i="7"/>
  <c r="AI196" i="7"/>
  <c r="AZ188" i="7"/>
  <c r="B188" i="7"/>
  <c r="W188" i="7"/>
  <c r="C188" i="7"/>
  <c r="Y188" i="7"/>
  <c r="F188" i="7"/>
  <c r="AC188" i="7"/>
  <c r="AE188" i="7" s="1"/>
  <c r="Z188" i="7"/>
  <c r="AI188" i="7"/>
  <c r="W237" i="7"/>
  <c r="B237" i="7"/>
  <c r="W233" i="7"/>
  <c r="B233" i="7"/>
  <c r="W229" i="7"/>
  <c r="B229" i="7"/>
  <c r="W225" i="7"/>
  <c r="B225" i="7"/>
  <c r="Z220" i="7"/>
  <c r="Z216" i="7"/>
  <c r="Z212" i="7"/>
  <c r="C212" i="7"/>
  <c r="Y211" i="7"/>
  <c r="C211" i="7"/>
  <c r="AC209" i="7"/>
  <c r="AE209" i="7" s="1"/>
  <c r="F209" i="7"/>
  <c r="F208" i="7"/>
  <c r="AZ200" i="7"/>
  <c r="B200" i="7"/>
  <c r="W200" i="7"/>
  <c r="C200" i="7"/>
  <c r="Y200" i="7"/>
  <c r="AZ168" i="7"/>
  <c r="B168" i="7"/>
  <c r="W168" i="7"/>
  <c r="C168" i="7"/>
  <c r="Y168" i="7"/>
  <c r="Z168" i="7"/>
  <c r="F168" i="7"/>
  <c r="AC168" i="7"/>
  <c r="AE168" i="7" s="1"/>
  <c r="AI168" i="7"/>
  <c r="AI225" i="7"/>
  <c r="C219" i="7"/>
  <c r="Y215" i="7"/>
  <c r="C215" i="7"/>
  <c r="W209" i="7"/>
  <c r="B209" i="7"/>
  <c r="AC200" i="7"/>
  <c r="AE200" i="7" s="1"/>
  <c r="AZ172" i="7"/>
  <c r="B172" i="7"/>
  <c r="W172" i="7"/>
  <c r="C172" i="7"/>
  <c r="Y172" i="7"/>
  <c r="Z172" i="7"/>
  <c r="F172" i="7"/>
  <c r="AC172" i="7"/>
  <c r="AE172" i="7" s="1"/>
  <c r="AZ160" i="7"/>
  <c r="B160" i="7"/>
  <c r="W160" i="7"/>
  <c r="C160" i="7"/>
  <c r="Y160" i="7"/>
  <c r="Z160" i="7"/>
  <c r="F160" i="7"/>
  <c r="AC160" i="7"/>
  <c r="AE160" i="7" s="1"/>
  <c r="AI160" i="7"/>
  <c r="AZ144" i="7"/>
  <c r="B144" i="7"/>
  <c r="W144" i="7"/>
  <c r="C144" i="7"/>
  <c r="Y144" i="7"/>
  <c r="Z144" i="7"/>
  <c r="F144" i="7"/>
  <c r="AC144" i="7"/>
  <c r="AE144" i="7" s="1"/>
  <c r="AI144" i="7"/>
  <c r="F95" i="7"/>
  <c r="AC95" i="7"/>
  <c r="AE95" i="7" s="1"/>
  <c r="AI95" i="7"/>
  <c r="AZ95" i="7"/>
  <c r="B95" i="7"/>
  <c r="W95" i="7"/>
  <c r="Z95" i="7"/>
  <c r="Y95" i="7"/>
  <c r="C95" i="7"/>
  <c r="W219" i="7"/>
  <c r="W215" i="7"/>
  <c r="AZ211" i="7"/>
  <c r="Z200" i="7"/>
  <c r="F132" i="7"/>
  <c r="AC132" i="7"/>
  <c r="AE132" i="7" s="1"/>
  <c r="AZ132" i="7"/>
  <c r="B132" i="7"/>
  <c r="W132" i="7"/>
  <c r="Y132" i="7"/>
  <c r="Z132" i="7"/>
  <c r="C132" i="7"/>
  <c r="AI132" i="7"/>
  <c r="B212" i="7"/>
  <c r="W212" i="7"/>
  <c r="AZ204" i="7"/>
  <c r="B204" i="7"/>
  <c r="W204" i="7"/>
  <c r="C204" i="7"/>
  <c r="Y204" i="7"/>
  <c r="B199" i="7"/>
  <c r="W199" i="7"/>
  <c r="Z199" i="7"/>
  <c r="F199" i="7"/>
  <c r="AC199" i="7"/>
  <c r="AE199" i="7" s="1"/>
  <c r="B195" i="7"/>
  <c r="W195" i="7"/>
  <c r="Z195" i="7"/>
  <c r="F195" i="7"/>
  <c r="AC195" i="7"/>
  <c r="AE195" i="7" s="1"/>
  <c r="AI195" i="7"/>
  <c r="B191" i="7"/>
  <c r="W191" i="7"/>
  <c r="Z191" i="7"/>
  <c r="F191" i="7"/>
  <c r="AC191" i="7"/>
  <c r="AE191" i="7" s="1"/>
  <c r="AI191" i="7"/>
  <c r="B187" i="7"/>
  <c r="W187" i="7"/>
  <c r="Z187" i="7"/>
  <c r="F187" i="7"/>
  <c r="AC187" i="7"/>
  <c r="AE187" i="7" s="1"/>
  <c r="AI187" i="7"/>
  <c r="AZ176" i="7"/>
  <c r="B176" i="7"/>
  <c r="W176" i="7"/>
  <c r="C176" i="7"/>
  <c r="Y176" i="7"/>
  <c r="Z176" i="7"/>
  <c r="F176" i="7"/>
  <c r="AC176" i="7"/>
  <c r="AE176" i="7" s="1"/>
  <c r="AZ164" i="7"/>
  <c r="B164" i="7"/>
  <c r="W164" i="7"/>
  <c r="C164" i="7"/>
  <c r="Y164" i="7"/>
  <c r="Z164" i="7"/>
  <c r="F164" i="7"/>
  <c r="AC164" i="7"/>
  <c r="AE164" i="7" s="1"/>
  <c r="AI164" i="7"/>
  <c r="AZ148" i="7"/>
  <c r="B148" i="7"/>
  <c r="W148" i="7"/>
  <c r="C148" i="7"/>
  <c r="Y148" i="7"/>
  <c r="Z148" i="7"/>
  <c r="F148" i="7"/>
  <c r="AC148" i="7"/>
  <c r="AE148" i="7" s="1"/>
  <c r="AI148" i="7"/>
  <c r="F124" i="7"/>
  <c r="AC124" i="7"/>
  <c r="AE124" i="7" s="1"/>
  <c r="AZ124" i="7"/>
  <c r="B124" i="7"/>
  <c r="W124" i="7"/>
  <c r="Y124" i="7"/>
  <c r="Z124" i="7"/>
  <c r="C124" i="7"/>
  <c r="AI124" i="7"/>
  <c r="F212" i="7"/>
  <c r="F211" i="7"/>
  <c r="AI209" i="7"/>
  <c r="B207" i="7"/>
  <c r="W207" i="7"/>
  <c r="Z207" i="7"/>
  <c r="AI204" i="7"/>
  <c r="F204" i="7"/>
  <c r="AZ199" i="7"/>
  <c r="AZ208" i="7"/>
  <c r="B208" i="7"/>
  <c r="W208" i="7"/>
  <c r="AZ180" i="7"/>
  <c r="B180" i="7"/>
  <c r="W180" i="7"/>
  <c r="C180" i="7"/>
  <c r="Y180" i="7"/>
  <c r="Z180" i="7"/>
  <c r="F180" i="7"/>
  <c r="AC180" i="7"/>
  <c r="AE180" i="7" s="1"/>
  <c r="AZ152" i="7"/>
  <c r="B152" i="7"/>
  <c r="W152" i="7"/>
  <c r="C152" i="7"/>
  <c r="Y152" i="7"/>
  <c r="Z152" i="7"/>
  <c r="F152" i="7"/>
  <c r="AC152" i="7"/>
  <c r="AE152" i="7" s="1"/>
  <c r="AI152" i="7"/>
  <c r="F91" i="7"/>
  <c r="AC91" i="7"/>
  <c r="AE91" i="7" s="1"/>
  <c r="AI91" i="7"/>
  <c r="AZ91" i="7"/>
  <c r="B91" i="7"/>
  <c r="W91" i="7"/>
  <c r="Z91" i="7"/>
  <c r="C83" i="7"/>
  <c r="AI183" i="7"/>
  <c r="AI179" i="7"/>
  <c r="AI175" i="7"/>
  <c r="AI171" i="7"/>
  <c r="AI167" i="7"/>
  <c r="AI135" i="7"/>
  <c r="B135" i="7"/>
  <c r="W135" i="7"/>
  <c r="Z135" i="7"/>
  <c r="AI127" i="7"/>
  <c r="B127" i="7"/>
  <c r="W127" i="7"/>
  <c r="Z127" i="7"/>
  <c r="AI119" i="7"/>
  <c r="B119" i="7"/>
  <c r="W119" i="7"/>
  <c r="Z119" i="7"/>
  <c r="F99" i="7"/>
  <c r="AC99" i="7"/>
  <c r="AE99" i="7" s="1"/>
  <c r="AI99" i="7"/>
  <c r="AZ99" i="7"/>
  <c r="B99" i="7"/>
  <c r="W99" i="7"/>
  <c r="Z99" i="7"/>
  <c r="C91" i="7"/>
  <c r="F75" i="7"/>
  <c r="AC75" i="7"/>
  <c r="AE75" i="7" s="1"/>
  <c r="AI75" i="7"/>
  <c r="AZ75" i="7"/>
  <c r="B75" i="7"/>
  <c r="W75" i="7"/>
  <c r="Z75" i="7"/>
  <c r="AZ135" i="7"/>
  <c r="F135" i="7"/>
  <c r="AZ127" i="7"/>
  <c r="F127" i="7"/>
  <c r="AZ119" i="7"/>
  <c r="F119" i="7"/>
  <c r="F103" i="7"/>
  <c r="AC103" i="7"/>
  <c r="AE103" i="7" s="1"/>
  <c r="AI103" i="7"/>
  <c r="AZ103" i="7"/>
  <c r="B103" i="7"/>
  <c r="W103" i="7"/>
  <c r="Z103" i="7"/>
  <c r="AC183" i="7"/>
  <c r="AE183" i="7" s="1"/>
  <c r="F183" i="7"/>
  <c r="AC179" i="7"/>
  <c r="AE179" i="7" s="1"/>
  <c r="F179" i="7"/>
  <c r="AC175" i="7"/>
  <c r="AE175" i="7" s="1"/>
  <c r="F175" i="7"/>
  <c r="AC171" i="7"/>
  <c r="AE171" i="7" s="1"/>
  <c r="F171" i="7"/>
  <c r="AC167" i="7"/>
  <c r="AE167" i="7" s="1"/>
  <c r="F167" i="7"/>
  <c r="AC163" i="7"/>
  <c r="AE163" i="7" s="1"/>
  <c r="F163" i="7"/>
  <c r="AC159" i="7"/>
  <c r="AE159" i="7" s="1"/>
  <c r="F159" i="7"/>
  <c r="AC155" i="7"/>
  <c r="AE155" i="7" s="1"/>
  <c r="F155" i="7"/>
  <c r="AC151" i="7"/>
  <c r="AE151" i="7" s="1"/>
  <c r="F151" i="7"/>
  <c r="AC147" i="7"/>
  <c r="AE147" i="7" s="1"/>
  <c r="F147" i="7"/>
  <c r="AC143" i="7"/>
  <c r="AE143" i="7" s="1"/>
  <c r="F143" i="7"/>
  <c r="AC139" i="7"/>
  <c r="AE139" i="7" s="1"/>
  <c r="F139" i="7"/>
  <c r="AI115" i="7"/>
  <c r="AZ115" i="7"/>
  <c r="B115" i="7"/>
  <c r="W115" i="7"/>
  <c r="Z115" i="7"/>
  <c r="F107" i="7"/>
  <c r="AC107" i="7"/>
  <c r="AE107" i="7" s="1"/>
  <c r="AI107" i="7"/>
  <c r="AZ107" i="7"/>
  <c r="B107" i="7"/>
  <c r="W107" i="7"/>
  <c r="Z107" i="7"/>
  <c r="C99" i="7"/>
  <c r="Y91" i="7"/>
  <c r="F79" i="7"/>
  <c r="AC79" i="7"/>
  <c r="AE79" i="7" s="1"/>
  <c r="AI79" i="7"/>
  <c r="AZ79" i="7"/>
  <c r="B79" i="7"/>
  <c r="W79" i="7"/>
  <c r="Z79" i="7"/>
  <c r="C75" i="7"/>
  <c r="Z183" i="7"/>
  <c r="Z179" i="7"/>
  <c r="Z175" i="7"/>
  <c r="Z171" i="7"/>
  <c r="Z167" i="7"/>
  <c r="Z163" i="7"/>
  <c r="Z159" i="7"/>
  <c r="Z155" i="7"/>
  <c r="Z151" i="7"/>
  <c r="Z147" i="7"/>
  <c r="Z143" i="7"/>
  <c r="Z139" i="7"/>
  <c r="F138" i="7"/>
  <c r="F136" i="7"/>
  <c r="AZ136" i="7"/>
  <c r="B136" i="7"/>
  <c r="W136" i="7"/>
  <c r="AC135" i="7"/>
  <c r="AE135" i="7" s="1"/>
  <c r="C135" i="7"/>
  <c r="F128" i="7"/>
  <c r="AC128" i="7"/>
  <c r="AE128" i="7" s="1"/>
  <c r="AZ128" i="7"/>
  <c r="B128" i="7"/>
  <c r="W128" i="7"/>
  <c r="AC127" i="7"/>
  <c r="AE127" i="7" s="1"/>
  <c r="C127" i="7"/>
  <c r="F120" i="7"/>
  <c r="AC120" i="7"/>
  <c r="AE120" i="7" s="1"/>
  <c r="AZ120" i="7"/>
  <c r="B120" i="7"/>
  <c r="W120" i="7"/>
  <c r="AC119" i="7"/>
  <c r="AE119" i="7" s="1"/>
  <c r="C119" i="7"/>
  <c r="F115" i="7"/>
  <c r="F111" i="7"/>
  <c r="AC111" i="7"/>
  <c r="AE111" i="7" s="1"/>
  <c r="AI111" i="7"/>
  <c r="AZ111" i="7"/>
  <c r="B111" i="7"/>
  <c r="W111" i="7"/>
  <c r="Z111" i="7"/>
  <c r="C103" i="7"/>
  <c r="AI131" i="7"/>
  <c r="B131" i="7"/>
  <c r="W131" i="7"/>
  <c r="Z131" i="7"/>
  <c r="AI123" i="7"/>
  <c r="B123" i="7"/>
  <c r="W123" i="7"/>
  <c r="Z123" i="7"/>
  <c r="F83" i="7"/>
  <c r="AC83" i="7"/>
  <c r="AE83" i="7" s="1"/>
  <c r="AI83" i="7"/>
  <c r="AZ83" i="7"/>
  <c r="B83" i="7"/>
  <c r="W83" i="7"/>
  <c r="Z83" i="7"/>
  <c r="W183" i="7"/>
  <c r="W179" i="7"/>
  <c r="W175" i="7"/>
  <c r="W171" i="7"/>
  <c r="W167" i="7"/>
  <c r="W163" i="7"/>
  <c r="W159" i="7"/>
  <c r="W155" i="7"/>
  <c r="W151" i="7"/>
  <c r="W147" i="7"/>
  <c r="W143" i="7"/>
  <c r="W139" i="7"/>
  <c r="C138" i="7"/>
  <c r="AZ131" i="7"/>
  <c r="F131" i="7"/>
  <c r="AZ123" i="7"/>
  <c r="F123" i="7"/>
  <c r="C120" i="7"/>
  <c r="AC115" i="7"/>
  <c r="AE115" i="7" s="1"/>
  <c r="C115" i="7"/>
  <c r="C111" i="7"/>
  <c r="Y103" i="7"/>
  <c r="F87" i="7"/>
  <c r="AC87" i="7"/>
  <c r="AE87" i="7" s="1"/>
  <c r="AI87" i="7"/>
  <c r="AZ87" i="7"/>
  <c r="B87" i="7"/>
  <c r="W87" i="7"/>
  <c r="Z87" i="7"/>
  <c r="W116" i="7"/>
  <c r="B116" i="7"/>
  <c r="W112" i="7"/>
  <c r="B112" i="7"/>
  <c r="W108" i="7"/>
  <c r="B108" i="7"/>
  <c r="W104" i="7"/>
  <c r="B104" i="7"/>
  <c r="W100" i="7"/>
  <c r="B100" i="7"/>
  <c r="W96" i="7"/>
  <c r="B96" i="7"/>
  <c r="W92" i="7"/>
  <c r="B92" i="7"/>
  <c r="W88" i="7"/>
  <c r="B88" i="7"/>
  <c r="W84" i="7"/>
  <c r="B84" i="7"/>
  <c r="AZ81" i="7"/>
  <c r="W80" i="7"/>
  <c r="B80" i="7"/>
  <c r="AZ77" i="7"/>
  <c r="W76" i="7"/>
  <c r="B76" i="7"/>
  <c r="F73" i="7"/>
  <c r="F71" i="7"/>
  <c r="F69" i="7"/>
  <c r="F67" i="7"/>
  <c r="F65" i="7"/>
  <c r="F63" i="7"/>
  <c r="F61" i="7"/>
  <c r="AZ116" i="7"/>
  <c r="AZ112" i="7"/>
  <c r="AZ108" i="7"/>
  <c r="AZ104" i="7"/>
  <c r="AZ100" i="7"/>
  <c r="AZ96" i="7"/>
  <c r="AZ92" i="7"/>
  <c r="AZ88" i="7"/>
  <c r="AZ84" i="7"/>
  <c r="AZ80" i="7"/>
  <c r="AZ76" i="7"/>
  <c r="Y73" i="7"/>
  <c r="C73" i="7"/>
  <c r="Y71" i="7"/>
  <c r="C71" i="7"/>
  <c r="Y69" i="7"/>
  <c r="C69" i="7"/>
  <c r="Y67" i="7"/>
  <c r="C67" i="7"/>
  <c r="Y65" i="7"/>
  <c r="C65" i="7"/>
  <c r="Y63" i="7"/>
  <c r="C63" i="7"/>
  <c r="Y61" i="7"/>
  <c r="C61" i="7"/>
  <c r="W73" i="7"/>
  <c r="W71" i="7"/>
  <c r="W69" i="7"/>
  <c r="W67" i="7"/>
  <c r="W65" i="7"/>
  <c r="W63" i="7"/>
  <c r="AC116" i="7"/>
  <c r="AE116" i="7" s="1"/>
  <c r="AC112" i="7"/>
  <c r="AE112" i="7" s="1"/>
  <c r="Y109" i="7"/>
  <c r="AC108" i="7"/>
  <c r="AE108" i="7" s="1"/>
  <c r="Y105" i="7"/>
  <c r="AC104" i="7"/>
  <c r="AE104" i="7" s="1"/>
  <c r="Y101" i="7"/>
  <c r="AC100" i="7"/>
  <c r="AE100" i="7" s="1"/>
  <c r="Y97" i="7"/>
  <c r="AC96" i="7"/>
  <c r="AE96" i="7" s="1"/>
  <c r="Y93" i="7"/>
  <c r="AC92" i="7"/>
  <c r="AE92" i="7" s="1"/>
  <c r="Y89" i="7"/>
  <c r="AC88" i="7"/>
  <c r="AE88" i="7" s="1"/>
  <c r="Y85" i="7"/>
  <c r="AC84" i="7"/>
  <c r="AE84" i="7" s="1"/>
  <c r="Y81" i="7"/>
  <c r="AC80" i="7"/>
  <c r="AE80" i="7" s="1"/>
  <c r="Y77" i="7"/>
  <c r="AC76" i="7"/>
  <c r="AE76" i="7" s="1"/>
  <c r="Z73" i="7"/>
  <c r="AZ73" i="7"/>
  <c r="AZ71" i="7"/>
  <c r="Z71" i="7"/>
  <c r="Z69" i="7"/>
  <c r="AZ69" i="7"/>
  <c r="AZ67" i="7"/>
  <c r="Z67" i="7"/>
  <c r="Z65" i="7"/>
  <c r="AZ65" i="7"/>
  <c r="AZ63" i="7"/>
  <c r="Z63" i="7"/>
  <c r="B61" i="7"/>
  <c r="Z61" i="7"/>
  <c r="AZ61" i="7"/>
  <c r="Z59" i="7"/>
  <c r="AZ57" i="7"/>
  <c r="Z55" i="7"/>
  <c r="AZ53" i="7"/>
  <c r="Z51" i="7"/>
  <c r="AZ49" i="7"/>
  <c r="Z47" i="7"/>
  <c r="AZ45" i="7"/>
  <c r="Z43" i="7"/>
  <c r="AZ41" i="7"/>
  <c r="Z39" i="7"/>
  <c r="AZ37" i="7"/>
  <c r="Z35" i="7"/>
  <c r="AZ33" i="7"/>
  <c r="Z31" i="7"/>
  <c r="AZ29" i="7"/>
  <c r="Z27" i="7"/>
  <c r="AZ25" i="7"/>
  <c r="Z23" i="7"/>
  <c r="AZ21" i="7"/>
  <c r="Z19" i="7"/>
  <c r="AZ17" i="7"/>
  <c r="Z15" i="7"/>
  <c r="AZ13" i="7"/>
  <c r="Z11" i="7"/>
  <c r="D11" i="7"/>
  <c r="AZ9" i="7"/>
  <c r="Z7" i="7"/>
  <c r="D7" i="7"/>
  <c r="AZ5" i="7"/>
  <c r="B7" i="7"/>
  <c r="AC57" i="7"/>
  <c r="AE57" i="7" s="1"/>
  <c r="F57" i="7"/>
  <c r="AC53" i="7"/>
  <c r="AE53" i="7" s="1"/>
  <c r="F53" i="7"/>
  <c r="AC49" i="7"/>
  <c r="AE49" i="7" s="1"/>
  <c r="F49" i="7"/>
  <c r="AC45" i="7"/>
  <c r="AE45" i="7" s="1"/>
  <c r="F45" i="7"/>
  <c r="AC41" i="7"/>
  <c r="AE41" i="7" s="1"/>
  <c r="F41" i="7"/>
  <c r="AC37" i="7"/>
  <c r="AE37" i="7" s="1"/>
  <c r="F37" i="7"/>
  <c r="AC33" i="7"/>
  <c r="AE33" i="7" s="1"/>
  <c r="F33" i="7"/>
  <c r="AC29" i="7"/>
  <c r="AE29" i="7" s="1"/>
  <c r="F29" i="7"/>
  <c r="AC25" i="7"/>
  <c r="AE25" i="7" s="1"/>
  <c r="F25" i="7"/>
  <c r="AC21" i="7"/>
  <c r="AE21" i="7" s="1"/>
  <c r="F21" i="7"/>
  <c r="AC17" i="7"/>
  <c r="AE17" i="7" s="1"/>
  <c r="F17" i="7"/>
  <c r="AC13" i="7"/>
  <c r="AE13" i="7" s="1"/>
  <c r="F13" i="7"/>
  <c r="AC9" i="7"/>
  <c r="AE9" i="7" s="1"/>
  <c r="F9" i="7"/>
  <c r="C6" i="7"/>
  <c r="AC5" i="7"/>
  <c r="AE5" i="7" s="1"/>
  <c r="F5" i="7"/>
  <c r="Z57" i="7"/>
  <c r="Z53" i="7"/>
  <c r="W50" i="7"/>
  <c r="Z49" i="7"/>
  <c r="W46" i="7"/>
  <c r="Z45" i="7"/>
  <c r="W42" i="7"/>
  <c r="Z41" i="7"/>
  <c r="W38" i="7"/>
  <c r="Z37" i="7"/>
  <c r="W34" i="7"/>
  <c r="Z33" i="7"/>
  <c r="W30" i="7"/>
  <c r="Z29" i="7"/>
  <c r="W26" i="7"/>
  <c r="Z25" i="7"/>
  <c r="W22" i="7"/>
  <c r="Z21" i="7"/>
  <c r="W18" i="7"/>
  <c r="Z17" i="7"/>
  <c r="W14" i="7"/>
  <c r="Z13" i="7"/>
  <c r="D13" i="7"/>
  <c r="W10" i="7"/>
  <c r="Z9" i="7"/>
  <c r="D9" i="7"/>
  <c r="W6" i="7"/>
  <c r="Z5" i="7"/>
  <c r="D5" i="7"/>
  <c r="C5" i="7"/>
  <c r="W57" i="7"/>
  <c r="W53" i="7"/>
  <c r="W49" i="7"/>
  <c r="W45" i="7"/>
  <c r="W41" i="7"/>
  <c r="W37" i="7"/>
  <c r="W33" i="7"/>
  <c r="W29" i="7"/>
  <c r="W25" i="7"/>
  <c r="W21" i="7"/>
  <c r="W17" i="7"/>
  <c r="W13" i="7"/>
  <c r="I4" i="7"/>
  <c r="J4" i="7"/>
  <c r="BF4" i="7"/>
  <c r="BE4" i="7"/>
  <c r="BD4" i="7"/>
  <c r="E13" i="10"/>
  <c r="H4" i="7" l="1"/>
  <c r="P4" i="7" l="1"/>
  <c r="T4" i="7"/>
  <c r="S4" i="7"/>
  <c r="R4" i="7"/>
  <c r="Q4" i="7"/>
  <c r="O4" i="7"/>
  <c r="V4" i="7"/>
  <c r="AI4" i="7"/>
  <c r="Z4" i="7"/>
  <c r="Y4" i="7"/>
  <c r="W4" i="7"/>
  <c r="D4" i="7"/>
  <c r="L4" i="7"/>
  <c r="M4" i="7"/>
  <c r="B4" i="7"/>
  <c r="C4" i="7"/>
  <c r="AZ4" i="7"/>
  <c r="AC4" i="7"/>
  <c r="AE4" i="7" s="1"/>
  <c r="F4" i="7"/>
  <c r="E25" i="10"/>
  <c r="E23" i="10"/>
  <c r="D17" i="9"/>
  <c r="D11" i="10"/>
  <c r="D9" i="10"/>
  <c r="E21" i="10"/>
  <c r="G21" i="10" s="1"/>
  <c r="E11" i="10"/>
  <c r="E9" i="10" l="1"/>
  <c r="E5" i="10" l="1"/>
  <c r="E19" i="10"/>
  <c r="G19" i="10" s="1"/>
  <c r="G13" i="10"/>
  <c r="E17" i="10"/>
  <c r="G17" i="10" s="1"/>
  <c r="E15" i="10"/>
  <c r="G15" i="10" s="1"/>
  <c r="E7" i="10"/>
  <c r="G17" i="9" l="1"/>
</calcChain>
</file>

<file path=xl/sharedStrings.xml><?xml version="1.0" encoding="utf-8"?>
<sst xmlns="http://schemas.openxmlformats.org/spreadsheetml/2006/main" count="788" uniqueCount="715">
  <si>
    <t>v1.04</t>
  </si>
  <si>
    <t>HCP-OF-HOMN-006</t>
  </si>
  <si>
    <t>Order Form</t>
  </si>
  <si>
    <t>Sales Order Form</t>
  </si>
  <si>
    <t>Customer Name:</t>
  </si>
  <si>
    <t>Account Number:</t>
  </si>
  <si>
    <t>Order Ref:</t>
  </si>
  <si>
    <t>Recipient's Address:</t>
  </si>
  <si>
    <t>Name</t>
  </si>
  <si>
    <t>Telephone:</t>
  </si>
  <si>
    <t>Company / Department</t>
  </si>
  <si>
    <t>Email:</t>
  </si>
  <si>
    <t>(For use by Sales Rep.)</t>
  </si>
  <si>
    <t>Address Line 1</t>
  </si>
  <si>
    <t>Instructions:</t>
  </si>
  <si>
    <t>Order Doc Type:</t>
  </si>
  <si>
    <t>Address LIne2</t>
  </si>
  <si>
    <t>Gratis Reason Code:</t>
  </si>
  <si>
    <t>Address Line 3</t>
  </si>
  <si>
    <t>Override Discount?:</t>
  </si>
  <si>
    <t>Town</t>
  </si>
  <si>
    <t>Override Price?</t>
  </si>
  <si>
    <t>PostCode</t>
  </si>
  <si>
    <t>Override Address?:</t>
  </si>
  <si>
    <t>Choose Country</t>
  </si>
  <si>
    <t>Override Market?</t>
  </si>
  <si>
    <t>Override Status?</t>
  </si>
  <si>
    <t>Order Quantity:</t>
  </si>
  <si>
    <t>Order Total:</t>
  </si>
  <si>
    <t>Discount Plus?:</t>
  </si>
  <si>
    <t>ISBN</t>
  </si>
  <si>
    <t>Description</t>
  </si>
  <si>
    <t>Line Ref</t>
  </si>
  <si>
    <t>Discount</t>
  </si>
  <si>
    <t>Quantity</t>
  </si>
  <si>
    <t>R.R.P,</t>
  </si>
  <si>
    <t>Net Price</t>
  </si>
  <si>
    <t>Line Total</t>
  </si>
  <si>
    <t>Captain Danger and the Stupid Shadow</t>
  </si>
  <si>
    <t>Captain Danger and the Time Ghost</t>
  </si>
  <si>
    <t>Winnie-the-Pooh</t>
  </si>
  <si>
    <t>Monsters</t>
  </si>
  <si>
    <t>The Corner Shop on Apocalypse Street</t>
  </si>
  <si>
    <t>My Totally Epic Disaster Week</t>
  </si>
  <si>
    <t>Ketchup Kid</t>
  </si>
  <si>
    <t>Clifford: Big and Small</t>
  </si>
  <si>
    <t>All I Want (HB)</t>
  </si>
  <si>
    <t>All I Want (PB)</t>
  </si>
  <si>
    <t>Not Fair, Bear</t>
  </si>
  <si>
    <t>Bears Don't Share</t>
  </si>
  <si>
    <t>I Would Rather Hug a Tiger</t>
  </si>
  <si>
    <t>Not Another Dinosaur Book (PB)</t>
  </si>
  <si>
    <t>Not Another Unicorn Book</t>
  </si>
  <si>
    <t/>
  </si>
  <si>
    <t>The Friends Activity Book (PB)</t>
  </si>
  <si>
    <t>Friends: Everyone is Welcome</t>
  </si>
  <si>
    <t>Capybara Kingdom: Luna the Magical Dancing Capybara</t>
  </si>
  <si>
    <t>Capybara Kingdom: Cara the Shimmer Wings Capybara</t>
  </si>
  <si>
    <t>Capybara Kingdom: Mia the Crystal Sparkle Capybara</t>
  </si>
  <si>
    <t xml:space="preserve">Capybara Kingdom: Evie the Magic Feather Capybara </t>
  </si>
  <si>
    <t>Goo Jitzu: A Big Goo-prise!</t>
  </si>
  <si>
    <t>Diary of a Roblox Pro #12: Robot Battle</t>
  </si>
  <si>
    <t>Bad Guys TV Chapter Book #4</t>
  </si>
  <si>
    <t>Bad Guys TV Chapter Book #1</t>
  </si>
  <si>
    <t>Bad Guys TV Chapter Book #2</t>
  </si>
  <si>
    <t>Bad Guys TV Chapter Book #3</t>
  </si>
  <si>
    <t>I Survived the Hindenburg Disaster, 1937</t>
  </si>
  <si>
    <t>I Survived the Bombing of Pearl Harbour, 1941</t>
  </si>
  <si>
    <t>I Survived the Japanese Tsunami, 2011</t>
  </si>
  <si>
    <t>I Survived the Destruction of Pompeii, AD 79</t>
  </si>
  <si>
    <t>Wings of Fire: Darkness of Dragons</t>
  </si>
  <si>
    <t xml:space="preserve">Wings of Fire: The Lost Continent </t>
  </si>
  <si>
    <t>Wings of Fire: The Hive Queen</t>
  </si>
  <si>
    <t>Spider-Man Manga: Shadow Warrior #2</t>
  </si>
  <si>
    <t>Spider-Man Manga: Shadow Warrior #1</t>
  </si>
  <si>
    <t>Pride and Prejudice (Reissue)</t>
  </si>
  <si>
    <t>Sense and Sensibility (Reissue)</t>
  </si>
  <si>
    <t>Tylor Whitlock Just Won't Die</t>
  </si>
  <si>
    <t>Mocha My Day</t>
  </si>
  <si>
    <t>Goo Jitzu: Goo-tastic Games</t>
  </si>
  <si>
    <t>Mark Rober: Squirrel vs Maze</t>
  </si>
  <si>
    <t>Mark Rober: Lava vs Laser</t>
  </si>
  <si>
    <t>Mark Rober: Extreme Engineering</t>
  </si>
  <si>
    <t>All Access: Sabrina Carpenter 100% Unofficial</t>
  </si>
  <si>
    <t>Five Nights at Freddy's: Five Nights at Freddy's Updated Character Encyclopedia</t>
  </si>
  <si>
    <t>Fighting Fantasy: City of Thieves (Collector's Edition)</t>
  </si>
  <si>
    <t>Fighting Fantasy: Tomb of the Golden Skull</t>
  </si>
  <si>
    <t>Harry Potter: Owls - A Creatures and Companions Book and Plush</t>
  </si>
  <si>
    <t>Pokemon Ready for Adventure</t>
  </si>
  <si>
    <t>Dog Man: Dog Man Saves the Day!</t>
  </si>
  <si>
    <t>The Klutz Book of Colorforms</t>
  </si>
  <si>
    <t>Harper Collins Publishers, 1 Robroyston Gate, Robroyston, Glasgow, G33 1JN   Telephone: 0141 306 3100  Email: orders@harpercollins.co.uk</t>
  </si>
  <si>
    <t>mandatory</t>
  </si>
  <si>
    <t>optional</t>
  </si>
  <si>
    <t>new address</t>
  </si>
  <si>
    <t>not in use for order upload</t>
  </si>
  <si>
    <t>SAN</t>
  </si>
  <si>
    <t>Customer 
Account</t>
  </si>
  <si>
    <t>Purchase order 
Reference</t>
  </si>
  <si>
    <t>Line Reference</t>
  </si>
  <si>
    <t>Not in Use</t>
  </si>
  <si>
    <t>Client Article
Reference</t>
  </si>
  <si>
    <t>Pub Price 
(RRP)</t>
  </si>
  <si>
    <t>Net Price 
(Unit Price)</t>
  </si>
  <si>
    <t>Net Value 
(Total Value)</t>
  </si>
  <si>
    <t>Additional 
Discount</t>
  </si>
  <si>
    <t>Ship To Name / 
Attn. Of</t>
  </si>
  <si>
    <t>Ship To Company /
Dep.</t>
  </si>
  <si>
    <t>Ship To Address 
Line 1</t>
  </si>
  <si>
    <t>Ship To Address 
Line 2</t>
  </si>
  <si>
    <t>Ship To Address 
Line 3</t>
  </si>
  <si>
    <t>Ship To  City</t>
  </si>
  <si>
    <t>Ship To Province/ State</t>
  </si>
  <si>
    <t>Ship To Postal/ 
Zip Code</t>
  </si>
  <si>
    <t>Ship To Country 
Code</t>
  </si>
  <si>
    <t>Ship To Phone
PFX</t>
  </si>
  <si>
    <t>Ship To Phone
Number</t>
  </si>
  <si>
    <t>Ship To Email
Address</t>
  </si>
  <si>
    <t>Ship To EORI 
Number</t>
  </si>
  <si>
    <t>Record Backorder
 (Y=Allow, N=Prevent)</t>
  </si>
  <si>
    <t>Order Type
(SA,GR,DD etc)</t>
  </si>
  <si>
    <t>Gratis Reason Code
(02-Sample, CD- Charity Donation)</t>
  </si>
  <si>
    <t>Order Pool 
(24H, PRF, SOS)</t>
  </si>
  <si>
    <t>Override Merge
(MERGE/
NOMERGE</t>
  </si>
  <si>
    <t>Override Title
Status 
(P= Override P to A)</t>
  </si>
  <si>
    <t xml:space="preserve">Backorder Restrictions
@ Line Level ( Y=Allow, N=Prevent
P= Override P to A)
</t>
  </si>
  <si>
    <t xml:space="preserve">Carrier Code
</t>
  </si>
  <si>
    <t xml:space="preserve">Route
</t>
  </si>
  <si>
    <t>Timed Delivery Service
(B,C,H,F,G)</t>
  </si>
  <si>
    <t>Change Shipping Way
(Y/N)</t>
  </si>
  <si>
    <t>LOT Number
(008= Signed, 002 Don’t Use)</t>
  </si>
  <si>
    <t>Override Surcharge
(Y/N)</t>
  </si>
  <si>
    <t>Override Market
Restriction at 
Header Level (Y/N)</t>
  </si>
  <si>
    <t>Market Restrictions 
Line Level (Y/N)</t>
  </si>
  <si>
    <t>Source Code</t>
  </si>
  <si>
    <t>Royalty
(Y/N)</t>
  </si>
  <si>
    <t>Sales type</t>
  </si>
  <si>
    <t xml:space="preserve">Vendor Code </t>
  </si>
  <si>
    <t>Ref_Purhead_No</t>
  </si>
  <si>
    <t>Ref_Purline_No</t>
  </si>
  <si>
    <t>Override Bill To 
Address (Y/N)</t>
  </si>
  <si>
    <t xml:space="preserve">Vat Number </t>
  </si>
  <si>
    <t>Cost Centre</t>
  </si>
  <si>
    <t>FF Acount Number</t>
  </si>
  <si>
    <t xml:space="preserve">Override List Price
(Y/N) </t>
  </si>
  <si>
    <t>Client Article Ref</t>
  </si>
  <si>
    <t>Bill To Name / 
Attn. Of</t>
  </si>
  <si>
    <t>Bill To Company /
Dep.</t>
  </si>
  <si>
    <t>Bill To Address 
Line 1</t>
  </si>
  <si>
    <t>Bill To Address 
Line 2</t>
  </si>
  <si>
    <t>Bill To Address 
Line 3</t>
  </si>
  <si>
    <t>Bill To City</t>
  </si>
  <si>
    <t>Bill To Province/ State</t>
  </si>
  <si>
    <t>Bill To Postal/ 
Zip Code</t>
  </si>
  <si>
    <t>Bill To Country 
Code</t>
  </si>
  <si>
    <t>Bill To Phone
PFX</t>
  </si>
  <si>
    <t>Bill To Phone
Number</t>
  </si>
  <si>
    <t>Bill To Email
Address</t>
  </si>
  <si>
    <t>Bill To EORI 
Number</t>
  </si>
  <si>
    <t>Ext System ID Header
(AR number,Case Number)</t>
  </si>
  <si>
    <t>Ext System ID Line 
(Auto populated from
Approval Request)</t>
  </si>
  <si>
    <t>Digital Country
Code</t>
  </si>
  <si>
    <t>Override Small
Order (Y/N)</t>
  </si>
  <si>
    <t>Delivery Date
(Automatically Fixed
DD/MM/YY)</t>
  </si>
  <si>
    <t>Returns Basis
(F/R)</t>
  </si>
  <si>
    <t>Order Notes Code
(BOOOKIN REF, INV
ORDER REMARK)</t>
  </si>
  <si>
    <t>Order Notes Text
(Free text field to
match Order Notres Code)</t>
  </si>
  <si>
    <t>Carrier Notification
(Y/N)</t>
  </si>
  <si>
    <t>From CDS</t>
  </si>
  <si>
    <t>FROM Vista (same as CDS)</t>
  </si>
  <si>
    <t>FROM CDS (description adapted for Education)</t>
  </si>
  <si>
    <t>Packs</t>
  </si>
  <si>
    <t>Country</t>
  </si>
  <si>
    <t>A 2</t>
  </si>
  <si>
    <t>Order Type Code</t>
  </si>
  <si>
    <t>Gratis Code</t>
  </si>
  <si>
    <t>Legend</t>
  </si>
  <si>
    <t>Source Ext</t>
  </si>
  <si>
    <t>Options</t>
  </si>
  <si>
    <t>------------------------------------------------</t>
  </si>
  <si>
    <t>--------</t>
  </si>
  <si>
    <t>Blank</t>
  </si>
  <si>
    <t xml:space="preserve"> </t>
  </si>
  <si>
    <t>SA - Normal Sale</t>
  </si>
  <si>
    <t>Normal Sale</t>
  </si>
  <si>
    <t>02 - Sample</t>
  </si>
  <si>
    <t>E</t>
  </si>
  <si>
    <t>Email</t>
  </si>
  <si>
    <t>Yes</t>
  </si>
  <si>
    <t>AFGHANISTAN</t>
  </si>
  <si>
    <t>AF</t>
  </si>
  <si>
    <t>GR - Gratis</t>
  </si>
  <si>
    <t>Gratis</t>
  </si>
  <si>
    <t>03 - Replacement</t>
  </si>
  <si>
    <t>P</t>
  </si>
  <si>
    <t>Phone</t>
  </si>
  <si>
    <t>No</t>
  </si>
  <si>
    <t>ÅLAND ISLANDS</t>
  </si>
  <si>
    <t>AX</t>
  </si>
  <si>
    <t>QO - Quotation</t>
  </si>
  <si>
    <t>Quotation Invoice</t>
  </si>
  <si>
    <t>04 - Author Copy</t>
  </si>
  <si>
    <t>ALBANIA</t>
  </si>
  <si>
    <t>AL</t>
  </si>
  <si>
    <t>CB - Consignment Build</t>
  </si>
  <si>
    <t>05 - Review Copy</t>
  </si>
  <si>
    <t>ALGERIA</t>
  </si>
  <si>
    <t>DZ</t>
  </si>
  <si>
    <t>CC - Consignment Consume</t>
  </si>
  <si>
    <t>AMERICAN SAMOA</t>
  </si>
  <si>
    <t>AS</t>
  </si>
  <si>
    <t>CD - Consignment Direct</t>
  </si>
  <si>
    <t>ANDORRA</t>
  </si>
  <si>
    <t>AD</t>
  </si>
  <si>
    <t>DD - Direct Delivery</t>
  </si>
  <si>
    <t>ANGOLA</t>
  </si>
  <si>
    <t>AO</t>
  </si>
  <si>
    <t>DV - Direct Value</t>
  </si>
  <si>
    <t>ANGUILLA</t>
  </si>
  <si>
    <t>AI</t>
  </si>
  <si>
    <t>RS - Remainder Sales</t>
  </si>
  <si>
    <t>ANTARCTICA</t>
  </si>
  <si>
    <t>AQ</t>
  </si>
  <si>
    <t>VO - Value Only</t>
  </si>
  <si>
    <t>ANTIGUA AND BARBUDA</t>
  </si>
  <si>
    <t>AG</t>
  </si>
  <si>
    <t>ARGENTINA</t>
  </si>
  <si>
    <t>AR</t>
  </si>
  <si>
    <t>ARMENIA</t>
  </si>
  <si>
    <t>AM</t>
  </si>
  <si>
    <t>ARUBA</t>
  </si>
  <si>
    <t>AW</t>
  </si>
  <si>
    <t>AUSTRALIA</t>
  </si>
  <si>
    <t>AU</t>
  </si>
  <si>
    <t>AUSTRIA</t>
  </si>
  <si>
    <t>AT</t>
  </si>
  <si>
    <t>AZERBAIJAN</t>
  </si>
  <si>
    <t>AZ</t>
  </si>
  <si>
    <t>BAHAMAS</t>
  </si>
  <si>
    <t>BS</t>
  </si>
  <si>
    <t>BAHRAIN</t>
  </si>
  <si>
    <t>BH</t>
  </si>
  <si>
    <t>BANGLADESH</t>
  </si>
  <si>
    <t>BD</t>
  </si>
  <si>
    <t>BARBADOS</t>
  </si>
  <si>
    <t>BB</t>
  </si>
  <si>
    <t>BELGIUM</t>
  </si>
  <si>
    <t>BE</t>
  </si>
  <si>
    <t>BELIZE</t>
  </si>
  <si>
    <t>BZ</t>
  </si>
  <si>
    <t>BENIN</t>
  </si>
  <si>
    <t>BJ</t>
  </si>
  <si>
    <t>BERMUDA</t>
  </si>
  <si>
    <t>BM</t>
  </si>
  <si>
    <t>BHUTAN</t>
  </si>
  <si>
    <t>BT</t>
  </si>
  <si>
    <t>BOLIVIA, PLURINATIONAL STATE OF</t>
  </si>
  <si>
    <t>BO</t>
  </si>
  <si>
    <t>BOSNIA AND HERZEGOVINA</t>
  </si>
  <si>
    <t>BA</t>
  </si>
  <si>
    <t>BOTSWANA</t>
  </si>
  <si>
    <t>BW</t>
  </si>
  <si>
    <t>BOUVET ISLAND</t>
  </si>
  <si>
    <t>BV</t>
  </si>
  <si>
    <t>BRAZIL</t>
  </si>
  <si>
    <t>BR</t>
  </si>
  <si>
    <t>BRITISH INDIAN OCEAN TERRITORY</t>
  </si>
  <si>
    <t>IO</t>
  </si>
  <si>
    <t>BRUNEI DARUSSALAM</t>
  </si>
  <si>
    <t>BN</t>
  </si>
  <si>
    <t>BULGARIA</t>
  </si>
  <si>
    <t>BG</t>
  </si>
  <si>
    <t>BURKINA FASO</t>
  </si>
  <si>
    <t>BF</t>
  </si>
  <si>
    <t>BURMA (MYANMAR)</t>
  </si>
  <si>
    <t>MM</t>
  </si>
  <si>
    <t>BURUNDI</t>
  </si>
  <si>
    <t>BI</t>
  </si>
  <si>
    <t>CAMBODIA</t>
  </si>
  <si>
    <t>KH</t>
  </si>
  <si>
    <t>CAMEROON</t>
  </si>
  <si>
    <t>CM</t>
  </si>
  <si>
    <t>CANADA</t>
  </si>
  <si>
    <t>CA</t>
  </si>
  <si>
    <t>CAPE VERDE</t>
  </si>
  <si>
    <t>CV</t>
  </si>
  <si>
    <t>CARIBBEAN ISLAND CURACAO</t>
  </si>
  <si>
    <t>CW</t>
  </si>
  <si>
    <t>CAYMAN ISLANDS</t>
  </si>
  <si>
    <t>KY</t>
  </si>
  <si>
    <t>CENTRAL AFRICAN REPUBLIC</t>
  </si>
  <si>
    <t>CF</t>
  </si>
  <si>
    <t>CHAD</t>
  </si>
  <si>
    <t>TD</t>
  </si>
  <si>
    <t>CHILE</t>
  </si>
  <si>
    <t>CL</t>
  </si>
  <si>
    <t>CHINA</t>
  </si>
  <si>
    <t>CN</t>
  </si>
  <si>
    <t>CHRISTMAS ISLAND</t>
  </si>
  <si>
    <t>CX</t>
  </si>
  <si>
    <t>COCOS (KEELING) ISLANDS</t>
  </si>
  <si>
    <t>CC</t>
  </si>
  <si>
    <t>COLOMBIA</t>
  </si>
  <si>
    <t>CO</t>
  </si>
  <si>
    <t>COMOROS</t>
  </si>
  <si>
    <t>KM</t>
  </si>
  <si>
    <t>CONGO</t>
  </si>
  <si>
    <t>CG</t>
  </si>
  <si>
    <t>CONGO, THE DEMOCRATIC REPUBLIC OF THE</t>
  </si>
  <si>
    <t>CD</t>
  </si>
  <si>
    <t>COOK ISLANDS</t>
  </si>
  <si>
    <t>CK</t>
  </si>
  <si>
    <t>COSTA RICA</t>
  </si>
  <si>
    <t>CR</t>
  </si>
  <si>
    <t>CÔTE D'IVOIRE</t>
  </si>
  <si>
    <t>CI</t>
  </si>
  <si>
    <t>CROATIA</t>
  </si>
  <si>
    <t>HR</t>
  </si>
  <si>
    <t>CYPRUS</t>
  </si>
  <si>
    <t>CY</t>
  </si>
  <si>
    <t>CZECH REPUBLIC</t>
  </si>
  <si>
    <t>CZ</t>
  </si>
  <si>
    <t>DENMARK</t>
  </si>
  <si>
    <t>DK</t>
  </si>
  <si>
    <t>DJIBOUTI</t>
  </si>
  <si>
    <t>DJ</t>
  </si>
  <si>
    <t>DOMINICA</t>
  </si>
  <si>
    <t>DM</t>
  </si>
  <si>
    <t>DOMINICAN REPUBLIC</t>
  </si>
  <si>
    <t>DO</t>
  </si>
  <si>
    <t>ECUADOR</t>
  </si>
  <si>
    <t>EC</t>
  </si>
  <si>
    <t>EGYPT</t>
  </si>
  <si>
    <t>EG</t>
  </si>
  <si>
    <t>EL SALVADOR</t>
  </si>
  <si>
    <t>SV</t>
  </si>
  <si>
    <t>EQUATORIAL GUINEA</t>
  </si>
  <si>
    <t>GQ</t>
  </si>
  <si>
    <t>ERITREA</t>
  </si>
  <si>
    <t>ER</t>
  </si>
  <si>
    <t>ESTONIA</t>
  </si>
  <si>
    <t>EE</t>
  </si>
  <si>
    <t>ETHIOPIA</t>
  </si>
  <si>
    <t>ET</t>
  </si>
  <si>
    <t>FALKLAND ISLANDS (MALVINAS)</t>
  </si>
  <si>
    <t>FK</t>
  </si>
  <si>
    <t>FAROE ISLANDS</t>
  </si>
  <si>
    <t>FO</t>
  </si>
  <si>
    <t>FIJI</t>
  </si>
  <si>
    <t>FJ</t>
  </si>
  <si>
    <t>FINLAND</t>
  </si>
  <si>
    <t>FI</t>
  </si>
  <si>
    <t>FRANCE</t>
  </si>
  <si>
    <t>FR</t>
  </si>
  <si>
    <t>FRENCH GUIANA</t>
  </si>
  <si>
    <t>GF</t>
  </si>
  <si>
    <t>FRENCH POLYNESIA</t>
  </si>
  <si>
    <t>PF</t>
  </si>
  <si>
    <t>FRENCH SOUTHERN TERRITORIES</t>
  </si>
  <si>
    <t>TF</t>
  </si>
  <si>
    <t>GABON</t>
  </si>
  <si>
    <t>GA</t>
  </si>
  <si>
    <t>GAMBIA</t>
  </si>
  <si>
    <t>GM</t>
  </si>
  <si>
    <t>GEORGIA</t>
  </si>
  <si>
    <t>GE</t>
  </si>
  <si>
    <t>GERMANY</t>
  </si>
  <si>
    <t>DE</t>
  </si>
  <si>
    <t>GHANA</t>
  </si>
  <si>
    <t>GH</t>
  </si>
  <si>
    <t>GIBRALTAR</t>
  </si>
  <si>
    <t>GI</t>
  </si>
  <si>
    <t>GREECE</t>
  </si>
  <si>
    <t>GR</t>
  </si>
  <si>
    <t>GREENLAND</t>
  </si>
  <si>
    <t>GL</t>
  </si>
  <si>
    <t>GRENADA</t>
  </si>
  <si>
    <t>GD</t>
  </si>
  <si>
    <t>GUADELOUPE</t>
  </si>
  <si>
    <t>GP</t>
  </si>
  <si>
    <t>GUAM</t>
  </si>
  <si>
    <t>GU</t>
  </si>
  <si>
    <t>GUATEMALA</t>
  </si>
  <si>
    <t>GT</t>
  </si>
  <si>
    <t>GUERNSEY</t>
  </si>
  <si>
    <t>GG</t>
  </si>
  <si>
    <t>GUINEA</t>
  </si>
  <si>
    <t>GN</t>
  </si>
  <si>
    <t>GUINEA-BISSAU</t>
  </si>
  <si>
    <t>GW</t>
  </si>
  <si>
    <t>GUYANA</t>
  </si>
  <si>
    <t>GY</t>
  </si>
  <si>
    <t>HAITI</t>
  </si>
  <si>
    <t>HT</t>
  </si>
  <si>
    <t>HEARD ISLAND AND MCDONALD ISLANDS</t>
  </si>
  <si>
    <t>HM</t>
  </si>
  <si>
    <t>HONDURAS</t>
  </si>
  <si>
    <t>HN</t>
  </si>
  <si>
    <t>HONG KONG</t>
  </si>
  <si>
    <t>HK</t>
  </si>
  <si>
    <t>HUNGARY</t>
  </si>
  <si>
    <t>HU</t>
  </si>
  <si>
    <t>ICELAND</t>
  </si>
  <si>
    <t>IS</t>
  </si>
  <si>
    <t>INDIA</t>
  </si>
  <si>
    <t>IN</t>
  </si>
  <si>
    <t>INDONESIA</t>
  </si>
  <si>
    <t>ID</t>
  </si>
  <si>
    <t>IRAQ</t>
  </si>
  <si>
    <t>IQ</t>
  </si>
  <si>
    <t>IRELAND</t>
  </si>
  <si>
    <t>IE</t>
  </si>
  <si>
    <t>ISLE OF MAN</t>
  </si>
  <si>
    <t>IM</t>
  </si>
  <si>
    <t>ISRAEL</t>
  </si>
  <si>
    <t>IL</t>
  </si>
  <si>
    <t>ITALY</t>
  </si>
  <si>
    <t>IT</t>
  </si>
  <si>
    <t>JAMAICA</t>
  </si>
  <si>
    <t>JM</t>
  </si>
  <si>
    <t>JAPAN</t>
  </si>
  <si>
    <t>JP</t>
  </si>
  <si>
    <t>JERSEY</t>
  </si>
  <si>
    <t>JE</t>
  </si>
  <si>
    <t>JORDAN</t>
  </si>
  <si>
    <t>JO</t>
  </si>
  <si>
    <t>KAZAKHSTAN</t>
  </si>
  <si>
    <t>KZ</t>
  </si>
  <si>
    <t>KENYA</t>
  </si>
  <si>
    <t>KE</t>
  </si>
  <si>
    <t>KIRIBATI</t>
  </si>
  <si>
    <t>KI</t>
  </si>
  <si>
    <t>KOREA, REPUBLIC OF</t>
  </si>
  <si>
    <t>KR</t>
  </si>
  <si>
    <t>KOSOVO</t>
  </si>
  <si>
    <t>XK</t>
  </si>
  <si>
    <t>KUWAIT</t>
  </si>
  <si>
    <t>KW</t>
  </si>
  <si>
    <t>KYRGYZSTAN</t>
  </si>
  <si>
    <t>KG</t>
  </si>
  <si>
    <t>LAO PEOPLE'S DEMOCRATIC REPUBLIC</t>
  </si>
  <si>
    <t>LA</t>
  </si>
  <si>
    <t>LATVIA</t>
  </si>
  <si>
    <t>LV</t>
  </si>
  <si>
    <t>LEBANON</t>
  </si>
  <si>
    <t>LB</t>
  </si>
  <si>
    <t>LESOTHO</t>
  </si>
  <si>
    <t>LS</t>
  </si>
  <si>
    <t>LIBERIA</t>
  </si>
  <si>
    <t>LR</t>
  </si>
  <si>
    <t>LIBYAN ARAB JAMAHIRIYA</t>
  </si>
  <si>
    <t>LY</t>
  </si>
  <si>
    <t>LIECHTENSTEIN</t>
  </si>
  <si>
    <t>LI</t>
  </si>
  <si>
    <t>LITHUANIA</t>
  </si>
  <si>
    <t>LT</t>
  </si>
  <si>
    <t>LUXEMBOURG</t>
  </si>
  <si>
    <t>LU</t>
  </si>
  <si>
    <t>MACAO</t>
  </si>
  <si>
    <t>MO</t>
  </si>
  <si>
    <t>MACEDONIA, THE FORMER YUGOSLAV REPUBLIC OF</t>
  </si>
  <si>
    <t>MK</t>
  </si>
  <si>
    <t>MADAGASCAR</t>
  </si>
  <si>
    <t>MG</t>
  </si>
  <si>
    <t>MALAWI</t>
  </si>
  <si>
    <t>MW</t>
  </si>
  <si>
    <t>MALAYSIA</t>
  </si>
  <si>
    <t>MY</t>
  </si>
  <si>
    <t>MALDIVES</t>
  </si>
  <si>
    <t>MV</t>
  </si>
  <si>
    <t>MALI</t>
  </si>
  <si>
    <t>ML</t>
  </si>
  <si>
    <t>MALTA</t>
  </si>
  <si>
    <t>MT</t>
  </si>
  <si>
    <t>MARSHALL ISLANDS</t>
  </si>
  <si>
    <t>MH</t>
  </si>
  <si>
    <t>MARTINIQUE</t>
  </si>
  <si>
    <t>MQ</t>
  </si>
  <si>
    <t>MAURITANIA</t>
  </si>
  <si>
    <t>MR</t>
  </si>
  <si>
    <t>MAURITIUS</t>
  </si>
  <si>
    <t>MU</t>
  </si>
  <si>
    <t>MAYOTTE</t>
  </si>
  <si>
    <t>YT</t>
  </si>
  <si>
    <t>MEXICO</t>
  </si>
  <si>
    <t>MX</t>
  </si>
  <si>
    <t>MICRONESIA, FEDERATED STATES OF</t>
  </si>
  <si>
    <t>FM</t>
  </si>
  <si>
    <t>MOLDOVA, REPUBLIC OF</t>
  </si>
  <si>
    <t>MD</t>
  </si>
  <si>
    <t>MONACO</t>
  </si>
  <si>
    <t>MC</t>
  </si>
  <si>
    <t>MONGOLIA</t>
  </si>
  <si>
    <t>MN</t>
  </si>
  <si>
    <t>MONTENEGRO</t>
  </si>
  <si>
    <t>ME</t>
  </si>
  <si>
    <t>MONTSERRAT</t>
  </si>
  <si>
    <t>MS</t>
  </si>
  <si>
    <t>MOROCCO</t>
  </si>
  <si>
    <t>MA</t>
  </si>
  <si>
    <t>MOZAMBIQUE</t>
  </si>
  <si>
    <t>MZ</t>
  </si>
  <si>
    <t>NAMIBIA</t>
  </si>
  <si>
    <t>NA</t>
  </si>
  <si>
    <t>NAURU</t>
  </si>
  <si>
    <t>NR</t>
  </si>
  <si>
    <t>NEPAL</t>
  </si>
  <si>
    <t>NP</t>
  </si>
  <si>
    <t>NETHERLANDS</t>
  </si>
  <si>
    <t>NL</t>
  </si>
  <si>
    <t>NETHERLANDS ANTILLES</t>
  </si>
  <si>
    <t>AN</t>
  </si>
  <si>
    <t>NEW CALEDONIA</t>
  </si>
  <si>
    <t>NC</t>
  </si>
  <si>
    <t>NEW ZEALAND</t>
  </si>
  <si>
    <t>NZ</t>
  </si>
  <si>
    <t>NICARAGUA</t>
  </si>
  <si>
    <t>NI</t>
  </si>
  <si>
    <t>NIGER</t>
  </si>
  <si>
    <t>NE</t>
  </si>
  <si>
    <t>NIGERIA</t>
  </si>
  <si>
    <t>NG</t>
  </si>
  <si>
    <t>NIUE</t>
  </si>
  <si>
    <t>NU</t>
  </si>
  <si>
    <t>NORFOLK ISLAND</t>
  </si>
  <si>
    <t>NF</t>
  </si>
  <si>
    <t>NORTHERN MARIANA ISLANDS</t>
  </si>
  <si>
    <t>MP</t>
  </si>
  <si>
    <t>NORWAY</t>
  </si>
  <si>
    <t>NO</t>
  </si>
  <si>
    <t>OMAN</t>
  </si>
  <si>
    <t>OM</t>
  </si>
  <si>
    <t>PAKISTAN</t>
  </si>
  <si>
    <t>PK</t>
  </si>
  <si>
    <t>PALAU</t>
  </si>
  <si>
    <t>PW</t>
  </si>
  <si>
    <t>PALESTINIAN TERRITORY, OCCUPIED</t>
  </si>
  <si>
    <t>PS</t>
  </si>
  <si>
    <t>PANAMA</t>
  </si>
  <si>
    <t>PA</t>
  </si>
  <si>
    <t>PAPUA NEW GUINEA</t>
  </si>
  <si>
    <t>PG</t>
  </si>
  <si>
    <t>PARAGUAY</t>
  </si>
  <si>
    <t>PY</t>
  </si>
  <si>
    <t>PERU</t>
  </si>
  <si>
    <t>PE</t>
  </si>
  <si>
    <t>PHILIPPINES</t>
  </si>
  <si>
    <t>PH</t>
  </si>
  <si>
    <t>PITCAIRN</t>
  </si>
  <si>
    <t>PN</t>
  </si>
  <si>
    <t>POLAND</t>
  </si>
  <si>
    <t>PL</t>
  </si>
  <si>
    <t>PORTUGAL</t>
  </si>
  <si>
    <t>PT</t>
  </si>
  <si>
    <t>PUERTO RICO</t>
  </si>
  <si>
    <t>PR</t>
  </si>
  <si>
    <t>QATAR</t>
  </si>
  <si>
    <t>QA</t>
  </si>
  <si>
    <t>REPUBLIC OF IRELAND</t>
  </si>
  <si>
    <t>RÉUNION</t>
  </si>
  <si>
    <t>RE</t>
  </si>
  <si>
    <t>ROMANIA</t>
  </si>
  <si>
    <t>RO</t>
  </si>
  <si>
    <t>RUSSIAN FEDERATION</t>
  </si>
  <si>
    <t>RU</t>
  </si>
  <si>
    <t>RWANDA</t>
  </si>
  <si>
    <t>RW</t>
  </si>
  <si>
    <t>SAINT BARTHÉLEMY</t>
  </si>
  <si>
    <t>BL</t>
  </si>
  <si>
    <t>SAINT EUSTATIUS AND SABA</t>
  </si>
  <si>
    <t>BQ</t>
  </si>
  <si>
    <t>SAINT HELENA, ASCENSION AND TRISTAN DA CUNHA</t>
  </si>
  <si>
    <t>SH</t>
  </si>
  <si>
    <t>SAINT KITTS AND NEVIS</t>
  </si>
  <si>
    <t>KN</t>
  </si>
  <si>
    <t>SAINT LUCIA</t>
  </si>
  <si>
    <t>LC</t>
  </si>
  <si>
    <t>SAINT MARTIN</t>
  </si>
  <si>
    <t>MF</t>
  </si>
  <si>
    <t>SAINT PIERRE AND MIQUELON</t>
  </si>
  <si>
    <t>PM</t>
  </si>
  <si>
    <t>SAINT VINCENT AND THE GRENADINES</t>
  </si>
  <si>
    <t>VC</t>
  </si>
  <si>
    <t>SAMOA</t>
  </si>
  <si>
    <t>WS</t>
  </si>
  <si>
    <t>SAN MARINO</t>
  </si>
  <si>
    <t>SM</t>
  </si>
  <si>
    <t>SAO TOME AND PRINCIPE</t>
  </si>
  <si>
    <t>ST</t>
  </si>
  <si>
    <t>SAUDI ARABIA</t>
  </si>
  <si>
    <t>SA</t>
  </si>
  <si>
    <t>SENEGAL</t>
  </si>
  <si>
    <t>SN</t>
  </si>
  <si>
    <t>SERBIA</t>
  </si>
  <si>
    <t>RS</t>
  </si>
  <si>
    <t>SEYCHELLES</t>
  </si>
  <si>
    <t>SC</t>
  </si>
  <si>
    <t>SIERRA LEONE</t>
  </si>
  <si>
    <t>SL</t>
  </si>
  <si>
    <t>SINGAPORE</t>
  </si>
  <si>
    <t>SG</t>
  </si>
  <si>
    <t>SINT MAARTEN (DUTCH PART)</t>
  </si>
  <si>
    <t>SX</t>
  </si>
  <si>
    <t>SLOVAKIA</t>
  </si>
  <si>
    <t>SK</t>
  </si>
  <si>
    <t>SLOVENIA</t>
  </si>
  <si>
    <t>SI</t>
  </si>
  <si>
    <t>SOLOMON ISLANDS</t>
  </si>
  <si>
    <t>SB</t>
  </si>
  <si>
    <t>SOMALIA</t>
  </si>
  <si>
    <t>SO</t>
  </si>
  <si>
    <t>SOUTH AFRICA</t>
  </si>
  <si>
    <t>ZA</t>
  </si>
  <si>
    <t>SOUTH GEORGIA AND THE SOUTH SANDWICH ISLANDS</t>
  </si>
  <si>
    <t>GS</t>
  </si>
  <si>
    <t>SOUTH SUDAN</t>
  </si>
  <si>
    <t>SS</t>
  </si>
  <si>
    <t>SPAIN</t>
  </si>
  <si>
    <t>ES</t>
  </si>
  <si>
    <t>SRI LANKA</t>
  </si>
  <si>
    <t>LK</t>
  </si>
  <si>
    <t>SUDAN</t>
  </si>
  <si>
    <t>SD</t>
  </si>
  <si>
    <t>SURINAME</t>
  </si>
  <si>
    <t>SR</t>
  </si>
  <si>
    <t>SVALBARD AND JAN MAYEN</t>
  </si>
  <si>
    <t>SJ</t>
  </si>
  <si>
    <t>SWAZILAND</t>
  </si>
  <si>
    <t>SZ</t>
  </si>
  <si>
    <t>SWEDEN</t>
  </si>
  <si>
    <t>SE</t>
  </si>
  <si>
    <t>SWITZERLAND</t>
  </si>
  <si>
    <t>CH</t>
  </si>
  <si>
    <t>TAIWAN</t>
  </si>
  <si>
    <t>TW</t>
  </si>
  <si>
    <t>TAJIKISTAN</t>
  </si>
  <si>
    <t>TJ</t>
  </si>
  <si>
    <t>TANZANIA, UNITED REPUBLIC OF</t>
  </si>
  <si>
    <t>TZ</t>
  </si>
  <si>
    <t>THAILAND</t>
  </si>
  <si>
    <t>TH</t>
  </si>
  <si>
    <t>TIMOR-LESTE</t>
  </si>
  <si>
    <t>TL</t>
  </si>
  <si>
    <t>TOGO</t>
  </si>
  <si>
    <t>TG</t>
  </si>
  <si>
    <t>TOKELAU</t>
  </si>
  <si>
    <t>TK</t>
  </si>
  <si>
    <t>TONGA</t>
  </si>
  <si>
    <t>TO</t>
  </si>
  <si>
    <t>TRINIDAD AND TOBAGO</t>
  </si>
  <si>
    <t>TT</t>
  </si>
  <si>
    <t>TUNISIA</t>
  </si>
  <si>
    <t>TN</t>
  </si>
  <si>
    <t>TURKEY</t>
  </si>
  <si>
    <t>TR</t>
  </si>
  <si>
    <t>TURKMENISTAN</t>
  </si>
  <si>
    <t>TM</t>
  </si>
  <si>
    <t>TURKS AND CAICOS ISLANDS</t>
  </si>
  <si>
    <t>TC</t>
  </si>
  <si>
    <t>TUVALU</t>
  </si>
  <si>
    <t>TV</t>
  </si>
  <si>
    <t>UGANDA</t>
  </si>
  <si>
    <t>UG</t>
  </si>
  <si>
    <t>UKRAINE</t>
  </si>
  <si>
    <t>UA</t>
  </si>
  <si>
    <t>UNITED ARAB EMIRATES</t>
  </si>
  <si>
    <t>AE</t>
  </si>
  <si>
    <t>UNITED KINGDOM</t>
  </si>
  <si>
    <t>GB</t>
  </si>
  <si>
    <t>UNITED STATES</t>
  </si>
  <si>
    <t>US</t>
  </si>
  <si>
    <t>UNITED STATES MINOR OUTLYING ISLANDS</t>
  </si>
  <si>
    <t>UM</t>
  </si>
  <si>
    <t>URUGUAY</t>
  </si>
  <si>
    <t>UY</t>
  </si>
  <si>
    <t>UZBEKISTAN</t>
  </si>
  <si>
    <t>UZ</t>
  </si>
  <si>
    <t>VANUATU</t>
  </si>
  <si>
    <t>VU</t>
  </si>
  <si>
    <t>VATICAN CITY STATE</t>
  </si>
  <si>
    <t>VA</t>
  </si>
  <si>
    <t>VENEZUELA, BOLIVARIAN REPUBLIC OF</t>
  </si>
  <si>
    <t>VE</t>
  </si>
  <si>
    <t>VIETNAM</t>
  </si>
  <si>
    <t>VN</t>
  </si>
  <si>
    <t>VIRGIN ISLANDS, BRITISH</t>
  </si>
  <si>
    <t>VG</t>
  </si>
  <si>
    <t>VIRGIN ISLANDS, U.S.</t>
  </si>
  <si>
    <t>VI</t>
  </si>
  <si>
    <t>WALLIS AND FUTUNA</t>
  </si>
  <si>
    <t>WF</t>
  </si>
  <si>
    <t>WESTERN SAHARA</t>
  </si>
  <si>
    <t>EH</t>
  </si>
  <si>
    <t>YEMEN</t>
  </si>
  <si>
    <t>YE</t>
  </si>
  <si>
    <t>ZAMBIA</t>
  </si>
  <si>
    <t>ZM</t>
  </si>
  <si>
    <t>ZIMBABWE</t>
  </si>
  <si>
    <t>ZW</t>
  </si>
  <si>
    <t>Prior to submission check</t>
  </si>
  <si>
    <t>Info</t>
  </si>
  <si>
    <t>Mandatory?</t>
  </si>
  <si>
    <t>Account Number?</t>
  </si>
  <si>
    <t>Order Ref?</t>
  </si>
  <si>
    <t>ISBNs?</t>
  </si>
  <si>
    <t>Quantities?</t>
  </si>
  <si>
    <t>Doc Type:</t>
  </si>
  <si>
    <t>Net Prices?</t>
  </si>
  <si>
    <t>Unit Prices?</t>
  </si>
  <si>
    <t>Discount?</t>
  </si>
  <si>
    <t>Discount Plus?</t>
  </si>
  <si>
    <t>Market Restriction?</t>
  </si>
  <si>
    <t>Title Status?</t>
  </si>
  <si>
    <t>HarperCollins assumes no responsibility for the contents of its order forms when they are submitted and neither the order itself nor its accuracy will be checked prior to processing. It is your responsibility to ensure that the ISBN and quantity numbers you insert are correct. Our full terms and conditions are available at the following link:</t>
  </si>
  <si>
    <t>Terms &amp; Conditions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</si>
</sst>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 #,##0_-;_-* &quot;-&quot;_-;_-@_-"/>
    <numFmt numFmtId="44" formatCode="_-&quot;£&quot;* #,##0.00_-;\-&quot;£&quot;* #,##0.00_-;_-&quot;£&quot;* &quot;-&quot;??_-;_-@_-"/>
    <numFmt numFmtId="164" formatCode="[$-409]mmmm\ d\,\ yyyy;@"/>
    <numFmt numFmtId="165" formatCode="_(&quot;£&quot;* #,##0.00_);_(&quot;£&quot;* \(#,##0.00\);_(&quot;£&quot;* &quot;-&quot;_);_(@_)"/>
    <numFmt numFmtId="166" formatCode="m/d/yy;@"/>
    <numFmt numFmtId="167" formatCode="00"/>
    <numFmt numFmtId="168" formatCode="000"/>
    <numFmt numFmtId="169" formatCode="000000"/>
  </numFmts>
  <fonts count="33">
    <font>
      <sz val="10"/>
      <name val="Arial"/>
    </font>
    <font>
      <sz val="11"/>
      <color theme="1"/>
      <name val="Calibri"/>
      <family val="2"/>
      <scheme val="minor"/>
    </font>
    <font>
      <sz val="8"/>
      <color theme="1"/>
      <name val="Calibri"/>
      <family val="2"/>
      <scheme val="minor"/>
    </font>
    <font>
      <sz val="9"/>
      <name val="Arial"/>
      <family val="2"/>
    </font>
    <font>
      <sz val="10"/>
      <name val="Arial"/>
      <family val="2"/>
    </font>
    <font>
      <sz val="10"/>
      <color indexed="8"/>
      <name val="Arial"/>
      <family val="2"/>
    </font>
    <font>
      <sz val="10"/>
      <color indexed="63"/>
      <name val="Tahoma"/>
      <family val="2"/>
    </font>
    <font>
      <sz val="10"/>
      <color indexed="55"/>
      <name val="Arial"/>
      <family val="2"/>
    </font>
    <font>
      <sz val="10"/>
      <name val="Century Gothic"/>
      <family val="2"/>
    </font>
    <font>
      <sz val="12"/>
      <name val="Century Gothic"/>
      <family val="2"/>
    </font>
    <font>
      <sz val="8"/>
      <name val="Century Gothic"/>
      <family val="2"/>
    </font>
    <font>
      <sz val="9"/>
      <color indexed="23"/>
      <name val="Century Gothic"/>
      <family val="2"/>
    </font>
    <font>
      <sz val="9"/>
      <name val="Century Gothic"/>
      <family val="2"/>
    </font>
    <font>
      <sz val="7.5"/>
      <name val="Century Gothic"/>
      <family val="2"/>
    </font>
    <font>
      <b/>
      <sz val="7.5"/>
      <name val="Century Gothic"/>
      <family val="2"/>
    </font>
    <font>
      <b/>
      <sz val="8"/>
      <name val="Century Gothic"/>
      <family val="2"/>
    </font>
    <font>
      <sz val="8"/>
      <color indexed="23"/>
      <name val="Century Gothic"/>
      <family val="2"/>
    </font>
    <font>
      <u/>
      <sz val="10"/>
      <color theme="10"/>
      <name val="Arial"/>
      <family val="2"/>
    </font>
    <font>
      <sz val="10"/>
      <color rgb="FF000000"/>
      <name val="Arial Unicode MS"/>
      <family val="2"/>
    </font>
    <font>
      <i/>
      <sz val="8"/>
      <color theme="0" tint="-0.34998626667073579"/>
      <name val="Century Gothic"/>
      <family val="2"/>
    </font>
    <font>
      <b/>
      <sz val="10"/>
      <name val="Arial"/>
      <family val="2"/>
    </font>
    <font>
      <i/>
      <sz val="10"/>
      <name val="Arial"/>
      <family val="2"/>
    </font>
    <font>
      <sz val="38"/>
      <color theme="4" tint="-0.499984740745262"/>
      <name val="Century Gothic"/>
      <family val="2"/>
    </font>
    <font>
      <sz val="10"/>
      <name val="Arial"/>
      <family val="2"/>
    </font>
    <font>
      <sz val="10"/>
      <name val="Arial"/>
      <family val="2"/>
    </font>
    <font>
      <sz val="10"/>
      <color theme="0" tint="-0.249977111117893"/>
      <name val="Century Gothic"/>
      <family val="2"/>
    </font>
    <font>
      <sz val="38"/>
      <color theme="0" tint="-0.14999847407452621"/>
      <name val="Century Gothic"/>
      <family val="2"/>
    </font>
    <font>
      <b/>
      <sz val="12"/>
      <color theme="4" tint="-0.499984740745262"/>
      <name val="Century Gothic"/>
      <family val="2"/>
    </font>
    <font>
      <b/>
      <sz val="10"/>
      <name val="Calibri"/>
      <family val="2"/>
      <scheme val="minor"/>
    </font>
    <font>
      <b/>
      <sz val="10"/>
      <color theme="1"/>
      <name val="Calibri"/>
      <family val="2"/>
      <scheme val="minor"/>
    </font>
    <font>
      <i/>
      <sz val="7.5"/>
      <name val="Century Gothic"/>
      <family val="2"/>
    </font>
    <font>
      <sz val="7.5"/>
      <color theme="1"/>
      <name val="Century Gothic"/>
      <family val="2"/>
    </font>
    <font>
      <i/>
      <sz val="7.5"/>
      <color theme="1"/>
      <name val="Century Gothic"/>
      <family val="2"/>
    </font>
  </fonts>
  <fills count="15">
    <fill>
      <patternFill patternType="none"/>
    </fill>
    <fill>
      <patternFill patternType="gray125"/>
    </fill>
    <fill>
      <patternFill patternType="solid">
        <fgColor indexed="13"/>
        <bgColor indexed="64"/>
      </patternFill>
    </fill>
    <fill>
      <patternFill patternType="solid">
        <fgColor indexed="17"/>
        <bgColor indexed="64"/>
      </patternFill>
    </fill>
    <fill>
      <patternFill patternType="solid">
        <fgColor indexed="10"/>
        <bgColor indexed="64"/>
      </patternFill>
    </fill>
    <fill>
      <patternFill patternType="solid">
        <fgColor indexed="51"/>
        <bgColor indexed="64"/>
      </patternFill>
    </fill>
    <fill>
      <patternFill patternType="solid">
        <fgColor indexed="9"/>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00B050"/>
        <bgColor indexed="64"/>
      </patternFill>
    </fill>
    <fill>
      <patternFill patternType="solid">
        <fgColor rgb="FFFF000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style="thin">
        <color theme="0" tint="-0.249977111117893"/>
      </right>
      <top/>
      <bottom style="thin">
        <color theme="0" tint="-0.249977111117893"/>
      </bottom>
      <diagonal/>
    </border>
    <border>
      <left/>
      <right/>
      <top/>
      <bottom style="thin">
        <color indexed="22"/>
      </bottom>
      <diagonal/>
    </border>
    <border>
      <left style="thin">
        <color indexed="22"/>
      </left>
      <right style="thin">
        <color indexed="22"/>
      </right>
      <top style="thin">
        <color indexed="22"/>
      </top>
      <bottom style="thin">
        <color indexed="22"/>
      </bottom>
      <diagonal/>
    </border>
    <border>
      <left style="thin">
        <color indexed="22"/>
      </left>
      <right/>
      <top style="thin">
        <color theme="0" tint="-0.14999847407452621"/>
      </top>
      <bottom style="thin">
        <color indexed="22"/>
      </bottom>
      <diagonal/>
    </border>
    <border>
      <left/>
      <right style="thin">
        <color theme="0" tint="-0.14999847407452621"/>
      </right>
      <top style="thin">
        <color theme="0" tint="-0.14999847407452621"/>
      </top>
      <bottom style="thin">
        <color indexed="22"/>
      </bottom>
      <diagonal/>
    </border>
    <border>
      <left style="thin">
        <color theme="0" tint="-0.14999847407452621"/>
      </left>
      <right style="thin">
        <color theme="0" tint="-0.14999847407452621"/>
      </right>
      <top style="thin">
        <color theme="0" tint="-0.14999847407452621"/>
      </top>
      <bottom style="thin">
        <color indexed="22"/>
      </bottom>
      <diagonal/>
    </border>
    <border>
      <left/>
      <right style="thin">
        <color indexed="22"/>
      </right>
      <top style="thin">
        <color indexed="22"/>
      </top>
      <bottom style="thin">
        <color indexed="2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theme="0" tint="-0.249977111117893"/>
      </top>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theme="0" tint="-0.14999847407452621"/>
      </right>
      <top style="thin">
        <color indexed="22"/>
      </top>
      <bottom style="thin">
        <color indexed="2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indexed="64"/>
      </left>
      <right style="dotted">
        <color indexed="64"/>
      </right>
      <top style="thin">
        <color indexed="64"/>
      </top>
      <bottom style="double">
        <color indexed="64"/>
      </bottom>
      <diagonal/>
    </border>
    <border>
      <left style="dotted">
        <color indexed="64"/>
      </left>
      <right style="dotted">
        <color indexed="64"/>
      </right>
      <top style="thin">
        <color indexed="64"/>
      </top>
      <bottom style="double">
        <color indexed="64"/>
      </bottom>
      <diagonal/>
    </border>
    <border>
      <left style="dotted">
        <color indexed="64"/>
      </left>
      <right style="thin">
        <color indexed="64"/>
      </right>
      <top style="thin">
        <color indexed="64"/>
      </top>
      <bottom style="double">
        <color indexed="64"/>
      </bottom>
      <diagonal/>
    </border>
    <border>
      <left style="thin">
        <color indexed="22"/>
      </left>
      <right/>
      <top/>
      <bottom style="thin">
        <color indexed="22"/>
      </bottom>
      <diagonal/>
    </border>
  </borders>
  <cellStyleXfs count="9">
    <xf numFmtId="0" fontId="0" fillId="0" borderId="0"/>
    <xf numFmtId="0" fontId="4" fillId="0" borderId="0"/>
    <xf numFmtId="9" fontId="4" fillId="0" borderId="0" applyFont="0" applyFill="0" applyBorder="0" applyAlignment="0" applyProtection="0"/>
    <xf numFmtId="44" fontId="4" fillId="0" borderId="0" applyFont="0" applyFill="0" applyBorder="0" applyAlignment="0" applyProtection="0"/>
    <xf numFmtId="0" fontId="17" fillId="0" borderId="0" applyNumberFormat="0" applyFill="0" applyBorder="0" applyAlignment="0" applyProtection="0">
      <alignment vertical="top"/>
      <protection locked="0"/>
    </xf>
    <xf numFmtId="41" fontId="23" fillId="0" borderId="0" applyFont="0" applyFill="0" applyBorder="0" applyAlignment="0" applyProtection="0"/>
    <xf numFmtId="0" fontId="2" fillId="0" borderId="0"/>
    <xf numFmtId="44" fontId="24" fillId="0" borderId="0" applyFont="0" applyFill="0" applyBorder="0" applyAlignment="0" applyProtection="0"/>
    <xf numFmtId="0" fontId="1" fillId="0" borderId="0"/>
  </cellStyleXfs>
  <cellXfs count="187">
    <xf numFmtId="0" fontId="0" fillId="0" borderId="0" xfId="0"/>
    <xf numFmtId="49" fontId="4" fillId="3" borderId="1" xfId="0" applyNumberFormat="1" applyFont="1" applyFill="1" applyBorder="1" applyAlignment="1">
      <alignment horizontal="center"/>
    </xf>
    <xf numFmtId="49" fontId="4" fillId="5" borderId="1" xfId="0" applyNumberFormat="1" applyFont="1" applyFill="1" applyBorder="1" applyAlignment="1">
      <alignment horizontal="center"/>
    </xf>
    <xf numFmtId="1" fontId="0" fillId="0" borderId="0" xfId="0" applyNumberFormat="1"/>
    <xf numFmtId="49" fontId="0" fillId="0" borderId="0" xfId="0" applyNumberFormat="1"/>
    <xf numFmtId="2" fontId="0" fillId="0" borderId="0" xfId="0" applyNumberFormat="1"/>
    <xf numFmtId="1" fontId="4" fillId="2" borderId="1" xfId="0" applyNumberFormat="1" applyFont="1" applyFill="1" applyBorder="1" applyAlignment="1">
      <alignment horizontal="center"/>
    </xf>
    <xf numFmtId="0" fontId="0" fillId="0" borderId="2" xfId="0" applyBorder="1"/>
    <xf numFmtId="0" fontId="0" fillId="0" borderId="0" xfId="0" applyAlignment="1">
      <alignment horizontal="left"/>
    </xf>
    <xf numFmtId="0" fontId="0" fillId="0" borderId="0" xfId="0" applyAlignment="1">
      <alignment wrapText="1"/>
    </xf>
    <xf numFmtId="0" fontId="4" fillId="0" borderId="0" xfId="0" applyFont="1"/>
    <xf numFmtId="0" fontId="0" fillId="0" borderId="0" xfId="0" applyAlignment="1">
      <alignment horizontal="center"/>
    </xf>
    <xf numFmtId="0" fontId="3" fillId="0" borderId="0" xfId="0" applyFont="1" applyAlignment="1">
      <alignment horizontal="center"/>
    </xf>
    <xf numFmtId="0" fontId="4" fillId="0" borderId="0" xfId="0" applyFont="1" applyAlignment="1">
      <alignment horizontal="center"/>
    </xf>
    <xf numFmtId="0" fontId="0" fillId="4" borderId="0" xfId="0" applyFill="1"/>
    <xf numFmtId="0" fontId="7" fillId="0" borderId="0" xfId="0" applyFont="1"/>
    <xf numFmtId="0" fontId="7" fillId="4" borderId="0" xfId="0" applyFont="1" applyFill="1"/>
    <xf numFmtId="1" fontId="0" fillId="0" borderId="0" xfId="0" applyNumberFormat="1" applyAlignment="1">
      <alignment horizontal="left"/>
    </xf>
    <xf numFmtId="0" fontId="8" fillId="7" borderId="0" xfId="1" applyFont="1" applyFill="1"/>
    <xf numFmtId="0" fontId="8" fillId="0" borderId="0" xfId="1" applyFont="1"/>
    <xf numFmtId="0" fontId="12" fillId="6" borderId="0" xfId="1" applyFont="1" applyFill="1" applyAlignment="1">
      <alignment horizontal="left" vertical="top"/>
    </xf>
    <xf numFmtId="0" fontId="10" fillId="7" borderId="0" xfId="1" applyFont="1" applyFill="1"/>
    <xf numFmtId="166" fontId="10" fillId="6" borderId="13" xfId="1" applyNumberFormat="1" applyFont="1" applyFill="1" applyBorder="1" applyAlignment="1">
      <alignment horizontal="left"/>
    </xf>
    <xf numFmtId="0" fontId="10" fillId="6" borderId="0" xfId="1" applyFont="1" applyFill="1"/>
    <xf numFmtId="0" fontId="10" fillId="6" borderId="13" xfId="1" applyFont="1" applyFill="1" applyBorder="1" applyAlignment="1">
      <alignment horizontal="left"/>
    </xf>
    <xf numFmtId="1" fontId="13" fillId="6" borderId="14" xfId="1" applyNumberFormat="1" applyFont="1" applyFill="1" applyBorder="1" applyAlignment="1" applyProtection="1">
      <alignment horizontal="left" vertical="center"/>
      <protection locked="0"/>
    </xf>
    <xf numFmtId="0" fontId="13" fillId="6" borderId="17" xfId="1" applyFont="1" applyFill="1" applyBorder="1" applyAlignment="1" applyProtection="1">
      <alignment horizontal="center" vertical="center" wrapText="1"/>
      <protection locked="0"/>
    </xf>
    <xf numFmtId="165" fontId="13" fillId="6" borderId="18" xfId="1" applyNumberFormat="1" applyFont="1" applyFill="1" applyBorder="1" applyAlignment="1" applyProtection="1">
      <alignment horizontal="right" vertical="center"/>
      <protection locked="0"/>
    </xf>
    <xf numFmtId="44" fontId="13" fillId="6" borderId="14" xfId="3" applyFont="1" applyFill="1" applyBorder="1" applyAlignment="1" applyProtection="1">
      <alignment vertical="center"/>
      <protection locked="0"/>
    </xf>
    <xf numFmtId="165" fontId="13" fillId="8" borderId="14" xfId="1" applyNumberFormat="1" applyFont="1" applyFill="1" applyBorder="1" applyAlignment="1">
      <alignment vertical="center"/>
    </xf>
    <xf numFmtId="0" fontId="8" fillId="9" borderId="0" xfId="1" applyFont="1" applyFill="1"/>
    <xf numFmtId="0" fontId="10" fillId="9" borderId="0" xfId="1" applyFont="1" applyFill="1" applyAlignment="1">
      <alignment horizontal="right"/>
    </xf>
    <xf numFmtId="0" fontId="18" fillId="0" borderId="0" xfId="0" applyFont="1" applyAlignment="1">
      <alignment horizontal="left"/>
    </xf>
    <xf numFmtId="0" fontId="10" fillId="9" borderId="0" xfId="1" applyFont="1" applyFill="1"/>
    <xf numFmtId="10" fontId="13" fillId="6" borderId="17" xfId="1" applyNumberFormat="1" applyFont="1" applyFill="1" applyBorder="1" applyAlignment="1" applyProtection="1">
      <alignment horizontal="center" vertical="center" wrapText="1"/>
      <protection locked="0"/>
    </xf>
    <xf numFmtId="164" fontId="10" fillId="10" borderId="6" xfId="1" applyNumberFormat="1" applyFont="1" applyFill="1" applyBorder="1" applyAlignment="1" applyProtection="1">
      <alignment horizontal="left"/>
      <protection locked="0"/>
    </xf>
    <xf numFmtId="0" fontId="10" fillId="10" borderId="19" xfId="1" applyFont="1" applyFill="1" applyBorder="1" applyAlignment="1" applyProtection="1">
      <alignment horizontal="left"/>
      <protection locked="0"/>
    </xf>
    <xf numFmtId="0" fontId="13" fillId="6" borderId="15" xfId="1" applyFont="1" applyFill="1" applyBorder="1" applyAlignment="1" applyProtection="1">
      <alignment vertical="center"/>
      <protection locked="0"/>
    </xf>
    <xf numFmtId="0" fontId="13" fillId="6" borderId="21" xfId="1" applyFont="1" applyFill="1" applyBorder="1" applyAlignment="1" applyProtection="1">
      <alignment vertical="center"/>
      <protection locked="0"/>
    </xf>
    <xf numFmtId="0" fontId="13" fillId="6" borderId="22" xfId="1" applyFont="1" applyFill="1" applyBorder="1" applyAlignment="1" applyProtection="1">
      <alignment vertical="center"/>
      <protection locked="0"/>
    </xf>
    <xf numFmtId="0" fontId="13" fillId="6" borderId="23" xfId="1" applyFont="1" applyFill="1" applyBorder="1" applyAlignment="1" applyProtection="1">
      <alignment vertical="center"/>
      <protection locked="0"/>
    </xf>
    <xf numFmtId="164" fontId="10" fillId="10" borderId="19" xfId="1" applyNumberFormat="1" applyFont="1" applyFill="1" applyBorder="1" applyAlignment="1" applyProtection="1">
      <alignment horizontal="left"/>
      <protection locked="0"/>
    </xf>
    <xf numFmtId="49" fontId="13" fillId="6" borderId="16" xfId="1" applyNumberFormat="1" applyFont="1" applyFill="1" applyBorder="1" applyAlignment="1" applyProtection="1">
      <alignment vertical="center"/>
      <protection locked="0"/>
    </xf>
    <xf numFmtId="10" fontId="10" fillId="10" borderId="19" xfId="1" applyNumberFormat="1" applyFont="1" applyFill="1" applyBorder="1" applyAlignment="1" applyProtection="1">
      <alignment horizontal="left"/>
      <protection locked="0"/>
    </xf>
    <xf numFmtId="0" fontId="11" fillId="6" borderId="0" xfId="1" applyFont="1" applyFill="1" applyAlignment="1">
      <alignment horizontal="right" vertical="top"/>
    </xf>
    <xf numFmtId="0" fontId="11" fillId="6" borderId="0" xfId="1" applyFont="1" applyFill="1" applyAlignment="1">
      <alignment vertical="top"/>
    </xf>
    <xf numFmtId="2" fontId="0" fillId="0" borderId="0" xfId="0" applyNumberFormat="1" applyProtection="1">
      <protection locked="0" hidden="1"/>
    </xf>
    <xf numFmtId="1" fontId="3" fillId="0" borderId="0" xfId="0" applyNumberFormat="1" applyFont="1" applyAlignment="1" applyProtection="1">
      <alignment horizontal="left"/>
      <protection hidden="1"/>
    </xf>
    <xf numFmtId="2" fontId="5" fillId="0" borderId="0" xfId="0" applyNumberFormat="1" applyFont="1" applyProtection="1">
      <protection locked="0" hidden="1"/>
    </xf>
    <xf numFmtId="2" fontId="4" fillId="0" borderId="0" xfId="0" quotePrefix="1" applyNumberFormat="1" applyFont="1" applyProtection="1">
      <protection hidden="1"/>
    </xf>
    <xf numFmtId="2" fontId="0" fillId="0" borderId="0" xfId="0" applyNumberFormat="1" applyProtection="1">
      <protection hidden="1"/>
    </xf>
    <xf numFmtId="0" fontId="0" fillId="9" borderId="0" xfId="0" applyFill="1" applyProtection="1">
      <protection hidden="1"/>
    </xf>
    <xf numFmtId="0" fontId="20" fillId="9" borderId="0" xfId="0" applyFont="1" applyFill="1" applyAlignment="1" applyProtection="1">
      <alignment horizontal="center"/>
      <protection hidden="1"/>
    </xf>
    <xf numFmtId="0" fontId="20" fillId="9" borderId="0" xfId="0" applyFont="1" applyFill="1" applyProtection="1">
      <protection hidden="1"/>
    </xf>
    <xf numFmtId="0" fontId="20" fillId="9" borderId="28" xfId="0" applyFont="1" applyFill="1" applyBorder="1" applyProtection="1">
      <protection hidden="1"/>
    </xf>
    <xf numFmtId="0" fontId="0" fillId="9" borderId="28" xfId="0" applyFill="1" applyBorder="1" applyProtection="1">
      <protection hidden="1"/>
    </xf>
    <xf numFmtId="0" fontId="0" fillId="9" borderId="28" xfId="0" applyFill="1" applyBorder="1" applyAlignment="1" applyProtection="1">
      <alignment horizontal="center"/>
      <protection hidden="1"/>
    </xf>
    <xf numFmtId="0" fontId="20" fillId="9" borderId="28" xfId="0" applyFont="1" applyFill="1" applyBorder="1" applyAlignment="1" applyProtection="1">
      <alignment horizontal="center"/>
      <protection hidden="1"/>
    </xf>
    <xf numFmtId="0" fontId="0" fillId="9" borderId="0" xfId="0" applyFill="1" applyAlignment="1" applyProtection="1">
      <alignment horizontal="center"/>
      <protection hidden="1"/>
    </xf>
    <xf numFmtId="0" fontId="0" fillId="9" borderId="28" xfId="0" applyFill="1" applyBorder="1" applyAlignment="1" applyProtection="1">
      <alignment horizontal="right"/>
      <protection hidden="1"/>
    </xf>
    <xf numFmtId="0" fontId="22" fillId="6" borderId="0" xfId="1" applyFont="1" applyFill="1" applyAlignment="1">
      <alignment horizontal="right"/>
    </xf>
    <xf numFmtId="0" fontId="11" fillId="9" borderId="0" xfId="1" applyFont="1" applyFill="1" applyAlignment="1">
      <alignment vertical="top"/>
    </xf>
    <xf numFmtId="0" fontId="10" fillId="0" borderId="0" xfId="1" applyFont="1"/>
    <xf numFmtId="0" fontId="0" fillId="9" borderId="0" xfId="0" applyFill="1"/>
    <xf numFmtId="0" fontId="11" fillId="9" borderId="0" xfId="1" applyFont="1" applyFill="1" applyAlignment="1">
      <alignment horizontal="right" vertical="top"/>
    </xf>
    <xf numFmtId="49" fontId="10" fillId="9" borderId="0" xfId="1" applyNumberFormat="1" applyFont="1" applyFill="1" applyAlignment="1">
      <alignment horizontal="left"/>
    </xf>
    <xf numFmtId="0" fontId="8" fillId="9" borderId="0" xfId="1" applyFont="1" applyFill="1" applyAlignment="1">
      <alignment horizontal="center"/>
    </xf>
    <xf numFmtId="0" fontId="25" fillId="9" borderId="0" xfId="1" applyFont="1" applyFill="1"/>
    <xf numFmtId="0" fontId="22" fillId="6" borderId="0" xfId="1" applyFont="1" applyFill="1"/>
    <xf numFmtId="0" fontId="26" fillId="6" borderId="0" xfId="1" applyFont="1" applyFill="1" applyAlignment="1">
      <alignment vertical="center"/>
    </xf>
    <xf numFmtId="0" fontId="26" fillId="6" borderId="0" xfId="1" applyFont="1" applyFill="1" applyAlignment="1">
      <alignment horizontal="left" vertical="center"/>
    </xf>
    <xf numFmtId="0" fontId="27" fillId="6" borderId="0" xfId="1" applyFont="1" applyFill="1" applyAlignment="1">
      <alignment horizontal="right" vertical="center"/>
    </xf>
    <xf numFmtId="164" fontId="10" fillId="9" borderId="0" xfId="1" applyNumberFormat="1" applyFont="1" applyFill="1" applyAlignment="1">
      <alignment horizontal="left"/>
    </xf>
    <xf numFmtId="0" fontId="4" fillId="9" borderId="28" xfId="0" applyFont="1" applyFill="1" applyBorder="1" applyAlignment="1" applyProtection="1">
      <alignment horizontal="center"/>
      <protection hidden="1"/>
    </xf>
    <xf numFmtId="0" fontId="4" fillId="9" borderId="0" xfId="1" applyFill="1"/>
    <xf numFmtId="0" fontId="27" fillId="6" borderId="0" xfId="1" applyFont="1" applyFill="1" applyAlignment="1">
      <alignment vertical="center"/>
    </xf>
    <xf numFmtId="49" fontId="28" fillId="12" borderId="48" xfId="1" applyNumberFormat="1" applyFont="1" applyFill="1" applyBorder="1" applyAlignment="1">
      <alignment horizontal="left" vertical="center"/>
    </xf>
    <xf numFmtId="1" fontId="28" fillId="13" borderId="49" xfId="1" applyNumberFormat="1" applyFont="1" applyFill="1" applyBorder="1" applyAlignment="1">
      <alignment horizontal="left" vertical="center" wrapText="1"/>
    </xf>
    <xf numFmtId="49" fontId="28" fillId="13" borderId="49" xfId="1" applyNumberFormat="1" applyFont="1" applyFill="1" applyBorder="1" applyAlignment="1">
      <alignment horizontal="left" vertical="center" wrapText="1"/>
    </xf>
    <xf numFmtId="49" fontId="28" fillId="12" borderId="49" xfId="1" applyNumberFormat="1" applyFont="1" applyFill="1" applyBorder="1" applyAlignment="1">
      <alignment horizontal="left" vertical="center"/>
    </xf>
    <xf numFmtId="49" fontId="28" fillId="14" borderId="49" xfId="1" applyNumberFormat="1" applyFont="1" applyFill="1" applyBorder="1" applyAlignment="1">
      <alignment horizontal="left" vertical="center"/>
    </xf>
    <xf numFmtId="1" fontId="28" fillId="13" borderId="49" xfId="1" applyNumberFormat="1" applyFont="1" applyFill="1" applyBorder="1" applyAlignment="1">
      <alignment horizontal="left" vertical="center"/>
    </xf>
    <xf numFmtId="1" fontId="28" fillId="12" borderId="49" xfId="1" applyNumberFormat="1" applyFont="1" applyFill="1" applyBorder="1" applyAlignment="1">
      <alignment horizontal="left" vertical="center" wrapText="1"/>
    </xf>
    <xf numFmtId="2" fontId="28" fillId="12" borderId="49" xfId="1" applyNumberFormat="1" applyFont="1" applyFill="1" applyBorder="1" applyAlignment="1">
      <alignment horizontal="left" vertical="center" wrapText="1"/>
    </xf>
    <xf numFmtId="2" fontId="28" fillId="12" borderId="49" xfId="1" applyNumberFormat="1" applyFont="1" applyFill="1" applyBorder="1" applyAlignment="1">
      <alignment horizontal="left" vertical="center"/>
    </xf>
    <xf numFmtId="49" fontId="28" fillId="12" borderId="49" xfId="1" applyNumberFormat="1" applyFont="1" applyFill="1" applyBorder="1" applyAlignment="1">
      <alignment horizontal="left" vertical="center" wrapText="1"/>
    </xf>
    <xf numFmtId="49" fontId="29" fillId="12" borderId="49" xfId="0" applyNumberFormat="1" applyFont="1" applyFill="1" applyBorder="1" applyAlignment="1">
      <alignment horizontal="left" vertical="center" wrapText="1"/>
    </xf>
    <xf numFmtId="49" fontId="29" fillId="12" borderId="49" xfId="0" applyNumberFormat="1" applyFont="1" applyFill="1" applyBorder="1" applyAlignment="1">
      <alignment horizontal="left" vertical="center"/>
    </xf>
    <xf numFmtId="167" fontId="28" fillId="12" borderId="49" xfId="1" applyNumberFormat="1" applyFont="1" applyFill="1" applyBorder="1" applyAlignment="1">
      <alignment horizontal="left" vertical="center" wrapText="1"/>
    </xf>
    <xf numFmtId="0" fontId="29" fillId="12" borderId="49" xfId="0" applyFont="1" applyFill="1" applyBorder="1" applyAlignment="1">
      <alignment horizontal="left" vertical="center" wrapText="1"/>
    </xf>
    <xf numFmtId="168" fontId="28" fillId="12" borderId="49" xfId="1" applyNumberFormat="1" applyFont="1" applyFill="1" applyBorder="1" applyAlignment="1">
      <alignment horizontal="left" vertical="center" wrapText="1"/>
    </xf>
    <xf numFmtId="49" fontId="28" fillId="13" borderId="49" xfId="1" applyNumberFormat="1" applyFont="1" applyFill="1" applyBorder="1" applyAlignment="1">
      <alignment horizontal="left" vertical="center"/>
    </xf>
    <xf numFmtId="169" fontId="29" fillId="12" borderId="49" xfId="0" applyNumberFormat="1" applyFont="1" applyFill="1" applyBorder="1" applyAlignment="1">
      <alignment horizontal="left" vertical="center"/>
    </xf>
    <xf numFmtId="0" fontId="29" fillId="12" borderId="49" xfId="0" applyFont="1" applyFill="1" applyBorder="1" applyAlignment="1">
      <alignment horizontal="left" vertical="center"/>
    </xf>
    <xf numFmtId="168" fontId="29" fillId="12" borderId="49" xfId="0" applyNumberFormat="1" applyFont="1" applyFill="1" applyBorder="1" applyAlignment="1">
      <alignment horizontal="left" vertical="center"/>
    </xf>
    <xf numFmtId="1" fontId="29" fillId="12" borderId="49" xfId="0" applyNumberFormat="1" applyFont="1" applyFill="1" applyBorder="1" applyAlignment="1">
      <alignment horizontal="left" vertical="center"/>
    </xf>
    <xf numFmtId="2" fontId="29" fillId="12" borderId="49" xfId="0" applyNumberFormat="1" applyFont="1" applyFill="1" applyBorder="1" applyAlignment="1">
      <alignment horizontal="left" vertical="center" wrapText="1"/>
    </xf>
    <xf numFmtId="0" fontId="29" fillId="12" borderId="50" xfId="0" applyFont="1" applyFill="1" applyBorder="1" applyAlignment="1">
      <alignment horizontal="left" vertical="center" wrapText="1"/>
    </xf>
    <xf numFmtId="2" fontId="0" fillId="11" borderId="0" xfId="0" applyNumberFormat="1" applyFill="1" applyProtection="1">
      <protection hidden="1"/>
    </xf>
    <xf numFmtId="1" fontId="0" fillId="11" borderId="0" xfId="0" applyNumberFormat="1" applyFill="1" applyProtection="1">
      <protection hidden="1"/>
    </xf>
    <xf numFmtId="2" fontId="4" fillId="11" borderId="0" xfId="0" applyNumberFormat="1" applyFont="1" applyFill="1" applyAlignment="1" applyProtection="1">
      <alignment horizontal="left"/>
      <protection hidden="1"/>
    </xf>
    <xf numFmtId="2" fontId="4" fillId="11" borderId="0" xfId="0" applyNumberFormat="1" applyFont="1" applyFill="1" applyProtection="1">
      <protection hidden="1"/>
    </xf>
    <xf numFmtId="1" fontId="4" fillId="11" borderId="0" xfId="0" applyNumberFormat="1" applyFont="1" applyFill="1" applyAlignment="1" applyProtection="1">
      <alignment horizontal="right"/>
      <protection hidden="1"/>
    </xf>
    <xf numFmtId="1" fontId="6" fillId="11" borderId="0" xfId="0" applyNumberFormat="1" applyFont="1" applyFill="1" applyAlignment="1" applyProtection="1">
      <alignment horizontal="left"/>
      <protection hidden="1"/>
    </xf>
    <xf numFmtId="1" fontId="3" fillId="11" borderId="0" xfId="0" applyNumberFormat="1" applyFont="1" applyFill="1" applyAlignment="1" applyProtection="1">
      <alignment horizontal="left"/>
      <protection hidden="1"/>
    </xf>
    <xf numFmtId="1" fontId="3" fillId="11" borderId="0" xfId="0" applyNumberFormat="1" applyFont="1" applyFill="1" applyProtection="1">
      <protection hidden="1"/>
    </xf>
    <xf numFmtId="0" fontId="0" fillId="0" borderId="0" xfId="0" applyProtection="1">
      <protection locked="0"/>
    </xf>
    <xf numFmtId="0" fontId="0" fillId="11" borderId="0" xfId="0" applyFill="1" applyProtection="1">
      <protection locked="0"/>
    </xf>
    <xf numFmtId="0" fontId="0" fillId="11" borderId="0" xfId="0" applyFill="1"/>
    <xf numFmtId="2" fontId="0" fillId="11" borderId="0" xfId="0" applyNumberFormat="1" applyFill="1" applyProtection="1">
      <protection locked="0" hidden="1"/>
    </xf>
    <xf numFmtId="0" fontId="4" fillId="11" borderId="0" xfId="0" applyFont="1" applyFill="1" applyAlignment="1" applyProtection="1">
      <alignment horizontal="left"/>
      <protection hidden="1"/>
    </xf>
    <xf numFmtId="0" fontId="0" fillId="11" borderId="0" xfId="0" applyFill="1" applyProtection="1">
      <protection locked="0" hidden="1"/>
    </xf>
    <xf numFmtId="0" fontId="0" fillId="0" borderId="0" xfId="0" applyProtection="1">
      <protection locked="0" hidden="1"/>
    </xf>
    <xf numFmtId="0" fontId="1" fillId="0" borderId="0" xfId="8"/>
    <xf numFmtId="49" fontId="0" fillId="11" borderId="0" xfId="0" applyNumberFormat="1" applyFill="1" applyProtection="1">
      <protection locked="0"/>
    </xf>
    <xf numFmtId="49" fontId="4" fillId="11" borderId="0" xfId="0" applyNumberFormat="1" applyFont="1" applyFill="1" applyAlignment="1" applyProtection="1">
      <alignment horizontal="left"/>
      <protection hidden="1"/>
    </xf>
    <xf numFmtId="167" fontId="0" fillId="0" borderId="0" xfId="0" applyNumberFormat="1"/>
    <xf numFmtId="167" fontId="0" fillId="0" borderId="0" xfId="0" applyNumberFormat="1" applyProtection="1">
      <protection locked="0"/>
    </xf>
    <xf numFmtId="167" fontId="0" fillId="0" borderId="0" xfId="0" applyNumberFormat="1" applyProtection="1">
      <protection locked="0" hidden="1"/>
    </xf>
    <xf numFmtId="1" fontId="30" fillId="6" borderId="14" xfId="1" applyNumberFormat="1" applyFont="1" applyFill="1" applyBorder="1" applyAlignment="1" applyProtection="1">
      <alignment horizontal="left" vertical="center"/>
      <protection locked="0"/>
    </xf>
    <xf numFmtId="0" fontId="30" fillId="6" borderId="21" xfId="1" applyFont="1" applyFill="1" applyBorder="1" applyAlignment="1" applyProtection="1">
      <alignment vertical="center"/>
      <protection locked="0"/>
    </xf>
    <xf numFmtId="0" fontId="30" fillId="6" borderId="51" xfId="1" applyFont="1" applyFill="1" applyBorder="1" applyAlignment="1" applyProtection="1">
      <alignment vertical="center"/>
      <protection locked="0"/>
    </xf>
    <xf numFmtId="1" fontId="31" fillId="6" borderId="14" xfId="1" applyNumberFormat="1" applyFont="1" applyFill="1" applyBorder="1" applyAlignment="1" applyProtection="1">
      <alignment horizontal="left" vertical="center"/>
      <protection locked="0"/>
    </xf>
    <xf numFmtId="0" fontId="31" fillId="6" borderId="15" xfId="1" applyFont="1" applyFill="1" applyBorder="1" applyAlignment="1" applyProtection="1">
      <alignment vertical="center"/>
      <protection locked="0"/>
    </xf>
    <xf numFmtId="0" fontId="13" fillId="6" borderId="51" xfId="1" applyFont="1" applyFill="1" applyBorder="1" applyAlignment="1" applyProtection="1">
      <alignment vertical="center"/>
      <protection locked="0"/>
    </xf>
    <xf numFmtId="1" fontId="32" fillId="6" borderId="14" xfId="1" applyNumberFormat="1" applyFont="1" applyFill="1" applyBorder="1" applyAlignment="1" applyProtection="1">
      <alignment horizontal="left" vertical="center"/>
      <protection locked="0"/>
    </xf>
    <xf numFmtId="0" fontId="32" fillId="6" borderId="15" xfId="1" applyFont="1" applyFill="1" applyBorder="1" applyAlignment="1" applyProtection="1">
      <alignment vertical="center"/>
      <protection locked="0"/>
    </xf>
    <xf numFmtId="0" fontId="30" fillId="6" borderId="15" xfId="1" applyFont="1" applyFill="1" applyBorder="1" applyAlignment="1" applyProtection="1">
      <alignment vertical="center"/>
      <protection locked="0"/>
    </xf>
    <xf numFmtId="165" fontId="30" fillId="6" borderId="18" xfId="1" applyNumberFormat="1" applyFont="1" applyFill="1" applyBorder="1" applyAlignment="1" applyProtection="1">
      <alignment horizontal="right" vertical="center"/>
      <protection locked="0"/>
    </xf>
    <xf numFmtId="165" fontId="31" fillId="6" borderId="18" xfId="1" applyNumberFormat="1" applyFont="1" applyFill="1" applyBorder="1" applyAlignment="1" applyProtection="1">
      <alignment horizontal="right" vertical="center"/>
      <protection locked="0"/>
    </xf>
    <xf numFmtId="165" fontId="32" fillId="6" borderId="18" xfId="1" applyNumberFormat="1" applyFont="1" applyFill="1" applyBorder="1" applyAlignment="1" applyProtection="1">
      <alignment horizontal="right" vertical="center"/>
      <protection locked="0"/>
    </xf>
    <xf numFmtId="49" fontId="10" fillId="8" borderId="9" xfId="1" applyNumberFormat="1" applyFont="1" applyFill="1" applyBorder="1" applyAlignment="1" applyProtection="1">
      <alignment horizontal="left"/>
      <protection locked="0"/>
    </xf>
    <xf numFmtId="49" fontId="10" fillId="8" borderId="10" xfId="1" applyNumberFormat="1" applyFont="1" applyFill="1" applyBorder="1" applyAlignment="1" applyProtection="1">
      <alignment horizontal="left"/>
      <protection locked="0"/>
    </xf>
    <xf numFmtId="49" fontId="17" fillId="8" borderId="3" xfId="4" applyNumberFormat="1" applyFill="1" applyBorder="1" applyAlignment="1" applyProtection="1">
      <alignment horizontal="left"/>
      <protection locked="0"/>
    </xf>
    <xf numFmtId="49" fontId="10" fillId="8" borderId="4" xfId="1" applyNumberFormat="1" applyFont="1" applyFill="1" applyBorder="1" applyAlignment="1" applyProtection="1">
      <alignment horizontal="left"/>
      <protection locked="0"/>
    </xf>
    <xf numFmtId="49" fontId="10" fillId="8" borderId="5" xfId="1" applyNumberFormat="1" applyFont="1" applyFill="1" applyBorder="1" applyAlignment="1" applyProtection="1">
      <alignment horizontal="left"/>
      <protection locked="0"/>
    </xf>
    <xf numFmtId="0" fontId="10" fillId="8" borderId="7" xfId="1" applyFont="1" applyFill="1" applyBorder="1" applyAlignment="1" applyProtection="1">
      <alignment horizontal="left"/>
      <protection locked="0"/>
    </xf>
    <xf numFmtId="0" fontId="10" fillId="8" borderId="8" xfId="1" applyFont="1" applyFill="1" applyBorder="1" applyAlignment="1" applyProtection="1">
      <alignment horizontal="left"/>
      <protection locked="0"/>
    </xf>
    <xf numFmtId="0" fontId="10" fillId="8" borderId="9" xfId="1" applyFont="1" applyFill="1" applyBorder="1" applyAlignment="1" applyProtection="1">
      <alignment horizontal="left"/>
      <protection locked="0"/>
    </xf>
    <xf numFmtId="0" fontId="10" fillId="8" borderId="10" xfId="1" applyFont="1" applyFill="1" applyBorder="1" applyAlignment="1" applyProtection="1">
      <alignment horizontal="left"/>
      <protection locked="0"/>
    </xf>
    <xf numFmtId="49" fontId="10" fillId="8" borderId="3" xfId="1" applyNumberFormat="1" applyFont="1" applyFill="1" applyBorder="1" applyAlignment="1" applyProtection="1">
      <alignment horizontal="left"/>
      <protection locked="0"/>
    </xf>
    <xf numFmtId="0" fontId="12" fillId="8" borderId="40" xfId="1" applyFont="1" applyFill="1" applyBorder="1" applyAlignment="1" applyProtection="1">
      <alignment horizontal="left" vertical="top" wrapText="1"/>
      <protection locked="0"/>
    </xf>
    <xf numFmtId="0" fontId="12" fillId="8" borderId="41" xfId="1" applyFont="1" applyFill="1" applyBorder="1" applyAlignment="1" applyProtection="1">
      <alignment horizontal="left" vertical="top" wrapText="1"/>
      <protection locked="0"/>
    </xf>
    <xf numFmtId="0" fontId="12" fillId="8" borderId="42" xfId="1" applyFont="1" applyFill="1" applyBorder="1" applyAlignment="1" applyProtection="1">
      <alignment horizontal="left" vertical="top" wrapText="1"/>
      <protection locked="0"/>
    </xf>
    <xf numFmtId="0" fontId="12" fillId="8" borderId="43" xfId="1" applyFont="1" applyFill="1" applyBorder="1" applyAlignment="1" applyProtection="1">
      <alignment horizontal="left" vertical="top" wrapText="1"/>
      <protection locked="0"/>
    </xf>
    <xf numFmtId="0" fontId="12" fillId="8" borderId="0" xfId="1" applyFont="1" applyFill="1" applyAlignment="1" applyProtection="1">
      <alignment horizontal="left" vertical="top" wrapText="1"/>
      <protection locked="0"/>
    </xf>
    <xf numFmtId="0" fontId="12" fillId="8" borderId="44" xfId="1" applyFont="1" applyFill="1" applyBorder="1" applyAlignment="1" applyProtection="1">
      <alignment horizontal="left" vertical="top" wrapText="1"/>
      <protection locked="0"/>
    </xf>
    <xf numFmtId="0" fontId="12" fillId="8" borderId="45" xfId="1" applyFont="1" applyFill="1" applyBorder="1" applyAlignment="1" applyProtection="1">
      <alignment horizontal="left" vertical="top" wrapText="1"/>
      <protection locked="0"/>
    </xf>
    <xf numFmtId="0" fontId="12" fillId="8" borderId="46" xfId="1" applyFont="1" applyFill="1" applyBorder="1" applyAlignment="1" applyProtection="1">
      <alignment horizontal="left" vertical="top" wrapText="1"/>
      <protection locked="0"/>
    </xf>
    <xf numFmtId="0" fontId="12" fillId="8" borderId="47" xfId="1" applyFont="1" applyFill="1" applyBorder="1" applyAlignment="1" applyProtection="1">
      <alignment horizontal="left" vertical="top" wrapText="1"/>
      <protection locked="0"/>
    </xf>
    <xf numFmtId="0" fontId="10" fillId="6" borderId="0" xfId="1" applyFont="1" applyFill="1" applyAlignment="1">
      <alignment horizontal="right"/>
    </xf>
    <xf numFmtId="0" fontId="10" fillId="6" borderId="10" xfId="1" applyFont="1" applyFill="1" applyBorder="1" applyAlignment="1">
      <alignment horizontal="right"/>
    </xf>
    <xf numFmtId="0" fontId="8" fillId="9" borderId="0" xfId="1" applyFont="1" applyFill="1" applyAlignment="1">
      <alignment horizontal="center"/>
    </xf>
    <xf numFmtId="0" fontId="19" fillId="9" borderId="0" xfId="1" applyFont="1" applyFill="1" applyAlignment="1">
      <alignment horizontal="right"/>
    </xf>
    <xf numFmtId="0" fontId="9" fillId="6" borderId="0" xfId="1" applyFont="1" applyFill="1" applyAlignment="1">
      <alignment horizontal="right"/>
    </xf>
    <xf numFmtId="49" fontId="9" fillId="8" borderId="3" xfId="1" applyNumberFormat="1" applyFont="1" applyFill="1" applyBorder="1" applyAlignment="1" applyProtection="1">
      <alignment horizontal="left"/>
      <protection locked="0"/>
    </xf>
    <xf numFmtId="49" fontId="9" fillId="8" borderId="4" xfId="1" applyNumberFormat="1" applyFont="1" applyFill="1" applyBorder="1" applyAlignment="1" applyProtection="1">
      <alignment horizontal="left"/>
      <protection locked="0"/>
    </xf>
    <xf numFmtId="49" fontId="9" fillId="8" borderId="5" xfId="1" applyNumberFormat="1" applyFont="1" applyFill="1" applyBorder="1" applyAlignment="1" applyProtection="1">
      <alignment horizontal="left"/>
      <protection locked="0"/>
    </xf>
    <xf numFmtId="49" fontId="10" fillId="11" borderId="7" xfId="1" applyNumberFormat="1" applyFont="1" applyFill="1" applyBorder="1" applyAlignment="1" applyProtection="1">
      <alignment horizontal="left"/>
      <protection locked="0"/>
    </xf>
    <xf numFmtId="49" fontId="10" fillId="11" borderId="20" xfId="1" applyNumberFormat="1" applyFont="1" applyFill="1" applyBorder="1" applyAlignment="1" applyProtection="1">
      <alignment horizontal="left"/>
      <protection locked="0"/>
    </xf>
    <xf numFmtId="0" fontId="16" fillId="0" borderId="0" xfId="1" applyFont="1" applyAlignment="1">
      <alignment horizontal="center" vertical="center"/>
    </xf>
    <xf numFmtId="0" fontId="15" fillId="6" borderId="0" xfId="1" applyFont="1" applyFill="1" applyAlignment="1">
      <alignment horizontal="center" vertical="center"/>
    </xf>
    <xf numFmtId="0" fontId="10" fillId="8" borderId="11" xfId="1" applyFont="1" applyFill="1" applyBorder="1" applyAlignment="1" applyProtection="1">
      <alignment horizontal="left"/>
      <protection locked="0"/>
    </xf>
    <xf numFmtId="0" fontId="10" fillId="8" borderId="12" xfId="1" applyFont="1" applyFill="1" applyBorder="1" applyAlignment="1" applyProtection="1">
      <alignment horizontal="left"/>
      <protection locked="0"/>
    </xf>
    <xf numFmtId="41" fontId="14" fillId="8" borderId="30" xfId="5" applyFont="1" applyFill="1" applyBorder="1" applyAlignment="1">
      <alignment horizontal="center" vertical="center"/>
    </xf>
    <xf numFmtId="41" fontId="14" fillId="8" borderId="31" xfId="5" applyFont="1" applyFill="1" applyBorder="1" applyAlignment="1">
      <alignment horizontal="center" vertical="center"/>
    </xf>
    <xf numFmtId="44" fontId="14" fillId="8" borderId="30" xfId="7" applyFont="1" applyFill="1" applyBorder="1" applyAlignment="1">
      <alignment horizontal="center" vertical="center"/>
    </xf>
    <xf numFmtId="44" fontId="14" fillId="8" borderId="31" xfId="7" applyFont="1" applyFill="1" applyBorder="1" applyAlignment="1">
      <alignment horizontal="center" vertical="center"/>
    </xf>
    <xf numFmtId="0" fontId="10" fillId="0" borderId="0" xfId="1" applyFont="1" applyAlignment="1">
      <alignment horizontal="center"/>
    </xf>
    <xf numFmtId="49" fontId="4" fillId="4" borderId="1" xfId="0" applyNumberFormat="1" applyFont="1" applyFill="1" applyBorder="1" applyAlignment="1">
      <alignment horizontal="center"/>
    </xf>
    <xf numFmtId="0" fontId="0" fillId="9" borderId="28" xfId="0" applyFill="1" applyBorder="1" applyAlignment="1" applyProtection="1">
      <alignment horizontal="center"/>
      <protection hidden="1"/>
    </xf>
    <xf numFmtId="0" fontId="21" fillId="9" borderId="24" xfId="0" applyFont="1" applyFill="1" applyBorder="1" applyAlignment="1" applyProtection="1">
      <alignment horizontal="center" vertical="center"/>
      <protection hidden="1"/>
    </xf>
    <xf numFmtId="0" fontId="21" fillId="9" borderId="25" xfId="0" applyFont="1" applyFill="1" applyBorder="1" applyAlignment="1" applyProtection="1">
      <alignment horizontal="center" vertical="center"/>
      <protection hidden="1"/>
    </xf>
    <xf numFmtId="0" fontId="21" fillId="9" borderId="26" xfId="0" applyFont="1" applyFill="1" applyBorder="1" applyAlignment="1" applyProtection="1">
      <alignment horizontal="center" vertical="center"/>
      <protection hidden="1"/>
    </xf>
    <xf numFmtId="0" fontId="21" fillId="9" borderId="27" xfId="0" applyFont="1" applyFill="1" applyBorder="1" applyAlignment="1" applyProtection="1">
      <alignment horizontal="center" vertical="center"/>
      <protection hidden="1"/>
    </xf>
    <xf numFmtId="0" fontId="21" fillId="9" borderId="28" xfId="0" applyFont="1" applyFill="1" applyBorder="1" applyAlignment="1" applyProtection="1">
      <alignment horizontal="center" vertical="center"/>
      <protection hidden="1"/>
    </xf>
    <xf numFmtId="0" fontId="21" fillId="9" borderId="29" xfId="0" applyFont="1" applyFill="1" applyBorder="1" applyAlignment="1" applyProtection="1">
      <alignment horizontal="center" vertical="center"/>
      <protection hidden="1"/>
    </xf>
    <xf numFmtId="0" fontId="4" fillId="8" borderId="37" xfId="1" applyFill="1" applyBorder="1" applyAlignment="1">
      <alignment horizontal="center" vertical="top" wrapText="1"/>
    </xf>
    <xf numFmtId="0" fontId="4" fillId="8" borderId="38" xfId="1" applyFill="1" applyBorder="1" applyAlignment="1">
      <alignment horizontal="center" vertical="top" wrapText="1"/>
    </xf>
    <xf numFmtId="0" fontId="4" fillId="8" borderId="39" xfId="1" applyFill="1" applyBorder="1" applyAlignment="1">
      <alignment horizontal="center" vertical="top" wrapText="1"/>
    </xf>
    <xf numFmtId="0" fontId="4" fillId="8" borderId="32" xfId="1" applyFill="1" applyBorder="1" applyAlignment="1">
      <alignment horizontal="center" vertical="top" wrapText="1"/>
    </xf>
    <xf numFmtId="0" fontId="4" fillId="8" borderId="33" xfId="1" applyFill="1" applyBorder="1" applyAlignment="1">
      <alignment horizontal="center" vertical="top" wrapText="1"/>
    </xf>
    <xf numFmtId="0" fontId="4" fillId="8" borderId="34" xfId="1" applyFill="1" applyBorder="1" applyAlignment="1">
      <alignment horizontal="center" vertical="top" wrapText="1"/>
    </xf>
    <xf numFmtId="0" fontId="4" fillId="8" borderId="35" xfId="1" applyFill="1" applyBorder="1" applyAlignment="1">
      <alignment horizontal="center" vertical="top" wrapText="1"/>
    </xf>
    <xf numFmtId="0" fontId="4" fillId="8" borderId="0" xfId="1" applyFill="1" applyAlignment="1">
      <alignment horizontal="left" vertical="top" wrapText="1"/>
    </xf>
    <xf numFmtId="0" fontId="4" fillId="8" borderId="36" xfId="1" applyFill="1" applyBorder="1" applyAlignment="1">
      <alignment horizontal="center" vertical="top" wrapText="1"/>
    </xf>
    <xf numFmtId="0" fontId="17" fillId="8" borderId="0" xfId="4" applyFill="1" applyAlignment="1" applyProtection="1">
      <alignment horizontal="center"/>
    </xf>
  </cellXfs>
  <cellStyles count="9">
    <cellStyle name="Comma [0]" xfId="5" builtinId="6"/>
    <cellStyle name="Currency" xfId="7" builtinId="4"/>
    <cellStyle name="Currency 2" xfId="3" xr:uid="{00000000-0005-0000-0000-000002000000}"/>
    <cellStyle name="Hyperlink" xfId="4" builtinId="8"/>
    <cellStyle name="Normal" xfId="0" builtinId="0"/>
    <cellStyle name="Normal 2" xfId="1" xr:uid="{00000000-0005-0000-0000-000005000000}"/>
    <cellStyle name="Normal 3" xfId="6" xr:uid="{00000000-0005-0000-0000-000006000000}"/>
    <cellStyle name="Normal 4" xfId="8" xr:uid="{F408233C-090B-4858-82FC-7D800A8FA7A1}"/>
    <cellStyle name="Percent 2" xfId="2" xr:uid="{00000000-0005-0000-0000-000007000000}"/>
  </cellStyles>
  <dxfs count="15">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47625</xdr:rowOff>
    </xdr:from>
    <xdr:to>
      <xdr:col>2</xdr:col>
      <xdr:colOff>695325</xdr:colOff>
      <xdr:row>2</xdr:row>
      <xdr:rowOff>85725</xdr:rowOff>
    </xdr:to>
    <xdr:sp macro="" textlink="">
      <xdr:nvSpPr>
        <xdr:cNvPr id="4" name="Rectangle 3">
          <a:extLst>
            <a:ext uri="{FF2B5EF4-FFF2-40B4-BE49-F238E27FC236}">
              <a16:creationId xmlns:a16="http://schemas.microsoft.com/office/drawing/2014/main" id="{183187F8-0EE6-4545-AB82-5AC41502362D}"/>
            </a:ext>
          </a:extLst>
        </xdr:cNvPr>
        <xdr:cNvSpPr/>
      </xdr:nvSpPr>
      <xdr:spPr>
        <a:xfrm>
          <a:off x="0" y="47625"/>
          <a:ext cx="2419350" cy="942975"/>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harpercollins-my.sharepoint.com/Users/cusmxs/Dropbox%20(HarperCollins)/New%20Oder%20Forms/002%20-%20Order%20Form%20(Home%20Customer%20-%20Blank)%20-%202013.08.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der Form"/>
      <sheetName val="CDS Upload"/>
      <sheetName val="Lists"/>
      <sheetName val="Check"/>
      <sheetName val="Help &amp; Disclaimer"/>
    </sheetNames>
    <sheetDataSet>
      <sheetData sheetId="0" refreshError="1"/>
      <sheetData sheetId="1" refreshError="1"/>
      <sheetData sheetId="2"/>
      <sheetData sheetId="3" refreshError="1"/>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harpercollins.co.uk/terms" TargetMode="External"/><Relationship Id="rId1" Type="http://schemas.openxmlformats.org/officeDocument/2006/relationships/hyperlink" Target="http://www.harpercollins.co.uk/term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73"/>
  <sheetViews>
    <sheetView tabSelected="1" topLeftCell="B26" zoomScaleNormal="100" workbookViewId="0">
      <selection activeCell="D25" sqref="D25"/>
    </sheetView>
  </sheetViews>
  <sheetFormatPr defaultColWidth="9.109375" defaultRowHeight="13.2"/>
  <cols>
    <col min="1" max="1" width="9.109375" style="18" customWidth="1"/>
    <col min="2" max="2" width="16.6640625" style="18" customWidth="1"/>
    <col min="3" max="3" width="13.6640625" style="18" customWidth="1"/>
    <col min="4" max="4" width="5.33203125" style="18" customWidth="1"/>
    <col min="5" max="5" width="10.44140625" style="18" customWidth="1"/>
    <col min="6" max="6" width="13.88671875" style="18" customWidth="1"/>
    <col min="7" max="7" width="8.88671875" style="18" customWidth="1"/>
    <col min="8" max="8" width="7.5546875" style="18" customWidth="1"/>
    <col min="9" max="9" width="8" style="18" customWidth="1"/>
    <col min="10" max="10" width="10.44140625" style="18" customWidth="1"/>
    <col min="11" max="11" width="14.5546875" style="18" bestFit="1" customWidth="1"/>
    <col min="12" max="16384" width="9.109375" style="18"/>
  </cols>
  <sheetData>
    <row r="1" spans="1:12" ht="56.25" customHeight="1">
      <c r="A1" s="67" t="s">
        <v>0</v>
      </c>
      <c r="B1" s="10" t="s">
        <v>1</v>
      </c>
      <c r="C1" s="68"/>
      <c r="D1" s="68"/>
      <c r="E1" s="68"/>
      <c r="F1" s="68"/>
      <c r="G1" s="68"/>
      <c r="H1" s="68"/>
      <c r="I1" s="68"/>
      <c r="J1" s="68"/>
      <c r="K1" s="60" t="s">
        <v>2</v>
      </c>
      <c r="L1" s="30"/>
    </row>
    <row r="2" spans="1:12" ht="15" customHeight="1">
      <c r="A2" s="67"/>
      <c r="B2"/>
      <c r="C2" s="69"/>
      <c r="D2" s="69"/>
      <c r="E2" s="70"/>
      <c r="F2" s="30"/>
      <c r="G2" s="30"/>
      <c r="H2" s="30"/>
      <c r="I2" s="30"/>
      <c r="J2" s="75" t="s">
        <v>3</v>
      </c>
      <c r="K2" s="71"/>
      <c r="L2" s="30"/>
    </row>
    <row r="3" spans="1:12" ht="9.75" customHeight="1">
      <c r="A3" s="67"/>
      <c r="B3"/>
      <c r="C3" s="69"/>
      <c r="D3" s="69"/>
      <c r="E3" s="70"/>
      <c r="F3" s="30"/>
      <c r="G3" s="30"/>
      <c r="H3" s="30"/>
      <c r="I3" s="71"/>
      <c r="J3" s="71"/>
      <c r="K3" s="71"/>
      <c r="L3" s="30"/>
    </row>
    <row r="4" spans="1:12" ht="15" customHeight="1">
      <c r="A4" s="30"/>
      <c r="B4" s="154" t="s">
        <v>4</v>
      </c>
      <c r="C4" s="154"/>
      <c r="D4" s="155"/>
      <c r="E4" s="156"/>
      <c r="F4" s="156"/>
      <c r="G4" s="156"/>
      <c r="H4" s="157"/>
      <c r="I4" s="19"/>
      <c r="J4" s="31"/>
      <c r="K4" s="72"/>
      <c r="L4" s="30"/>
    </row>
    <row r="5" spans="1:12" ht="14.1" customHeight="1">
      <c r="A5" s="30"/>
      <c r="B5" s="45"/>
      <c r="C5" s="44" t="s">
        <v>5</v>
      </c>
      <c r="D5" s="158"/>
      <c r="E5" s="159"/>
      <c r="F5" s="44" t="s">
        <v>6</v>
      </c>
      <c r="G5" s="158"/>
      <c r="H5" s="159"/>
      <c r="I5" s="152"/>
      <c r="J5" s="152"/>
      <c r="K5" s="152"/>
      <c r="L5" s="30"/>
    </row>
    <row r="6" spans="1:12" ht="9" customHeight="1">
      <c r="A6" s="30"/>
      <c r="B6" s="61"/>
      <c r="C6" s="64"/>
      <c r="D6" s="65"/>
      <c r="E6" s="65"/>
      <c r="F6" s="64"/>
      <c r="G6" s="65"/>
      <c r="H6" s="65"/>
      <c r="I6" s="66"/>
      <c r="J6" s="66"/>
      <c r="K6" s="66"/>
      <c r="L6" s="30"/>
    </row>
    <row r="7" spans="1:12" s="21" customFormat="1" ht="14.1" customHeight="1">
      <c r="A7" s="33"/>
      <c r="B7" s="20" t="s">
        <v>7</v>
      </c>
      <c r="C7" s="20"/>
      <c r="D7" s="33"/>
      <c r="E7" s="33"/>
      <c r="F7" s="33"/>
      <c r="G7" s="33"/>
      <c r="H7" s="33"/>
      <c r="I7" s="33"/>
      <c r="J7" s="33"/>
      <c r="K7" s="33"/>
      <c r="L7" s="33"/>
    </row>
    <row r="8" spans="1:12" ht="15" customHeight="1">
      <c r="A8" s="30"/>
      <c r="B8" s="136" t="s">
        <v>8</v>
      </c>
      <c r="C8" s="137"/>
      <c r="D8" s="23"/>
      <c r="E8" s="31" t="s">
        <v>9</v>
      </c>
      <c r="F8" s="140"/>
      <c r="G8" s="134"/>
      <c r="H8" s="135"/>
      <c r="I8" s="33"/>
      <c r="J8" s="33"/>
      <c r="K8" s="33"/>
      <c r="L8" s="30"/>
    </row>
    <row r="9" spans="1:12" ht="15" customHeight="1">
      <c r="A9" s="30"/>
      <c r="B9" s="138" t="s">
        <v>10</v>
      </c>
      <c r="C9" s="139"/>
      <c r="D9" s="23"/>
      <c r="E9" s="31" t="s">
        <v>11</v>
      </c>
      <c r="F9" s="133"/>
      <c r="G9" s="134"/>
      <c r="H9" s="135"/>
      <c r="I9" s="153" t="s">
        <v>12</v>
      </c>
      <c r="J9" s="153"/>
      <c r="K9" s="153"/>
      <c r="L9" s="30"/>
    </row>
    <row r="10" spans="1:12" ht="14.1" customHeight="1">
      <c r="A10" s="30"/>
      <c r="B10" s="138" t="s">
        <v>13</v>
      </c>
      <c r="C10" s="139"/>
      <c r="D10" s="23"/>
      <c r="E10" s="33" t="s">
        <v>14</v>
      </c>
      <c r="F10" s="33"/>
      <c r="G10" s="33"/>
      <c r="H10" s="33"/>
      <c r="I10" s="150" t="s">
        <v>15</v>
      </c>
      <c r="J10" s="151"/>
      <c r="K10" s="35"/>
      <c r="L10" s="30"/>
    </row>
    <row r="11" spans="1:12" ht="14.1" customHeight="1">
      <c r="A11" s="30"/>
      <c r="B11" s="138" t="s">
        <v>16</v>
      </c>
      <c r="C11" s="139"/>
      <c r="D11" s="23"/>
      <c r="E11" s="141"/>
      <c r="F11" s="142"/>
      <c r="G11" s="142"/>
      <c r="H11" s="143"/>
      <c r="I11" s="150" t="s">
        <v>17</v>
      </c>
      <c r="J11" s="151"/>
      <c r="K11" s="35"/>
      <c r="L11" s="30"/>
    </row>
    <row r="12" spans="1:12" ht="14.1" customHeight="1">
      <c r="A12" s="30"/>
      <c r="B12" s="138" t="s">
        <v>18</v>
      </c>
      <c r="C12" s="139"/>
      <c r="D12" s="23"/>
      <c r="E12" s="144"/>
      <c r="F12" s="145"/>
      <c r="G12" s="145"/>
      <c r="H12" s="146"/>
      <c r="I12" s="150" t="s">
        <v>19</v>
      </c>
      <c r="J12" s="151"/>
      <c r="K12" s="35"/>
      <c r="L12" s="30"/>
    </row>
    <row r="13" spans="1:12" ht="14.1" customHeight="1">
      <c r="A13" s="30"/>
      <c r="B13" s="138" t="s">
        <v>20</v>
      </c>
      <c r="C13" s="139"/>
      <c r="D13" s="23"/>
      <c r="E13" s="144"/>
      <c r="F13" s="145"/>
      <c r="G13" s="145"/>
      <c r="H13" s="146"/>
      <c r="I13" s="150" t="s">
        <v>21</v>
      </c>
      <c r="J13" s="151"/>
      <c r="K13" s="36"/>
      <c r="L13" s="30"/>
    </row>
    <row r="14" spans="1:12" ht="14.1" customHeight="1">
      <c r="A14" s="30"/>
      <c r="B14" s="131" t="s">
        <v>22</v>
      </c>
      <c r="C14" s="132"/>
      <c r="D14" s="23"/>
      <c r="E14" s="144"/>
      <c r="F14" s="145"/>
      <c r="G14" s="145"/>
      <c r="H14" s="146"/>
      <c r="I14" s="150" t="s">
        <v>23</v>
      </c>
      <c r="J14" s="151"/>
      <c r="K14" s="41"/>
      <c r="L14" s="30"/>
    </row>
    <row r="15" spans="1:12" ht="14.1" customHeight="1">
      <c r="A15" s="30"/>
      <c r="B15" s="162" t="s">
        <v>24</v>
      </c>
      <c r="C15" s="163"/>
      <c r="D15" s="23"/>
      <c r="E15" s="147"/>
      <c r="F15" s="148"/>
      <c r="G15" s="148"/>
      <c r="H15" s="149"/>
      <c r="I15" s="150" t="s">
        <v>25</v>
      </c>
      <c r="J15" s="151"/>
      <c r="K15" s="41"/>
      <c r="L15" s="30"/>
    </row>
    <row r="16" spans="1:12" s="21" customFormat="1" ht="14.1" customHeight="1">
      <c r="A16" s="33"/>
      <c r="B16" s="33"/>
      <c r="C16" s="33"/>
      <c r="D16" s="62"/>
      <c r="E16" s="33"/>
      <c r="F16" s="33"/>
      <c r="G16" s="33"/>
      <c r="H16" s="63"/>
      <c r="I16" s="150" t="s">
        <v>26</v>
      </c>
      <c r="J16" s="151"/>
      <c r="K16" s="41"/>
      <c r="L16" s="33"/>
    </row>
    <row r="17" spans="1:12" s="21" customFormat="1" ht="14.1" customHeight="1">
      <c r="A17" s="33"/>
      <c r="B17" s="33"/>
      <c r="C17" s="31" t="s">
        <v>27</v>
      </c>
      <c r="D17" s="164">
        <f>SUM(H20:H71)</f>
        <v>0</v>
      </c>
      <c r="E17" s="165"/>
      <c r="F17" s="31" t="s">
        <v>28</v>
      </c>
      <c r="G17" s="166">
        <f>SUM(K20:K71)</f>
        <v>0</v>
      </c>
      <c r="H17" s="167"/>
      <c r="I17" s="150" t="s">
        <v>29</v>
      </c>
      <c r="J17" s="151"/>
      <c r="K17" s="43">
        <v>0</v>
      </c>
      <c r="L17" s="33"/>
    </row>
    <row r="18" spans="1:12" s="21" customFormat="1" ht="14.1" customHeight="1">
      <c r="A18" s="33"/>
      <c r="B18" s="168"/>
      <c r="C18" s="168"/>
      <c r="D18" s="168"/>
      <c r="E18" s="168"/>
      <c r="F18" s="168"/>
      <c r="G18" s="168"/>
      <c r="H18" s="168"/>
      <c r="I18" s="168"/>
      <c r="J18" s="168"/>
      <c r="K18" s="168"/>
      <c r="L18" s="33"/>
    </row>
    <row r="19" spans="1:12" ht="15" customHeight="1">
      <c r="A19" s="30"/>
      <c r="B19" s="22" t="s">
        <v>30</v>
      </c>
      <c r="C19" s="22" t="s">
        <v>31</v>
      </c>
      <c r="D19" s="22"/>
      <c r="E19" s="22"/>
      <c r="F19" s="23" t="s">
        <v>32</v>
      </c>
      <c r="G19" s="23" t="s">
        <v>33</v>
      </c>
      <c r="H19" s="23" t="s">
        <v>34</v>
      </c>
      <c r="I19" s="24" t="s">
        <v>35</v>
      </c>
      <c r="J19" s="24" t="s">
        <v>36</v>
      </c>
      <c r="K19" s="24" t="s">
        <v>37</v>
      </c>
      <c r="L19" s="30"/>
    </row>
    <row r="20" spans="1:12" ht="15" customHeight="1">
      <c r="A20" s="30"/>
      <c r="B20" s="25">
        <v>9781782696537</v>
      </c>
      <c r="C20" s="38" t="s">
        <v>38</v>
      </c>
      <c r="D20" s="39"/>
      <c r="E20" s="40"/>
      <c r="F20" s="42"/>
      <c r="G20" s="34">
        <v>0</v>
      </c>
      <c r="H20" s="26"/>
      <c r="I20" s="27">
        <v>8.99</v>
      </c>
      <c r="J20" s="28">
        <v>0</v>
      </c>
      <c r="K20" s="29">
        <f>IF(J20&gt;0,J20*H20,((1-(G20+$K$17))*I20)*H20)</f>
        <v>0</v>
      </c>
      <c r="L20" s="30"/>
    </row>
    <row r="21" spans="1:12" ht="15" customHeight="1">
      <c r="A21" s="30"/>
      <c r="B21" s="25">
        <v>9781782696476</v>
      </c>
      <c r="C21" s="38" t="s">
        <v>39</v>
      </c>
      <c r="D21" s="39"/>
      <c r="E21" s="40"/>
      <c r="F21" s="42"/>
      <c r="G21" s="34">
        <v>0</v>
      </c>
      <c r="H21" s="26"/>
      <c r="I21" s="27">
        <v>8.99</v>
      </c>
      <c r="J21" s="28">
        <v>0</v>
      </c>
      <c r="K21" s="29">
        <f t="shared" ref="K21:K71" si="0">IF(J21&gt;0,J21*H21,((1-(G21+$K$17))*I21)*H21)</f>
        <v>0</v>
      </c>
      <c r="L21" s="30"/>
    </row>
    <row r="22" spans="1:12" ht="15" customHeight="1">
      <c r="A22" s="30"/>
      <c r="B22" s="25">
        <v>9781782696131</v>
      </c>
      <c r="C22" s="38" t="s">
        <v>40</v>
      </c>
      <c r="D22" s="39"/>
      <c r="E22" s="40"/>
      <c r="F22" s="42"/>
      <c r="G22" s="34">
        <v>0</v>
      </c>
      <c r="H22" s="26"/>
      <c r="I22" s="27">
        <v>10.99</v>
      </c>
      <c r="J22" s="28">
        <v>0</v>
      </c>
      <c r="K22" s="29">
        <f t="shared" si="0"/>
        <v>0</v>
      </c>
      <c r="L22" s="30"/>
    </row>
    <row r="23" spans="1:12" ht="15" customHeight="1">
      <c r="A23" s="30"/>
      <c r="B23" s="25">
        <v>9781782696483</v>
      </c>
      <c r="C23" s="38" t="s">
        <v>41</v>
      </c>
      <c r="D23" s="39"/>
      <c r="E23" s="40"/>
      <c r="F23" s="42"/>
      <c r="G23" s="34">
        <v>0</v>
      </c>
      <c r="H23" s="26"/>
      <c r="I23" s="27">
        <v>8.99</v>
      </c>
      <c r="J23" s="28">
        <v>0</v>
      </c>
      <c r="K23" s="29">
        <f t="shared" si="0"/>
        <v>0</v>
      </c>
      <c r="L23" s="30"/>
    </row>
    <row r="24" spans="1:12" ht="15" customHeight="1">
      <c r="A24" s="30"/>
      <c r="B24" s="25">
        <v>9781917171427</v>
      </c>
      <c r="C24" s="38" t="s">
        <v>42</v>
      </c>
      <c r="D24" s="39"/>
      <c r="E24" s="40"/>
      <c r="F24" s="42"/>
      <c r="G24" s="34">
        <v>0</v>
      </c>
      <c r="H24" s="26"/>
      <c r="I24" s="27">
        <v>8.99</v>
      </c>
      <c r="J24" s="28">
        <v>0</v>
      </c>
      <c r="K24" s="29">
        <f t="shared" si="0"/>
        <v>0</v>
      </c>
      <c r="L24" s="30"/>
    </row>
    <row r="25" spans="1:12" ht="15" customHeight="1">
      <c r="A25" s="30"/>
      <c r="B25" s="25">
        <v>9780702346408</v>
      </c>
      <c r="C25" s="38" t="s">
        <v>43</v>
      </c>
      <c r="D25" s="39"/>
      <c r="E25" s="40"/>
      <c r="F25" s="42"/>
      <c r="G25" s="34">
        <v>0</v>
      </c>
      <c r="H25" s="26"/>
      <c r="I25" s="27">
        <v>7.99</v>
      </c>
      <c r="J25" s="28">
        <v>0</v>
      </c>
      <c r="K25" s="29">
        <f t="shared" si="0"/>
        <v>0</v>
      </c>
      <c r="L25" s="30"/>
    </row>
    <row r="26" spans="1:12" ht="15" customHeight="1">
      <c r="A26" s="30"/>
      <c r="B26" s="25">
        <v>9780702346392</v>
      </c>
      <c r="C26" s="38" t="s">
        <v>44</v>
      </c>
      <c r="D26" s="39"/>
      <c r="E26" s="40"/>
      <c r="F26" s="42"/>
      <c r="G26" s="34">
        <v>0</v>
      </c>
      <c r="H26" s="26"/>
      <c r="I26" s="27">
        <v>7.99</v>
      </c>
      <c r="J26" s="28">
        <v>0</v>
      </c>
      <c r="K26" s="29">
        <f t="shared" si="0"/>
        <v>0</v>
      </c>
      <c r="L26" s="30"/>
    </row>
    <row r="27" spans="1:12" ht="15" customHeight="1">
      <c r="A27" s="30"/>
      <c r="B27" s="25">
        <v>9798225083250</v>
      </c>
      <c r="C27" s="38" t="s">
        <v>45</v>
      </c>
      <c r="D27" s="39"/>
      <c r="E27" s="40"/>
      <c r="F27" s="42"/>
      <c r="G27" s="34">
        <v>0</v>
      </c>
      <c r="H27" s="26"/>
      <c r="I27" s="27">
        <v>10.99</v>
      </c>
      <c r="J27" s="28">
        <v>0</v>
      </c>
      <c r="K27" s="29">
        <f t="shared" si="0"/>
        <v>0</v>
      </c>
      <c r="L27" s="30"/>
    </row>
    <row r="28" spans="1:12" ht="15" customHeight="1">
      <c r="A28" s="30"/>
      <c r="B28" s="25">
        <v>9780702348921</v>
      </c>
      <c r="C28" s="38" t="s">
        <v>46</v>
      </c>
      <c r="D28" s="39"/>
      <c r="E28" s="40"/>
      <c r="F28" s="42"/>
      <c r="G28" s="34">
        <v>0</v>
      </c>
      <c r="H28" s="26"/>
      <c r="I28" s="27">
        <v>12.99</v>
      </c>
      <c r="J28" s="28">
        <v>0</v>
      </c>
      <c r="K28" s="29">
        <f t="shared" si="0"/>
        <v>0</v>
      </c>
      <c r="L28" s="30"/>
    </row>
    <row r="29" spans="1:12" ht="15" customHeight="1">
      <c r="A29" s="30"/>
      <c r="B29" s="25">
        <v>9780702324093</v>
      </c>
      <c r="C29" s="38" t="s">
        <v>47</v>
      </c>
      <c r="D29" s="39"/>
      <c r="E29" s="40"/>
      <c r="F29" s="42"/>
      <c r="G29" s="34">
        <v>0</v>
      </c>
      <c r="H29" s="26"/>
      <c r="I29" s="27">
        <v>7.99</v>
      </c>
      <c r="J29" s="28">
        <v>0</v>
      </c>
      <c r="K29" s="29">
        <f t="shared" si="0"/>
        <v>0</v>
      </c>
      <c r="L29" s="30"/>
    </row>
    <row r="30" spans="1:12" ht="15" customHeight="1">
      <c r="A30" s="30"/>
      <c r="B30" s="119">
        <v>9780702324086</v>
      </c>
      <c r="C30" s="120" t="s">
        <v>48</v>
      </c>
      <c r="D30" s="39"/>
      <c r="E30" s="40"/>
      <c r="F30" s="42"/>
      <c r="G30" s="34">
        <v>0</v>
      </c>
      <c r="H30" s="26"/>
      <c r="I30" s="128">
        <v>7.99</v>
      </c>
      <c r="J30" s="28">
        <v>0</v>
      </c>
      <c r="K30" s="29">
        <f t="shared" si="0"/>
        <v>0</v>
      </c>
      <c r="L30" s="30"/>
    </row>
    <row r="31" spans="1:12" ht="15" customHeight="1">
      <c r="A31" s="30"/>
      <c r="B31" s="119">
        <v>9780702324086</v>
      </c>
      <c r="C31" s="120" t="s">
        <v>49</v>
      </c>
      <c r="D31" s="39"/>
      <c r="E31" s="40"/>
      <c r="F31" s="42"/>
      <c r="G31" s="34">
        <v>0</v>
      </c>
      <c r="H31" s="26"/>
      <c r="I31" s="128">
        <v>7.99</v>
      </c>
      <c r="J31" s="28">
        <v>0</v>
      </c>
      <c r="K31" s="29">
        <f t="shared" si="0"/>
        <v>0</v>
      </c>
      <c r="L31" s="30"/>
    </row>
    <row r="32" spans="1:12" ht="15" customHeight="1">
      <c r="A32" s="30"/>
      <c r="B32" s="119">
        <v>9780702324086</v>
      </c>
      <c r="C32" s="120" t="s">
        <v>50</v>
      </c>
      <c r="D32" s="39"/>
      <c r="E32" s="40"/>
      <c r="F32" s="42"/>
      <c r="G32" s="34">
        <v>0</v>
      </c>
      <c r="H32" s="26"/>
      <c r="I32" s="128">
        <v>6.99</v>
      </c>
      <c r="J32" s="28">
        <v>0</v>
      </c>
      <c r="K32" s="29">
        <f t="shared" si="0"/>
        <v>0</v>
      </c>
      <c r="L32" s="30"/>
    </row>
    <row r="33" spans="1:12" ht="15" customHeight="1">
      <c r="A33" s="30"/>
      <c r="B33" s="25">
        <v>9780702325878</v>
      </c>
      <c r="C33" s="38" t="s">
        <v>51</v>
      </c>
      <c r="D33" s="39"/>
      <c r="E33" s="40"/>
      <c r="F33" s="42"/>
      <c r="G33" s="34">
        <v>0</v>
      </c>
      <c r="H33" s="26"/>
      <c r="I33" s="27">
        <v>7.99</v>
      </c>
      <c r="J33" s="28">
        <v>0</v>
      </c>
      <c r="K33" s="29">
        <f t="shared" si="0"/>
        <v>0</v>
      </c>
      <c r="L33" s="30"/>
    </row>
    <row r="34" spans="1:12" ht="15" customHeight="1">
      <c r="A34" s="30"/>
      <c r="B34" s="119">
        <v>9780702317286</v>
      </c>
      <c r="C34" s="121" t="s">
        <v>52</v>
      </c>
      <c r="D34" s="39"/>
      <c r="E34" s="40"/>
      <c r="F34" s="42" t="s">
        <v>53</v>
      </c>
      <c r="G34" s="34">
        <v>0</v>
      </c>
      <c r="H34" s="26"/>
      <c r="I34" s="128">
        <v>6.99</v>
      </c>
      <c r="J34" s="28">
        <v>0</v>
      </c>
      <c r="K34" s="29">
        <f t="shared" si="0"/>
        <v>0</v>
      </c>
      <c r="L34" s="30"/>
    </row>
    <row r="35" spans="1:12" ht="15" customHeight="1">
      <c r="A35" s="30"/>
      <c r="B35" s="25">
        <v>9780702349379</v>
      </c>
      <c r="C35" s="38" t="s">
        <v>54</v>
      </c>
      <c r="D35" s="39"/>
      <c r="E35" s="40"/>
      <c r="F35" s="42" t="s">
        <v>53</v>
      </c>
      <c r="G35" s="34">
        <v>0</v>
      </c>
      <c r="H35" s="26"/>
      <c r="I35" s="27">
        <v>7.99</v>
      </c>
      <c r="J35" s="28">
        <v>0</v>
      </c>
      <c r="K35" s="29">
        <f t="shared" si="0"/>
        <v>0</v>
      </c>
      <c r="L35" s="30"/>
    </row>
    <row r="36" spans="1:12" ht="15" customHeight="1">
      <c r="A36" s="30"/>
      <c r="B36" s="119">
        <v>9780702346132</v>
      </c>
      <c r="C36" s="121" t="s">
        <v>55</v>
      </c>
      <c r="D36" s="39"/>
      <c r="E36" s="40"/>
      <c r="F36" s="42" t="s">
        <v>53</v>
      </c>
      <c r="G36" s="34">
        <v>0</v>
      </c>
      <c r="H36" s="26"/>
      <c r="I36" s="27">
        <v>7.99</v>
      </c>
      <c r="J36" s="28">
        <v>0</v>
      </c>
      <c r="K36" s="29">
        <f t="shared" si="0"/>
        <v>0</v>
      </c>
      <c r="L36" s="30"/>
    </row>
    <row r="37" spans="1:12" ht="15" customHeight="1">
      <c r="A37" s="30"/>
      <c r="B37" s="25">
        <v>9780702350078</v>
      </c>
      <c r="C37" s="37" t="s">
        <v>56</v>
      </c>
      <c r="D37" s="39"/>
      <c r="E37" s="40"/>
      <c r="F37" s="42" t="s">
        <v>53</v>
      </c>
      <c r="G37" s="34">
        <v>0</v>
      </c>
      <c r="H37" s="26"/>
      <c r="I37" s="27">
        <v>4.99</v>
      </c>
      <c r="J37" s="28">
        <v>0</v>
      </c>
      <c r="K37" s="29">
        <f t="shared" si="0"/>
        <v>0</v>
      </c>
      <c r="L37" s="30"/>
    </row>
    <row r="38" spans="1:12" ht="15" customHeight="1">
      <c r="A38" s="30"/>
      <c r="B38" s="119">
        <v>9780702346101</v>
      </c>
      <c r="C38" s="121" t="s">
        <v>57</v>
      </c>
      <c r="D38" s="39"/>
      <c r="E38" s="40"/>
      <c r="F38" s="42" t="s">
        <v>53</v>
      </c>
      <c r="G38" s="34">
        <v>0</v>
      </c>
      <c r="H38" s="26"/>
      <c r="I38" s="128">
        <v>4.99</v>
      </c>
      <c r="J38" s="28">
        <v>0</v>
      </c>
      <c r="K38" s="29">
        <f t="shared" si="0"/>
        <v>0</v>
      </c>
      <c r="L38" s="30"/>
    </row>
    <row r="39" spans="1:12" ht="15" customHeight="1">
      <c r="A39" s="30"/>
      <c r="B39" s="119">
        <v>9780702350061</v>
      </c>
      <c r="C39" s="121" t="s">
        <v>58</v>
      </c>
      <c r="D39" s="39"/>
      <c r="E39" s="40"/>
      <c r="F39" s="42" t="s">
        <v>53</v>
      </c>
      <c r="G39" s="34">
        <v>0</v>
      </c>
      <c r="H39" s="26"/>
      <c r="I39" s="128">
        <v>4.99</v>
      </c>
      <c r="J39" s="28">
        <v>0</v>
      </c>
      <c r="K39" s="29">
        <f t="shared" si="0"/>
        <v>0</v>
      </c>
      <c r="L39" s="30"/>
    </row>
    <row r="40" spans="1:12" ht="15" customHeight="1">
      <c r="A40" s="30"/>
      <c r="B40" s="122">
        <v>9780702351075</v>
      </c>
      <c r="C40" s="123" t="s">
        <v>59</v>
      </c>
      <c r="D40" s="39"/>
      <c r="E40" s="40"/>
      <c r="F40" s="42" t="s">
        <v>53</v>
      </c>
      <c r="G40" s="34">
        <v>0</v>
      </c>
      <c r="H40" s="26"/>
      <c r="I40" s="129">
        <v>4.99</v>
      </c>
      <c r="J40" s="28">
        <v>0</v>
      </c>
      <c r="K40" s="29">
        <f t="shared" si="0"/>
        <v>0</v>
      </c>
      <c r="L40" s="30"/>
    </row>
    <row r="41" spans="1:12" ht="15" customHeight="1">
      <c r="A41" s="30"/>
      <c r="B41" s="25">
        <v>9798225077457</v>
      </c>
      <c r="C41" s="38" t="s">
        <v>60</v>
      </c>
      <c r="D41" s="39"/>
      <c r="E41" s="40"/>
      <c r="F41" s="42" t="s">
        <v>53</v>
      </c>
      <c r="G41" s="34">
        <v>0</v>
      </c>
      <c r="H41" s="26"/>
      <c r="I41" s="27">
        <v>6.99</v>
      </c>
      <c r="J41" s="28">
        <v>0</v>
      </c>
      <c r="K41" s="29">
        <f t="shared" si="0"/>
        <v>0</v>
      </c>
      <c r="L41" s="30"/>
    </row>
    <row r="42" spans="1:12" ht="15" customHeight="1">
      <c r="A42" s="30"/>
      <c r="B42" s="25">
        <v>9780702352607</v>
      </c>
      <c r="C42" s="124" t="s">
        <v>61</v>
      </c>
      <c r="D42" s="39"/>
      <c r="E42" s="40"/>
      <c r="F42" s="42" t="s">
        <v>53</v>
      </c>
      <c r="G42" s="34">
        <v>0</v>
      </c>
      <c r="H42" s="26"/>
      <c r="I42" s="27">
        <v>6.99</v>
      </c>
      <c r="J42" s="28">
        <v>0</v>
      </c>
      <c r="K42" s="29">
        <f t="shared" si="0"/>
        <v>0</v>
      </c>
      <c r="L42" s="30"/>
    </row>
    <row r="43" spans="1:12" ht="15" customHeight="1">
      <c r="A43" s="30"/>
      <c r="B43" s="122">
        <v>9780702351853</v>
      </c>
      <c r="C43" s="123" t="s">
        <v>62</v>
      </c>
      <c r="D43" s="39"/>
      <c r="E43" s="40"/>
      <c r="F43" s="42" t="s">
        <v>53</v>
      </c>
      <c r="G43" s="34">
        <v>0</v>
      </c>
      <c r="H43" s="26"/>
      <c r="I43" s="129">
        <v>5.99</v>
      </c>
      <c r="J43" s="28">
        <v>0</v>
      </c>
      <c r="K43" s="29">
        <f t="shared" si="0"/>
        <v>0</v>
      </c>
      <c r="L43" s="30"/>
    </row>
    <row r="44" spans="1:12" ht="15" customHeight="1">
      <c r="A44" s="30"/>
      <c r="B44" s="125">
        <v>9780702348556</v>
      </c>
      <c r="C44" s="126" t="s">
        <v>63</v>
      </c>
      <c r="D44" s="39"/>
      <c r="E44" s="40"/>
      <c r="F44" s="42" t="s">
        <v>53</v>
      </c>
      <c r="G44" s="34">
        <v>0</v>
      </c>
      <c r="H44" s="26"/>
      <c r="I44" s="130">
        <v>5.99</v>
      </c>
      <c r="J44" s="28">
        <v>0</v>
      </c>
      <c r="K44" s="29">
        <f t="shared" si="0"/>
        <v>0</v>
      </c>
      <c r="L44" s="30"/>
    </row>
    <row r="45" spans="1:12" ht="15" customHeight="1">
      <c r="A45" s="30"/>
      <c r="B45" s="125">
        <v>9780702348938</v>
      </c>
      <c r="C45" s="126" t="s">
        <v>64</v>
      </c>
      <c r="D45" s="39"/>
      <c r="E45" s="40"/>
      <c r="F45" s="42" t="s">
        <v>53</v>
      </c>
      <c r="G45" s="34">
        <v>0</v>
      </c>
      <c r="H45" s="26"/>
      <c r="I45" s="130">
        <v>5.99</v>
      </c>
      <c r="J45" s="28">
        <v>0</v>
      </c>
      <c r="K45" s="29">
        <f t="shared" si="0"/>
        <v>0</v>
      </c>
      <c r="L45" s="30"/>
    </row>
    <row r="46" spans="1:12" ht="15" customHeight="1">
      <c r="A46" s="30"/>
      <c r="B46" s="125">
        <v>9780702351860</v>
      </c>
      <c r="C46" s="126" t="s">
        <v>65</v>
      </c>
      <c r="D46" s="39"/>
      <c r="E46" s="40"/>
      <c r="F46" s="42" t="s">
        <v>53</v>
      </c>
      <c r="G46" s="34">
        <v>0</v>
      </c>
      <c r="H46" s="26"/>
      <c r="I46" s="130">
        <v>5.99</v>
      </c>
      <c r="J46" s="28">
        <v>0</v>
      </c>
      <c r="K46" s="29">
        <f t="shared" si="0"/>
        <v>0</v>
      </c>
      <c r="L46" s="30"/>
    </row>
    <row r="47" spans="1:12" ht="15" customHeight="1">
      <c r="A47" s="30"/>
      <c r="B47" s="25">
        <v>9798225002978</v>
      </c>
      <c r="C47" s="38" t="s">
        <v>66</v>
      </c>
      <c r="D47" s="39"/>
      <c r="E47" s="40"/>
      <c r="F47" s="42" t="s">
        <v>53</v>
      </c>
      <c r="G47" s="34">
        <v>0</v>
      </c>
      <c r="H47" s="26"/>
      <c r="I47" s="128">
        <v>9.99</v>
      </c>
      <c r="J47" s="28">
        <v>0</v>
      </c>
      <c r="K47" s="29">
        <f t="shared" si="0"/>
        <v>0</v>
      </c>
      <c r="L47" s="30"/>
    </row>
    <row r="48" spans="1:12" ht="15" customHeight="1">
      <c r="A48" s="30"/>
      <c r="B48" s="119">
        <v>9781546137757</v>
      </c>
      <c r="C48" s="120" t="s">
        <v>67</v>
      </c>
      <c r="D48" s="39"/>
      <c r="E48" s="40"/>
      <c r="F48" s="42" t="s">
        <v>53</v>
      </c>
      <c r="G48" s="34">
        <v>0</v>
      </c>
      <c r="H48" s="26"/>
      <c r="I48" s="27">
        <v>9.99</v>
      </c>
      <c r="J48" s="28">
        <v>0</v>
      </c>
      <c r="K48" s="29">
        <f t="shared" si="0"/>
        <v>0</v>
      </c>
      <c r="L48" s="30"/>
    </row>
    <row r="49" spans="1:12" ht="15" customHeight="1">
      <c r="A49" s="30"/>
      <c r="B49" s="119">
        <v>9781546110804</v>
      </c>
      <c r="C49" s="120" t="s">
        <v>68</v>
      </c>
      <c r="D49" s="39"/>
      <c r="E49" s="40"/>
      <c r="F49" s="42" t="s">
        <v>53</v>
      </c>
      <c r="G49" s="34">
        <v>0</v>
      </c>
      <c r="H49" s="26"/>
      <c r="I49" s="27">
        <v>9.99</v>
      </c>
      <c r="J49" s="28">
        <v>0</v>
      </c>
      <c r="K49" s="29">
        <f t="shared" si="0"/>
        <v>0</v>
      </c>
      <c r="L49" s="30"/>
    </row>
    <row r="50" spans="1:12" ht="15" customHeight="1">
      <c r="A50" s="30"/>
      <c r="B50" s="119">
        <v>9781338883077</v>
      </c>
      <c r="C50" s="120" t="s">
        <v>69</v>
      </c>
      <c r="D50" s="39"/>
      <c r="E50" s="40"/>
      <c r="F50" s="42" t="s">
        <v>53</v>
      </c>
      <c r="G50" s="34">
        <v>0</v>
      </c>
      <c r="H50" s="26"/>
      <c r="I50" s="27">
        <v>9.99</v>
      </c>
      <c r="J50" s="28">
        <v>0</v>
      </c>
      <c r="K50" s="29">
        <f t="shared" si="0"/>
        <v>0</v>
      </c>
      <c r="L50" s="30"/>
    </row>
    <row r="51" spans="1:12" ht="15" customHeight="1">
      <c r="A51" s="30"/>
      <c r="B51" s="25">
        <v>9780702352164</v>
      </c>
      <c r="C51" s="124" t="s">
        <v>70</v>
      </c>
      <c r="D51" s="39"/>
      <c r="E51" s="40"/>
      <c r="F51" s="42" t="s">
        <v>53</v>
      </c>
      <c r="G51" s="34">
        <v>0</v>
      </c>
      <c r="H51" s="26"/>
      <c r="I51" s="27">
        <v>7.99</v>
      </c>
      <c r="J51" s="28">
        <v>0</v>
      </c>
      <c r="K51" s="29">
        <f t="shared" si="0"/>
        <v>0</v>
      </c>
      <c r="L51" s="30"/>
    </row>
    <row r="52" spans="1:12" ht="15" customHeight="1">
      <c r="A52" s="30"/>
      <c r="B52" s="25">
        <v>9780702352171</v>
      </c>
      <c r="C52" s="124" t="s">
        <v>71</v>
      </c>
      <c r="D52" s="39"/>
      <c r="E52" s="40"/>
      <c r="F52" s="42" t="s">
        <v>53</v>
      </c>
      <c r="G52" s="34">
        <v>0</v>
      </c>
      <c r="H52" s="26"/>
      <c r="I52" s="27">
        <v>7.99</v>
      </c>
      <c r="J52" s="28">
        <v>0</v>
      </c>
      <c r="K52" s="29">
        <f t="shared" si="0"/>
        <v>0</v>
      </c>
      <c r="L52" s="30"/>
    </row>
    <row r="53" spans="1:12" ht="15" customHeight="1">
      <c r="A53" s="30"/>
      <c r="B53" s="25">
        <v>9780702352188</v>
      </c>
      <c r="C53" s="124" t="s">
        <v>72</v>
      </c>
      <c r="D53" s="39"/>
      <c r="E53" s="40"/>
      <c r="F53" s="42" t="s">
        <v>53</v>
      </c>
      <c r="G53" s="34">
        <v>0</v>
      </c>
      <c r="H53" s="26"/>
      <c r="I53" s="27">
        <v>7.99</v>
      </c>
      <c r="J53" s="28">
        <v>0</v>
      </c>
      <c r="K53" s="29">
        <f t="shared" si="0"/>
        <v>0</v>
      </c>
      <c r="L53" s="30"/>
    </row>
    <row r="54" spans="1:12" ht="15" customHeight="1">
      <c r="A54" s="30"/>
      <c r="B54" s="25">
        <v>9798225072100</v>
      </c>
      <c r="C54" s="37" t="s">
        <v>73</v>
      </c>
      <c r="D54" s="39"/>
      <c r="E54" s="40"/>
      <c r="F54" s="42" t="s">
        <v>53</v>
      </c>
      <c r="G54" s="34">
        <v>0</v>
      </c>
      <c r="H54" s="26"/>
      <c r="I54" s="27">
        <v>9.99</v>
      </c>
      <c r="J54" s="28">
        <v>0</v>
      </c>
      <c r="K54" s="29">
        <f t="shared" si="0"/>
        <v>0</v>
      </c>
      <c r="L54" s="30"/>
    </row>
    <row r="55" spans="1:12" ht="15" customHeight="1">
      <c r="A55" s="30"/>
      <c r="B55" s="119">
        <v>9781546148470</v>
      </c>
      <c r="C55" s="127" t="s">
        <v>74</v>
      </c>
      <c r="D55" s="39"/>
      <c r="E55" s="40"/>
      <c r="F55" s="42" t="s">
        <v>53</v>
      </c>
      <c r="G55" s="34">
        <v>0</v>
      </c>
      <c r="H55" s="26"/>
      <c r="I55" s="128">
        <v>9.99</v>
      </c>
      <c r="J55" s="28">
        <v>0</v>
      </c>
      <c r="K55" s="29">
        <f t="shared" si="0"/>
        <v>0</v>
      </c>
      <c r="L55" s="30"/>
    </row>
    <row r="56" spans="1:12" ht="15" customHeight="1">
      <c r="A56" s="30"/>
      <c r="B56" s="25">
        <v>9780702352126</v>
      </c>
      <c r="C56" s="124" t="s">
        <v>75</v>
      </c>
      <c r="D56" s="39"/>
      <c r="E56" s="40"/>
      <c r="F56" s="42" t="s">
        <v>53</v>
      </c>
      <c r="G56" s="34">
        <v>0</v>
      </c>
      <c r="H56" s="26"/>
      <c r="I56" s="27">
        <v>7.99</v>
      </c>
      <c r="J56" s="28">
        <v>0</v>
      </c>
      <c r="K56" s="29">
        <f t="shared" si="0"/>
        <v>0</v>
      </c>
      <c r="L56" s="30"/>
    </row>
    <row r="57" spans="1:12" ht="15" customHeight="1">
      <c r="A57" s="30"/>
      <c r="B57" s="25">
        <v>9780702352133</v>
      </c>
      <c r="C57" s="124" t="s">
        <v>76</v>
      </c>
      <c r="D57" s="39"/>
      <c r="E57" s="40"/>
      <c r="F57" s="42" t="s">
        <v>53</v>
      </c>
      <c r="G57" s="34">
        <v>0</v>
      </c>
      <c r="H57" s="26"/>
      <c r="I57" s="27">
        <v>7.99</v>
      </c>
      <c r="J57" s="28">
        <v>0</v>
      </c>
      <c r="K57" s="29">
        <f t="shared" si="0"/>
        <v>0</v>
      </c>
      <c r="L57" s="30"/>
    </row>
    <row r="58" spans="1:12" ht="15" customHeight="1">
      <c r="A58" s="30"/>
      <c r="B58" s="25">
        <v>9780702351082</v>
      </c>
      <c r="C58" s="38" t="s">
        <v>77</v>
      </c>
      <c r="D58" s="39"/>
      <c r="E58" s="40"/>
      <c r="F58" s="42" t="s">
        <v>53</v>
      </c>
      <c r="G58" s="34">
        <v>0</v>
      </c>
      <c r="H58" s="26"/>
      <c r="I58" s="27">
        <v>9.99</v>
      </c>
      <c r="J58" s="28">
        <v>0</v>
      </c>
      <c r="K58" s="29">
        <f t="shared" si="0"/>
        <v>0</v>
      </c>
      <c r="L58" s="30"/>
    </row>
    <row r="59" spans="1:12" ht="15" customHeight="1">
      <c r="A59" s="30"/>
      <c r="B59" s="25">
        <v>9798225003265</v>
      </c>
      <c r="C59" s="38" t="s">
        <v>78</v>
      </c>
      <c r="D59" s="39"/>
      <c r="E59" s="40"/>
      <c r="F59" s="42" t="s">
        <v>53</v>
      </c>
      <c r="G59" s="34">
        <v>0</v>
      </c>
      <c r="H59" s="26"/>
      <c r="I59" s="27">
        <v>9.99</v>
      </c>
      <c r="J59" s="28">
        <v>0</v>
      </c>
      <c r="K59" s="29">
        <f t="shared" si="0"/>
        <v>0</v>
      </c>
      <c r="L59" s="30"/>
    </row>
    <row r="60" spans="1:12" ht="15" customHeight="1">
      <c r="A60" s="30"/>
      <c r="B60" s="25">
        <v>9798225065874</v>
      </c>
      <c r="C60" s="38" t="s">
        <v>79</v>
      </c>
      <c r="D60" s="39"/>
      <c r="E60" s="40"/>
      <c r="F60" s="42" t="s">
        <v>53</v>
      </c>
      <c r="G60" s="34">
        <v>0</v>
      </c>
      <c r="H60" s="26"/>
      <c r="I60" s="27">
        <v>11.99</v>
      </c>
      <c r="J60" s="28">
        <v>0</v>
      </c>
      <c r="K60" s="29">
        <f t="shared" si="0"/>
        <v>0</v>
      </c>
      <c r="L60" s="30"/>
    </row>
    <row r="61" spans="1:12" ht="15" customHeight="1">
      <c r="A61" s="30"/>
      <c r="B61" s="25">
        <v>9798225098650</v>
      </c>
      <c r="C61" s="38" t="s">
        <v>80</v>
      </c>
      <c r="D61" s="39"/>
      <c r="E61" s="40"/>
      <c r="F61" s="42" t="s">
        <v>53</v>
      </c>
      <c r="G61" s="34">
        <v>0</v>
      </c>
      <c r="H61" s="26"/>
      <c r="I61" s="27">
        <v>8.99</v>
      </c>
      <c r="J61" s="28">
        <v>0</v>
      </c>
      <c r="K61" s="29">
        <f t="shared" si="0"/>
        <v>0</v>
      </c>
      <c r="L61" s="30"/>
    </row>
    <row r="62" spans="1:12" ht="15" customHeight="1">
      <c r="A62" s="30"/>
      <c r="B62" s="119">
        <v>9798225030568</v>
      </c>
      <c r="C62" s="120" t="s">
        <v>81</v>
      </c>
      <c r="D62" s="39"/>
      <c r="E62" s="40"/>
      <c r="F62" s="42" t="s">
        <v>53</v>
      </c>
      <c r="G62" s="34">
        <v>0</v>
      </c>
      <c r="H62" s="26"/>
      <c r="I62" s="128">
        <v>8.99</v>
      </c>
      <c r="J62" s="28">
        <v>0</v>
      </c>
      <c r="K62" s="29">
        <f t="shared" si="0"/>
        <v>0</v>
      </c>
      <c r="L62" s="30"/>
    </row>
    <row r="63" spans="1:12" ht="15" customHeight="1">
      <c r="A63" s="30"/>
      <c r="B63" s="119">
        <v>9798225030551</v>
      </c>
      <c r="C63" s="120" t="s">
        <v>82</v>
      </c>
      <c r="D63" s="39"/>
      <c r="E63" s="40"/>
      <c r="F63" s="42" t="s">
        <v>53</v>
      </c>
      <c r="G63" s="34">
        <v>0</v>
      </c>
      <c r="H63" s="26"/>
      <c r="I63" s="128">
        <v>9.99</v>
      </c>
      <c r="J63" s="28">
        <v>0</v>
      </c>
      <c r="K63" s="29">
        <f t="shared" si="0"/>
        <v>0</v>
      </c>
      <c r="L63" s="30"/>
    </row>
    <row r="64" spans="1:12" ht="15" customHeight="1">
      <c r="A64" s="30"/>
      <c r="B64" s="25">
        <v>9780702351518</v>
      </c>
      <c r="C64" s="38" t="s">
        <v>83</v>
      </c>
      <c r="D64" s="39"/>
      <c r="E64" s="40"/>
      <c r="F64" s="42" t="s">
        <v>53</v>
      </c>
      <c r="G64" s="34">
        <v>0</v>
      </c>
      <c r="H64" s="26"/>
      <c r="I64" s="27">
        <v>6.99</v>
      </c>
      <c r="J64" s="28">
        <v>0</v>
      </c>
      <c r="K64" s="29">
        <f t="shared" si="0"/>
        <v>0</v>
      </c>
      <c r="L64" s="30"/>
    </row>
    <row r="65" spans="1:12" ht="15" customHeight="1">
      <c r="A65" s="30"/>
      <c r="B65" s="25">
        <v>9798225030513</v>
      </c>
      <c r="C65" s="38" t="s">
        <v>84</v>
      </c>
      <c r="D65" s="39"/>
      <c r="E65" s="40"/>
      <c r="F65" s="42" t="s">
        <v>53</v>
      </c>
      <c r="G65" s="34">
        <v>0</v>
      </c>
      <c r="H65" s="26"/>
      <c r="I65" s="27">
        <v>18.989999999999998</v>
      </c>
      <c r="J65" s="28">
        <v>0</v>
      </c>
      <c r="K65" s="29">
        <f t="shared" si="0"/>
        <v>0</v>
      </c>
      <c r="L65" s="30"/>
    </row>
    <row r="66" spans="1:12" ht="15" customHeight="1">
      <c r="A66" s="30"/>
      <c r="B66" s="25">
        <v>9780702350733</v>
      </c>
      <c r="C66" s="38" t="s">
        <v>85</v>
      </c>
      <c r="D66" s="39"/>
      <c r="E66" s="40"/>
      <c r="F66" s="42" t="s">
        <v>53</v>
      </c>
      <c r="G66" s="34">
        <v>0</v>
      </c>
      <c r="H66" s="26"/>
      <c r="I66" s="27">
        <v>40</v>
      </c>
      <c r="J66" s="28">
        <v>0</v>
      </c>
      <c r="K66" s="29">
        <f t="shared" si="0"/>
        <v>0</v>
      </c>
      <c r="L66" s="30"/>
    </row>
    <row r="67" spans="1:12" ht="15" customHeight="1">
      <c r="A67" s="30"/>
      <c r="B67" s="25">
        <v>9780702350740</v>
      </c>
      <c r="C67" s="38" t="s">
        <v>86</v>
      </c>
      <c r="D67" s="39"/>
      <c r="E67" s="40"/>
      <c r="F67" s="42" t="s">
        <v>53</v>
      </c>
      <c r="G67" s="34">
        <v>0</v>
      </c>
      <c r="H67" s="26"/>
      <c r="I67" s="27">
        <v>40</v>
      </c>
      <c r="J67" s="28">
        <v>0</v>
      </c>
      <c r="K67" s="29">
        <f t="shared" si="0"/>
        <v>0</v>
      </c>
      <c r="L67" s="30"/>
    </row>
    <row r="68" spans="1:12" ht="15" customHeight="1">
      <c r="A68" s="30"/>
      <c r="B68" s="25">
        <v>9798225085971</v>
      </c>
      <c r="C68" s="38" t="s">
        <v>87</v>
      </c>
      <c r="D68" s="39"/>
      <c r="E68" s="40"/>
      <c r="F68" s="42" t="s">
        <v>53</v>
      </c>
      <c r="G68" s="34">
        <v>0</v>
      </c>
      <c r="H68" s="26"/>
      <c r="I68" s="27">
        <v>10.99</v>
      </c>
      <c r="J68" s="28">
        <v>0</v>
      </c>
      <c r="K68" s="29">
        <f t="shared" si="0"/>
        <v>0</v>
      </c>
      <c r="L68" s="30"/>
    </row>
    <row r="69" spans="1:12" ht="15" customHeight="1">
      <c r="A69" s="30"/>
      <c r="B69" s="25">
        <v>9798225087074</v>
      </c>
      <c r="C69" s="38" t="s">
        <v>88</v>
      </c>
      <c r="D69" s="39"/>
      <c r="E69" s="40"/>
      <c r="F69" s="42" t="s">
        <v>53</v>
      </c>
      <c r="G69" s="34">
        <v>0</v>
      </c>
      <c r="H69" s="26"/>
      <c r="I69" s="27">
        <v>6.99</v>
      </c>
      <c r="J69" s="28">
        <v>0</v>
      </c>
      <c r="K69" s="29">
        <f t="shared" si="0"/>
        <v>0</v>
      </c>
      <c r="L69" s="30"/>
    </row>
    <row r="70" spans="1:12" ht="15" customHeight="1">
      <c r="A70" s="30"/>
      <c r="B70" s="25">
        <v>9798225087067</v>
      </c>
      <c r="C70" s="38" t="s">
        <v>89</v>
      </c>
      <c r="D70" s="39"/>
      <c r="E70" s="40"/>
      <c r="F70" s="42" t="s">
        <v>53</v>
      </c>
      <c r="G70" s="34">
        <v>0</v>
      </c>
      <c r="H70" s="26"/>
      <c r="I70" s="27">
        <v>6.99</v>
      </c>
      <c r="J70" s="28">
        <v>0</v>
      </c>
      <c r="K70" s="29">
        <f t="shared" si="0"/>
        <v>0</v>
      </c>
      <c r="L70" s="30"/>
    </row>
    <row r="71" spans="1:12" ht="15" customHeight="1">
      <c r="A71" s="30"/>
      <c r="B71" s="25">
        <v>9798225085179</v>
      </c>
      <c r="C71" s="38" t="s">
        <v>90</v>
      </c>
      <c r="D71" s="39"/>
      <c r="E71" s="40"/>
      <c r="F71" s="42" t="s">
        <v>53</v>
      </c>
      <c r="G71" s="34">
        <v>0</v>
      </c>
      <c r="H71" s="26"/>
      <c r="I71" s="27">
        <v>12.99</v>
      </c>
      <c r="J71" s="28">
        <v>0</v>
      </c>
      <c r="K71" s="29">
        <f t="shared" si="0"/>
        <v>0</v>
      </c>
      <c r="L71" s="30"/>
    </row>
    <row r="72" spans="1:12" ht="15" customHeight="1">
      <c r="A72" s="30"/>
      <c r="B72" s="161"/>
      <c r="C72" s="161"/>
      <c r="D72" s="161"/>
      <c r="E72" s="161"/>
      <c r="F72" s="161"/>
      <c r="G72" s="161"/>
      <c r="H72" s="161"/>
      <c r="I72" s="161"/>
      <c r="J72" s="161"/>
      <c r="K72" s="161"/>
      <c r="L72" s="30"/>
    </row>
    <row r="73" spans="1:12" ht="15" customHeight="1">
      <c r="A73" s="30"/>
      <c r="B73" s="160" t="s">
        <v>91</v>
      </c>
      <c r="C73" s="160"/>
      <c r="D73" s="160"/>
      <c r="E73" s="160"/>
      <c r="F73" s="160"/>
      <c r="G73" s="160"/>
      <c r="H73" s="160"/>
      <c r="I73" s="160"/>
      <c r="J73" s="160"/>
      <c r="K73" s="160"/>
      <c r="L73" s="30"/>
    </row>
  </sheetData>
  <sheetProtection selectLockedCells="1"/>
  <mergeCells count="30">
    <mergeCell ref="B73:K73"/>
    <mergeCell ref="B72:K72"/>
    <mergeCell ref="B15:C15"/>
    <mergeCell ref="D17:E17"/>
    <mergeCell ref="G17:H17"/>
    <mergeCell ref="B18:K18"/>
    <mergeCell ref="I15:J15"/>
    <mergeCell ref="I16:J16"/>
    <mergeCell ref="I17:J17"/>
    <mergeCell ref="I5:K5"/>
    <mergeCell ref="I9:K9"/>
    <mergeCell ref="B4:C4"/>
    <mergeCell ref="D4:H4"/>
    <mergeCell ref="D5:E5"/>
    <mergeCell ref="G5:H5"/>
    <mergeCell ref="I10:J10"/>
    <mergeCell ref="I11:J11"/>
    <mergeCell ref="I12:J12"/>
    <mergeCell ref="I13:J13"/>
    <mergeCell ref="I14:J14"/>
    <mergeCell ref="B14:C14"/>
    <mergeCell ref="F9:H9"/>
    <mergeCell ref="B8:C8"/>
    <mergeCell ref="B10:C10"/>
    <mergeCell ref="B11:C11"/>
    <mergeCell ref="B13:C13"/>
    <mergeCell ref="F8:H8"/>
    <mergeCell ref="E11:H15"/>
    <mergeCell ref="B9:C9"/>
    <mergeCell ref="B12:C12"/>
  </mergeCells>
  <dataValidations count="18">
    <dataValidation type="textLength" operator="lessThanOrEqual" allowBlank="1" showInputMessage="1" showErrorMessage="1" errorTitle="Order Reference" error="Order references cannot be greater than 17 characters in length." sqref="G5:G6" xr:uid="{00000000-0002-0000-0000-000000000000}">
      <formula1>17</formula1>
    </dataValidation>
    <dataValidation type="textLength" allowBlank="1" showInputMessage="1" showErrorMessage="1" errorTitle="Account Number" error="Account Number must be a 9 or 12 digit number with no spaces, dashes or slashes." sqref="D5:D6" xr:uid="{00000000-0002-0000-0000-000001000000}">
      <formula1>9</formula1>
      <formula2>12</formula2>
    </dataValidation>
    <dataValidation type="whole" operator="greaterThanOrEqual" showInputMessage="1" showErrorMessage="1" sqref="G17 D17" xr:uid="{00000000-0002-0000-0000-000002000000}">
      <formula1>0</formula1>
    </dataValidation>
    <dataValidation type="decimal" operator="greaterThanOrEqual" allowBlank="1" showInputMessage="1" showErrorMessage="1" sqref="J20:J71" xr:uid="{00000000-0002-0000-0000-000003000000}">
      <formula1>0</formula1>
    </dataValidation>
    <dataValidation type="textLength" allowBlank="1" showInputMessage="1" showErrorMessage="1" errorTitle="ISBN (13 Digit)" error="ISBN must be 10 or 13 digits." sqref="B20:B71" xr:uid="{00000000-0002-0000-0000-000004000000}">
      <formula1>10</formula1>
      <formula2>13</formula2>
    </dataValidation>
    <dataValidation type="decimal" operator="greaterThanOrEqual" showInputMessage="1" showErrorMessage="1" errorTitle="Unit Price" error="Unit Price must be a number greater than zero." sqref="I20:I71" xr:uid="{00000000-0002-0000-0000-000005000000}">
      <formula1>0</formula1>
    </dataValidation>
    <dataValidation type="whole" operator="greaterThanOrEqual" allowBlank="1" showInputMessage="1" showErrorMessage="1" errorTitle="Quantity ordered" error="Quantity must be a number greater than zero." sqref="H20:H71" xr:uid="{00000000-0002-0000-0000-000006000000}">
      <formula1>0</formula1>
    </dataValidation>
    <dataValidation type="whole" operator="greaterThanOrEqual" allowBlank="1" showInputMessage="1" showErrorMessage="1" sqref="K20:K71" xr:uid="{00000000-0002-0000-0000-000007000000}">
      <formula1>0</formula1>
    </dataValidation>
    <dataValidation type="decimal" allowBlank="1" showInputMessage="1" showErrorMessage="1" errorTitle="Quantity ordered" error="Discount must be between 0 - 100%." sqref="G20:G71" xr:uid="{00000000-0002-0000-0000-000008000000}">
      <formula1>0</formula1>
      <formula2>1</formula2>
    </dataValidation>
    <dataValidation type="textLength" operator="lessThanOrEqual" allowBlank="1" showInputMessage="1" showErrorMessage="1" errorTitle="Line Reference" error="Order references cannot be greater than 17 characters in length." sqref="F20:F71" xr:uid="{00000000-0002-0000-0000-000009000000}">
      <formula1>17</formula1>
    </dataValidation>
    <dataValidation type="list" showInputMessage="1" showErrorMessage="1" sqref="K11" xr:uid="{00000000-0002-0000-0000-00000B000000}">
      <formula1>GraList</formula1>
    </dataValidation>
    <dataValidation type="decimal" allowBlank="1" showInputMessage="1" showErrorMessage="1" sqref="K17" xr:uid="{00000000-0002-0000-0000-00000C000000}">
      <formula1>0</formula1>
      <formula2>1</formula2>
    </dataValidation>
    <dataValidation type="date" operator="greaterThan" allowBlank="1" showInputMessage="1" showErrorMessage="1" errorTitle="Date" error="Date must be entered in date format." sqref="K4" xr:uid="{00000000-0002-0000-0000-00000D000000}">
      <formula1>40908</formula1>
    </dataValidation>
    <dataValidation type="list" showInputMessage="1" showErrorMessage="1" sqref="B15:C15" xr:uid="{D68A71AB-653D-4770-9B51-C69DA05A4F11}">
      <formula1>CountryList</formula1>
    </dataValidation>
    <dataValidation type="list" showInputMessage="1" showErrorMessage="1" sqref="K12:K16" xr:uid="{00000000-0002-0000-0000-00000E000000}">
      <formula1>YNList</formula1>
    </dataValidation>
    <dataValidation type="list" showInputMessage="1" showErrorMessage="1" sqref="K9:K10" xr:uid="{00000000-0002-0000-0000-00000A000000}">
      <formula1>DocList</formula1>
    </dataValidation>
    <dataValidation type="textLength" operator="lessThan" allowBlank="1" showInputMessage="1" showErrorMessage="1" errorTitle="Telephone" error="Telephone cannot be &gt; 20 characters." sqref="F8" xr:uid="{D409F2CE-C014-457B-A760-8FE5BB546108}">
      <formula1>21</formula1>
    </dataValidation>
    <dataValidation type="textLength" operator="lessThanOrEqual" allowBlank="1" showInputMessage="1" showErrorMessage="1" sqref="F9:H9" xr:uid="{B62C7732-A10B-458E-9841-01BC1B2A3FAD}">
      <formula1>60</formula1>
    </dataValidation>
  </dataValidations>
  <printOptions horizontalCentered="1"/>
  <pageMargins left="0.23622047244094491" right="0.23622047244094491" top="0.31496062992125984" bottom="0.31496062992125984" header="0.31496062992125984" footer="0.31496062992125984"/>
  <pageSetup scale="94"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CL388"/>
  <sheetViews>
    <sheetView workbookViewId="0">
      <selection activeCell="A2" sqref="A2"/>
    </sheetView>
  </sheetViews>
  <sheetFormatPr defaultRowHeight="13.2"/>
  <cols>
    <col min="1" max="1" width="10.88671875" customWidth="1"/>
    <col min="2" max="2" width="13.109375" bestFit="1" customWidth="1"/>
    <col min="3" max="3" width="12.109375" customWidth="1"/>
    <col min="4" max="4" width="12.109375" bestFit="1" customWidth="1"/>
    <col min="5" max="5" width="13.5546875" customWidth="1"/>
    <col min="6" max="6" width="15.88671875" style="8" bestFit="1" customWidth="1"/>
    <col min="7" max="7" width="15.33203125" customWidth="1"/>
    <col min="9" max="9" width="11.6640625" customWidth="1"/>
    <col min="10" max="10" width="11.44140625" customWidth="1"/>
    <col min="11" max="11" width="10.33203125" customWidth="1"/>
    <col min="14" max="14" width="11.44140625" customWidth="1"/>
    <col min="15" max="15" width="17.6640625" customWidth="1"/>
    <col min="16" max="17" width="15.109375" customWidth="1"/>
    <col min="19" max="19" width="15.33203125" customWidth="1"/>
    <col min="20" max="20" width="11.33203125" customWidth="1"/>
    <col min="21" max="21" width="13.5546875" customWidth="1"/>
    <col min="22" max="22" width="18.44140625" style="4" customWidth="1"/>
    <col min="23" max="23" width="16.109375" customWidth="1"/>
    <col min="24" max="24" width="13.6640625" customWidth="1"/>
    <col min="25" max="25" width="13.33203125" customWidth="1"/>
    <col min="27" max="27" width="11.5546875" customWidth="1"/>
    <col min="32" max="32" width="10" customWidth="1"/>
    <col min="33" max="33" width="9.88671875" customWidth="1"/>
    <col min="35" max="35" width="9.33203125" customWidth="1"/>
    <col min="37" max="37" width="9.109375" style="116"/>
    <col min="38" max="38" width="16.44140625" style="116" customWidth="1"/>
    <col min="40" max="40" width="10.88671875" customWidth="1"/>
    <col min="41" max="41" width="13.88671875" customWidth="1"/>
    <col min="42" max="42" width="14.44140625" customWidth="1"/>
    <col min="43" max="43" width="12.33203125" customWidth="1"/>
    <col min="44" max="44" width="9.44140625" customWidth="1"/>
    <col min="45" max="45" width="16.109375" customWidth="1"/>
    <col min="46" max="46" width="11.88671875" style="3" customWidth="1"/>
    <col min="48" max="48" width="11.44140625" customWidth="1"/>
  </cols>
  <sheetData>
    <row r="1" spans="1:90">
      <c r="A1" s="1" t="s">
        <v>92</v>
      </c>
      <c r="B1" s="6" t="s">
        <v>93</v>
      </c>
      <c r="C1" s="2" t="s">
        <v>94</v>
      </c>
      <c r="D1" s="169" t="s">
        <v>95</v>
      </c>
      <c r="E1" s="169"/>
      <c r="F1" s="17"/>
      <c r="G1" s="4"/>
      <c r="H1" s="5"/>
      <c r="I1" s="5"/>
      <c r="J1" s="5"/>
      <c r="K1" s="5"/>
      <c r="L1" s="5"/>
      <c r="M1" s="5"/>
      <c r="N1" s="4"/>
      <c r="O1" s="4"/>
      <c r="P1" s="4"/>
      <c r="Q1" s="4"/>
      <c r="R1" s="4"/>
      <c r="S1" s="4"/>
      <c r="T1" s="4"/>
      <c r="U1" s="4"/>
      <c r="Z1" s="4"/>
      <c r="AA1" s="4"/>
      <c r="AB1" s="4"/>
      <c r="AC1" s="4"/>
      <c r="AD1" s="4"/>
      <c r="AE1" s="4"/>
      <c r="AF1" s="4"/>
      <c r="AG1" s="4"/>
      <c r="AH1" s="4"/>
      <c r="AI1" s="4"/>
      <c r="AJ1" s="4"/>
      <c r="AM1" s="4"/>
      <c r="AN1" s="4"/>
      <c r="AO1" s="4"/>
      <c r="AP1" s="4"/>
      <c r="AQ1" s="4"/>
      <c r="AR1" s="4"/>
      <c r="AS1" s="4"/>
      <c r="AU1" s="4"/>
      <c r="AV1" s="4"/>
    </row>
    <row r="2" spans="1:90">
      <c r="A2" s="106">
        <v>0</v>
      </c>
      <c r="B2" s="107">
        <v>1</v>
      </c>
      <c r="C2" s="107">
        <v>2</v>
      </c>
      <c r="D2" s="107">
        <v>3</v>
      </c>
      <c r="E2" s="106">
        <v>4</v>
      </c>
      <c r="F2" s="107">
        <v>5</v>
      </c>
      <c r="G2" s="106">
        <v>6</v>
      </c>
      <c r="H2" s="107">
        <v>7</v>
      </c>
      <c r="I2" s="107">
        <v>8</v>
      </c>
      <c r="J2" s="107">
        <v>9</v>
      </c>
      <c r="K2" s="106">
        <v>10</v>
      </c>
      <c r="L2" s="107">
        <v>11</v>
      </c>
      <c r="M2" s="107">
        <v>12</v>
      </c>
      <c r="N2" s="106">
        <v>13</v>
      </c>
      <c r="O2" s="107">
        <v>14</v>
      </c>
      <c r="P2" s="106">
        <v>15</v>
      </c>
      <c r="Q2" s="107">
        <v>16</v>
      </c>
      <c r="R2" s="107">
        <v>17</v>
      </c>
      <c r="S2" s="106">
        <v>18</v>
      </c>
      <c r="T2" s="107">
        <v>19</v>
      </c>
      <c r="U2" s="106">
        <v>20</v>
      </c>
      <c r="V2" s="114">
        <v>21</v>
      </c>
      <c r="W2" s="107">
        <v>22</v>
      </c>
      <c r="X2" s="106">
        <v>23</v>
      </c>
      <c r="Y2" s="106">
        <v>24</v>
      </c>
      <c r="Z2" s="106">
        <v>25</v>
      </c>
      <c r="AA2" s="106">
        <v>26</v>
      </c>
      <c r="AB2" s="106">
        <v>27</v>
      </c>
      <c r="AC2" s="107">
        <v>28</v>
      </c>
      <c r="AD2" s="106">
        <v>29</v>
      </c>
      <c r="AE2" s="107">
        <v>30</v>
      </c>
      <c r="AF2" s="106">
        <v>31</v>
      </c>
      <c r="AG2" s="106">
        <v>32</v>
      </c>
      <c r="AH2" s="106">
        <v>33</v>
      </c>
      <c r="AI2" s="107">
        <v>34</v>
      </c>
      <c r="AJ2" s="106">
        <v>35</v>
      </c>
      <c r="AK2" s="117">
        <v>36</v>
      </c>
      <c r="AL2" s="117">
        <v>37</v>
      </c>
      <c r="AM2" s="106">
        <v>38</v>
      </c>
      <c r="AN2" s="106">
        <v>39</v>
      </c>
      <c r="AO2" s="106">
        <v>40</v>
      </c>
      <c r="AP2" s="106">
        <v>41</v>
      </c>
      <c r="AQ2" s="106">
        <v>42</v>
      </c>
      <c r="AR2" s="106">
        <v>43</v>
      </c>
      <c r="AS2" s="106">
        <v>44</v>
      </c>
      <c r="AT2" s="106">
        <v>45</v>
      </c>
      <c r="AU2" s="106">
        <v>46</v>
      </c>
      <c r="AV2" s="106">
        <v>47</v>
      </c>
      <c r="AW2" s="106">
        <v>48</v>
      </c>
      <c r="AX2" s="106">
        <v>49</v>
      </c>
      <c r="AY2" s="106">
        <v>50</v>
      </c>
      <c r="AZ2" s="107">
        <v>51</v>
      </c>
      <c r="BA2" s="106">
        <v>52</v>
      </c>
      <c r="BB2" s="106">
        <v>53</v>
      </c>
      <c r="BC2" s="106">
        <v>54</v>
      </c>
      <c r="BD2" s="107">
        <v>55</v>
      </c>
      <c r="BE2" s="107">
        <v>56</v>
      </c>
      <c r="BF2" s="107">
        <v>57</v>
      </c>
      <c r="BG2" s="106">
        <v>58</v>
      </c>
      <c r="BH2" s="106">
        <v>59</v>
      </c>
      <c r="BI2" s="106">
        <v>60</v>
      </c>
      <c r="BJ2" s="106">
        <v>61</v>
      </c>
      <c r="BK2" s="106">
        <v>62</v>
      </c>
      <c r="BL2" s="106">
        <v>63</v>
      </c>
      <c r="BM2" s="106">
        <v>64</v>
      </c>
      <c r="BN2" s="106">
        <v>65</v>
      </c>
      <c r="BO2" s="106">
        <v>66</v>
      </c>
      <c r="BP2" s="106">
        <v>67</v>
      </c>
      <c r="BQ2" s="106">
        <v>68</v>
      </c>
      <c r="BR2" s="106">
        <v>69</v>
      </c>
      <c r="BS2" s="106">
        <v>70</v>
      </c>
      <c r="BT2" s="106">
        <v>71</v>
      </c>
      <c r="BU2" s="106">
        <v>72</v>
      </c>
      <c r="BV2" s="106">
        <v>73</v>
      </c>
      <c r="BW2" s="106">
        <v>74</v>
      </c>
      <c r="BX2" s="106">
        <v>75</v>
      </c>
      <c r="BY2" s="106">
        <v>76</v>
      </c>
      <c r="BZ2" s="106">
        <v>77</v>
      </c>
      <c r="CA2" s="106">
        <v>78</v>
      </c>
      <c r="CB2" s="106">
        <v>79</v>
      </c>
      <c r="CC2" s="106">
        <v>80</v>
      </c>
      <c r="CD2" s="106">
        <v>81</v>
      </c>
      <c r="CE2" s="106">
        <v>82</v>
      </c>
      <c r="CF2" s="106">
        <v>83</v>
      </c>
      <c r="CG2" s="106">
        <v>84</v>
      </c>
      <c r="CH2" s="106">
        <v>85</v>
      </c>
      <c r="CI2" s="106">
        <v>86</v>
      </c>
      <c r="CJ2" s="106">
        <v>87</v>
      </c>
      <c r="CK2" s="106">
        <v>88</v>
      </c>
      <c r="CL2" s="106">
        <v>89</v>
      </c>
    </row>
    <row r="3" spans="1:90" s="9" customFormat="1" ht="48.75" customHeight="1" thickBot="1">
      <c r="A3" s="76" t="s">
        <v>96</v>
      </c>
      <c r="B3" s="77" t="s">
        <v>97</v>
      </c>
      <c r="C3" s="78" t="s">
        <v>98</v>
      </c>
      <c r="D3" s="79" t="s">
        <v>99</v>
      </c>
      <c r="E3" s="80" t="s">
        <v>100</v>
      </c>
      <c r="F3" s="81" t="s">
        <v>30</v>
      </c>
      <c r="G3" s="82" t="s">
        <v>101</v>
      </c>
      <c r="H3" s="81" t="s">
        <v>34</v>
      </c>
      <c r="I3" s="83" t="s">
        <v>102</v>
      </c>
      <c r="J3" s="83" t="s">
        <v>103</v>
      </c>
      <c r="K3" s="83" t="s">
        <v>104</v>
      </c>
      <c r="L3" s="84" t="s">
        <v>33</v>
      </c>
      <c r="M3" s="85" t="s">
        <v>105</v>
      </c>
      <c r="N3" s="80" t="s">
        <v>100</v>
      </c>
      <c r="O3" s="86" t="s">
        <v>106</v>
      </c>
      <c r="P3" s="86" t="s">
        <v>107</v>
      </c>
      <c r="Q3" s="86" t="s">
        <v>108</v>
      </c>
      <c r="R3" s="86" t="s">
        <v>109</v>
      </c>
      <c r="S3" s="86" t="s">
        <v>110</v>
      </c>
      <c r="T3" s="87" t="s">
        <v>111</v>
      </c>
      <c r="U3" s="86" t="s">
        <v>112</v>
      </c>
      <c r="V3" s="86" t="s">
        <v>113</v>
      </c>
      <c r="W3" s="89" t="s">
        <v>114</v>
      </c>
      <c r="X3" s="89" t="s">
        <v>115</v>
      </c>
      <c r="Y3" s="89" t="s">
        <v>116</v>
      </c>
      <c r="Z3" s="86" t="s">
        <v>117</v>
      </c>
      <c r="AA3" s="86" t="s">
        <v>118</v>
      </c>
      <c r="AB3" s="85" t="s">
        <v>119</v>
      </c>
      <c r="AC3" s="78" t="s">
        <v>120</v>
      </c>
      <c r="AD3" s="80" t="s">
        <v>100</v>
      </c>
      <c r="AE3" s="88" t="s">
        <v>121</v>
      </c>
      <c r="AF3" s="85" t="s">
        <v>122</v>
      </c>
      <c r="AG3" s="80" t="s">
        <v>100</v>
      </c>
      <c r="AH3" s="85" t="s">
        <v>123</v>
      </c>
      <c r="AI3" s="85" t="s">
        <v>124</v>
      </c>
      <c r="AJ3" s="89" t="s">
        <v>125</v>
      </c>
      <c r="AK3" s="88" t="s">
        <v>126</v>
      </c>
      <c r="AL3" s="88" t="s">
        <v>127</v>
      </c>
      <c r="AM3" s="89" t="s">
        <v>128</v>
      </c>
      <c r="AN3" s="85" t="s">
        <v>129</v>
      </c>
      <c r="AO3" s="80" t="s">
        <v>100</v>
      </c>
      <c r="AP3" s="80" t="s">
        <v>100</v>
      </c>
      <c r="AQ3" s="80" t="s">
        <v>100</v>
      </c>
      <c r="AR3" s="80" t="s">
        <v>100</v>
      </c>
      <c r="AS3" s="90" t="s">
        <v>130</v>
      </c>
      <c r="AT3" s="80" t="s">
        <v>100</v>
      </c>
      <c r="AU3" s="80" t="s">
        <v>100</v>
      </c>
      <c r="AV3" s="80" t="s">
        <v>100</v>
      </c>
      <c r="AW3" s="80" t="s">
        <v>100</v>
      </c>
      <c r="AX3" s="80" t="s">
        <v>100</v>
      </c>
      <c r="AY3" s="85" t="s">
        <v>131</v>
      </c>
      <c r="AZ3" s="85" t="s">
        <v>132</v>
      </c>
      <c r="BA3" s="89" t="s">
        <v>133</v>
      </c>
      <c r="BB3" s="80" t="s">
        <v>100</v>
      </c>
      <c r="BC3" s="80" t="s">
        <v>100</v>
      </c>
      <c r="BD3" s="91" t="s">
        <v>134</v>
      </c>
      <c r="BE3" s="78" t="s">
        <v>135</v>
      </c>
      <c r="BF3" s="91" t="s">
        <v>136</v>
      </c>
      <c r="BG3" s="92" t="s">
        <v>137</v>
      </c>
      <c r="BH3" s="93" t="s">
        <v>138</v>
      </c>
      <c r="BI3" s="93" t="s">
        <v>139</v>
      </c>
      <c r="BJ3" s="89" t="s">
        <v>140</v>
      </c>
      <c r="BK3" s="93" t="s">
        <v>141</v>
      </c>
      <c r="BL3" s="94" t="s">
        <v>142</v>
      </c>
      <c r="BM3" s="95" t="s">
        <v>143</v>
      </c>
      <c r="BN3" s="96" t="s">
        <v>144</v>
      </c>
      <c r="BO3" s="93" t="s">
        <v>145</v>
      </c>
      <c r="BP3" s="86" t="s">
        <v>146</v>
      </c>
      <c r="BQ3" s="86" t="s">
        <v>147</v>
      </c>
      <c r="BR3" s="86" t="s">
        <v>148</v>
      </c>
      <c r="BS3" s="86" t="s">
        <v>149</v>
      </c>
      <c r="BT3" s="86" t="s">
        <v>150</v>
      </c>
      <c r="BU3" s="87" t="s">
        <v>151</v>
      </c>
      <c r="BV3" s="86" t="s">
        <v>152</v>
      </c>
      <c r="BW3" s="86" t="s">
        <v>153</v>
      </c>
      <c r="BX3" s="86" t="s">
        <v>154</v>
      </c>
      <c r="BY3" s="86" t="s">
        <v>155</v>
      </c>
      <c r="BZ3" s="86" t="s">
        <v>156</v>
      </c>
      <c r="CA3" s="86" t="s">
        <v>157</v>
      </c>
      <c r="CB3" s="86" t="s">
        <v>158</v>
      </c>
      <c r="CC3" s="80" t="s">
        <v>100</v>
      </c>
      <c r="CD3" s="89" t="s">
        <v>159</v>
      </c>
      <c r="CE3" s="89" t="s">
        <v>160</v>
      </c>
      <c r="CF3" s="89" t="s">
        <v>161</v>
      </c>
      <c r="CG3" s="89" t="s">
        <v>162</v>
      </c>
      <c r="CH3" s="89" t="s">
        <v>163</v>
      </c>
      <c r="CI3" s="89" t="s">
        <v>164</v>
      </c>
      <c r="CJ3" s="89" t="s">
        <v>165</v>
      </c>
      <c r="CK3" s="97" t="s">
        <v>166</v>
      </c>
      <c r="CL3" s="97" t="s">
        <v>167</v>
      </c>
    </row>
    <row r="4" spans="1:90" ht="13.8" thickTop="1">
      <c r="A4" s="46"/>
      <c r="B4" s="105" t="str">
        <f>IF(ISNUMBER(($H4)),'Order Form'!$D$5,"")</f>
        <v/>
      </c>
      <c r="C4" s="104" t="str">
        <f>IF(ISNUMBER(($H4)),'Order Form'!$G$5,"")</f>
        <v/>
      </c>
      <c r="D4" s="104" t="str">
        <f>IF('Order Form'!F20="","",IF(ISNUMBER(($H4)),'Order Form'!F20,""))</f>
        <v/>
      </c>
      <c r="E4" s="47"/>
      <c r="F4" s="103" t="str">
        <f>IF(ISNUMBER((H4)),SUBSTITUTE(SUBSTITUTE('Order Form'!B20,"-","")," ",""),"")</f>
        <v/>
      </c>
      <c r="G4" s="48"/>
      <c r="H4" s="102" t="str">
        <f>IF('Order Form'!H20&gt;0,'Order Form'!H20," ")</f>
        <v xml:space="preserve"> </v>
      </c>
      <c r="I4" s="101" t="str">
        <f>IF('Order Form'!$K$13="Yes",(IF('Order Form'!J20&gt;0,"",IF('Order Form'!$K$10&lt;&gt;"GR - Gratis",IF('Order Form'!I20=0,"",IF(ISNUMBER($H4),'Order Form'!I20,"")),""))),"")</f>
        <v/>
      </c>
      <c r="J4" s="101" t="str">
        <f>IF('Order Form'!$K$13="Yes",(IF('Order Form'!J20=0,"",IF('Order Form'!$K$10&lt;&gt;"GR - Gratis",IF(ISNUMBER($H4),'Order Form'!J20,""),""))),"")</f>
        <v/>
      </c>
      <c r="K4" s="49"/>
      <c r="L4" s="101" t="str">
        <f>IF('Order Form'!J20&gt;0,"",IF('Order Form'!G20=0,"",IF('Order Form'!$K$10&lt;&gt;"GR - Gratis",IF('Order Form'!$K$12="Yes",IF(ISNUMBER($H4),'Order Form'!G20*100,""),""),"")))</f>
        <v/>
      </c>
      <c r="M4" s="101" t="str">
        <f>IF('Order Form'!J20&gt;0,"",IF('Order Form'!$K$17=0,"",IF('Order Form'!$K$17=0,"",IF('Order Form'!$K$10&lt;&gt;"GR - Gratis",IF('Order Form'!$K$12="Yes",IF(ISNUMBER($H4),'Order Form'!$K$17*100,""),""),""))))</f>
        <v/>
      </c>
      <c r="N4" s="50"/>
      <c r="O4" s="110" t="str">
        <f>IF('Order Form'!$B$8="Name / Attent Of","",IF(ISNUMBER($H4),IF('Order Form'!$K$14="Yes",'Order Form'!$B$8,""),""))</f>
        <v/>
      </c>
      <c r="P4" s="108" t="str">
        <f>IF('Order Form'!$B$9="Company / Department","",IF(ISNUMBER($H4),IF('Order Form'!$K$14="Yes",'Order Form'!$B$9,""),""))</f>
        <v/>
      </c>
      <c r="Q4" s="110" t="str">
        <f>IF('Order Form'!$B$10="Address 1","",IF(ISNUMBER($H4),IF('Order Form'!$K$14="Yes",'Order Form'!$B$10,""),""))</f>
        <v/>
      </c>
      <c r="R4" s="110" t="str">
        <f>IF('Order Form'!$B$11="Address 2","",IF(ISNUMBER($H4),IF('Order Form'!$K$14="Yes",'Order Form'!$B$11,""),""))</f>
        <v/>
      </c>
      <c r="S4" s="108" t="str">
        <f>IF('Order Form'!$B$12="Address 3","",IF(ISNUMBER($H4),IF('Order Form'!$K$14="Yes",'Order Form'!$B$12,""),""))</f>
        <v/>
      </c>
      <c r="T4" s="110" t="str">
        <f>IF('Order Form'!$B$13="Town","",IF(ISNUMBER($H4),IF('Order Form'!$K$14="Yes",'Order Form'!$B$13,""),""))</f>
        <v/>
      </c>
      <c r="U4" s="112"/>
      <c r="V4" s="115" t="str">
        <f>IF('Order Form'!$B$14="Post Code","",IF(ISNUMBER($H4),IF('Order Form'!$K$14="Yes",'Order Form'!$B$14,""),""))</f>
        <v/>
      </c>
      <c r="W4" s="110" t="str">
        <f>IF('Order Form'!$B$15="Country","",IF(ISNUMBER($H4),IF('Order Form'!$K$14="Yes",VLOOKUP('Order Form'!$B$15,Lists!N:O,2,0),""),""))</f>
        <v/>
      </c>
      <c r="X4" s="112"/>
      <c r="Y4" s="111" t="str">
        <f>IF('Order Form'!$F$8="Phone","",IF(ISNUMBER($H4),IF('Order Form'!$K$14="Yes",'Order Form'!$F$8,""),""))</f>
        <v/>
      </c>
      <c r="Z4" s="109" t="str">
        <f>IF('Order Form'!$F$9="Email","",IF(ISNUMBER($H4),IF('Order Form'!$K$14="Yes",'Order Form'!$F$9,""),""))</f>
        <v/>
      </c>
      <c r="AA4" s="50"/>
      <c r="AC4" s="98" t="str">
        <f>IF(ISNUMBER(($H4)),LEFT('Order Form'!$K$10,2),"")</f>
        <v/>
      </c>
      <c r="AD4" s="46"/>
      <c r="AE4" s="98" t="str">
        <f>IF(AC4="GR",LEFT('Order Form'!$K$11,2),"")</f>
        <v/>
      </c>
      <c r="AF4" s="46"/>
      <c r="AG4" s="50"/>
      <c r="AH4" s="50"/>
      <c r="AI4" s="98" t="str">
        <f>IF(ISNUMBER(($H4)),IF('Order Form'!$K$16="Yes","P",""),"")</f>
        <v/>
      </c>
      <c r="AJ4" s="46"/>
      <c r="AK4" s="118"/>
      <c r="AL4" s="118"/>
      <c r="AM4" s="46"/>
      <c r="AN4" s="46"/>
      <c r="AO4" s="50"/>
      <c r="AP4" s="46"/>
      <c r="AQ4" s="50"/>
      <c r="AR4" s="50"/>
      <c r="AS4" s="50"/>
      <c r="AZ4" s="98" t="str">
        <f>IF(ISNUMBER(($H4)),IF('Order Form'!$K$15="Yes","Y",""),"")</f>
        <v/>
      </c>
      <c r="BD4" s="99" t="str">
        <f>IF('Order Form'!$H20&gt;0,"OF"," ")</f>
        <v xml:space="preserve"> </v>
      </c>
      <c r="BE4" s="98" t="str">
        <f>IF('Order Form'!$H20&gt;0,"Y"," ")</f>
        <v xml:space="preserve"> </v>
      </c>
      <c r="BF4" s="98" t="str">
        <f>IF('Order Form'!$H20&gt;0,"STANDARD"," ")</f>
        <v xml:space="preserve"> </v>
      </c>
    </row>
    <row r="5" spans="1:90">
      <c r="A5" s="46"/>
      <c r="B5" s="105" t="str">
        <f>IF(ISNUMBER(($H5)),'Order Form'!$D$5,"")</f>
        <v/>
      </c>
      <c r="C5" s="104" t="str">
        <f>IF(ISNUMBER(($H5)),'Order Form'!$G$5,"")</f>
        <v/>
      </c>
      <c r="D5" s="104" t="str">
        <f>IF('Order Form'!F21="","",IF(ISNUMBER(($H5)),'Order Form'!F21,""))</f>
        <v/>
      </c>
      <c r="E5" s="47"/>
      <c r="F5" s="103" t="str">
        <f>IF(ISNUMBER((H5)),SUBSTITUTE(SUBSTITUTE('Order Form'!B21,"-","")," ",""),"")</f>
        <v/>
      </c>
      <c r="G5" s="48"/>
      <c r="H5" s="102" t="str">
        <f>IF('Order Form'!H21&gt;0,'Order Form'!H21," ")</f>
        <v xml:space="preserve"> </v>
      </c>
      <c r="I5" s="101" t="str">
        <f>IF('Order Form'!$K$13="Yes",(IF('Order Form'!J21&gt;0,"",IF('Order Form'!$K$10&lt;&gt;"GR - Gratis",IF('Order Form'!I21=0,"",IF(ISNUMBER($H5),'Order Form'!I21,"")),""))),"")</f>
        <v/>
      </c>
      <c r="J5" s="101" t="str">
        <f>IF('Order Form'!$K$13="Yes",(IF('Order Form'!J21=0,"",IF('Order Form'!$K$10&lt;&gt;"GR - Gratis",IF(ISNUMBER($H5),'Order Form'!J21,""),""))),"")</f>
        <v/>
      </c>
      <c r="K5" s="49"/>
      <c r="L5" s="101" t="str">
        <f>IF('Order Form'!J21&gt;0,"",IF('Order Form'!G21=0,"",IF('Order Form'!$K$10&lt;&gt;"GR - Gratis",IF('Order Form'!$K$12="Yes",IF(ISNUMBER($H5),'Order Form'!G21*100,""),""),"")))</f>
        <v/>
      </c>
      <c r="M5" s="101" t="str">
        <f>IF('Order Form'!J21&gt;0,"",IF('Order Form'!$K$17=0,"",IF('Order Form'!$K$17=0,"",IF('Order Form'!$K$10&lt;&gt;"GR - Gratis",IF('Order Form'!$K$12="Yes",IF(ISNUMBER($H5),'Order Form'!$K$17*100,""),""),""))))</f>
        <v/>
      </c>
      <c r="N5" s="50"/>
      <c r="O5" s="100" t="str">
        <f>IF('Order Form'!$B$8="Name / Attent Of","",IF(ISNUMBER($H5),IF('Order Form'!$K$14="Yes",'Order Form'!$B$8,""),""))</f>
        <v/>
      </c>
      <c r="P5" s="108" t="str">
        <f>IF('Order Form'!$B$9="Company / Department","",IF(ISNUMBER($H5),IF('Order Form'!$K$14="Yes",'Order Form'!$B$9,""),""))</f>
        <v/>
      </c>
      <c r="Q5" s="100" t="str">
        <f>IF('Order Form'!$B$10="Address 1","",IF(ISNUMBER($H5),IF('Order Form'!$K$14="Yes",'Order Form'!$B$10,""),""))</f>
        <v/>
      </c>
      <c r="R5" s="100" t="str">
        <f>IF('Order Form'!$B$11="Address 2","",IF(ISNUMBER($H5),IF('Order Form'!$K$14="Yes",'Order Form'!$B$11,""),""))</f>
        <v/>
      </c>
      <c r="S5" s="108" t="str">
        <f>IF('Order Form'!$B$12="Address 3","",IF(ISNUMBER($H5),IF('Order Form'!$K$14="Yes",'Order Form'!$B$12,""),""))</f>
        <v/>
      </c>
      <c r="T5" s="100" t="str">
        <f>IF('Order Form'!$B$13="Town","",IF(ISNUMBER($H5),IF('Order Form'!$K$14="Yes",'Order Form'!$B$13,""),""))</f>
        <v/>
      </c>
      <c r="U5" s="46"/>
      <c r="V5" s="115" t="str">
        <f>IF('Order Form'!$B$14="Post Code","",IF(ISNUMBER($H5),IF('Order Form'!$K$14="Yes",'Order Form'!$B$14,""),""))</f>
        <v/>
      </c>
      <c r="W5" s="110" t="str">
        <f>IF('Order Form'!$B$15="Country","",IF(ISNUMBER($H5),IF('Order Form'!$K$14="Yes",VLOOKUP('Order Form'!$B$15,Lists!N:O,2,0),""),""))</f>
        <v/>
      </c>
      <c r="X5" s="112"/>
      <c r="Y5" s="111" t="str">
        <f>IF('Order Form'!$F$8="Phone","",IF(ISNUMBER($H5),IF('Order Form'!$K$14="Yes",'Order Form'!$F$8,""),""))</f>
        <v/>
      </c>
      <c r="Z5" s="109" t="str">
        <f>IF('Order Form'!$F$9="Email","",IF(ISNUMBER($H5),IF('Order Form'!$K$14="Yes",'Order Form'!$F$9,""),""))</f>
        <v/>
      </c>
      <c r="AA5" s="50"/>
      <c r="AC5" s="98" t="str">
        <f>IF(ISNUMBER(($H5)),LEFT('Order Form'!$K$10,2),"")</f>
        <v/>
      </c>
      <c r="AD5" s="46"/>
      <c r="AE5" s="98" t="str">
        <f>IF(AC5="GR",LEFT('Order Form'!$K$11,2),"")</f>
        <v/>
      </c>
      <c r="AF5" s="46"/>
      <c r="AG5" s="50"/>
      <c r="AH5" s="50"/>
      <c r="AI5" s="98" t="str">
        <f>IF(ISNUMBER(($H5)),IF('Order Form'!$K$16="Yes","P",""),"")</f>
        <v/>
      </c>
      <c r="AJ5" s="46"/>
      <c r="AK5" s="118"/>
      <c r="AL5" s="118"/>
      <c r="AM5" s="46"/>
      <c r="AN5" s="46"/>
      <c r="AO5" s="50"/>
      <c r="AP5" s="46"/>
      <c r="AQ5" s="50"/>
      <c r="AR5" s="50"/>
      <c r="AS5" s="50"/>
      <c r="AZ5" s="98" t="str">
        <f>IF(ISNUMBER(($H5)),IF('Order Form'!$K$15="Yes","Y",""),"")</f>
        <v/>
      </c>
      <c r="BD5" s="99" t="str">
        <f>IF('Order Form'!$H21&gt;0,"OF"," ")</f>
        <v xml:space="preserve"> </v>
      </c>
      <c r="BE5" s="98" t="str">
        <f>IF('Order Form'!$H21&gt;0,"Y"," ")</f>
        <v xml:space="preserve"> </v>
      </c>
      <c r="BF5" s="98" t="str">
        <f>IF('Order Form'!$H21&gt;0,"STANDARD"," ")</f>
        <v xml:space="preserve"> </v>
      </c>
    </row>
    <row r="6" spans="1:90">
      <c r="A6" s="46"/>
      <c r="B6" s="105" t="str">
        <f>IF(ISNUMBER(($H6)),'Order Form'!$D$5,"")</f>
        <v/>
      </c>
      <c r="C6" s="104" t="str">
        <f>IF(ISNUMBER(($H6)),'Order Form'!$G$5,"")</f>
        <v/>
      </c>
      <c r="D6" s="104" t="str">
        <f>IF('Order Form'!F22="","",IF(ISNUMBER(($H6)),'Order Form'!F22,""))</f>
        <v/>
      </c>
      <c r="E6" s="47"/>
      <c r="F6" s="103" t="str">
        <f>IF(ISNUMBER((H6)),SUBSTITUTE(SUBSTITUTE('Order Form'!B22,"-","")," ",""),"")</f>
        <v/>
      </c>
      <c r="G6" s="48"/>
      <c r="H6" s="102" t="str">
        <f>IF('Order Form'!H22&gt;0,'Order Form'!H22," ")</f>
        <v xml:space="preserve"> </v>
      </c>
      <c r="I6" s="101" t="str">
        <f>IF('Order Form'!$K$13="Yes",(IF('Order Form'!J22&gt;0,"",IF('Order Form'!$K$10&lt;&gt;"GR - Gratis",IF('Order Form'!I22=0,"",IF(ISNUMBER($H6),'Order Form'!I22,"")),""))),"")</f>
        <v/>
      </c>
      <c r="J6" s="101" t="str">
        <f>IF('Order Form'!$K$13="Yes",(IF('Order Form'!J22=0,"",IF('Order Form'!$K$10&lt;&gt;"GR - Gratis",IF(ISNUMBER($H6),'Order Form'!J22,""),""))),"")</f>
        <v/>
      </c>
      <c r="K6" s="49"/>
      <c r="L6" s="101" t="str">
        <f>IF('Order Form'!J22&gt;0,"",IF('Order Form'!G22=0,"",IF('Order Form'!$K$10&lt;&gt;"GR - Gratis",IF('Order Form'!$K$12="Yes",IF(ISNUMBER($H6),'Order Form'!G22*100,""),""),"")))</f>
        <v/>
      </c>
      <c r="M6" s="101" t="str">
        <f>IF('Order Form'!J22&gt;0,"",IF('Order Form'!$K$17=0,"",IF('Order Form'!$K$17=0,"",IF('Order Form'!$K$10&lt;&gt;"GR - Gratis",IF('Order Form'!$K$12="Yes",IF(ISNUMBER($H6),'Order Form'!$K$17*100,""),""),""))))</f>
        <v/>
      </c>
      <c r="N6" s="50"/>
      <c r="O6" s="100" t="str">
        <f>IF('Order Form'!$B$8="Name / Attent Of","",IF(ISNUMBER($H6),IF('Order Form'!$K$14="Yes",'Order Form'!$B$8,""),""))</f>
        <v/>
      </c>
      <c r="P6" s="108" t="str">
        <f>IF('Order Form'!$B$9="Company / Department","",IF(ISNUMBER($H6),IF('Order Form'!$K$14="Yes",'Order Form'!$B$9,""),""))</f>
        <v/>
      </c>
      <c r="Q6" s="100" t="str">
        <f>IF('Order Form'!$B$10="Address 1","",IF(ISNUMBER($H6),IF('Order Form'!$K$14="Yes",'Order Form'!$B$10,""),""))</f>
        <v/>
      </c>
      <c r="R6" s="100" t="str">
        <f>IF('Order Form'!$B$11="Address 2","",IF(ISNUMBER($H6),IF('Order Form'!$K$14="Yes",'Order Form'!$B$11,""),""))</f>
        <v/>
      </c>
      <c r="S6" s="108" t="str">
        <f>IF('Order Form'!$B$12="Address 3","",IF(ISNUMBER($H6),IF('Order Form'!$K$14="Yes",'Order Form'!$B$12,""),""))</f>
        <v/>
      </c>
      <c r="T6" s="100" t="str">
        <f>IF('Order Form'!$B$13="Town","",IF(ISNUMBER($H6),IF('Order Form'!$K$14="Yes",'Order Form'!$B$13,""),""))</f>
        <v/>
      </c>
      <c r="U6" s="46"/>
      <c r="V6" s="115" t="str">
        <f>IF('Order Form'!$B$14="Post Code","",IF(ISNUMBER($H6),IF('Order Form'!$K$14="Yes",'Order Form'!$B$14,""),""))</f>
        <v/>
      </c>
      <c r="W6" s="110" t="str">
        <f>IF('Order Form'!$B$15="Country","",IF(ISNUMBER($H6),IF('Order Form'!$K$14="Yes",VLOOKUP('Order Form'!$B$15,Lists!N:O,2,0),""),""))</f>
        <v/>
      </c>
      <c r="X6" s="112"/>
      <c r="Y6" s="111" t="str">
        <f>IF('Order Form'!$F$8="Phone","",IF(ISNUMBER($H6),IF('Order Form'!$K$14="Yes",'Order Form'!$F$8,""),""))</f>
        <v/>
      </c>
      <c r="Z6" s="109" t="str">
        <f>IF('Order Form'!$F$9="Email","",IF(ISNUMBER($H6),IF('Order Form'!$K$14="Yes",'Order Form'!$F$9,""),""))</f>
        <v/>
      </c>
      <c r="AA6" s="50"/>
      <c r="AC6" s="98" t="str">
        <f>IF(ISNUMBER(($H6)),LEFT('Order Form'!$K$10,2),"")</f>
        <v/>
      </c>
      <c r="AD6" s="46"/>
      <c r="AE6" s="98" t="str">
        <f>IF(AC6="GR",LEFT('Order Form'!$K$11,2),"")</f>
        <v/>
      </c>
      <c r="AF6" s="46"/>
      <c r="AG6" s="50"/>
      <c r="AH6" s="50"/>
      <c r="AI6" s="98" t="str">
        <f>IF(ISNUMBER(($H6)),IF('Order Form'!$K$16="Yes","P",""),"")</f>
        <v/>
      </c>
      <c r="AJ6" s="46"/>
      <c r="AK6" s="118"/>
      <c r="AL6" s="118"/>
      <c r="AM6" s="46"/>
      <c r="AN6" s="46"/>
      <c r="AO6" s="50"/>
      <c r="AP6" s="46"/>
      <c r="AQ6" s="50"/>
      <c r="AR6" s="50"/>
      <c r="AS6" s="50"/>
      <c r="AZ6" s="98" t="str">
        <f>IF(ISNUMBER(($H6)),IF('Order Form'!$K$15="Yes","Y",""),"")</f>
        <v/>
      </c>
      <c r="BD6" s="99" t="str">
        <f>IF('Order Form'!$H22&gt;0,"OF"," ")</f>
        <v xml:space="preserve"> </v>
      </c>
      <c r="BE6" s="98" t="str">
        <f>IF('Order Form'!$H22&gt;0,"Y"," ")</f>
        <v xml:space="preserve"> </v>
      </c>
      <c r="BF6" s="98" t="str">
        <f>IF('Order Form'!$H22&gt;0,"STANDARD"," ")</f>
        <v xml:space="preserve"> </v>
      </c>
    </row>
    <row r="7" spans="1:90">
      <c r="A7" s="46"/>
      <c r="B7" s="105" t="str">
        <f>IF(ISNUMBER(($H7)),'Order Form'!$D$5,"")</f>
        <v/>
      </c>
      <c r="C7" s="104" t="str">
        <f>IF(ISNUMBER(($H7)),'Order Form'!$G$5,"")</f>
        <v/>
      </c>
      <c r="D7" s="104" t="str">
        <f>IF('Order Form'!F23="","",IF(ISNUMBER(($H7)),'Order Form'!F23,""))</f>
        <v/>
      </c>
      <c r="E7" s="47"/>
      <c r="F7" s="103" t="str">
        <f>IF(ISNUMBER((H7)),SUBSTITUTE(SUBSTITUTE('Order Form'!B23,"-","")," ",""),"")</f>
        <v/>
      </c>
      <c r="G7" s="48"/>
      <c r="H7" s="102" t="str">
        <f>IF('Order Form'!H23&gt;0,'Order Form'!H23," ")</f>
        <v xml:space="preserve"> </v>
      </c>
      <c r="I7" s="101" t="str">
        <f>IF('Order Form'!$K$13="Yes",(IF('Order Form'!J23&gt;0,"",IF('Order Form'!$K$10&lt;&gt;"GR - Gratis",IF('Order Form'!I23=0,"",IF(ISNUMBER($H7),'Order Form'!I23,"")),""))),"")</f>
        <v/>
      </c>
      <c r="J7" s="101" t="str">
        <f>IF('Order Form'!$K$13="Yes",(IF('Order Form'!J23=0,"",IF('Order Form'!$K$10&lt;&gt;"GR - Gratis",IF(ISNUMBER($H7),'Order Form'!J23,""),""))),"")</f>
        <v/>
      </c>
      <c r="K7" s="49"/>
      <c r="L7" s="101" t="str">
        <f>IF('Order Form'!J23&gt;0,"",IF('Order Form'!G23=0,"",IF('Order Form'!$K$10&lt;&gt;"GR - Gratis",IF('Order Form'!$K$12="Yes",IF(ISNUMBER($H7),'Order Form'!G23*100,""),""),"")))</f>
        <v/>
      </c>
      <c r="M7" s="101" t="str">
        <f>IF('Order Form'!J23&gt;0,"",IF('Order Form'!$K$17=0,"",IF('Order Form'!$K$17=0,"",IF('Order Form'!$K$10&lt;&gt;"GR - Gratis",IF('Order Form'!$K$12="Yes",IF(ISNUMBER($H7),'Order Form'!$K$17*100,""),""),""))))</f>
        <v/>
      </c>
      <c r="N7" s="50"/>
      <c r="O7" s="100" t="str">
        <f>IF('Order Form'!$B$8="Name / Attent Of","",IF(ISNUMBER($H7),IF('Order Form'!$K$14="Yes",'Order Form'!$B$8,""),""))</f>
        <v/>
      </c>
      <c r="P7" s="108" t="str">
        <f>IF('Order Form'!$B$9="Company / Department","",IF(ISNUMBER($H7),IF('Order Form'!$K$14="Yes",'Order Form'!$B$9,""),""))</f>
        <v/>
      </c>
      <c r="Q7" s="100" t="str">
        <f>IF('Order Form'!$B$10="Address 1","",IF(ISNUMBER($H7),IF('Order Form'!$K$14="Yes",'Order Form'!$B$10,""),""))</f>
        <v/>
      </c>
      <c r="R7" s="100" t="str">
        <f>IF('Order Form'!$B$11="Address 2","",IF(ISNUMBER($H7),IF('Order Form'!$K$14="Yes",'Order Form'!$B$11,""),""))</f>
        <v/>
      </c>
      <c r="S7" s="108" t="str">
        <f>IF('Order Form'!$B$12="Address 3","",IF(ISNUMBER($H7),IF('Order Form'!$K$14="Yes",'Order Form'!$B$12,""),""))</f>
        <v/>
      </c>
      <c r="T7" s="100" t="str">
        <f>IF('Order Form'!$B$13="Town","",IF(ISNUMBER($H7),IF('Order Form'!$K$14="Yes",'Order Form'!$B$13,""),""))</f>
        <v/>
      </c>
      <c r="U7" s="46"/>
      <c r="V7" s="115" t="str">
        <f>IF('Order Form'!$B$14="Post Code","",IF(ISNUMBER($H7),IF('Order Form'!$K$14="Yes",'Order Form'!$B$14,""),""))</f>
        <v/>
      </c>
      <c r="W7" s="110" t="str">
        <f>IF('Order Form'!$B$15="Country","",IF(ISNUMBER($H7),IF('Order Form'!$K$14="Yes",VLOOKUP('Order Form'!$B$15,Lists!N:O,2,0),""),""))</f>
        <v/>
      </c>
      <c r="X7" s="112"/>
      <c r="Y7" s="111" t="str">
        <f>IF('Order Form'!$F$8="Phone","",IF(ISNUMBER($H7),IF('Order Form'!$K$14="Yes",'Order Form'!$F$8,""),""))</f>
        <v/>
      </c>
      <c r="Z7" s="109" t="str">
        <f>IF('Order Form'!$F$9="Email","",IF(ISNUMBER($H7),IF('Order Form'!$K$14="Yes",'Order Form'!$F$9,""),""))</f>
        <v/>
      </c>
      <c r="AA7" s="50"/>
      <c r="AC7" s="98" t="str">
        <f>IF(ISNUMBER(($H7)),LEFT('Order Form'!$K$10,2),"")</f>
        <v/>
      </c>
      <c r="AD7" s="46"/>
      <c r="AE7" s="98" t="str">
        <f>IF(AC7="GR",LEFT('Order Form'!$K$11,2),"")</f>
        <v/>
      </c>
      <c r="AF7" s="46"/>
      <c r="AG7" s="50"/>
      <c r="AH7" s="50"/>
      <c r="AI7" s="98" t="str">
        <f>IF(ISNUMBER(($H7)),IF('Order Form'!$K$16="Yes","P",""),"")</f>
        <v/>
      </c>
      <c r="AJ7" s="46"/>
      <c r="AK7" s="118"/>
      <c r="AL7" s="118"/>
      <c r="AM7" s="46"/>
      <c r="AN7" s="46"/>
      <c r="AO7" s="50"/>
      <c r="AP7" s="46"/>
      <c r="AQ7" s="50"/>
      <c r="AR7" s="50"/>
      <c r="AS7" s="50"/>
      <c r="AZ7" s="98" t="str">
        <f>IF(ISNUMBER(($H7)),IF('Order Form'!$K$15="Yes","Y",""),"")</f>
        <v/>
      </c>
      <c r="BD7" s="99" t="str">
        <f>IF('Order Form'!$H23&gt;0,"OF"," ")</f>
        <v xml:space="preserve"> </v>
      </c>
      <c r="BE7" s="98" t="str">
        <f>IF('Order Form'!$H23&gt;0,"Y"," ")</f>
        <v xml:space="preserve"> </v>
      </c>
      <c r="BF7" s="98" t="str">
        <f>IF('Order Form'!$H23&gt;0,"STANDARD"," ")</f>
        <v xml:space="preserve"> </v>
      </c>
    </row>
    <row r="8" spans="1:90">
      <c r="A8" s="46"/>
      <c r="B8" s="105" t="str">
        <f>IF(ISNUMBER(($H8)),'Order Form'!$D$5,"")</f>
        <v/>
      </c>
      <c r="C8" s="104" t="str">
        <f>IF(ISNUMBER(($H8)),'Order Form'!$G$5,"")</f>
        <v/>
      </c>
      <c r="D8" s="104" t="str">
        <f>IF('Order Form'!F24="","",IF(ISNUMBER(($H8)),'Order Form'!F24,""))</f>
        <v/>
      </c>
      <c r="E8" s="47"/>
      <c r="F8" s="103" t="str">
        <f>IF(ISNUMBER((H8)),SUBSTITUTE(SUBSTITUTE('Order Form'!B24,"-","")," ",""),"")</f>
        <v/>
      </c>
      <c r="G8" s="48"/>
      <c r="H8" s="102" t="str">
        <f>IF('Order Form'!H24&gt;0,'Order Form'!H24," ")</f>
        <v xml:space="preserve"> </v>
      </c>
      <c r="I8" s="101" t="str">
        <f>IF('Order Form'!$K$13="Yes",(IF('Order Form'!J24&gt;0,"",IF('Order Form'!$K$10&lt;&gt;"GR - Gratis",IF('Order Form'!I24=0,"",IF(ISNUMBER($H8),'Order Form'!I24,"")),""))),"")</f>
        <v/>
      </c>
      <c r="J8" s="101" t="str">
        <f>IF('Order Form'!$K$13="Yes",(IF('Order Form'!J24=0,"",IF('Order Form'!$K$10&lt;&gt;"GR - Gratis",IF(ISNUMBER($H8),'Order Form'!J24,""),""))),"")</f>
        <v/>
      </c>
      <c r="K8" s="49"/>
      <c r="L8" s="101" t="str">
        <f>IF('Order Form'!J24&gt;0,"",IF('Order Form'!G24=0,"",IF('Order Form'!$K$10&lt;&gt;"GR - Gratis",IF('Order Form'!$K$12="Yes",IF(ISNUMBER($H8),'Order Form'!G24*100,""),""),"")))</f>
        <v/>
      </c>
      <c r="M8" s="101" t="str">
        <f>IF('Order Form'!J24&gt;0,"",IF('Order Form'!$K$17=0,"",IF('Order Form'!$K$17=0,"",IF('Order Form'!$K$10&lt;&gt;"GR - Gratis",IF('Order Form'!$K$12="Yes",IF(ISNUMBER($H8),'Order Form'!$K$17*100,""),""),""))))</f>
        <v/>
      </c>
      <c r="N8" s="50"/>
      <c r="O8" s="100" t="str">
        <f>IF('Order Form'!$B$8="Name / Attent Of","",IF(ISNUMBER($H8),IF('Order Form'!$K$14="Yes",'Order Form'!$B$8,""),""))</f>
        <v/>
      </c>
      <c r="P8" s="108" t="str">
        <f>IF('Order Form'!$B$9="Company / Department","",IF(ISNUMBER($H8),IF('Order Form'!$K$14="Yes",'Order Form'!$B$9,""),""))</f>
        <v/>
      </c>
      <c r="Q8" s="100" t="str">
        <f>IF('Order Form'!$B$10="Address 1","",IF(ISNUMBER($H8),IF('Order Form'!$K$14="Yes",'Order Form'!$B$10,""),""))</f>
        <v/>
      </c>
      <c r="R8" s="100" t="str">
        <f>IF('Order Form'!$B$11="Address 2","",IF(ISNUMBER($H8),IF('Order Form'!$K$14="Yes",'Order Form'!$B$11,""),""))</f>
        <v/>
      </c>
      <c r="S8" s="108" t="str">
        <f>IF('Order Form'!$B$12="Address 3","",IF(ISNUMBER($H8),IF('Order Form'!$K$14="Yes",'Order Form'!$B$12,""),""))</f>
        <v/>
      </c>
      <c r="T8" s="100" t="str">
        <f>IF('Order Form'!$B$13="Town","",IF(ISNUMBER($H8),IF('Order Form'!$K$14="Yes",'Order Form'!$B$13,""),""))</f>
        <v/>
      </c>
      <c r="U8" s="46"/>
      <c r="V8" s="115" t="str">
        <f>IF('Order Form'!$B$14="Post Code","",IF(ISNUMBER($H8),IF('Order Form'!$K$14="Yes",'Order Form'!$B$14,""),""))</f>
        <v/>
      </c>
      <c r="W8" s="110" t="str">
        <f>IF('Order Form'!$B$15="Country","",IF(ISNUMBER($H8),IF('Order Form'!$K$14="Yes",VLOOKUP('Order Form'!$B$15,Lists!N:O,2,0),""),""))</f>
        <v/>
      </c>
      <c r="X8" s="112"/>
      <c r="Y8" s="111" t="str">
        <f>IF('Order Form'!$F$8="Phone","",IF(ISNUMBER($H8),IF('Order Form'!$K$14="Yes",'Order Form'!$F$8,""),""))</f>
        <v/>
      </c>
      <c r="Z8" s="109" t="str">
        <f>IF('Order Form'!$F$9="Email","",IF(ISNUMBER($H8),IF('Order Form'!$K$14="Yes",'Order Form'!$F$9,""),""))</f>
        <v/>
      </c>
      <c r="AA8" s="50"/>
      <c r="AC8" s="98" t="str">
        <f>IF(ISNUMBER(($H8)),LEFT('Order Form'!$K$10,2),"")</f>
        <v/>
      </c>
      <c r="AD8" s="46"/>
      <c r="AE8" s="98" t="str">
        <f>IF(AC8="GR",LEFT('Order Form'!$K$11,2),"")</f>
        <v/>
      </c>
      <c r="AF8" s="46"/>
      <c r="AG8" s="50"/>
      <c r="AH8" s="50"/>
      <c r="AI8" s="98" t="str">
        <f>IF(ISNUMBER(($H8)),IF('Order Form'!$K$16="Yes","P",""),"")</f>
        <v/>
      </c>
      <c r="AJ8" s="46"/>
      <c r="AK8" s="118"/>
      <c r="AL8" s="118"/>
      <c r="AM8" s="46"/>
      <c r="AN8" s="46"/>
      <c r="AO8" s="50"/>
      <c r="AP8" s="46"/>
      <c r="AQ8" s="50"/>
      <c r="AR8" s="50"/>
      <c r="AS8" s="50"/>
      <c r="AZ8" s="98" t="str">
        <f>IF(ISNUMBER(($H8)),IF('Order Form'!$K$15="Yes","Y",""),"")</f>
        <v/>
      </c>
      <c r="BD8" s="99" t="str">
        <f>IF('Order Form'!$H24&gt;0,"OF"," ")</f>
        <v xml:space="preserve"> </v>
      </c>
      <c r="BE8" s="98" t="str">
        <f>IF('Order Form'!$H24&gt;0,"Y"," ")</f>
        <v xml:space="preserve"> </v>
      </c>
      <c r="BF8" s="98" t="str">
        <f>IF('Order Form'!$H24&gt;0,"STANDARD"," ")</f>
        <v xml:space="preserve"> </v>
      </c>
    </row>
    <row r="9" spans="1:90">
      <c r="A9" s="46"/>
      <c r="B9" s="105" t="str">
        <f>IF(ISNUMBER(($H9)),'Order Form'!$D$5,"")</f>
        <v/>
      </c>
      <c r="C9" s="104" t="str">
        <f>IF(ISNUMBER(($H9)),'Order Form'!$G$5,"")</f>
        <v/>
      </c>
      <c r="D9" s="104" t="str">
        <f>IF('Order Form'!F25="","",IF(ISNUMBER(($H9)),'Order Form'!F25,""))</f>
        <v/>
      </c>
      <c r="E9" s="47"/>
      <c r="F9" s="103" t="str">
        <f>IF(ISNUMBER((H9)),SUBSTITUTE(SUBSTITUTE('Order Form'!B25,"-","")," ",""),"")</f>
        <v/>
      </c>
      <c r="G9" s="48"/>
      <c r="H9" s="102" t="str">
        <f>IF('Order Form'!H25&gt;0,'Order Form'!H25," ")</f>
        <v xml:space="preserve"> </v>
      </c>
      <c r="I9" s="101" t="str">
        <f>IF('Order Form'!$K$13="Yes",(IF('Order Form'!J25&gt;0,"",IF('Order Form'!$K$10&lt;&gt;"GR - Gratis",IF('Order Form'!I25=0,"",IF(ISNUMBER($H9),'Order Form'!I25,"")),""))),"")</f>
        <v/>
      </c>
      <c r="J9" s="101" t="str">
        <f>IF('Order Form'!$K$13="Yes",(IF('Order Form'!J25=0,"",IF('Order Form'!$K$10&lt;&gt;"GR - Gratis",IF(ISNUMBER($H9),'Order Form'!J25,""),""))),"")</f>
        <v/>
      </c>
      <c r="K9" s="49"/>
      <c r="L9" s="101" t="str">
        <f>IF('Order Form'!J25&gt;0,"",IF('Order Form'!G25=0,"",IF('Order Form'!$K$10&lt;&gt;"GR - Gratis",IF('Order Form'!$K$12="Yes",IF(ISNUMBER($H9),'Order Form'!G25*100,""),""),"")))</f>
        <v/>
      </c>
      <c r="M9" s="101" t="str">
        <f>IF('Order Form'!J25&gt;0,"",IF('Order Form'!$K$17=0,"",IF('Order Form'!$K$17=0,"",IF('Order Form'!$K$10&lt;&gt;"GR - Gratis",IF('Order Form'!$K$12="Yes",IF(ISNUMBER($H9),'Order Form'!$K$17*100,""),""),""))))</f>
        <v/>
      </c>
      <c r="N9" s="50"/>
      <c r="O9" s="100" t="str">
        <f>IF('Order Form'!$B$8="Name / Attent Of","",IF(ISNUMBER($H9),IF('Order Form'!$K$14="Yes",'Order Form'!$B$8,""),""))</f>
        <v/>
      </c>
      <c r="P9" s="108" t="str">
        <f>IF('Order Form'!$B$9="Company / Department","",IF(ISNUMBER($H9),IF('Order Form'!$K$14="Yes",'Order Form'!$B$9,""),""))</f>
        <v/>
      </c>
      <c r="Q9" s="100" t="str">
        <f>IF('Order Form'!$B$10="Address 1","",IF(ISNUMBER($H9),IF('Order Form'!$K$14="Yes",'Order Form'!$B$10,""),""))</f>
        <v/>
      </c>
      <c r="R9" s="100" t="str">
        <f>IF('Order Form'!$B$11="Address 2","",IF(ISNUMBER($H9),IF('Order Form'!$K$14="Yes",'Order Form'!$B$11,""),""))</f>
        <v/>
      </c>
      <c r="S9" s="108" t="str">
        <f>IF('Order Form'!$B$12="Address 3","",IF(ISNUMBER($H9),IF('Order Form'!$K$14="Yes",'Order Form'!$B$12,""),""))</f>
        <v/>
      </c>
      <c r="T9" s="100" t="str">
        <f>IF('Order Form'!$B$13="Town","",IF(ISNUMBER($H9),IF('Order Form'!$K$14="Yes",'Order Form'!$B$13,""),""))</f>
        <v/>
      </c>
      <c r="U9" s="46"/>
      <c r="V9" s="115" t="str">
        <f>IF('Order Form'!$B$14="Post Code","",IF(ISNUMBER($H9),IF('Order Form'!$K$14="Yes",'Order Form'!$B$14,""),""))</f>
        <v/>
      </c>
      <c r="W9" s="110" t="str">
        <f>IF('Order Form'!$B$15="Country","",IF(ISNUMBER($H9),IF('Order Form'!$K$14="Yes",VLOOKUP('Order Form'!$B$15,Lists!N:O,2,0),""),""))</f>
        <v/>
      </c>
      <c r="X9" s="112"/>
      <c r="Y9" s="111" t="str">
        <f>IF('Order Form'!$F$8="Phone","",IF(ISNUMBER($H9),IF('Order Form'!$K$14="Yes",'Order Form'!$F$8,""),""))</f>
        <v/>
      </c>
      <c r="Z9" s="109" t="str">
        <f>IF('Order Form'!$F$9="Email","",IF(ISNUMBER($H9),IF('Order Form'!$K$14="Yes",'Order Form'!$F$9,""),""))</f>
        <v/>
      </c>
      <c r="AA9" s="50"/>
      <c r="AC9" s="98" t="str">
        <f>IF(ISNUMBER(($H9)),LEFT('Order Form'!$K$10,2),"")</f>
        <v/>
      </c>
      <c r="AD9" s="46"/>
      <c r="AE9" s="98" t="str">
        <f>IF(AC9="GR",LEFT('Order Form'!$K$11,2),"")</f>
        <v/>
      </c>
      <c r="AF9" s="46"/>
      <c r="AG9" s="50"/>
      <c r="AH9" s="50"/>
      <c r="AI9" s="98" t="str">
        <f>IF(ISNUMBER(($H9)),IF('Order Form'!$K$16="Yes","P",""),"")</f>
        <v/>
      </c>
      <c r="AJ9" s="46"/>
      <c r="AK9" s="118"/>
      <c r="AL9" s="118"/>
      <c r="AM9" s="46"/>
      <c r="AN9" s="46"/>
      <c r="AO9" s="50"/>
      <c r="AP9" s="46"/>
      <c r="AQ9" s="50"/>
      <c r="AR9" s="50"/>
      <c r="AS9" s="50"/>
      <c r="AZ9" s="98" t="str">
        <f>IF(ISNUMBER(($H9)),IF('Order Form'!$K$15="Yes","Y",""),"")</f>
        <v/>
      </c>
      <c r="BD9" s="99" t="str">
        <f>IF('Order Form'!$H25&gt;0,"OF"," ")</f>
        <v xml:space="preserve"> </v>
      </c>
      <c r="BE9" s="98" t="str">
        <f>IF('Order Form'!$H25&gt;0,"Y"," ")</f>
        <v xml:space="preserve"> </v>
      </c>
      <c r="BF9" s="98" t="str">
        <f>IF('Order Form'!$H25&gt;0,"STANDARD"," ")</f>
        <v xml:space="preserve"> </v>
      </c>
    </row>
    <row r="10" spans="1:90">
      <c r="A10" s="46"/>
      <c r="B10" s="105" t="str">
        <f>IF(ISNUMBER(($H10)),'Order Form'!$D$5,"")</f>
        <v/>
      </c>
      <c r="C10" s="104" t="str">
        <f>IF(ISNUMBER(($H10)),'Order Form'!$G$5,"")</f>
        <v/>
      </c>
      <c r="D10" s="104" t="str">
        <f>IF('Order Form'!F26="","",IF(ISNUMBER(($H10)),'Order Form'!F26,""))</f>
        <v/>
      </c>
      <c r="E10" s="47"/>
      <c r="F10" s="103" t="str">
        <f>IF(ISNUMBER((H10)),SUBSTITUTE(SUBSTITUTE('Order Form'!B26,"-","")," ",""),"")</f>
        <v/>
      </c>
      <c r="G10" s="48"/>
      <c r="H10" s="102" t="str">
        <f>IF('Order Form'!H26&gt;0,'Order Form'!H26," ")</f>
        <v xml:space="preserve"> </v>
      </c>
      <c r="I10" s="101" t="str">
        <f>IF('Order Form'!$K$13="Yes",(IF('Order Form'!J26&gt;0,"",IF('Order Form'!$K$10&lt;&gt;"GR - Gratis",IF('Order Form'!I26=0,"",IF(ISNUMBER($H10),'Order Form'!I26,"")),""))),"")</f>
        <v/>
      </c>
      <c r="J10" s="101" t="str">
        <f>IF('Order Form'!$K$13="Yes",(IF('Order Form'!J26=0,"",IF('Order Form'!$K$10&lt;&gt;"GR - Gratis",IF(ISNUMBER($H10),'Order Form'!J26,""),""))),"")</f>
        <v/>
      </c>
      <c r="K10" s="49"/>
      <c r="L10" s="101" t="str">
        <f>IF('Order Form'!J26&gt;0,"",IF('Order Form'!G26=0,"",IF('Order Form'!$K$10&lt;&gt;"GR - Gratis",IF('Order Form'!$K$12="Yes",IF(ISNUMBER($H10),'Order Form'!G26*100,""),""),"")))</f>
        <v/>
      </c>
      <c r="M10" s="101" t="str">
        <f>IF('Order Form'!J26&gt;0,"",IF('Order Form'!$K$17=0,"",IF('Order Form'!$K$17=0,"",IF('Order Form'!$K$10&lt;&gt;"GR - Gratis",IF('Order Form'!$K$12="Yes",IF(ISNUMBER($H10),'Order Form'!$K$17*100,""),""),""))))</f>
        <v/>
      </c>
      <c r="N10" s="50"/>
      <c r="O10" s="100" t="str">
        <f>IF('Order Form'!$B$8="Name / Attent Of","",IF(ISNUMBER($H10),IF('Order Form'!$K$14="Yes",'Order Form'!$B$8,""),""))</f>
        <v/>
      </c>
      <c r="P10" s="108" t="str">
        <f>IF('Order Form'!$B$9="Company / Department","",IF(ISNUMBER($H10),IF('Order Form'!$K$14="Yes",'Order Form'!$B$9,""),""))</f>
        <v/>
      </c>
      <c r="Q10" s="100" t="str">
        <f>IF('Order Form'!$B$10="Address 1","",IF(ISNUMBER($H10),IF('Order Form'!$K$14="Yes",'Order Form'!$B$10,""),""))</f>
        <v/>
      </c>
      <c r="R10" s="100" t="str">
        <f>IF('Order Form'!$B$11="Address 2","",IF(ISNUMBER($H10),IF('Order Form'!$K$14="Yes",'Order Form'!$B$11,""),""))</f>
        <v/>
      </c>
      <c r="S10" s="108" t="str">
        <f>IF('Order Form'!$B$12="Address 3","",IF(ISNUMBER($H10),IF('Order Form'!$K$14="Yes",'Order Form'!$B$12,""),""))</f>
        <v/>
      </c>
      <c r="T10" s="100" t="str">
        <f>IF('Order Form'!$B$13="Town","",IF(ISNUMBER($H10),IF('Order Form'!$K$14="Yes",'Order Form'!$B$13,""),""))</f>
        <v/>
      </c>
      <c r="U10" s="46"/>
      <c r="V10" s="115" t="str">
        <f>IF('Order Form'!$B$14="Post Code","",IF(ISNUMBER($H10),IF('Order Form'!$K$14="Yes",'Order Form'!$B$14,""),""))</f>
        <v/>
      </c>
      <c r="W10" s="110" t="str">
        <f>IF('Order Form'!$B$15="Country","",IF(ISNUMBER($H10),IF('Order Form'!$K$14="Yes",VLOOKUP('Order Form'!$B$15,Lists!N:O,2,0),""),""))</f>
        <v/>
      </c>
      <c r="X10" s="112"/>
      <c r="Y10" s="111" t="str">
        <f>IF('Order Form'!$F$8="Phone","",IF(ISNUMBER($H10),IF('Order Form'!$K$14="Yes",'Order Form'!$F$8,""),""))</f>
        <v/>
      </c>
      <c r="Z10" s="109" t="str">
        <f>IF('Order Form'!$F$9="Email","",IF(ISNUMBER($H10),IF('Order Form'!$K$14="Yes",'Order Form'!$F$9,""),""))</f>
        <v/>
      </c>
      <c r="AA10" s="50"/>
      <c r="AC10" s="98" t="str">
        <f>IF(ISNUMBER(($H10)),LEFT('Order Form'!$K$10,2),"")</f>
        <v/>
      </c>
      <c r="AD10" s="46"/>
      <c r="AE10" s="98" t="str">
        <f>IF(AC10="GR",LEFT('Order Form'!$K$11,2),"")</f>
        <v/>
      </c>
      <c r="AF10" s="46"/>
      <c r="AG10" s="50"/>
      <c r="AH10" s="50"/>
      <c r="AI10" s="98" t="str">
        <f>IF(ISNUMBER(($H10)),IF('Order Form'!$K$16="Yes","P",""),"")</f>
        <v/>
      </c>
      <c r="AJ10" s="46"/>
      <c r="AK10" s="118"/>
      <c r="AL10" s="118"/>
      <c r="AM10" s="46"/>
      <c r="AN10" s="46"/>
      <c r="AO10" s="50"/>
      <c r="AP10" s="46"/>
      <c r="AQ10" s="50"/>
      <c r="AR10" s="50"/>
      <c r="AS10" s="50"/>
      <c r="AZ10" s="98" t="str">
        <f>IF(ISNUMBER(($H10)),IF('Order Form'!$K$15="Yes","Y",""),"")</f>
        <v/>
      </c>
      <c r="BD10" s="99" t="str">
        <f>IF('Order Form'!$H26&gt;0,"OF"," ")</f>
        <v xml:space="preserve"> </v>
      </c>
      <c r="BE10" s="98" t="str">
        <f>IF('Order Form'!$H26&gt;0,"Y"," ")</f>
        <v xml:space="preserve"> </v>
      </c>
      <c r="BF10" s="98" t="str">
        <f>IF('Order Form'!$H26&gt;0,"STANDARD"," ")</f>
        <v xml:space="preserve"> </v>
      </c>
    </row>
    <row r="11" spans="1:90">
      <c r="A11" s="46"/>
      <c r="B11" s="105" t="str">
        <f>IF(ISNUMBER(($H11)),'Order Form'!$D$5,"")</f>
        <v/>
      </c>
      <c r="C11" s="104" t="str">
        <f>IF(ISNUMBER(($H11)),'Order Form'!$G$5,"")</f>
        <v/>
      </c>
      <c r="D11" s="104" t="str">
        <f>IF('Order Form'!F27="","",IF(ISNUMBER(($H11)),'Order Form'!F27,""))</f>
        <v/>
      </c>
      <c r="E11" s="47"/>
      <c r="F11" s="103" t="str">
        <f>IF(ISNUMBER((H11)),SUBSTITUTE(SUBSTITUTE('Order Form'!B27,"-","")," ",""),"")</f>
        <v/>
      </c>
      <c r="G11" s="48"/>
      <c r="H11" s="102" t="str">
        <f>IF('Order Form'!H27&gt;0,'Order Form'!H27," ")</f>
        <v xml:space="preserve"> </v>
      </c>
      <c r="I11" s="101" t="str">
        <f>IF('Order Form'!$K$13="Yes",(IF('Order Form'!J27&gt;0,"",IF('Order Form'!$K$10&lt;&gt;"GR - Gratis",IF('Order Form'!I27=0,"",IF(ISNUMBER($H11),'Order Form'!I27,"")),""))),"")</f>
        <v/>
      </c>
      <c r="J11" s="101" t="str">
        <f>IF('Order Form'!$K$13="Yes",(IF('Order Form'!J27=0,"",IF('Order Form'!$K$10&lt;&gt;"GR - Gratis",IF(ISNUMBER($H11),'Order Form'!J27,""),""))),"")</f>
        <v/>
      </c>
      <c r="K11" s="49"/>
      <c r="L11" s="101" t="str">
        <f>IF('Order Form'!J27&gt;0,"",IF('Order Form'!G27=0,"",IF('Order Form'!$K$10&lt;&gt;"GR - Gratis",IF('Order Form'!$K$12="Yes",IF(ISNUMBER($H11),'Order Form'!G27*100,""),""),"")))</f>
        <v/>
      </c>
      <c r="M11" s="101" t="str">
        <f>IF('Order Form'!J27&gt;0,"",IF('Order Form'!$K$17=0,"",IF('Order Form'!$K$17=0,"",IF('Order Form'!$K$10&lt;&gt;"GR - Gratis",IF('Order Form'!$K$12="Yes",IF(ISNUMBER($H11),'Order Form'!$K$17*100,""),""),""))))</f>
        <v/>
      </c>
      <c r="N11" s="50"/>
      <c r="O11" s="100" t="str">
        <f>IF('Order Form'!$B$8="Name / Attent Of","",IF(ISNUMBER($H11),IF('Order Form'!$K$14="Yes",'Order Form'!$B$8,""),""))</f>
        <v/>
      </c>
      <c r="P11" s="108" t="str">
        <f>IF('Order Form'!$B$9="Company / Department","",IF(ISNUMBER($H11),IF('Order Form'!$K$14="Yes",'Order Form'!$B$9,""),""))</f>
        <v/>
      </c>
      <c r="Q11" s="100" t="str">
        <f>IF('Order Form'!$B$10="Address 1","",IF(ISNUMBER($H11),IF('Order Form'!$K$14="Yes",'Order Form'!$B$10,""),""))</f>
        <v/>
      </c>
      <c r="R11" s="100" t="str">
        <f>IF('Order Form'!$B$11="Address 2","",IF(ISNUMBER($H11),IF('Order Form'!$K$14="Yes",'Order Form'!$B$11,""),""))</f>
        <v/>
      </c>
      <c r="S11" s="108" t="str">
        <f>IF('Order Form'!$B$12="Address 3","",IF(ISNUMBER($H11),IF('Order Form'!$K$14="Yes",'Order Form'!$B$12,""),""))</f>
        <v/>
      </c>
      <c r="T11" s="100" t="str">
        <f>IF('Order Form'!$B$13="Town","",IF(ISNUMBER($H11),IF('Order Form'!$K$14="Yes",'Order Form'!$B$13,""),""))</f>
        <v/>
      </c>
      <c r="U11" s="46"/>
      <c r="V11" s="115" t="str">
        <f>IF('Order Form'!$B$14="Post Code","",IF(ISNUMBER($H11),IF('Order Form'!$K$14="Yes",'Order Form'!$B$14,""),""))</f>
        <v/>
      </c>
      <c r="W11" s="110" t="str">
        <f>IF('Order Form'!$B$15="Country","",IF(ISNUMBER($H11),IF('Order Form'!$K$14="Yes",VLOOKUP('Order Form'!$B$15,Lists!N:O,2,0),""),""))</f>
        <v/>
      </c>
      <c r="X11" s="112"/>
      <c r="Y11" s="111" t="str">
        <f>IF('Order Form'!$F$8="Phone","",IF(ISNUMBER($H11),IF('Order Form'!$K$14="Yes",'Order Form'!$F$8,""),""))</f>
        <v/>
      </c>
      <c r="Z11" s="109" t="str">
        <f>IF('Order Form'!$F$9="Email","",IF(ISNUMBER($H11),IF('Order Form'!$K$14="Yes",'Order Form'!$F$9,""),""))</f>
        <v/>
      </c>
      <c r="AA11" s="50"/>
      <c r="AC11" s="98" t="str">
        <f>IF(ISNUMBER(($H11)),LEFT('Order Form'!$K$10,2),"")</f>
        <v/>
      </c>
      <c r="AD11" s="46"/>
      <c r="AE11" s="98" t="str">
        <f>IF(AC11="GR",LEFT('Order Form'!$K$11,2),"")</f>
        <v/>
      </c>
      <c r="AF11" s="46"/>
      <c r="AG11" s="50"/>
      <c r="AH11" s="50"/>
      <c r="AI11" s="98" t="str">
        <f>IF(ISNUMBER(($H11)),IF('Order Form'!$K$16="Yes","P",""),"")</f>
        <v/>
      </c>
      <c r="AJ11" s="46"/>
      <c r="AK11" s="118"/>
      <c r="AL11" s="118"/>
      <c r="AM11" s="46"/>
      <c r="AN11" s="46"/>
      <c r="AO11" s="50"/>
      <c r="AP11" s="46"/>
      <c r="AQ11" s="50"/>
      <c r="AR11" s="50"/>
      <c r="AS11" s="50"/>
      <c r="AZ11" s="98" t="str">
        <f>IF(ISNUMBER(($H11)),IF('Order Form'!$K$15="Yes","Y",""),"")</f>
        <v/>
      </c>
      <c r="BD11" s="99" t="str">
        <f>IF('Order Form'!$H27&gt;0,"OF"," ")</f>
        <v xml:space="preserve"> </v>
      </c>
      <c r="BE11" s="98" t="str">
        <f>IF('Order Form'!$H27&gt;0,"Y"," ")</f>
        <v xml:space="preserve"> </v>
      </c>
      <c r="BF11" s="98" t="str">
        <f>IF('Order Form'!$H27&gt;0,"STANDARD"," ")</f>
        <v xml:space="preserve"> </v>
      </c>
    </row>
    <row r="12" spans="1:90">
      <c r="A12" s="46"/>
      <c r="B12" s="105" t="str">
        <f>IF(ISNUMBER(($H12)),'Order Form'!$D$5,"")</f>
        <v/>
      </c>
      <c r="C12" s="104" t="str">
        <f>IF(ISNUMBER(($H12)),'Order Form'!$G$5,"")</f>
        <v/>
      </c>
      <c r="D12" s="104" t="str">
        <f>IF('Order Form'!F28="","",IF(ISNUMBER(($H12)),'Order Form'!F28,""))</f>
        <v/>
      </c>
      <c r="E12" s="47"/>
      <c r="F12" s="103" t="str">
        <f>IF(ISNUMBER((H12)),SUBSTITUTE(SUBSTITUTE('Order Form'!B28,"-","")," ",""),"")</f>
        <v/>
      </c>
      <c r="G12" s="48"/>
      <c r="H12" s="102" t="str">
        <f>IF('Order Form'!H28&gt;0,'Order Form'!H28," ")</f>
        <v xml:space="preserve"> </v>
      </c>
      <c r="I12" s="101" t="str">
        <f>IF('Order Form'!$K$13="Yes",(IF('Order Form'!J28&gt;0,"",IF('Order Form'!$K$10&lt;&gt;"GR - Gratis",IF('Order Form'!I28=0,"",IF(ISNUMBER($H12),'Order Form'!I28,"")),""))),"")</f>
        <v/>
      </c>
      <c r="J12" s="101" t="str">
        <f>IF('Order Form'!$K$13="Yes",(IF('Order Form'!J28=0,"",IF('Order Form'!$K$10&lt;&gt;"GR - Gratis",IF(ISNUMBER($H12),'Order Form'!J28,""),""))),"")</f>
        <v/>
      </c>
      <c r="K12" s="49"/>
      <c r="L12" s="101" t="str">
        <f>IF('Order Form'!J28&gt;0,"",IF('Order Form'!G28=0,"",IF('Order Form'!$K$10&lt;&gt;"GR - Gratis",IF('Order Form'!$K$12="Yes",IF(ISNUMBER($H12),'Order Form'!G28*100,""),""),"")))</f>
        <v/>
      </c>
      <c r="M12" s="101" t="str">
        <f>IF('Order Form'!J28&gt;0,"",IF('Order Form'!$K$17=0,"",IF('Order Form'!$K$17=0,"",IF('Order Form'!$K$10&lt;&gt;"GR - Gratis",IF('Order Form'!$K$12="Yes",IF(ISNUMBER($H12),'Order Form'!$K$17*100,""),""),""))))</f>
        <v/>
      </c>
      <c r="N12" s="50"/>
      <c r="O12" s="100" t="str">
        <f>IF('Order Form'!$B$8="Name / Attent Of","",IF(ISNUMBER($H12),IF('Order Form'!$K$14="Yes",'Order Form'!$B$8,""),""))</f>
        <v/>
      </c>
      <c r="P12" s="108" t="str">
        <f>IF('Order Form'!$B$9="Company / Department","",IF(ISNUMBER($H12),IF('Order Form'!$K$14="Yes",'Order Form'!$B$9,""),""))</f>
        <v/>
      </c>
      <c r="Q12" s="100" t="str">
        <f>IF('Order Form'!$B$10="Address 1","",IF(ISNUMBER($H12),IF('Order Form'!$K$14="Yes",'Order Form'!$B$10,""),""))</f>
        <v/>
      </c>
      <c r="R12" s="100" t="str">
        <f>IF('Order Form'!$B$11="Address 2","",IF(ISNUMBER($H12),IF('Order Form'!$K$14="Yes",'Order Form'!$B$11,""),""))</f>
        <v/>
      </c>
      <c r="S12" s="108" t="str">
        <f>IF('Order Form'!$B$12="Address 3","",IF(ISNUMBER($H12),IF('Order Form'!$K$14="Yes",'Order Form'!$B$12,""),""))</f>
        <v/>
      </c>
      <c r="T12" s="100" t="str">
        <f>IF('Order Form'!$B$13="Town","",IF(ISNUMBER($H12),IF('Order Form'!$K$14="Yes",'Order Form'!$B$13,""),""))</f>
        <v/>
      </c>
      <c r="U12" s="46"/>
      <c r="V12" s="115" t="str">
        <f>IF('Order Form'!$B$14="Post Code","",IF(ISNUMBER($H12),IF('Order Form'!$K$14="Yes",'Order Form'!$B$14,""),""))</f>
        <v/>
      </c>
      <c r="W12" s="110" t="str">
        <f>IF('Order Form'!$B$15="Country","",IF(ISNUMBER($H12),IF('Order Form'!$K$14="Yes",VLOOKUP('Order Form'!$B$15,Lists!N:O,2,0),""),""))</f>
        <v/>
      </c>
      <c r="X12" s="112"/>
      <c r="Y12" s="111" t="str">
        <f>IF('Order Form'!$F$8="Phone","",IF(ISNUMBER($H12),IF('Order Form'!$K$14="Yes",'Order Form'!$F$8,""),""))</f>
        <v/>
      </c>
      <c r="Z12" s="109" t="str">
        <f>IF('Order Form'!$F$9="Email","",IF(ISNUMBER($H12),IF('Order Form'!$K$14="Yes",'Order Form'!$F$9,""),""))</f>
        <v/>
      </c>
      <c r="AA12" s="50"/>
      <c r="AC12" s="98" t="str">
        <f>IF(ISNUMBER(($H12)),LEFT('Order Form'!$K$10,2),"")</f>
        <v/>
      </c>
      <c r="AD12" s="46"/>
      <c r="AE12" s="98" t="str">
        <f>IF(AC12="GR",LEFT('Order Form'!$K$11,2),"")</f>
        <v/>
      </c>
      <c r="AF12" s="46"/>
      <c r="AG12" s="50"/>
      <c r="AH12" s="50"/>
      <c r="AI12" s="98" t="str">
        <f>IF(ISNUMBER(($H12)),IF('Order Form'!$K$16="Yes","P",""),"")</f>
        <v/>
      </c>
      <c r="AJ12" s="46"/>
      <c r="AK12" s="118"/>
      <c r="AL12" s="118"/>
      <c r="AM12" s="46"/>
      <c r="AN12" s="46"/>
      <c r="AO12" s="50"/>
      <c r="AP12" s="46"/>
      <c r="AQ12" s="50"/>
      <c r="AR12" s="50"/>
      <c r="AS12" s="50"/>
      <c r="AZ12" s="98" t="str">
        <f>IF(ISNUMBER(($H12)),IF('Order Form'!$K$15="Yes","Y",""),"")</f>
        <v/>
      </c>
      <c r="BD12" s="99" t="str">
        <f>IF('Order Form'!$H28&gt;0,"OF"," ")</f>
        <v xml:space="preserve"> </v>
      </c>
      <c r="BE12" s="98" t="str">
        <f>IF('Order Form'!$H28&gt;0,"Y"," ")</f>
        <v xml:space="preserve"> </v>
      </c>
      <c r="BF12" s="98" t="str">
        <f>IF('Order Form'!$H28&gt;0,"STANDARD"," ")</f>
        <v xml:space="preserve"> </v>
      </c>
    </row>
    <row r="13" spans="1:90">
      <c r="A13" s="46"/>
      <c r="B13" s="105" t="str">
        <f>IF(ISNUMBER(($H13)),'Order Form'!$D$5,"")</f>
        <v/>
      </c>
      <c r="C13" s="104" t="str">
        <f>IF(ISNUMBER(($H13)),'Order Form'!$G$5,"")</f>
        <v/>
      </c>
      <c r="D13" s="104" t="str">
        <f>IF('Order Form'!F29="","",IF(ISNUMBER(($H13)),'Order Form'!F29,""))</f>
        <v/>
      </c>
      <c r="E13" s="47"/>
      <c r="F13" s="103" t="str">
        <f>IF(ISNUMBER((H13)),SUBSTITUTE(SUBSTITUTE('Order Form'!B29,"-","")," ",""),"")</f>
        <v/>
      </c>
      <c r="G13" s="48"/>
      <c r="H13" s="102" t="str">
        <f>IF('Order Form'!H29&gt;0,'Order Form'!H29," ")</f>
        <v xml:space="preserve"> </v>
      </c>
      <c r="I13" s="101" t="str">
        <f>IF('Order Form'!$K$13="Yes",(IF('Order Form'!J29&gt;0,"",IF('Order Form'!$K$10&lt;&gt;"GR - Gratis",IF('Order Form'!I29=0,"",IF(ISNUMBER($H13),'Order Form'!I29,"")),""))),"")</f>
        <v/>
      </c>
      <c r="J13" s="101" t="str">
        <f>IF('Order Form'!$K$13="Yes",(IF('Order Form'!J29=0,"",IF('Order Form'!$K$10&lt;&gt;"GR - Gratis",IF(ISNUMBER($H13),'Order Form'!J29,""),""))),"")</f>
        <v/>
      </c>
      <c r="K13" s="49"/>
      <c r="L13" s="101" t="str">
        <f>IF('Order Form'!J29&gt;0,"",IF('Order Form'!G29=0,"",IF('Order Form'!$K$10&lt;&gt;"GR - Gratis",IF('Order Form'!$K$12="Yes",IF(ISNUMBER($H13),'Order Form'!G29*100,""),""),"")))</f>
        <v/>
      </c>
      <c r="M13" s="101" t="str">
        <f>IF('Order Form'!J29&gt;0,"",IF('Order Form'!$K$17=0,"",IF('Order Form'!$K$17=0,"",IF('Order Form'!$K$10&lt;&gt;"GR - Gratis",IF('Order Form'!$K$12="Yes",IF(ISNUMBER($H13),'Order Form'!$K$17*100,""),""),""))))</f>
        <v/>
      </c>
      <c r="N13" s="50"/>
      <c r="O13" s="100" t="str">
        <f>IF('Order Form'!$B$8="Name / Attent Of","",IF(ISNUMBER($H13),IF('Order Form'!$K$14="Yes",'Order Form'!$B$8,""),""))</f>
        <v/>
      </c>
      <c r="P13" s="108" t="str">
        <f>IF('Order Form'!$B$9="Company / Department","",IF(ISNUMBER($H13),IF('Order Form'!$K$14="Yes",'Order Form'!$B$9,""),""))</f>
        <v/>
      </c>
      <c r="Q13" s="100" t="str">
        <f>IF('Order Form'!$B$10="Address 1","",IF(ISNUMBER($H13),IF('Order Form'!$K$14="Yes",'Order Form'!$B$10,""),""))</f>
        <v/>
      </c>
      <c r="R13" s="100" t="str">
        <f>IF('Order Form'!$B$11="Address 2","",IF(ISNUMBER($H13),IF('Order Form'!$K$14="Yes",'Order Form'!$B$11,""),""))</f>
        <v/>
      </c>
      <c r="S13" s="108" t="str">
        <f>IF('Order Form'!$B$12="Address 3","",IF(ISNUMBER($H13),IF('Order Form'!$K$14="Yes",'Order Form'!$B$12,""),""))</f>
        <v/>
      </c>
      <c r="T13" s="100" t="str">
        <f>IF('Order Form'!$B$13="Town","",IF(ISNUMBER($H13),IF('Order Form'!$K$14="Yes",'Order Form'!$B$13,""),""))</f>
        <v/>
      </c>
      <c r="U13" s="46"/>
      <c r="V13" s="115" t="str">
        <f>IF('Order Form'!$B$14="Post Code","",IF(ISNUMBER($H13),IF('Order Form'!$K$14="Yes",'Order Form'!$B$14,""),""))</f>
        <v/>
      </c>
      <c r="W13" s="110" t="str">
        <f>IF('Order Form'!$B$15="Country","",IF(ISNUMBER($H13),IF('Order Form'!$K$14="Yes",VLOOKUP('Order Form'!$B$15,Lists!N:O,2,0),""),""))</f>
        <v/>
      </c>
      <c r="X13" s="112"/>
      <c r="Y13" s="111" t="str">
        <f>IF('Order Form'!$F$8="Phone","",IF(ISNUMBER($H13),IF('Order Form'!$K$14="Yes",'Order Form'!$F$8,""),""))</f>
        <v/>
      </c>
      <c r="Z13" s="109" t="str">
        <f>IF('Order Form'!$F$9="Email","",IF(ISNUMBER($H13),IF('Order Form'!$K$14="Yes",'Order Form'!$F$9,""),""))</f>
        <v/>
      </c>
      <c r="AA13" s="50"/>
      <c r="AC13" s="98" t="str">
        <f>IF(ISNUMBER(($H13)),LEFT('Order Form'!$K$10,2),"")</f>
        <v/>
      </c>
      <c r="AD13" s="46"/>
      <c r="AE13" s="98" t="str">
        <f>IF(AC13="GR",LEFT('Order Form'!$K$11,2),"")</f>
        <v/>
      </c>
      <c r="AF13" s="46"/>
      <c r="AG13" s="50"/>
      <c r="AH13" s="50"/>
      <c r="AI13" s="98" t="str">
        <f>IF(ISNUMBER(($H13)),IF('Order Form'!$K$16="Yes","P",""),"")</f>
        <v/>
      </c>
      <c r="AJ13" s="46"/>
      <c r="AK13" s="118"/>
      <c r="AL13" s="118"/>
      <c r="AM13" s="46"/>
      <c r="AN13" s="46"/>
      <c r="AO13" s="50"/>
      <c r="AP13" s="46"/>
      <c r="AQ13" s="50"/>
      <c r="AR13" s="50"/>
      <c r="AS13" s="50"/>
      <c r="AZ13" s="98" t="str">
        <f>IF(ISNUMBER(($H13)),IF('Order Form'!$K$15="Yes","Y",""),"")</f>
        <v/>
      </c>
      <c r="BD13" s="99" t="str">
        <f>IF('Order Form'!$H29&gt;0,"OF"," ")</f>
        <v xml:space="preserve"> </v>
      </c>
      <c r="BE13" s="98" t="str">
        <f>IF('Order Form'!$H29&gt;0,"Y"," ")</f>
        <v xml:space="preserve"> </v>
      </c>
      <c r="BF13" s="98" t="str">
        <f>IF('Order Form'!$H29&gt;0,"STANDARD"," ")</f>
        <v xml:space="preserve"> </v>
      </c>
    </row>
    <row r="14" spans="1:90">
      <c r="A14" s="46"/>
      <c r="B14" s="105" t="str">
        <f>IF(ISNUMBER(($H14)),'Order Form'!$D$5,"")</f>
        <v/>
      </c>
      <c r="C14" s="104" t="str">
        <f>IF(ISNUMBER(($H14)),'Order Form'!$G$5,"")</f>
        <v/>
      </c>
      <c r="D14" s="104" t="str">
        <f>IF('Order Form'!F30="","",IF(ISNUMBER(($H14)),'Order Form'!F30,""))</f>
        <v/>
      </c>
      <c r="E14" s="47"/>
      <c r="F14" s="103" t="str">
        <f>IF(ISNUMBER((H14)),SUBSTITUTE(SUBSTITUTE('Order Form'!B30,"-","")," ",""),"")</f>
        <v/>
      </c>
      <c r="G14" s="48"/>
      <c r="H14" s="102" t="str">
        <f>IF('Order Form'!H30&gt;0,'Order Form'!H30," ")</f>
        <v xml:space="preserve"> </v>
      </c>
      <c r="I14" s="101" t="str">
        <f>IF('Order Form'!$K$13="Yes",(IF('Order Form'!J30&gt;0,"",IF('Order Form'!$K$10&lt;&gt;"GR - Gratis",IF('Order Form'!I30=0,"",IF(ISNUMBER($H14),'Order Form'!I30,"")),""))),"")</f>
        <v/>
      </c>
      <c r="J14" s="101" t="str">
        <f>IF('Order Form'!$K$13="Yes",(IF('Order Form'!J30=0,"",IF('Order Form'!$K$10&lt;&gt;"GR - Gratis",IF(ISNUMBER($H14),'Order Form'!J30,""),""))),"")</f>
        <v/>
      </c>
      <c r="K14" s="49"/>
      <c r="L14" s="101" t="str">
        <f>IF('Order Form'!J30&gt;0,"",IF('Order Form'!G30=0,"",IF('Order Form'!$K$10&lt;&gt;"GR - Gratis",IF('Order Form'!$K$12="Yes",IF(ISNUMBER($H14),'Order Form'!G30*100,""),""),"")))</f>
        <v/>
      </c>
      <c r="M14" s="101" t="str">
        <f>IF('Order Form'!J30&gt;0,"",IF('Order Form'!$K$17=0,"",IF('Order Form'!$K$17=0,"",IF('Order Form'!$K$10&lt;&gt;"GR - Gratis",IF('Order Form'!$K$12="Yes",IF(ISNUMBER($H14),'Order Form'!$K$17*100,""),""),""))))</f>
        <v/>
      </c>
      <c r="N14" s="50"/>
      <c r="O14" s="100" t="str">
        <f>IF('Order Form'!$B$8="Name / Attent Of","",IF(ISNUMBER($H14),IF('Order Form'!$K$14="Yes",'Order Form'!$B$8,""),""))</f>
        <v/>
      </c>
      <c r="P14" s="108" t="str">
        <f>IF('Order Form'!$B$9="Company / Department","",IF(ISNUMBER($H14),IF('Order Form'!$K$14="Yes",'Order Form'!$B$9,""),""))</f>
        <v/>
      </c>
      <c r="Q14" s="100" t="str">
        <f>IF('Order Form'!$B$10="Address 1","",IF(ISNUMBER($H14),IF('Order Form'!$K$14="Yes",'Order Form'!$B$10,""),""))</f>
        <v/>
      </c>
      <c r="R14" s="100" t="str">
        <f>IF('Order Form'!$B$11="Address 2","",IF(ISNUMBER($H14),IF('Order Form'!$K$14="Yes",'Order Form'!$B$11,""),""))</f>
        <v/>
      </c>
      <c r="S14" s="108" t="str">
        <f>IF('Order Form'!$B$12="Address 3","",IF(ISNUMBER($H14),IF('Order Form'!$K$14="Yes",'Order Form'!$B$12,""),""))</f>
        <v/>
      </c>
      <c r="T14" s="100" t="str">
        <f>IF('Order Form'!$B$13="Town","",IF(ISNUMBER($H14),IF('Order Form'!$K$14="Yes",'Order Form'!$B$13,""),""))</f>
        <v/>
      </c>
      <c r="U14" s="46"/>
      <c r="V14" s="115" t="str">
        <f>IF('Order Form'!$B$14="Post Code","",IF(ISNUMBER($H14),IF('Order Form'!$K$14="Yes",'Order Form'!$B$14,""),""))</f>
        <v/>
      </c>
      <c r="W14" s="110" t="str">
        <f>IF('Order Form'!$B$15="Country","",IF(ISNUMBER($H14),IF('Order Form'!$K$14="Yes",VLOOKUP('Order Form'!$B$15,Lists!N:O,2,0),""),""))</f>
        <v/>
      </c>
      <c r="X14" s="112"/>
      <c r="Y14" s="111" t="str">
        <f>IF('Order Form'!$F$8="Phone","",IF(ISNUMBER($H14),IF('Order Form'!$K$14="Yes",'Order Form'!$F$8,""),""))</f>
        <v/>
      </c>
      <c r="Z14" s="109" t="str">
        <f>IF('Order Form'!$F$9="Email","",IF(ISNUMBER($H14),IF('Order Form'!$K$14="Yes",'Order Form'!$F$9,""),""))</f>
        <v/>
      </c>
      <c r="AA14" s="50"/>
      <c r="AC14" s="98" t="str">
        <f>IF(ISNUMBER(($H14)),LEFT('Order Form'!$K$10,2),"")</f>
        <v/>
      </c>
      <c r="AD14" s="46"/>
      <c r="AE14" s="98" t="str">
        <f>IF(AC14="GR",LEFT('Order Form'!$K$11,2),"")</f>
        <v/>
      </c>
      <c r="AF14" s="46"/>
      <c r="AG14" s="50"/>
      <c r="AH14" s="50"/>
      <c r="AI14" s="98" t="str">
        <f>IF(ISNUMBER(($H14)),IF('Order Form'!$K$16="Yes","P",""),"")</f>
        <v/>
      </c>
      <c r="AJ14" s="46"/>
      <c r="AK14" s="118"/>
      <c r="AL14" s="118"/>
      <c r="AM14" s="46"/>
      <c r="AN14" s="46"/>
      <c r="AO14" s="50"/>
      <c r="AP14" s="46"/>
      <c r="AQ14" s="50"/>
      <c r="AR14" s="50"/>
      <c r="AS14" s="50"/>
      <c r="AZ14" s="98" t="str">
        <f>IF(ISNUMBER(($H14)),IF('Order Form'!$K$15="Yes","Y",""),"")</f>
        <v/>
      </c>
      <c r="BD14" s="99" t="str">
        <f>IF('Order Form'!$H30&gt;0,"OF"," ")</f>
        <v xml:space="preserve"> </v>
      </c>
      <c r="BE14" s="98" t="str">
        <f>IF('Order Form'!$H30&gt;0,"Y"," ")</f>
        <v xml:space="preserve"> </v>
      </c>
      <c r="BF14" s="98" t="str">
        <f>IF('Order Form'!$H30&gt;0,"STANDARD"," ")</f>
        <v xml:space="preserve"> </v>
      </c>
    </row>
    <row r="15" spans="1:90">
      <c r="A15" s="46"/>
      <c r="B15" s="105" t="str">
        <f>IF(ISNUMBER(($H15)),'Order Form'!$D$5,"")</f>
        <v/>
      </c>
      <c r="C15" s="104" t="str">
        <f>IF(ISNUMBER(($H15)),'Order Form'!$G$5,"")</f>
        <v/>
      </c>
      <c r="D15" s="104" t="str">
        <f>IF('Order Form'!F31="","",IF(ISNUMBER(($H15)),'Order Form'!F31,""))</f>
        <v/>
      </c>
      <c r="E15" s="47"/>
      <c r="F15" s="103" t="str">
        <f>IF(ISNUMBER((H15)),SUBSTITUTE(SUBSTITUTE('Order Form'!B31,"-","")," ",""),"")</f>
        <v/>
      </c>
      <c r="G15" s="48"/>
      <c r="H15" s="102" t="str">
        <f>IF('Order Form'!H31&gt;0,'Order Form'!H31," ")</f>
        <v xml:space="preserve"> </v>
      </c>
      <c r="I15" s="101" t="str">
        <f>IF('Order Form'!$K$13="Yes",(IF('Order Form'!J31&gt;0,"",IF('Order Form'!$K$10&lt;&gt;"GR - Gratis",IF('Order Form'!I31=0,"",IF(ISNUMBER($H15),'Order Form'!I31,"")),""))),"")</f>
        <v/>
      </c>
      <c r="J15" s="101" t="str">
        <f>IF('Order Form'!$K$13="Yes",(IF('Order Form'!J31=0,"",IF('Order Form'!$K$10&lt;&gt;"GR - Gratis",IF(ISNUMBER($H15),'Order Form'!J31,""),""))),"")</f>
        <v/>
      </c>
      <c r="K15" s="49"/>
      <c r="L15" s="101" t="str">
        <f>IF('Order Form'!J31&gt;0,"",IF('Order Form'!G31=0,"",IF('Order Form'!$K$10&lt;&gt;"GR - Gratis",IF('Order Form'!$K$12="Yes",IF(ISNUMBER($H15),'Order Form'!G31*100,""),""),"")))</f>
        <v/>
      </c>
      <c r="M15" s="101" t="str">
        <f>IF('Order Form'!J31&gt;0,"",IF('Order Form'!$K$17=0,"",IF('Order Form'!$K$17=0,"",IF('Order Form'!$K$10&lt;&gt;"GR - Gratis",IF('Order Form'!$K$12="Yes",IF(ISNUMBER($H15),'Order Form'!$K$17*100,""),""),""))))</f>
        <v/>
      </c>
      <c r="N15" s="50"/>
      <c r="O15" s="100" t="str">
        <f>IF('Order Form'!$B$8="Name / Attent Of","",IF(ISNUMBER($H15),IF('Order Form'!$K$14="Yes",'Order Form'!$B$8,""),""))</f>
        <v/>
      </c>
      <c r="P15" s="108" t="str">
        <f>IF('Order Form'!$B$9="Company / Department","",IF(ISNUMBER($H15),IF('Order Form'!$K$14="Yes",'Order Form'!$B$9,""),""))</f>
        <v/>
      </c>
      <c r="Q15" s="100" t="str">
        <f>IF('Order Form'!$B$10="Address 1","",IF(ISNUMBER($H15),IF('Order Form'!$K$14="Yes",'Order Form'!$B$10,""),""))</f>
        <v/>
      </c>
      <c r="R15" s="100" t="str">
        <f>IF('Order Form'!$B$11="Address 2","",IF(ISNUMBER($H15),IF('Order Form'!$K$14="Yes",'Order Form'!$B$11,""),""))</f>
        <v/>
      </c>
      <c r="S15" s="108" t="str">
        <f>IF('Order Form'!$B$12="Address 3","",IF(ISNUMBER($H15),IF('Order Form'!$K$14="Yes",'Order Form'!$B$12,""),""))</f>
        <v/>
      </c>
      <c r="T15" s="100" t="str">
        <f>IF('Order Form'!$B$13="Town","",IF(ISNUMBER($H15),IF('Order Form'!$K$14="Yes",'Order Form'!$B$13,""),""))</f>
        <v/>
      </c>
      <c r="U15" s="46"/>
      <c r="V15" s="115" t="str">
        <f>IF('Order Form'!$B$14="Post Code","",IF(ISNUMBER($H15),IF('Order Form'!$K$14="Yes",'Order Form'!$B$14,""),""))</f>
        <v/>
      </c>
      <c r="W15" s="110" t="str">
        <f>IF('Order Form'!$B$15="Country","",IF(ISNUMBER($H15),IF('Order Form'!$K$14="Yes",VLOOKUP('Order Form'!$B$15,Lists!N:O,2,0),""),""))</f>
        <v/>
      </c>
      <c r="X15" s="112"/>
      <c r="Y15" s="111" t="str">
        <f>IF('Order Form'!$F$8="Phone","",IF(ISNUMBER($H15),IF('Order Form'!$K$14="Yes",'Order Form'!$F$8,""),""))</f>
        <v/>
      </c>
      <c r="Z15" s="109" t="str">
        <f>IF('Order Form'!$F$9="Email","",IF(ISNUMBER($H15),IF('Order Form'!$K$14="Yes",'Order Form'!$F$9,""),""))</f>
        <v/>
      </c>
      <c r="AA15" s="50"/>
      <c r="AC15" s="98" t="str">
        <f>IF(ISNUMBER(($H15)),LEFT('Order Form'!$K$10,2),"")</f>
        <v/>
      </c>
      <c r="AD15" s="46"/>
      <c r="AE15" s="98" t="str">
        <f>IF(AC15="GR",LEFT('Order Form'!$K$11,2),"")</f>
        <v/>
      </c>
      <c r="AF15" s="46"/>
      <c r="AG15" s="50"/>
      <c r="AH15" s="50"/>
      <c r="AI15" s="98" t="str">
        <f>IF(ISNUMBER(($H15)),IF('Order Form'!$K$16="Yes","P",""),"")</f>
        <v/>
      </c>
      <c r="AJ15" s="46"/>
      <c r="AK15" s="118"/>
      <c r="AL15" s="118"/>
      <c r="AM15" s="46"/>
      <c r="AN15" s="46"/>
      <c r="AO15" s="50"/>
      <c r="AP15" s="46"/>
      <c r="AQ15" s="50"/>
      <c r="AR15" s="50"/>
      <c r="AS15" s="50"/>
      <c r="AZ15" s="98" t="str">
        <f>IF(ISNUMBER(($H15)),IF('Order Form'!$K$15="Yes","Y",""),"")</f>
        <v/>
      </c>
      <c r="BD15" s="99" t="str">
        <f>IF('Order Form'!$H31&gt;0,"OF"," ")</f>
        <v xml:space="preserve"> </v>
      </c>
      <c r="BE15" s="98" t="str">
        <f>IF('Order Form'!$H31&gt;0,"Y"," ")</f>
        <v xml:space="preserve"> </v>
      </c>
      <c r="BF15" s="98" t="str">
        <f>IF('Order Form'!$H31&gt;0,"STANDARD"," ")</f>
        <v xml:space="preserve"> </v>
      </c>
    </row>
    <row r="16" spans="1:90">
      <c r="A16" s="46"/>
      <c r="B16" s="105" t="str">
        <f>IF(ISNUMBER(($H16)),'Order Form'!$D$5,"")</f>
        <v/>
      </c>
      <c r="C16" s="104" t="str">
        <f>IF(ISNUMBER(($H16)),'Order Form'!$G$5,"")</f>
        <v/>
      </c>
      <c r="D16" s="104" t="str">
        <f>IF('Order Form'!F32="","",IF(ISNUMBER(($H16)),'Order Form'!F32,""))</f>
        <v/>
      </c>
      <c r="E16" s="47"/>
      <c r="F16" s="103" t="str">
        <f>IF(ISNUMBER((H16)),SUBSTITUTE(SUBSTITUTE('Order Form'!B32,"-","")," ",""),"")</f>
        <v/>
      </c>
      <c r="G16" s="48"/>
      <c r="H16" s="102" t="str">
        <f>IF('Order Form'!H32&gt;0,'Order Form'!H32," ")</f>
        <v xml:space="preserve"> </v>
      </c>
      <c r="I16" s="101" t="str">
        <f>IF('Order Form'!$K$13="Yes",(IF('Order Form'!J32&gt;0,"",IF('Order Form'!$K$10&lt;&gt;"GR - Gratis",IF('Order Form'!I32=0,"",IF(ISNUMBER($H16),'Order Form'!I32,"")),""))),"")</f>
        <v/>
      </c>
      <c r="J16" s="101" t="str">
        <f>IF('Order Form'!$K$13="Yes",(IF('Order Form'!J32=0,"",IF('Order Form'!$K$10&lt;&gt;"GR - Gratis",IF(ISNUMBER($H16),'Order Form'!J32,""),""))),"")</f>
        <v/>
      </c>
      <c r="K16" s="49"/>
      <c r="L16" s="101" t="str">
        <f>IF('Order Form'!J32&gt;0,"",IF('Order Form'!G32=0,"",IF('Order Form'!$K$10&lt;&gt;"GR - Gratis",IF('Order Form'!$K$12="Yes",IF(ISNUMBER($H16),'Order Form'!G32*100,""),""),"")))</f>
        <v/>
      </c>
      <c r="M16" s="101" t="str">
        <f>IF('Order Form'!J32&gt;0,"",IF('Order Form'!$K$17=0,"",IF('Order Form'!$K$17=0,"",IF('Order Form'!$K$10&lt;&gt;"GR - Gratis",IF('Order Form'!$K$12="Yes",IF(ISNUMBER($H16),'Order Form'!$K$17*100,""),""),""))))</f>
        <v/>
      </c>
      <c r="N16" s="50"/>
      <c r="O16" s="100" t="str">
        <f>IF('Order Form'!$B$8="Name / Attent Of","",IF(ISNUMBER($H16),IF('Order Form'!$K$14="Yes",'Order Form'!$B$8,""),""))</f>
        <v/>
      </c>
      <c r="P16" s="108" t="str">
        <f>IF('Order Form'!$B$9="Company / Department","",IF(ISNUMBER($H16),IF('Order Form'!$K$14="Yes",'Order Form'!$B$9,""),""))</f>
        <v/>
      </c>
      <c r="Q16" s="100" t="str">
        <f>IF('Order Form'!$B$10="Address 1","",IF(ISNUMBER($H16),IF('Order Form'!$K$14="Yes",'Order Form'!$B$10,""),""))</f>
        <v/>
      </c>
      <c r="R16" s="100" t="str">
        <f>IF('Order Form'!$B$11="Address 2","",IF(ISNUMBER($H16),IF('Order Form'!$K$14="Yes",'Order Form'!$B$11,""),""))</f>
        <v/>
      </c>
      <c r="S16" s="108" t="str">
        <f>IF('Order Form'!$B$12="Address 3","",IF(ISNUMBER($H16),IF('Order Form'!$K$14="Yes",'Order Form'!$B$12,""),""))</f>
        <v/>
      </c>
      <c r="T16" s="100" t="str">
        <f>IF('Order Form'!$B$13="Town","",IF(ISNUMBER($H16),IF('Order Form'!$K$14="Yes",'Order Form'!$B$13,""),""))</f>
        <v/>
      </c>
      <c r="U16" s="46"/>
      <c r="V16" s="115" t="str">
        <f>IF('Order Form'!$B$14="Post Code","",IF(ISNUMBER($H16),IF('Order Form'!$K$14="Yes",'Order Form'!$B$14,""),""))</f>
        <v/>
      </c>
      <c r="W16" s="110" t="str">
        <f>IF('Order Form'!$B$15="Country","",IF(ISNUMBER($H16),IF('Order Form'!$K$14="Yes",VLOOKUP('Order Form'!$B$15,Lists!N:O,2,0),""),""))</f>
        <v/>
      </c>
      <c r="X16" s="112"/>
      <c r="Y16" s="111" t="str">
        <f>IF('Order Form'!$F$8="Phone","",IF(ISNUMBER($H16),IF('Order Form'!$K$14="Yes",'Order Form'!$F$8,""),""))</f>
        <v/>
      </c>
      <c r="Z16" s="109" t="str">
        <f>IF('Order Form'!$F$9="Email","",IF(ISNUMBER($H16),IF('Order Form'!$K$14="Yes",'Order Form'!$F$9,""),""))</f>
        <v/>
      </c>
      <c r="AA16" s="50"/>
      <c r="AC16" s="98" t="str">
        <f>IF(ISNUMBER(($H16)),LEFT('Order Form'!$K$10,2),"")</f>
        <v/>
      </c>
      <c r="AD16" s="46"/>
      <c r="AE16" s="98" t="str">
        <f>IF(AC16="GR",LEFT('Order Form'!$K$11,2),"")</f>
        <v/>
      </c>
      <c r="AF16" s="46"/>
      <c r="AG16" s="50"/>
      <c r="AH16" s="50"/>
      <c r="AI16" s="98" t="str">
        <f>IF(ISNUMBER(($H16)),IF('Order Form'!$K$16="Yes","P",""),"")</f>
        <v/>
      </c>
      <c r="AJ16" s="46"/>
      <c r="AK16" s="118"/>
      <c r="AL16" s="118"/>
      <c r="AM16" s="46"/>
      <c r="AN16" s="46"/>
      <c r="AO16" s="50"/>
      <c r="AP16" s="46"/>
      <c r="AQ16" s="50"/>
      <c r="AR16" s="50"/>
      <c r="AS16" s="50"/>
      <c r="AZ16" s="98" t="str">
        <f>IF(ISNUMBER(($H16)),IF('Order Form'!$K$15="Yes","Y",""),"")</f>
        <v/>
      </c>
      <c r="BD16" s="99" t="str">
        <f>IF('Order Form'!$H32&gt;0,"OF"," ")</f>
        <v xml:space="preserve"> </v>
      </c>
      <c r="BE16" s="98" t="str">
        <f>IF('Order Form'!$H32&gt;0,"Y"," ")</f>
        <v xml:space="preserve"> </v>
      </c>
      <c r="BF16" s="98" t="str">
        <f>IF('Order Form'!$H32&gt;0,"STANDARD"," ")</f>
        <v xml:space="preserve"> </v>
      </c>
    </row>
    <row r="17" spans="1:58">
      <c r="A17" s="46"/>
      <c r="B17" s="105" t="str">
        <f>IF(ISNUMBER(($H17)),'Order Form'!$D$5,"")</f>
        <v/>
      </c>
      <c r="C17" s="104" t="str">
        <f>IF(ISNUMBER(($H17)),'Order Form'!$G$5,"")</f>
        <v/>
      </c>
      <c r="D17" s="104" t="str">
        <f>IF('Order Form'!F33="","",IF(ISNUMBER(($H17)),'Order Form'!F33,""))</f>
        <v/>
      </c>
      <c r="E17" s="47"/>
      <c r="F17" s="103" t="str">
        <f>IF(ISNUMBER((H17)),SUBSTITUTE(SUBSTITUTE('Order Form'!B33,"-","")," ",""),"")</f>
        <v/>
      </c>
      <c r="G17" s="48"/>
      <c r="H17" s="102" t="str">
        <f>IF('Order Form'!H33&gt;0,'Order Form'!H33," ")</f>
        <v xml:space="preserve"> </v>
      </c>
      <c r="I17" s="101" t="str">
        <f>IF('Order Form'!$K$13="Yes",(IF('Order Form'!J33&gt;0,"",IF('Order Form'!$K$10&lt;&gt;"GR - Gratis",IF('Order Form'!I33=0,"",IF(ISNUMBER($H17),'Order Form'!I33,"")),""))),"")</f>
        <v/>
      </c>
      <c r="J17" s="101" t="str">
        <f>IF('Order Form'!$K$13="Yes",(IF('Order Form'!J33=0,"",IF('Order Form'!$K$10&lt;&gt;"GR - Gratis",IF(ISNUMBER($H17),'Order Form'!J33,""),""))),"")</f>
        <v/>
      </c>
      <c r="K17" s="49"/>
      <c r="L17" s="101" t="str">
        <f>IF('Order Form'!J33&gt;0,"",IF('Order Form'!G33=0,"",IF('Order Form'!$K$10&lt;&gt;"GR - Gratis",IF('Order Form'!$K$12="Yes",IF(ISNUMBER($H17),'Order Form'!G33*100,""),""),"")))</f>
        <v/>
      </c>
      <c r="M17" s="101" t="str">
        <f>IF('Order Form'!J33&gt;0,"",IF('Order Form'!$K$17=0,"",IF('Order Form'!$K$17=0,"",IF('Order Form'!$K$10&lt;&gt;"GR - Gratis",IF('Order Form'!$K$12="Yes",IF(ISNUMBER($H17),'Order Form'!$K$17*100,""),""),""))))</f>
        <v/>
      </c>
      <c r="N17" s="50"/>
      <c r="O17" s="100" t="str">
        <f>IF('Order Form'!$B$8="Name / Attent Of","",IF(ISNUMBER($H17),IF('Order Form'!$K$14="Yes",'Order Form'!$B$8,""),""))</f>
        <v/>
      </c>
      <c r="P17" s="108" t="str">
        <f>IF('Order Form'!$B$9="Company / Department","",IF(ISNUMBER($H17),IF('Order Form'!$K$14="Yes",'Order Form'!$B$9,""),""))</f>
        <v/>
      </c>
      <c r="Q17" s="100" t="str">
        <f>IF('Order Form'!$B$10="Address 1","",IF(ISNUMBER($H17),IF('Order Form'!$K$14="Yes",'Order Form'!$B$10,""),""))</f>
        <v/>
      </c>
      <c r="R17" s="100" t="str">
        <f>IF('Order Form'!$B$11="Address 2","",IF(ISNUMBER($H17),IF('Order Form'!$K$14="Yes",'Order Form'!$B$11,""),""))</f>
        <v/>
      </c>
      <c r="S17" s="108" t="str">
        <f>IF('Order Form'!$B$12="Address 3","",IF(ISNUMBER($H17),IF('Order Form'!$K$14="Yes",'Order Form'!$B$12,""),""))</f>
        <v/>
      </c>
      <c r="T17" s="100" t="str">
        <f>IF('Order Form'!$B$13="Town","",IF(ISNUMBER($H17),IF('Order Form'!$K$14="Yes",'Order Form'!$B$13,""),""))</f>
        <v/>
      </c>
      <c r="U17" s="46"/>
      <c r="V17" s="115" t="str">
        <f>IF('Order Form'!$B$14="Post Code","",IF(ISNUMBER($H17),IF('Order Form'!$K$14="Yes",'Order Form'!$B$14,""),""))</f>
        <v/>
      </c>
      <c r="W17" s="110" t="str">
        <f>IF('Order Form'!$B$15="Country","",IF(ISNUMBER($H17),IF('Order Form'!$K$14="Yes",VLOOKUP('Order Form'!$B$15,Lists!N:O,2,0),""),""))</f>
        <v/>
      </c>
      <c r="X17" s="112"/>
      <c r="Y17" s="111" t="str">
        <f>IF('Order Form'!$F$8="Phone","",IF(ISNUMBER($H17),IF('Order Form'!$K$14="Yes",'Order Form'!$F$8,""),""))</f>
        <v/>
      </c>
      <c r="Z17" s="109" t="str">
        <f>IF('Order Form'!$F$9="Email","",IF(ISNUMBER($H17),IF('Order Form'!$K$14="Yes",'Order Form'!$F$9,""),""))</f>
        <v/>
      </c>
      <c r="AA17" s="50"/>
      <c r="AC17" s="98" t="str">
        <f>IF(ISNUMBER(($H17)),LEFT('Order Form'!$K$10,2),"")</f>
        <v/>
      </c>
      <c r="AD17" s="46"/>
      <c r="AE17" s="98" t="str">
        <f>IF(AC17="GR",LEFT('Order Form'!$K$11,2),"")</f>
        <v/>
      </c>
      <c r="AF17" s="46"/>
      <c r="AG17" s="50"/>
      <c r="AH17" s="50"/>
      <c r="AI17" s="98" t="str">
        <f>IF(ISNUMBER(($H17)),IF('Order Form'!$K$16="Yes","P",""),"")</f>
        <v/>
      </c>
      <c r="AJ17" s="46"/>
      <c r="AK17" s="118"/>
      <c r="AL17" s="118"/>
      <c r="AM17" s="46"/>
      <c r="AN17" s="46"/>
      <c r="AO17" s="50"/>
      <c r="AP17" s="46"/>
      <c r="AQ17" s="50"/>
      <c r="AR17" s="50"/>
      <c r="AS17" s="50"/>
      <c r="AZ17" s="98" t="str">
        <f>IF(ISNUMBER(($H17)),IF('Order Form'!$K$15="Yes","Y",""),"")</f>
        <v/>
      </c>
      <c r="BD17" s="99" t="str">
        <f>IF('Order Form'!$H33&gt;0,"OF"," ")</f>
        <v xml:space="preserve"> </v>
      </c>
      <c r="BE17" s="98" t="str">
        <f>IF('Order Form'!$H33&gt;0,"Y"," ")</f>
        <v xml:space="preserve"> </v>
      </c>
      <c r="BF17" s="98" t="str">
        <f>IF('Order Form'!$H33&gt;0,"STANDARD"," ")</f>
        <v xml:space="preserve"> </v>
      </c>
    </row>
    <row r="18" spans="1:58">
      <c r="A18" s="46"/>
      <c r="B18" s="105" t="str">
        <f>IF(ISNUMBER(($H18)),'Order Form'!$D$5,"")</f>
        <v/>
      </c>
      <c r="C18" s="104" t="str">
        <f>IF(ISNUMBER(($H18)),'Order Form'!$G$5,"")</f>
        <v/>
      </c>
      <c r="D18" s="104" t="str">
        <f>IF('Order Form'!F34="","",IF(ISNUMBER(($H18)),'Order Form'!F34,""))</f>
        <v/>
      </c>
      <c r="E18" s="47"/>
      <c r="F18" s="103" t="str">
        <f>IF(ISNUMBER((H18)),SUBSTITUTE(SUBSTITUTE('Order Form'!B34,"-","")," ",""),"")</f>
        <v/>
      </c>
      <c r="G18" s="48"/>
      <c r="H18" s="102" t="str">
        <f>IF('Order Form'!H34&gt;0,'Order Form'!H34," ")</f>
        <v xml:space="preserve"> </v>
      </c>
      <c r="I18" s="101" t="str">
        <f>IF('Order Form'!$K$13="Yes",(IF('Order Form'!J34&gt;0,"",IF('Order Form'!$K$10&lt;&gt;"GR - Gratis",IF('Order Form'!I34=0,"",IF(ISNUMBER($H18),'Order Form'!I34,"")),""))),"")</f>
        <v/>
      </c>
      <c r="J18" s="101" t="str">
        <f>IF('Order Form'!$K$13="Yes",(IF('Order Form'!J34=0,"",IF('Order Form'!$K$10&lt;&gt;"GR - Gratis",IF(ISNUMBER($H18),'Order Form'!J34,""),""))),"")</f>
        <v/>
      </c>
      <c r="K18" s="49"/>
      <c r="L18" s="101" t="str">
        <f>IF('Order Form'!J34&gt;0,"",IF('Order Form'!G34=0,"",IF('Order Form'!$K$10&lt;&gt;"GR - Gratis",IF('Order Form'!$K$12="Yes",IF(ISNUMBER($H18),'Order Form'!G34*100,""),""),"")))</f>
        <v/>
      </c>
      <c r="M18" s="101" t="str">
        <f>IF('Order Form'!J34&gt;0,"",IF('Order Form'!$K$17=0,"",IF('Order Form'!$K$17=0,"",IF('Order Form'!$K$10&lt;&gt;"GR - Gratis",IF('Order Form'!$K$12="Yes",IF(ISNUMBER($H18),'Order Form'!$K$17*100,""),""),""))))</f>
        <v/>
      </c>
      <c r="N18" s="50"/>
      <c r="O18" s="100" t="str">
        <f>IF('Order Form'!$B$8="Name / Attent Of","",IF(ISNUMBER($H18),IF('Order Form'!$K$14="Yes",'Order Form'!$B$8,""),""))</f>
        <v/>
      </c>
      <c r="P18" s="108" t="str">
        <f>IF('Order Form'!$B$9="Company / Department","",IF(ISNUMBER($H18),IF('Order Form'!$K$14="Yes",'Order Form'!$B$9,""),""))</f>
        <v/>
      </c>
      <c r="Q18" s="100" t="str">
        <f>IF('Order Form'!$B$10="Address 1","",IF(ISNUMBER($H18),IF('Order Form'!$K$14="Yes",'Order Form'!$B$10,""),""))</f>
        <v/>
      </c>
      <c r="R18" s="100" t="str">
        <f>IF('Order Form'!$B$11="Address 2","",IF(ISNUMBER($H18),IF('Order Form'!$K$14="Yes",'Order Form'!$B$11,""),""))</f>
        <v/>
      </c>
      <c r="S18" s="108" t="str">
        <f>IF('Order Form'!$B$12="Address 3","",IF(ISNUMBER($H18),IF('Order Form'!$K$14="Yes",'Order Form'!$B$12,""),""))</f>
        <v/>
      </c>
      <c r="T18" s="100" t="str">
        <f>IF('Order Form'!$B$13="Town","",IF(ISNUMBER($H18),IF('Order Form'!$K$14="Yes",'Order Form'!$B$13,""),""))</f>
        <v/>
      </c>
      <c r="U18" s="46"/>
      <c r="V18" s="115" t="str">
        <f>IF('Order Form'!$B$14="Post Code","",IF(ISNUMBER($H18),IF('Order Form'!$K$14="Yes",'Order Form'!$B$14,""),""))</f>
        <v/>
      </c>
      <c r="W18" s="110" t="str">
        <f>IF('Order Form'!$B$15="Country","",IF(ISNUMBER($H18),IF('Order Form'!$K$14="Yes",VLOOKUP('Order Form'!$B$15,Lists!N:O,2,0),""),""))</f>
        <v/>
      </c>
      <c r="X18" s="112"/>
      <c r="Y18" s="111" t="str">
        <f>IF('Order Form'!$F$8="Phone","",IF(ISNUMBER($H18),IF('Order Form'!$K$14="Yes",'Order Form'!$F$8,""),""))</f>
        <v/>
      </c>
      <c r="Z18" s="109" t="str">
        <f>IF('Order Form'!$F$9="Email","",IF(ISNUMBER($H18),IF('Order Form'!$K$14="Yes",'Order Form'!$F$9,""),""))</f>
        <v/>
      </c>
      <c r="AA18" s="50"/>
      <c r="AC18" s="98" t="str">
        <f>IF(ISNUMBER(($H18)),LEFT('Order Form'!$K$10,2),"")</f>
        <v/>
      </c>
      <c r="AD18" s="46"/>
      <c r="AE18" s="98" t="str">
        <f>IF(AC18="GR",LEFT('Order Form'!$K$11,2),"")</f>
        <v/>
      </c>
      <c r="AF18" s="46"/>
      <c r="AG18" s="50"/>
      <c r="AH18" s="50"/>
      <c r="AI18" s="98" t="str">
        <f>IF(ISNUMBER(($H18)),IF('Order Form'!$K$16="Yes","P",""),"")</f>
        <v/>
      </c>
      <c r="AJ18" s="46"/>
      <c r="AK18" s="118"/>
      <c r="AL18" s="118"/>
      <c r="AM18" s="46"/>
      <c r="AN18" s="46"/>
      <c r="AO18" s="50"/>
      <c r="AP18" s="46"/>
      <c r="AQ18" s="50"/>
      <c r="AR18" s="50"/>
      <c r="AS18" s="50"/>
      <c r="AZ18" s="98" t="str">
        <f>IF(ISNUMBER(($H18)),IF('Order Form'!$K$15="Yes","Y",""),"")</f>
        <v/>
      </c>
      <c r="BD18" s="99" t="str">
        <f>IF('Order Form'!$H34&gt;0,"OF"," ")</f>
        <v xml:space="preserve"> </v>
      </c>
      <c r="BE18" s="98" t="str">
        <f>IF('Order Form'!$H34&gt;0,"Y"," ")</f>
        <v xml:space="preserve"> </v>
      </c>
      <c r="BF18" s="98" t="str">
        <f>IF('Order Form'!$H34&gt;0,"STANDARD"," ")</f>
        <v xml:space="preserve"> </v>
      </c>
    </row>
    <row r="19" spans="1:58">
      <c r="A19" s="46"/>
      <c r="B19" s="105" t="str">
        <f>IF(ISNUMBER(($H19)),'Order Form'!$D$5,"")</f>
        <v/>
      </c>
      <c r="C19" s="104" t="str">
        <f>IF(ISNUMBER(($H19)),'Order Form'!$G$5,"")</f>
        <v/>
      </c>
      <c r="D19" s="104" t="str">
        <f>IF('Order Form'!F35="","",IF(ISNUMBER(($H19)),'Order Form'!F35,""))</f>
        <v/>
      </c>
      <c r="E19" s="47"/>
      <c r="F19" s="103" t="str">
        <f>IF(ISNUMBER((H19)),SUBSTITUTE(SUBSTITUTE('Order Form'!B35,"-","")," ",""),"")</f>
        <v/>
      </c>
      <c r="G19" s="48"/>
      <c r="H19" s="102" t="str">
        <f>IF('Order Form'!H35&gt;0,'Order Form'!H35," ")</f>
        <v xml:space="preserve"> </v>
      </c>
      <c r="I19" s="101" t="str">
        <f>IF('Order Form'!$K$13="Yes",(IF('Order Form'!J35&gt;0,"",IF('Order Form'!$K$10&lt;&gt;"GR - Gratis",IF('Order Form'!I35=0,"",IF(ISNUMBER($H19),'Order Form'!I35,"")),""))),"")</f>
        <v/>
      </c>
      <c r="J19" s="101" t="str">
        <f>IF('Order Form'!$K$13="Yes",(IF('Order Form'!J35=0,"",IF('Order Form'!$K$10&lt;&gt;"GR - Gratis",IF(ISNUMBER($H19),'Order Form'!J35,""),""))),"")</f>
        <v/>
      </c>
      <c r="K19" s="49"/>
      <c r="L19" s="101" t="str">
        <f>IF('Order Form'!J35&gt;0,"",IF('Order Form'!G35=0,"",IF('Order Form'!$K$10&lt;&gt;"GR - Gratis",IF('Order Form'!$K$12="Yes",IF(ISNUMBER($H19),'Order Form'!G35*100,""),""),"")))</f>
        <v/>
      </c>
      <c r="M19" s="101" t="str">
        <f>IF('Order Form'!J35&gt;0,"",IF('Order Form'!$K$17=0,"",IF('Order Form'!$K$17=0,"",IF('Order Form'!$K$10&lt;&gt;"GR - Gratis",IF('Order Form'!$K$12="Yes",IF(ISNUMBER($H19),'Order Form'!$K$17*100,""),""),""))))</f>
        <v/>
      </c>
      <c r="N19" s="50"/>
      <c r="O19" s="100" t="str">
        <f>IF('Order Form'!$B$8="Name / Attent Of","",IF(ISNUMBER($H19),IF('Order Form'!$K$14="Yes",'Order Form'!$B$8,""),""))</f>
        <v/>
      </c>
      <c r="P19" s="108" t="str">
        <f>IF('Order Form'!$B$9="Company / Department","",IF(ISNUMBER($H19),IF('Order Form'!$K$14="Yes",'Order Form'!$B$9,""),""))</f>
        <v/>
      </c>
      <c r="Q19" s="100" t="str">
        <f>IF('Order Form'!$B$10="Address 1","",IF(ISNUMBER($H19),IF('Order Form'!$K$14="Yes",'Order Form'!$B$10,""),""))</f>
        <v/>
      </c>
      <c r="R19" s="100" t="str">
        <f>IF('Order Form'!$B$11="Address 2","",IF(ISNUMBER($H19),IF('Order Form'!$K$14="Yes",'Order Form'!$B$11,""),""))</f>
        <v/>
      </c>
      <c r="S19" s="108" t="str">
        <f>IF('Order Form'!$B$12="Address 3","",IF(ISNUMBER($H19),IF('Order Form'!$K$14="Yes",'Order Form'!$B$12,""),""))</f>
        <v/>
      </c>
      <c r="T19" s="100" t="str">
        <f>IF('Order Form'!$B$13="Town","",IF(ISNUMBER($H19),IF('Order Form'!$K$14="Yes",'Order Form'!$B$13,""),""))</f>
        <v/>
      </c>
      <c r="U19" s="46"/>
      <c r="V19" s="115" t="str">
        <f>IF('Order Form'!$B$14="Post Code","",IF(ISNUMBER($H19),IF('Order Form'!$K$14="Yes",'Order Form'!$B$14,""),""))</f>
        <v/>
      </c>
      <c r="W19" s="110" t="str">
        <f>IF('Order Form'!$B$15="Country","",IF(ISNUMBER($H19),IF('Order Form'!$K$14="Yes",VLOOKUP('Order Form'!$B$15,Lists!N:O,2,0),""),""))</f>
        <v/>
      </c>
      <c r="X19" s="112"/>
      <c r="Y19" s="111" t="str">
        <f>IF('Order Form'!$F$8="Phone","",IF(ISNUMBER($H19),IF('Order Form'!$K$14="Yes",'Order Form'!$F$8,""),""))</f>
        <v/>
      </c>
      <c r="Z19" s="109" t="str">
        <f>IF('Order Form'!$F$9="Email","",IF(ISNUMBER($H19),IF('Order Form'!$K$14="Yes",'Order Form'!$F$9,""),""))</f>
        <v/>
      </c>
      <c r="AA19" s="50"/>
      <c r="AC19" s="98" t="str">
        <f>IF(ISNUMBER(($H19)),LEFT('Order Form'!$K$10,2),"")</f>
        <v/>
      </c>
      <c r="AD19" s="46"/>
      <c r="AE19" s="98" t="str">
        <f>IF(AC19="GR",LEFT('Order Form'!$K$11,2),"")</f>
        <v/>
      </c>
      <c r="AF19" s="46"/>
      <c r="AG19" s="50"/>
      <c r="AH19" s="50"/>
      <c r="AI19" s="98" t="str">
        <f>IF(ISNUMBER(($H19)),IF('Order Form'!$K$16="Yes","P",""),"")</f>
        <v/>
      </c>
      <c r="AJ19" s="46"/>
      <c r="AK19" s="118"/>
      <c r="AL19" s="118"/>
      <c r="AM19" s="46"/>
      <c r="AN19" s="46"/>
      <c r="AO19" s="50"/>
      <c r="AP19" s="46"/>
      <c r="AQ19" s="50"/>
      <c r="AR19" s="50"/>
      <c r="AS19" s="50"/>
      <c r="AZ19" s="98" t="str">
        <f>IF(ISNUMBER(($H19)),IF('Order Form'!$K$15="Yes","Y",""),"")</f>
        <v/>
      </c>
      <c r="BD19" s="99" t="str">
        <f>IF('Order Form'!$H35&gt;0,"OF"," ")</f>
        <v xml:space="preserve"> </v>
      </c>
      <c r="BE19" s="98" t="str">
        <f>IF('Order Form'!$H35&gt;0,"Y"," ")</f>
        <v xml:space="preserve"> </v>
      </c>
      <c r="BF19" s="98" t="str">
        <f>IF('Order Form'!$H35&gt;0,"STANDARD"," ")</f>
        <v xml:space="preserve"> </v>
      </c>
    </row>
    <row r="20" spans="1:58">
      <c r="A20" s="46"/>
      <c r="B20" s="105" t="str">
        <f>IF(ISNUMBER(($H20)),'Order Form'!$D$5,"")</f>
        <v/>
      </c>
      <c r="C20" s="104" t="str">
        <f>IF(ISNUMBER(($H20)),'Order Form'!$G$5,"")</f>
        <v/>
      </c>
      <c r="D20" s="104" t="str">
        <f>IF('Order Form'!F36="","",IF(ISNUMBER(($H20)),'Order Form'!F36,""))</f>
        <v/>
      </c>
      <c r="E20" s="47"/>
      <c r="F20" s="103" t="str">
        <f>IF(ISNUMBER((H20)),SUBSTITUTE(SUBSTITUTE('Order Form'!B36,"-","")," ",""),"")</f>
        <v/>
      </c>
      <c r="G20" s="48"/>
      <c r="H20" s="102" t="str">
        <f>IF('Order Form'!H36&gt;0,'Order Form'!H36," ")</f>
        <v xml:space="preserve"> </v>
      </c>
      <c r="I20" s="101" t="str">
        <f>IF('Order Form'!$K$13="Yes",(IF('Order Form'!J36&gt;0,"",IF('Order Form'!$K$10&lt;&gt;"GR - Gratis",IF('Order Form'!I36=0,"",IF(ISNUMBER($H20),'Order Form'!I36,"")),""))),"")</f>
        <v/>
      </c>
      <c r="J20" s="101" t="str">
        <f>IF('Order Form'!$K$13="Yes",(IF('Order Form'!J36=0,"",IF('Order Form'!$K$10&lt;&gt;"GR - Gratis",IF(ISNUMBER($H20),'Order Form'!J36,""),""))),"")</f>
        <v/>
      </c>
      <c r="K20" s="49"/>
      <c r="L20" s="101" t="str">
        <f>IF('Order Form'!J36&gt;0,"",IF('Order Form'!G36=0,"",IF('Order Form'!$K$10&lt;&gt;"GR - Gratis",IF('Order Form'!$K$12="Yes",IF(ISNUMBER($H20),'Order Form'!G36*100,""),""),"")))</f>
        <v/>
      </c>
      <c r="M20" s="101" t="str">
        <f>IF('Order Form'!J36&gt;0,"",IF('Order Form'!$K$17=0,"",IF('Order Form'!$K$17=0,"",IF('Order Form'!$K$10&lt;&gt;"GR - Gratis",IF('Order Form'!$K$12="Yes",IF(ISNUMBER($H20),'Order Form'!$K$17*100,""),""),""))))</f>
        <v/>
      </c>
      <c r="N20" s="50"/>
      <c r="O20" s="100" t="str">
        <f>IF('Order Form'!$B$8="Name / Attent Of","",IF(ISNUMBER($H20),IF('Order Form'!$K$14="Yes",'Order Form'!$B$8,""),""))</f>
        <v/>
      </c>
      <c r="P20" s="108" t="str">
        <f>IF('Order Form'!$B$9="Company / Department","",IF(ISNUMBER($H20),IF('Order Form'!$K$14="Yes",'Order Form'!$B$9,""),""))</f>
        <v/>
      </c>
      <c r="Q20" s="100" t="str">
        <f>IF('Order Form'!$B$10="Address 1","",IF(ISNUMBER($H20),IF('Order Form'!$K$14="Yes",'Order Form'!$B$10,""),""))</f>
        <v/>
      </c>
      <c r="R20" s="100" t="str">
        <f>IF('Order Form'!$B$11="Address 2","",IF(ISNUMBER($H20),IF('Order Form'!$K$14="Yes",'Order Form'!$B$11,""),""))</f>
        <v/>
      </c>
      <c r="S20" s="108" t="str">
        <f>IF('Order Form'!$B$12="Address 3","",IF(ISNUMBER($H20),IF('Order Form'!$K$14="Yes",'Order Form'!$B$12,""),""))</f>
        <v/>
      </c>
      <c r="T20" s="100" t="str">
        <f>IF('Order Form'!$B$13="Town","",IF(ISNUMBER($H20),IF('Order Form'!$K$14="Yes",'Order Form'!$B$13,""),""))</f>
        <v/>
      </c>
      <c r="U20" s="46"/>
      <c r="V20" s="115" t="str">
        <f>IF('Order Form'!$B$14="Post Code","",IF(ISNUMBER($H20),IF('Order Form'!$K$14="Yes",'Order Form'!$B$14,""),""))</f>
        <v/>
      </c>
      <c r="W20" s="110" t="str">
        <f>IF('Order Form'!$B$15="Country","",IF(ISNUMBER($H20),IF('Order Form'!$K$14="Yes",VLOOKUP('Order Form'!$B$15,Lists!N:O,2,0),""),""))</f>
        <v/>
      </c>
      <c r="X20" s="112"/>
      <c r="Y20" s="111" t="str">
        <f>IF('Order Form'!$F$8="Phone","",IF(ISNUMBER($H20),IF('Order Form'!$K$14="Yes",'Order Form'!$F$8,""),""))</f>
        <v/>
      </c>
      <c r="Z20" s="109" t="str">
        <f>IF('Order Form'!$F$9="Email","",IF(ISNUMBER($H20),IF('Order Form'!$K$14="Yes",'Order Form'!$F$9,""),""))</f>
        <v/>
      </c>
      <c r="AA20" s="50"/>
      <c r="AC20" s="98" t="str">
        <f>IF(ISNUMBER(($H20)),LEFT('Order Form'!$K$10,2),"")</f>
        <v/>
      </c>
      <c r="AD20" s="46"/>
      <c r="AE20" s="98" t="str">
        <f>IF(AC20="GR",LEFT('Order Form'!$K$11,2),"")</f>
        <v/>
      </c>
      <c r="AF20" s="46"/>
      <c r="AG20" s="50"/>
      <c r="AH20" s="50"/>
      <c r="AI20" s="98" t="str">
        <f>IF(ISNUMBER(($H20)),IF('Order Form'!$K$16="Yes","P",""),"")</f>
        <v/>
      </c>
      <c r="AJ20" s="46"/>
      <c r="AK20" s="118"/>
      <c r="AL20" s="118"/>
      <c r="AM20" s="46"/>
      <c r="AN20" s="46"/>
      <c r="AO20" s="50"/>
      <c r="AP20" s="46"/>
      <c r="AQ20" s="50"/>
      <c r="AR20" s="50"/>
      <c r="AS20" s="50"/>
      <c r="AZ20" s="98" t="str">
        <f>IF(ISNUMBER(($H20)),IF('Order Form'!$K$15="Yes","Y",""),"")</f>
        <v/>
      </c>
      <c r="BD20" s="99" t="str">
        <f>IF('Order Form'!$H36&gt;0,"OF"," ")</f>
        <v xml:space="preserve"> </v>
      </c>
      <c r="BE20" s="98" t="str">
        <f>IF('Order Form'!$H36&gt;0,"Y"," ")</f>
        <v xml:space="preserve"> </v>
      </c>
      <c r="BF20" s="98" t="str">
        <f>IF('Order Form'!$H36&gt;0,"STANDARD"," ")</f>
        <v xml:space="preserve"> </v>
      </c>
    </row>
    <row r="21" spans="1:58">
      <c r="A21" s="46"/>
      <c r="B21" s="105" t="str">
        <f>IF(ISNUMBER(($H21)),'Order Form'!$D$5,"")</f>
        <v/>
      </c>
      <c r="C21" s="104" t="str">
        <f>IF(ISNUMBER(($H21)),'Order Form'!$G$5,"")</f>
        <v/>
      </c>
      <c r="D21" s="104" t="str">
        <f>IF('Order Form'!F37="","",IF(ISNUMBER(($H21)),'Order Form'!F37,""))</f>
        <v/>
      </c>
      <c r="E21" s="47"/>
      <c r="F21" s="103" t="str">
        <f>IF(ISNUMBER((H21)),SUBSTITUTE(SUBSTITUTE('Order Form'!B37,"-","")," ",""),"")</f>
        <v/>
      </c>
      <c r="G21" s="48"/>
      <c r="H21" s="102" t="str">
        <f>IF('Order Form'!H37&gt;0,'Order Form'!H37," ")</f>
        <v xml:space="preserve"> </v>
      </c>
      <c r="I21" s="101" t="str">
        <f>IF('Order Form'!$K$13="Yes",(IF('Order Form'!J37&gt;0,"",IF('Order Form'!$K$10&lt;&gt;"GR - Gratis",IF('Order Form'!I37=0,"",IF(ISNUMBER($H21),'Order Form'!I37,"")),""))),"")</f>
        <v/>
      </c>
      <c r="J21" s="101" t="str">
        <f>IF('Order Form'!$K$13="Yes",(IF('Order Form'!J37=0,"",IF('Order Form'!$K$10&lt;&gt;"GR - Gratis",IF(ISNUMBER($H21),'Order Form'!J37,""),""))),"")</f>
        <v/>
      </c>
      <c r="K21" s="49"/>
      <c r="L21" s="101" t="str">
        <f>IF('Order Form'!J37&gt;0,"",IF('Order Form'!G37=0,"",IF('Order Form'!$K$10&lt;&gt;"GR - Gratis",IF('Order Form'!$K$12="Yes",IF(ISNUMBER($H21),'Order Form'!G37*100,""),""),"")))</f>
        <v/>
      </c>
      <c r="M21" s="101" t="str">
        <f>IF('Order Form'!J37&gt;0,"",IF('Order Form'!$K$17=0,"",IF('Order Form'!$K$17=0,"",IF('Order Form'!$K$10&lt;&gt;"GR - Gratis",IF('Order Form'!$K$12="Yes",IF(ISNUMBER($H21),'Order Form'!$K$17*100,""),""),""))))</f>
        <v/>
      </c>
      <c r="N21" s="50"/>
      <c r="O21" s="100" t="str">
        <f>IF('Order Form'!$B$8="Name / Attent Of","",IF(ISNUMBER($H21),IF('Order Form'!$K$14="Yes",'Order Form'!$B$8,""),""))</f>
        <v/>
      </c>
      <c r="P21" s="108" t="str">
        <f>IF('Order Form'!$B$9="Company / Department","",IF(ISNUMBER($H21),IF('Order Form'!$K$14="Yes",'Order Form'!$B$9,""),""))</f>
        <v/>
      </c>
      <c r="Q21" s="100" t="str">
        <f>IF('Order Form'!$B$10="Address 1","",IF(ISNUMBER($H21),IF('Order Form'!$K$14="Yes",'Order Form'!$B$10,""),""))</f>
        <v/>
      </c>
      <c r="R21" s="100" t="str">
        <f>IF('Order Form'!$B$11="Address 2","",IF(ISNUMBER($H21),IF('Order Form'!$K$14="Yes",'Order Form'!$B$11,""),""))</f>
        <v/>
      </c>
      <c r="S21" s="108" t="str">
        <f>IF('Order Form'!$B$12="Address 3","",IF(ISNUMBER($H21),IF('Order Form'!$K$14="Yes",'Order Form'!$B$12,""),""))</f>
        <v/>
      </c>
      <c r="T21" s="100" t="str">
        <f>IF('Order Form'!$B$13="Town","",IF(ISNUMBER($H21),IF('Order Form'!$K$14="Yes",'Order Form'!$B$13,""),""))</f>
        <v/>
      </c>
      <c r="U21" s="46"/>
      <c r="V21" s="115" t="str">
        <f>IF('Order Form'!$B$14="Post Code","",IF(ISNUMBER($H21),IF('Order Form'!$K$14="Yes",'Order Form'!$B$14,""),""))</f>
        <v/>
      </c>
      <c r="W21" s="110" t="str">
        <f>IF('Order Form'!$B$15="Country","",IF(ISNUMBER($H21),IF('Order Form'!$K$14="Yes",VLOOKUP('Order Form'!$B$15,Lists!N:O,2,0),""),""))</f>
        <v/>
      </c>
      <c r="X21" s="112"/>
      <c r="Y21" s="111" t="str">
        <f>IF('Order Form'!$F$8="Phone","",IF(ISNUMBER($H21),IF('Order Form'!$K$14="Yes",'Order Form'!$F$8,""),""))</f>
        <v/>
      </c>
      <c r="Z21" s="109" t="str">
        <f>IF('Order Form'!$F$9="Email","",IF(ISNUMBER($H21),IF('Order Form'!$K$14="Yes",'Order Form'!$F$9,""),""))</f>
        <v/>
      </c>
      <c r="AA21" s="50"/>
      <c r="AC21" s="98" t="str">
        <f>IF(ISNUMBER(($H21)),LEFT('Order Form'!$K$10,2),"")</f>
        <v/>
      </c>
      <c r="AD21" s="46"/>
      <c r="AE21" s="98" t="str">
        <f>IF(AC21="GR",LEFT('Order Form'!$K$11,2),"")</f>
        <v/>
      </c>
      <c r="AF21" s="46"/>
      <c r="AG21" s="50"/>
      <c r="AH21" s="50"/>
      <c r="AI21" s="98" t="str">
        <f>IF(ISNUMBER(($H21)),IF('Order Form'!$K$16="Yes","P",""),"")</f>
        <v/>
      </c>
      <c r="AJ21" s="46"/>
      <c r="AK21" s="118"/>
      <c r="AL21" s="118"/>
      <c r="AM21" s="46"/>
      <c r="AN21" s="46"/>
      <c r="AO21" s="50"/>
      <c r="AP21" s="46"/>
      <c r="AQ21" s="50"/>
      <c r="AR21" s="50"/>
      <c r="AS21" s="50"/>
      <c r="AZ21" s="98" t="str">
        <f>IF(ISNUMBER(($H21)),IF('Order Form'!$K$15="Yes","Y",""),"")</f>
        <v/>
      </c>
      <c r="BD21" s="99" t="str">
        <f>IF('Order Form'!$H37&gt;0,"OF"," ")</f>
        <v xml:space="preserve"> </v>
      </c>
      <c r="BE21" s="98" t="str">
        <f>IF('Order Form'!$H37&gt;0,"Y"," ")</f>
        <v xml:space="preserve"> </v>
      </c>
      <c r="BF21" s="98" t="str">
        <f>IF('Order Form'!$H37&gt;0,"STANDARD"," ")</f>
        <v xml:space="preserve"> </v>
      </c>
    </row>
    <row r="22" spans="1:58">
      <c r="A22" s="46"/>
      <c r="B22" s="105" t="str">
        <f>IF(ISNUMBER(($H22)),'Order Form'!$D$5,"")</f>
        <v/>
      </c>
      <c r="C22" s="104" t="str">
        <f>IF(ISNUMBER(($H22)),'Order Form'!$G$5,"")</f>
        <v/>
      </c>
      <c r="D22" s="104" t="str">
        <f>IF('Order Form'!F38="","",IF(ISNUMBER(($H22)),'Order Form'!F38,""))</f>
        <v/>
      </c>
      <c r="E22" s="47"/>
      <c r="F22" s="103" t="str">
        <f>IF(ISNUMBER((H22)),SUBSTITUTE(SUBSTITUTE('Order Form'!B38,"-","")," ",""),"")</f>
        <v/>
      </c>
      <c r="G22" s="48"/>
      <c r="H22" s="102" t="str">
        <f>IF('Order Form'!H38&gt;0,'Order Form'!H38," ")</f>
        <v xml:space="preserve"> </v>
      </c>
      <c r="I22" s="101" t="str">
        <f>IF('Order Form'!$K$13="Yes",(IF('Order Form'!J38&gt;0,"",IF('Order Form'!$K$10&lt;&gt;"GR - Gratis",IF('Order Form'!I38=0,"",IF(ISNUMBER($H22),'Order Form'!I38,"")),""))),"")</f>
        <v/>
      </c>
      <c r="J22" s="101" t="str">
        <f>IF('Order Form'!$K$13="Yes",(IF('Order Form'!J38=0,"",IF('Order Form'!$K$10&lt;&gt;"GR - Gratis",IF(ISNUMBER($H22),'Order Form'!J38,""),""))),"")</f>
        <v/>
      </c>
      <c r="K22" s="49"/>
      <c r="L22" s="101" t="str">
        <f>IF('Order Form'!J38&gt;0,"",IF('Order Form'!G38=0,"",IF('Order Form'!$K$10&lt;&gt;"GR - Gratis",IF('Order Form'!$K$12="Yes",IF(ISNUMBER($H22),'Order Form'!G38*100,""),""),"")))</f>
        <v/>
      </c>
      <c r="M22" s="101" t="str">
        <f>IF('Order Form'!J38&gt;0,"",IF('Order Form'!$K$17=0,"",IF('Order Form'!$K$17=0,"",IF('Order Form'!$K$10&lt;&gt;"GR - Gratis",IF('Order Form'!$K$12="Yes",IF(ISNUMBER($H22),'Order Form'!$K$17*100,""),""),""))))</f>
        <v/>
      </c>
      <c r="N22" s="50"/>
      <c r="O22" s="100" t="str">
        <f>IF('Order Form'!$B$8="Name / Attent Of","",IF(ISNUMBER($H22),IF('Order Form'!$K$14="Yes",'Order Form'!$B$8,""),""))</f>
        <v/>
      </c>
      <c r="P22" s="108" t="str">
        <f>IF('Order Form'!$B$9="Company / Department","",IF(ISNUMBER($H22),IF('Order Form'!$K$14="Yes",'Order Form'!$B$9,""),""))</f>
        <v/>
      </c>
      <c r="Q22" s="100" t="str">
        <f>IF('Order Form'!$B$10="Address 1","",IF(ISNUMBER($H22),IF('Order Form'!$K$14="Yes",'Order Form'!$B$10,""),""))</f>
        <v/>
      </c>
      <c r="R22" s="100" t="str">
        <f>IF('Order Form'!$B$11="Address 2","",IF(ISNUMBER($H22),IF('Order Form'!$K$14="Yes",'Order Form'!$B$11,""),""))</f>
        <v/>
      </c>
      <c r="S22" s="108" t="str">
        <f>IF('Order Form'!$B$12="Address 3","",IF(ISNUMBER($H22),IF('Order Form'!$K$14="Yes",'Order Form'!$B$12,""),""))</f>
        <v/>
      </c>
      <c r="T22" s="100" t="str">
        <f>IF('Order Form'!$B$13="Town","",IF(ISNUMBER($H22),IF('Order Form'!$K$14="Yes",'Order Form'!$B$13,""),""))</f>
        <v/>
      </c>
      <c r="U22" s="46"/>
      <c r="V22" s="115" t="str">
        <f>IF('Order Form'!$B$14="Post Code","",IF(ISNUMBER($H22),IF('Order Form'!$K$14="Yes",'Order Form'!$B$14,""),""))</f>
        <v/>
      </c>
      <c r="W22" s="110" t="str">
        <f>IF('Order Form'!$B$15="Country","",IF(ISNUMBER($H22),IF('Order Form'!$K$14="Yes",VLOOKUP('Order Form'!$B$15,Lists!N:O,2,0),""),""))</f>
        <v/>
      </c>
      <c r="X22" s="112"/>
      <c r="Y22" s="111" t="str">
        <f>IF('Order Form'!$F$8="Phone","",IF(ISNUMBER($H22),IF('Order Form'!$K$14="Yes",'Order Form'!$F$8,""),""))</f>
        <v/>
      </c>
      <c r="Z22" s="109" t="str">
        <f>IF('Order Form'!$F$9="Email","",IF(ISNUMBER($H22),IF('Order Form'!$K$14="Yes",'Order Form'!$F$9,""),""))</f>
        <v/>
      </c>
      <c r="AA22" s="50"/>
      <c r="AC22" s="98" t="str">
        <f>IF(ISNUMBER(($H22)),LEFT('Order Form'!$K$10,2),"")</f>
        <v/>
      </c>
      <c r="AD22" s="46"/>
      <c r="AE22" s="98" t="str">
        <f>IF(AC22="GR",LEFT('Order Form'!$K$11,2),"")</f>
        <v/>
      </c>
      <c r="AF22" s="46"/>
      <c r="AG22" s="50"/>
      <c r="AH22" s="50"/>
      <c r="AI22" s="98" t="str">
        <f>IF(ISNUMBER(($H22)),IF('Order Form'!$K$16="Yes","P",""),"")</f>
        <v/>
      </c>
      <c r="AJ22" s="46"/>
      <c r="AK22" s="118"/>
      <c r="AL22" s="118"/>
      <c r="AM22" s="46"/>
      <c r="AN22" s="46"/>
      <c r="AO22" s="50"/>
      <c r="AP22" s="46"/>
      <c r="AQ22" s="50"/>
      <c r="AR22" s="50"/>
      <c r="AS22" s="50"/>
      <c r="AZ22" s="98" t="str">
        <f>IF(ISNUMBER(($H22)),IF('Order Form'!$K$15="Yes","Y",""),"")</f>
        <v/>
      </c>
      <c r="BD22" s="99" t="str">
        <f>IF('Order Form'!$H38&gt;0,"OF"," ")</f>
        <v xml:space="preserve"> </v>
      </c>
      <c r="BE22" s="98" t="str">
        <f>IF('Order Form'!$H38&gt;0,"Y"," ")</f>
        <v xml:space="preserve"> </v>
      </c>
      <c r="BF22" s="98" t="str">
        <f>IF('Order Form'!$H38&gt;0,"STANDARD"," ")</f>
        <v xml:space="preserve"> </v>
      </c>
    </row>
    <row r="23" spans="1:58">
      <c r="A23" s="46"/>
      <c r="B23" s="105" t="str">
        <f>IF(ISNUMBER(($H23)),'Order Form'!$D$5,"")</f>
        <v/>
      </c>
      <c r="C23" s="104" t="str">
        <f>IF(ISNUMBER(($H23)),'Order Form'!$G$5,"")</f>
        <v/>
      </c>
      <c r="D23" s="104" t="str">
        <f>IF('Order Form'!F39="","",IF(ISNUMBER(($H23)),'Order Form'!F39,""))</f>
        <v/>
      </c>
      <c r="E23" s="47"/>
      <c r="F23" s="103" t="str">
        <f>IF(ISNUMBER((H23)),SUBSTITUTE(SUBSTITUTE('Order Form'!B39,"-","")," ",""),"")</f>
        <v/>
      </c>
      <c r="G23" s="48"/>
      <c r="H23" s="102" t="str">
        <f>IF('Order Form'!H39&gt;0,'Order Form'!H39," ")</f>
        <v xml:space="preserve"> </v>
      </c>
      <c r="I23" s="101" t="str">
        <f>IF('Order Form'!$K$13="Yes",(IF('Order Form'!J39&gt;0,"",IF('Order Form'!$K$10&lt;&gt;"GR - Gratis",IF('Order Form'!I39=0,"",IF(ISNUMBER($H23),'Order Form'!I39,"")),""))),"")</f>
        <v/>
      </c>
      <c r="J23" s="101" t="str">
        <f>IF('Order Form'!$K$13="Yes",(IF('Order Form'!J39=0,"",IF('Order Form'!$K$10&lt;&gt;"GR - Gratis",IF(ISNUMBER($H23),'Order Form'!J39,""),""))),"")</f>
        <v/>
      </c>
      <c r="K23" s="49"/>
      <c r="L23" s="101" t="str">
        <f>IF('Order Form'!J39&gt;0,"",IF('Order Form'!G39=0,"",IF('Order Form'!$K$10&lt;&gt;"GR - Gratis",IF('Order Form'!$K$12="Yes",IF(ISNUMBER($H23),'Order Form'!G39*100,""),""),"")))</f>
        <v/>
      </c>
      <c r="M23" s="101" t="str">
        <f>IF('Order Form'!J39&gt;0,"",IF('Order Form'!$K$17=0,"",IF('Order Form'!$K$17=0,"",IF('Order Form'!$K$10&lt;&gt;"GR - Gratis",IF('Order Form'!$K$12="Yes",IF(ISNUMBER($H23),'Order Form'!$K$17*100,""),""),""))))</f>
        <v/>
      </c>
      <c r="N23" s="50"/>
      <c r="O23" s="100" t="str">
        <f>IF('Order Form'!$B$8="Name / Attent Of","",IF(ISNUMBER($H23),IF('Order Form'!$K$14="Yes",'Order Form'!$B$8,""),""))</f>
        <v/>
      </c>
      <c r="P23" s="108" t="str">
        <f>IF('Order Form'!$B$9="Company / Department","",IF(ISNUMBER($H23),IF('Order Form'!$K$14="Yes",'Order Form'!$B$9,""),""))</f>
        <v/>
      </c>
      <c r="Q23" s="100" t="str">
        <f>IF('Order Form'!$B$10="Address 1","",IF(ISNUMBER($H23),IF('Order Form'!$K$14="Yes",'Order Form'!$B$10,""),""))</f>
        <v/>
      </c>
      <c r="R23" s="100" t="str">
        <f>IF('Order Form'!$B$11="Address 2","",IF(ISNUMBER($H23),IF('Order Form'!$K$14="Yes",'Order Form'!$B$11,""),""))</f>
        <v/>
      </c>
      <c r="S23" s="108" t="str">
        <f>IF('Order Form'!$B$12="Address 3","",IF(ISNUMBER($H23),IF('Order Form'!$K$14="Yes",'Order Form'!$B$12,""),""))</f>
        <v/>
      </c>
      <c r="T23" s="100" t="str">
        <f>IF('Order Form'!$B$13="Town","",IF(ISNUMBER($H23),IF('Order Form'!$K$14="Yes",'Order Form'!$B$13,""),""))</f>
        <v/>
      </c>
      <c r="U23" s="46"/>
      <c r="V23" s="115" t="str">
        <f>IF('Order Form'!$B$14="Post Code","",IF(ISNUMBER($H23),IF('Order Form'!$K$14="Yes",'Order Form'!$B$14,""),""))</f>
        <v/>
      </c>
      <c r="W23" s="110" t="str">
        <f>IF('Order Form'!$B$15="Country","",IF(ISNUMBER($H23),IF('Order Form'!$K$14="Yes",VLOOKUP('Order Form'!$B$15,Lists!N:O,2,0),""),""))</f>
        <v/>
      </c>
      <c r="X23" s="112"/>
      <c r="Y23" s="111" t="str">
        <f>IF('Order Form'!$F$8="Phone","",IF(ISNUMBER($H23),IF('Order Form'!$K$14="Yes",'Order Form'!$F$8,""),""))</f>
        <v/>
      </c>
      <c r="Z23" s="109" t="str">
        <f>IF('Order Form'!$F$9="Email","",IF(ISNUMBER($H23),IF('Order Form'!$K$14="Yes",'Order Form'!$F$9,""),""))</f>
        <v/>
      </c>
      <c r="AA23" s="50"/>
      <c r="AC23" s="98" t="str">
        <f>IF(ISNUMBER(($H23)),LEFT('Order Form'!$K$10,2),"")</f>
        <v/>
      </c>
      <c r="AD23" s="46"/>
      <c r="AE23" s="98" t="str">
        <f>IF(AC23="GR",LEFT('Order Form'!$K$11,2),"")</f>
        <v/>
      </c>
      <c r="AF23" s="46"/>
      <c r="AG23" s="50"/>
      <c r="AH23" s="50"/>
      <c r="AI23" s="98" t="str">
        <f>IF(ISNUMBER(($H23)),IF('Order Form'!$K$16="Yes","P",""),"")</f>
        <v/>
      </c>
      <c r="AJ23" s="46"/>
      <c r="AK23" s="118"/>
      <c r="AL23" s="118"/>
      <c r="AM23" s="46"/>
      <c r="AN23" s="46"/>
      <c r="AO23" s="50"/>
      <c r="AP23" s="46"/>
      <c r="AQ23" s="50"/>
      <c r="AR23" s="50"/>
      <c r="AS23" s="50"/>
      <c r="AZ23" s="98" t="str">
        <f>IF(ISNUMBER(($H23)),IF('Order Form'!$K$15="Yes","Y",""),"")</f>
        <v/>
      </c>
      <c r="BD23" s="99" t="str">
        <f>IF('Order Form'!$H39&gt;0,"OF"," ")</f>
        <v xml:space="preserve"> </v>
      </c>
      <c r="BE23" s="98" t="str">
        <f>IF('Order Form'!$H39&gt;0,"Y"," ")</f>
        <v xml:space="preserve"> </v>
      </c>
      <c r="BF23" s="98" t="str">
        <f>IF('Order Form'!$H39&gt;0,"STANDARD"," ")</f>
        <v xml:space="preserve"> </v>
      </c>
    </row>
    <row r="24" spans="1:58">
      <c r="A24" s="46"/>
      <c r="B24" s="105" t="str">
        <f>IF(ISNUMBER(($H24)),'Order Form'!$D$5,"")</f>
        <v/>
      </c>
      <c r="C24" s="104" t="str">
        <f>IF(ISNUMBER(($H24)),'Order Form'!$G$5,"")</f>
        <v/>
      </c>
      <c r="D24" s="104" t="str">
        <f>IF('Order Form'!F40="","",IF(ISNUMBER(($H24)),'Order Form'!F40,""))</f>
        <v/>
      </c>
      <c r="E24" s="47"/>
      <c r="F24" s="103" t="str">
        <f>IF(ISNUMBER((H24)),SUBSTITUTE(SUBSTITUTE('Order Form'!B40,"-","")," ",""),"")</f>
        <v/>
      </c>
      <c r="G24" s="48"/>
      <c r="H24" s="102" t="str">
        <f>IF('Order Form'!H40&gt;0,'Order Form'!H40," ")</f>
        <v xml:space="preserve"> </v>
      </c>
      <c r="I24" s="101" t="str">
        <f>IF('Order Form'!$K$13="Yes",(IF('Order Form'!J40&gt;0,"",IF('Order Form'!$K$10&lt;&gt;"GR - Gratis",IF('Order Form'!I40=0,"",IF(ISNUMBER($H24),'Order Form'!I40,"")),""))),"")</f>
        <v/>
      </c>
      <c r="J24" s="101" t="str">
        <f>IF('Order Form'!$K$13="Yes",(IF('Order Form'!J40=0,"",IF('Order Form'!$K$10&lt;&gt;"GR - Gratis",IF(ISNUMBER($H24),'Order Form'!J40,""),""))),"")</f>
        <v/>
      </c>
      <c r="K24" s="49"/>
      <c r="L24" s="101" t="str">
        <f>IF('Order Form'!J40&gt;0,"",IF('Order Form'!G40=0,"",IF('Order Form'!$K$10&lt;&gt;"GR - Gratis",IF('Order Form'!$K$12="Yes",IF(ISNUMBER($H24),'Order Form'!G40*100,""),""),"")))</f>
        <v/>
      </c>
      <c r="M24" s="101" t="str">
        <f>IF('Order Form'!J40&gt;0,"",IF('Order Form'!$K$17=0,"",IF('Order Form'!$K$17=0,"",IF('Order Form'!$K$10&lt;&gt;"GR - Gratis",IF('Order Form'!$K$12="Yes",IF(ISNUMBER($H24),'Order Form'!$K$17*100,""),""),""))))</f>
        <v/>
      </c>
      <c r="N24" s="50"/>
      <c r="O24" s="100" t="str">
        <f>IF('Order Form'!$B$8="Name / Attent Of","",IF(ISNUMBER($H24),IF('Order Form'!$K$14="Yes",'Order Form'!$B$8,""),""))</f>
        <v/>
      </c>
      <c r="P24" s="108" t="str">
        <f>IF('Order Form'!$B$9="Company / Department","",IF(ISNUMBER($H24),IF('Order Form'!$K$14="Yes",'Order Form'!$B$9,""),""))</f>
        <v/>
      </c>
      <c r="Q24" s="100" t="str">
        <f>IF('Order Form'!$B$10="Address 1","",IF(ISNUMBER($H24),IF('Order Form'!$K$14="Yes",'Order Form'!$B$10,""),""))</f>
        <v/>
      </c>
      <c r="R24" s="100" t="str">
        <f>IF('Order Form'!$B$11="Address 2","",IF(ISNUMBER($H24),IF('Order Form'!$K$14="Yes",'Order Form'!$B$11,""),""))</f>
        <v/>
      </c>
      <c r="S24" s="108" t="str">
        <f>IF('Order Form'!$B$12="Address 3","",IF(ISNUMBER($H24),IF('Order Form'!$K$14="Yes",'Order Form'!$B$12,""),""))</f>
        <v/>
      </c>
      <c r="T24" s="100" t="str">
        <f>IF('Order Form'!$B$13="Town","",IF(ISNUMBER($H24),IF('Order Form'!$K$14="Yes",'Order Form'!$B$13,""),""))</f>
        <v/>
      </c>
      <c r="U24" s="46"/>
      <c r="V24" s="115" t="str">
        <f>IF('Order Form'!$B$14="Post Code","",IF(ISNUMBER($H24),IF('Order Form'!$K$14="Yes",'Order Form'!$B$14,""),""))</f>
        <v/>
      </c>
      <c r="W24" s="110" t="str">
        <f>IF('Order Form'!$B$15="Country","",IF(ISNUMBER($H24),IF('Order Form'!$K$14="Yes",VLOOKUP('Order Form'!$B$15,Lists!N:O,2,0),""),""))</f>
        <v/>
      </c>
      <c r="X24" s="112"/>
      <c r="Y24" s="111" t="str">
        <f>IF('Order Form'!$F$8="Phone","",IF(ISNUMBER($H24),IF('Order Form'!$K$14="Yes",'Order Form'!$F$8,""),""))</f>
        <v/>
      </c>
      <c r="Z24" s="109" t="str">
        <f>IF('Order Form'!$F$9="Email","",IF(ISNUMBER($H24),IF('Order Form'!$K$14="Yes",'Order Form'!$F$9,""),""))</f>
        <v/>
      </c>
      <c r="AA24" s="50"/>
      <c r="AC24" s="98" t="str">
        <f>IF(ISNUMBER(($H24)),LEFT('Order Form'!$K$10,2),"")</f>
        <v/>
      </c>
      <c r="AD24" s="46"/>
      <c r="AE24" s="98" t="str">
        <f>IF(AC24="GR",LEFT('Order Form'!$K$11,2),"")</f>
        <v/>
      </c>
      <c r="AF24" s="46"/>
      <c r="AG24" s="50"/>
      <c r="AH24" s="50"/>
      <c r="AI24" s="98" t="str">
        <f>IF(ISNUMBER(($H24)),IF('Order Form'!$K$16="Yes","P",""),"")</f>
        <v/>
      </c>
      <c r="AJ24" s="46"/>
      <c r="AK24" s="118"/>
      <c r="AL24" s="118"/>
      <c r="AM24" s="46"/>
      <c r="AN24" s="46"/>
      <c r="AO24" s="50"/>
      <c r="AP24" s="46"/>
      <c r="AQ24" s="50"/>
      <c r="AR24" s="50"/>
      <c r="AS24" s="50"/>
      <c r="AZ24" s="98" t="str">
        <f>IF(ISNUMBER(($H24)),IF('Order Form'!$K$15="Yes","Y",""),"")</f>
        <v/>
      </c>
      <c r="BD24" s="99" t="str">
        <f>IF('Order Form'!$H40&gt;0,"OF"," ")</f>
        <v xml:space="preserve"> </v>
      </c>
      <c r="BE24" s="98" t="str">
        <f>IF('Order Form'!$H40&gt;0,"Y"," ")</f>
        <v xml:space="preserve"> </v>
      </c>
      <c r="BF24" s="98" t="str">
        <f>IF('Order Form'!$H40&gt;0,"STANDARD"," ")</f>
        <v xml:space="preserve"> </v>
      </c>
    </row>
    <row r="25" spans="1:58">
      <c r="A25" s="46"/>
      <c r="B25" s="105" t="str">
        <f>IF(ISNUMBER(($H25)),'Order Form'!$D$5,"")</f>
        <v/>
      </c>
      <c r="C25" s="104" t="str">
        <f>IF(ISNUMBER(($H25)),'Order Form'!$G$5,"")</f>
        <v/>
      </c>
      <c r="D25" s="104" t="str">
        <f>IF('Order Form'!F41="","",IF(ISNUMBER(($H25)),'Order Form'!F41,""))</f>
        <v/>
      </c>
      <c r="E25" s="47"/>
      <c r="F25" s="103" t="str">
        <f>IF(ISNUMBER((H25)),SUBSTITUTE(SUBSTITUTE('Order Form'!B41,"-","")," ",""),"")</f>
        <v/>
      </c>
      <c r="G25" s="48"/>
      <c r="H25" s="102" t="str">
        <f>IF('Order Form'!H41&gt;0,'Order Form'!H41," ")</f>
        <v xml:space="preserve"> </v>
      </c>
      <c r="I25" s="101" t="str">
        <f>IF('Order Form'!$K$13="Yes",(IF('Order Form'!J41&gt;0,"",IF('Order Form'!$K$10&lt;&gt;"GR - Gratis",IF('Order Form'!I41=0,"",IF(ISNUMBER($H25),'Order Form'!I41,"")),""))),"")</f>
        <v/>
      </c>
      <c r="J25" s="101" t="str">
        <f>IF('Order Form'!$K$13="Yes",(IF('Order Form'!J41=0,"",IF('Order Form'!$K$10&lt;&gt;"GR - Gratis",IF(ISNUMBER($H25),'Order Form'!J41,""),""))),"")</f>
        <v/>
      </c>
      <c r="K25" s="49"/>
      <c r="L25" s="101" t="str">
        <f>IF('Order Form'!J41&gt;0,"",IF('Order Form'!G41=0,"",IF('Order Form'!$K$10&lt;&gt;"GR - Gratis",IF('Order Form'!$K$12="Yes",IF(ISNUMBER($H25),'Order Form'!G41*100,""),""),"")))</f>
        <v/>
      </c>
      <c r="M25" s="101" t="str">
        <f>IF('Order Form'!J41&gt;0,"",IF('Order Form'!$K$17=0,"",IF('Order Form'!$K$17=0,"",IF('Order Form'!$K$10&lt;&gt;"GR - Gratis",IF('Order Form'!$K$12="Yes",IF(ISNUMBER($H25),'Order Form'!$K$17*100,""),""),""))))</f>
        <v/>
      </c>
      <c r="N25" s="50"/>
      <c r="O25" s="100" t="str">
        <f>IF('Order Form'!$B$8="Name / Attent Of","",IF(ISNUMBER($H25),IF('Order Form'!$K$14="Yes",'Order Form'!$B$8,""),""))</f>
        <v/>
      </c>
      <c r="P25" s="108" t="str">
        <f>IF('Order Form'!$B$9="Company / Department","",IF(ISNUMBER($H25),IF('Order Form'!$K$14="Yes",'Order Form'!$B$9,""),""))</f>
        <v/>
      </c>
      <c r="Q25" s="100" t="str">
        <f>IF('Order Form'!$B$10="Address 1","",IF(ISNUMBER($H25),IF('Order Form'!$K$14="Yes",'Order Form'!$B$10,""),""))</f>
        <v/>
      </c>
      <c r="R25" s="100" t="str">
        <f>IF('Order Form'!$B$11="Address 2","",IF(ISNUMBER($H25),IF('Order Form'!$K$14="Yes",'Order Form'!$B$11,""),""))</f>
        <v/>
      </c>
      <c r="S25" s="108" t="str">
        <f>IF('Order Form'!$B$12="Address 3","",IF(ISNUMBER($H25),IF('Order Form'!$K$14="Yes",'Order Form'!$B$12,""),""))</f>
        <v/>
      </c>
      <c r="T25" s="100" t="str">
        <f>IF('Order Form'!$B$13="Town","",IF(ISNUMBER($H25),IF('Order Form'!$K$14="Yes",'Order Form'!$B$13,""),""))</f>
        <v/>
      </c>
      <c r="U25" s="46"/>
      <c r="V25" s="115" t="str">
        <f>IF('Order Form'!$B$14="Post Code","",IF(ISNUMBER($H25),IF('Order Form'!$K$14="Yes",'Order Form'!$B$14,""),""))</f>
        <v/>
      </c>
      <c r="W25" s="110" t="str">
        <f>IF('Order Form'!$B$15="Country","",IF(ISNUMBER($H25),IF('Order Form'!$K$14="Yes",VLOOKUP('Order Form'!$B$15,Lists!N:O,2,0),""),""))</f>
        <v/>
      </c>
      <c r="X25" s="112"/>
      <c r="Y25" s="111" t="str">
        <f>IF('Order Form'!$F$8="Phone","",IF(ISNUMBER($H25),IF('Order Form'!$K$14="Yes",'Order Form'!$F$8,""),""))</f>
        <v/>
      </c>
      <c r="Z25" s="109" t="str">
        <f>IF('Order Form'!$F$9="Email","",IF(ISNUMBER($H25),IF('Order Form'!$K$14="Yes",'Order Form'!$F$9,""),""))</f>
        <v/>
      </c>
      <c r="AA25" s="50"/>
      <c r="AC25" s="98" t="str">
        <f>IF(ISNUMBER(($H25)),LEFT('Order Form'!$K$10,2),"")</f>
        <v/>
      </c>
      <c r="AD25" s="46"/>
      <c r="AE25" s="98" t="str">
        <f>IF(AC25="GR",LEFT('Order Form'!$K$11,2),"")</f>
        <v/>
      </c>
      <c r="AF25" s="46"/>
      <c r="AG25" s="50"/>
      <c r="AH25" s="50"/>
      <c r="AI25" s="98" t="str">
        <f>IF(ISNUMBER(($H25)),IF('Order Form'!$K$16="Yes","P",""),"")</f>
        <v/>
      </c>
      <c r="AJ25" s="46"/>
      <c r="AK25" s="118"/>
      <c r="AL25" s="118"/>
      <c r="AM25" s="46"/>
      <c r="AN25" s="46"/>
      <c r="AO25" s="50"/>
      <c r="AP25" s="46"/>
      <c r="AQ25" s="50"/>
      <c r="AR25" s="50"/>
      <c r="AS25" s="50"/>
      <c r="AZ25" s="98" t="str">
        <f>IF(ISNUMBER(($H25)),IF('Order Form'!$K$15="Yes","Y",""),"")</f>
        <v/>
      </c>
      <c r="BD25" s="99" t="str">
        <f>IF('Order Form'!$H41&gt;0,"OF"," ")</f>
        <v xml:space="preserve"> </v>
      </c>
      <c r="BE25" s="98" t="str">
        <f>IF('Order Form'!$H41&gt;0,"Y"," ")</f>
        <v xml:space="preserve"> </v>
      </c>
      <c r="BF25" s="98" t="str">
        <f>IF('Order Form'!$H41&gt;0,"STANDARD"," ")</f>
        <v xml:space="preserve"> </v>
      </c>
    </row>
    <row r="26" spans="1:58">
      <c r="A26" s="46"/>
      <c r="B26" s="105" t="str">
        <f>IF(ISNUMBER(($H26)),'Order Form'!$D$5,"")</f>
        <v/>
      </c>
      <c r="C26" s="104" t="str">
        <f>IF(ISNUMBER(($H26)),'Order Form'!$G$5,"")</f>
        <v/>
      </c>
      <c r="D26" s="104" t="str">
        <f>IF('Order Form'!F42="","",IF(ISNUMBER(($H26)),'Order Form'!F42,""))</f>
        <v/>
      </c>
      <c r="E26" s="47"/>
      <c r="F26" s="103" t="str">
        <f>IF(ISNUMBER((H26)),SUBSTITUTE(SUBSTITUTE('Order Form'!B42,"-","")," ",""),"")</f>
        <v/>
      </c>
      <c r="G26" s="48"/>
      <c r="H26" s="102" t="str">
        <f>IF('Order Form'!H42&gt;0,'Order Form'!H42," ")</f>
        <v xml:space="preserve"> </v>
      </c>
      <c r="I26" s="101" t="str">
        <f>IF('Order Form'!$K$13="Yes",(IF('Order Form'!J42&gt;0,"",IF('Order Form'!$K$10&lt;&gt;"GR - Gratis",IF('Order Form'!I42=0,"",IF(ISNUMBER($H26),'Order Form'!I42,"")),""))),"")</f>
        <v/>
      </c>
      <c r="J26" s="101" t="str">
        <f>IF('Order Form'!$K$13="Yes",(IF('Order Form'!J42=0,"",IF('Order Form'!$K$10&lt;&gt;"GR - Gratis",IF(ISNUMBER($H26),'Order Form'!J42,""),""))),"")</f>
        <v/>
      </c>
      <c r="K26" s="49"/>
      <c r="L26" s="101" t="str">
        <f>IF('Order Form'!J42&gt;0,"",IF('Order Form'!G42=0,"",IF('Order Form'!$K$10&lt;&gt;"GR - Gratis",IF('Order Form'!$K$12="Yes",IF(ISNUMBER($H26),'Order Form'!G42*100,""),""),"")))</f>
        <v/>
      </c>
      <c r="M26" s="101" t="str">
        <f>IF('Order Form'!J42&gt;0,"",IF('Order Form'!$K$17=0,"",IF('Order Form'!$K$17=0,"",IF('Order Form'!$K$10&lt;&gt;"GR - Gratis",IF('Order Form'!$K$12="Yes",IF(ISNUMBER($H26),'Order Form'!$K$17*100,""),""),""))))</f>
        <v/>
      </c>
      <c r="N26" s="50"/>
      <c r="O26" s="100" t="str">
        <f>IF('Order Form'!$B$8="Name / Attent Of","",IF(ISNUMBER($H26),IF('Order Form'!$K$14="Yes",'Order Form'!$B$8,""),""))</f>
        <v/>
      </c>
      <c r="P26" s="108" t="str">
        <f>IF('Order Form'!$B$9="Company / Department","",IF(ISNUMBER($H26),IF('Order Form'!$K$14="Yes",'Order Form'!$B$9,""),""))</f>
        <v/>
      </c>
      <c r="Q26" s="100" t="str">
        <f>IF('Order Form'!$B$10="Address 1","",IF(ISNUMBER($H26),IF('Order Form'!$K$14="Yes",'Order Form'!$B$10,""),""))</f>
        <v/>
      </c>
      <c r="R26" s="100" t="str">
        <f>IF('Order Form'!$B$11="Address 2","",IF(ISNUMBER($H26),IF('Order Form'!$K$14="Yes",'Order Form'!$B$11,""),""))</f>
        <v/>
      </c>
      <c r="S26" s="108" t="str">
        <f>IF('Order Form'!$B$12="Address 3","",IF(ISNUMBER($H26),IF('Order Form'!$K$14="Yes",'Order Form'!$B$12,""),""))</f>
        <v/>
      </c>
      <c r="T26" s="100" t="str">
        <f>IF('Order Form'!$B$13="Town","",IF(ISNUMBER($H26),IF('Order Form'!$K$14="Yes",'Order Form'!$B$13,""),""))</f>
        <v/>
      </c>
      <c r="U26" s="46"/>
      <c r="V26" s="115" t="str">
        <f>IF('Order Form'!$B$14="Post Code","",IF(ISNUMBER($H26),IF('Order Form'!$K$14="Yes",'Order Form'!$B$14,""),""))</f>
        <v/>
      </c>
      <c r="W26" s="110" t="str">
        <f>IF('Order Form'!$B$15="Country","",IF(ISNUMBER($H26),IF('Order Form'!$K$14="Yes",VLOOKUP('Order Form'!$B$15,Lists!N:O,2,0),""),""))</f>
        <v/>
      </c>
      <c r="X26" s="112"/>
      <c r="Y26" s="111" t="str">
        <f>IF('Order Form'!$F$8="Phone","",IF(ISNUMBER($H26),IF('Order Form'!$K$14="Yes",'Order Form'!$F$8,""),""))</f>
        <v/>
      </c>
      <c r="Z26" s="109" t="str">
        <f>IF('Order Form'!$F$9="Email","",IF(ISNUMBER($H26),IF('Order Form'!$K$14="Yes",'Order Form'!$F$9,""),""))</f>
        <v/>
      </c>
      <c r="AA26" s="50"/>
      <c r="AC26" s="98" t="str">
        <f>IF(ISNUMBER(($H26)),LEFT('Order Form'!$K$10,2),"")</f>
        <v/>
      </c>
      <c r="AD26" s="46"/>
      <c r="AE26" s="98" t="str">
        <f>IF(AC26="GR",LEFT('Order Form'!$K$11,2),"")</f>
        <v/>
      </c>
      <c r="AF26" s="46"/>
      <c r="AG26" s="50"/>
      <c r="AH26" s="50"/>
      <c r="AI26" s="98" t="str">
        <f>IF(ISNUMBER(($H26)),IF('Order Form'!$K$16="Yes","P",""),"")</f>
        <v/>
      </c>
      <c r="AJ26" s="46"/>
      <c r="AK26" s="118"/>
      <c r="AL26" s="118"/>
      <c r="AM26" s="46"/>
      <c r="AN26" s="46"/>
      <c r="AO26" s="50"/>
      <c r="AP26" s="46"/>
      <c r="AQ26" s="50"/>
      <c r="AR26" s="50"/>
      <c r="AS26" s="50"/>
      <c r="AZ26" s="98" t="str">
        <f>IF(ISNUMBER(($H26)),IF('Order Form'!$K$15="Yes","Y",""),"")</f>
        <v/>
      </c>
      <c r="BD26" s="99" t="str">
        <f>IF('Order Form'!$H42&gt;0,"OF"," ")</f>
        <v xml:space="preserve"> </v>
      </c>
      <c r="BE26" s="98" t="str">
        <f>IF('Order Form'!$H42&gt;0,"Y"," ")</f>
        <v xml:space="preserve"> </v>
      </c>
      <c r="BF26" s="98" t="str">
        <f>IF('Order Form'!$H42&gt;0,"STANDARD"," ")</f>
        <v xml:space="preserve"> </v>
      </c>
    </row>
    <row r="27" spans="1:58">
      <c r="A27" s="46"/>
      <c r="B27" s="105" t="str">
        <f>IF(ISNUMBER(($H27)),'Order Form'!$D$5,"")</f>
        <v/>
      </c>
      <c r="C27" s="104" t="str">
        <f>IF(ISNUMBER(($H27)),'Order Form'!$G$5,"")</f>
        <v/>
      </c>
      <c r="D27" s="104" t="str">
        <f>IF('Order Form'!F43="","",IF(ISNUMBER(($H27)),'Order Form'!F43,""))</f>
        <v/>
      </c>
      <c r="E27" s="47"/>
      <c r="F27" s="103" t="str">
        <f>IF(ISNUMBER((H27)),SUBSTITUTE(SUBSTITUTE('Order Form'!B43,"-","")," ",""),"")</f>
        <v/>
      </c>
      <c r="G27" s="48"/>
      <c r="H27" s="102" t="str">
        <f>IF('Order Form'!H43&gt;0,'Order Form'!H43," ")</f>
        <v xml:space="preserve"> </v>
      </c>
      <c r="I27" s="101" t="str">
        <f>IF('Order Form'!$K$13="Yes",(IF('Order Form'!J43&gt;0,"",IF('Order Form'!$K$10&lt;&gt;"GR - Gratis",IF('Order Form'!I43=0,"",IF(ISNUMBER($H27),'Order Form'!I43,"")),""))),"")</f>
        <v/>
      </c>
      <c r="J27" s="101" t="str">
        <f>IF('Order Form'!$K$13="Yes",(IF('Order Form'!J43=0,"",IF('Order Form'!$K$10&lt;&gt;"GR - Gratis",IF(ISNUMBER($H27),'Order Form'!J43,""),""))),"")</f>
        <v/>
      </c>
      <c r="K27" s="49"/>
      <c r="L27" s="101" t="str">
        <f>IF('Order Form'!J43&gt;0,"",IF('Order Form'!G43=0,"",IF('Order Form'!$K$10&lt;&gt;"GR - Gratis",IF('Order Form'!$K$12="Yes",IF(ISNUMBER($H27),'Order Form'!G43*100,""),""),"")))</f>
        <v/>
      </c>
      <c r="M27" s="101" t="str">
        <f>IF('Order Form'!J43&gt;0,"",IF('Order Form'!$K$17=0,"",IF('Order Form'!$K$17=0,"",IF('Order Form'!$K$10&lt;&gt;"GR - Gratis",IF('Order Form'!$K$12="Yes",IF(ISNUMBER($H27),'Order Form'!$K$17*100,""),""),""))))</f>
        <v/>
      </c>
      <c r="N27" s="50"/>
      <c r="O27" s="100" t="str">
        <f>IF('Order Form'!$B$8="Name / Attent Of","",IF(ISNUMBER($H27),IF('Order Form'!$K$14="Yes",'Order Form'!$B$8,""),""))</f>
        <v/>
      </c>
      <c r="P27" s="108" t="str">
        <f>IF('Order Form'!$B$9="Company / Department","",IF(ISNUMBER($H27),IF('Order Form'!$K$14="Yes",'Order Form'!$B$9,""),""))</f>
        <v/>
      </c>
      <c r="Q27" s="100" t="str">
        <f>IF('Order Form'!$B$10="Address 1","",IF(ISNUMBER($H27),IF('Order Form'!$K$14="Yes",'Order Form'!$B$10,""),""))</f>
        <v/>
      </c>
      <c r="R27" s="100" t="str">
        <f>IF('Order Form'!$B$11="Address 2","",IF(ISNUMBER($H27),IF('Order Form'!$K$14="Yes",'Order Form'!$B$11,""),""))</f>
        <v/>
      </c>
      <c r="S27" s="108" t="str">
        <f>IF('Order Form'!$B$12="Address 3","",IF(ISNUMBER($H27),IF('Order Form'!$K$14="Yes",'Order Form'!$B$12,""),""))</f>
        <v/>
      </c>
      <c r="T27" s="100" t="str">
        <f>IF('Order Form'!$B$13="Town","",IF(ISNUMBER($H27),IF('Order Form'!$K$14="Yes",'Order Form'!$B$13,""),""))</f>
        <v/>
      </c>
      <c r="U27" s="46"/>
      <c r="V27" s="115" t="str">
        <f>IF('Order Form'!$B$14="Post Code","",IF(ISNUMBER($H27),IF('Order Form'!$K$14="Yes",'Order Form'!$B$14,""),""))</f>
        <v/>
      </c>
      <c r="W27" s="110" t="str">
        <f>IF('Order Form'!$B$15="Country","",IF(ISNUMBER($H27),IF('Order Form'!$K$14="Yes",VLOOKUP('Order Form'!$B$15,Lists!N:O,2,0),""),""))</f>
        <v/>
      </c>
      <c r="X27" s="112"/>
      <c r="Y27" s="111" t="str">
        <f>IF('Order Form'!$F$8="Phone","",IF(ISNUMBER($H27),IF('Order Form'!$K$14="Yes",'Order Form'!$F$8,""),""))</f>
        <v/>
      </c>
      <c r="Z27" s="109" t="str">
        <f>IF('Order Form'!$F$9="Email","",IF(ISNUMBER($H27),IF('Order Form'!$K$14="Yes",'Order Form'!$F$9,""),""))</f>
        <v/>
      </c>
      <c r="AA27" s="50"/>
      <c r="AC27" s="98" t="str">
        <f>IF(ISNUMBER(($H27)),LEFT('Order Form'!$K$10,2),"")</f>
        <v/>
      </c>
      <c r="AD27" s="46"/>
      <c r="AE27" s="98" t="str">
        <f>IF(AC27="GR",LEFT('Order Form'!$K$11,2),"")</f>
        <v/>
      </c>
      <c r="AF27" s="46"/>
      <c r="AG27" s="50"/>
      <c r="AH27" s="50"/>
      <c r="AI27" s="98" t="str">
        <f>IF(ISNUMBER(($H27)),IF('Order Form'!$K$16="Yes","P",""),"")</f>
        <v/>
      </c>
      <c r="AJ27" s="46"/>
      <c r="AK27" s="118"/>
      <c r="AL27" s="118"/>
      <c r="AM27" s="46"/>
      <c r="AN27" s="46"/>
      <c r="AO27" s="50"/>
      <c r="AP27" s="46"/>
      <c r="AQ27" s="50"/>
      <c r="AR27" s="50"/>
      <c r="AS27" s="50"/>
      <c r="AZ27" s="98" t="str">
        <f>IF(ISNUMBER(($H27)),IF('Order Form'!$K$15="Yes","Y",""),"")</f>
        <v/>
      </c>
      <c r="BD27" s="99" t="str">
        <f>IF('Order Form'!$H43&gt;0,"OF"," ")</f>
        <v xml:space="preserve"> </v>
      </c>
      <c r="BE27" s="98" t="str">
        <f>IF('Order Form'!$H43&gt;0,"Y"," ")</f>
        <v xml:space="preserve"> </v>
      </c>
      <c r="BF27" s="98" t="str">
        <f>IF('Order Form'!$H43&gt;0,"STANDARD"," ")</f>
        <v xml:space="preserve"> </v>
      </c>
    </row>
    <row r="28" spans="1:58">
      <c r="A28" s="46"/>
      <c r="B28" s="105" t="str">
        <f>IF(ISNUMBER(($H28)),'Order Form'!$D$5,"")</f>
        <v/>
      </c>
      <c r="C28" s="104" t="str">
        <f>IF(ISNUMBER(($H28)),'Order Form'!$G$5,"")</f>
        <v/>
      </c>
      <c r="D28" s="104" t="str">
        <f>IF('Order Form'!F44="","",IF(ISNUMBER(($H28)),'Order Form'!F44,""))</f>
        <v/>
      </c>
      <c r="E28" s="47"/>
      <c r="F28" s="103" t="str">
        <f>IF(ISNUMBER((H28)),SUBSTITUTE(SUBSTITUTE('Order Form'!B44,"-","")," ",""),"")</f>
        <v/>
      </c>
      <c r="G28" s="48"/>
      <c r="H28" s="102" t="str">
        <f>IF('Order Form'!H44&gt;0,'Order Form'!H44," ")</f>
        <v xml:space="preserve"> </v>
      </c>
      <c r="I28" s="101" t="str">
        <f>IF('Order Form'!$K$13="Yes",(IF('Order Form'!J44&gt;0,"",IF('Order Form'!$K$10&lt;&gt;"GR - Gratis",IF('Order Form'!I44=0,"",IF(ISNUMBER($H28),'Order Form'!I44,"")),""))),"")</f>
        <v/>
      </c>
      <c r="J28" s="101" t="str">
        <f>IF('Order Form'!$K$13="Yes",(IF('Order Form'!J44=0,"",IF('Order Form'!$K$10&lt;&gt;"GR - Gratis",IF(ISNUMBER($H28),'Order Form'!J44,""),""))),"")</f>
        <v/>
      </c>
      <c r="K28" s="49"/>
      <c r="L28" s="101" t="str">
        <f>IF('Order Form'!J44&gt;0,"",IF('Order Form'!G44=0,"",IF('Order Form'!$K$10&lt;&gt;"GR - Gratis",IF('Order Form'!$K$12="Yes",IF(ISNUMBER($H28),'Order Form'!G44*100,""),""),"")))</f>
        <v/>
      </c>
      <c r="M28" s="101" t="str">
        <f>IF('Order Form'!J44&gt;0,"",IF('Order Form'!$K$17=0,"",IF('Order Form'!$K$17=0,"",IF('Order Form'!$K$10&lt;&gt;"GR - Gratis",IF('Order Form'!$K$12="Yes",IF(ISNUMBER($H28),'Order Form'!$K$17*100,""),""),""))))</f>
        <v/>
      </c>
      <c r="N28" s="50"/>
      <c r="O28" s="100" t="str">
        <f>IF('Order Form'!$B$8="Name / Attent Of","",IF(ISNUMBER($H28),IF('Order Form'!$K$14="Yes",'Order Form'!$B$8,""),""))</f>
        <v/>
      </c>
      <c r="P28" s="108" t="str">
        <f>IF('Order Form'!$B$9="Company / Department","",IF(ISNUMBER($H28),IF('Order Form'!$K$14="Yes",'Order Form'!$B$9,""),""))</f>
        <v/>
      </c>
      <c r="Q28" s="100" t="str">
        <f>IF('Order Form'!$B$10="Address 1","",IF(ISNUMBER($H28),IF('Order Form'!$K$14="Yes",'Order Form'!$B$10,""),""))</f>
        <v/>
      </c>
      <c r="R28" s="100" t="str">
        <f>IF('Order Form'!$B$11="Address 2","",IF(ISNUMBER($H28),IF('Order Form'!$K$14="Yes",'Order Form'!$B$11,""),""))</f>
        <v/>
      </c>
      <c r="S28" s="108" t="str">
        <f>IF('Order Form'!$B$12="Address 3","",IF(ISNUMBER($H28),IF('Order Form'!$K$14="Yes",'Order Form'!$B$12,""),""))</f>
        <v/>
      </c>
      <c r="T28" s="100" t="str">
        <f>IF('Order Form'!$B$13="Town","",IF(ISNUMBER($H28),IF('Order Form'!$K$14="Yes",'Order Form'!$B$13,""),""))</f>
        <v/>
      </c>
      <c r="U28" s="46"/>
      <c r="V28" s="115" t="str">
        <f>IF('Order Form'!$B$14="Post Code","",IF(ISNUMBER($H28),IF('Order Form'!$K$14="Yes",'Order Form'!$B$14,""),""))</f>
        <v/>
      </c>
      <c r="W28" s="110" t="str">
        <f>IF('Order Form'!$B$15="Country","",IF(ISNUMBER($H28),IF('Order Form'!$K$14="Yes",VLOOKUP('Order Form'!$B$15,Lists!N:O,2,0),""),""))</f>
        <v/>
      </c>
      <c r="X28" s="112"/>
      <c r="Y28" s="111" t="str">
        <f>IF('Order Form'!$F$8="Phone","",IF(ISNUMBER($H28),IF('Order Form'!$K$14="Yes",'Order Form'!$F$8,""),""))</f>
        <v/>
      </c>
      <c r="Z28" s="109" t="str">
        <f>IF('Order Form'!$F$9="Email","",IF(ISNUMBER($H28),IF('Order Form'!$K$14="Yes",'Order Form'!$F$9,""),""))</f>
        <v/>
      </c>
      <c r="AA28" s="50"/>
      <c r="AC28" s="98" t="str">
        <f>IF(ISNUMBER(($H28)),LEFT('Order Form'!$K$10,2),"")</f>
        <v/>
      </c>
      <c r="AD28" s="46"/>
      <c r="AE28" s="98" t="str">
        <f>IF(AC28="GR",LEFT('Order Form'!$K$11,2),"")</f>
        <v/>
      </c>
      <c r="AF28" s="46"/>
      <c r="AG28" s="50"/>
      <c r="AH28" s="50"/>
      <c r="AI28" s="98" t="str">
        <f>IF(ISNUMBER(($H28)),IF('Order Form'!$K$16="Yes","P",""),"")</f>
        <v/>
      </c>
      <c r="AJ28" s="46"/>
      <c r="AK28" s="118"/>
      <c r="AL28" s="118"/>
      <c r="AM28" s="46"/>
      <c r="AN28" s="46"/>
      <c r="AO28" s="50"/>
      <c r="AP28" s="46"/>
      <c r="AQ28" s="50"/>
      <c r="AR28" s="50"/>
      <c r="AS28" s="50"/>
      <c r="AZ28" s="98" t="str">
        <f>IF(ISNUMBER(($H28)),IF('Order Form'!$K$15="Yes","Y",""),"")</f>
        <v/>
      </c>
      <c r="BD28" s="99" t="str">
        <f>IF('Order Form'!$H44&gt;0,"OF"," ")</f>
        <v xml:space="preserve"> </v>
      </c>
      <c r="BE28" s="98" t="str">
        <f>IF('Order Form'!$H44&gt;0,"Y"," ")</f>
        <v xml:space="preserve"> </v>
      </c>
      <c r="BF28" s="98" t="str">
        <f>IF('Order Form'!$H44&gt;0,"STANDARD"," ")</f>
        <v xml:space="preserve"> </v>
      </c>
    </row>
    <row r="29" spans="1:58">
      <c r="A29" s="46"/>
      <c r="B29" s="105" t="str">
        <f>IF(ISNUMBER(($H29)),'Order Form'!$D$5,"")</f>
        <v/>
      </c>
      <c r="C29" s="104" t="str">
        <f>IF(ISNUMBER(($H29)),'Order Form'!$G$5,"")</f>
        <v/>
      </c>
      <c r="D29" s="104" t="str">
        <f>IF('Order Form'!F45="","",IF(ISNUMBER(($H29)),'Order Form'!F45,""))</f>
        <v/>
      </c>
      <c r="E29" s="47"/>
      <c r="F29" s="103" t="str">
        <f>IF(ISNUMBER((H29)),SUBSTITUTE(SUBSTITUTE('Order Form'!B45,"-","")," ",""),"")</f>
        <v/>
      </c>
      <c r="G29" s="48"/>
      <c r="H29" s="102" t="str">
        <f>IF('Order Form'!H45&gt;0,'Order Form'!H45," ")</f>
        <v xml:space="preserve"> </v>
      </c>
      <c r="I29" s="101" t="str">
        <f>IF('Order Form'!$K$13="Yes",(IF('Order Form'!J45&gt;0,"",IF('Order Form'!$K$10&lt;&gt;"GR - Gratis",IF('Order Form'!I45=0,"",IF(ISNUMBER($H29),'Order Form'!I45,"")),""))),"")</f>
        <v/>
      </c>
      <c r="J29" s="101" t="str">
        <f>IF('Order Form'!$K$13="Yes",(IF('Order Form'!J45=0,"",IF('Order Form'!$K$10&lt;&gt;"GR - Gratis",IF(ISNUMBER($H29),'Order Form'!J45,""),""))),"")</f>
        <v/>
      </c>
      <c r="K29" s="49"/>
      <c r="L29" s="101" t="str">
        <f>IF('Order Form'!J45&gt;0,"",IF('Order Form'!G45=0,"",IF('Order Form'!$K$10&lt;&gt;"GR - Gratis",IF('Order Form'!$K$12="Yes",IF(ISNUMBER($H29),'Order Form'!G45*100,""),""),"")))</f>
        <v/>
      </c>
      <c r="M29" s="101" t="str">
        <f>IF('Order Form'!J45&gt;0,"",IF('Order Form'!$K$17=0,"",IF('Order Form'!$K$17=0,"",IF('Order Form'!$K$10&lt;&gt;"GR - Gratis",IF('Order Form'!$K$12="Yes",IF(ISNUMBER($H29),'Order Form'!$K$17*100,""),""),""))))</f>
        <v/>
      </c>
      <c r="N29" s="50"/>
      <c r="O29" s="100" t="str">
        <f>IF('Order Form'!$B$8="Name / Attent Of","",IF(ISNUMBER($H29),IF('Order Form'!$K$14="Yes",'Order Form'!$B$8,""),""))</f>
        <v/>
      </c>
      <c r="P29" s="108" t="str">
        <f>IF('Order Form'!$B$9="Company / Department","",IF(ISNUMBER($H29),IF('Order Form'!$K$14="Yes",'Order Form'!$B$9,""),""))</f>
        <v/>
      </c>
      <c r="Q29" s="100" t="str">
        <f>IF('Order Form'!$B$10="Address 1","",IF(ISNUMBER($H29),IF('Order Form'!$K$14="Yes",'Order Form'!$B$10,""),""))</f>
        <v/>
      </c>
      <c r="R29" s="100" t="str">
        <f>IF('Order Form'!$B$11="Address 2","",IF(ISNUMBER($H29),IF('Order Form'!$K$14="Yes",'Order Form'!$B$11,""),""))</f>
        <v/>
      </c>
      <c r="S29" s="108" t="str">
        <f>IF('Order Form'!$B$12="Address 3","",IF(ISNUMBER($H29),IF('Order Form'!$K$14="Yes",'Order Form'!$B$12,""),""))</f>
        <v/>
      </c>
      <c r="T29" s="100" t="str">
        <f>IF('Order Form'!$B$13="Town","",IF(ISNUMBER($H29),IF('Order Form'!$K$14="Yes",'Order Form'!$B$13,""),""))</f>
        <v/>
      </c>
      <c r="U29" s="46"/>
      <c r="V29" s="115" t="str">
        <f>IF('Order Form'!$B$14="Post Code","",IF(ISNUMBER($H29),IF('Order Form'!$K$14="Yes",'Order Form'!$B$14,""),""))</f>
        <v/>
      </c>
      <c r="W29" s="110" t="str">
        <f>IF('Order Form'!$B$15="Country","",IF(ISNUMBER($H29),IF('Order Form'!$K$14="Yes",VLOOKUP('Order Form'!$B$15,Lists!N:O,2,0),""),""))</f>
        <v/>
      </c>
      <c r="X29" s="112"/>
      <c r="Y29" s="111" t="str">
        <f>IF('Order Form'!$F$8="Phone","",IF(ISNUMBER($H29),IF('Order Form'!$K$14="Yes",'Order Form'!$F$8,""),""))</f>
        <v/>
      </c>
      <c r="Z29" s="109" t="str">
        <f>IF('Order Form'!$F$9="Email","",IF(ISNUMBER($H29),IF('Order Form'!$K$14="Yes",'Order Form'!$F$9,""),""))</f>
        <v/>
      </c>
      <c r="AA29" s="50"/>
      <c r="AC29" s="98" t="str">
        <f>IF(ISNUMBER(($H29)),LEFT('Order Form'!$K$10,2),"")</f>
        <v/>
      </c>
      <c r="AD29" s="46"/>
      <c r="AE29" s="98" t="str">
        <f>IF(AC29="GR",LEFT('Order Form'!$K$11,2),"")</f>
        <v/>
      </c>
      <c r="AF29" s="46"/>
      <c r="AG29" s="50"/>
      <c r="AH29" s="50"/>
      <c r="AI29" s="98" t="str">
        <f>IF(ISNUMBER(($H29)),IF('Order Form'!$K$16="Yes","P",""),"")</f>
        <v/>
      </c>
      <c r="AJ29" s="46"/>
      <c r="AK29" s="118"/>
      <c r="AL29" s="118"/>
      <c r="AM29" s="46"/>
      <c r="AN29" s="46"/>
      <c r="AO29" s="50"/>
      <c r="AP29" s="46"/>
      <c r="AQ29" s="50"/>
      <c r="AR29" s="50"/>
      <c r="AS29" s="50"/>
      <c r="AZ29" s="98" t="str">
        <f>IF(ISNUMBER(($H29)),IF('Order Form'!$K$15="Yes","Y",""),"")</f>
        <v/>
      </c>
      <c r="BD29" s="99" t="str">
        <f>IF('Order Form'!$H45&gt;0,"OF"," ")</f>
        <v xml:space="preserve"> </v>
      </c>
      <c r="BE29" s="98" t="str">
        <f>IF('Order Form'!$H45&gt;0,"Y"," ")</f>
        <v xml:space="preserve"> </v>
      </c>
      <c r="BF29" s="98" t="str">
        <f>IF('Order Form'!$H45&gt;0,"STANDARD"," ")</f>
        <v xml:space="preserve"> </v>
      </c>
    </row>
    <row r="30" spans="1:58">
      <c r="A30" s="46"/>
      <c r="B30" s="105" t="str">
        <f>IF(ISNUMBER(($H30)),'Order Form'!$D$5,"")</f>
        <v/>
      </c>
      <c r="C30" s="104" t="str">
        <f>IF(ISNUMBER(($H30)),'Order Form'!$G$5,"")</f>
        <v/>
      </c>
      <c r="D30" s="104" t="str">
        <f>IF('Order Form'!F46="","",IF(ISNUMBER(($H30)),'Order Form'!F46,""))</f>
        <v/>
      </c>
      <c r="E30" s="47"/>
      <c r="F30" s="103" t="str">
        <f>IF(ISNUMBER((H30)),SUBSTITUTE(SUBSTITUTE('Order Form'!B46,"-","")," ",""),"")</f>
        <v/>
      </c>
      <c r="G30" s="48"/>
      <c r="H30" s="102" t="str">
        <f>IF('Order Form'!H46&gt;0,'Order Form'!H46," ")</f>
        <v xml:space="preserve"> </v>
      </c>
      <c r="I30" s="101" t="str">
        <f>IF('Order Form'!$K$13="Yes",(IF('Order Form'!J46&gt;0,"",IF('Order Form'!$K$10&lt;&gt;"GR - Gratis",IF('Order Form'!I46=0,"",IF(ISNUMBER($H30),'Order Form'!I46,"")),""))),"")</f>
        <v/>
      </c>
      <c r="J30" s="101" t="str">
        <f>IF('Order Form'!$K$13="Yes",(IF('Order Form'!J46=0,"",IF('Order Form'!$K$10&lt;&gt;"GR - Gratis",IF(ISNUMBER($H30),'Order Form'!J46,""),""))),"")</f>
        <v/>
      </c>
      <c r="K30" s="49"/>
      <c r="L30" s="101" t="str">
        <f>IF('Order Form'!J46&gt;0,"",IF('Order Form'!G46=0,"",IF('Order Form'!$K$10&lt;&gt;"GR - Gratis",IF('Order Form'!$K$12="Yes",IF(ISNUMBER($H30),'Order Form'!G46*100,""),""),"")))</f>
        <v/>
      </c>
      <c r="M30" s="101" t="str">
        <f>IF('Order Form'!J46&gt;0,"",IF('Order Form'!$K$17=0,"",IF('Order Form'!$K$17=0,"",IF('Order Form'!$K$10&lt;&gt;"GR - Gratis",IF('Order Form'!$K$12="Yes",IF(ISNUMBER($H30),'Order Form'!$K$17*100,""),""),""))))</f>
        <v/>
      </c>
      <c r="N30" s="50"/>
      <c r="O30" s="100" t="str">
        <f>IF('Order Form'!$B$8="Name / Attent Of","",IF(ISNUMBER($H30),IF('Order Form'!$K$14="Yes",'Order Form'!$B$8,""),""))</f>
        <v/>
      </c>
      <c r="P30" s="108" t="str">
        <f>IF('Order Form'!$B$9="Company / Department","",IF(ISNUMBER($H30),IF('Order Form'!$K$14="Yes",'Order Form'!$B$9,""),""))</f>
        <v/>
      </c>
      <c r="Q30" s="100" t="str">
        <f>IF('Order Form'!$B$10="Address 1","",IF(ISNUMBER($H30),IF('Order Form'!$K$14="Yes",'Order Form'!$B$10,""),""))</f>
        <v/>
      </c>
      <c r="R30" s="100" t="str">
        <f>IF('Order Form'!$B$11="Address 2","",IF(ISNUMBER($H30),IF('Order Form'!$K$14="Yes",'Order Form'!$B$11,""),""))</f>
        <v/>
      </c>
      <c r="S30" s="108" t="str">
        <f>IF('Order Form'!$B$12="Address 3","",IF(ISNUMBER($H30),IF('Order Form'!$K$14="Yes",'Order Form'!$B$12,""),""))</f>
        <v/>
      </c>
      <c r="T30" s="100" t="str">
        <f>IF('Order Form'!$B$13="Town","",IF(ISNUMBER($H30),IF('Order Form'!$K$14="Yes",'Order Form'!$B$13,""),""))</f>
        <v/>
      </c>
      <c r="U30" s="46"/>
      <c r="V30" s="115" t="str">
        <f>IF('Order Form'!$B$14="Post Code","",IF(ISNUMBER($H30),IF('Order Form'!$K$14="Yes",'Order Form'!$B$14,""),""))</f>
        <v/>
      </c>
      <c r="W30" s="110" t="str">
        <f>IF('Order Form'!$B$15="Country","",IF(ISNUMBER($H30),IF('Order Form'!$K$14="Yes",VLOOKUP('Order Form'!$B$15,Lists!N:O,2,0),""),""))</f>
        <v/>
      </c>
      <c r="X30" s="112"/>
      <c r="Y30" s="111" t="str">
        <f>IF('Order Form'!$F$8="Phone","",IF(ISNUMBER($H30),IF('Order Form'!$K$14="Yes",'Order Form'!$F$8,""),""))</f>
        <v/>
      </c>
      <c r="Z30" s="109" t="str">
        <f>IF('Order Form'!$F$9="Email","",IF(ISNUMBER($H30),IF('Order Form'!$K$14="Yes",'Order Form'!$F$9,""),""))</f>
        <v/>
      </c>
      <c r="AA30" s="50"/>
      <c r="AC30" s="98" t="str">
        <f>IF(ISNUMBER(($H30)),LEFT('Order Form'!$K$10,2),"")</f>
        <v/>
      </c>
      <c r="AD30" s="46"/>
      <c r="AE30" s="98" t="str">
        <f>IF(AC30="GR",LEFT('Order Form'!$K$11,2),"")</f>
        <v/>
      </c>
      <c r="AF30" s="46"/>
      <c r="AG30" s="50"/>
      <c r="AH30" s="50"/>
      <c r="AI30" s="98" t="str">
        <f>IF(ISNUMBER(($H30)),IF('Order Form'!$K$16="Yes","P",""),"")</f>
        <v/>
      </c>
      <c r="AJ30" s="46"/>
      <c r="AK30" s="118"/>
      <c r="AL30" s="118"/>
      <c r="AM30" s="46"/>
      <c r="AN30" s="46"/>
      <c r="AO30" s="50"/>
      <c r="AP30" s="46"/>
      <c r="AQ30" s="50"/>
      <c r="AR30" s="50"/>
      <c r="AS30" s="50"/>
      <c r="AZ30" s="98" t="str">
        <f>IF(ISNUMBER(($H30)),IF('Order Form'!$K$15="Yes","Y",""),"")</f>
        <v/>
      </c>
      <c r="BD30" s="99" t="str">
        <f>IF('Order Form'!$H46&gt;0,"OF"," ")</f>
        <v xml:space="preserve"> </v>
      </c>
      <c r="BE30" s="98" t="str">
        <f>IF('Order Form'!$H46&gt;0,"Y"," ")</f>
        <v xml:space="preserve"> </v>
      </c>
      <c r="BF30" s="98" t="str">
        <f>IF('Order Form'!$H46&gt;0,"STANDARD"," ")</f>
        <v xml:space="preserve"> </v>
      </c>
    </row>
    <row r="31" spans="1:58">
      <c r="A31" s="46"/>
      <c r="B31" s="105" t="str">
        <f>IF(ISNUMBER(($H31)),'Order Form'!$D$5,"")</f>
        <v/>
      </c>
      <c r="C31" s="104" t="str">
        <f>IF(ISNUMBER(($H31)),'Order Form'!$G$5,"")</f>
        <v/>
      </c>
      <c r="D31" s="104" t="str">
        <f>IF('Order Form'!F47="","",IF(ISNUMBER(($H31)),'Order Form'!F47,""))</f>
        <v/>
      </c>
      <c r="E31" s="47"/>
      <c r="F31" s="103" t="str">
        <f>IF(ISNUMBER((H31)),SUBSTITUTE(SUBSTITUTE('Order Form'!B47,"-","")," ",""),"")</f>
        <v/>
      </c>
      <c r="G31" s="48"/>
      <c r="H31" s="102" t="str">
        <f>IF('Order Form'!H47&gt;0,'Order Form'!H47," ")</f>
        <v xml:space="preserve"> </v>
      </c>
      <c r="I31" s="101" t="str">
        <f>IF('Order Form'!$K$13="Yes",(IF('Order Form'!J47&gt;0,"",IF('Order Form'!$K$10&lt;&gt;"GR - Gratis",IF('Order Form'!I47=0,"",IF(ISNUMBER($H31),'Order Form'!I47,"")),""))),"")</f>
        <v/>
      </c>
      <c r="J31" s="101" t="str">
        <f>IF('Order Form'!$K$13="Yes",(IF('Order Form'!J47=0,"",IF('Order Form'!$K$10&lt;&gt;"GR - Gratis",IF(ISNUMBER($H31),'Order Form'!J47,""),""))),"")</f>
        <v/>
      </c>
      <c r="K31" s="49"/>
      <c r="L31" s="101" t="str">
        <f>IF('Order Form'!J47&gt;0,"",IF('Order Form'!G47=0,"",IF('Order Form'!$K$10&lt;&gt;"GR - Gratis",IF('Order Form'!$K$12="Yes",IF(ISNUMBER($H31),'Order Form'!G47*100,""),""),"")))</f>
        <v/>
      </c>
      <c r="M31" s="101" t="str">
        <f>IF('Order Form'!J47&gt;0,"",IF('Order Form'!$K$17=0,"",IF('Order Form'!$K$17=0,"",IF('Order Form'!$K$10&lt;&gt;"GR - Gratis",IF('Order Form'!$K$12="Yes",IF(ISNUMBER($H31),'Order Form'!$K$17*100,""),""),""))))</f>
        <v/>
      </c>
      <c r="N31" s="50"/>
      <c r="O31" s="100" t="str">
        <f>IF('Order Form'!$B$8="Name / Attent Of","",IF(ISNUMBER($H31),IF('Order Form'!$K$14="Yes",'Order Form'!$B$8,""),""))</f>
        <v/>
      </c>
      <c r="P31" s="108" t="str">
        <f>IF('Order Form'!$B$9="Company / Department","",IF(ISNUMBER($H31),IF('Order Form'!$K$14="Yes",'Order Form'!$B$9,""),""))</f>
        <v/>
      </c>
      <c r="Q31" s="100" t="str">
        <f>IF('Order Form'!$B$10="Address 1","",IF(ISNUMBER($H31),IF('Order Form'!$K$14="Yes",'Order Form'!$B$10,""),""))</f>
        <v/>
      </c>
      <c r="R31" s="100" t="str">
        <f>IF('Order Form'!$B$11="Address 2","",IF(ISNUMBER($H31),IF('Order Form'!$K$14="Yes",'Order Form'!$B$11,""),""))</f>
        <v/>
      </c>
      <c r="S31" s="108" t="str">
        <f>IF('Order Form'!$B$12="Address 3","",IF(ISNUMBER($H31),IF('Order Form'!$K$14="Yes",'Order Form'!$B$12,""),""))</f>
        <v/>
      </c>
      <c r="T31" s="100" t="str">
        <f>IF('Order Form'!$B$13="Town","",IF(ISNUMBER($H31),IF('Order Form'!$K$14="Yes",'Order Form'!$B$13,""),""))</f>
        <v/>
      </c>
      <c r="U31" s="46"/>
      <c r="V31" s="115" t="str">
        <f>IF('Order Form'!$B$14="Post Code","",IF(ISNUMBER($H31),IF('Order Form'!$K$14="Yes",'Order Form'!$B$14,""),""))</f>
        <v/>
      </c>
      <c r="W31" s="110" t="str">
        <f>IF('Order Form'!$B$15="Country","",IF(ISNUMBER($H31),IF('Order Form'!$K$14="Yes",VLOOKUP('Order Form'!$B$15,Lists!N:O,2,0),""),""))</f>
        <v/>
      </c>
      <c r="X31" s="112"/>
      <c r="Y31" s="111" t="str">
        <f>IF('Order Form'!$F$8="Phone","",IF(ISNUMBER($H31),IF('Order Form'!$K$14="Yes",'Order Form'!$F$8,""),""))</f>
        <v/>
      </c>
      <c r="Z31" s="109" t="str">
        <f>IF('Order Form'!$F$9="Email","",IF(ISNUMBER($H31),IF('Order Form'!$K$14="Yes",'Order Form'!$F$9,""),""))</f>
        <v/>
      </c>
      <c r="AA31" s="50"/>
      <c r="AC31" s="98" t="str">
        <f>IF(ISNUMBER(($H31)),LEFT('Order Form'!$K$10,2),"")</f>
        <v/>
      </c>
      <c r="AD31" s="46"/>
      <c r="AE31" s="98" t="str">
        <f>IF(AC31="GR",LEFT('Order Form'!$K$11,2),"")</f>
        <v/>
      </c>
      <c r="AF31" s="46"/>
      <c r="AG31" s="50"/>
      <c r="AH31" s="50"/>
      <c r="AI31" s="98" t="str">
        <f>IF(ISNUMBER(($H31)),IF('Order Form'!$K$16="Yes","P",""),"")</f>
        <v/>
      </c>
      <c r="AJ31" s="46"/>
      <c r="AK31" s="118"/>
      <c r="AL31" s="118"/>
      <c r="AM31" s="46"/>
      <c r="AN31" s="46"/>
      <c r="AO31" s="50"/>
      <c r="AP31" s="46"/>
      <c r="AQ31" s="50"/>
      <c r="AR31" s="50"/>
      <c r="AS31" s="50"/>
      <c r="AZ31" s="98" t="str">
        <f>IF(ISNUMBER(($H31)),IF('Order Form'!$K$15="Yes","Y",""),"")</f>
        <v/>
      </c>
      <c r="BD31" s="99" t="str">
        <f>IF('Order Form'!$H47&gt;0,"OF"," ")</f>
        <v xml:space="preserve"> </v>
      </c>
      <c r="BE31" s="98" t="str">
        <f>IF('Order Form'!$H47&gt;0,"Y"," ")</f>
        <v xml:space="preserve"> </v>
      </c>
      <c r="BF31" s="98" t="str">
        <f>IF('Order Form'!$H47&gt;0,"STANDARD"," ")</f>
        <v xml:space="preserve"> </v>
      </c>
    </row>
    <row r="32" spans="1:58">
      <c r="A32" s="46"/>
      <c r="B32" s="105" t="str">
        <f>IF(ISNUMBER(($H32)),'Order Form'!$D$5,"")</f>
        <v/>
      </c>
      <c r="C32" s="104" t="str">
        <f>IF(ISNUMBER(($H32)),'Order Form'!$G$5,"")</f>
        <v/>
      </c>
      <c r="D32" s="104" t="str">
        <f>IF('Order Form'!F48="","",IF(ISNUMBER(($H32)),'Order Form'!F48,""))</f>
        <v/>
      </c>
      <c r="E32" s="47"/>
      <c r="F32" s="103" t="str">
        <f>IF(ISNUMBER((H32)),SUBSTITUTE(SUBSTITUTE('Order Form'!B48,"-","")," ",""),"")</f>
        <v/>
      </c>
      <c r="G32" s="48"/>
      <c r="H32" s="102" t="str">
        <f>IF('Order Form'!H48&gt;0,'Order Form'!H48," ")</f>
        <v xml:space="preserve"> </v>
      </c>
      <c r="I32" s="101" t="str">
        <f>IF('Order Form'!$K$13="Yes",(IF('Order Form'!J48&gt;0,"",IF('Order Form'!$K$10&lt;&gt;"GR - Gratis",IF('Order Form'!I48=0,"",IF(ISNUMBER($H32),'Order Form'!I48,"")),""))),"")</f>
        <v/>
      </c>
      <c r="J32" s="101" t="str">
        <f>IF('Order Form'!$K$13="Yes",(IF('Order Form'!J48=0,"",IF('Order Form'!$K$10&lt;&gt;"GR - Gratis",IF(ISNUMBER($H32),'Order Form'!J48,""),""))),"")</f>
        <v/>
      </c>
      <c r="K32" s="49"/>
      <c r="L32" s="101" t="str">
        <f>IF('Order Form'!J48&gt;0,"",IF('Order Form'!G48=0,"",IF('Order Form'!$K$10&lt;&gt;"GR - Gratis",IF('Order Form'!$K$12="Yes",IF(ISNUMBER($H32),'Order Form'!G48*100,""),""),"")))</f>
        <v/>
      </c>
      <c r="M32" s="101" t="str">
        <f>IF('Order Form'!J48&gt;0,"",IF('Order Form'!$K$17=0,"",IF('Order Form'!$K$17=0,"",IF('Order Form'!$K$10&lt;&gt;"GR - Gratis",IF('Order Form'!$K$12="Yes",IF(ISNUMBER($H32),'Order Form'!$K$17*100,""),""),""))))</f>
        <v/>
      </c>
      <c r="N32" s="50"/>
      <c r="O32" s="100" t="str">
        <f>IF('Order Form'!$B$8="Name / Attent Of","",IF(ISNUMBER($H32),IF('Order Form'!$K$14="Yes",'Order Form'!$B$8,""),""))</f>
        <v/>
      </c>
      <c r="P32" s="108" t="str">
        <f>IF('Order Form'!$B$9="Company / Department","",IF(ISNUMBER($H32),IF('Order Form'!$K$14="Yes",'Order Form'!$B$9,""),""))</f>
        <v/>
      </c>
      <c r="Q32" s="100" t="str">
        <f>IF('Order Form'!$B$10="Address 1","",IF(ISNUMBER($H32),IF('Order Form'!$K$14="Yes",'Order Form'!$B$10,""),""))</f>
        <v/>
      </c>
      <c r="R32" s="100" t="str">
        <f>IF('Order Form'!$B$11="Address 2","",IF(ISNUMBER($H32),IF('Order Form'!$K$14="Yes",'Order Form'!$B$11,""),""))</f>
        <v/>
      </c>
      <c r="S32" s="108" t="str">
        <f>IF('Order Form'!$B$12="Address 3","",IF(ISNUMBER($H32),IF('Order Form'!$K$14="Yes",'Order Form'!$B$12,""),""))</f>
        <v/>
      </c>
      <c r="T32" s="100" t="str">
        <f>IF('Order Form'!$B$13="Town","",IF(ISNUMBER($H32),IF('Order Form'!$K$14="Yes",'Order Form'!$B$13,""),""))</f>
        <v/>
      </c>
      <c r="U32" s="46"/>
      <c r="V32" s="115" t="str">
        <f>IF('Order Form'!$B$14="Post Code","",IF(ISNUMBER($H32),IF('Order Form'!$K$14="Yes",'Order Form'!$B$14,""),""))</f>
        <v/>
      </c>
      <c r="W32" s="110" t="str">
        <f>IF('Order Form'!$B$15="Country","",IF(ISNUMBER($H32),IF('Order Form'!$K$14="Yes",VLOOKUP('Order Form'!$B$15,Lists!N:O,2,0),""),""))</f>
        <v/>
      </c>
      <c r="X32" s="112"/>
      <c r="Y32" s="111" t="str">
        <f>IF('Order Form'!$F$8="Phone","",IF(ISNUMBER($H32),IF('Order Form'!$K$14="Yes",'Order Form'!$F$8,""),""))</f>
        <v/>
      </c>
      <c r="Z32" s="109" t="str">
        <f>IF('Order Form'!$F$9="Email","",IF(ISNUMBER($H32),IF('Order Form'!$K$14="Yes",'Order Form'!$F$9,""),""))</f>
        <v/>
      </c>
      <c r="AA32" s="50"/>
      <c r="AC32" s="98" t="str">
        <f>IF(ISNUMBER(($H32)),LEFT('Order Form'!$K$10,2),"")</f>
        <v/>
      </c>
      <c r="AD32" s="46"/>
      <c r="AE32" s="98" t="str">
        <f>IF(AC32="GR",LEFT('Order Form'!$K$11,2),"")</f>
        <v/>
      </c>
      <c r="AF32" s="46"/>
      <c r="AG32" s="50"/>
      <c r="AH32" s="50"/>
      <c r="AI32" s="98" t="str">
        <f>IF(ISNUMBER(($H32)),IF('Order Form'!$K$16="Yes","P",""),"")</f>
        <v/>
      </c>
      <c r="AJ32" s="46"/>
      <c r="AK32" s="118"/>
      <c r="AL32" s="118"/>
      <c r="AM32" s="46"/>
      <c r="AN32" s="46"/>
      <c r="AO32" s="50"/>
      <c r="AP32" s="46"/>
      <c r="AQ32" s="50"/>
      <c r="AR32" s="50"/>
      <c r="AS32" s="50"/>
      <c r="AZ32" s="98" t="str">
        <f>IF(ISNUMBER(($H32)),IF('Order Form'!$K$15="Yes","Y",""),"")</f>
        <v/>
      </c>
      <c r="BD32" s="99" t="str">
        <f>IF('Order Form'!$H48&gt;0,"OF"," ")</f>
        <v xml:space="preserve"> </v>
      </c>
      <c r="BE32" s="98" t="str">
        <f>IF('Order Form'!$H48&gt;0,"Y"," ")</f>
        <v xml:space="preserve"> </v>
      </c>
      <c r="BF32" s="98" t="str">
        <f>IF('Order Form'!$H48&gt;0,"STANDARD"," ")</f>
        <v xml:space="preserve"> </v>
      </c>
    </row>
    <row r="33" spans="1:58">
      <c r="A33" s="46"/>
      <c r="B33" s="105" t="str">
        <f>IF(ISNUMBER(($H33)),'Order Form'!$D$5,"")</f>
        <v/>
      </c>
      <c r="C33" s="104" t="str">
        <f>IF(ISNUMBER(($H33)),'Order Form'!$G$5,"")</f>
        <v/>
      </c>
      <c r="D33" s="104" t="str">
        <f>IF('Order Form'!F49="","",IF(ISNUMBER(($H33)),'Order Form'!F49,""))</f>
        <v/>
      </c>
      <c r="E33" s="47"/>
      <c r="F33" s="103" t="str">
        <f>IF(ISNUMBER((H33)),SUBSTITUTE(SUBSTITUTE('Order Form'!B49,"-","")," ",""),"")</f>
        <v/>
      </c>
      <c r="G33" s="48"/>
      <c r="H33" s="102" t="str">
        <f>IF('Order Form'!H49&gt;0,'Order Form'!H49," ")</f>
        <v xml:space="preserve"> </v>
      </c>
      <c r="I33" s="101" t="str">
        <f>IF('Order Form'!$K$13="Yes",(IF('Order Form'!J49&gt;0,"",IF('Order Form'!$K$10&lt;&gt;"GR - Gratis",IF('Order Form'!I49=0,"",IF(ISNUMBER($H33),'Order Form'!I49,"")),""))),"")</f>
        <v/>
      </c>
      <c r="J33" s="101" t="str">
        <f>IF('Order Form'!$K$13="Yes",(IF('Order Form'!J49=0,"",IF('Order Form'!$K$10&lt;&gt;"GR - Gratis",IF(ISNUMBER($H33),'Order Form'!J49,""),""))),"")</f>
        <v/>
      </c>
      <c r="K33" s="49"/>
      <c r="L33" s="101" t="str">
        <f>IF('Order Form'!J49&gt;0,"",IF('Order Form'!G49=0,"",IF('Order Form'!$K$10&lt;&gt;"GR - Gratis",IF('Order Form'!$K$12="Yes",IF(ISNUMBER($H33),'Order Form'!G49*100,""),""),"")))</f>
        <v/>
      </c>
      <c r="M33" s="101" t="str">
        <f>IF('Order Form'!J49&gt;0,"",IF('Order Form'!$K$17=0,"",IF('Order Form'!$K$17=0,"",IF('Order Form'!$K$10&lt;&gt;"GR - Gratis",IF('Order Form'!$K$12="Yes",IF(ISNUMBER($H33),'Order Form'!$K$17*100,""),""),""))))</f>
        <v/>
      </c>
      <c r="N33" s="50"/>
      <c r="O33" s="100" t="str">
        <f>IF('Order Form'!$B$8="Name / Attent Of","",IF(ISNUMBER($H33),IF('Order Form'!$K$14="Yes",'Order Form'!$B$8,""),""))</f>
        <v/>
      </c>
      <c r="P33" s="108" t="str">
        <f>IF('Order Form'!$B$9="Company / Department","",IF(ISNUMBER($H33),IF('Order Form'!$K$14="Yes",'Order Form'!$B$9,""),""))</f>
        <v/>
      </c>
      <c r="Q33" s="100" t="str">
        <f>IF('Order Form'!$B$10="Address 1","",IF(ISNUMBER($H33),IF('Order Form'!$K$14="Yes",'Order Form'!$B$10,""),""))</f>
        <v/>
      </c>
      <c r="R33" s="100" t="str">
        <f>IF('Order Form'!$B$11="Address 2","",IF(ISNUMBER($H33),IF('Order Form'!$K$14="Yes",'Order Form'!$B$11,""),""))</f>
        <v/>
      </c>
      <c r="S33" s="108" t="str">
        <f>IF('Order Form'!$B$12="Address 3","",IF(ISNUMBER($H33),IF('Order Form'!$K$14="Yes",'Order Form'!$B$12,""),""))</f>
        <v/>
      </c>
      <c r="T33" s="100" t="str">
        <f>IF('Order Form'!$B$13="Town","",IF(ISNUMBER($H33),IF('Order Form'!$K$14="Yes",'Order Form'!$B$13,""),""))</f>
        <v/>
      </c>
      <c r="U33" s="46"/>
      <c r="V33" s="115" t="str">
        <f>IF('Order Form'!$B$14="Post Code","",IF(ISNUMBER($H33),IF('Order Form'!$K$14="Yes",'Order Form'!$B$14,""),""))</f>
        <v/>
      </c>
      <c r="W33" s="110" t="str">
        <f>IF('Order Form'!$B$15="Country","",IF(ISNUMBER($H33),IF('Order Form'!$K$14="Yes",VLOOKUP('Order Form'!$B$15,Lists!N:O,2,0),""),""))</f>
        <v/>
      </c>
      <c r="X33" s="112"/>
      <c r="Y33" s="111" t="str">
        <f>IF('Order Form'!$F$8="Phone","",IF(ISNUMBER($H33),IF('Order Form'!$K$14="Yes",'Order Form'!$F$8,""),""))</f>
        <v/>
      </c>
      <c r="Z33" s="109" t="str">
        <f>IF('Order Form'!$F$9="Email","",IF(ISNUMBER($H33),IF('Order Form'!$K$14="Yes",'Order Form'!$F$9,""),""))</f>
        <v/>
      </c>
      <c r="AA33" s="50"/>
      <c r="AC33" s="98" t="str">
        <f>IF(ISNUMBER(($H33)),LEFT('Order Form'!$K$10,2),"")</f>
        <v/>
      </c>
      <c r="AD33" s="46"/>
      <c r="AE33" s="98" t="str">
        <f>IF(AC33="GR",LEFT('Order Form'!$K$11,2),"")</f>
        <v/>
      </c>
      <c r="AF33" s="46"/>
      <c r="AG33" s="50"/>
      <c r="AH33" s="50"/>
      <c r="AI33" s="98" t="str">
        <f>IF(ISNUMBER(($H33)),IF('Order Form'!$K$16="Yes","P",""),"")</f>
        <v/>
      </c>
      <c r="AJ33" s="46"/>
      <c r="AK33" s="118"/>
      <c r="AL33" s="118"/>
      <c r="AM33" s="46"/>
      <c r="AN33" s="46"/>
      <c r="AO33" s="50"/>
      <c r="AP33" s="46"/>
      <c r="AQ33" s="50"/>
      <c r="AR33" s="50"/>
      <c r="AS33" s="50"/>
      <c r="AZ33" s="98" t="str">
        <f>IF(ISNUMBER(($H33)),IF('Order Form'!$K$15="Yes","Y",""),"")</f>
        <v/>
      </c>
      <c r="BD33" s="99" t="str">
        <f>IF('Order Form'!$H49&gt;0,"OF"," ")</f>
        <v xml:space="preserve"> </v>
      </c>
      <c r="BE33" s="98" t="str">
        <f>IF('Order Form'!$H49&gt;0,"Y"," ")</f>
        <v xml:space="preserve"> </v>
      </c>
      <c r="BF33" s="98" t="str">
        <f>IF('Order Form'!$H49&gt;0,"STANDARD"," ")</f>
        <v xml:space="preserve"> </v>
      </c>
    </row>
    <row r="34" spans="1:58">
      <c r="A34" s="46"/>
      <c r="B34" s="105" t="str">
        <f>IF(ISNUMBER(($H34)),'Order Form'!$D$5,"")</f>
        <v/>
      </c>
      <c r="C34" s="104" t="str">
        <f>IF(ISNUMBER(($H34)),'Order Form'!$G$5,"")</f>
        <v/>
      </c>
      <c r="D34" s="104" t="str">
        <f>IF('Order Form'!F50="","",IF(ISNUMBER(($H34)),'Order Form'!F50,""))</f>
        <v/>
      </c>
      <c r="E34" s="47"/>
      <c r="F34" s="103" t="str">
        <f>IF(ISNUMBER((H34)),SUBSTITUTE(SUBSTITUTE('Order Form'!B50,"-","")," ",""),"")</f>
        <v/>
      </c>
      <c r="G34" s="48"/>
      <c r="H34" s="102" t="str">
        <f>IF('Order Form'!H50&gt;0,'Order Form'!H50," ")</f>
        <v xml:space="preserve"> </v>
      </c>
      <c r="I34" s="101" t="str">
        <f>IF('Order Form'!$K$13="Yes",(IF('Order Form'!J50&gt;0,"",IF('Order Form'!$K$10&lt;&gt;"GR - Gratis",IF('Order Form'!I50=0,"",IF(ISNUMBER($H34),'Order Form'!I50,"")),""))),"")</f>
        <v/>
      </c>
      <c r="J34" s="101" t="str">
        <f>IF('Order Form'!$K$13="Yes",(IF('Order Form'!J50=0,"",IF('Order Form'!$K$10&lt;&gt;"GR - Gratis",IF(ISNUMBER($H34),'Order Form'!J50,""),""))),"")</f>
        <v/>
      </c>
      <c r="K34" s="49"/>
      <c r="L34" s="101" t="str">
        <f>IF('Order Form'!J50&gt;0,"",IF('Order Form'!G50=0,"",IF('Order Form'!$K$10&lt;&gt;"GR - Gratis",IF('Order Form'!$K$12="Yes",IF(ISNUMBER($H34),'Order Form'!G50*100,""),""),"")))</f>
        <v/>
      </c>
      <c r="M34" s="101" t="str">
        <f>IF('Order Form'!J50&gt;0,"",IF('Order Form'!$K$17=0,"",IF('Order Form'!$K$17=0,"",IF('Order Form'!$K$10&lt;&gt;"GR - Gratis",IF('Order Form'!$K$12="Yes",IF(ISNUMBER($H34),'Order Form'!$K$17*100,""),""),""))))</f>
        <v/>
      </c>
      <c r="N34" s="50"/>
      <c r="O34" s="100" t="str">
        <f>IF('Order Form'!$B$8="Name / Attent Of","",IF(ISNUMBER($H34),IF('Order Form'!$K$14="Yes",'Order Form'!$B$8,""),""))</f>
        <v/>
      </c>
      <c r="P34" s="108" t="str">
        <f>IF('Order Form'!$B$9="Company / Department","",IF(ISNUMBER($H34),IF('Order Form'!$K$14="Yes",'Order Form'!$B$9,""),""))</f>
        <v/>
      </c>
      <c r="Q34" s="100" t="str">
        <f>IF('Order Form'!$B$10="Address 1","",IF(ISNUMBER($H34),IF('Order Form'!$K$14="Yes",'Order Form'!$B$10,""),""))</f>
        <v/>
      </c>
      <c r="R34" s="100" t="str">
        <f>IF('Order Form'!$B$11="Address 2","",IF(ISNUMBER($H34),IF('Order Form'!$K$14="Yes",'Order Form'!$B$11,""),""))</f>
        <v/>
      </c>
      <c r="S34" s="108" t="str">
        <f>IF('Order Form'!$B$12="Address 3","",IF(ISNUMBER($H34),IF('Order Form'!$K$14="Yes",'Order Form'!$B$12,""),""))</f>
        <v/>
      </c>
      <c r="T34" s="100" t="str">
        <f>IF('Order Form'!$B$13="Town","",IF(ISNUMBER($H34),IF('Order Form'!$K$14="Yes",'Order Form'!$B$13,""),""))</f>
        <v/>
      </c>
      <c r="U34" s="46"/>
      <c r="V34" s="115" t="str">
        <f>IF('Order Form'!$B$14="Post Code","",IF(ISNUMBER($H34),IF('Order Form'!$K$14="Yes",'Order Form'!$B$14,""),""))</f>
        <v/>
      </c>
      <c r="W34" s="110" t="str">
        <f>IF('Order Form'!$B$15="Country","",IF(ISNUMBER($H34),IF('Order Form'!$K$14="Yes",VLOOKUP('Order Form'!$B$15,Lists!N:O,2,0),""),""))</f>
        <v/>
      </c>
      <c r="X34" s="112"/>
      <c r="Y34" s="111" t="str">
        <f>IF('Order Form'!$F$8="Phone","",IF(ISNUMBER($H34),IF('Order Form'!$K$14="Yes",'Order Form'!$F$8,""),""))</f>
        <v/>
      </c>
      <c r="Z34" s="109" t="str">
        <f>IF('Order Form'!$F$9="Email","",IF(ISNUMBER($H34),IF('Order Form'!$K$14="Yes",'Order Form'!$F$9,""),""))</f>
        <v/>
      </c>
      <c r="AA34" s="50"/>
      <c r="AC34" s="98" t="str">
        <f>IF(ISNUMBER(($H34)),LEFT('Order Form'!$K$10,2),"")</f>
        <v/>
      </c>
      <c r="AD34" s="46"/>
      <c r="AE34" s="98" t="str">
        <f>IF(AC34="GR",LEFT('Order Form'!$K$11,2),"")</f>
        <v/>
      </c>
      <c r="AF34" s="46"/>
      <c r="AG34" s="50"/>
      <c r="AH34" s="50"/>
      <c r="AI34" s="98" t="str">
        <f>IF(ISNUMBER(($H34)),IF('Order Form'!$K$16="Yes","P",""),"")</f>
        <v/>
      </c>
      <c r="AJ34" s="46"/>
      <c r="AK34" s="118"/>
      <c r="AL34" s="118"/>
      <c r="AM34" s="46"/>
      <c r="AN34" s="46"/>
      <c r="AO34" s="50"/>
      <c r="AP34" s="46"/>
      <c r="AQ34" s="50"/>
      <c r="AR34" s="50"/>
      <c r="AS34" s="50"/>
      <c r="AZ34" s="98" t="str">
        <f>IF(ISNUMBER(($H34)),IF('Order Form'!$K$15="Yes","Y",""),"")</f>
        <v/>
      </c>
      <c r="BD34" s="99" t="str">
        <f>IF('Order Form'!$H50&gt;0,"OF"," ")</f>
        <v xml:space="preserve"> </v>
      </c>
      <c r="BE34" s="98" t="str">
        <f>IF('Order Form'!$H50&gt;0,"Y"," ")</f>
        <v xml:space="preserve"> </v>
      </c>
      <c r="BF34" s="98" t="str">
        <f>IF('Order Form'!$H50&gt;0,"STANDARD"," ")</f>
        <v xml:space="preserve"> </v>
      </c>
    </row>
    <row r="35" spans="1:58">
      <c r="A35" s="46"/>
      <c r="B35" s="105" t="str">
        <f>IF(ISNUMBER(($H35)),'Order Form'!$D$5,"")</f>
        <v/>
      </c>
      <c r="C35" s="104" t="str">
        <f>IF(ISNUMBER(($H35)),'Order Form'!$G$5,"")</f>
        <v/>
      </c>
      <c r="D35" s="104" t="str">
        <f>IF('Order Form'!F51="","",IF(ISNUMBER(($H35)),'Order Form'!F51,""))</f>
        <v/>
      </c>
      <c r="E35" s="47"/>
      <c r="F35" s="103" t="str">
        <f>IF(ISNUMBER((H35)),SUBSTITUTE(SUBSTITUTE('Order Form'!B51,"-","")," ",""),"")</f>
        <v/>
      </c>
      <c r="G35" s="48"/>
      <c r="H35" s="102" t="str">
        <f>IF('Order Form'!H51&gt;0,'Order Form'!H51," ")</f>
        <v xml:space="preserve"> </v>
      </c>
      <c r="I35" s="101" t="str">
        <f>IF('Order Form'!$K$13="Yes",(IF('Order Form'!J51&gt;0,"",IF('Order Form'!$K$10&lt;&gt;"GR - Gratis",IF('Order Form'!I51=0,"",IF(ISNUMBER($H35),'Order Form'!I51,"")),""))),"")</f>
        <v/>
      </c>
      <c r="J35" s="101" t="str">
        <f>IF('Order Form'!$K$13="Yes",(IF('Order Form'!J51=0,"",IF('Order Form'!$K$10&lt;&gt;"GR - Gratis",IF(ISNUMBER($H35),'Order Form'!J51,""),""))),"")</f>
        <v/>
      </c>
      <c r="K35" s="49"/>
      <c r="L35" s="101" t="str">
        <f>IF('Order Form'!J51&gt;0,"",IF('Order Form'!G51=0,"",IF('Order Form'!$K$10&lt;&gt;"GR - Gratis",IF('Order Form'!$K$12="Yes",IF(ISNUMBER($H35),'Order Form'!G51*100,""),""),"")))</f>
        <v/>
      </c>
      <c r="M35" s="101" t="str">
        <f>IF('Order Form'!J51&gt;0,"",IF('Order Form'!$K$17=0,"",IF('Order Form'!$K$17=0,"",IF('Order Form'!$K$10&lt;&gt;"GR - Gratis",IF('Order Form'!$K$12="Yes",IF(ISNUMBER($H35),'Order Form'!$K$17*100,""),""),""))))</f>
        <v/>
      </c>
      <c r="N35" s="50"/>
      <c r="O35" s="100" t="str">
        <f>IF('Order Form'!$B$8="Name / Attent Of","",IF(ISNUMBER($H35),IF('Order Form'!$K$14="Yes",'Order Form'!$B$8,""),""))</f>
        <v/>
      </c>
      <c r="P35" s="108" t="str">
        <f>IF('Order Form'!$B$9="Company / Department","",IF(ISNUMBER($H35),IF('Order Form'!$K$14="Yes",'Order Form'!$B$9,""),""))</f>
        <v/>
      </c>
      <c r="Q35" s="100" t="str">
        <f>IF('Order Form'!$B$10="Address 1","",IF(ISNUMBER($H35),IF('Order Form'!$K$14="Yes",'Order Form'!$B$10,""),""))</f>
        <v/>
      </c>
      <c r="R35" s="100" t="str">
        <f>IF('Order Form'!$B$11="Address 2","",IF(ISNUMBER($H35),IF('Order Form'!$K$14="Yes",'Order Form'!$B$11,""),""))</f>
        <v/>
      </c>
      <c r="S35" s="108" t="str">
        <f>IF('Order Form'!$B$12="Address 3","",IF(ISNUMBER($H35),IF('Order Form'!$K$14="Yes",'Order Form'!$B$12,""),""))</f>
        <v/>
      </c>
      <c r="T35" s="100" t="str">
        <f>IF('Order Form'!$B$13="Town","",IF(ISNUMBER($H35),IF('Order Form'!$K$14="Yes",'Order Form'!$B$13,""),""))</f>
        <v/>
      </c>
      <c r="U35" s="46"/>
      <c r="V35" s="115" t="str">
        <f>IF('Order Form'!$B$14="Post Code","",IF(ISNUMBER($H35),IF('Order Form'!$K$14="Yes",'Order Form'!$B$14,""),""))</f>
        <v/>
      </c>
      <c r="W35" s="110" t="str">
        <f>IF('Order Form'!$B$15="Country","",IF(ISNUMBER($H35),IF('Order Form'!$K$14="Yes",VLOOKUP('Order Form'!$B$15,Lists!N:O,2,0),""),""))</f>
        <v/>
      </c>
      <c r="X35" s="112"/>
      <c r="Y35" s="111" t="str">
        <f>IF('Order Form'!$F$8="Phone","",IF(ISNUMBER($H35),IF('Order Form'!$K$14="Yes",'Order Form'!$F$8,""),""))</f>
        <v/>
      </c>
      <c r="Z35" s="109" t="str">
        <f>IF('Order Form'!$F$9="Email","",IF(ISNUMBER($H35),IF('Order Form'!$K$14="Yes",'Order Form'!$F$9,""),""))</f>
        <v/>
      </c>
      <c r="AA35" s="50"/>
      <c r="AC35" s="98" t="str">
        <f>IF(ISNUMBER(($H35)),LEFT('Order Form'!$K$10,2),"")</f>
        <v/>
      </c>
      <c r="AD35" s="46"/>
      <c r="AE35" s="98" t="str">
        <f>IF(AC35="GR",LEFT('Order Form'!$K$11,2),"")</f>
        <v/>
      </c>
      <c r="AF35" s="46"/>
      <c r="AG35" s="50"/>
      <c r="AH35" s="50"/>
      <c r="AI35" s="98" t="str">
        <f>IF(ISNUMBER(($H35)),IF('Order Form'!$K$16="Yes","P",""),"")</f>
        <v/>
      </c>
      <c r="AJ35" s="46"/>
      <c r="AK35" s="118"/>
      <c r="AL35" s="118"/>
      <c r="AM35" s="46"/>
      <c r="AN35" s="46"/>
      <c r="AO35" s="50"/>
      <c r="AP35" s="46"/>
      <c r="AQ35" s="50"/>
      <c r="AR35" s="50"/>
      <c r="AS35" s="50"/>
      <c r="AZ35" s="98" t="str">
        <f>IF(ISNUMBER(($H35)),IF('Order Form'!$K$15="Yes","Y",""),"")</f>
        <v/>
      </c>
      <c r="BD35" s="99" t="str">
        <f>IF('Order Form'!$H51&gt;0,"OF"," ")</f>
        <v xml:space="preserve"> </v>
      </c>
      <c r="BE35" s="98" t="str">
        <f>IF('Order Form'!$H51&gt;0,"Y"," ")</f>
        <v xml:space="preserve"> </v>
      </c>
      <c r="BF35" s="98" t="str">
        <f>IF('Order Form'!$H51&gt;0,"STANDARD"," ")</f>
        <v xml:space="preserve"> </v>
      </c>
    </row>
    <row r="36" spans="1:58">
      <c r="A36" s="46"/>
      <c r="B36" s="105" t="str">
        <f>IF(ISNUMBER(($H36)),'Order Form'!$D$5,"")</f>
        <v/>
      </c>
      <c r="C36" s="104" t="str">
        <f>IF(ISNUMBER(($H36)),'Order Form'!$G$5,"")</f>
        <v/>
      </c>
      <c r="D36" s="104" t="str">
        <f>IF('Order Form'!F52="","",IF(ISNUMBER(($H36)),'Order Form'!F52,""))</f>
        <v/>
      </c>
      <c r="E36" s="47"/>
      <c r="F36" s="103" t="str">
        <f>IF(ISNUMBER((H36)),SUBSTITUTE(SUBSTITUTE('Order Form'!B52,"-","")," ",""),"")</f>
        <v/>
      </c>
      <c r="G36" s="48"/>
      <c r="H36" s="102" t="str">
        <f>IF('Order Form'!H52&gt;0,'Order Form'!H52," ")</f>
        <v xml:space="preserve"> </v>
      </c>
      <c r="I36" s="101" t="str">
        <f>IF('Order Form'!$K$13="Yes",(IF('Order Form'!J52&gt;0,"",IF('Order Form'!$K$10&lt;&gt;"GR - Gratis",IF('Order Form'!I52=0,"",IF(ISNUMBER($H36),'Order Form'!I52,"")),""))),"")</f>
        <v/>
      </c>
      <c r="J36" s="101" t="str">
        <f>IF('Order Form'!$K$13="Yes",(IF('Order Form'!J52=0,"",IF('Order Form'!$K$10&lt;&gt;"GR - Gratis",IF(ISNUMBER($H36),'Order Form'!J52,""),""))),"")</f>
        <v/>
      </c>
      <c r="K36" s="49"/>
      <c r="L36" s="101" t="str">
        <f>IF('Order Form'!J52&gt;0,"",IF('Order Form'!G52=0,"",IF('Order Form'!$K$10&lt;&gt;"GR - Gratis",IF('Order Form'!$K$12="Yes",IF(ISNUMBER($H36),'Order Form'!G52*100,""),""),"")))</f>
        <v/>
      </c>
      <c r="M36" s="101" t="str">
        <f>IF('Order Form'!J52&gt;0,"",IF('Order Form'!$K$17=0,"",IF('Order Form'!$K$17=0,"",IF('Order Form'!$K$10&lt;&gt;"GR - Gratis",IF('Order Form'!$K$12="Yes",IF(ISNUMBER($H36),'Order Form'!$K$17*100,""),""),""))))</f>
        <v/>
      </c>
      <c r="N36" s="50"/>
      <c r="O36" s="100" t="str">
        <f>IF('Order Form'!$B$8="Name / Attent Of","",IF(ISNUMBER($H36),IF('Order Form'!$K$14="Yes",'Order Form'!$B$8,""),""))</f>
        <v/>
      </c>
      <c r="P36" s="108" t="str">
        <f>IF('Order Form'!$B$9="Company / Department","",IF(ISNUMBER($H36),IF('Order Form'!$K$14="Yes",'Order Form'!$B$9,""),""))</f>
        <v/>
      </c>
      <c r="Q36" s="100" t="str">
        <f>IF('Order Form'!$B$10="Address 1","",IF(ISNUMBER($H36),IF('Order Form'!$K$14="Yes",'Order Form'!$B$10,""),""))</f>
        <v/>
      </c>
      <c r="R36" s="100" t="str">
        <f>IF('Order Form'!$B$11="Address 2","",IF(ISNUMBER($H36),IF('Order Form'!$K$14="Yes",'Order Form'!$B$11,""),""))</f>
        <v/>
      </c>
      <c r="S36" s="108" t="str">
        <f>IF('Order Form'!$B$12="Address 3","",IF(ISNUMBER($H36),IF('Order Form'!$K$14="Yes",'Order Form'!$B$12,""),""))</f>
        <v/>
      </c>
      <c r="T36" s="100" t="str">
        <f>IF('Order Form'!$B$13="Town","",IF(ISNUMBER($H36),IF('Order Form'!$K$14="Yes",'Order Form'!$B$13,""),""))</f>
        <v/>
      </c>
      <c r="U36" s="46"/>
      <c r="V36" s="115" t="str">
        <f>IF('Order Form'!$B$14="Post Code","",IF(ISNUMBER($H36),IF('Order Form'!$K$14="Yes",'Order Form'!$B$14,""),""))</f>
        <v/>
      </c>
      <c r="W36" s="110" t="str">
        <f>IF('Order Form'!$B$15="Country","",IF(ISNUMBER($H36),IF('Order Form'!$K$14="Yes",VLOOKUP('Order Form'!$B$15,Lists!N:O,2,0),""),""))</f>
        <v/>
      </c>
      <c r="X36" s="112"/>
      <c r="Y36" s="111" t="str">
        <f>IF('Order Form'!$F$8="Phone","",IF(ISNUMBER($H36),IF('Order Form'!$K$14="Yes",'Order Form'!$F$8,""),""))</f>
        <v/>
      </c>
      <c r="Z36" s="109" t="str">
        <f>IF('Order Form'!$F$9="Email","",IF(ISNUMBER($H36),IF('Order Form'!$K$14="Yes",'Order Form'!$F$9,""),""))</f>
        <v/>
      </c>
      <c r="AA36" s="50"/>
      <c r="AC36" s="98" t="str">
        <f>IF(ISNUMBER(($H36)),LEFT('Order Form'!$K$10,2),"")</f>
        <v/>
      </c>
      <c r="AD36" s="46"/>
      <c r="AE36" s="98" t="str">
        <f>IF(AC36="GR",LEFT('Order Form'!$K$11,2),"")</f>
        <v/>
      </c>
      <c r="AF36" s="46"/>
      <c r="AG36" s="50"/>
      <c r="AH36" s="50"/>
      <c r="AI36" s="98" t="str">
        <f>IF(ISNUMBER(($H36)),IF('Order Form'!$K$16="Yes","P",""),"")</f>
        <v/>
      </c>
      <c r="AJ36" s="46"/>
      <c r="AK36" s="118"/>
      <c r="AL36" s="118"/>
      <c r="AM36" s="46"/>
      <c r="AN36" s="46"/>
      <c r="AO36" s="50"/>
      <c r="AP36" s="46"/>
      <c r="AQ36" s="50"/>
      <c r="AR36" s="50"/>
      <c r="AS36" s="50"/>
      <c r="AZ36" s="98" t="str">
        <f>IF(ISNUMBER(($H36)),IF('Order Form'!$K$15="Yes","Y",""),"")</f>
        <v/>
      </c>
      <c r="BD36" s="99" t="str">
        <f>IF('Order Form'!$H52&gt;0,"OF"," ")</f>
        <v xml:space="preserve"> </v>
      </c>
      <c r="BE36" s="98" t="str">
        <f>IF('Order Form'!$H52&gt;0,"Y"," ")</f>
        <v xml:space="preserve"> </v>
      </c>
      <c r="BF36" s="98" t="str">
        <f>IF('Order Form'!$H52&gt;0,"STANDARD"," ")</f>
        <v xml:space="preserve"> </v>
      </c>
    </row>
    <row r="37" spans="1:58">
      <c r="A37" s="46"/>
      <c r="B37" s="105" t="str">
        <f>IF(ISNUMBER(($H37)),'Order Form'!$D$5,"")</f>
        <v/>
      </c>
      <c r="C37" s="104" t="str">
        <f>IF(ISNUMBER(($H37)),'Order Form'!$G$5,"")</f>
        <v/>
      </c>
      <c r="D37" s="104" t="str">
        <f>IF('Order Form'!F53="","",IF(ISNUMBER(($H37)),'Order Form'!F53,""))</f>
        <v/>
      </c>
      <c r="E37" s="47"/>
      <c r="F37" s="103" t="str">
        <f>IF(ISNUMBER((H37)),SUBSTITUTE(SUBSTITUTE('Order Form'!B53,"-","")," ",""),"")</f>
        <v/>
      </c>
      <c r="G37" s="48"/>
      <c r="H37" s="102" t="str">
        <f>IF('Order Form'!H53&gt;0,'Order Form'!H53," ")</f>
        <v xml:space="preserve"> </v>
      </c>
      <c r="I37" s="101" t="str">
        <f>IF('Order Form'!$K$13="Yes",(IF('Order Form'!J53&gt;0,"",IF('Order Form'!$K$10&lt;&gt;"GR - Gratis",IF('Order Form'!I53=0,"",IF(ISNUMBER($H37),'Order Form'!I53,"")),""))),"")</f>
        <v/>
      </c>
      <c r="J37" s="101" t="str">
        <f>IF('Order Form'!$K$13="Yes",(IF('Order Form'!J53=0,"",IF('Order Form'!$K$10&lt;&gt;"GR - Gratis",IF(ISNUMBER($H37),'Order Form'!J53,""),""))),"")</f>
        <v/>
      </c>
      <c r="K37" s="49"/>
      <c r="L37" s="101" t="str">
        <f>IF('Order Form'!J53&gt;0,"",IF('Order Form'!G53=0,"",IF('Order Form'!$K$10&lt;&gt;"GR - Gratis",IF('Order Form'!$K$12="Yes",IF(ISNUMBER($H37),'Order Form'!G53*100,""),""),"")))</f>
        <v/>
      </c>
      <c r="M37" s="101" t="str">
        <f>IF('Order Form'!J53&gt;0,"",IF('Order Form'!$K$17=0,"",IF('Order Form'!$K$17=0,"",IF('Order Form'!$K$10&lt;&gt;"GR - Gratis",IF('Order Form'!$K$12="Yes",IF(ISNUMBER($H37),'Order Form'!$K$17*100,""),""),""))))</f>
        <v/>
      </c>
      <c r="N37" s="50"/>
      <c r="O37" s="100" t="str">
        <f>IF('Order Form'!$B$8="Name / Attent Of","",IF(ISNUMBER($H37),IF('Order Form'!$K$14="Yes",'Order Form'!$B$8,""),""))</f>
        <v/>
      </c>
      <c r="P37" s="108" t="str">
        <f>IF('Order Form'!$B$9="Company / Department","",IF(ISNUMBER($H37),IF('Order Form'!$K$14="Yes",'Order Form'!$B$9,""),""))</f>
        <v/>
      </c>
      <c r="Q37" s="100" t="str">
        <f>IF('Order Form'!$B$10="Address 1","",IF(ISNUMBER($H37),IF('Order Form'!$K$14="Yes",'Order Form'!$B$10,""),""))</f>
        <v/>
      </c>
      <c r="R37" s="100" t="str">
        <f>IF('Order Form'!$B$11="Address 2","",IF(ISNUMBER($H37),IF('Order Form'!$K$14="Yes",'Order Form'!$B$11,""),""))</f>
        <v/>
      </c>
      <c r="S37" s="108" t="str">
        <f>IF('Order Form'!$B$12="Address 3","",IF(ISNUMBER($H37),IF('Order Form'!$K$14="Yes",'Order Form'!$B$12,""),""))</f>
        <v/>
      </c>
      <c r="T37" s="100" t="str">
        <f>IF('Order Form'!$B$13="Town","",IF(ISNUMBER($H37),IF('Order Form'!$K$14="Yes",'Order Form'!$B$13,""),""))</f>
        <v/>
      </c>
      <c r="U37" s="46"/>
      <c r="V37" s="115" t="str">
        <f>IF('Order Form'!$B$14="Post Code","",IF(ISNUMBER($H37),IF('Order Form'!$K$14="Yes",'Order Form'!$B$14,""),""))</f>
        <v/>
      </c>
      <c r="W37" s="110" t="str">
        <f>IF('Order Form'!$B$15="Country","",IF(ISNUMBER($H37),IF('Order Form'!$K$14="Yes",VLOOKUP('Order Form'!$B$15,Lists!N:O,2,0),""),""))</f>
        <v/>
      </c>
      <c r="X37" s="112"/>
      <c r="Y37" s="111" t="str">
        <f>IF('Order Form'!$F$8="Phone","",IF(ISNUMBER($H37),IF('Order Form'!$K$14="Yes",'Order Form'!$F$8,""),""))</f>
        <v/>
      </c>
      <c r="Z37" s="109" t="str">
        <f>IF('Order Form'!$F$9="Email","",IF(ISNUMBER($H37),IF('Order Form'!$K$14="Yes",'Order Form'!$F$9,""),""))</f>
        <v/>
      </c>
      <c r="AA37" s="50"/>
      <c r="AC37" s="98" t="str">
        <f>IF(ISNUMBER(($H37)),LEFT('Order Form'!$K$10,2),"")</f>
        <v/>
      </c>
      <c r="AD37" s="46"/>
      <c r="AE37" s="98" t="str">
        <f>IF(AC37="GR",LEFT('Order Form'!$K$11,2),"")</f>
        <v/>
      </c>
      <c r="AF37" s="46"/>
      <c r="AG37" s="50"/>
      <c r="AH37" s="50"/>
      <c r="AI37" s="98" t="str">
        <f>IF(ISNUMBER(($H37)),IF('Order Form'!$K$16="Yes","P",""),"")</f>
        <v/>
      </c>
      <c r="AJ37" s="46"/>
      <c r="AK37" s="118"/>
      <c r="AL37" s="118"/>
      <c r="AM37" s="46"/>
      <c r="AN37" s="46"/>
      <c r="AO37" s="50"/>
      <c r="AP37" s="46"/>
      <c r="AQ37" s="50"/>
      <c r="AR37" s="50"/>
      <c r="AS37" s="50"/>
      <c r="AZ37" s="98" t="str">
        <f>IF(ISNUMBER(($H37)),IF('Order Form'!$K$15="Yes","Y",""),"")</f>
        <v/>
      </c>
      <c r="BD37" s="99" t="str">
        <f>IF('Order Form'!$H53&gt;0,"OF"," ")</f>
        <v xml:space="preserve"> </v>
      </c>
      <c r="BE37" s="98" t="str">
        <f>IF('Order Form'!$H53&gt;0,"Y"," ")</f>
        <v xml:space="preserve"> </v>
      </c>
      <c r="BF37" s="98" t="str">
        <f>IF('Order Form'!$H53&gt;0,"STANDARD"," ")</f>
        <v xml:space="preserve"> </v>
      </c>
    </row>
    <row r="38" spans="1:58">
      <c r="A38" s="46"/>
      <c r="B38" s="105" t="str">
        <f>IF(ISNUMBER(($H38)),'Order Form'!$D$5,"")</f>
        <v/>
      </c>
      <c r="C38" s="104" t="str">
        <f>IF(ISNUMBER(($H38)),'Order Form'!$G$5,"")</f>
        <v/>
      </c>
      <c r="D38" s="104" t="str">
        <f>IF('Order Form'!F54="","",IF(ISNUMBER(($H38)),'Order Form'!F54,""))</f>
        <v/>
      </c>
      <c r="E38" s="47"/>
      <c r="F38" s="103" t="str">
        <f>IF(ISNUMBER((H38)),SUBSTITUTE(SUBSTITUTE('Order Form'!B54,"-","")," ",""),"")</f>
        <v/>
      </c>
      <c r="G38" s="48"/>
      <c r="H38" s="102" t="str">
        <f>IF('Order Form'!H54&gt;0,'Order Form'!H54," ")</f>
        <v xml:space="preserve"> </v>
      </c>
      <c r="I38" s="101" t="str">
        <f>IF('Order Form'!$K$13="Yes",(IF('Order Form'!J54&gt;0,"",IF('Order Form'!$K$10&lt;&gt;"GR - Gratis",IF('Order Form'!I54=0,"",IF(ISNUMBER($H38),'Order Form'!I54,"")),""))),"")</f>
        <v/>
      </c>
      <c r="J38" s="101" t="str">
        <f>IF('Order Form'!$K$13="Yes",(IF('Order Form'!J54=0,"",IF('Order Form'!$K$10&lt;&gt;"GR - Gratis",IF(ISNUMBER($H38),'Order Form'!J54,""),""))),"")</f>
        <v/>
      </c>
      <c r="K38" s="49"/>
      <c r="L38" s="101" t="str">
        <f>IF('Order Form'!J54&gt;0,"",IF('Order Form'!G54=0,"",IF('Order Form'!$K$10&lt;&gt;"GR - Gratis",IF('Order Form'!$K$12="Yes",IF(ISNUMBER($H38),'Order Form'!G54*100,""),""),"")))</f>
        <v/>
      </c>
      <c r="M38" s="101" t="str">
        <f>IF('Order Form'!J54&gt;0,"",IF('Order Form'!$K$17=0,"",IF('Order Form'!$K$17=0,"",IF('Order Form'!$K$10&lt;&gt;"GR - Gratis",IF('Order Form'!$K$12="Yes",IF(ISNUMBER($H38),'Order Form'!$K$17*100,""),""),""))))</f>
        <v/>
      </c>
      <c r="N38" s="50"/>
      <c r="O38" s="100" t="str">
        <f>IF('Order Form'!$B$8="Name / Attent Of","",IF(ISNUMBER($H38),IF('Order Form'!$K$14="Yes",'Order Form'!$B$8,""),""))</f>
        <v/>
      </c>
      <c r="P38" s="108" t="str">
        <f>IF('Order Form'!$B$9="Company / Department","",IF(ISNUMBER($H38),IF('Order Form'!$K$14="Yes",'Order Form'!$B$9,""),""))</f>
        <v/>
      </c>
      <c r="Q38" s="100" t="str">
        <f>IF('Order Form'!$B$10="Address 1","",IF(ISNUMBER($H38),IF('Order Form'!$K$14="Yes",'Order Form'!$B$10,""),""))</f>
        <v/>
      </c>
      <c r="R38" s="100" t="str">
        <f>IF('Order Form'!$B$11="Address 2","",IF(ISNUMBER($H38),IF('Order Form'!$K$14="Yes",'Order Form'!$B$11,""),""))</f>
        <v/>
      </c>
      <c r="S38" s="108" t="str">
        <f>IF('Order Form'!$B$12="Address 3","",IF(ISNUMBER($H38),IF('Order Form'!$K$14="Yes",'Order Form'!$B$12,""),""))</f>
        <v/>
      </c>
      <c r="T38" s="100" t="str">
        <f>IF('Order Form'!$B$13="Town","",IF(ISNUMBER($H38),IF('Order Form'!$K$14="Yes",'Order Form'!$B$13,""),""))</f>
        <v/>
      </c>
      <c r="U38" s="46"/>
      <c r="V38" s="115" t="str">
        <f>IF('Order Form'!$B$14="Post Code","",IF(ISNUMBER($H38),IF('Order Form'!$K$14="Yes",'Order Form'!$B$14,""),""))</f>
        <v/>
      </c>
      <c r="W38" s="110" t="str">
        <f>IF('Order Form'!$B$15="Country","",IF(ISNUMBER($H38),IF('Order Form'!$K$14="Yes",VLOOKUP('Order Form'!$B$15,Lists!N:O,2,0),""),""))</f>
        <v/>
      </c>
      <c r="X38" s="112"/>
      <c r="Y38" s="111" t="str">
        <f>IF('Order Form'!$F$8="Phone","",IF(ISNUMBER($H38),IF('Order Form'!$K$14="Yes",'Order Form'!$F$8,""),""))</f>
        <v/>
      </c>
      <c r="Z38" s="109" t="str">
        <f>IF('Order Form'!$F$9="Email","",IF(ISNUMBER($H38),IF('Order Form'!$K$14="Yes",'Order Form'!$F$9,""),""))</f>
        <v/>
      </c>
      <c r="AA38" s="50"/>
      <c r="AC38" s="98" t="str">
        <f>IF(ISNUMBER(($H38)),LEFT('Order Form'!$K$10,2),"")</f>
        <v/>
      </c>
      <c r="AD38" s="46"/>
      <c r="AE38" s="98" t="str">
        <f>IF(AC38="GR",LEFT('Order Form'!$K$11,2),"")</f>
        <v/>
      </c>
      <c r="AF38" s="46"/>
      <c r="AG38" s="50"/>
      <c r="AH38" s="50"/>
      <c r="AI38" s="98" t="str">
        <f>IF(ISNUMBER(($H38)),IF('Order Form'!$K$16="Yes","P",""),"")</f>
        <v/>
      </c>
      <c r="AJ38" s="46"/>
      <c r="AK38" s="118"/>
      <c r="AL38" s="118"/>
      <c r="AM38" s="46"/>
      <c r="AN38" s="46"/>
      <c r="AO38" s="50"/>
      <c r="AP38" s="46"/>
      <c r="AQ38" s="50"/>
      <c r="AR38" s="50"/>
      <c r="AS38" s="50"/>
      <c r="AZ38" s="98" t="str">
        <f>IF(ISNUMBER(($H38)),IF('Order Form'!$K$15="Yes","Y",""),"")</f>
        <v/>
      </c>
      <c r="BD38" s="99" t="str">
        <f>IF('Order Form'!$H54&gt;0,"OF"," ")</f>
        <v xml:space="preserve"> </v>
      </c>
      <c r="BE38" s="98" t="str">
        <f>IF('Order Form'!$H54&gt;0,"Y"," ")</f>
        <v xml:space="preserve"> </v>
      </c>
      <c r="BF38" s="98" t="str">
        <f>IF('Order Form'!$H54&gt;0,"STANDARD"," ")</f>
        <v xml:space="preserve"> </v>
      </c>
    </row>
    <row r="39" spans="1:58">
      <c r="A39" s="46"/>
      <c r="B39" s="105" t="str">
        <f>IF(ISNUMBER(($H39)),'Order Form'!$D$5,"")</f>
        <v/>
      </c>
      <c r="C39" s="104" t="str">
        <f>IF(ISNUMBER(($H39)),'Order Form'!$G$5,"")</f>
        <v/>
      </c>
      <c r="D39" s="104" t="str">
        <f>IF('Order Form'!F55="","",IF(ISNUMBER(($H39)),'Order Form'!F55,""))</f>
        <v/>
      </c>
      <c r="E39" s="47"/>
      <c r="F39" s="103" t="str">
        <f>IF(ISNUMBER((H39)),SUBSTITUTE(SUBSTITUTE('Order Form'!B55,"-","")," ",""),"")</f>
        <v/>
      </c>
      <c r="G39" s="48"/>
      <c r="H39" s="102" t="str">
        <f>IF('Order Form'!H55&gt;0,'Order Form'!H55," ")</f>
        <v xml:space="preserve"> </v>
      </c>
      <c r="I39" s="101" t="str">
        <f>IF('Order Form'!$K$13="Yes",(IF('Order Form'!J55&gt;0,"",IF('Order Form'!$K$10&lt;&gt;"GR - Gratis",IF('Order Form'!I55=0,"",IF(ISNUMBER($H39),'Order Form'!I55,"")),""))),"")</f>
        <v/>
      </c>
      <c r="J39" s="101" t="str">
        <f>IF('Order Form'!$K$13="Yes",(IF('Order Form'!J55=0,"",IF('Order Form'!$K$10&lt;&gt;"GR - Gratis",IF(ISNUMBER($H39),'Order Form'!J55,""),""))),"")</f>
        <v/>
      </c>
      <c r="K39" s="49"/>
      <c r="L39" s="101" t="str">
        <f>IF('Order Form'!J55&gt;0,"",IF('Order Form'!G55=0,"",IF('Order Form'!$K$10&lt;&gt;"GR - Gratis",IF('Order Form'!$K$12="Yes",IF(ISNUMBER($H39),'Order Form'!G55*100,""),""),"")))</f>
        <v/>
      </c>
      <c r="M39" s="101" t="str">
        <f>IF('Order Form'!J55&gt;0,"",IF('Order Form'!$K$17=0,"",IF('Order Form'!$K$17=0,"",IF('Order Form'!$K$10&lt;&gt;"GR - Gratis",IF('Order Form'!$K$12="Yes",IF(ISNUMBER($H39),'Order Form'!$K$17*100,""),""),""))))</f>
        <v/>
      </c>
      <c r="N39" s="50"/>
      <c r="O39" s="100" t="str">
        <f>IF('Order Form'!$B$8="Name / Attent Of","",IF(ISNUMBER($H39),IF('Order Form'!$K$14="Yes",'Order Form'!$B$8,""),""))</f>
        <v/>
      </c>
      <c r="P39" s="108" t="str">
        <f>IF('Order Form'!$B$9="Company / Department","",IF(ISNUMBER($H39),IF('Order Form'!$K$14="Yes",'Order Form'!$B$9,""),""))</f>
        <v/>
      </c>
      <c r="Q39" s="100" t="str">
        <f>IF('Order Form'!$B$10="Address 1","",IF(ISNUMBER($H39),IF('Order Form'!$K$14="Yes",'Order Form'!$B$10,""),""))</f>
        <v/>
      </c>
      <c r="R39" s="100" t="str">
        <f>IF('Order Form'!$B$11="Address 2","",IF(ISNUMBER($H39),IF('Order Form'!$K$14="Yes",'Order Form'!$B$11,""),""))</f>
        <v/>
      </c>
      <c r="S39" s="108" t="str">
        <f>IF('Order Form'!$B$12="Address 3","",IF(ISNUMBER($H39),IF('Order Form'!$K$14="Yes",'Order Form'!$B$12,""),""))</f>
        <v/>
      </c>
      <c r="T39" s="100" t="str">
        <f>IF('Order Form'!$B$13="Town","",IF(ISNUMBER($H39),IF('Order Form'!$K$14="Yes",'Order Form'!$B$13,""),""))</f>
        <v/>
      </c>
      <c r="U39" s="46"/>
      <c r="V39" s="115" t="str">
        <f>IF('Order Form'!$B$14="Post Code","",IF(ISNUMBER($H39),IF('Order Form'!$K$14="Yes",'Order Form'!$B$14,""),""))</f>
        <v/>
      </c>
      <c r="W39" s="110" t="str">
        <f>IF('Order Form'!$B$15="Country","",IF(ISNUMBER($H39),IF('Order Form'!$K$14="Yes",VLOOKUP('Order Form'!$B$15,Lists!N:O,2,0),""),""))</f>
        <v/>
      </c>
      <c r="X39" s="112"/>
      <c r="Y39" s="111" t="str">
        <f>IF('Order Form'!$F$8="Phone","",IF(ISNUMBER($H39),IF('Order Form'!$K$14="Yes",'Order Form'!$F$8,""),""))</f>
        <v/>
      </c>
      <c r="Z39" s="109" t="str">
        <f>IF('Order Form'!$F$9="Email","",IF(ISNUMBER($H39),IF('Order Form'!$K$14="Yes",'Order Form'!$F$9,""),""))</f>
        <v/>
      </c>
      <c r="AA39" s="50"/>
      <c r="AC39" s="98" t="str">
        <f>IF(ISNUMBER(($H39)),LEFT('Order Form'!$K$10,2),"")</f>
        <v/>
      </c>
      <c r="AD39" s="46"/>
      <c r="AE39" s="98" t="str">
        <f>IF(AC39="GR",LEFT('Order Form'!$K$11,2),"")</f>
        <v/>
      </c>
      <c r="AF39" s="46"/>
      <c r="AG39" s="50"/>
      <c r="AH39" s="50"/>
      <c r="AI39" s="98" t="str">
        <f>IF(ISNUMBER(($H39)),IF('Order Form'!$K$16="Yes","P",""),"")</f>
        <v/>
      </c>
      <c r="AJ39" s="46"/>
      <c r="AK39" s="118"/>
      <c r="AL39" s="118"/>
      <c r="AM39" s="46"/>
      <c r="AN39" s="46"/>
      <c r="AO39" s="50"/>
      <c r="AP39" s="46"/>
      <c r="AQ39" s="50"/>
      <c r="AR39" s="50"/>
      <c r="AS39" s="50"/>
      <c r="AZ39" s="98" t="str">
        <f>IF(ISNUMBER(($H39)),IF('Order Form'!$K$15="Yes","Y",""),"")</f>
        <v/>
      </c>
      <c r="BD39" s="99" t="str">
        <f>IF('Order Form'!$H55&gt;0,"OF"," ")</f>
        <v xml:space="preserve"> </v>
      </c>
      <c r="BE39" s="98" t="str">
        <f>IF('Order Form'!$H55&gt;0,"Y"," ")</f>
        <v xml:space="preserve"> </v>
      </c>
      <c r="BF39" s="98" t="str">
        <f>IF('Order Form'!$H55&gt;0,"STANDARD"," ")</f>
        <v xml:space="preserve"> </v>
      </c>
    </row>
    <row r="40" spans="1:58">
      <c r="A40" s="46"/>
      <c r="B40" s="105" t="str">
        <f>IF(ISNUMBER(($H40)),'Order Form'!$D$5,"")</f>
        <v/>
      </c>
      <c r="C40" s="104" t="str">
        <f>IF(ISNUMBER(($H40)),'Order Form'!$G$5,"")</f>
        <v/>
      </c>
      <c r="D40" s="104" t="str">
        <f>IF('Order Form'!F56="","",IF(ISNUMBER(($H40)),'Order Form'!F56,""))</f>
        <v/>
      </c>
      <c r="E40" s="47"/>
      <c r="F40" s="103" t="str">
        <f>IF(ISNUMBER((H40)),SUBSTITUTE(SUBSTITUTE('Order Form'!B56,"-","")," ",""),"")</f>
        <v/>
      </c>
      <c r="G40" s="48"/>
      <c r="H40" s="102" t="str">
        <f>IF('Order Form'!H56&gt;0,'Order Form'!H56," ")</f>
        <v xml:space="preserve"> </v>
      </c>
      <c r="I40" s="101" t="str">
        <f>IF('Order Form'!$K$13="Yes",(IF('Order Form'!J56&gt;0,"",IF('Order Form'!$K$10&lt;&gt;"GR - Gratis",IF('Order Form'!I56=0,"",IF(ISNUMBER($H40),'Order Form'!I56,"")),""))),"")</f>
        <v/>
      </c>
      <c r="J40" s="101" t="str">
        <f>IF('Order Form'!$K$13="Yes",(IF('Order Form'!J56=0,"",IF('Order Form'!$K$10&lt;&gt;"GR - Gratis",IF(ISNUMBER($H40),'Order Form'!J56,""),""))),"")</f>
        <v/>
      </c>
      <c r="K40" s="49"/>
      <c r="L40" s="101" t="str">
        <f>IF('Order Form'!J56&gt;0,"",IF('Order Form'!G56=0,"",IF('Order Form'!$K$10&lt;&gt;"GR - Gratis",IF('Order Form'!$K$12="Yes",IF(ISNUMBER($H40),'Order Form'!G56*100,""),""),"")))</f>
        <v/>
      </c>
      <c r="M40" s="101" t="str">
        <f>IF('Order Form'!J56&gt;0,"",IF('Order Form'!$K$17=0,"",IF('Order Form'!$K$17=0,"",IF('Order Form'!$K$10&lt;&gt;"GR - Gratis",IF('Order Form'!$K$12="Yes",IF(ISNUMBER($H40),'Order Form'!$K$17*100,""),""),""))))</f>
        <v/>
      </c>
      <c r="N40" s="50"/>
      <c r="O40" s="100" t="str">
        <f>IF('Order Form'!$B$8="Name / Attent Of","",IF(ISNUMBER($H40),IF('Order Form'!$K$14="Yes",'Order Form'!$B$8,""),""))</f>
        <v/>
      </c>
      <c r="P40" s="108" t="str">
        <f>IF('Order Form'!$B$9="Company / Department","",IF(ISNUMBER($H40),IF('Order Form'!$K$14="Yes",'Order Form'!$B$9,""),""))</f>
        <v/>
      </c>
      <c r="Q40" s="100" t="str">
        <f>IF('Order Form'!$B$10="Address 1","",IF(ISNUMBER($H40),IF('Order Form'!$K$14="Yes",'Order Form'!$B$10,""),""))</f>
        <v/>
      </c>
      <c r="R40" s="100" t="str">
        <f>IF('Order Form'!$B$11="Address 2","",IF(ISNUMBER($H40),IF('Order Form'!$K$14="Yes",'Order Form'!$B$11,""),""))</f>
        <v/>
      </c>
      <c r="S40" s="108" t="str">
        <f>IF('Order Form'!$B$12="Address 3","",IF(ISNUMBER($H40),IF('Order Form'!$K$14="Yes",'Order Form'!$B$12,""),""))</f>
        <v/>
      </c>
      <c r="T40" s="100" t="str">
        <f>IF('Order Form'!$B$13="Town","",IF(ISNUMBER($H40),IF('Order Form'!$K$14="Yes",'Order Form'!$B$13,""),""))</f>
        <v/>
      </c>
      <c r="U40" s="46"/>
      <c r="V40" s="115" t="str">
        <f>IF('Order Form'!$B$14="Post Code","",IF(ISNUMBER($H40),IF('Order Form'!$K$14="Yes",'Order Form'!$B$14,""),""))</f>
        <v/>
      </c>
      <c r="W40" s="110" t="str">
        <f>IF('Order Form'!$B$15="Country","",IF(ISNUMBER($H40),IF('Order Form'!$K$14="Yes",VLOOKUP('Order Form'!$B$15,Lists!N:O,2,0),""),""))</f>
        <v/>
      </c>
      <c r="X40" s="112"/>
      <c r="Y40" s="111" t="str">
        <f>IF('Order Form'!$F$8="Phone","",IF(ISNUMBER($H40),IF('Order Form'!$K$14="Yes",'Order Form'!$F$8,""),""))</f>
        <v/>
      </c>
      <c r="Z40" s="109" t="str">
        <f>IF('Order Form'!$F$9="Email","",IF(ISNUMBER($H40),IF('Order Form'!$K$14="Yes",'Order Form'!$F$9,""),""))</f>
        <v/>
      </c>
      <c r="AA40" s="50"/>
      <c r="AC40" s="98" t="str">
        <f>IF(ISNUMBER(($H40)),LEFT('Order Form'!$K$10,2),"")</f>
        <v/>
      </c>
      <c r="AD40" s="46"/>
      <c r="AE40" s="98" t="str">
        <f>IF(AC40="GR",LEFT('Order Form'!$K$11,2),"")</f>
        <v/>
      </c>
      <c r="AF40" s="46"/>
      <c r="AG40" s="50"/>
      <c r="AH40" s="50"/>
      <c r="AI40" s="98" t="str">
        <f>IF(ISNUMBER(($H40)),IF('Order Form'!$K$16="Yes","P",""),"")</f>
        <v/>
      </c>
      <c r="AJ40" s="46"/>
      <c r="AK40" s="118"/>
      <c r="AL40" s="118"/>
      <c r="AM40" s="46"/>
      <c r="AN40" s="46"/>
      <c r="AO40" s="50"/>
      <c r="AP40" s="46"/>
      <c r="AQ40" s="50"/>
      <c r="AR40" s="50"/>
      <c r="AS40" s="50"/>
      <c r="AZ40" s="98" t="str">
        <f>IF(ISNUMBER(($H40)),IF('Order Form'!$K$15="Yes","Y",""),"")</f>
        <v/>
      </c>
      <c r="BD40" s="99" t="str">
        <f>IF('Order Form'!$H56&gt;0,"OF"," ")</f>
        <v xml:space="preserve"> </v>
      </c>
      <c r="BE40" s="98" t="str">
        <f>IF('Order Form'!$H56&gt;0,"Y"," ")</f>
        <v xml:space="preserve"> </v>
      </c>
      <c r="BF40" s="98" t="str">
        <f>IF('Order Form'!$H56&gt;0,"STANDARD"," ")</f>
        <v xml:space="preserve"> </v>
      </c>
    </row>
    <row r="41" spans="1:58">
      <c r="A41" s="46"/>
      <c r="B41" s="105" t="str">
        <f>IF(ISNUMBER(($H41)),'Order Form'!$D$5,"")</f>
        <v/>
      </c>
      <c r="C41" s="104" t="str">
        <f>IF(ISNUMBER(($H41)),'Order Form'!$G$5,"")</f>
        <v/>
      </c>
      <c r="D41" s="104" t="str">
        <f>IF('Order Form'!F57="","",IF(ISNUMBER(($H41)),'Order Form'!F57,""))</f>
        <v/>
      </c>
      <c r="E41" s="47"/>
      <c r="F41" s="103" t="str">
        <f>IF(ISNUMBER((H41)),SUBSTITUTE(SUBSTITUTE('Order Form'!B57,"-","")," ",""),"")</f>
        <v/>
      </c>
      <c r="G41" s="48"/>
      <c r="H41" s="102" t="str">
        <f>IF('Order Form'!H57&gt;0,'Order Form'!H57," ")</f>
        <v xml:space="preserve"> </v>
      </c>
      <c r="I41" s="101" t="str">
        <f>IF('Order Form'!$K$13="Yes",(IF('Order Form'!J57&gt;0,"",IF('Order Form'!$K$10&lt;&gt;"GR - Gratis",IF('Order Form'!I57=0,"",IF(ISNUMBER($H41),'Order Form'!I57,"")),""))),"")</f>
        <v/>
      </c>
      <c r="J41" s="101" t="str">
        <f>IF('Order Form'!$K$13="Yes",(IF('Order Form'!J57=0,"",IF('Order Form'!$K$10&lt;&gt;"GR - Gratis",IF(ISNUMBER($H41),'Order Form'!J57,""),""))),"")</f>
        <v/>
      </c>
      <c r="K41" s="49"/>
      <c r="L41" s="101" t="str">
        <f>IF('Order Form'!J57&gt;0,"",IF('Order Form'!G57=0,"",IF('Order Form'!$K$10&lt;&gt;"GR - Gratis",IF('Order Form'!$K$12="Yes",IF(ISNUMBER($H41),'Order Form'!G57*100,""),""),"")))</f>
        <v/>
      </c>
      <c r="M41" s="101" t="str">
        <f>IF('Order Form'!J57&gt;0,"",IF('Order Form'!$K$17=0,"",IF('Order Form'!$K$17=0,"",IF('Order Form'!$K$10&lt;&gt;"GR - Gratis",IF('Order Form'!$K$12="Yes",IF(ISNUMBER($H41),'Order Form'!$K$17*100,""),""),""))))</f>
        <v/>
      </c>
      <c r="N41" s="50"/>
      <c r="O41" s="100" t="str">
        <f>IF('Order Form'!$B$8="Name / Attent Of","",IF(ISNUMBER($H41),IF('Order Form'!$K$14="Yes",'Order Form'!$B$8,""),""))</f>
        <v/>
      </c>
      <c r="P41" s="108" t="str">
        <f>IF('Order Form'!$B$9="Company / Department","",IF(ISNUMBER($H41),IF('Order Form'!$K$14="Yes",'Order Form'!$B$9,""),""))</f>
        <v/>
      </c>
      <c r="Q41" s="100" t="str">
        <f>IF('Order Form'!$B$10="Address 1","",IF(ISNUMBER($H41),IF('Order Form'!$K$14="Yes",'Order Form'!$B$10,""),""))</f>
        <v/>
      </c>
      <c r="R41" s="100" t="str">
        <f>IF('Order Form'!$B$11="Address 2","",IF(ISNUMBER($H41),IF('Order Form'!$K$14="Yes",'Order Form'!$B$11,""),""))</f>
        <v/>
      </c>
      <c r="S41" s="108" t="str">
        <f>IF('Order Form'!$B$12="Address 3","",IF(ISNUMBER($H41),IF('Order Form'!$K$14="Yes",'Order Form'!$B$12,""),""))</f>
        <v/>
      </c>
      <c r="T41" s="100" t="str">
        <f>IF('Order Form'!$B$13="Town","",IF(ISNUMBER($H41),IF('Order Form'!$K$14="Yes",'Order Form'!$B$13,""),""))</f>
        <v/>
      </c>
      <c r="U41" s="46"/>
      <c r="V41" s="115" t="str">
        <f>IF('Order Form'!$B$14="Post Code","",IF(ISNUMBER($H41),IF('Order Form'!$K$14="Yes",'Order Form'!$B$14,""),""))</f>
        <v/>
      </c>
      <c r="W41" s="110" t="str">
        <f>IF('Order Form'!$B$15="Country","",IF(ISNUMBER($H41),IF('Order Form'!$K$14="Yes",VLOOKUP('Order Form'!$B$15,Lists!N:O,2,0),""),""))</f>
        <v/>
      </c>
      <c r="X41" s="112"/>
      <c r="Y41" s="111" t="str">
        <f>IF('Order Form'!$F$8="Phone","",IF(ISNUMBER($H41),IF('Order Form'!$K$14="Yes",'Order Form'!$F$8,""),""))</f>
        <v/>
      </c>
      <c r="Z41" s="109" t="str">
        <f>IF('Order Form'!$F$9="Email","",IF(ISNUMBER($H41),IF('Order Form'!$K$14="Yes",'Order Form'!$F$9,""),""))</f>
        <v/>
      </c>
      <c r="AA41" s="50"/>
      <c r="AC41" s="98" t="str">
        <f>IF(ISNUMBER(($H41)),LEFT('Order Form'!$K$10,2),"")</f>
        <v/>
      </c>
      <c r="AD41" s="46"/>
      <c r="AE41" s="98" t="str">
        <f>IF(AC41="GR",LEFT('Order Form'!$K$11,2),"")</f>
        <v/>
      </c>
      <c r="AF41" s="46"/>
      <c r="AG41" s="50"/>
      <c r="AH41" s="50"/>
      <c r="AI41" s="98" t="str">
        <f>IF(ISNUMBER(($H41)),IF('Order Form'!$K$16="Yes","P",""),"")</f>
        <v/>
      </c>
      <c r="AJ41" s="46"/>
      <c r="AK41" s="118"/>
      <c r="AL41" s="118"/>
      <c r="AM41" s="46"/>
      <c r="AN41" s="46"/>
      <c r="AO41" s="50"/>
      <c r="AP41" s="46"/>
      <c r="AQ41" s="50"/>
      <c r="AR41" s="50"/>
      <c r="AS41" s="50"/>
      <c r="AZ41" s="98" t="str">
        <f>IF(ISNUMBER(($H41)),IF('Order Form'!$K$15="Yes","Y",""),"")</f>
        <v/>
      </c>
      <c r="BD41" s="99" t="str">
        <f>IF('Order Form'!$H57&gt;0,"OF"," ")</f>
        <v xml:space="preserve"> </v>
      </c>
      <c r="BE41" s="98" t="str">
        <f>IF('Order Form'!$H57&gt;0,"Y"," ")</f>
        <v xml:space="preserve"> </v>
      </c>
      <c r="BF41" s="98" t="str">
        <f>IF('Order Form'!$H57&gt;0,"STANDARD"," ")</f>
        <v xml:space="preserve"> </v>
      </c>
    </row>
    <row r="42" spans="1:58">
      <c r="A42" s="46"/>
      <c r="B42" s="105" t="str">
        <f>IF(ISNUMBER(($H42)),'Order Form'!$D$5,"")</f>
        <v/>
      </c>
      <c r="C42" s="104" t="str">
        <f>IF(ISNUMBER(($H42)),'Order Form'!$G$5,"")</f>
        <v/>
      </c>
      <c r="D42" s="104" t="str">
        <f>IF('Order Form'!F58="","",IF(ISNUMBER(($H42)),'Order Form'!F58,""))</f>
        <v/>
      </c>
      <c r="E42" s="47"/>
      <c r="F42" s="103" t="str">
        <f>IF(ISNUMBER((H42)),SUBSTITUTE(SUBSTITUTE('Order Form'!B58,"-","")," ",""),"")</f>
        <v/>
      </c>
      <c r="G42" s="48"/>
      <c r="H42" s="102" t="str">
        <f>IF('Order Form'!H58&gt;0,'Order Form'!H58," ")</f>
        <v xml:space="preserve"> </v>
      </c>
      <c r="I42" s="101" t="str">
        <f>IF('Order Form'!$K$13="Yes",(IF('Order Form'!J58&gt;0,"",IF('Order Form'!$K$10&lt;&gt;"GR - Gratis",IF('Order Form'!I58=0,"",IF(ISNUMBER($H42),'Order Form'!I58,"")),""))),"")</f>
        <v/>
      </c>
      <c r="J42" s="101" t="str">
        <f>IF('Order Form'!$K$13="Yes",(IF('Order Form'!J58=0,"",IF('Order Form'!$K$10&lt;&gt;"GR - Gratis",IF(ISNUMBER($H42),'Order Form'!J58,""),""))),"")</f>
        <v/>
      </c>
      <c r="K42" s="49"/>
      <c r="L42" s="101" t="str">
        <f>IF('Order Form'!J58&gt;0,"",IF('Order Form'!G58=0,"",IF('Order Form'!$K$10&lt;&gt;"GR - Gratis",IF('Order Form'!$K$12="Yes",IF(ISNUMBER($H42),'Order Form'!G58*100,""),""),"")))</f>
        <v/>
      </c>
      <c r="M42" s="101" t="str">
        <f>IF('Order Form'!J58&gt;0,"",IF('Order Form'!$K$17=0,"",IF('Order Form'!$K$17=0,"",IF('Order Form'!$K$10&lt;&gt;"GR - Gratis",IF('Order Form'!$K$12="Yes",IF(ISNUMBER($H42),'Order Form'!$K$17*100,""),""),""))))</f>
        <v/>
      </c>
      <c r="N42" s="50"/>
      <c r="O42" s="100" t="str">
        <f>IF('Order Form'!$B$8="Name / Attent Of","",IF(ISNUMBER($H42),IF('Order Form'!$K$14="Yes",'Order Form'!$B$8,""),""))</f>
        <v/>
      </c>
      <c r="P42" s="108" t="str">
        <f>IF('Order Form'!$B$9="Company / Department","",IF(ISNUMBER($H42),IF('Order Form'!$K$14="Yes",'Order Form'!$B$9,""),""))</f>
        <v/>
      </c>
      <c r="Q42" s="100" t="str">
        <f>IF('Order Form'!$B$10="Address 1","",IF(ISNUMBER($H42),IF('Order Form'!$K$14="Yes",'Order Form'!$B$10,""),""))</f>
        <v/>
      </c>
      <c r="R42" s="100" t="str">
        <f>IF('Order Form'!$B$11="Address 2","",IF(ISNUMBER($H42),IF('Order Form'!$K$14="Yes",'Order Form'!$B$11,""),""))</f>
        <v/>
      </c>
      <c r="S42" s="108" t="str">
        <f>IF('Order Form'!$B$12="Address 3","",IF(ISNUMBER($H42),IF('Order Form'!$K$14="Yes",'Order Form'!$B$12,""),""))</f>
        <v/>
      </c>
      <c r="T42" s="100" t="str">
        <f>IF('Order Form'!$B$13="Town","",IF(ISNUMBER($H42),IF('Order Form'!$K$14="Yes",'Order Form'!$B$13,""),""))</f>
        <v/>
      </c>
      <c r="U42" s="46"/>
      <c r="V42" s="115" t="str">
        <f>IF('Order Form'!$B$14="Post Code","",IF(ISNUMBER($H42),IF('Order Form'!$K$14="Yes",'Order Form'!$B$14,""),""))</f>
        <v/>
      </c>
      <c r="W42" s="110" t="str">
        <f>IF('Order Form'!$B$15="Country","",IF(ISNUMBER($H42),IF('Order Form'!$K$14="Yes",VLOOKUP('Order Form'!$B$15,Lists!N:O,2,0),""),""))</f>
        <v/>
      </c>
      <c r="X42" s="112"/>
      <c r="Y42" s="111" t="str">
        <f>IF('Order Form'!$F$8="Phone","",IF(ISNUMBER($H42),IF('Order Form'!$K$14="Yes",'Order Form'!$F$8,""),""))</f>
        <v/>
      </c>
      <c r="Z42" s="109" t="str">
        <f>IF('Order Form'!$F$9="Email","",IF(ISNUMBER($H42),IF('Order Form'!$K$14="Yes",'Order Form'!$F$9,""),""))</f>
        <v/>
      </c>
      <c r="AA42" s="50"/>
      <c r="AC42" s="98" t="str">
        <f>IF(ISNUMBER(($H42)),LEFT('Order Form'!$K$10,2),"")</f>
        <v/>
      </c>
      <c r="AD42" s="46"/>
      <c r="AE42" s="98" t="str">
        <f>IF(AC42="GR",LEFT('Order Form'!$K$11,2),"")</f>
        <v/>
      </c>
      <c r="AF42" s="46"/>
      <c r="AG42" s="50"/>
      <c r="AH42" s="50"/>
      <c r="AI42" s="98" t="str">
        <f>IF(ISNUMBER(($H42)),IF('Order Form'!$K$16="Yes","P",""),"")</f>
        <v/>
      </c>
      <c r="AJ42" s="46"/>
      <c r="AK42" s="118"/>
      <c r="AL42" s="118"/>
      <c r="AM42" s="46"/>
      <c r="AN42" s="46"/>
      <c r="AO42" s="50"/>
      <c r="AP42" s="46"/>
      <c r="AQ42" s="50"/>
      <c r="AR42" s="50"/>
      <c r="AS42" s="50"/>
      <c r="AZ42" s="98" t="str">
        <f>IF(ISNUMBER(($H42)),IF('Order Form'!$K$15="Yes","Y",""),"")</f>
        <v/>
      </c>
      <c r="BD42" s="99" t="str">
        <f>IF('Order Form'!$H58&gt;0,"OF"," ")</f>
        <v xml:space="preserve"> </v>
      </c>
      <c r="BE42" s="98" t="str">
        <f>IF('Order Form'!$H58&gt;0,"Y"," ")</f>
        <v xml:space="preserve"> </v>
      </c>
      <c r="BF42" s="98" t="str">
        <f>IF('Order Form'!$H58&gt;0,"STANDARD"," ")</f>
        <v xml:space="preserve"> </v>
      </c>
    </row>
    <row r="43" spans="1:58">
      <c r="A43" s="46"/>
      <c r="B43" s="105" t="str">
        <f>IF(ISNUMBER(($H43)),'Order Form'!$D$5,"")</f>
        <v/>
      </c>
      <c r="C43" s="104" t="str">
        <f>IF(ISNUMBER(($H43)),'Order Form'!$G$5,"")</f>
        <v/>
      </c>
      <c r="D43" s="104" t="str">
        <f>IF('Order Form'!F59="","",IF(ISNUMBER(($H43)),'Order Form'!F59,""))</f>
        <v/>
      </c>
      <c r="E43" s="47"/>
      <c r="F43" s="103" t="str">
        <f>IF(ISNUMBER((H43)),SUBSTITUTE(SUBSTITUTE('Order Form'!B59,"-","")," ",""),"")</f>
        <v/>
      </c>
      <c r="G43" s="48"/>
      <c r="H43" s="102" t="str">
        <f>IF('Order Form'!H59&gt;0,'Order Form'!H59," ")</f>
        <v xml:space="preserve"> </v>
      </c>
      <c r="I43" s="101" t="str">
        <f>IF('Order Form'!$K$13="Yes",(IF('Order Form'!J59&gt;0,"",IF('Order Form'!$K$10&lt;&gt;"GR - Gratis",IF('Order Form'!I59=0,"",IF(ISNUMBER($H43),'Order Form'!I59,"")),""))),"")</f>
        <v/>
      </c>
      <c r="J43" s="101" t="str">
        <f>IF('Order Form'!$K$13="Yes",(IF('Order Form'!J59=0,"",IF('Order Form'!$K$10&lt;&gt;"GR - Gratis",IF(ISNUMBER($H43),'Order Form'!J59,""),""))),"")</f>
        <v/>
      </c>
      <c r="K43" s="49"/>
      <c r="L43" s="101" t="str">
        <f>IF('Order Form'!J59&gt;0,"",IF('Order Form'!G59=0,"",IF('Order Form'!$K$10&lt;&gt;"GR - Gratis",IF('Order Form'!$K$12="Yes",IF(ISNUMBER($H43),'Order Form'!G59*100,""),""),"")))</f>
        <v/>
      </c>
      <c r="M43" s="101" t="str">
        <f>IF('Order Form'!J59&gt;0,"",IF('Order Form'!$K$17=0,"",IF('Order Form'!$K$17=0,"",IF('Order Form'!$K$10&lt;&gt;"GR - Gratis",IF('Order Form'!$K$12="Yes",IF(ISNUMBER($H43),'Order Form'!$K$17*100,""),""),""))))</f>
        <v/>
      </c>
      <c r="N43" s="50"/>
      <c r="O43" s="100" t="str">
        <f>IF('Order Form'!$B$8="Name / Attent Of","",IF(ISNUMBER($H43),IF('Order Form'!$K$14="Yes",'Order Form'!$B$8,""),""))</f>
        <v/>
      </c>
      <c r="P43" s="108" t="str">
        <f>IF('Order Form'!$B$9="Company / Department","",IF(ISNUMBER($H43),IF('Order Form'!$K$14="Yes",'Order Form'!$B$9,""),""))</f>
        <v/>
      </c>
      <c r="Q43" s="100" t="str">
        <f>IF('Order Form'!$B$10="Address 1","",IF(ISNUMBER($H43),IF('Order Form'!$K$14="Yes",'Order Form'!$B$10,""),""))</f>
        <v/>
      </c>
      <c r="R43" s="100" t="str">
        <f>IF('Order Form'!$B$11="Address 2","",IF(ISNUMBER($H43),IF('Order Form'!$K$14="Yes",'Order Form'!$B$11,""),""))</f>
        <v/>
      </c>
      <c r="S43" s="108" t="str">
        <f>IF('Order Form'!$B$12="Address 3","",IF(ISNUMBER($H43),IF('Order Form'!$K$14="Yes",'Order Form'!$B$12,""),""))</f>
        <v/>
      </c>
      <c r="T43" s="100" t="str">
        <f>IF('Order Form'!$B$13="Town","",IF(ISNUMBER($H43),IF('Order Form'!$K$14="Yes",'Order Form'!$B$13,""),""))</f>
        <v/>
      </c>
      <c r="U43" s="46"/>
      <c r="V43" s="115" t="str">
        <f>IF('Order Form'!$B$14="Post Code","",IF(ISNUMBER($H43),IF('Order Form'!$K$14="Yes",'Order Form'!$B$14,""),""))</f>
        <v/>
      </c>
      <c r="W43" s="110" t="str">
        <f>IF('Order Form'!$B$15="Country","",IF(ISNUMBER($H43),IF('Order Form'!$K$14="Yes",VLOOKUP('Order Form'!$B$15,Lists!N:O,2,0),""),""))</f>
        <v/>
      </c>
      <c r="X43" s="112"/>
      <c r="Y43" s="111" t="str">
        <f>IF('Order Form'!$F$8="Phone","",IF(ISNUMBER($H43),IF('Order Form'!$K$14="Yes",'Order Form'!$F$8,""),""))</f>
        <v/>
      </c>
      <c r="Z43" s="109" t="str">
        <f>IF('Order Form'!$F$9="Email","",IF(ISNUMBER($H43),IF('Order Form'!$K$14="Yes",'Order Form'!$F$9,""),""))</f>
        <v/>
      </c>
      <c r="AA43" s="50"/>
      <c r="AC43" s="98" t="str">
        <f>IF(ISNUMBER(($H43)),LEFT('Order Form'!$K$10,2),"")</f>
        <v/>
      </c>
      <c r="AD43" s="46"/>
      <c r="AE43" s="98" t="str">
        <f>IF(AC43="GR",LEFT('Order Form'!$K$11,2),"")</f>
        <v/>
      </c>
      <c r="AF43" s="46"/>
      <c r="AG43" s="50"/>
      <c r="AH43" s="50"/>
      <c r="AI43" s="98" t="str">
        <f>IF(ISNUMBER(($H43)),IF('Order Form'!$K$16="Yes","P",""),"")</f>
        <v/>
      </c>
      <c r="AJ43" s="46"/>
      <c r="AK43" s="118"/>
      <c r="AL43" s="118"/>
      <c r="AM43" s="46"/>
      <c r="AN43" s="46"/>
      <c r="AO43" s="50"/>
      <c r="AP43" s="46"/>
      <c r="AQ43" s="50"/>
      <c r="AR43" s="50"/>
      <c r="AS43" s="50"/>
      <c r="AZ43" s="98" t="str">
        <f>IF(ISNUMBER(($H43)),IF('Order Form'!$K$15="Yes","Y",""),"")</f>
        <v/>
      </c>
      <c r="BD43" s="99" t="str">
        <f>IF('Order Form'!$H59&gt;0,"OF"," ")</f>
        <v xml:space="preserve"> </v>
      </c>
      <c r="BE43" s="98" t="str">
        <f>IF('Order Form'!$H59&gt;0,"Y"," ")</f>
        <v xml:space="preserve"> </v>
      </c>
      <c r="BF43" s="98" t="str">
        <f>IF('Order Form'!$H59&gt;0,"STANDARD"," ")</f>
        <v xml:space="preserve"> </v>
      </c>
    </row>
    <row r="44" spans="1:58">
      <c r="A44" s="46"/>
      <c r="B44" s="105" t="str">
        <f>IF(ISNUMBER(($H44)),'Order Form'!$D$5,"")</f>
        <v/>
      </c>
      <c r="C44" s="104" t="str">
        <f>IF(ISNUMBER(($H44)),'Order Form'!$G$5,"")</f>
        <v/>
      </c>
      <c r="D44" s="104" t="str">
        <f>IF('Order Form'!F60="","",IF(ISNUMBER(($H44)),'Order Form'!F60,""))</f>
        <v/>
      </c>
      <c r="E44" s="47"/>
      <c r="F44" s="103" t="str">
        <f>IF(ISNUMBER((H44)),SUBSTITUTE(SUBSTITUTE('Order Form'!B60,"-","")," ",""),"")</f>
        <v/>
      </c>
      <c r="G44" s="48"/>
      <c r="H44" s="102" t="str">
        <f>IF('Order Form'!H60&gt;0,'Order Form'!H60," ")</f>
        <v xml:space="preserve"> </v>
      </c>
      <c r="I44" s="101" t="str">
        <f>IF('Order Form'!$K$13="Yes",(IF('Order Form'!J60&gt;0,"",IF('Order Form'!$K$10&lt;&gt;"GR - Gratis",IF('Order Form'!I60=0,"",IF(ISNUMBER($H44),'Order Form'!I60,"")),""))),"")</f>
        <v/>
      </c>
      <c r="J44" s="101" t="str">
        <f>IF('Order Form'!$K$13="Yes",(IF('Order Form'!J60=0,"",IF('Order Form'!$K$10&lt;&gt;"GR - Gratis",IF(ISNUMBER($H44),'Order Form'!J60,""),""))),"")</f>
        <v/>
      </c>
      <c r="K44" s="49"/>
      <c r="L44" s="101" t="str">
        <f>IF('Order Form'!J60&gt;0,"",IF('Order Form'!G60=0,"",IF('Order Form'!$K$10&lt;&gt;"GR - Gratis",IF('Order Form'!$K$12="Yes",IF(ISNUMBER($H44),'Order Form'!G60*100,""),""),"")))</f>
        <v/>
      </c>
      <c r="M44" s="101" t="str">
        <f>IF('Order Form'!J60&gt;0,"",IF('Order Form'!$K$17=0,"",IF('Order Form'!$K$17=0,"",IF('Order Form'!$K$10&lt;&gt;"GR - Gratis",IF('Order Form'!$K$12="Yes",IF(ISNUMBER($H44),'Order Form'!$K$17*100,""),""),""))))</f>
        <v/>
      </c>
      <c r="N44" s="50"/>
      <c r="O44" s="100" t="str">
        <f>IF('Order Form'!$B$8="Name / Attent Of","",IF(ISNUMBER($H44),IF('Order Form'!$K$14="Yes",'Order Form'!$B$8,""),""))</f>
        <v/>
      </c>
      <c r="P44" s="108" t="str">
        <f>IF('Order Form'!$B$9="Company / Department","",IF(ISNUMBER($H44),IF('Order Form'!$K$14="Yes",'Order Form'!$B$9,""),""))</f>
        <v/>
      </c>
      <c r="Q44" s="100" t="str">
        <f>IF('Order Form'!$B$10="Address 1","",IF(ISNUMBER($H44),IF('Order Form'!$K$14="Yes",'Order Form'!$B$10,""),""))</f>
        <v/>
      </c>
      <c r="R44" s="100" t="str">
        <f>IF('Order Form'!$B$11="Address 2","",IF(ISNUMBER($H44),IF('Order Form'!$K$14="Yes",'Order Form'!$B$11,""),""))</f>
        <v/>
      </c>
      <c r="S44" s="108" t="str">
        <f>IF('Order Form'!$B$12="Address 3","",IF(ISNUMBER($H44),IF('Order Form'!$K$14="Yes",'Order Form'!$B$12,""),""))</f>
        <v/>
      </c>
      <c r="T44" s="100" t="str">
        <f>IF('Order Form'!$B$13="Town","",IF(ISNUMBER($H44),IF('Order Form'!$K$14="Yes",'Order Form'!$B$13,""),""))</f>
        <v/>
      </c>
      <c r="U44" s="46"/>
      <c r="V44" s="115" t="str">
        <f>IF('Order Form'!$B$14="Post Code","",IF(ISNUMBER($H44),IF('Order Form'!$K$14="Yes",'Order Form'!$B$14,""),""))</f>
        <v/>
      </c>
      <c r="W44" s="110" t="str">
        <f>IF('Order Form'!$B$15="Country","",IF(ISNUMBER($H44),IF('Order Form'!$K$14="Yes",VLOOKUP('Order Form'!$B$15,Lists!N:O,2,0),""),""))</f>
        <v/>
      </c>
      <c r="X44" s="112"/>
      <c r="Y44" s="111" t="str">
        <f>IF('Order Form'!$F$8="Phone","",IF(ISNUMBER($H44),IF('Order Form'!$K$14="Yes",'Order Form'!$F$8,""),""))</f>
        <v/>
      </c>
      <c r="Z44" s="109" t="str">
        <f>IF('Order Form'!$F$9="Email","",IF(ISNUMBER($H44),IF('Order Form'!$K$14="Yes",'Order Form'!$F$9,""),""))</f>
        <v/>
      </c>
      <c r="AA44" s="50"/>
      <c r="AC44" s="98" t="str">
        <f>IF(ISNUMBER(($H44)),LEFT('Order Form'!$K$10,2),"")</f>
        <v/>
      </c>
      <c r="AD44" s="46"/>
      <c r="AE44" s="98" t="str">
        <f>IF(AC44="GR",LEFT('Order Form'!$K$11,2),"")</f>
        <v/>
      </c>
      <c r="AF44" s="46"/>
      <c r="AG44" s="50"/>
      <c r="AH44" s="50"/>
      <c r="AI44" s="98" t="str">
        <f>IF(ISNUMBER(($H44)),IF('Order Form'!$K$16="Yes","P",""),"")</f>
        <v/>
      </c>
      <c r="AJ44" s="46"/>
      <c r="AK44" s="118"/>
      <c r="AL44" s="118"/>
      <c r="AM44" s="46"/>
      <c r="AN44" s="46"/>
      <c r="AO44" s="50"/>
      <c r="AP44" s="46"/>
      <c r="AQ44" s="50"/>
      <c r="AR44" s="50"/>
      <c r="AS44" s="50"/>
      <c r="AZ44" s="98" t="str">
        <f>IF(ISNUMBER(($H44)),IF('Order Form'!$K$15="Yes","Y",""),"")</f>
        <v/>
      </c>
      <c r="BD44" s="99" t="str">
        <f>IF('Order Form'!$H60&gt;0,"OF"," ")</f>
        <v xml:space="preserve"> </v>
      </c>
      <c r="BE44" s="98" t="str">
        <f>IF('Order Form'!$H60&gt;0,"Y"," ")</f>
        <v xml:space="preserve"> </v>
      </c>
      <c r="BF44" s="98" t="str">
        <f>IF('Order Form'!$H60&gt;0,"STANDARD"," ")</f>
        <v xml:space="preserve"> </v>
      </c>
    </row>
    <row r="45" spans="1:58">
      <c r="A45" s="46"/>
      <c r="B45" s="105" t="str">
        <f>IF(ISNUMBER(($H45)),'Order Form'!$D$5,"")</f>
        <v/>
      </c>
      <c r="C45" s="104" t="str">
        <f>IF(ISNUMBER(($H45)),'Order Form'!$G$5,"")</f>
        <v/>
      </c>
      <c r="D45" s="104" t="str">
        <f>IF('Order Form'!F61="","",IF(ISNUMBER(($H45)),'Order Form'!F61,""))</f>
        <v/>
      </c>
      <c r="E45" s="47"/>
      <c r="F45" s="103" t="str">
        <f>IF(ISNUMBER((H45)),SUBSTITUTE(SUBSTITUTE('Order Form'!B61,"-","")," ",""),"")</f>
        <v/>
      </c>
      <c r="G45" s="48"/>
      <c r="H45" s="102" t="str">
        <f>IF('Order Form'!H61&gt;0,'Order Form'!H61," ")</f>
        <v xml:space="preserve"> </v>
      </c>
      <c r="I45" s="101" t="str">
        <f>IF('Order Form'!$K$13="Yes",(IF('Order Form'!J61&gt;0,"",IF('Order Form'!$K$10&lt;&gt;"GR - Gratis",IF('Order Form'!I61=0,"",IF(ISNUMBER($H45),'Order Form'!I61,"")),""))),"")</f>
        <v/>
      </c>
      <c r="J45" s="101" t="str">
        <f>IF('Order Form'!$K$13="Yes",(IF('Order Form'!J61=0,"",IF('Order Form'!$K$10&lt;&gt;"GR - Gratis",IF(ISNUMBER($H45),'Order Form'!J61,""),""))),"")</f>
        <v/>
      </c>
      <c r="K45" s="49"/>
      <c r="L45" s="101" t="str">
        <f>IF('Order Form'!J61&gt;0,"",IF('Order Form'!G61=0,"",IF('Order Form'!$K$10&lt;&gt;"GR - Gratis",IF('Order Form'!$K$12="Yes",IF(ISNUMBER($H45),'Order Form'!G61*100,""),""),"")))</f>
        <v/>
      </c>
      <c r="M45" s="101" t="str">
        <f>IF('Order Form'!J61&gt;0,"",IF('Order Form'!$K$17=0,"",IF('Order Form'!$K$17=0,"",IF('Order Form'!$K$10&lt;&gt;"GR - Gratis",IF('Order Form'!$K$12="Yes",IF(ISNUMBER($H45),'Order Form'!$K$17*100,""),""),""))))</f>
        <v/>
      </c>
      <c r="N45" s="50"/>
      <c r="O45" s="100" t="str">
        <f>IF('Order Form'!$B$8="Name / Attent Of","",IF(ISNUMBER($H45),IF('Order Form'!$K$14="Yes",'Order Form'!$B$8,""),""))</f>
        <v/>
      </c>
      <c r="P45" s="108" t="str">
        <f>IF('Order Form'!$B$9="Company / Department","",IF(ISNUMBER($H45),IF('Order Form'!$K$14="Yes",'Order Form'!$B$9,""),""))</f>
        <v/>
      </c>
      <c r="Q45" s="100" t="str">
        <f>IF('Order Form'!$B$10="Address 1","",IF(ISNUMBER($H45),IF('Order Form'!$K$14="Yes",'Order Form'!$B$10,""),""))</f>
        <v/>
      </c>
      <c r="R45" s="100" t="str">
        <f>IF('Order Form'!$B$11="Address 2","",IF(ISNUMBER($H45),IF('Order Form'!$K$14="Yes",'Order Form'!$B$11,""),""))</f>
        <v/>
      </c>
      <c r="S45" s="108" t="str">
        <f>IF('Order Form'!$B$12="Address 3","",IF(ISNUMBER($H45),IF('Order Form'!$K$14="Yes",'Order Form'!$B$12,""),""))</f>
        <v/>
      </c>
      <c r="T45" s="100" t="str">
        <f>IF('Order Form'!$B$13="Town","",IF(ISNUMBER($H45),IF('Order Form'!$K$14="Yes",'Order Form'!$B$13,""),""))</f>
        <v/>
      </c>
      <c r="U45" s="46"/>
      <c r="V45" s="115" t="str">
        <f>IF('Order Form'!$B$14="Post Code","",IF(ISNUMBER($H45),IF('Order Form'!$K$14="Yes",'Order Form'!$B$14,""),""))</f>
        <v/>
      </c>
      <c r="W45" s="110" t="str">
        <f>IF('Order Form'!$B$15="Country","",IF(ISNUMBER($H45),IF('Order Form'!$K$14="Yes",VLOOKUP('Order Form'!$B$15,Lists!N:O,2,0),""),""))</f>
        <v/>
      </c>
      <c r="X45" s="112"/>
      <c r="Y45" s="111" t="str">
        <f>IF('Order Form'!$F$8="Phone","",IF(ISNUMBER($H45),IF('Order Form'!$K$14="Yes",'Order Form'!$F$8,""),""))</f>
        <v/>
      </c>
      <c r="Z45" s="109" t="str">
        <f>IF('Order Form'!$F$9="Email","",IF(ISNUMBER($H45),IF('Order Form'!$K$14="Yes",'Order Form'!$F$9,""),""))</f>
        <v/>
      </c>
      <c r="AA45" s="50"/>
      <c r="AC45" s="98" t="str">
        <f>IF(ISNUMBER(($H45)),LEFT('Order Form'!$K$10,2),"")</f>
        <v/>
      </c>
      <c r="AD45" s="46"/>
      <c r="AE45" s="98" t="str">
        <f>IF(AC45="GR",LEFT('Order Form'!$K$11,2),"")</f>
        <v/>
      </c>
      <c r="AF45" s="46"/>
      <c r="AG45" s="50"/>
      <c r="AH45" s="50"/>
      <c r="AI45" s="98" t="str">
        <f>IF(ISNUMBER(($H45)),IF('Order Form'!$K$16="Yes","P",""),"")</f>
        <v/>
      </c>
      <c r="AJ45" s="46"/>
      <c r="AK45" s="118"/>
      <c r="AL45" s="118"/>
      <c r="AM45" s="46"/>
      <c r="AN45" s="46"/>
      <c r="AO45" s="50"/>
      <c r="AP45" s="46"/>
      <c r="AQ45" s="50"/>
      <c r="AR45" s="50"/>
      <c r="AS45" s="50"/>
      <c r="AZ45" s="98" t="str">
        <f>IF(ISNUMBER(($H45)),IF('Order Form'!$K$15="Yes","Y",""),"")</f>
        <v/>
      </c>
      <c r="BD45" s="99" t="str">
        <f>IF('Order Form'!$H61&gt;0,"OF"," ")</f>
        <v xml:space="preserve"> </v>
      </c>
      <c r="BE45" s="98" t="str">
        <f>IF('Order Form'!$H61&gt;0,"Y"," ")</f>
        <v xml:space="preserve"> </v>
      </c>
      <c r="BF45" s="98" t="str">
        <f>IF('Order Form'!$H61&gt;0,"STANDARD"," ")</f>
        <v xml:space="preserve"> </v>
      </c>
    </row>
    <row r="46" spans="1:58">
      <c r="A46" s="46"/>
      <c r="B46" s="105" t="str">
        <f>IF(ISNUMBER(($H46)),'Order Form'!$D$5,"")</f>
        <v/>
      </c>
      <c r="C46" s="104" t="str">
        <f>IF(ISNUMBER(($H46)),'Order Form'!$G$5,"")</f>
        <v/>
      </c>
      <c r="D46" s="104" t="str">
        <f>IF('Order Form'!F62="","",IF(ISNUMBER(($H46)),'Order Form'!F62,""))</f>
        <v/>
      </c>
      <c r="E46" s="47"/>
      <c r="F46" s="103" t="str">
        <f>IF(ISNUMBER((H46)),SUBSTITUTE(SUBSTITUTE('Order Form'!B62,"-","")," ",""),"")</f>
        <v/>
      </c>
      <c r="G46" s="48"/>
      <c r="H46" s="102" t="str">
        <f>IF('Order Form'!H62&gt;0,'Order Form'!H62," ")</f>
        <v xml:space="preserve"> </v>
      </c>
      <c r="I46" s="101" t="str">
        <f>IF('Order Form'!$K$13="Yes",(IF('Order Form'!J62&gt;0,"",IF('Order Form'!$K$10&lt;&gt;"GR - Gratis",IF('Order Form'!I62=0,"",IF(ISNUMBER($H46),'Order Form'!I62,"")),""))),"")</f>
        <v/>
      </c>
      <c r="J46" s="101" t="str">
        <f>IF('Order Form'!$K$13="Yes",(IF('Order Form'!J62=0,"",IF('Order Form'!$K$10&lt;&gt;"GR - Gratis",IF(ISNUMBER($H46),'Order Form'!J62,""),""))),"")</f>
        <v/>
      </c>
      <c r="K46" s="49"/>
      <c r="L46" s="101" t="str">
        <f>IF('Order Form'!J62&gt;0,"",IF('Order Form'!G62=0,"",IF('Order Form'!$K$10&lt;&gt;"GR - Gratis",IF('Order Form'!$K$12="Yes",IF(ISNUMBER($H46),'Order Form'!G62*100,""),""),"")))</f>
        <v/>
      </c>
      <c r="M46" s="101" t="str">
        <f>IF('Order Form'!J62&gt;0,"",IF('Order Form'!$K$17=0,"",IF('Order Form'!$K$17=0,"",IF('Order Form'!$K$10&lt;&gt;"GR - Gratis",IF('Order Form'!$K$12="Yes",IF(ISNUMBER($H46),'Order Form'!$K$17*100,""),""),""))))</f>
        <v/>
      </c>
      <c r="N46" s="50"/>
      <c r="O46" s="100" t="str">
        <f>IF('Order Form'!$B$8="Name / Attent Of","",IF(ISNUMBER($H46),IF('Order Form'!$K$14="Yes",'Order Form'!$B$8,""),""))</f>
        <v/>
      </c>
      <c r="P46" s="108" t="str">
        <f>IF('Order Form'!$B$9="Company / Department","",IF(ISNUMBER($H46),IF('Order Form'!$K$14="Yes",'Order Form'!$B$9,""),""))</f>
        <v/>
      </c>
      <c r="Q46" s="100" t="str">
        <f>IF('Order Form'!$B$10="Address 1","",IF(ISNUMBER($H46),IF('Order Form'!$K$14="Yes",'Order Form'!$B$10,""),""))</f>
        <v/>
      </c>
      <c r="R46" s="100" t="str">
        <f>IF('Order Form'!$B$11="Address 2","",IF(ISNUMBER($H46),IF('Order Form'!$K$14="Yes",'Order Form'!$B$11,""),""))</f>
        <v/>
      </c>
      <c r="S46" s="108" t="str">
        <f>IF('Order Form'!$B$12="Address 3","",IF(ISNUMBER($H46),IF('Order Form'!$K$14="Yes",'Order Form'!$B$12,""),""))</f>
        <v/>
      </c>
      <c r="T46" s="100" t="str">
        <f>IF('Order Form'!$B$13="Town","",IF(ISNUMBER($H46),IF('Order Form'!$K$14="Yes",'Order Form'!$B$13,""),""))</f>
        <v/>
      </c>
      <c r="U46" s="46"/>
      <c r="V46" s="115" t="str">
        <f>IF('Order Form'!$B$14="Post Code","",IF(ISNUMBER($H46),IF('Order Form'!$K$14="Yes",'Order Form'!$B$14,""),""))</f>
        <v/>
      </c>
      <c r="W46" s="110" t="str">
        <f>IF('Order Form'!$B$15="Country","",IF(ISNUMBER($H46),IF('Order Form'!$K$14="Yes",VLOOKUP('Order Form'!$B$15,Lists!N:O,2,0),""),""))</f>
        <v/>
      </c>
      <c r="X46" s="112"/>
      <c r="Y46" s="111" t="str">
        <f>IF('Order Form'!$F$8="Phone","",IF(ISNUMBER($H46),IF('Order Form'!$K$14="Yes",'Order Form'!$F$8,""),""))</f>
        <v/>
      </c>
      <c r="Z46" s="109" t="str">
        <f>IF('Order Form'!$F$9="Email","",IF(ISNUMBER($H46),IF('Order Form'!$K$14="Yes",'Order Form'!$F$9,""),""))</f>
        <v/>
      </c>
      <c r="AA46" s="50"/>
      <c r="AC46" s="98" t="str">
        <f>IF(ISNUMBER(($H46)),LEFT('Order Form'!$K$10,2),"")</f>
        <v/>
      </c>
      <c r="AD46" s="46"/>
      <c r="AE46" s="98" t="str">
        <f>IF(AC46="GR",LEFT('Order Form'!$K$11,2),"")</f>
        <v/>
      </c>
      <c r="AF46" s="46"/>
      <c r="AG46" s="50"/>
      <c r="AH46" s="50"/>
      <c r="AI46" s="98" t="str">
        <f>IF(ISNUMBER(($H46)),IF('Order Form'!$K$16="Yes","P",""),"")</f>
        <v/>
      </c>
      <c r="AJ46" s="46"/>
      <c r="AK46" s="118"/>
      <c r="AL46" s="118"/>
      <c r="AM46" s="46"/>
      <c r="AN46" s="46"/>
      <c r="AO46" s="50"/>
      <c r="AP46" s="46"/>
      <c r="AQ46" s="50"/>
      <c r="AR46" s="50"/>
      <c r="AS46" s="50"/>
      <c r="AZ46" s="98" t="str">
        <f>IF(ISNUMBER(($H46)),IF('Order Form'!$K$15="Yes","Y",""),"")</f>
        <v/>
      </c>
      <c r="BD46" s="99" t="str">
        <f>IF('Order Form'!$H62&gt;0,"OF"," ")</f>
        <v xml:space="preserve"> </v>
      </c>
      <c r="BE46" s="98" t="str">
        <f>IF('Order Form'!$H62&gt;0,"Y"," ")</f>
        <v xml:space="preserve"> </v>
      </c>
      <c r="BF46" s="98" t="str">
        <f>IF('Order Form'!$H62&gt;0,"STANDARD"," ")</f>
        <v xml:space="preserve"> </v>
      </c>
    </row>
    <row r="47" spans="1:58">
      <c r="A47" s="46"/>
      <c r="B47" s="105" t="str">
        <f>IF(ISNUMBER(($H47)),'Order Form'!$D$5,"")</f>
        <v/>
      </c>
      <c r="C47" s="104" t="str">
        <f>IF(ISNUMBER(($H47)),'Order Form'!$G$5,"")</f>
        <v/>
      </c>
      <c r="D47" s="104" t="str">
        <f>IF('Order Form'!F63="","",IF(ISNUMBER(($H47)),'Order Form'!F63,""))</f>
        <v/>
      </c>
      <c r="E47" s="47"/>
      <c r="F47" s="103" t="str">
        <f>IF(ISNUMBER((H47)),SUBSTITUTE(SUBSTITUTE('Order Form'!B63,"-","")," ",""),"")</f>
        <v/>
      </c>
      <c r="G47" s="48"/>
      <c r="H47" s="102" t="str">
        <f>IF('Order Form'!H63&gt;0,'Order Form'!H63," ")</f>
        <v xml:space="preserve"> </v>
      </c>
      <c r="I47" s="101" t="str">
        <f>IF('Order Form'!$K$13="Yes",(IF('Order Form'!J63&gt;0,"",IF('Order Form'!$K$10&lt;&gt;"GR - Gratis",IF('Order Form'!I63=0,"",IF(ISNUMBER($H47),'Order Form'!I63,"")),""))),"")</f>
        <v/>
      </c>
      <c r="J47" s="101" t="str">
        <f>IF('Order Form'!$K$13="Yes",(IF('Order Form'!J63=0,"",IF('Order Form'!$K$10&lt;&gt;"GR - Gratis",IF(ISNUMBER($H47),'Order Form'!J63,""),""))),"")</f>
        <v/>
      </c>
      <c r="K47" s="49"/>
      <c r="L47" s="101" t="str">
        <f>IF('Order Form'!J63&gt;0,"",IF('Order Form'!G63=0,"",IF('Order Form'!$K$10&lt;&gt;"GR - Gratis",IF('Order Form'!$K$12="Yes",IF(ISNUMBER($H47),'Order Form'!G63*100,""),""),"")))</f>
        <v/>
      </c>
      <c r="M47" s="101" t="str">
        <f>IF('Order Form'!J63&gt;0,"",IF('Order Form'!$K$17=0,"",IF('Order Form'!$K$17=0,"",IF('Order Form'!$K$10&lt;&gt;"GR - Gratis",IF('Order Form'!$K$12="Yes",IF(ISNUMBER($H47),'Order Form'!$K$17*100,""),""),""))))</f>
        <v/>
      </c>
      <c r="N47" s="50"/>
      <c r="O47" s="100" t="str">
        <f>IF('Order Form'!$B$8="Name / Attent Of","",IF(ISNUMBER($H47),IF('Order Form'!$K$14="Yes",'Order Form'!$B$8,""),""))</f>
        <v/>
      </c>
      <c r="P47" s="108" t="str">
        <f>IF('Order Form'!$B$9="Company / Department","",IF(ISNUMBER($H47),IF('Order Form'!$K$14="Yes",'Order Form'!$B$9,""),""))</f>
        <v/>
      </c>
      <c r="Q47" s="100" t="str">
        <f>IF('Order Form'!$B$10="Address 1","",IF(ISNUMBER($H47),IF('Order Form'!$K$14="Yes",'Order Form'!$B$10,""),""))</f>
        <v/>
      </c>
      <c r="R47" s="100" t="str">
        <f>IF('Order Form'!$B$11="Address 2","",IF(ISNUMBER($H47),IF('Order Form'!$K$14="Yes",'Order Form'!$B$11,""),""))</f>
        <v/>
      </c>
      <c r="S47" s="108" t="str">
        <f>IF('Order Form'!$B$12="Address 3","",IF(ISNUMBER($H47),IF('Order Form'!$K$14="Yes",'Order Form'!$B$12,""),""))</f>
        <v/>
      </c>
      <c r="T47" s="100" t="str">
        <f>IF('Order Form'!$B$13="Town","",IF(ISNUMBER($H47),IF('Order Form'!$K$14="Yes",'Order Form'!$B$13,""),""))</f>
        <v/>
      </c>
      <c r="U47" s="46"/>
      <c r="V47" s="115" t="str">
        <f>IF('Order Form'!$B$14="Post Code","",IF(ISNUMBER($H47),IF('Order Form'!$K$14="Yes",'Order Form'!$B$14,""),""))</f>
        <v/>
      </c>
      <c r="W47" s="110" t="str">
        <f>IF('Order Form'!$B$15="Country","",IF(ISNUMBER($H47),IF('Order Form'!$K$14="Yes",VLOOKUP('Order Form'!$B$15,Lists!N:O,2,0),""),""))</f>
        <v/>
      </c>
      <c r="X47" s="112"/>
      <c r="Y47" s="111" t="str">
        <f>IF('Order Form'!$F$8="Phone","",IF(ISNUMBER($H47),IF('Order Form'!$K$14="Yes",'Order Form'!$F$8,""),""))</f>
        <v/>
      </c>
      <c r="Z47" s="109" t="str">
        <f>IF('Order Form'!$F$9="Email","",IF(ISNUMBER($H47),IF('Order Form'!$K$14="Yes",'Order Form'!$F$9,""),""))</f>
        <v/>
      </c>
      <c r="AA47" s="50"/>
      <c r="AC47" s="98" t="str">
        <f>IF(ISNUMBER(($H47)),LEFT('Order Form'!$K$10,2),"")</f>
        <v/>
      </c>
      <c r="AD47" s="46"/>
      <c r="AE47" s="98" t="str">
        <f>IF(AC47="GR",LEFT('Order Form'!$K$11,2),"")</f>
        <v/>
      </c>
      <c r="AF47" s="46"/>
      <c r="AG47" s="50"/>
      <c r="AH47" s="50"/>
      <c r="AI47" s="98" t="str">
        <f>IF(ISNUMBER(($H47)),IF('Order Form'!$K$16="Yes","P",""),"")</f>
        <v/>
      </c>
      <c r="AJ47" s="46"/>
      <c r="AK47" s="118"/>
      <c r="AL47" s="118"/>
      <c r="AM47" s="46"/>
      <c r="AN47" s="46"/>
      <c r="AO47" s="50"/>
      <c r="AP47" s="46"/>
      <c r="AQ47" s="50"/>
      <c r="AR47" s="50"/>
      <c r="AS47" s="50"/>
      <c r="AZ47" s="98" t="str">
        <f>IF(ISNUMBER(($H47)),IF('Order Form'!$K$15="Yes","Y",""),"")</f>
        <v/>
      </c>
      <c r="BD47" s="99" t="str">
        <f>IF('Order Form'!$H63&gt;0,"OF"," ")</f>
        <v xml:space="preserve"> </v>
      </c>
      <c r="BE47" s="98" t="str">
        <f>IF('Order Form'!$H63&gt;0,"Y"," ")</f>
        <v xml:space="preserve"> </v>
      </c>
      <c r="BF47" s="98" t="str">
        <f>IF('Order Form'!$H63&gt;0,"STANDARD"," ")</f>
        <v xml:space="preserve"> </v>
      </c>
    </row>
    <row r="48" spans="1:58">
      <c r="A48" s="46"/>
      <c r="B48" s="105" t="str">
        <f>IF(ISNUMBER(($H48)),'Order Form'!$D$5,"")</f>
        <v/>
      </c>
      <c r="C48" s="104" t="str">
        <f>IF(ISNUMBER(($H48)),'Order Form'!$G$5,"")</f>
        <v/>
      </c>
      <c r="D48" s="104" t="str">
        <f>IF('Order Form'!F64="","",IF(ISNUMBER(($H48)),'Order Form'!F64,""))</f>
        <v/>
      </c>
      <c r="E48" s="47"/>
      <c r="F48" s="103" t="str">
        <f>IF(ISNUMBER((H48)),SUBSTITUTE(SUBSTITUTE('Order Form'!B64,"-","")," ",""),"")</f>
        <v/>
      </c>
      <c r="G48" s="48"/>
      <c r="H48" s="102" t="str">
        <f>IF('Order Form'!H64&gt;0,'Order Form'!H64," ")</f>
        <v xml:space="preserve"> </v>
      </c>
      <c r="I48" s="101" t="str">
        <f>IF('Order Form'!$K$13="Yes",(IF('Order Form'!J64&gt;0,"",IF('Order Form'!$K$10&lt;&gt;"GR - Gratis",IF('Order Form'!I64=0,"",IF(ISNUMBER($H48),'Order Form'!I64,"")),""))),"")</f>
        <v/>
      </c>
      <c r="J48" s="101" t="str">
        <f>IF('Order Form'!$K$13="Yes",(IF('Order Form'!J64=0,"",IF('Order Form'!$K$10&lt;&gt;"GR - Gratis",IF(ISNUMBER($H48),'Order Form'!J64,""),""))),"")</f>
        <v/>
      </c>
      <c r="K48" s="49"/>
      <c r="L48" s="101" t="str">
        <f>IF('Order Form'!J64&gt;0,"",IF('Order Form'!G64=0,"",IF('Order Form'!$K$10&lt;&gt;"GR - Gratis",IF('Order Form'!$K$12="Yes",IF(ISNUMBER($H48),'Order Form'!G64*100,""),""),"")))</f>
        <v/>
      </c>
      <c r="M48" s="101" t="str">
        <f>IF('Order Form'!J64&gt;0,"",IF('Order Form'!$K$17=0,"",IF('Order Form'!$K$17=0,"",IF('Order Form'!$K$10&lt;&gt;"GR - Gratis",IF('Order Form'!$K$12="Yes",IF(ISNUMBER($H48),'Order Form'!$K$17*100,""),""),""))))</f>
        <v/>
      </c>
      <c r="N48" s="50"/>
      <c r="O48" s="100" t="str">
        <f>IF('Order Form'!$B$8="Name / Attent Of","",IF(ISNUMBER($H48),IF('Order Form'!$K$14="Yes",'Order Form'!$B$8,""),""))</f>
        <v/>
      </c>
      <c r="P48" s="108" t="str">
        <f>IF('Order Form'!$B$9="Company / Department","",IF(ISNUMBER($H48),IF('Order Form'!$K$14="Yes",'Order Form'!$B$9,""),""))</f>
        <v/>
      </c>
      <c r="Q48" s="100" t="str">
        <f>IF('Order Form'!$B$10="Address 1","",IF(ISNUMBER($H48),IF('Order Form'!$K$14="Yes",'Order Form'!$B$10,""),""))</f>
        <v/>
      </c>
      <c r="R48" s="100" t="str">
        <f>IF('Order Form'!$B$11="Address 2","",IF(ISNUMBER($H48),IF('Order Form'!$K$14="Yes",'Order Form'!$B$11,""),""))</f>
        <v/>
      </c>
      <c r="S48" s="108" t="str">
        <f>IF('Order Form'!$B$12="Address 3","",IF(ISNUMBER($H48),IF('Order Form'!$K$14="Yes",'Order Form'!$B$12,""),""))</f>
        <v/>
      </c>
      <c r="T48" s="100" t="str">
        <f>IF('Order Form'!$B$13="Town","",IF(ISNUMBER($H48),IF('Order Form'!$K$14="Yes",'Order Form'!$B$13,""),""))</f>
        <v/>
      </c>
      <c r="U48" s="46"/>
      <c r="V48" s="115" t="str">
        <f>IF('Order Form'!$B$14="Post Code","",IF(ISNUMBER($H48),IF('Order Form'!$K$14="Yes",'Order Form'!$B$14,""),""))</f>
        <v/>
      </c>
      <c r="W48" s="110" t="str">
        <f>IF('Order Form'!$B$15="Country","",IF(ISNUMBER($H48),IF('Order Form'!$K$14="Yes",VLOOKUP('Order Form'!$B$15,Lists!N:O,2,0),""),""))</f>
        <v/>
      </c>
      <c r="X48" s="112"/>
      <c r="Y48" s="111" t="str">
        <f>IF('Order Form'!$F$8="Phone","",IF(ISNUMBER($H48),IF('Order Form'!$K$14="Yes",'Order Form'!$F$8,""),""))</f>
        <v/>
      </c>
      <c r="Z48" s="109" t="str">
        <f>IF('Order Form'!$F$9="Email","",IF(ISNUMBER($H48),IF('Order Form'!$K$14="Yes",'Order Form'!$F$9,""),""))</f>
        <v/>
      </c>
      <c r="AA48" s="50"/>
      <c r="AC48" s="98" t="str">
        <f>IF(ISNUMBER(($H48)),LEFT('Order Form'!$K$10,2),"")</f>
        <v/>
      </c>
      <c r="AD48" s="46"/>
      <c r="AE48" s="98" t="str">
        <f>IF(AC48="GR",LEFT('Order Form'!$K$11,2),"")</f>
        <v/>
      </c>
      <c r="AF48" s="46"/>
      <c r="AG48" s="50"/>
      <c r="AH48" s="50"/>
      <c r="AI48" s="98" t="str">
        <f>IF(ISNUMBER(($H48)),IF('Order Form'!$K$16="Yes","P",""),"")</f>
        <v/>
      </c>
      <c r="AJ48" s="46"/>
      <c r="AK48" s="118"/>
      <c r="AL48" s="118"/>
      <c r="AM48" s="46"/>
      <c r="AN48" s="46"/>
      <c r="AO48" s="50"/>
      <c r="AP48" s="46"/>
      <c r="AQ48" s="50"/>
      <c r="AR48" s="50"/>
      <c r="AS48" s="50"/>
      <c r="AZ48" s="98" t="str">
        <f>IF(ISNUMBER(($H48)),IF('Order Form'!$K$15="Yes","Y",""),"")</f>
        <v/>
      </c>
      <c r="BD48" s="99" t="str">
        <f>IF('Order Form'!$H64&gt;0,"OF"," ")</f>
        <v xml:space="preserve"> </v>
      </c>
      <c r="BE48" s="98" t="str">
        <f>IF('Order Form'!$H64&gt;0,"Y"," ")</f>
        <v xml:space="preserve"> </v>
      </c>
      <c r="BF48" s="98" t="str">
        <f>IF('Order Form'!$H64&gt;0,"STANDARD"," ")</f>
        <v xml:space="preserve"> </v>
      </c>
    </row>
    <row r="49" spans="1:58">
      <c r="A49" s="46"/>
      <c r="B49" s="105" t="str">
        <f>IF(ISNUMBER(($H49)),'Order Form'!$D$5,"")</f>
        <v/>
      </c>
      <c r="C49" s="104" t="str">
        <f>IF(ISNUMBER(($H49)),'Order Form'!$G$5,"")</f>
        <v/>
      </c>
      <c r="D49" s="104" t="str">
        <f>IF('Order Form'!F65="","",IF(ISNUMBER(($H49)),'Order Form'!F65,""))</f>
        <v/>
      </c>
      <c r="E49" s="47"/>
      <c r="F49" s="103" t="str">
        <f>IF(ISNUMBER((H49)),SUBSTITUTE(SUBSTITUTE('Order Form'!B65,"-","")," ",""),"")</f>
        <v/>
      </c>
      <c r="G49" s="48"/>
      <c r="H49" s="102" t="str">
        <f>IF('Order Form'!H65&gt;0,'Order Form'!H65," ")</f>
        <v xml:space="preserve"> </v>
      </c>
      <c r="I49" s="101" t="str">
        <f>IF('Order Form'!$K$13="Yes",(IF('Order Form'!J65&gt;0,"",IF('Order Form'!$K$10&lt;&gt;"GR - Gratis",IF('Order Form'!I65=0,"",IF(ISNUMBER($H49),'Order Form'!I65,"")),""))),"")</f>
        <v/>
      </c>
      <c r="J49" s="101" t="str">
        <f>IF('Order Form'!$K$13="Yes",(IF('Order Form'!J65=0,"",IF('Order Form'!$K$10&lt;&gt;"GR - Gratis",IF(ISNUMBER($H49),'Order Form'!J65,""),""))),"")</f>
        <v/>
      </c>
      <c r="K49" s="49"/>
      <c r="L49" s="101" t="str">
        <f>IF('Order Form'!J65&gt;0,"",IF('Order Form'!G65=0,"",IF('Order Form'!$K$10&lt;&gt;"GR - Gratis",IF('Order Form'!$K$12="Yes",IF(ISNUMBER($H49),'Order Form'!G65*100,""),""),"")))</f>
        <v/>
      </c>
      <c r="M49" s="101" t="str">
        <f>IF('Order Form'!J65&gt;0,"",IF('Order Form'!$K$17=0,"",IF('Order Form'!$K$17=0,"",IF('Order Form'!$K$10&lt;&gt;"GR - Gratis",IF('Order Form'!$K$12="Yes",IF(ISNUMBER($H49),'Order Form'!$K$17*100,""),""),""))))</f>
        <v/>
      </c>
      <c r="N49" s="50"/>
      <c r="O49" s="100" t="str">
        <f>IF('Order Form'!$B$8="Name / Attent Of","",IF(ISNUMBER($H49),IF('Order Form'!$K$14="Yes",'Order Form'!$B$8,""),""))</f>
        <v/>
      </c>
      <c r="P49" s="108" t="str">
        <f>IF('Order Form'!$B$9="Company / Department","",IF(ISNUMBER($H49),IF('Order Form'!$K$14="Yes",'Order Form'!$B$9,""),""))</f>
        <v/>
      </c>
      <c r="Q49" s="100" t="str">
        <f>IF('Order Form'!$B$10="Address 1","",IF(ISNUMBER($H49),IF('Order Form'!$K$14="Yes",'Order Form'!$B$10,""),""))</f>
        <v/>
      </c>
      <c r="R49" s="100" t="str">
        <f>IF('Order Form'!$B$11="Address 2","",IF(ISNUMBER($H49),IF('Order Form'!$K$14="Yes",'Order Form'!$B$11,""),""))</f>
        <v/>
      </c>
      <c r="S49" s="108" t="str">
        <f>IF('Order Form'!$B$12="Address 3","",IF(ISNUMBER($H49),IF('Order Form'!$K$14="Yes",'Order Form'!$B$12,""),""))</f>
        <v/>
      </c>
      <c r="T49" s="100" t="str">
        <f>IF('Order Form'!$B$13="Town","",IF(ISNUMBER($H49),IF('Order Form'!$K$14="Yes",'Order Form'!$B$13,""),""))</f>
        <v/>
      </c>
      <c r="U49" s="46"/>
      <c r="V49" s="115" t="str">
        <f>IF('Order Form'!$B$14="Post Code","",IF(ISNUMBER($H49),IF('Order Form'!$K$14="Yes",'Order Form'!$B$14,""),""))</f>
        <v/>
      </c>
      <c r="W49" s="110" t="str">
        <f>IF('Order Form'!$B$15="Country","",IF(ISNUMBER($H49),IF('Order Form'!$K$14="Yes",VLOOKUP('Order Form'!$B$15,Lists!N:O,2,0),""),""))</f>
        <v/>
      </c>
      <c r="X49" s="112"/>
      <c r="Y49" s="111" t="str">
        <f>IF('Order Form'!$F$8="Phone","",IF(ISNUMBER($H49),IF('Order Form'!$K$14="Yes",'Order Form'!$F$8,""),""))</f>
        <v/>
      </c>
      <c r="Z49" s="109" t="str">
        <f>IF('Order Form'!$F$9="Email","",IF(ISNUMBER($H49),IF('Order Form'!$K$14="Yes",'Order Form'!$F$9,""),""))</f>
        <v/>
      </c>
      <c r="AA49" s="50"/>
      <c r="AC49" s="98" t="str">
        <f>IF(ISNUMBER(($H49)),LEFT('Order Form'!$K$10,2),"")</f>
        <v/>
      </c>
      <c r="AD49" s="46"/>
      <c r="AE49" s="98" t="str">
        <f>IF(AC49="GR",LEFT('Order Form'!$K$11,2),"")</f>
        <v/>
      </c>
      <c r="AF49" s="46"/>
      <c r="AG49" s="50"/>
      <c r="AH49" s="50"/>
      <c r="AI49" s="98" t="str">
        <f>IF(ISNUMBER(($H49)),IF('Order Form'!$K$16="Yes","P",""),"")</f>
        <v/>
      </c>
      <c r="AJ49" s="46"/>
      <c r="AK49" s="118"/>
      <c r="AL49" s="118"/>
      <c r="AM49" s="46"/>
      <c r="AN49" s="46"/>
      <c r="AO49" s="50"/>
      <c r="AP49" s="46"/>
      <c r="AQ49" s="50"/>
      <c r="AR49" s="50"/>
      <c r="AS49" s="50"/>
      <c r="AZ49" s="98" t="str">
        <f>IF(ISNUMBER(($H49)),IF('Order Form'!$K$15="Yes","Y",""),"")</f>
        <v/>
      </c>
      <c r="BD49" s="99" t="str">
        <f>IF('Order Form'!$H65&gt;0,"OF"," ")</f>
        <v xml:space="preserve"> </v>
      </c>
      <c r="BE49" s="98" t="str">
        <f>IF('Order Form'!$H65&gt;0,"Y"," ")</f>
        <v xml:space="preserve"> </v>
      </c>
      <c r="BF49" s="98" t="str">
        <f>IF('Order Form'!$H65&gt;0,"STANDARD"," ")</f>
        <v xml:space="preserve"> </v>
      </c>
    </row>
    <row r="50" spans="1:58">
      <c r="A50" s="46"/>
      <c r="B50" s="105" t="str">
        <f>IF(ISNUMBER(($H50)),'Order Form'!$D$5,"")</f>
        <v/>
      </c>
      <c r="C50" s="104" t="str">
        <f>IF(ISNUMBER(($H50)),'Order Form'!$G$5,"")</f>
        <v/>
      </c>
      <c r="D50" s="104" t="str">
        <f>IF('Order Form'!F66="","",IF(ISNUMBER(($H50)),'Order Form'!F66,""))</f>
        <v/>
      </c>
      <c r="E50" s="47"/>
      <c r="F50" s="103" t="str">
        <f>IF(ISNUMBER((H50)),SUBSTITUTE(SUBSTITUTE('Order Form'!B66,"-","")," ",""),"")</f>
        <v/>
      </c>
      <c r="G50" s="48"/>
      <c r="H50" s="102" t="str">
        <f>IF('Order Form'!H66&gt;0,'Order Form'!H66," ")</f>
        <v xml:space="preserve"> </v>
      </c>
      <c r="I50" s="101" t="str">
        <f>IF('Order Form'!$K$13="Yes",(IF('Order Form'!J66&gt;0,"",IF('Order Form'!$K$10&lt;&gt;"GR - Gratis",IF('Order Form'!I66=0,"",IF(ISNUMBER($H50),'Order Form'!I66,"")),""))),"")</f>
        <v/>
      </c>
      <c r="J50" s="101" t="str">
        <f>IF('Order Form'!$K$13="Yes",(IF('Order Form'!J66=0,"",IF('Order Form'!$K$10&lt;&gt;"GR - Gratis",IF(ISNUMBER($H50),'Order Form'!J66,""),""))),"")</f>
        <v/>
      </c>
      <c r="K50" s="49"/>
      <c r="L50" s="101" t="str">
        <f>IF('Order Form'!J66&gt;0,"",IF('Order Form'!G66=0,"",IF('Order Form'!$K$10&lt;&gt;"GR - Gratis",IF('Order Form'!$K$12="Yes",IF(ISNUMBER($H50),'Order Form'!G66*100,""),""),"")))</f>
        <v/>
      </c>
      <c r="M50" s="101" t="str">
        <f>IF('Order Form'!J66&gt;0,"",IF('Order Form'!$K$17=0,"",IF('Order Form'!$K$17=0,"",IF('Order Form'!$K$10&lt;&gt;"GR - Gratis",IF('Order Form'!$K$12="Yes",IF(ISNUMBER($H50),'Order Form'!$K$17*100,""),""),""))))</f>
        <v/>
      </c>
      <c r="N50" s="50"/>
      <c r="O50" s="100" t="str">
        <f>IF('Order Form'!$B$8="Name / Attent Of","",IF(ISNUMBER($H50),IF('Order Form'!$K$14="Yes",'Order Form'!$B$8,""),""))</f>
        <v/>
      </c>
      <c r="P50" s="108" t="str">
        <f>IF('Order Form'!$B$9="Company / Department","",IF(ISNUMBER($H50),IF('Order Form'!$K$14="Yes",'Order Form'!$B$9,""),""))</f>
        <v/>
      </c>
      <c r="Q50" s="100" t="str">
        <f>IF('Order Form'!$B$10="Address 1","",IF(ISNUMBER($H50),IF('Order Form'!$K$14="Yes",'Order Form'!$B$10,""),""))</f>
        <v/>
      </c>
      <c r="R50" s="100" t="str">
        <f>IF('Order Form'!$B$11="Address 2","",IF(ISNUMBER($H50),IF('Order Form'!$K$14="Yes",'Order Form'!$B$11,""),""))</f>
        <v/>
      </c>
      <c r="S50" s="108" t="str">
        <f>IF('Order Form'!$B$12="Address 3","",IF(ISNUMBER($H50),IF('Order Form'!$K$14="Yes",'Order Form'!$B$12,""),""))</f>
        <v/>
      </c>
      <c r="T50" s="100" t="str">
        <f>IF('Order Form'!$B$13="Town","",IF(ISNUMBER($H50),IF('Order Form'!$K$14="Yes",'Order Form'!$B$13,""),""))</f>
        <v/>
      </c>
      <c r="U50" s="46"/>
      <c r="V50" s="115" t="str">
        <f>IF('Order Form'!$B$14="Post Code","",IF(ISNUMBER($H50),IF('Order Form'!$K$14="Yes",'Order Form'!$B$14,""),""))</f>
        <v/>
      </c>
      <c r="W50" s="110" t="str">
        <f>IF('Order Form'!$B$15="Country","",IF(ISNUMBER($H50),IF('Order Form'!$K$14="Yes",VLOOKUP('Order Form'!$B$15,Lists!N:O,2,0),""),""))</f>
        <v/>
      </c>
      <c r="X50" s="112"/>
      <c r="Y50" s="111" t="str">
        <f>IF('Order Form'!$F$8="Phone","",IF(ISNUMBER($H50),IF('Order Form'!$K$14="Yes",'Order Form'!$F$8,""),""))</f>
        <v/>
      </c>
      <c r="Z50" s="109" t="str">
        <f>IF('Order Form'!$F$9="Email","",IF(ISNUMBER($H50),IF('Order Form'!$K$14="Yes",'Order Form'!$F$9,""),""))</f>
        <v/>
      </c>
      <c r="AA50" s="50"/>
      <c r="AC50" s="98" t="str">
        <f>IF(ISNUMBER(($H50)),LEFT('Order Form'!$K$10,2),"")</f>
        <v/>
      </c>
      <c r="AD50" s="46"/>
      <c r="AE50" s="98" t="str">
        <f>IF(AC50="GR",LEFT('Order Form'!$K$11,2),"")</f>
        <v/>
      </c>
      <c r="AF50" s="46"/>
      <c r="AG50" s="50"/>
      <c r="AH50" s="50"/>
      <c r="AI50" s="98" t="str">
        <f>IF(ISNUMBER(($H50)),IF('Order Form'!$K$16="Yes","P",""),"")</f>
        <v/>
      </c>
      <c r="AJ50" s="46"/>
      <c r="AK50" s="118"/>
      <c r="AL50" s="118"/>
      <c r="AM50" s="46"/>
      <c r="AN50" s="46"/>
      <c r="AO50" s="50"/>
      <c r="AP50" s="46"/>
      <c r="AQ50" s="50"/>
      <c r="AR50" s="50"/>
      <c r="AS50" s="50"/>
      <c r="AZ50" s="98" t="str">
        <f>IF(ISNUMBER(($H50)),IF('Order Form'!$K$15="Yes","Y",""),"")</f>
        <v/>
      </c>
      <c r="BD50" s="99" t="str">
        <f>IF('Order Form'!$H66&gt;0,"OF"," ")</f>
        <v xml:space="preserve"> </v>
      </c>
      <c r="BE50" s="98" t="str">
        <f>IF('Order Form'!$H66&gt;0,"Y"," ")</f>
        <v xml:space="preserve"> </v>
      </c>
      <c r="BF50" s="98" t="str">
        <f>IF('Order Form'!$H66&gt;0,"STANDARD"," ")</f>
        <v xml:space="preserve"> </v>
      </c>
    </row>
    <row r="51" spans="1:58">
      <c r="A51" s="46"/>
      <c r="B51" s="105" t="str">
        <f>IF(ISNUMBER(($H51)),'Order Form'!$D$5,"")</f>
        <v/>
      </c>
      <c r="C51" s="104" t="str">
        <f>IF(ISNUMBER(($H51)),'Order Form'!$G$5,"")</f>
        <v/>
      </c>
      <c r="D51" s="104" t="str">
        <f>IF('Order Form'!F67="","",IF(ISNUMBER(($H51)),'Order Form'!F67,""))</f>
        <v/>
      </c>
      <c r="E51" s="47"/>
      <c r="F51" s="103" t="str">
        <f>IF(ISNUMBER((H51)),SUBSTITUTE(SUBSTITUTE('Order Form'!B67,"-","")," ",""),"")</f>
        <v/>
      </c>
      <c r="G51" s="48"/>
      <c r="H51" s="102" t="str">
        <f>IF('Order Form'!H67&gt;0,'Order Form'!H67," ")</f>
        <v xml:space="preserve"> </v>
      </c>
      <c r="I51" s="101" t="str">
        <f>IF('Order Form'!$K$13="Yes",(IF('Order Form'!J67&gt;0,"",IF('Order Form'!$K$10&lt;&gt;"GR - Gratis",IF('Order Form'!I67=0,"",IF(ISNUMBER($H51),'Order Form'!I67,"")),""))),"")</f>
        <v/>
      </c>
      <c r="J51" s="101" t="str">
        <f>IF('Order Form'!$K$13="Yes",(IF('Order Form'!J67=0,"",IF('Order Form'!$K$10&lt;&gt;"GR - Gratis",IF(ISNUMBER($H51),'Order Form'!J67,""),""))),"")</f>
        <v/>
      </c>
      <c r="K51" s="49"/>
      <c r="L51" s="101" t="str">
        <f>IF('Order Form'!J67&gt;0,"",IF('Order Form'!G67=0,"",IF('Order Form'!$K$10&lt;&gt;"GR - Gratis",IF('Order Form'!$K$12="Yes",IF(ISNUMBER($H51),'Order Form'!G67*100,""),""),"")))</f>
        <v/>
      </c>
      <c r="M51" s="101" t="str">
        <f>IF('Order Form'!J67&gt;0,"",IF('Order Form'!$K$17=0,"",IF('Order Form'!$K$17=0,"",IF('Order Form'!$K$10&lt;&gt;"GR - Gratis",IF('Order Form'!$K$12="Yes",IF(ISNUMBER($H51),'Order Form'!$K$17*100,""),""),""))))</f>
        <v/>
      </c>
      <c r="N51" s="50"/>
      <c r="O51" s="100" t="str">
        <f>IF('Order Form'!$B$8="Name / Attent Of","",IF(ISNUMBER($H51),IF('Order Form'!$K$14="Yes",'Order Form'!$B$8,""),""))</f>
        <v/>
      </c>
      <c r="P51" s="108" t="str">
        <f>IF('Order Form'!$B$9="Company / Department","",IF(ISNUMBER($H51),IF('Order Form'!$K$14="Yes",'Order Form'!$B$9,""),""))</f>
        <v/>
      </c>
      <c r="Q51" s="100" t="str">
        <f>IF('Order Form'!$B$10="Address 1","",IF(ISNUMBER($H51),IF('Order Form'!$K$14="Yes",'Order Form'!$B$10,""),""))</f>
        <v/>
      </c>
      <c r="R51" s="100" t="str">
        <f>IF('Order Form'!$B$11="Address 2","",IF(ISNUMBER($H51),IF('Order Form'!$K$14="Yes",'Order Form'!$B$11,""),""))</f>
        <v/>
      </c>
      <c r="S51" s="108" t="str">
        <f>IF('Order Form'!$B$12="Address 3","",IF(ISNUMBER($H51),IF('Order Form'!$K$14="Yes",'Order Form'!$B$12,""),""))</f>
        <v/>
      </c>
      <c r="T51" s="100" t="str">
        <f>IF('Order Form'!$B$13="Town","",IF(ISNUMBER($H51),IF('Order Form'!$K$14="Yes",'Order Form'!$B$13,""),""))</f>
        <v/>
      </c>
      <c r="U51" s="46"/>
      <c r="V51" s="115" t="str">
        <f>IF('Order Form'!$B$14="Post Code","",IF(ISNUMBER($H51),IF('Order Form'!$K$14="Yes",'Order Form'!$B$14,""),""))</f>
        <v/>
      </c>
      <c r="W51" s="110" t="str">
        <f>IF('Order Form'!$B$15="Country","",IF(ISNUMBER($H51),IF('Order Form'!$K$14="Yes",VLOOKUP('Order Form'!$B$15,Lists!N:O,2,0),""),""))</f>
        <v/>
      </c>
      <c r="X51" s="112"/>
      <c r="Y51" s="111" t="str">
        <f>IF('Order Form'!$F$8="Phone","",IF(ISNUMBER($H51),IF('Order Form'!$K$14="Yes",'Order Form'!$F$8,""),""))</f>
        <v/>
      </c>
      <c r="Z51" s="109" t="str">
        <f>IF('Order Form'!$F$9="Email","",IF(ISNUMBER($H51),IF('Order Form'!$K$14="Yes",'Order Form'!$F$9,""),""))</f>
        <v/>
      </c>
      <c r="AA51" s="50"/>
      <c r="AC51" s="98" t="str">
        <f>IF(ISNUMBER(($H51)),LEFT('Order Form'!$K$10,2),"")</f>
        <v/>
      </c>
      <c r="AD51" s="46"/>
      <c r="AE51" s="98" t="str">
        <f>IF(AC51="GR",LEFT('Order Form'!$K$11,2),"")</f>
        <v/>
      </c>
      <c r="AF51" s="46"/>
      <c r="AG51" s="50"/>
      <c r="AH51" s="50"/>
      <c r="AI51" s="98" t="str">
        <f>IF(ISNUMBER(($H51)),IF('Order Form'!$K$16="Yes","P",""),"")</f>
        <v/>
      </c>
      <c r="AJ51" s="46"/>
      <c r="AK51" s="118"/>
      <c r="AL51" s="118"/>
      <c r="AM51" s="46"/>
      <c r="AN51" s="46"/>
      <c r="AO51" s="50"/>
      <c r="AP51" s="46"/>
      <c r="AQ51" s="50"/>
      <c r="AR51" s="50"/>
      <c r="AS51" s="50"/>
      <c r="AZ51" s="98" t="str">
        <f>IF(ISNUMBER(($H51)),IF('Order Form'!$K$15="Yes","Y",""),"")</f>
        <v/>
      </c>
      <c r="BD51" s="99" t="str">
        <f>IF('Order Form'!$H67&gt;0,"OF"," ")</f>
        <v xml:space="preserve"> </v>
      </c>
      <c r="BE51" s="98" t="str">
        <f>IF('Order Form'!$H67&gt;0,"Y"," ")</f>
        <v xml:space="preserve"> </v>
      </c>
      <c r="BF51" s="98" t="str">
        <f>IF('Order Form'!$H67&gt;0,"STANDARD"," ")</f>
        <v xml:space="preserve"> </v>
      </c>
    </row>
    <row r="52" spans="1:58">
      <c r="A52" s="46"/>
      <c r="B52" s="105" t="str">
        <f>IF(ISNUMBER(($H52)),'Order Form'!$D$5,"")</f>
        <v/>
      </c>
      <c r="C52" s="104" t="str">
        <f>IF(ISNUMBER(($H52)),'Order Form'!$G$5,"")</f>
        <v/>
      </c>
      <c r="D52" s="104" t="str">
        <f>IF('Order Form'!F68="","",IF(ISNUMBER(($H52)),'Order Form'!F68,""))</f>
        <v/>
      </c>
      <c r="E52" s="47"/>
      <c r="F52" s="103" t="str">
        <f>IF(ISNUMBER((H52)),SUBSTITUTE(SUBSTITUTE('Order Form'!B68,"-","")," ",""),"")</f>
        <v/>
      </c>
      <c r="G52" s="48"/>
      <c r="H52" s="102" t="str">
        <f>IF('Order Form'!H68&gt;0,'Order Form'!H68," ")</f>
        <v xml:space="preserve"> </v>
      </c>
      <c r="I52" s="101" t="str">
        <f>IF('Order Form'!$K$13="Yes",(IF('Order Form'!J68&gt;0,"",IF('Order Form'!$K$10&lt;&gt;"GR - Gratis",IF('Order Form'!I68=0,"",IF(ISNUMBER($H52),'Order Form'!I68,"")),""))),"")</f>
        <v/>
      </c>
      <c r="J52" s="101" t="str">
        <f>IF('Order Form'!$K$13="Yes",(IF('Order Form'!J68=0,"",IF('Order Form'!$K$10&lt;&gt;"GR - Gratis",IF(ISNUMBER($H52),'Order Form'!J68,""),""))),"")</f>
        <v/>
      </c>
      <c r="K52" s="49"/>
      <c r="L52" s="101" t="str">
        <f>IF('Order Form'!J68&gt;0,"",IF('Order Form'!G68=0,"",IF('Order Form'!$K$10&lt;&gt;"GR - Gratis",IF('Order Form'!$K$12="Yes",IF(ISNUMBER($H52),'Order Form'!G68*100,""),""),"")))</f>
        <v/>
      </c>
      <c r="M52" s="101" t="str">
        <f>IF('Order Form'!J68&gt;0,"",IF('Order Form'!$K$17=0,"",IF('Order Form'!$K$17=0,"",IF('Order Form'!$K$10&lt;&gt;"GR - Gratis",IF('Order Form'!$K$12="Yes",IF(ISNUMBER($H52),'Order Form'!$K$17*100,""),""),""))))</f>
        <v/>
      </c>
      <c r="N52" s="50"/>
      <c r="O52" s="100" t="str">
        <f>IF('Order Form'!$B$8="Name / Attent Of","",IF(ISNUMBER($H52),IF('Order Form'!$K$14="Yes",'Order Form'!$B$8,""),""))</f>
        <v/>
      </c>
      <c r="P52" s="108" t="str">
        <f>IF('Order Form'!$B$9="Company / Department","",IF(ISNUMBER($H52),IF('Order Form'!$K$14="Yes",'Order Form'!$B$9,""),""))</f>
        <v/>
      </c>
      <c r="Q52" s="100" t="str">
        <f>IF('Order Form'!$B$10="Address 1","",IF(ISNUMBER($H52),IF('Order Form'!$K$14="Yes",'Order Form'!$B$10,""),""))</f>
        <v/>
      </c>
      <c r="R52" s="100" t="str">
        <f>IF('Order Form'!$B$11="Address 2","",IF(ISNUMBER($H52),IF('Order Form'!$K$14="Yes",'Order Form'!$B$11,""),""))</f>
        <v/>
      </c>
      <c r="S52" s="108" t="str">
        <f>IF('Order Form'!$B$12="Address 3","",IF(ISNUMBER($H52),IF('Order Form'!$K$14="Yes",'Order Form'!$B$12,""),""))</f>
        <v/>
      </c>
      <c r="T52" s="100" t="str">
        <f>IF('Order Form'!$B$13="Town","",IF(ISNUMBER($H52),IF('Order Form'!$K$14="Yes",'Order Form'!$B$13,""),""))</f>
        <v/>
      </c>
      <c r="U52" s="46"/>
      <c r="V52" s="115" t="str">
        <f>IF('Order Form'!$B$14="Post Code","",IF(ISNUMBER($H52),IF('Order Form'!$K$14="Yes",'Order Form'!$B$14,""),""))</f>
        <v/>
      </c>
      <c r="W52" s="110" t="str">
        <f>IF('Order Form'!$B$15="Country","",IF(ISNUMBER($H52),IF('Order Form'!$K$14="Yes",VLOOKUP('Order Form'!$B$15,Lists!N:O,2,0),""),""))</f>
        <v/>
      </c>
      <c r="X52" s="112"/>
      <c r="Y52" s="111" t="str">
        <f>IF('Order Form'!$F$8="Phone","",IF(ISNUMBER($H52),IF('Order Form'!$K$14="Yes",'Order Form'!$F$8,""),""))</f>
        <v/>
      </c>
      <c r="Z52" s="109" t="str">
        <f>IF('Order Form'!$F$9="Email","",IF(ISNUMBER($H52),IF('Order Form'!$K$14="Yes",'Order Form'!$F$9,""),""))</f>
        <v/>
      </c>
      <c r="AA52" s="50"/>
      <c r="AC52" s="98" t="str">
        <f>IF(ISNUMBER(($H52)),LEFT('Order Form'!$K$10,2),"")</f>
        <v/>
      </c>
      <c r="AD52" s="46"/>
      <c r="AE52" s="98" t="str">
        <f>IF(AC52="GR",LEFT('Order Form'!$K$11,2),"")</f>
        <v/>
      </c>
      <c r="AF52" s="46"/>
      <c r="AG52" s="50"/>
      <c r="AH52" s="50"/>
      <c r="AI52" s="98" t="str">
        <f>IF(ISNUMBER(($H52)),IF('Order Form'!$K$16="Yes","P",""),"")</f>
        <v/>
      </c>
      <c r="AJ52" s="46"/>
      <c r="AK52" s="118"/>
      <c r="AL52" s="118"/>
      <c r="AM52" s="46"/>
      <c r="AN52" s="46"/>
      <c r="AO52" s="50"/>
      <c r="AP52" s="46"/>
      <c r="AQ52" s="50"/>
      <c r="AR52" s="50"/>
      <c r="AS52" s="50"/>
      <c r="AZ52" s="98" t="str">
        <f>IF(ISNUMBER(($H52)),IF('Order Form'!$K$15="Yes","Y",""),"")</f>
        <v/>
      </c>
      <c r="BD52" s="99" t="str">
        <f>IF('Order Form'!$H68&gt;0,"OF"," ")</f>
        <v xml:space="preserve"> </v>
      </c>
      <c r="BE52" s="98" t="str">
        <f>IF('Order Form'!$H68&gt;0,"Y"," ")</f>
        <v xml:space="preserve"> </v>
      </c>
      <c r="BF52" s="98" t="str">
        <f>IF('Order Form'!$H68&gt;0,"STANDARD"," ")</f>
        <v xml:space="preserve"> </v>
      </c>
    </row>
    <row r="53" spans="1:58">
      <c r="A53" s="46"/>
      <c r="B53" s="105" t="str">
        <f>IF(ISNUMBER(($H53)),'Order Form'!$D$5,"")</f>
        <v/>
      </c>
      <c r="C53" s="104" t="str">
        <f>IF(ISNUMBER(($H53)),'Order Form'!$G$5,"")</f>
        <v/>
      </c>
      <c r="D53" s="104" t="str">
        <f>IF('Order Form'!F69="","",IF(ISNUMBER(($H53)),'Order Form'!F69,""))</f>
        <v/>
      </c>
      <c r="E53" s="47"/>
      <c r="F53" s="103" t="str">
        <f>IF(ISNUMBER((H53)),SUBSTITUTE(SUBSTITUTE('Order Form'!B69,"-","")," ",""),"")</f>
        <v/>
      </c>
      <c r="G53" s="48"/>
      <c r="H53" s="102" t="str">
        <f>IF('Order Form'!H69&gt;0,'Order Form'!H69," ")</f>
        <v xml:space="preserve"> </v>
      </c>
      <c r="I53" s="101" t="str">
        <f>IF('Order Form'!$K$13="Yes",(IF('Order Form'!J69&gt;0,"",IF('Order Form'!$K$10&lt;&gt;"GR - Gratis",IF('Order Form'!I69=0,"",IF(ISNUMBER($H53),'Order Form'!I69,"")),""))),"")</f>
        <v/>
      </c>
      <c r="J53" s="101" t="str">
        <f>IF('Order Form'!$K$13="Yes",(IF('Order Form'!J69=0,"",IF('Order Form'!$K$10&lt;&gt;"GR - Gratis",IF(ISNUMBER($H53),'Order Form'!J69,""),""))),"")</f>
        <v/>
      </c>
      <c r="K53" s="49"/>
      <c r="L53" s="101" t="str">
        <f>IF('Order Form'!J69&gt;0,"",IF('Order Form'!G69=0,"",IF('Order Form'!$K$10&lt;&gt;"GR - Gratis",IF('Order Form'!$K$12="Yes",IF(ISNUMBER($H53),'Order Form'!G69*100,""),""),"")))</f>
        <v/>
      </c>
      <c r="M53" s="101" t="str">
        <f>IF('Order Form'!J69&gt;0,"",IF('Order Form'!$K$17=0,"",IF('Order Form'!$K$17=0,"",IF('Order Form'!$K$10&lt;&gt;"GR - Gratis",IF('Order Form'!$K$12="Yes",IF(ISNUMBER($H53),'Order Form'!$K$17*100,""),""),""))))</f>
        <v/>
      </c>
      <c r="N53" s="50"/>
      <c r="O53" s="100" t="str">
        <f>IF('Order Form'!$B$8="Name / Attent Of","",IF(ISNUMBER($H53),IF('Order Form'!$K$14="Yes",'Order Form'!$B$8,""),""))</f>
        <v/>
      </c>
      <c r="P53" s="108" t="str">
        <f>IF('Order Form'!$B$9="Company / Department","",IF(ISNUMBER($H53),IF('Order Form'!$K$14="Yes",'Order Form'!$B$9,""),""))</f>
        <v/>
      </c>
      <c r="Q53" s="100" t="str">
        <f>IF('Order Form'!$B$10="Address 1","",IF(ISNUMBER($H53),IF('Order Form'!$K$14="Yes",'Order Form'!$B$10,""),""))</f>
        <v/>
      </c>
      <c r="R53" s="100" t="str">
        <f>IF('Order Form'!$B$11="Address 2","",IF(ISNUMBER($H53),IF('Order Form'!$K$14="Yes",'Order Form'!$B$11,""),""))</f>
        <v/>
      </c>
      <c r="S53" s="108" t="str">
        <f>IF('Order Form'!$B$12="Address 3","",IF(ISNUMBER($H53),IF('Order Form'!$K$14="Yes",'Order Form'!$B$12,""),""))</f>
        <v/>
      </c>
      <c r="T53" s="100" t="str">
        <f>IF('Order Form'!$B$13="Town","",IF(ISNUMBER($H53),IF('Order Form'!$K$14="Yes",'Order Form'!$B$13,""),""))</f>
        <v/>
      </c>
      <c r="U53" s="46"/>
      <c r="V53" s="115" t="str">
        <f>IF('Order Form'!$B$14="Post Code","",IF(ISNUMBER($H53),IF('Order Form'!$K$14="Yes",'Order Form'!$B$14,""),""))</f>
        <v/>
      </c>
      <c r="W53" s="110" t="str">
        <f>IF('Order Form'!$B$15="Country","",IF(ISNUMBER($H53),IF('Order Form'!$K$14="Yes",VLOOKUP('Order Form'!$B$15,Lists!N:O,2,0),""),""))</f>
        <v/>
      </c>
      <c r="X53" s="112"/>
      <c r="Y53" s="111" t="str">
        <f>IF('Order Form'!$F$8="Phone","",IF(ISNUMBER($H53),IF('Order Form'!$K$14="Yes",'Order Form'!$F$8,""),""))</f>
        <v/>
      </c>
      <c r="Z53" s="109" t="str">
        <f>IF('Order Form'!$F$9="Email","",IF(ISNUMBER($H53),IF('Order Form'!$K$14="Yes",'Order Form'!$F$9,""),""))</f>
        <v/>
      </c>
      <c r="AA53" s="50"/>
      <c r="AC53" s="98" t="str">
        <f>IF(ISNUMBER(($H53)),LEFT('Order Form'!$K$10,2),"")</f>
        <v/>
      </c>
      <c r="AD53" s="46"/>
      <c r="AE53" s="98" t="str">
        <f>IF(AC53="GR",LEFT('Order Form'!$K$11,2),"")</f>
        <v/>
      </c>
      <c r="AF53" s="46"/>
      <c r="AG53" s="50"/>
      <c r="AH53" s="50"/>
      <c r="AI53" s="98" t="str">
        <f>IF(ISNUMBER(($H53)),IF('Order Form'!$K$16="Yes","P",""),"")</f>
        <v/>
      </c>
      <c r="AJ53" s="46"/>
      <c r="AK53" s="118"/>
      <c r="AL53" s="118"/>
      <c r="AM53" s="46"/>
      <c r="AN53" s="46"/>
      <c r="AO53" s="50"/>
      <c r="AP53" s="46"/>
      <c r="AQ53" s="50"/>
      <c r="AR53" s="50"/>
      <c r="AS53" s="50"/>
      <c r="AZ53" s="98" t="str">
        <f>IF(ISNUMBER(($H53)),IF('Order Form'!$K$15="Yes","Y",""),"")</f>
        <v/>
      </c>
      <c r="BD53" s="99" t="str">
        <f>IF('Order Form'!$H69&gt;0,"OF"," ")</f>
        <v xml:space="preserve"> </v>
      </c>
      <c r="BE53" s="98" t="str">
        <f>IF('Order Form'!$H69&gt;0,"Y"," ")</f>
        <v xml:space="preserve"> </v>
      </c>
      <c r="BF53" s="98" t="str">
        <f>IF('Order Form'!$H69&gt;0,"STANDARD"," ")</f>
        <v xml:space="preserve"> </v>
      </c>
    </row>
    <row r="54" spans="1:58">
      <c r="A54" s="46"/>
      <c r="B54" s="105" t="str">
        <f>IF(ISNUMBER(($H54)),'Order Form'!$D$5,"")</f>
        <v/>
      </c>
      <c r="C54" s="104" t="str">
        <f>IF(ISNUMBER(($H54)),'Order Form'!$G$5,"")</f>
        <v/>
      </c>
      <c r="D54" s="104" t="str">
        <f>IF('Order Form'!F70="","",IF(ISNUMBER(($H54)),'Order Form'!F70,""))</f>
        <v/>
      </c>
      <c r="E54" s="47"/>
      <c r="F54" s="103" t="str">
        <f>IF(ISNUMBER((H54)),SUBSTITUTE(SUBSTITUTE('Order Form'!B70,"-","")," ",""),"")</f>
        <v/>
      </c>
      <c r="G54" s="48"/>
      <c r="H54" s="102" t="str">
        <f>IF('Order Form'!H70&gt;0,'Order Form'!H70," ")</f>
        <v xml:space="preserve"> </v>
      </c>
      <c r="I54" s="101" t="str">
        <f>IF('Order Form'!$K$13="Yes",(IF('Order Form'!J70&gt;0,"",IF('Order Form'!$K$10&lt;&gt;"GR - Gratis",IF('Order Form'!I70=0,"",IF(ISNUMBER($H54),'Order Form'!I70,"")),""))),"")</f>
        <v/>
      </c>
      <c r="J54" s="101" t="str">
        <f>IF('Order Form'!$K$13="Yes",(IF('Order Form'!J70=0,"",IF('Order Form'!$K$10&lt;&gt;"GR - Gratis",IF(ISNUMBER($H54),'Order Form'!J70,""),""))),"")</f>
        <v/>
      </c>
      <c r="K54" s="49"/>
      <c r="L54" s="101" t="str">
        <f>IF('Order Form'!J70&gt;0,"",IF('Order Form'!G70=0,"",IF('Order Form'!$K$10&lt;&gt;"GR - Gratis",IF('Order Form'!$K$12="Yes",IF(ISNUMBER($H54),'Order Form'!G70*100,""),""),"")))</f>
        <v/>
      </c>
      <c r="M54" s="101" t="str">
        <f>IF('Order Form'!J70&gt;0,"",IF('Order Form'!$K$17=0,"",IF('Order Form'!$K$17=0,"",IF('Order Form'!$K$10&lt;&gt;"GR - Gratis",IF('Order Form'!$K$12="Yes",IF(ISNUMBER($H54),'Order Form'!$K$17*100,""),""),""))))</f>
        <v/>
      </c>
      <c r="N54" s="50"/>
      <c r="O54" s="100" t="str">
        <f>IF('Order Form'!$B$8="Name / Attent Of","",IF(ISNUMBER($H54),IF('Order Form'!$K$14="Yes",'Order Form'!$B$8,""),""))</f>
        <v/>
      </c>
      <c r="P54" s="108" t="str">
        <f>IF('Order Form'!$B$9="Company / Department","",IF(ISNUMBER($H54),IF('Order Form'!$K$14="Yes",'Order Form'!$B$9,""),""))</f>
        <v/>
      </c>
      <c r="Q54" s="100" t="str">
        <f>IF('Order Form'!$B$10="Address 1","",IF(ISNUMBER($H54),IF('Order Form'!$K$14="Yes",'Order Form'!$B$10,""),""))</f>
        <v/>
      </c>
      <c r="R54" s="100" t="str">
        <f>IF('Order Form'!$B$11="Address 2","",IF(ISNUMBER($H54),IF('Order Form'!$K$14="Yes",'Order Form'!$B$11,""),""))</f>
        <v/>
      </c>
      <c r="S54" s="108" t="str">
        <f>IF('Order Form'!$B$12="Address 3","",IF(ISNUMBER($H54),IF('Order Form'!$K$14="Yes",'Order Form'!$B$12,""),""))</f>
        <v/>
      </c>
      <c r="T54" s="100" t="str">
        <f>IF('Order Form'!$B$13="Town","",IF(ISNUMBER($H54),IF('Order Form'!$K$14="Yes",'Order Form'!$B$13,""),""))</f>
        <v/>
      </c>
      <c r="U54" s="46"/>
      <c r="V54" s="115" t="str">
        <f>IF('Order Form'!$B$14="Post Code","",IF(ISNUMBER($H54),IF('Order Form'!$K$14="Yes",'Order Form'!$B$14,""),""))</f>
        <v/>
      </c>
      <c r="W54" s="110" t="str">
        <f>IF('Order Form'!$B$15="Country","",IF(ISNUMBER($H54),IF('Order Form'!$K$14="Yes",VLOOKUP('Order Form'!$B$15,Lists!N:O,2,0),""),""))</f>
        <v/>
      </c>
      <c r="X54" s="112"/>
      <c r="Y54" s="111" t="str">
        <f>IF('Order Form'!$F$8="Phone","",IF(ISNUMBER($H54),IF('Order Form'!$K$14="Yes",'Order Form'!$F$8,""),""))</f>
        <v/>
      </c>
      <c r="Z54" s="109" t="str">
        <f>IF('Order Form'!$F$9="Email","",IF(ISNUMBER($H54),IF('Order Form'!$K$14="Yes",'Order Form'!$F$9,""),""))</f>
        <v/>
      </c>
      <c r="AA54" s="50"/>
      <c r="AC54" s="98" t="str">
        <f>IF(ISNUMBER(($H54)),LEFT('Order Form'!$K$10,2),"")</f>
        <v/>
      </c>
      <c r="AD54" s="46"/>
      <c r="AE54" s="98" t="str">
        <f>IF(AC54="GR",LEFT('Order Form'!$K$11,2),"")</f>
        <v/>
      </c>
      <c r="AF54" s="46"/>
      <c r="AG54" s="50"/>
      <c r="AH54" s="50"/>
      <c r="AI54" s="98" t="str">
        <f>IF(ISNUMBER(($H54)),IF('Order Form'!$K$16="Yes","P",""),"")</f>
        <v/>
      </c>
      <c r="AJ54" s="46"/>
      <c r="AK54" s="118"/>
      <c r="AL54" s="118"/>
      <c r="AM54" s="46"/>
      <c r="AN54" s="46"/>
      <c r="AO54" s="50"/>
      <c r="AP54" s="46"/>
      <c r="AQ54" s="50"/>
      <c r="AR54" s="50"/>
      <c r="AS54" s="50"/>
      <c r="AZ54" s="98" t="str">
        <f>IF(ISNUMBER(($H54)),IF('Order Form'!$K$15="Yes","Y",""),"")</f>
        <v/>
      </c>
      <c r="BD54" s="99" t="str">
        <f>IF('Order Form'!$H70&gt;0,"OF"," ")</f>
        <v xml:space="preserve"> </v>
      </c>
      <c r="BE54" s="98" t="str">
        <f>IF('Order Form'!$H70&gt;0,"Y"," ")</f>
        <v xml:space="preserve"> </v>
      </c>
      <c r="BF54" s="98" t="str">
        <f>IF('Order Form'!$H70&gt;0,"STANDARD"," ")</f>
        <v xml:space="preserve"> </v>
      </c>
    </row>
    <row r="55" spans="1:58">
      <c r="A55" s="46"/>
      <c r="B55" s="105" t="str">
        <f>IF(ISNUMBER(($H55)),'Order Form'!$D$5,"")</f>
        <v/>
      </c>
      <c r="C55" s="104" t="str">
        <f>IF(ISNUMBER(($H55)),'Order Form'!$G$5,"")</f>
        <v/>
      </c>
      <c r="D55" s="104" t="str">
        <f>IF('Order Form'!F71="","",IF(ISNUMBER(($H55)),'Order Form'!F71,""))</f>
        <v/>
      </c>
      <c r="E55" s="47"/>
      <c r="F55" s="103" t="str">
        <f>IF(ISNUMBER((H55)),SUBSTITUTE(SUBSTITUTE('Order Form'!B71,"-","")," ",""),"")</f>
        <v/>
      </c>
      <c r="G55" s="48"/>
      <c r="H55" s="102" t="str">
        <f>IF('Order Form'!H71&gt;0,'Order Form'!H71," ")</f>
        <v xml:space="preserve"> </v>
      </c>
      <c r="I55" s="101" t="str">
        <f>IF('Order Form'!$K$13="Yes",(IF('Order Form'!J71&gt;0,"",IF('Order Form'!$K$10&lt;&gt;"GR - Gratis",IF('Order Form'!I71=0,"",IF(ISNUMBER($H55),'Order Form'!I71,"")),""))),"")</f>
        <v/>
      </c>
      <c r="J55" s="101" t="str">
        <f>IF('Order Form'!$K$13="Yes",(IF('Order Form'!J71=0,"",IF('Order Form'!$K$10&lt;&gt;"GR - Gratis",IF(ISNUMBER($H55),'Order Form'!J71,""),""))),"")</f>
        <v/>
      </c>
      <c r="K55" s="49"/>
      <c r="L55" s="101" t="str">
        <f>IF('Order Form'!J71&gt;0,"",IF('Order Form'!G71=0,"",IF('Order Form'!$K$10&lt;&gt;"GR - Gratis",IF('Order Form'!$K$12="Yes",IF(ISNUMBER($H55),'Order Form'!G71*100,""),""),"")))</f>
        <v/>
      </c>
      <c r="M55" s="101" t="str">
        <f>IF('Order Form'!J71&gt;0,"",IF('Order Form'!$K$17=0,"",IF('Order Form'!$K$17=0,"",IF('Order Form'!$K$10&lt;&gt;"GR - Gratis",IF('Order Form'!$K$12="Yes",IF(ISNUMBER($H55),'Order Form'!$K$17*100,""),""),""))))</f>
        <v/>
      </c>
      <c r="N55" s="50"/>
      <c r="O55" s="100" t="str">
        <f>IF('Order Form'!$B$8="Name / Attent Of","",IF(ISNUMBER($H55),IF('Order Form'!$K$14="Yes",'Order Form'!$B$8,""),""))</f>
        <v/>
      </c>
      <c r="P55" s="108" t="str">
        <f>IF('Order Form'!$B$9="Company / Department","",IF(ISNUMBER($H55),IF('Order Form'!$K$14="Yes",'Order Form'!$B$9,""),""))</f>
        <v/>
      </c>
      <c r="Q55" s="100" t="str">
        <f>IF('Order Form'!$B$10="Address 1","",IF(ISNUMBER($H55),IF('Order Form'!$K$14="Yes",'Order Form'!$B$10,""),""))</f>
        <v/>
      </c>
      <c r="R55" s="100" t="str">
        <f>IF('Order Form'!$B$11="Address 2","",IF(ISNUMBER($H55),IF('Order Form'!$K$14="Yes",'Order Form'!$B$11,""),""))</f>
        <v/>
      </c>
      <c r="S55" s="108" t="str">
        <f>IF('Order Form'!$B$12="Address 3","",IF(ISNUMBER($H55),IF('Order Form'!$K$14="Yes",'Order Form'!$B$12,""),""))</f>
        <v/>
      </c>
      <c r="T55" s="100" t="str">
        <f>IF('Order Form'!$B$13="Town","",IF(ISNUMBER($H55),IF('Order Form'!$K$14="Yes",'Order Form'!$B$13,""),""))</f>
        <v/>
      </c>
      <c r="U55" s="46"/>
      <c r="V55" s="115" t="str">
        <f>IF('Order Form'!$B$14="Post Code","",IF(ISNUMBER($H55),IF('Order Form'!$K$14="Yes",'Order Form'!$B$14,""),""))</f>
        <v/>
      </c>
      <c r="W55" s="110" t="str">
        <f>IF('Order Form'!$B$15="Country","",IF(ISNUMBER($H55),IF('Order Form'!$K$14="Yes",VLOOKUP('Order Form'!$B$15,Lists!N:O,2,0),""),""))</f>
        <v/>
      </c>
      <c r="X55" s="112"/>
      <c r="Y55" s="111" t="str">
        <f>IF('Order Form'!$F$8="Phone","",IF(ISNUMBER($H55),IF('Order Form'!$K$14="Yes",'Order Form'!$F$8,""),""))</f>
        <v/>
      </c>
      <c r="Z55" s="109" t="str">
        <f>IF('Order Form'!$F$9="Email","",IF(ISNUMBER($H55),IF('Order Form'!$K$14="Yes",'Order Form'!$F$9,""),""))</f>
        <v/>
      </c>
      <c r="AA55" s="50"/>
      <c r="AC55" s="98" t="str">
        <f>IF(ISNUMBER(($H55)),LEFT('Order Form'!$K$10,2),"")</f>
        <v/>
      </c>
      <c r="AD55" s="46"/>
      <c r="AE55" s="98" t="str">
        <f>IF(AC55="GR",LEFT('Order Form'!$K$11,2),"")</f>
        <v/>
      </c>
      <c r="AF55" s="46"/>
      <c r="AG55" s="50"/>
      <c r="AH55" s="50"/>
      <c r="AI55" s="98" t="str">
        <f>IF(ISNUMBER(($H55)),IF('Order Form'!$K$16="Yes","P",""),"")</f>
        <v/>
      </c>
      <c r="AJ55" s="46"/>
      <c r="AK55" s="118"/>
      <c r="AL55" s="118"/>
      <c r="AM55" s="46"/>
      <c r="AN55" s="46"/>
      <c r="AO55" s="50"/>
      <c r="AP55" s="46"/>
      <c r="AQ55" s="50"/>
      <c r="AR55" s="50"/>
      <c r="AS55" s="50"/>
      <c r="AZ55" s="98" t="str">
        <f>IF(ISNUMBER(($H55)),IF('Order Form'!$K$15="Yes","Y",""),"")</f>
        <v/>
      </c>
      <c r="BD55" s="99" t="str">
        <f>IF('Order Form'!$H71&gt;0,"OF"," ")</f>
        <v xml:space="preserve"> </v>
      </c>
      <c r="BE55" s="98" t="str">
        <f>IF('Order Form'!$H71&gt;0,"Y"," ")</f>
        <v xml:space="preserve"> </v>
      </c>
      <c r="BF55" s="98" t="str">
        <f>IF('Order Form'!$H71&gt;0,"STANDARD"," ")</f>
        <v xml:space="preserve"> </v>
      </c>
    </row>
    <row r="56" spans="1:58">
      <c r="A56" s="46"/>
      <c r="B56" s="105" t="str">
        <f>IF(ISNUMBER(($H56)),'Order Form'!$D$5,"")</f>
        <v/>
      </c>
      <c r="C56" s="104" t="str">
        <f>IF(ISNUMBER(($H56)),'Order Form'!$G$5,"")</f>
        <v/>
      </c>
      <c r="D56" s="104" t="e">
        <f>IF('Order Form'!#REF!="","",IF(ISNUMBER(($H56)),'Order Form'!#REF!,""))</f>
        <v>#REF!</v>
      </c>
      <c r="E56" s="47"/>
      <c r="F56" s="103" t="str">
        <f>IF(ISNUMBER((H56)),SUBSTITUTE(SUBSTITUTE('Order Form'!#REF!,"-","")," ",""),"")</f>
        <v/>
      </c>
      <c r="G56" s="48"/>
      <c r="H56" s="102" t="e">
        <f>IF('Order Form'!#REF!&gt;0,'Order Form'!#REF!," ")</f>
        <v>#REF!</v>
      </c>
      <c r="I56" s="101" t="str">
        <f>IF('Order Form'!$K$13="Yes",(IF('Order Form'!#REF!&gt;0,"",IF('Order Form'!$K$10&lt;&gt;"GR - Gratis",IF('Order Form'!#REF!=0,"",IF(ISNUMBER($H56),'Order Form'!#REF!,"")),""))),"")</f>
        <v/>
      </c>
      <c r="J56" s="101" t="str">
        <f>IF('Order Form'!$K$13="Yes",(IF('Order Form'!#REF!=0,"",IF('Order Form'!$K$10&lt;&gt;"GR - Gratis",IF(ISNUMBER($H56),'Order Form'!#REF!,""),""))),"")</f>
        <v/>
      </c>
      <c r="K56" s="49"/>
      <c r="L56" s="101" t="e">
        <f>IF('Order Form'!#REF!&gt;0,"",IF('Order Form'!#REF!=0,"",IF('Order Form'!$K$10&lt;&gt;"GR - Gratis",IF('Order Form'!$K$12="Yes",IF(ISNUMBER($H56),'Order Form'!#REF!*100,""),""),"")))</f>
        <v>#REF!</v>
      </c>
      <c r="M56" s="101" t="e">
        <f>IF('Order Form'!#REF!&gt;0,"",IF('Order Form'!$K$17=0,"",IF('Order Form'!$K$17=0,"",IF('Order Form'!$K$10&lt;&gt;"GR - Gratis",IF('Order Form'!$K$12="Yes",IF(ISNUMBER($H56),'Order Form'!$K$17*100,""),""),""))))</f>
        <v>#REF!</v>
      </c>
      <c r="N56" s="50"/>
      <c r="O56" s="100" t="str">
        <f>IF('Order Form'!$B$8="Name / Attent Of","",IF(ISNUMBER($H56),IF('Order Form'!$K$14="Yes",'Order Form'!$B$8,""),""))</f>
        <v/>
      </c>
      <c r="P56" s="108" t="str">
        <f>IF('Order Form'!$B$9="Company / Department","",IF(ISNUMBER($H56),IF('Order Form'!$K$14="Yes",'Order Form'!$B$9,""),""))</f>
        <v/>
      </c>
      <c r="Q56" s="100" t="str">
        <f>IF('Order Form'!$B$10="Address 1","",IF(ISNUMBER($H56),IF('Order Form'!$K$14="Yes",'Order Form'!$B$10,""),""))</f>
        <v/>
      </c>
      <c r="R56" s="100" t="str">
        <f>IF('Order Form'!$B$11="Address 2","",IF(ISNUMBER($H56),IF('Order Form'!$K$14="Yes",'Order Form'!$B$11,""),""))</f>
        <v/>
      </c>
      <c r="S56" s="108" t="str">
        <f>IF('Order Form'!$B$12="Address 3","",IF(ISNUMBER($H56),IF('Order Form'!$K$14="Yes",'Order Form'!$B$12,""),""))</f>
        <v/>
      </c>
      <c r="T56" s="100" t="str">
        <f>IF('Order Form'!$B$13="Town","",IF(ISNUMBER($H56),IF('Order Form'!$K$14="Yes",'Order Form'!$B$13,""),""))</f>
        <v/>
      </c>
      <c r="U56" s="46"/>
      <c r="V56" s="115" t="str">
        <f>IF('Order Form'!$B$14="Post Code","",IF(ISNUMBER($H56),IF('Order Form'!$K$14="Yes",'Order Form'!$B$14,""),""))</f>
        <v/>
      </c>
      <c r="W56" s="110" t="str">
        <f>IF('Order Form'!$B$15="Country","",IF(ISNUMBER($H56),IF('Order Form'!$K$14="Yes",VLOOKUP('Order Form'!$B$15,Lists!N:O,2,0),""),""))</f>
        <v/>
      </c>
      <c r="X56" s="112"/>
      <c r="Y56" s="111" t="str">
        <f>IF('Order Form'!$F$8="Phone","",IF(ISNUMBER($H56),IF('Order Form'!$K$14="Yes",'Order Form'!$F$8,""),""))</f>
        <v/>
      </c>
      <c r="Z56" s="109" t="str">
        <f>IF('Order Form'!$F$9="Email","",IF(ISNUMBER($H56),IF('Order Form'!$K$14="Yes",'Order Form'!$F$9,""),""))</f>
        <v/>
      </c>
      <c r="AA56" s="50"/>
      <c r="AC56" s="98" t="str">
        <f>IF(ISNUMBER(($H56)),LEFT('Order Form'!$K$10,2),"")</f>
        <v/>
      </c>
      <c r="AD56" s="46"/>
      <c r="AE56" s="98" t="str">
        <f>IF(AC56="GR",LEFT('Order Form'!$K$11,2),"")</f>
        <v/>
      </c>
      <c r="AF56" s="46"/>
      <c r="AG56" s="50"/>
      <c r="AH56" s="50"/>
      <c r="AI56" s="98" t="str">
        <f>IF(ISNUMBER(($H56)),IF('Order Form'!$K$16="Yes","P",""),"")</f>
        <v/>
      </c>
      <c r="AJ56" s="46"/>
      <c r="AK56" s="118"/>
      <c r="AL56" s="118"/>
      <c r="AM56" s="46"/>
      <c r="AN56" s="46"/>
      <c r="AO56" s="50"/>
      <c r="AP56" s="46"/>
      <c r="AQ56" s="50"/>
      <c r="AR56" s="50"/>
      <c r="AS56" s="50"/>
      <c r="AZ56" s="98" t="str">
        <f>IF(ISNUMBER(($H56)),IF('Order Form'!$K$15="Yes","Y",""),"")</f>
        <v/>
      </c>
      <c r="BD56" s="99" t="e">
        <f>IF('Order Form'!#REF!&gt;0,"OF"," ")</f>
        <v>#REF!</v>
      </c>
      <c r="BE56" s="98" t="e">
        <f>IF('Order Form'!#REF!&gt;0,"Y"," ")</f>
        <v>#REF!</v>
      </c>
      <c r="BF56" s="98" t="e">
        <f>IF('Order Form'!#REF!&gt;0,"STANDARD"," ")</f>
        <v>#REF!</v>
      </c>
    </row>
    <row r="57" spans="1:58">
      <c r="A57" s="46"/>
      <c r="B57" s="105" t="str">
        <f>IF(ISNUMBER(($H57)),'Order Form'!$D$5,"")</f>
        <v/>
      </c>
      <c r="C57" s="104" t="str">
        <f>IF(ISNUMBER(($H57)),'Order Form'!$G$5,"")</f>
        <v/>
      </c>
      <c r="D57" s="104" t="e">
        <f>IF('Order Form'!#REF!="","",IF(ISNUMBER(($H57)),'Order Form'!#REF!,""))</f>
        <v>#REF!</v>
      </c>
      <c r="E57" s="47"/>
      <c r="F57" s="103" t="str">
        <f>IF(ISNUMBER((H57)),SUBSTITUTE(SUBSTITUTE('Order Form'!#REF!,"-","")," ",""),"")</f>
        <v/>
      </c>
      <c r="G57" s="48"/>
      <c r="H57" s="102" t="e">
        <f>IF('Order Form'!#REF!&gt;0,'Order Form'!#REF!," ")</f>
        <v>#REF!</v>
      </c>
      <c r="I57" s="101" t="str">
        <f>IF('Order Form'!$K$13="Yes",(IF('Order Form'!#REF!&gt;0,"",IF('Order Form'!$K$10&lt;&gt;"GR - Gratis",IF('Order Form'!#REF!=0,"",IF(ISNUMBER($H57),'Order Form'!#REF!,"")),""))),"")</f>
        <v/>
      </c>
      <c r="J57" s="101" t="str">
        <f>IF('Order Form'!$K$13="Yes",(IF('Order Form'!#REF!=0,"",IF('Order Form'!$K$10&lt;&gt;"GR - Gratis",IF(ISNUMBER($H57),'Order Form'!#REF!,""),""))),"")</f>
        <v/>
      </c>
      <c r="K57" s="49"/>
      <c r="L57" s="101" t="e">
        <f>IF('Order Form'!#REF!&gt;0,"",IF('Order Form'!#REF!=0,"",IF('Order Form'!$K$10&lt;&gt;"GR - Gratis",IF('Order Form'!$K$12="Yes",IF(ISNUMBER($H57),'Order Form'!#REF!*100,""),""),"")))</f>
        <v>#REF!</v>
      </c>
      <c r="M57" s="101" t="e">
        <f>IF('Order Form'!#REF!&gt;0,"",IF('Order Form'!$K$17=0,"",IF('Order Form'!$K$17=0,"",IF('Order Form'!$K$10&lt;&gt;"GR - Gratis",IF('Order Form'!$K$12="Yes",IF(ISNUMBER($H57),'Order Form'!$K$17*100,""),""),""))))</f>
        <v>#REF!</v>
      </c>
      <c r="N57" s="50"/>
      <c r="O57" s="100" t="str">
        <f>IF('Order Form'!$B$8="Name / Attent Of","",IF(ISNUMBER($H57),IF('Order Form'!$K$14="Yes",'Order Form'!$B$8,""),""))</f>
        <v/>
      </c>
      <c r="P57" s="108" t="str">
        <f>IF('Order Form'!$B$9="Company / Department","",IF(ISNUMBER($H57),IF('Order Form'!$K$14="Yes",'Order Form'!$B$9,""),""))</f>
        <v/>
      </c>
      <c r="Q57" s="100" t="str">
        <f>IF('Order Form'!$B$10="Address 1","",IF(ISNUMBER($H57),IF('Order Form'!$K$14="Yes",'Order Form'!$B$10,""),""))</f>
        <v/>
      </c>
      <c r="R57" s="100" t="str">
        <f>IF('Order Form'!$B$11="Address 2","",IF(ISNUMBER($H57),IF('Order Form'!$K$14="Yes",'Order Form'!$B$11,""),""))</f>
        <v/>
      </c>
      <c r="S57" s="108" t="str">
        <f>IF('Order Form'!$B$12="Address 3","",IF(ISNUMBER($H57),IF('Order Form'!$K$14="Yes",'Order Form'!$B$12,""),""))</f>
        <v/>
      </c>
      <c r="T57" s="100" t="str">
        <f>IF('Order Form'!$B$13="Town","",IF(ISNUMBER($H57),IF('Order Form'!$K$14="Yes",'Order Form'!$B$13,""),""))</f>
        <v/>
      </c>
      <c r="U57" s="46"/>
      <c r="V57" s="115" t="str">
        <f>IF('Order Form'!$B$14="Post Code","",IF(ISNUMBER($H57),IF('Order Form'!$K$14="Yes",'Order Form'!$B$14,""),""))</f>
        <v/>
      </c>
      <c r="W57" s="110" t="str">
        <f>IF('Order Form'!$B$15="Country","",IF(ISNUMBER($H57),IF('Order Form'!$K$14="Yes",VLOOKUP('Order Form'!$B$15,Lists!N:O,2,0),""),""))</f>
        <v/>
      </c>
      <c r="X57" s="112"/>
      <c r="Y57" s="111" t="str">
        <f>IF('Order Form'!$F$8="Phone","",IF(ISNUMBER($H57),IF('Order Form'!$K$14="Yes",'Order Form'!$F$8,""),""))</f>
        <v/>
      </c>
      <c r="Z57" s="109" t="str">
        <f>IF('Order Form'!$F$9="Email","",IF(ISNUMBER($H57),IF('Order Form'!$K$14="Yes",'Order Form'!$F$9,""),""))</f>
        <v/>
      </c>
      <c r="AA57" s="50"/>
      <c r="AC57" s="98" t="str">
        <f>IF(ISNUMBER(($H57)),LEFT('Order Form'!$K$10,2),"")</f>
        <v/>
      </c>
      <c r="AD57" s="46"/>
      <c r="AE57" s="98" t="str">
        <f>IF(AC57="GR",LEFT('Order Form'!$K$11,2),"")</f>
        <v/>
      </c>
      <c r="AF57" s="46"/>
      <c r="AG57" s="50"/>
      <c r="AH57" s="50"/>
      <c r="AI57" s="98" t="str">
        <f>IF(ISNUMBER(($H57)),IF('Order Form'!$K$16="Yes","P",""),"")</f>
        <v/>
      </c>
      <c r="AJ57" s="46"/>
      <c r="AK57" s="118"/>
      <c r="AL57" s="118"/>
      <c r="AM57" s="46"/>
      <c r="AN57" s="46"/>
      <c r="AO57" s="50"/>
      <c r="AP57" s="46"/>
      <c r="AQ57" s="50"/>
      <c r="AR57" s="50"/>
      <c r="AS57" s="50"/>
      <c r="AZ57" s="98" t="str">
        <f>IF(ISNUMBER(($H57)),IF('Order Form'!$K$15="Yes","Y",""),"")</f>
        <v/>
      </c>
      <c r="BD57" s="99" t="e">
        <f>IF('Order Form'!#REF!&gt;0,"OF"," ")</f>
        <v>#REF!</v>
      </c>
      <c r="BE57" s="98" t="e">
        <f>IF('Order Form'!#REF!&gt;0,"Y"," ")</f>
        <v>#REF!</v>
      </c>
      <c r="BF57" s="98" t="e">
        <f>IF('Order Form'!#REF!&gt;0,"STANDARD"," ")</f>
        <v>#REF!</v>
      </c>
    </row>
    <row r="58" spans="1:58">
      <c r="A58" s="46"/>
      <c r="B58" s="105" t="str">
        <f>IF(ISNUMBER(($H58)),'Order Form'!$D$5,"")</f>
        <v/>
      </c>
      <c r="C58" s="104" t="str">
        <f>IF(ISNUMBER(($H58)),'Order Form'!$G$5,"")</f>
        <v/>
      </c>
      <c r="D58" s="104" t="e">
        <f>IF('Order Form'!#REF!="","",IF(ISNUMBER(($H58)),'Order Form'!#REF!,""))</f>
        <v>#REF!</v>
      </c>
      <c r="E58" s="47"/>
      <c r="F58" s="103" t="str">
        <f>IF(ISNUMBER((H58)),SUBSTITUTE(SUBSTITUTE('Order Form'!#REF!,"-","")," ",""),"")</f>
        <v/>
      </c>
      <c r="G58" s="48"/>
      <c r="H58" s="102" t="e">
        <f>IF('Order Form'!#REF!&gt;0,'Order Form'!#REF!," ")</f>
        <v>#REF!</v>
      </c>
      <c r="I58" s="101" t="str">
        <f>IF('Order Form'!$K$13="Yes",(IF('Order Form'!#REF!&gt;0,"",IF('Order Form'!$K$10&lt;&gt;"GR - Gratis",IF('Order Form'!#REF!=0,"",IF(ISNUMBER($H58),'Order Form'!#REF!,"")),""))),"")</f>
        <v/>
      </c>
      <c r="J58" s="101" t="str">
        <f>IF('Order Form'!$K$13="Yes",(IF('Order Form'!#REF!=0,"",IF('Order Form'!$K$10&lt;&gt;"GR - Gratis",IF(ISNUMBER($H58),'Order Form'!#REF!,""),""))),"")</f>
        <v/>
      </c>
      <c r="K58" s="49"/>
      <c r="L58" s="101" t="e">
        <f>IF('Order Form'!#REF!&gt;0,"",IF('Order Form'!#REF!=0,"",IF('Order Form'!$K$10&lt;&gt;"GR - Gratis",IF('Order Form'!$K$12="Yes",IF(ISNUMBER($H58),'Order Form'!#REF!*100,""),""),"")))</f>
        <v>#REF!</v>
      </c>
      <c r="M58" s="101" t="e">
        <f>IF('Order Form'!#REF!&gt;0,"",IF('Order Form'!$K$17=0,"",IF('Order Form'!$K$17=0,"",IF('Order Form'!$K$10&lt;&gt;"GR - Gratis",IF('Order Form'!$K$12="Yes",IF(ISNUMBER($H58),'Order Form'!$K$17*100,""),""),""))))</f>
        <v>#REF!</v>
      </c>
      <c r="N58" s="50"/>
      <c r="O58" s="100" t="str">
        <f>IF('Order Form'!$B$8="Name / Attent Of","",IF(ISNUMBER($H58),IF('Order Form'!$K$14="Yes",'Order Form'!$B$8,""),""))</f>
        <v/>
      </c>
      <c r="P58" s="108" t="str">
        <f>IF('Order Form'!$B$9="Company / Department","",IF(ISNUMBER($H58),IF('Order Form'!$K$14="Yes",'Order Form'!$B$9,""),""))</f>
        <v/>
      </c>
      <c r="Q58" s="100" t="str">
        <f>IF('Order Form'!$B$10="Address 1","",IF(ISNUMBER($H58),IF('Order Form'!$K$14="Yes",'Order Form'!$B$10,""),""))</f>
        <v/>
      </c>
      <c r="R58" s="100" t="str">
        <f>IF('Order Form'!$B$11="Address 2","",IF(ISNUMBER($H58),IF('Order Form'!$K$14="Yes",'Order Form'!$B$11,""),""))</f>
        <v/>
      </c>
      <c r="S58" s="108" t="str">
        <f>IF('Order Form'!$B$12="Address 3","",IF(ISNUMBER($H58),IF('Order Form'!$K$14="Yes",'Order Form'!$B$12,""),""))</f>
        <v/>
      </c>
      <c r="T58" s="100" t="str">
        <f>IF('Order Form'!$B$13="Town","",IF(ISNUMBER($H58),IF('Order Form'!$K$14="Yes",'Order Form'!$B$13,""),""))</f>
        <v/>
      </c>
      <c r="U58" s="46"/>
      <c r="V58" s="115" t="str">
        <f>IF('Order Form'!$B$14="Post Code","",IF(ISNUMBER($H58),IF('Order Form'!$K$14="Yes",'Order Form'!$B$14,""),""))</f>
        <v/>
      </c>
      <c r="W58" s="110" t="str">
        <f>IF('Order Form'!$B$15="Country","",IF(ISNUMBER($H58),IF('Order Form'!$K$14="Yes",VLOOKUP('Order Form'!$B$15,Lists!N:O,2,0),""),""))</f>
        <v/>
      </c>
      <c r="X58" s="112"/>
      <c r="Y58" s="111" t="str">
        <f>IF('Order Form'!$F$8="Phone","",IF(ISNUMBER($H58),IF('Order Form'!$K$14="Yes",'Order Form'!$F$8,""),""))</f>
        <v/>
      </c>
      <c r="Z58" s="109" t="str">
        <f>IF('Order Form'!$F$9="Email","",IF(ISNUMBER($H58),IF('Order Form'!$K$14="Yes",'Order Form'!$F$9,""),""))</f>
        <v/>
      </c>
      <c r="AA58" s="50"/>
      <c r="AC58" s="98" t="str">
        <f>IF(ISNUMBER(($H58)),LEFT('Order Form'!$K$10,2),"")</f>
        <v/>
      </c>
      <c r="AD58" s="46"/>
      <c r="AE58" s="98" t="str">
        <f>IF(AC58="GR",LEFT('Order Form'!$K$11,2),"")</f>
        <v/>
      </c>
      <c r="AF58" s="46"/>
      <c r="AG58" s="50"/>
      <c r="AH58" s="50"/>
      <c r="AI58" s="98" t="str">
        <f>IF(ISNUMBER(($H58)),IF('Order Form'!$K$16="Yes","P",""),"")</f>
        <v/>
      </c>
      <c r="AJ58" s="46"/>
      <c r="AK58" s="118"/>
      <c r="AL58" s="118"/>
      <c r="AM58" s="46"/>
      <c r="AN58" s="46"/>
      <c r="AO58" s="50"/>
      <c r="AP58" s="46"/>
      <c r="AQ58" s="50"/>
      <c r="AR58" s="50"/>
      <c r="AS58" s="50"/>
      <c r="AZ58" s="98" t="str">
        <f>IF(ISNUMBER(($H58)),IF('Order Form'!$K$15="Yes","Y",""),"")</f>
        <v/>
      </c>
      <c r="BD58" s="99" t="e">
        <f>IF('Order Form'!#REF!&gt;0,"OF"," ")</f>
        <v>#REF!</v>
      </c>
      <c r="BE58" s="98" t="e">
        <f>IF('Order Form'!#REF!&gt;0,"Y"," ")</f>
        <v>#REF!</v>
      </c>
      <c r="BF58" s="98" t="e">
        <f>IF('Order Form'!#REF!&gt;0,"STANDARD"," ")</f>
        <v>#REF!</v>
      </c>
    </row>
    <row r="59" spans="1:58">
      <c r="A59" s="46"/>
      <c r="B59" s="105" t="str">
        <f>IF(ISNUMBER(($H59)),'Order Form'!$D$5,"")</f>
        <v/>
      </c>
      <c r="C59" s="104" t="str">
        <f>IF(ISNUMBER(($H59)),'Order Form'!$G$5,"")</f>
        <v/>
      </c>
      <c r="D59" s="104" t="e">
        <f>IF('Order Form'!#REF!="","",IF(ISNUMBER(($H59)),'Order Form'!#REF!,""))</f>
        <v>#REF!</v>
      </c>
      <c r="E59" s="47"/>
      <c r="F59" s="103" t="str">
        <f>IF(ISNUMBER((H59)),SUBSTITUTE(SUBSTITUTE('Order Form'!#REF!,"-","")," ",""),"")</f>
        <v/>
      </c>
      <c r="G59" s="48"/>
      <c r="H59" s="102" t="e">
        <f>IF('Order Form'!#REF!&gt;0,'Order Form'!#REF!," ")</f>
        <v>#REF!</v>
      </c>
      <c r="I59" s="101" t="str">
        <f>IF('Order Form'!$K$13="Yes",(IF('Order Form'!#REF!&gt;0,"",IF('Order Form'!$K$10&lt;&gt;"GR - Gratis",IF('Order Form'!#REF!=0,"",IF(ISNUMBER($H59),'Order Form'!#REF!,"")),""))),"")</f>
        <v/>
      </c>
      <c r="J59" s="101" t="str">
        <f>IF('Order Form'!$K$13="Yes",(IF('Order Form'!#REF!=0,"",IF('Order Form'!$K$10&lt;&gt;"GR - Gratis",IF(ISNUMBER($H59),'Order Form'!#REF!,""),""))),"")</f>
        <v/>
      </c>
      <c r="K59" s="49"/>
      <c r="L59" s="101" t="e">
        <f>IF('Order Form'!#REF!&gt;0,"",IF('Order Form'!#REF!=0,"",IF('Order Form'!$K$10&lt;&gt;"GR - Gratis",IF('Order Form'!$K$12="Yes",IF(ISNUMBER($H59),'Order Form'!#REF!*100,""),""),"")))</f>
        <v>#REF!</v>
      </c>
      <c r="M59" s="101" t="e">
        <f>IF('Order Form'!#REF!&gt;0,"",IF('Order Form'!$K$17=0,"",IF('Order Form'!$K$17=0,"",IF('Order Form'!$K$10&lt;&gt;"GR - Gratis",IF('Order Form'!$K$12="Yes",IF(ISNUMBER($H59),'Order Form'!$K$17*100,""),""),""))))</f>
        <v>#REF!</v>
      </c>
      <c r="N59" s="50"/>
      <c r="O59" s="100" t="str">
        <f>IF('Order Form'!$B$8="Name / Attent Of","",IF(ISNUMBER($H59),IF('Order Form'!$K$14="Yes",'Order Form'!$B$8,""),""))</f>
        <v/>
      </c>
      <c r="P59" s="108" t="str">
        <f>IF('Order Form'!$B$9="Company / Department","",IF(ISNUMBER($H59),IF('Order Form'!$K$14="Yes",'Order Form'!$B$9,""),""))</f>
        <v/>
      </c>
      <c r="Q59" s="100" t="str">
        <f>IF('Order Form'!$B$10="Address 1","",IF(ISNUMBER($H59),IF('Order Form'!$K$14="Yes",'Order Form'!$B$10,""),""))</f>
        <v/>
      </c>
      <c r="R59" s="100" t="str">
        <f>IF('Order Form'!$B$11="Address 2","",IF(ISNUMBER($H59),IF('Order Form'!$K$14="Yes",'Order Form'!$B$11,""),""))</f>
        <v/>
      </c>
      <c r="S59" s="108" t="str">
        <f>IF('Order Form'!$B$12="Address 3","",IF(ISNUMBER($H59),IF('Order Form'!$K$14="Yes",'Order Form'!$B$12,""),""))</f>
        <v/>
      </c>
      <c r="T59" s="100" t="str">
        <f>IF('Order Form'!$B$13="Town","",IF(ISNUMBER($H59),IF('Order Form'!$K$14="Yes",'Order Form'!$B$13,""),""))</f>
        <v/>
      </c>
      <c r="U59" s="46"/>
      <c r="V59" s="115" t="str">
        <f>IF('Order Form'!$B$14="Post Code","",IF(ISNUMBER($H59),IF('Order Form'!$K$14="Yes",'Order Form'!$B$14,""),""))</f>
        <v/>
      </c>
      <c r="W59" s="110" t="str">
        <f>IF('Order Form'!$B$15="Country","",IF(ISNUMBER($H59),IF('Order Form'!$K$14="Yes",VLOOKUP('Order Form'!$B$15,Lists!N:O,2,0),""),""))</f>
        <v/>
      </c>
      <c r="X59" s="112"/>
      <c r="Y59" s="111" t="str">
        <f>IF('Order Form'!$F$8="Phone","",IF(ISNUMBER($H59),IF('Order Form'!$K$14="Yes",'Order Form'!$F$8,""),""))</f>
        <v/>
      </c>
      <c r="Z59" s="109" t="str">
        <f>IF('Order Form'!$F$9="Email","",IF(ISNUMBER($H59),IF('Order Form'!$K$14="Yes",'Order Form'!$F$9,""),""))</f>
        <v/>
      </c>
      <c r="AA59" s="50"/>
      <c r="AC59" s="98" t="str">
        <f>IF(ISNUMBER(($H59)),LEFT('Order Form'!$K$10,2),"")</f>
        <v/>
      </c>
      <c r="AD59" s="46"/>
      <c r="AE59" s="98" t="str">
        <f>IF(AC59="GR",LEFT('Order Form'!$K$11,2),"")</f>
        <v/>
      </c>
      <c r="AF59" s="46"/>
      <c r="AG59" s="50"/>
      <c r="AH59" s="50"/>
      <c r="AI59" s="98" t="str">
        <f>IF(ISNUMBER(($H59)),IF('Order Form'!$K$16="Yes","P",""),"")</f>
        <v/>
      </c>
      <c r="AJ59" s="46"/>
      <c r="AK59" s="118"/>
      <c r="AL59" s="118"/>
      <c r="AM59" s="46"/>
      <c r="AN59" s="46"/>
      <c r="AO59" s="50"/>
      <c r="AP59" s="46"/>
      <c r="AQ59" s="50"/>
      <c r="AR59" s="50"/>
      <c r="AS59" s="50"/>
      <c r="AZ59" s="98" t="str">
        <f>IF(ISNUMBER(($H59)),IF('Order Form'!$K$15="Yes","Y",""),"")</f>
        <v/>
      </c>
      <c r="BD59" s="99" t="e">
        <f>IF('Order Form'!#REF!&gt;0,"OF"," ")</f>
        <v>#REF!</v>
      </c>
      <c r="BE59" s="98" t="e">
        <f>IF('Order Form'!#REF!&gt;0,"Y"," ")</f>
        <v>#REF!</v>
      </c>
      <c r="BF59" s="98" t="e">
        <f>IF('Order Form'!#REF!&gt;0,"STANDARD"," ")</f>
        <v>#REF!</v>
      </c>
    </row>
    <row r="60" spans="1:58">
      <c r="A60" s="46"/>
      <c r="B60" s="105" t="str">
        <f>IF(ISNUMBER(($H60)),'Order Form'!$D$5,"")</f>
        <v/>
      </c>
      <c r="C60" s="104" t="str">
        <f>IF(ISNUMBER(($H60)),'Order Form'!$G$5,"")</f>
        <v/>
      </c>
      <c r="D60" s="104" t="e">
        <f>IF('Order Form'!#REF!="","",IF(ISNUMBER(($H60)),'Order Form'!#REF!,""))</f>
        <v>#REF!</v>
      </c>
      <c r="E60" s="47"/>
      <c r="F60" s="103" t="str">
        <f>IF(ISNUMBER((H60)),SUBSTITUTE(SUBSTITUTE('Order Form'!#REF!,"-","")," ",""),"")</f>
        <v/>
      </c>
      <c r="G60" s="48"/>
      <c r="H60" s="102" t="e">
        <f>IF('Order Form'!#REF!&gt;0,'Order Form'!#REF!," ")</f>
        <v>#REF!</v>
      </c>
      <c r="I60" s="101" t="str">
        <f>IF('Order Form'!$K$13="Yes",(IF('Order Form'!#REF!&gt;0,"",IF('Order Form'!$K$10&lt;&gt;"GR - Gratis",IF('Order Form'!#REF!=0,"",IF(ISNUMBER($H60),'Order Form'!#REF!,"")),""))),"")</f>
        <v/>
      </c>
      <c r="J60" s="101" t="str">
        <f>IF('Order Form'!$K$13="Yes",(IF('Order Form'!#REF!=0,"",IF('Order Form'!$K$10&lt;&gt;"GR - Gratis",IF(ISNUMBER($H60),'Order Form'!#REF!,""),""))),"")</f>
        <v/>
      </c>
      <c r="K60" s="49"/>
      <c r="L60" s="101" t="e">
        <f>IF('Order Form'!#REF!&gt;0,"",IF('Order Form'!#REF!=0,"",IF('Order Form'!$K$10&lt;&gt;"GR - Gratis",IF('Order Form'!$K$12="Yes",IF(ISNUMBER($H60),'Order Form'!#REF!*100,""),""),"")))</f>
        <v>#REF!</v>
      </c>
      <c r="M60" s="101" t="e">
        <f>IF('Order Form'!#REF!&gt;0,"",IF('Order Form'!$K$17=0,"",IF('Order Form'!$K$17=0,"",IF('Order Form'!$K$10&lt;&gt;"GR - Gratis",IF('Order Form'!$K$12="Yes",IF(ISNUMBER($H60),'Order Form'!$K$17*100,""),""),""))))</f>
        <v>#REF!</v>
      </c>
      <c r="N60" s="50"/>
      <c r="O60" s="100" t="str">
        <f>IF('Order Form'!$B$8="Name / Attent Of","",IF(ISNUMBER($H60),IF('Order Form'!$K$14="Yes",'Order Form'!$B$8,""),""))</f>
        <v/>
      </c>
      <c r="P60" s="108" t="str">
        <f>IF('Order Form'!$B$9="Company / Department","",IF(ISNUMBER($H60),IF('Order Form'!$K$14="Yes",'Order Form'!$B$9,""),""))</f>
        <v/>
      </c>
      <c r="Q60" s="100" t="str">
        <f>IF('Order Form'!$B$10="Address 1","",IF(ISNUMBER($H60),IF('Order Form'!$K$14="Yes",'Order Form'!$B$10,""),""))</f>
        <v/>
      </c>
      <c r="R60" s="100" t="str">
        <f>IF('Order Form'!$B$11="Address 2","",IF(ISNUMBER($H60),IF('Order Form'!$K$14="Yes",'Order Form'!$B$11,""),""))</f>
        <v/>
      </c>
      <c r="S60" s="108" t="str">
        <f>IF('Order Form'!$B$12="Address 3","",IF(ISNUMBER($H60),IF('Order Form'!$K$14="Yes",'Order Form'!$B$12,""),""))</f>
        <v/>
      </c>
      <c r="T60" s="100" t="str">
        <f>IF('Order Form'!$B$13="Town","",IF(ISNUMBER($H60),IF('Order Form'!$K$14="Yes",'Order Form'!$B$13,""),""))</f>
        <v/>
      </c>
      <c r="U60" s="46"/>
      <c r="V60" s="115" t="str">
        <f>IF('Order Form'!$B$14="Post Code","",IF(ISNUMBER($H60),IF('Order Form'!$K$14="Yes",'Order Form'!$B$14,""),""))</f>
        <v/>
      </c>
      <c r="W60" s="110" t="str">
        <f>IF('Order Form'!$B$15="Country","",IF(ISNUMBER($H60),IF('Order Form'!$K$14="Yes",VLOOKUP('Order Form'!$B$15,Lists!N:O,2,0),""),""))</f>
        <v/>
      </c>
      <c r="X60" s="112"/>
      <c r="Y60" s="111" t="str">
        <f>IF('Order Form'!$F$8="Phone","",IF(ISNUMBER($H60),IF('Order Form'!$K$14="Yes",'Order Form'!$F$8,""),""))</f>
        <v/>
      </c>
      <c r="Z60" s="109" t="str">
        <f>IF('Order Form'!$F$9="Email","",IF(ISNUMBER($H60),IF('Order Form'!$K$14="Yes",'Order Form'!$F$9,""),""))</f>
        <v/>
      </c>
      <c r="AA60" s="50"/>
      <c r="AC60" s="98" t="str">
        <f>IF(ISNUMBER(($H60)),LEFT('Order Form'!$K$10,2),"")</f>
        <v/>
      </c>
      <c r="AD60" s="46"/>
      <c r="AE60" s="98" t="str">
        <f>IF(AC60="GR",LEFT('Order Form'!$K$11,2),"")</f>
        <v/>
      </c>
      <c r="AF60" s="46"/>
      <c r="AG60" s="50"/>
      <c r="AH60" s="50"/>
      <c r="AI60" s="98" t="str">
        <f>IF(ISNUMBER(($H60)),IF('Order Form'!$K$16="Yes","P",""),"")</f>
        <v/>
      </c>
      <c r="AJ60" s="46"/>
      <c r="AK60" s="118"/>
      <c r="AL60" s="118"/>
      <c r="AM60" s="46"/>
      <c r="AN60" s="46"/>
      <c r="AO60" s="50"/>
      <c r="AP60" s="46"/>
      <c r="AQ60" s="50"/>
      <c r="AR60" s="50"/>
      <c r="AS60" s="50"/>
      <c r="AZ60" s="98" t="str">
        <f>IF(ISNUMBER(($H60)),IF('Order Form'!$K$15="Yes","Y",""),"")</f>
        <v/>
      </c>
      <c r="BD60" s="99" t="e">
        <f>IF('Order Form'!#REF!&gt;0,"OF"," ")</f>
        <v>#REF!</v>
      </c>
      <c r="BE60" s="98" t="e">
        <f>IF('Order Form'!#REF!&gt;0,"Y"," ")</f>
        <v>#REF!</v>
      </c>
      <c r="BF60" s="98" t="e">
        <f>IF('Order Form'!#REF!&gt;0,"STANDARD"," ")</f>
        <v>#REF!</v>
      </c>
    </row>
    <row r="61" spans="1:58">
      <c r="A61" s="46"/>
      <c r="B61" s="105" t="str">
        <f>IF(ISNUMBER(($H61)),'Order Form'!$D$5,"")</f>
        <v/>
      </c>
      <c r="C61" s="104" t="str">
        <f>IF(ISNUMBER(($H61)),'Order Form'!$G$5,"")</f>
        <v/>
      </c>
      <c r="D61" s="104" t="e">
        <f>IF('Order Form'!#REF!="","",IF(ISNUMBER(($H61)),'Order Form'!#REF!,""))</f>
        <v>#REF!</v>
      </c>
      <c r="E61" s="47"/>
      <c r="F61" s="103" t="str">
        <f>IF(ISNUMBER((H61)),SUBSTITUTE(SUBSTITUTE('Order Form'!#REF!,"-","")," ",""),"")</f>
        <v/>
      </c>
      <c r="G61" s="48"/>
      <c r="H61" s="102" t="e">
        <f>IF('Order Form'!#REF!&gt;0,'Order Form'!#REF!," ")</f>
        <v>#REF!</v>
      </c>
      <c r="I61" s="101" t="str">
        <f>IF('Order Form'!$K$13="Yes",(IF('Order Form'!#REF!&gt;0,"",IF('Order Form'!$K$10&lt;&gt;"GR - Gratis",IF('Order Form'!#REF!=0,"",IF(ISNUMBER($H61),'Order Form'!#REF!,"")),""))),"")</f>
        <v/>
      </c>
      <c r="J61" s="101" t="str">
        <f>IF('Order Form'!$K$13="Yes",(IF('Order Form'!#REF!=0,"",IF('Order Form'!$K$10&lt;&gt;"GR - Gratis",IF(ISNUMBER($H61),'Order Form'!#REF!,""),""))),"")</f>
        <v/>
      </c>
      <c r="K61" s="49"/>
      <c r="L61" s="101" t="e">
        <f>IF('Order Form'!#REF!&gt;0,"",IF('Order Form'!#REF!=0,"",IF('Order Form'!$K$10&lt;&gt;"GR - Gratis",IF('Order Form'!$K$12="Yes",IF(ISNUMBER($H61),'Order Form'!#REF!*100,""),""),"")))</f>
        <v>#REF!</v>
      </c>
      <c r="M61" s="101" t="e">
        <f>IF('Order Form'!#REF!&gt;0,"",IF('Order Form'!$K$17=0,"",IF('Order Form'!$K$17=0,"",IF('Order Form'!$K$10&lt;&gt;"GR - Gratis",IF('Order Form'!$K$12="Yes",IF(ISNUMBER($H61),'Order Form'!$K$17*100,""),""),""))))</f>
        <v>#REF!</v>
      </c>
      <c r="N61" s="50"/>
      <c r="O61" s="100" t="str">
        <f>IF('Order Form'!$B$8="Name / Attent Of","",IF(ISNUMBER($H61),IF('Order Form'!$K$14="Yes",'Order Form'!$B$8,""),""))</f>
        <v/>
      </c>
      <c r="P61" s="108" t="str">
        <f>IF('Order Form'!$B$9="Company / Department","",IF(ISNUMBER($H61),IF('Order Form'!$K$14="Yes",'Order Form'!$B$9,""),""))</f>
        <v/>
      </c>
      <c r="Q61" s="100" t="str">
        <f>IF('Order Form'!$B$10="Address 1","",IF(ISNUMBER($H61),IF('Order Form'!$K$14="Yes",'Order Form'!$B$10,""),""))</f>
        <v/>
      </c>
      <c r="R61" s="100" t="str">
        <f>IF('Order Form'!$B$11="Address 2","",IF(ISNUMBER($H61),IF('Order Form'!$K$14="Yes",'Order Form'!$B$11,""),""))</f>
        <v/>
      </c>
      <c r="S61" s="108" t="str">
        <f>IF('Order Form'!$B$12="Address 3","",IF(ISNUMBER($H61),IF('Order Form'!$K$14="Yes",'Order Form'!$B$12,""),""))</f>
        <v/>
      </c>
      <c r="T61" s="100" t="str">
        <f>IF('Order Form'!$B$13="Town","",IF(ISNUMBER($H61),IF('Order Form'!$K$14="Yes",'Order Form'!$B$13,""),""))</f>
        <v/>
      </c>
      <c r="U61" s="46"/>
      <c r="V61" s="115" t="str">
        <f>IF('Order Form'!$B$14="Post Code","",IF(ISNUMBER($H61),IF('Order Form'!$K$14="Yes",'Order Form'!$B$14,""),""))</f>
        <v/>
      </c>
      <c r="W61" s="110" t="str">
        <f>IF('Order Form'!$B$15="Country","",IF(ISNUMBER($H61),IF('Order Form'!$K$14="Yes",VLOOKUP('Order Form'!$B$15,Lists!N:O,2,0),""),""))</f>
        <v/>
      </c>
      <c r="X61" s="112"/>
      <c r="Y61" s="111" t="str">
        <f>IF('Order Form'!$F$8="Phone","",IF(ISNUMBER($H61),IF('Order Form'!$K$14="Yes",'Order Form'!$F$8,""),""))</f>
        <v/>
      </c>
      <c r="Z61" s="109" t="str">
        <f>IF('Order Form'!$F$9="Email","",IF(ISNUMBER($H61),IF('Order Form'!$K$14="Yes",'Order Form'!$F$9,""),""))</f>
        <v/>
      </c>
      <c r="AA61" s="50"/>
      <c r="AC61" s="98" t="str">
        <f>IF(ISNUMBER(($H61)),LEFT('Order Form'!$K$10,2),"")</f>
        <v/>
      </c>
      <c r="AD61" s="46"/>
      <c r="AE61" s="98" t="str">
        <f>IF(AC61="GR",LEFT('Order Form'!$K$11,2),"")</f>
        <v/>
      </c>
      <c r="AF61" s="46"/>
      <c r="AG61" s="50"/>
      <c r="AH61" s="50"/>
      <c r="AI61" s="98" t="str">
        <f>IF(ISNUMBER(($H61)),IF('Order Form'!$K$16="Yes","P",""),"")</f>
        <v/>
      </c>
      <c r="AJ61" s="46"/>
      <c r="AK61" s="118"/>
      <c r="AL61" s="118"/>
      <c r="AM61" s="46"/>
      <c r="AN61" s="46"/>
      <c r="AO61" s="50"/>
      <c r="AP61" s="46"/>
      <c r="AQ61" s="50"/>
      <c r="AR61" s="50"/>
      <c r="AS61" s="50"/>
      <c r="AZ61" s="98" t="str">
        <f>IF(ISNUMBER(($H61)),IF('Order Form'!$K$15="Yes","Y",""),"")</f>
        <v/>
      </c>
      <c r="BD61" s="99" t="e">
        <f>IF('Order Form'!#REF!&gt;0,"OF"," ")</f>
        <v>#REF!</v>
      </c>
      <c r="BE61" s="98" t="e">
        <f>IF('Order Form'!#REF!&gt;0,"Y"," ")</f>
        <v>#REF!</v>
      </c>
      <c r="BF61" s="98" t="e">
        <f>IF('Order Form'!#REF!&gt;0,"STANDARD"," ")</f>
        <v>#REF!</v>
      </c>
    </row>
    <row r="62" spans="1:58">
      <c r="A62" s="46"/>
      <c r="B62" s="105" t="str">
        <f>IF(ISNUMBER(($H62)),'Order Form'!$D$5,"")</f>
        <v/>
      </c>
      <c r="C62" s="104" t="str">
        <f>IF(ISNUMBER(($H62)),'Order Form'!$G$5,"")</f>
        <v/>
      </c>
      <c r="D62" s="104" t="e">
        <f>IF('Order Form'!#REF!="","",IF(ISNUMBER(($H62)),'Order Form'!#REF!,""))</f>
        <v>#REF!</v>
      </c>
      <c r="E62" s="47"/>
      <c r="F62" s="103" t="str">
        <f>IF(ISNUMBER((H62)),SUBSTITUTE(SUBSTITUTE('Order Form'!#REF!,"-","")," ",""),"")</f>
        <v/>
      </c>
      <c r="G62" s="48"/>
      <c r="H62" s="102" t="e">
        <f>IF('Order Form'!#REF!&gt;0,'Order Form'!#REF!," ")</f>
        <v>#REF!</v>
      </c>
      <c r="I62" s="101" t="str">
        <f>IF('Order Form'!$K$13="Yes",(IF('Order Form'!#REF!&gt;0,"",IF('Order Form'!$K$10&lt;&gt;"GR - Gratis",IF('Order Form'!#REF!=0,"",IF(ISNUMBER($H62),'Order Form'!#REF!,"")),""))),"")</f>
        <v/>
      </c>
      <c r="J62" s="101" t="str">
        <f>IF('Order Form'!$K$13="Yes",(IF('Order Form'!#REF!=0,"",IF('Order Form'!$K$10&lt;&gt;"GR - Gratis",IF(ISNUMBER($H62),'Order Form'!#REF!,""),""))),"")</f>
        <v/>
      </c>
      <c r="K62" s="49"/>
      <c r="L62" s="101" t="e">
        <f>IF('Order Form'!#REF!&gt;0,"",IF('Order Form'!#REF!=0,"",IF('Order Form'!$K$10&lt;&gt;"GR - Gratis",IF('Order Form'!$K$12="Yes",IF(ISNUMBER($H62),'Order Form'!#REF!*100,""),""),"")))</f>
        <v>#REF!</v>
      </c>
      <c r="M62" s="101" t="e">
        <f>IF('Order Form'!#REF!&gt;0,"",IF('Order Form'!$K$17=0,"",IF('Order Form'!$K$17=0,"",IF('Order Form'!$K$10&lt;&gt;"GR - Gratis",IF('Order Form'!$K$12="Yes",IF(ISNUMBER($H62),'Order Form'!$K$17*100,""),""),""))))</f>
        <v>#REF!</v>
      </c>
      <c r="N62" s="50"/>
      <c r="O62" s="100" t="str">
        <f>IF('Order Form'!$B$8="Name / Attent Of","",IF(ISNUMBER($H62),IF('Order Form'!$K$14="Yes",'Order Form'!$B$8,""),""))</f>
        <v/>
      </c>
      <c r="P62" s="108" t="str">
        <f>IF('Order Form'!$B$9="Company / Department","",IF(ISNUMBER($H62),IF('Order Form'!$K$14="Yes",'Order Form'!$B$9,""),""))</f>
        <v/>
      </c>
      <c r="Q62" s="100" t="str">
        <f>IF('Order Form'!$B$10="Address 1","",IF(ISNUMBER($H62),IF('Order Form'!$K$14="Yes",'Order Form'!$B$10,""),""))</f>
        <v/>
      </c>
      <c r="R62" s="100" t="str">
        <f>IF('Order Form'!$B$11="Address 2","",IF(ISNUMBER($H62),IF('Order Form'!$K$14="Yes",'Order Form'!$B$11,""),""))</f>
        <v/>
      </c>
      <c r="S62" s="108" t="str">
        <f>IF('Order Form'!$B$12="Address 3","",IF(ISNUMBER($H62),IF('Order Form'!$K$14="Yes",'Order Form'!$B$12,""),""))</f>
        <v/>
      </c>
      <c r="T62" s="100" t="str">
        <f>IF('Order Form'!$B$13="Town","",IF(ISNUMBER($H62),IF('Order Form'!$K$14="Yes",'Order Form'!$B$13,""),""))</f>
        <v/>
      </c>
      <c r="U62" s="46"/>
      <c r="V62" s="115" t="str">
        <f>IF('Order Form'!$B$14="Post Code","",IF(ISNUMBER($H62),IF('Order Form'!$K$14="Yes",'Order Form'!$B$14,""),""))</f>
        <v/>
      </c>
      <c r="W62" s="110" t="str">
        <f>IF('Order Form'!$B$15="Country","",IF(ISNUMBER($H62),IF('Order Form'!$K$14="Yes",VLOOKUP('Order Form'!$B$15,Lists!N:O,2,0),""),""))</f>
        <v/>
      </c>
      <c r="X62" s="112"/>
      <c r="Y62" s="111" t="str">
        <f>IF('Order Form'!$F$8="Phone","",IF(ISNUMBER($H62),IF('Order Form'!$K$14="Yes",'Order Form'!$F$8,""),""))</f>
        <v/>
      </c>
      <c r="Z62" s="109" t="str">
        <f>IF('Order Form'!$F$9="Email","",IF(ISNUMBER($H62),IF('Order Form'!$K$14="Yes",'Order Form'!$F$9,""),""))</f>
        <v/>
      </c>
      <c r="AA62" s="50"/>
      <c r="AC62" s="98" t="str">
        <f>IF(ISNUMBER(($H62)),LEFT('Order Form'!$K$10,2),"")</f>
        <v/>
      </c>
      <c r="AD62" s="46"/>
      <c r="AE62" s="98" t="str">
        <f>IF(AC62="GR",LEFT('Order Form'!$K$11,2),"")</f>
        <v/>
      </c>
      <c r="AF62" s="46"/>
      <c r="AG62" s="50"/>
      <c r="AH62" s="50"/>
      <c r="AI62" s="98" t="str">
        <f>IF(ISNUMBER(($H62)),IF('Order Form'!$K$16="Yes","P",""),"")</f>
        <v/>
      </c>
      <c r="AJ62" s="46"/>
      <c r="AK62" s="118"/>
      <c r="AL62" s="118"/>
      <c r="AM62" s="46"/>
      <c r="AN62" s="46"/>
      <c r="AO62" s="50"/>
      <c r="AP62" s="46"/>
      <c r="AQ62" s="50"/>
      <c r="AR62" s="50"/>
      <c r="AS62" s="50"/>
      <c r="AZ62" s="98" t="str">
        <f>IF(ISNUMBER(($H62)),IF('Order Form'!$K$15="Yes","Y",""),"")</f>
        <v/>
      </c>
      <c r="BD62" s="99" t="e">
        <f>IF('Order Form'!#REF!&gt;0,"OF"," ")</f>
        <v>#REF!</v>
      </c>
      <c r="BE62" s="98" t="e">
        <f>IF('Order Form'!#REF!&gt;0,"Y"," ")</f>
        <v>#REF!</v>
      </c>
      <c r="BF62" s="98" t="e">
        <f>IF('Order Form'!#REF!&gt;0,"STANDARD"," ")</f>
        <v>#REF!</v>
      </c>
    </row>
    <row r="63" spans="1:58">
      <c r="A63" s="46"/>
      <c r="B63" s="105" t="str">
        <f>IF(ISNUMBER(($H63)),'Order Form'!$D$5,"")</f>
        <v/>
      </c>
      <c r="C63" s="104" t="str">
        <f>IF(ISNUMBER(($H63)),'Order Form'!$G$5,"")</f>
        <v/>
      </c>
      <c r="D63" s="104" t="e">
        <f>IF('Order Form'!#REF!="","",IF(ISNUMBER(($H63)),'Order Form'!#REF!,""))</f>
        <v>#REF!</v>
      </c>
      <c r="E63" s="47"/>
      <c r="F63" s="103" t="str">
        <f>IF(ISNUMBER((H63)),SUBSTITUTE(SUBSTITUTE('Order Form'!#REF!,"-","")," ",""),"")</f>
        <v/>
      </c>
      <c r="G63" s="48"/>
      <c r="H63" s="102" t="e">
        <f>IF('Order Form'!#REF!&gt;0,'Order Form'!#REF!," ")</f>
        <v>#REF!</v>
      </c>
      <c r="I63" s="101" t="str">
        <f>IF('Order Form'!$K$13="Yes",(IF('Order Form'!#REF!&gt;0,"",IF('Order Form'!$K$10&lt;&gt;"GR - Gratis",IF('Order Form'!#REF!=0,"",IF(ISNUMBER($H63),'Order Form'!#REF!,"")),""))),"")</f>
        <v/>
      </c>
      <c r="J63" s="101" t="str">
        <f>IF('Order Form'!$K$13="Yes",(IF('Order Form'!#REF!=0,"",IF('Order Form'!$K$10&lt;&gt;"GR - Gratis",IF(ISNUMBER($H63),'Order Form'!#REF!,""),""))),"")</f>
        <v/>
      </c>
      <c r="K63" s="49"/>
      <c r="L63" s="101" t="e">
        <f>IF('Order Form'!#REF!&gt;0,"",IF('Order Form'!#REF!=0,"",IF('Order Form'!$K$10&lt;&gt;"GR - Gratis",IF('Order Form'!$K$12="Yes",IF(ISNUMBER($H63),'Order Form'!#REF!*100,""),""),"")))</f>
        <v>#REF!</v>
      </c>
      <c r="M63" s="101" t="e">
        <f>IF('Order Form'!#REF!&gt;0,"",IF('Order Form'!$K$17=0,"",IF('Order Form'!$K$17=0,"",IF('Order Form'!$K$10&lt;&gt;"GR - Gratis",IF('Order Form'!$K$12="Yes",IF(ISNUMBER($H63),'Order Form'!$K$17*100,""),""),""))))</f>
        <v>#REF!</v>
      </c>
      <c r="N63" s="50"/>
      <c r="O63" s="100" t="str">
        <f>IF('Order Form'!$B$8="Name / Attent Of","",IF(ISNUMBER($H63),IF('Order Form'!$K$14="Yes",'Order Form'!$B$8,""),""))</f>
        <v/>
      </c>
      <c r="P63" s="108" t="str">
        <f>IF('Order Form'!$B$9="Company / Department","",IF(ISNUMBER($H63),IF('Order Form'!$K$14="Yes",'Order Form'!$B$9,""),""))</f>
        <v/>
      </c>
      <c r="Q63" s="100" t="str">
        <f>IF('Order Form'!$B$10="Address 1","",IF(ISNUMBER($H63),IF('Order Form'!$K$14="Yes",'Order Form'!$B$10,""),""))</f>
        <v/>
      </c>
      <c r="R63" s="100" t="str">
        <f>IF('Order Form'!$B$11="Address 2","",IF(ISNUMBER($H63),IF('Order Form'!$K$14="Yes",'Order Form'!$B$11,""),""))</f>
        <v/>
      </c>
      <c r="S63" s="108" t="str">
        <f>IF('Order Form'!$B$12="Address 3","",IF(ISNUMBER($H63),IF('Order Form'!$K$14="Yes",'Order Form'!$B$12,""),""))</f>
        <v/>
      </c>
      <c r="T63" s="100" t="str">
        <f>IF('Order Form'!$B$13="Town","",IF(ISNUMBER($H63),IF('Order Form'!$K$14="Yes",'Order Form'!$B$13,""),""))</f>
        <v/>
      </c>
      <c r="U63" s="46"/>
      <c r="V63" s="115" t="str">
        <f>IF('Order Form'!$B$14="Post Code","",IF(ISNUMBER($H63),IF('Order Form'!$K$14="Yes",'Order Form'!$B$14,""),""))</f>
        <v/>
      </c>
      <c r="W63" s="110" t="str">
        <f>IF('Order Form'!$B$15="Country","",IF(ISNUMBER($H63),IF('Order Form'!$K$14="Yes",VLOOKUP('Order Form'!$B$15,Lists!N:O,2,0),""),""))</f>
        <v/>
      </c>
      <c r="X63" s="112"/>
      <c r="Y63" s="111" t="str">
        <f>IF('Order Form'!$F$8="Phone","",IF(ISNUMBER($H63),IF('Order Form'!$K$14="Yes",'Order Form'!$F$8,""),""))</f>
        <v/>
      </c>
      <c r="Z63" s="109" t="str">
        <f>IF('Order Form'!$F$9="Email","",IF(ISNUMBER($H63),IF('Order Form'!$K$14="Yes",'Order Form'!$F$9,""),""))</f>
        <v/>
      </c>
      <c r="AA63" s="50"/>
      <c r="AC63" s="98" t="str">
        <f>IF(ISNUMBER(($H63)),LEFT('Order Form'!$K$10,2),"")</f>
        <v/>
      </c>
      <c r="AD63" s="46"/>
      <c r="AE63" s="98" t="str">
        <f>IF(AC63="GR",LEFT('Order Form'!$K$11,2),"")</f>
        <v/>
      </c>
      <c r="AF63" s="46"/>
      <c r="AG63" s="50"/>
      <c r="AH63" s="50"/>
      <c r="AI63" s="98" t="str">
        <f>IF(ISNUMBER(($H63)),IF('Order Form'!$K$16="Yes","P",""),"")</f>
        <v/>
      </c>
      <c r="AJ63" s="46"/>
      <c r="AK63" s="118"/>
      <c r="AL63" s="118"/>
      <c r="AM63" s="46"/>
      <c r="AN63" s="46"/>
      <c r="AO63" s="50"/>
      <c r="AP63" s="46"/>
      <c r="AQ63" s="50"/>
      <c r="AR63" s="50"/>
      <c r="AS63" s="50"/>
      <c r="AZ63" s="98" t="str">
        <f>IF(ISNUMBER(($H63)),IF('Order Form'!$K$15="Yes","Y",""),"")</f>
        <v/>
      </c>
      <c r="BD63" s="99" t="e">
        <f>IF('Order Form'!#REF!&gt;0,"OF"," ")</f>
        <v>#REF!</v>
      </c>
      <c r="BE63" s="98" t="e">
        <f>IF('Order Form'!#REF!&gt;0,"Y"," ")</f>
        <v>#REF!</v>
      </c>
      <c r="BF63" s="98" t="e">
        <f>IF('Order Form'!#REF!&gt;0,"STANDARD"," ")</f>
        <v>#REF!</v>
      </c>
    </row>
    <row r="64" spans="1:58">
      <c r="A64" s="46"/>
      <c r="B64" s="105" t="str">
        <f>IF(ISNUMBER(($H64)),'Order Form'!$D$5,"")</f>
        <v/>
      </c>
      <c r="C64" s="104" t="str">
        <f>IF(ISNUMBER(($H64)),'Order Form'!$G$5,"")</f>
        <v/>
      </c>
      <c r="D64" s="104" t="e">
        <f>IF('Order Form'!#REF!="","",IF(ISNUMBER(($H64)),'Order Form'!#REF!,""))</f>
        <v>#REF!</v>
      </c>
      <c r="E64" s="47"/>
      <c r="F64" s="103" t="str">
        <f>IF(ISNUMBER((H64)),SUBSTITUTE(SUBSTITUTE('Order Form'!#REF!,"-","")," ",""),"")</f>
        <v/>
      </c>
      <c r="G64" s="48"/>
      <c r="H64" s="102" t="e">
        <f>IF('Order Form'!#REF!&gt;0,'Order Form'!#REF!," ")</f>
        <v>#REF!</v>
      </c>
      <c r="I64" s="101" t="str">
        <f>IF('Order Form'!$K$13="Yes",(IF('Order Form'!#REF!&gt;0,"",IF('Order Form'!$K$10&lt;&gt;"GR - Gratis",IF('Order Form'!#REF!=0,"",IF(ISNUMBER($H64),'Order Form'!#REF!,"")),""))),"")</f>
        <v/>
      </c>
      <c r="J64" s="101" t="str">
        <f>IF('Order Form'!$K$13="Yes",(IF('Order Form'!#REF!=0,"",IF('Order Form'!$K$10&lt;&gt;"GR - Gratis",IF(ISNUMBER($H64),'Order Form'!#REF!,""),""))),"")</f>
        <v/>
      </c>
      <c r="K64" s="49"/>
      <c r="L64" s="101" t="e">
        <f>IF('Order Form'!#REF!&gt;0,"",IF('Order Form'!#REF!=0,"",IF('Order Form'!$K$10&lt;&gt;"GR - Gratis",IF('Order Form'!$K$12="Yes",IF(ISNUMBER($H64),'Order Form'!#REF!*100,""),""),"")))</f>
        <v>#REF!</v>
      </c>
      <c r="M64" s="101" t="e">
        <f>IF('Order Form'!#REF!&gt;0,"",IF('Order Form'!$K$17=0,"",IF('Order Form'!$K$17=0,"",IF('Order Form'!$K$10&lt;&gt;"GR - Gratis",IF('Order Form'!$K$12="Yes",IF(ISNUMBER($H64),'Order Form'!$K$17*100,""),""),""))))</f>
        <v>#REF!</v>
      </c>
      <c r="N64" s="50"/>
      <c r="O64" s="100" t="str">
        <f>IF('Order Form'!$B$8="Name / Attent Of","",IF(ISNUMBER($H64),IF('Order Form'!$K$14="Yes",'Order Form'!$B$8,""),""))</f>
        <v/>
      </c>
      <c r="P64" s="108" t="str">
        <f>IF('Order Form'!$B$9="Company / Department","",IF(ISNUMBER($H64),IF('Order Form'!$K$14="Yes",'Order Form'!$B$9,""),""))</f>
        <v/>
      </c>
      <c r="Q64" s="100" t="str">
        <f>IF('Order Form'!$B$10="Address 1","",IF(ISNUMBER($H64),IF('Order Form'!$K$14="Yes",'Order Form'!$B$10,""),""))</f>
        <v/>
      </c>
      <c r="R64" s="100" t="str">
        <f>IF('Order Form'!$B$11="Address 2","",IF(ISNUMBER($H64),IF('Order Form'!$K$14="Yes",'Order Form'!$B$11,""),""))</f>
        <v/>
      </c>
      <c r="S64" s="108" t="str">
        <f>IF('Order Form'!$B$12="Address 3","",IF(ISNUMBER($H64),IF('Order Form'!$K$14="Yes",'Order Form'!$B$12,""),""))</f>
        <v/>
      </c>
      <c r="T64" s="100" t="str">
        <f>IF('Order Form'!$B$13="Town","",IF(ISNUMBER($H64),IF('Order Form'!$K$14="Yes",'Order Form'!$B$13,""),""))</f>
        <v/>
      </c>
      <c r="U64" s="46"/>
      <c r="V64" s="115" t="str">
        <f>IF('Order Form'!$B$14="Post Code","",IF(ISNUMBER($H64),IF('Order Form'!$K$14="Yes",'Order Form'!$B$14,""),""))</f>
        <v/>
      </c>
      <c r="W64" s="110" t="str">
        <f>IF('Order Form'!$B$15="Country","",IF(ISNUMBER($H64),IF('Order Form'!$K$14="Yes",VLOOKUP('Order Form'!$B$15,Lists!N:O,2,0),""),""))</f>
        <v/>
      </c>
      <c r="X64" s="112"/>
      <c r="Y64" s="111" t="str">
        <f>IF('Order Form'!$F$8="Phone","",IF(ISNUMBER($H64),IF('Order Form'!$K$14="Yes",'Order Form'!$F$8,""),""))</f>
        <v/>
      </c>
      <c r="Z64" s="109" t="str">
        <f>IF('Order Form'!$F$9="Email","",IF(ISNUMBER($H64),IF('Order Form'!$K$14="Yes",'Order Form'!$F$9,""),""))</f>
        <v/>
      </c>
      <c r="AA64" s="50"/>
      <c r="AC64" s="98" t="str">
        <f>IF(ISNUMBER(($H64)),LEFT('Order Form'!$K$10,2),"")</f>
        <v/>
      </c>
      <c r="AD64" s="46"/>
      <c r="AE64" s="98" t="str">
        <f>IF(AC64="GR",LEFT('Order Form'!$K$11,2),"")</f>
        <v/>
      </c>
      <c r="AF64" s="46"/>
      <c r="AG64" s="50"/>
      <c r="AH64" s="50"/>
      <c r="AI64" s="98" t="str">
        <f>IF(ISNUMBER(($H64)),IF('Order Form'!$K$16="Yes","P",""),"")</f>
        <v/>
      </c>
      <c r="AJ64" s="46"/>
      <c r="AK64" s="118"/>
      <c r="AL64" s="118"/>
      <c r="AM64" s="46"/>
      <c r="AN64" s="46"/>
      <c r="AO64" s="50"/>
      <c r="AP64" s="46"/>
      <c r="AQ64" s="50"/>
      <c r="AR64" s="50"/>
      <c r="AS64" s="50"/>
      <c r="AZ64" s="98" t="str">
        <f>IF(ISNUMBER(($H64)),IF('Order Form'!$K$15="Yes","Y",""),"")</f>
        <v/>
      </c>
      <c r="BD64" s="99" t="e">
        <f>IF('Order Form'!#REF!&gt;0,"OF"," ")</f>
        <v>#REF!</v>
      </c>
      <c r="BE64" s="98" t="e">
        <f>IF('Order Form'!#REF!&gt;0,"Y"," ")</f>
        <v>#REF!</v>
      </c>
      <c r="BF64" s="98" t="e">
        <f>IF('Order Form'!#REF!&gt;0,"STANDARD"," ")</f>
        <v>#REF!</v>
      </c>
    </row>
    <row r="65" spans="1:58">
      <c r="A65" s="46"/>
      <c r="B65" s="105" t="str">
        <f>IF(ISNUMBER(($H65)),'Order Form'!$D$5,"")</f>
        <v/>
      </c>
      <c r="C65" s="104" t="str">
        <f>IF(ISNUMBER(($H65)),'Order Form'!$G$5,"")</f>
        <v/>
      </c>
      <c r="D65" s="104" t="e">
        <f>IF('Order Form'!#REF!="","",IF(ISNUMBER(($H65)),'Order Form'!#REF!,""))</f>
        <v>#REF!</v>
      </c>
      <c r="E65" s="47"/>
      <c r="F65" s="103" t="str">
        <f>IF(ISNUMBER((H65)),SUBSTITUTE(SUBSTITUTE('Order Form'!#REF!,"-","")," ",""),"")</f>
        <v/>
      </c>
      <c r="G65" s="48"/>
      <c r="H65" s="102" t="e">
        <f>IF('Order Form'!#REF!&gt;0,'Order Form'!#REF!," ")</f>
        <v>#REF!</v>
      </c>
      <c r="I65" s="101" t="str">
        <f>IF('Order Form'!$K$13="Yes",(IF('Order Form'!#REF!&gt;0,"",IF('Order Form'!$K$10&lt;&gt;"GR - Gratis",IF('Order Form'!#REF!=0,"",IF(ISNUMBER($H65),'Order Form'!#REF!,"")),""))),"")</f>
        <v/>
      </c>
      <c r="J65" s="101" t="str">
        <f>IF('Order Form'!$K$13="Yes",(IF('Order Form'!#REF!=0,"",IF('Order Form'!$K$10&lt;&gt;"GR - Gratis",IF(ISNUMBER($H65),'Order Form'!#REF!,""),""))),"")</f>
        <v/>
      </c>
      <c r="K65" s="49"/>
      <c r="L65" s="101" t="e">
        <f>IF('Order Form'!#REF!&gt;0,"",IF('Order Form'!#REF!=0,"",IF('Order Form'!$K$10&lt;&gt;"GR - Gratis",IF('Order Form'!$K$12="Yes",IF(ISNUMBER($H65),'Order Form'!#REF!*100,""),""),"")))</f>
        <v>#REF!</v>
      </c>
      <c r="M65" s="101" t="e">
        <f>IF('Order Form'!#REF!&gt;0,"",IF('Order Form'!$K$17=0,"",IF('Order Form'!$K$17=0,"",IF('Order Form'!$K$10&lt;&gt;"GR - Gratis",IF('Order Form'!$K$12="Yes",IF(ISNUMBER($H65),'Order Form'!$K$17*100,""),""),""))))</f>
        <v>#REF!</v>
      </c>
      <c r="N65" s="50"/>
      <c r="O65" s="100" t="str">
        <f>IF('Order Form'!$B$8="Name / Attent Of","",IF(ISNUMBER($H65),IF('Order Form'!$K$14="Yes",'Order Form'!$B$8,""),""))</f>
        <v/>
      </c>
      <c r="P65" s="108" t="str">
        <f>IF('Order Form'!$B$9="Company / Department","",IF(ISNUMBER($H65),IF('Order Form'!$K$14="Yes",'Order Form'!$B$9,""),""))</f>
        <v/>
      </c>
      <c r="Q65" s="100" t="str">
        <f>IF('Order Form'!$B$10="Address 1","",IF(ISNUMBER($H65),IF('Order Form'!$K$14="Yes",'Order Form'!$B$10,""),""))</f>
        <v/>
      </c>
      <c r="R65" s="100" t="str">
        <f>IF('Order Form'!$B$11="Address 2","",IF(ISNUMBER($H65),IF('Order Form'!$K$14="Yes",'Order Form'!$B$11,""),""))</f>
        <v/>
      </c>
      <c r="S65" s="108" t="str">
        <f>IF('Order Form'!$B$12="Address 3","",IF(ISNUMBER($H65),IF('Order Form'!$K$14="Yes",'Order Form'!$B$12,""),""))</f>
        <v/>
      </c>
      <c r="T65" s="100" t="str">
        <f>IF('Order Form'!$B$13="Town","",IF(ISNUMBER($H65),IF('Order Form'!$K$14="Yes",'Order Form'!$B$13,""),""))</f>
        <v/>
      </c>
      <c r="U65" s="46"/>
      <c r="V65" s="115" t="str">
        <f>IF('Order Form'!$B$14="Post Code","",IF(ISNUMBER($H65),IF('Order Form'!$K$14="Yes",'Order Form'!$B$14,""),""))</f>
        <v/>
      </c>
      <c r="W65" s="110" t="str">
        <f>IF('Order Form'!$B$15="Country","",IF(ISNUMBER($H65),IF('Order Form'!$K$14="Yes",VLOOKUP('Order Form'!$B$15,Lists!N:O,2,0),""),""))</f>
        <v/>
      </c>
      <c r="X65" s="112"/>
      <c r="Y65" s="111" t="str">
        <f>IF('Order Form'!$F$8="Phone","",IF(ISNUMBER($H65),IF('Order Form'!$K$14="Yes",'Order Form'!$F$8,""),""))</f>
        <v/>
      </c>
      <c r="Z65" s="109" t="str">
        <f>IF('Order Form'!$F$9="Email","",IF(ISNUMBER($H65),IF('Order Form'!$K$14="Yes",'Order Form'!$F$9,""),""))</f>
        <v/>
      </c>
      <c r="AA65" s="50"/>
      <c r="AC65" s="98" t="str">
        <f>IF(ISNUMBER(($H65)),LEFT('Order Form'!$K$10,2),"")</f>
        <v/>
      </c>
      <c r="AD65" s="46"/>
      <c r="AE65" s="98" t="str">
        <f>IF(AC65="GR",LEFT('Order Form'!$K$11,2),"")</f>
        <v/>
      </c>
      <c r="AF65" s="46"/>
      <c r="AG65" s="50"/>
      <c r="AH65" s="50"/>
      <c r="AI65" s="98" t="str">
        <f>IF(ISNUMBER(($H65)),IF('Order Form'!$K$16="Yes","P",""),"")</f>
        <v/>
      </c>
      <c r="AJ65" s="46"/>
      <c r="AK65" s="118"/>
      <c r="AL65" s="118"/>
      <c r="AM65" s="46"/>
      <c r="AN65" s="46"/>
      <c r="AO65" s="50"/>
      <c r="AP65" s="46"/>
      <c r="AQ65" s="50"/>
      <c r="AR65" s="50"/>
      <c r="AS65" s="50"/>
      <c r="AZ65" s="98" t="str">
        <f>IF(ISNUMBER(($H65)),IF('Order Form'!$K$15="Yes","Y",""),"")</f>
        <v/>
      </c>
      <c r="BD65" s="99" t="e">
        <f>IF('Order Form'!#REF!&gt;0,"OF"," ")</f>
        <v>#REF!</v>
      </c>
      <c r="BE65" s="98" t="e">
        <f>IF('Order Form'!#REF!&gt;0,"Y"," ")</f>
        <v>#REF!</v>
      </c>
      <c r="BF65" s="98" t="e">
        <f>IF('Order Form'!#REF!&gt;0,"STANDARD"," ")</f>
        <v>#REF!</v>
      </c>
    </row>
    <row r="66" spans="1:58">
      <c r="A66" s="46"/>
      <c r="B66" s="105" t="str">
        <f>IF(ISNUMBER(($H66)),'Order Form'!$D$5,"")</f>
        <v/>
      </c>
      <c r="C66" s="104" t="str">
        <f>IF(ISNUMBER(($H66)),'Order Form'!$G$5,"")</f>
        <v/>
      </c>
      <c r="D66" s="104" t="e">
        <f>IF('Order Form'!#REF!="","",IF(ISNUMBER(($H66)),'Order Form'!#REF!,""))</f>
        <v>#REF!</v>
      </c>
      <c r="E66" s="47"/>
      <c r="F66" s="103" t="str">
        <f>IF(ISNUMBER((H66)),SUBSTITUTE(SUBSTITUTE('Order Form'!#REF!,"-","")," ",""),"")</f>
        <v/>
      </c>
      <c r="G66" s="48"/>
      <c r="H66" s="102" t="e">
        <f>IF('Order Form'!#REF!&gt;0,'Order Form'!#REF!," ")</f>
        <v>#REF!</v>
      </c>
      <c r="I66" s="101" t="str">
        <f>IF('Order Form'!$K$13="Yes",(IF('Order Form'!#REF!&gt;0,"",IF('Order Form'!$K$10&lt;&gt;"GR - Gratis",IF('Order Form'!#REF!=0,"",IF(ISNUMBER($H66),'Order Form'!#REF!,"")),""))),"")</f>
        <v/>
      </c>
      <c r="J66" s="101" t="str">
        <f>IF('Order Form'!$K$13="Yes",(IF('Order Form'!#REF!=0,"",IF('Order Form'!$K$10&lt;&gt;"GR - Gratis",IF(ISNUMBER($H66),'Order Form'!#REF!,""),""))),"")</f>
        <v/>
      </c>
      <c r="K66" s="49"/>
      <c r="L66" s="101" t="e">
        <f>IF('Order Form'!#REF!&gt;0,"",IF('Order Form'!#REF!=0,"",IF('Order Form'!$K$10&lt;&gt;"GR - Gratis",IF('Order Form'!$K$12="Yes",IF(ISNUMBER($H66),'Order Form'!#REF!*100,""),""),"")))</f>
        <v>#REF!</v>
      </c>
      <c r="M66" s="101" t="e">
        <f>IF('Order Form'!#REF!&gt;0,"",IF('Order Form'!$K$17=0,"",IF('Order Form'!$K$17=0,"",IF('Order Form'!$K$10&lt;&gt;"GR - Gratis",IF('Order Form'!$K$12="Yes",IF(ISNUMBER($H66),'Order Form'!$K$17*100,""),""),""))))</f>
        <v>#REF!</v>
      </c>
      <c r="N66" s="50"/>
      <c r="O66" s="100" t="str">
        <f>IF('Order Form'!$B$8="Name / Attent Of","",IF(ISNUMBER($H66),IF('Order Form'!$K$14="Yes",'Order Form'!$B$8,""),""))</f>
        <v/>
      </c>
      <c r="P66" s="108" t="str">
        <f>IF('Order Form'!$B$9="Company / Department","",IF(ISNUMBER($H66),IF('Order Form'!$K$14="Yes",'Order Form'!$B$9,""),""))</f>
        <v/>
      </c>
      <c r="Q66" s="100" t="str">
        <f>IF('Order Form'!$B$10="Address 1","",IF(ISNUMBER($H66),IF('Order Form'!$K$14="Yes",'Order Form'!$B$10,""),""))</f>
        <v/>
      </c>
      <c r="R66" s="100" t="str">
        <f>IF('Order Form'!$B$11="Address 2","",IF(ISNUMBER($H66),IF('Order Form'!$K$14="Yes",'Order Form'!$B$11,""),""))</f>
        <v/>
      </c>
      <c r="S66" s="108" t="str">
        <f>IF('Order Form'!$B$12="Address 3","",IF(ISNUMBER($H66),IF('Order Form'!$K$14="Yes",'Order Form'!$B$12,""),""))</f>
        <v/>
      </c>
      <c r="T66" s="100" t="str">
        <f>IF('Order Form'!$B$13="Town","",IF(ISNUMBER($H66),IF('Order Form'!$K$14="Yes",'Order Form'!$B$13,""),""))</f>
        <v/>
      </c>
      <c r="U66" s="46"/>
      <c r="V66" s="115" t="str">
        <f>IF('Order Form'!$B$14="Post Code","",IF(ISNUMBER($H66),IF('Order Form'!$K$14="Yes",'Order Form'!$B$14,""),""))</f>
        <v/>
      </c>
      <c r="W66" s="110" t="str">
        <f>IF('Order Form'!$B$15="Country","",IF(ISNUMBER($H66),IF('Order Form'!$K$14="Yes",VLOOKUP('Order Form'!$B$15,Lists!N:O,2,0),""),""))</f>
        <v/>
      </c>
      <c r="X66" s="112"/>
      <c r="Y66" s="111" t="str">
        <f>IF('Order Form'!$F$8="Phone","",IF(ISNUMBER($H66),IF('Order Form'!$K$14="Yes",'Order Form'!$F$8,""),""))</f>
        <v/>
      </c>
      <c r="Z66" s="109" t="str">
        <f>IF('Order Form'!$F$9="Email","",IF(ISNUMBER($H66),IF('Order Form'!$K$14="Yes",'Order Form'!$F$9,""),""))</f>
        <v/>
      </c>
      <c r="AA66" s="50"/>
      <c r="AC66" s="98" t="str">
        <f>IF(ISNUMBER(($H66)),LEFT('Order Form'!$K$10,2),"")</f>
        <v/>
      </c>
      <c r="AD66" s="46"/>
      <c r="AE66" s="98" t="str">
        <f>IF(AC66="GR",LEFT('Order Form'!$K$11,2),"")</f>
        <v/>
      </c>
      <c r="AF66" s="46"/>
      <c r="AG66" s="50"/>
      <c r="AH66" s="50"/>
      <c r="AI66" s="98" t="str">
        <f>IF(ISNUMBER(($H66)),IF('Order Form'!$K$16="Yes","P",""),"")</f>
        <v/>
      </c>
      <c r="AJ66" s="46"/>
      <c r="AK66" s="118"/>
      <c r="AL66" s="118"/>
      <c r="AM66" s="46"/>
      <c r="AN66" s="46"/>
      <c r="AO66" s="50"/>
      <c r="AP66" s="46"/>
      <c r="AQ66" s="50"/>
      <c r="AR66" s="50"/>
      <c r="AS66" s="50"/>
      <c r="AZ66" s="98" t="str">
        <f>IF(ISNUMBER(($H66)),IF('Order Form'!$K$15="Yes","Y",""),"")</f>
        <v/>
      </c>
      <c r="BD66" s="99" t="e">
        <f>IF('Order Form'!#REF!&gt;0,"OF"," ")</f>
        <v>#REF!</v>
      </c>
      <c r="BE66" s="98" t="e">
        <f>IF('Order Form'!#REF!&gt;0,"Y"," ")</f>
        <v>#REF!</v>
      </c>
      <c r="BF66" s="98" t="e">
        <f>IF('Order Form'!#REF!&gt;0,"STANDARD"," ")</f>
        <v>#REF!</v>
      </c>
    </row>
    <row r="67" spans="1:58">
      <c r="A67" s="46"/>
      <c r="B67" s="105" t="str">
        <f>IF(ISNUMBER(($H67)),'Order Form'!$D$5,"")</f>
        <v/>
      </c>
      <c r="C67" s="104" t="str">
        <f>IF(ISNUMBER(($H67)),'Order Form'!$G$5,"")</f>
        <v/>
      </c>
      <c r="D67" s="104" t="e">
        <f>IF('Order Form'!#REF!="","",IF(ISNUMBER(($H67)),'Order Form'!#REF!,""))</f>
        <v>#REF!</v>
      </c>
      <c r="E67" s="47"/>
      <c r="F67" s="103" t="str">
        <f>IF(ISNUMBER((H67)),SUBSTITUTE(SUBSTITUTE('Order Form'!#REF!,"-","")," ",""),"")</f>
        <v/>
      </c>
      <c r="G67" s="48"/>
      <c r="H67" s="102" t="e">
        <f>IF('Order Form'!#REF!&gt;0,'Order Form'!#REF!," ")</f>
        <v>#REF!</v>
      </c>
      <c r="I67" s="101" t="str">
        <f>IF('Order Form'!$K$13="Yes",(IF('Order Form'!#REF!&gt;0,"",IF('Order Form'!$K$10&lt;&gt;"GR - Gratis",IF('Order Form'!#REF!=0,"",IF(ISNUMBER($H67),'Order Form'!#REF!,"")),""))),"")</f>
        <v/>
      </c>
      <c r="J67" s="101" t="str">
        <f>IF('Order Form'!$K$13="Yes",(IF('Order Form'!#REF!=0,"",IF('Order Form'!$K$10&lt;&gt;"GR - Gratis",IF(ISNUMBER($H67),'Order Form'!#REF!,""),""))),"")</f>
        <v/>
      </c>
      <c r="K67" s="49"/>
      <c r="L67" s="101" t="e">
        <f>IF('Order Form'!#REF!&gt;0,"",IF('Order Form'!#REF!=0,"",IF('Order Form'!$K$10&lt;&gt;"GR - Gratis",IF('Order Form'!$K$12="Yes",IF(ISNUMBER($H67),'Order Form'!#REF!*100,""),""),"")))</f>
        <v>#REF!</v>
      </c>
      <c r="M67" s="101" t="e">
        <f>IF('Order Form'!#REF!&gt;0,"",IF('Order Form'!$K$17=0,"",IF('Order Form'!$K$17=0,"",IF('Order Form'!$K$10&lt;&gt;"GR - Gratis",IF('Order Form'!$K$12="Yes",IF(ISNUMBER($H67),'Order Form'!$K$17*100,""),""),""))))</f>
        <v>#REF!</v>
      </c>
      <c r="N67" s="50"/>
      <c r="O67" s="100" t="str">
        <f>IF('Order Form'!$B$8="Name / Attent Of","",IF(ISNUMBER($H67),IF('Order Form'!$K$14="Yes",'Order Form'!$B$8,""),""))</f>
        <v/>
      </c>
      <c r="P67" s="108" t="str">
        <f>IF('Order Form'!$B$9="Company / Department","",IF(ISNUMBER($H67),IF('Order Form'!$K$14="Yes",'Order Form'!$B$9,""),""))</f>
        <v/>
      </c>
      <c r="Q67" s="100" t="str">
        <f>IF('Order Form'!$B$10="Address 1","",IF(ISNUMBER($H67),IF('Order Form'!$K$14="Yes",'Order Form'!$B$10,""),""))</f>
        <v/>
      </c>
      <c r="R67" s="100" t="str">
        <f>IF('Order Form'!$B$11="Address 2","",IF(ISNUMBER($H67),IF('Order Form'!$K$14="Yes",'Order Form'!$B$11,""),""))</f>
        <v/>
      </c>
      <c r="S67" s="108" t="str">
        <f>IF('Order Form'!$B$12="Address 3","",IF(ISNUMBER($H67),IF('Order Form'!$K$14="Yes",'Order Form'!$B$12,""),""))</f>
        <v/>
      </c>
      <c r="T67" s="100" t="str">
        <f>IF('Order Form'!$B$13="Town","",IF(ISNUMBER($H67),IF('Order Form'!$K$14="Yes",'Order Form'!$B$13,""),""))</f>
        <v/>
      </c>
      <c r="U67" s="46"/>
      <c r="V67" s="115" t="str">
        <f>IF('Order Form'!$B$14="Post Code","",IF(ISNUMBER($H67),IF('Order Form'!$K$14="Yes",'Order Form'!$B$14,""),""))</f>
        <v/>
      </c>
      <c r="W67" s="110" t="str">
        <f>IF('Order Form'!$B$15="Country","",IF(ISNUMBER($H67),IF('Order Form'!$K$14="Yes",VLOOKUP('Order Form'!$B$15,Lists!N:O,2,0),""),""))</f>
        <v/>
      </c>
      <c r="X67" s="112"/>
      <c r="Y67" s="111" t="str">
        <f>IF('Order Form'!$F$8="Phone","",IF(ISNUMBER($H67),IF('Order Form'!$K$14="Yes",'Order Form'!$F$8,""),""))</f>
        <v/>
      </c>
      <c r="Z67" s="109" t="str">
        <f>IF('Order Form'!$F$9="Email","",IF(ISNUMBER($H67),IF('Order Form'!$K$14="Yes",'Order Form'!$F$9,""),""))</f>
        <v/>
      </c>
      <c r="AA67" s="50"/>
      <c r="AC67" s="98" t="str">
        <f>IF(ISNUMBER(($H67)),LEFT('Order Form'!$K$10,2),"")</f>
        <v/>
      </c>
      <c r="AD67" s="46"/>
      <c r="AE67" s="98" t="str">
        <f>IF(AC67="GR",LEFT('Order Form'!$K$11,2),"")</f>
        <v/>
      </c>
      <c r="AF67" s="46"/>
      <c r="AG67" s="50"/>
      <c r="AH67" s="50"/>
      <c r="AI67" s="98" t="str">
        <f>IF(ISNUMBER(($H67)),IF('Order Form'!$K$16="Yes","P",""),"")</f>
        <v/>
      </c>
      <c r="AJ67" s="46"/>
      <c r="AK67" s="118"/>
      <c r="AL67" s="118"/>
      <c r="AM67" s="46"/>
      <c r="AN67" s="46"/>
      <c r="AO67" s="50"/>
      <c r="AP67" s="46"/>
      <c r="AQ67" s="50"/>
      <c r="AR67" s="50"/>
      <c r="AS67" s="50"/>
      <c r="AZ67" s="98" t="str">
        <f>IF(ISNUMBER(($H67)),IF('Order Form'!$K$15="Yes","Y",""),"")</f>
        <v/>
      </c>
      <c r="BD67" s="99" t="e">
        <f>IF('Order Form'!#REF!&gt;0,"OF"," ")</f>
        <v>#REF!</v>
      </c>
      <c r="BE67" s="98" t="e">
        <f>IF('Order Form'!#REF!&gt;0,"Y"," ")</f>
        <v>#REF!</v>
      </c>
      <c r="BF67" s="98" t="e">
        <f>IF('Order Form'!#REF!&gt;0,"STANDARD"," ")</f>
        <v>#REF!</v>
      </c>
    </row>
    <row r="68" spans="1:58">
      <c r="A68" s="46"/>
      <c r="B68" s="105" t="str">
        <f>IF(ISNUMBER(($H68)),'Order Form'!$D$5,"")</f>
        <v/>
      </c>
      <c r="C68" s="104" t="str">
        <f>IF(ISNUMBER(($H68)),'Order Form'!$G$5,"")</f>
        <v/>
      </c>
      <c r="D68" s="104" t="e">
        <f>IF('Order Form'!#REF!="","",IF(ISNUMBER(($H68)),'Order Form'!#REF!,""))</f>
        <v>#REF!</v>
      </c>
      <c r="E68" s="47"/>
      <c r="F68" s="103" t="str">
        <f>IF(ISNUMBER((H68)),SUBSTITUTE(SUBSTITUTE('Order Form'!#REF!,"-","")," ",""),"")</f>
        <v/>
      </c>
      <c r="G68" s="48"/>
      <c r="H68" s="102" t="e">
        <f>IF('Order Form'!#REF!&gt;0,'Order Form'!#REF!," ")</f>
        <v>#REF!</v>
      </c>
      <c r="I68" s="101" t="str">
        <f>IF('Order Form'!$K$13="Yes",(IF('Order Form'!#REF!&gt;0,"",IF('Order Form'!$K$10&lt;&gt;"GR - Gratis",IF('Order Form'!#REF!=0,"",IF(ISNUMBER($H68),'Order Form'!#REF!,"")),""))),"")</f>
        <v/>
      </c>
      <c r="J68" s="101" t="str">
        <f>IF('Order Form'!$K$13="Yes",(IF('Order Form'!#REF!=0,"",IF('Order Form'!$K$10&lt;&gt;"GR - Gratis",IF(ISNUMBER($H68),'Order Form'!#REF!,""),""))),"")</f>
        <v/>
      </c>
      <c r="K68" s="49"/>
      <c r="L68" s="101" t="e">
        <f>IF('Order Form'!#REF!&gt;0,"",IF('Order Form'!#REF!=0,"",IF('Order Form'!$K$10&lt;&gt;"GR - Gratis",IF('Order Form'!$K$12="Yes",IF(ISNUMBER($H68),'Order Form'!#REF!*100,""),""),"")))</f>
        <v>#REF!</v>
      </c>
      <c r="M68" s="101" t="e">
        <f>IF('Order Form'!#REF!&gt;0,"",IF('Order Form'!$K$17=0,"",IF('Order Form'!$K$17=0,"",IF('Order Form'!$K$10&lt;&gt;"GR - Gratis",IF('Order Form'!$K$12="Yes",IF(ISNUMBER($H68),'Order Form'!$K$17*100,""),""),""))))</f>
        <v>#REF!</v>
      </c>
      <c r="N68" s="50"/>
      <c r="O68" s="100" t="str">
        <f>IF('Order Form'!$B$8="Name / Attent Of","",IF(ISNUMBER($H68),IF('Order Form'!$K$14="Yes",'Order Form'!$B$8,""),""))</f>
        <v/>
      </c>
      <c r="P68" s="108" t="str">
        <f>IF('Order Form'!$B$9="Company / Department","",IF(ISNUMBER($H68),IF('Order Form'!$K$14="Yes",'Order Form'!$B$9,""),""))</f>
        <v/>
      </c>
      <c r="Q68" s="100" t="str">
        <f>IF('Order Form'!$B$10="Address 1","",IF(ISNUMBER($H68),IF('Order Form'!$K$14="Yes",'Order Form'!$B$10,""),""))</f>
        <v/>
      </c>
      <c r="R68" s="100" t="str">
        <f>IF('Order Form'!$B$11="Address 2","",IF(ISNUMBER($H68),IF('Order Form'!$K$14="Yes",'Order Form'!$B$11,""),""))</f>
        <v/>
      </c>
      <c r="S68" s="108" t="str">
        <f>IF('Order Form'!$B$12="Address 3","",IF(ISNUMBER($H68),IF('Order Form'!$K$14="Yes",'Order Form'!$B$12,""),""))</f>
        <v/>
      </c>
      <c r="T68" s="100" t="str">
        <f>IF('Order Form'!$B$13="Town","",IF(ISNUMBER($H68),IF('Order Form'!$K$14="Yes",'Order Form'!$B$13,""),""))</f>
        <v/>
      </c>
      <c r="U68" s="46"/>
      <c r="V68" s="115" t="str">
        <f>IF('Order Form'!$B$14="Post Code","",IF(ISNUMBER($H68),IF('Order Form'!$K$14="Yes",'Order Form'!$B$14,""),""))</f>
        <v/>
      </c>
      <c r="W68" s="110" t="str">
        <f>IF('Order Form'!$B$15="Country","",IF(ISNUMBER($H68),IF('Order Form'!$K$14="Yes",VLOOKUP('Order Form'!$B$15,Lists!N:O,2,0),""),""))</f>
        <v/>
      </c>
      <c r="X68" s="112"/>
      <c r="Y68" s="111" t="str">
        <f>IF('Order Form'!$F$8="Phone","",IF(ISNUMBER($H68),IF('Order Form'!$K$14="Yes",'Order Form'!$F$8,""),""))</f>
        <v/>
      </c>
      <c r="Z68" s="109" t="str">
        <f>IF('Order Form'!$F$9="Email","",IF(ISNUMBER($H68),IF('Order Form'!$K$14="Yes",'Order Form'!$F$9,""),""))</f>
        <v/>
      </c>
      <c r="AA68" s="50"/>
      <c r="AC68" s="98" t="str">
        <f>IF(ISNUMBER(($H68)),LEFT('Order Form'!$K$10,2),"")</f>
        <v/>
      </c>
      <c r="AD68" s="46"/>
      <c r="AE68" s="98" t="str">
        <f>IF(AC68="GR",LEFT('Order Form'!$K$11,2),"")</f>
        <v/>
      </c>
      <c r="AF68" s="46"/>
      <c r="AG68" s="50"/>
      <c r="AH68" s="50"/>
      <c r="AI68" s="98" t="str">
        <f>IF(ISNUMBER(($H68)),IF('Order Form'!$K$16="Yes","P",""),"")</f>
        <v/>
      </c>
      <c r="AJ68" s="46"/>
      <c r="AK68" s="118"/>
      <c r="AL68" s="118"/>
      <c r="AM68" s="46"/>
      <c r="AN68" s="46"/>
      <c r="AO68" s="50"/>
      <c r="AP68" s="46"/>
      <c r="AQ68" s="50"/>
      <c r="AR68" s="50"/>
      <c r="AS68" s="50"/>
      <c r="AZ68" s="98" t="str">
        <f>IF(ISNUMBER(($H68)),IF('Order Form'!$K$15="Yes","Y",""),"")</f>
        <v/>
      </c>
      <c r="BD68" s="99" t="e">
        <f>IF('Order Form'!#REF!&gt;0,"OF"," ")</f>
        <v>#REF!</v>
      </c>
      <c r="BE68" s="98" t="e">
        <f>IF('Order Form'!#REF!&gt;0,"Y"," ")</f>
        <v>#REF!</v>
      </c>
      <c r="BF68" s="98" t="e">
        <f>IF('Order Form'!#REF!&gt;0,"STANDARD"," ")</f>
        <v>#REF!</v>
      </c>
    </row>
    <row r="69" spans="1:58">
      <c r="A69" s="46"/>
      <c r="B69" s="105" t="str">
        <f>IF(ISNUMBER(($H69)),'Order Form'!$D$5,"")</f>
        <v/>
      </c>
      <c r="C69" s="104" t="str">
        <f>IF(ISNUMBER(($H69)),'Order Form'!$G$5,"")</f>
        <v/>
      </c>
      <c r="D69" s="104" t="e">
        <f>IF('Order Form'!#REF!="","",IF(ISNUMBER(($H69)),'Order Form'!#REF!,""))</f>
        <v>#REF!</v>
      </c>
      <c r="E69" s="47"/>
      <c r="F69" s="103" t="str">
        <f>IF(ISNUMBER((H69)),SUBSTITUTE(SUBSTITUTE('Order Form'!#REF!,"-","")," ",""),"")</f>
        <v/>
      </c>
      <c r="G69" s="48"/>
      <c r="H69" s="102" t="e">
        <f>IF('Order Form'!#REF!&gt;0,'Order Form'!#REF!," ")</f>
        <v>#REF!</v>
      </c>
      <c r="I69" s="101" t="str">
        <f>IF('Order Form'!$K$13="Yes",(IF('Order Form'!#REF!&gt;0,"",IF('Order Form'!$K$10&lt;&gt;"GR - Gratis",IF('Order Form'!#REF!=0,"",IF(ISNUMBER($H69),'Order Form'!#REF!,"")),""))),"")</f>
        <v/>
      </c>
      <c r="J69" s="101" t="str">
        <f>IF('Order Form'!$K$13="Yes",(IF('Order Form'!#REF!=0,"",IF('Order Form'!$K$10&lt;&gt;"GR - Gratis",IF(ISNUMBER($H69),'Order Form'!#REF!,""),""))),"")</f>
        <v/>
      </c>
      <c r="K69" s="49"/>
      <c r="L69" s="101" t="e">
        <f>IF('Order Form'!#REF!&gt;0,"",IF('Order Form'!#REF!=0,"",IF('Order Form'!$K$10&lt;&gt;"GR - Gratis",IF('Order Form'!$K$12="Yes",IF(ISNUMBER($H69),'Order Form'!#REF!*100,""),""),"")))</f>
        <v>#REF!</v>
      </c>
      <c r="M69" s="101" t="e">
        <f>IF('Order Form'!#REF!&gt;0,"",IF('Order Form'!$K$17=0,"",IF('Order Form'!$K$17=0,"",IF('Order Form'!$K$10&lt;&gt;"GR - Gratis",IF('Order Form'!$K$12="Yes",IF(ISNUMBER($H69),'Order Form'!$K$17*100,""),""),""))))</f>
        <v>#REF!</v>
      </c>
      <c r="N69" s="50"/>
      <c r="O69" s="100" t="str">
        <f>IF('Order Form'!$B$8="Name / Attent Of","",IF(ISNUMBER($H69),IF('Order Form'!$K$14="Yes",'Order Form'!$B$8,""),""))</f>
        <v/>
      </c>
      <c r="P69" s="108" t="str">
        <f>IF('Order Form'!$B$9="Company / Department","",IF(ISNUMBER($H69),IF('Order Form'!$K$14="Yes",'Order Form'!$B$9,""),""))</f>
        <v/>
      </c>
      <c r="Q69" s="100" t="str">
        <f>IF('Order Form'!$B$10="Address 1","",IF(ISNUMBER($H69),IF('Order Form'!$K$14="Yes",'Order Form'!$B$10,""),""))</f>
        <v/>
      </c>
      <c r="R69" s="100" t="str">
        <f>IF('Order Form'!$B$11="Address 2","",IF(ISNUMBER($H69),IF('Order Form'!$K$14="Yes",'Order Form'!$B$11,""),""))</f>
        <v/>
      </c>
      <c r="S69" s="108" t="str">
        <f>IF('Order Form'!$B$12="Address 3","",IF(ISNUMBER($H69),IF('Order Form'!$K$14="Yes",'Order Form'!$B$12,""),""))</f>
        <v/>
      </c>
      <c r="T69" s="100" t="str">
        <f>IF('Order Form'!$B$13="Town","",IF(ISNUMBER($H69),IF('Order Form'!$K$14="Yes",'Order Form'!$B$13,""),""))</f>
        <v/>
      </c>
      <c r="U69" s="46"/>
      <c r="V69" s="115" t="str">
        <f>IF('Order Form'!$B$14="Post Code","",IF(ISNUMBER($H69),IF('Order Form'!$K$14="Yes",'Order Form'!$B$14,""),""))</f>
        <v/>
      </c>
      <c r="W69" s="110" t="str">
        <f>IF('Order Form'!$B$15="Country","",IF(ISNUMBER($H69),IF('Order Form'!$K$14="Yes",VLOOKUP('Order Form'!$B$15,Lists!N:O,2,0),""),""))</f>
        <v/>
      </c>
      <c r="X69" s="112"/>
      <c r="Y69" s="111" t="str">
        <f>IF('Order Form'!$F$8="Phone","",IF(ISNUMBER($H69),IF('Order Form'!$K$14="Yes",'Order Form'!$F$8,""),""))</f>
        <v/>
      </c>
      <c r="Z69" s="109" t="str">
        <f>IF('Order Form'!$F$9="Email","",IF(ISNUMBER($H69),IF('Order Form'!$K$14="Yes",'Order Form'!$F$9,""),""))</f>
        <v/>
      </c>
      <c r="AA69" s="50"/>
      <c r="AC69" s="98" t="str">
        <f>IF(ISNUMBER(($H69)),LEFT('Order Form'!$K$10,2),"")</f>
        <v/>
      </c>
      <c r="AD69" s="46"/>
      <c r="AE69" s="98" t="str">
        <f>IF(AC69="GR",LEFT('Order Form'!$K$11,2),"")</f>
        <v/>
      </c>
      <c r="AF69" s="46"/>
      <c r="AG69" s="50"/>
      <c r="AH69" s="50"/>
      <c r="AI69" s="98" t="str">
        <f>IF(ISNUMBER(($H69)),IF('Order Form'!$K$16="Yes","P",""),"")</f>
        <v/>
      </c>
      <c r="AJ69" s="46"/>
      <c r="AK69" s="118"/>
      <c r="AL69" s="118"/>
      <c r="AM69" s="46"/>
      <c r="AN69" s="46"/>
      <c r="AO69" s="50"/>
      <c r="AP69" s="46"/>
      <c r="AQ69" s="50"/>
      <c r="AR69" s="50"/>
      <c r="AS69" s="50"/>
      <c r="AZ69" s="98" t="str">
        <f>IF(ISNUMBER(($H69)),IF('Order Form'!$K$15="Yes","Y",""),"")</f>
        <v/>
      </c>
      <c r="BD69" s="99" t="e">
        <f>IF('Order Form'!#REF!&gt;0,"OF"," ")</f>
        <v>#REF!</v>
      </c>
      <c r="BE69" s="98" t="e">
        <f>IF('Order Form'!#REF!&gt;0,"Y"," ")</f>
        <v>#REF!</v>
      </c>
      <c r="BF69" s="98" t="e">
        <f>IF('Order Form'!#REF!&gt;0,"STANDARD"," ")</f>
        <v>#REF!</v>
      </c>
    </row>
    <row r="70" spans="1:58">
      <c r="A70" s="46"/>
      <c r="B70" s="105" t="str">
        <f>IF(ISNUMBER(($H70)),'Order Form'!$D$5,"")</f>
        <v/>
      </c>
      <c r="C70" s="104" t="str">
        <f>IF(ISNUMBER(($H70)),'Order Form'!$G$5,"")</f>
        <v/>
      </c>
      <c r="D70" s="104" t="e">
        <f>IF('Order Form'!#REF!="","",IF(ISNUMBER(($H70)),'Order Form'!#REF!,""))</f>
        <v>#REF!</v>
      </c>
      <c r="E70" s="47"/>
      <c r="F70" s="103" t="str">
        <f>IF(ISNUMBER((H70)),SUBSTITUTE(SUBSTITUTE('Order Form'!#REF!,"-","")," ",""),"")</f>
        <v/>
      </c>
      <c r="G70" s="48"/>
      <c r="H70" s="102" t="e">
        <f>IF('Order Form'!#REF!&gt;0,'Order Form'!#REF!," ")</f>
        <v>#REF!</v>
      </c>
      <c r="I70" s="101" t="str">
        <f>IF('Order Form'!$K$13="Yes",(IF('Order Form'!#REF!&gt;0,"",IF('Order Form'!$K$10&lt;&gt;"GR - Gratis",IF('Order Form'!#REF!=0,"",IF(ISNUMBER($H70),'Order Form'!#REF!,"")),""))),"")</f>
        <v/>
      </c>
      <c r="J70" s="101" t="str">
        <f>IF('Order Form'!$K$13="Yes",(IF('Order Form'!#REF!=0,"",IF('Order Form'!$K$10&lt;&gt;"GR - Gratis",IF(ISNUMBER($H70),'Order Form'!#REF!,""),""))),"")</f>
        <v/>
      </c>
      <c r="K70" s="49"/>
      <c r="L70" s="101" t="e">
        <f>IF('Order Form'!#REF!&gt;0,"",IF('Order Form'!#REF!=0,"",IF('Order Form'!$K$10&lt;&gt;"GR - Gratis",IF('Order Form'!$K$12="Yes",IF(ISNUMBER($H70),'Order Form'!#REF!*100,""),""),"")))</f>
        <v>#REF!</v>
      </c>
      <c r="M70" s="101" t="e">
        <f>IF('Order Form'!#REF!&gt;0,"",IF('Order Form'!$K$17=0,"",IF('Order Form'!$K$17=0,"",IF('Order Form'!$K$10&lt;&gt;"GR - Gratis",IF('Order Form'!$K$12="Yes",IF(ISNUMBER($H70),'Order Form'!$K$17*100,""),""),""))))</f>
        <v>#REF!</v>
      </c>
      <c r="N70" s="50"/>
      <c r="O70" s="100" t="str">
        <f>IF('Order Form'!$B$8="Name / Attent Of","",IF(ISNUMBER($H70),IF('Order Form'!$K$14="Yes",'Order Form'!$B$8,""),""))</f>
        <v/>
      </c>
      <c r="P70" s="108" t="str">
        <f>IF('Order Form'!$B$9="Company / Department","",IF(ISNUMBER($H70),IF('Order Form'!$K$14="Yes",'Order Form'!$B$9,""),""))</f>
        <v/>
      </c>
      <c r="Q70" s="100" t="str">
        <f>IF('Order Form'!$B$10="Address 1","",IF(ISNUMBER($H70),IF('Order Form'!$K$14="Yes",'Order Form'!$B$10,""),""))</f>
        <v/>
      </c>
      <c r="R70" s="100" t="str">
        <f>IF('Order Form'!$B$11="Address 2","",IF(ISNUMBER($H70),IF('Order Form'!$K$14="Yes",'Order Form'!$B$11,""),""))</f>
        <v/>
      </c>
      <c r="S70" s="108" t="str">
        <f>IF('Order Form'!$B$12="Address 3","",IF(ISNUMBER($H70),IF('Order Form'!$K$14="Yes",'Order Form'!$B$12,""),""))</f>
        <v/>
      </c>
      <c r="T70" s="100" t="str">
        <f>IF('Order Form'!$B$13="Town","",IF(ISNUMBER($H70),IF('Order Form'!$K$14="Yes",'Order Form'!$B$13,""),""))</f>
        <v/>
      </c>
      <c r="U70" s="46"/>
      <c r="V70" s="115" t="str">
        <f>IF('Order Form'!$B$14="Post Code","",IF(ISNUMBER($H70),IF('Order Form'!$K$14="Yes",'Order Form'!$B$14,""),""))</f>
        <v/>
      </c>
      <c r="W70" s="110" t="str">
        <f>IF('Order Form'!$B$15="Country","",IF(ISNUMBER($H70),IF('Order Form'!$K$14="Yes",VLOOKUP('Order Form'!$B$15,Lists!N:O,2,0),""),""))</f>
        <v/>
      </c>
      <c r="X70" s="112"/>
      <c r="Y70" s="111" t="str">
        <f>IF('Order Form'!$F$8="Phone","",IF(ISNUMBER($H70),IF('Order Form'!$K$14="Yes",'Order Form'!$F$8,""),""))</f>
        <v/>
      </c>
      <c r="Z70" s="109" t="str">
        <f>IF('Order Form'!$F$9="Email","",IF(ISNUMBER($H70),IF('Order Form'!$K$14="Yes",'Order Form'!$F$9,""),""))</f>
        <v/>
      </c>
      <c r="AA70" s="50"/>
      <c r="AC70" s="98" t="str">
        <f>IF(ISNUMBER(($H70)),LEFT('Order Form'!$K$10,2),"")</f>
        <v/>
      </c>
      <c r="AD70" s="46"/>
      <c r="AE70" s="98" t="str">
        <f>IF(AC70="GR",LEFT('Order Form'!$K$11,2),"")</f>
        <v/>
      </c>
      <c r="AF70" s="46"/>
      <c r="AG70" s="50"/>
      <c r="AH70" s="50"/>
      <c r="AI70" s="98" t="str">
        <f>IF(ISNUMBER(($H70)),IF('Order Form'!$K$16="Yes","P",""),"")</f>
        <v/>
      </c>
      <c r="AJ70" s="46"/>
      <c r="AK70" s="118"/>
      <c r="AL70" s="118"/>
      <c r="AM70" s="46"/>
      <c r="AN70" s="46"/>
      <c r="AO70" s="50"/>
      <c r="AP70" s="46"/>
      <c r="AQ70" s="50"/>
      <c r="AR70" s="50"/>
      <c r="AS70" s="50"/>
      <c r="AZ70" s="98" t="str">
        <f>IF(ISNUMBER(($H70)),IF('Order Form'!$K$15="Yes","Y",""),"")</f>
        <v/>
      </c>
      <c r="BD70" s="99" t="e">
        <f>IF('Order Form'!#REF!&gt;0,"OF"," ")</f>
        <v>#REF!</v>
      </c>
      <c r="BE70" s="98" t="e">
        <f>IF('Order Form'!#REF!&gt;0,"Y"," ")</f>
        <v>#REF!</v>
      </c>
      <c r="BF70" s="98" t="e">
        <f>IF('Order Form'!#REF!&gt;0,"STANDARD"," ")</f>
        <v>#REF!</v>
      </c>
    </row>
    <row r="71" spans="1:58">
      <c r="A71" s="46"/>
      <c r="B71" s="105" t="str">
        <f>IF(ISNUMBER(($H71)),'Order Form'!$D$5,"")</f>
        <v/>
      </c>
      <c r="C71" s="104" t="str">
        <f>IF(ISNUMBER(($H71)),'Order Form'!$G$5,"")</f>
        <v/>
      </c>
      <c r="D71" s="104" t="e">
        <f>IF('Order Form'!#REF!="","",IF(ISNUMBER(($H71)),'Order Form'!#REF!,""))</f>
        <v>#REF!</v>
      </c>
      <c r="E71" s="47"/>
      <c r="F71" s="103" t="str">
        <f>IF(ISNUMBER((H71)),SUBSTITUTE(SUBSTITUTE('Order Form'!#REF!,"-","")," ",""),"")</f>
        <v/>
      </c>
      <c r="G71" s="48"/>
      <c r="H71" s="102" t="e">
        <f>IF('Order Form'!#REF!&gt;0,'Order Form'!#REF!," ")</f>
        <v>#REF!</v>
      </c>
      <c r="I71" s="101" t="str">
        <f>IF('Order Form'!$K$13="Yes",(IF('Order Form'!#REF!&gt;0,"",IF('Order Form'!$K$10&lt;&gt;"GR - Gratis",IF('Order Form'!#REF!=0,"",IF(ISNUMBER($H71),'Order Form'!#REF!,"")),""))),"")</f>
        <v/>
      </c>
      <c r="J71" s="101" t="str">
        <f>IF('Order Form'!$K$13="Yes",(IF('Order Form'!#REF!=0,"",IF('Order Form'!$K$10&lt;&gt;"GR - Gratis",IF(ISNUMBER($H71),'Order Form'!#REF!,""),""))),"")</f>
        <v/>
      </c>
      <c r="K71" s="49"/>
      <c r="L71" s="101" t="e">
        <f>IF('Order Form'!#REF!&gt;0,"",IF('Order Form'!#REF!=0,"",IF('Order Form'!$K$10&lt;&gt;"GR - Gratis",IF('Order Form'!$K$12="Yes",IF(ISNUMBER($H71),'Order Form'!#REF!*100,""),""),"")))</f>
        <v>#REF!</v>
      </c>
      <c r="M71" s="101" t="e">
        <f>IF('Order Form'!#REF!&gt;0,"",IF('Order Form'!$K$17=0,"",IF('Order Form'!$K$17=0,"",IF('Order Form'!$K$10&lt;&gt;"GR - Gratis",IF('Order Form'!$K$12="Yes",IF(ISNUMBER($H71),'Order Form'!$K$17*100,""),""),""))))</f>
        <v>#REF!</v>
      </c>
      <c r="N71" s="50"/>
      <c r="O71" s="100" t="str">
        <f>IF('Order Form'!$B$8="Name / Attent Of","",IF(ISNUMBER($H71),IF('Order Form'!$K$14="Yes",'Order Form'!$B$8,""),""))</f>
        <v/>
      </c>
      <c r="P71" s="108" t="str">
        <f>IF('Order Form'!$B$9="Company / Department","",IF(ISNUMBER($H71),IF('Order Form'!$K$14="Yes",'Order Form'!$B$9,""),""))</f>
        <v/>
      </c>
      <c r="Q71" s="100" t="str">
        <f>IF('Order Form'!$B$10="Address 1","",IF(ISNUMBER($H71),IF('Order Form'!$K$14="Yes",'Order Form'!$B$10,""),""))</f>
        <v/>
      </c>
      <c r="R71" s="100" t="str">
        <f>IF('Order Form'!$B$11="Address 2","",IF(ISNUMBER($H71),IF('Order Form'!$K$14="Yes",'Order Form'!$B$11,""),""))</f>
        <v/>
      </c>
      <c r="S71" s="108" t="str">
        <f>IF('Order Form'!$B$12="Address 3","",IF(ISNUMBER($H71),IF('Order Form'!$K$14="Yes",'Order Form'!$B$12,""),""))</f>
        <v/>
      </c>
      <c r="T71" s="100" t="str">
        <f>IF('Order Form'!$B$13="Town","",IF(ISNUMBER($H71),IF('Order Form'!$K$14="Yes",'Order Form'!$B$13,""),""))</f>
        <v/>
      </c>
      <c r="U71" s="46"/>
      <c r="V71" s="115" t="str">
        <f>IF('Order Form'!$B$14="Post Code","",IF(ISNUMBER($H71),IF('Order Form'!$K$14="Yes",'Order Form'!$B$14,""),""))</f>
        <v/>
      </c>
      <c r="W71" s="110" t="str">
        <f>IF('Order Form'!$B$15="Country","",IF(ISNUMBER($H71),IF('Order Form'!$K$14="Yes",VLOOKUP('Order Form'!$B$15,Lists!N:O,2,0),""),""))</f>
        <v/>
      </c>
      <c r="X71" s="112"/>
      <c r="Y71" s="111" t="str">
        <f>IF('Order Form'!$F$8="Phone","",IF(ISNUMBER($H71),IF('Order Form'!$K$14="Yes",'Order Form'!$F$8,""),""))</f>
        <v/>
      </c>
      <c r="Z71" s="109" t="str">
        <f>IF('Order Form'!$F$9="Email","",IF(ISNUMBER($H71),IF('Order Form'!$K$14="Yes",'Order Form'!$F$9,""),""))</f>
        <v/>
      </c>
      <c r="AA71" s="50"/>
      <c r="AC71" s="98" t="str">
        <f>IF(ISNUMBER(($H71)),LEFT('Order Form'!$K$10,2),"")</f>
        <v/>
      </c>
      <c r="AD71" s="46"/>
      <c r="AE71" s="98" t="str">
        <f>IF(AC71="GR",LEFT('Order Form'!$K$11,2),"")</f>
        <v/>
      </c>
      <c r="AF71" s="46"/>
      <c r="AG71" s="50"/>
      <c r="AH71" s="50"/>
      <c r="AI71" s="98" t="str">
        <f>IF(ISNUMBER(($H71)),IF('Order Form'!$K$16="Yes","P",""),"")</f>
        <v/>
      </c>
      <c r="AJ71" s="46"/>
      <c r="AK71" s="118"/>
      <c r="AL71" s="118"/>
      <c r="AM71" s="46"/>
      <c r="AN71" s="46"/>
      <c r="AO71" s="50"/>
      <c r="AP71" s="46"/>
      <c r="AQ71" s="50"/>
      <c r="AR71" s="50"/>
      <c r="AS71" s="50"/>
      <c r="AZ71" s="98" t="str">
        <f>IF(ISNUMBER(($H71)),IF('Order Form'!$K$15="Yes","Y",""),"")</f>
        <v/>
      </c>
      <c r="BD71" s="99" t="e">
        <f>IF('Order Form'!#REF!&gt;0,"OF"," ")</f>
        <v>#REF!</v>
      </c>
      <c r="BE71" s="98" t="e">
        <f>IF('Order Form'!#REF!&gt;0,"Y"," ")</f>
        <v>#REF!</v>
      </c>
      <c r="BF71" s="98" t="e">
        <f>IF('Order Form'!#REF!&gt;0,"STANDARD"," ")</f>
        <v>#REF!</v>
      </c>
    </row>
    <row r="72" spans="1:58">
      <c r="A72" s="46"/>
      <c r="B72" s="105" t="str">
        <f>IF(ISNUMBER(($H72)),'Order Form'!$D$5,"")</f>
        <v/>
      </c>
      <c r="C72" s="104" t="str">
        <f>IF(ISNUMBER(($H72)),'Order Form'!$G$5,"")</f>
        <v/>
      </c>
      <c r="D72" s="104" t="e">
        <f>IF('Order Form'!#REF!="","",IF(ISNUMBER(($H72)),'Order Form'!#REF!,""))</f>
        <v>#REF!</v>
      </c>
      <c r="E72" s="47"/>
      <c r="F72" s="103" t="str">
        <f>IF(ISNUMBER((H72)),SUBSTITUTE(SUBSTITUTE('Order Form'!#REF!,"-","")," ",""),"")</f>
        <v/>
      </c>
      <c r="G72" s="48"/>
      <c r="H72" s="102" t="e">
        <f>IF('Order Form'!#REF!&gt;0,'Order Form'!#REF!," ")</f>
        <v>#REF!</v>
      </c>
      <c r="I72" s="101" t="str">
        <f>IF('Order Form'!$K$13="Yes",(IF('Order Form'!#REF!&gt;0,"",IF('Order Form'!$K$10&lt;&gt;"GR - Gratis",IF('Order Form'!#REF!=0,"",IF(ISNUMBER($H72),'Order Form'!#REF!,"")),""))),"")</f>
        <v/>
      </c>
      <c r="J72" s="101" t="str">
        <f>IF('Order Form'!$K$13="Yes",(IF('Order Form'!#REF!=0,"",IF('Order Form'!$K$10&lt;&gt;"GR - Gratis",IF(ISNUMBER($H72),'Order Form'!#REF!,""),""))),"")</f>
        <v/>
      </c>
      <c r="K72" s="49"/>
      <c r="L72" s="101" t="e">
        <f>IF('Order Form'!#REF!&gt;0,"",IF('Order Form'!#REF!=0,"",IF('Order Form'!$K$10&lt;&gt;"GR - Gratis",IF('Order Form'!$K$12="Yes",IF(ISNUMBER($H72),'Order Form'!#REF!*100,""),""),"")))</f>
        <v>#REF!</v>
      </c>
      <c r="M72" s="101" t="e">
        <f>IF('Order Form'!#REF!&gt;0,"",IF('Order Form'!$K$17=0,"",IF('Order Form'!$K$17=0,"",IF('Order Form'!$K$10&lt;&gt;"GR - Gratis",IF('Order Form'!$K$12="Yes",IF(ISNUMBER($H72),'Order Form'!$K$17*100,""),""),""))))</f>
        <v>#REF!</v>
      </c>
      <c r="N72" s="50"/>
      <c r="O72" s="100" t="str">
        <f>IF('Order Form'!$B$8="Name / Attent Of","",IF(ISNUMBER($H72),IF('Order Form'!$K$14="Yes",'Order Form'!$B$8,""),""))</f>
        <v/>
      </c>
      <c r="P72" s="108" t="str">
        <f>IF('Order Form'!$B$9="Company / Department","",IF(ISNUMBER($H72),IF('Order Form'!$K$14="Yes",'Order Form'!$B$9,""),""))</f>
        <v/>
      </c>
      <c r="Q72" s="100" t="str">
        <f>IF('Order Form'!$B$10="Address 1","",IF(ISNUMBER($H72),IF('Order Form'!$K$14="Yes",'Order Form'!$B$10,""),""))</f>
        <v/>
      </c>
      <c r="R72" s="100" t="str">
        <f>IF('Order Form'!$B$11="Address 2","",IF(ISNUMBER($H72),IF('Order Form'!$K$14="Yes",'Order Form'!$B$11,""),""))</f>
        <v/>
      </c>
      <c r="S72" s="108" t="str">
        <f>IF('Order Form'!$B$12="Address 3","",IF(ISNUMBER($H72),IF('Order Form'!$K$14="Yes",'Order Form'!$B$12,""),""))</f>
        <v/>
      </c>
      <c r="T72" s="100" t="str">
        <f>IF('Order Form'!$B$13="Town","",IF(ISNUMBER($H72),IF('Order Form'!$K$14="Yes",'Order Form'!$B$13,""),""))</f>
        <v/>
      </c>
      <c r="U72" s="46"/>
      <c r="V72" s="115" t="str">
        <f>IF('Order Form'!$B$14="Post Code","",IF(ISNUMBER($H72),IF('Order Form'!$K$14="Yes",'Order Form'!$B$14,""),""))</f>
        <v/>
      </c>
      <c r="W72" s="110" t="str">
        <f>IF('Order Form'!$B$15="Country","",IF(ISNUMBER($H72),IF('Order Form'!$K$14="Yes",VLOOKUP('Order Form'!$B$15,Lists!N:O,2,0),""),""))</f>
        <v/>
      </c>
      <c r="X72" s="112"/>
      <c r="Y72" s="111" t="str">
        <f>IF('Order Form'!$F$8="Phone","",IF(ISNUMBER($H72),IF('Order Form'!$K$14="Yes",'Order Form'!$F$8,""),""))</f>
        <v/>
      </c>
      <c r="Z72" s="109" t="str">
        <f>IF('Order Form'!$F$9="Email","",IF(ISNUMBER($H72),IF('Order Form'!$K$14="Yes",'Order Form'!$F$9,""),""))</f>
        <v/>
      </c>
      <c r="AA72" s="50"/>
      <c r="AC72" s="98" t="str">
        <f>IF(ISNUMBER(($H72)),LEFT('Order Form'!$K$10,2),"")</f>
        <v/>
      </c>
      <c r="AD72" s="46"/>
      <c r="AE72" s="98" t="str">
        <f>IF(AC72="GR",LEFT('Order Form'!$K$11,2),"")</f>
        <v/>
      </c>
      <c r="AF72" s="46"/>
      <c r="AG72" s="50"/>
      <c r="AH72" s="50"/>
      <c r="AI72" s="98" t="str">
        <f>IF(ISNUMBER(($H72)),IF('Order Form'!$K$16="Yes","P",""),"")</f>
        <v/>
      </c>
      <c r="AJ72" s="46"/>
      <c r="AK72" s="118"/>
      <c r="AL72" s="118"/>
      <c r="AM72" s="46"/>
      <c r="AN72" s="46"/>
      <c r="AO72" s="50"/>
      <c r="AP72" s="46"/>
      <c r="AQ72" s="50"/>
      <c r="AR72" s="50"/>
      <c r="AS72" s="50"/>
      <c r="AZ72" s="98" t="str">
        <f>IF(ISNUMBER(($H72)),IF('Order Form'!$K$15="Yes","Y",""),"")</f>
        <v/>
      </c>
      <c r="BD72" s="99" t="e">
        <f>IF('Order Form'!#REF!&gt;0,"OF"," ")</f>
        <v>#REF!</v>
      </c>
      <c r="BE72" s="98" t="e">
        <f>IF('Order Form'!#REF!&gt;0,"Y"," ")</f>
        <v>#REF!</v>
      </c>
      <c r="BF72" s="98" t="e">
        <f>IF('Order Form'!#REF!&gt;0,"STANDARD"," ")</f>
        <v>#REF!</v>
      </c>
    </row>
    <row r="73" spans="1:58">
      <c r="A73" s="46"/>
      <c r="B73" s="105" t="str">
        <f>IF(ISNUMBER(($H73)),'Order Form'!$D$5,"")</f>
        <v/>
      </c>
      <c r="C73" s="104" t="str">
        <f>IF(ISNUMBER(($H73)),'Order Form'!$G$5,"")</f>
        <v/>
      </c>
      <c r="D73" s="104" t="e">
        <f>IF('Order Form'!#REF!="","",IF(ISNUMBER(($H73)),'Order Form'!#REF!,""))</f>
        <v>#REF!</v>
      </c>
      <c r="E73" s="47"/>
      <c r="F73" s="103" t="str">
        <f>IF(ISNUMBER((H73)),SUBSTITUTE(SUBSTITUTE('Order Form'!#REF!,"-","")," ",""),"")</f>
        <v/>
      </c>
      <c r="G73" s="48"/>
      <c r="H73" s="102" t="e">
        <f>IF('Order Form'!#REF!&gt;0,'Order Form'!#REF!," ")</f>
        <v>#REF!</v>
      </c>
      <c r="I73" s="101" t="str">
        <f>IF('Order Form'!$K$13="Yes",(IF('Order Form'!#REF!&gt;0,"",IF('Order Form'!$K$10&lt;&gt;"GR - Gratis",IF('Order Form'!#REF!=0,"",IF(ISNUMBER($H73),'Order Form'!#REF!,"")),""))),"")</f>
        <v/>
      </c>
      <c r="J73" s="101" t="str">
        <f>IF('Order Form'!$K$13="Yes",(IF('Order Form'!#REF!=0,"",IF('Order Form'!$K$10&lt;&gt;"GR - Gratis",IF(ISNUMBER($H73),'Order Form'!#REF!,""),""))),"")</f>
        <v/>
      </c>
      <c r="K73" s="49"/>
      <c r="L73" s="101" t="e">
        <f>IF('Order Form'!#REF!&gt;0,"",IF('Order Form'!#REF!=0,"",IF('Order Form'!$K$10&lt;&gt;"GR - Gratis",IF('Order Form'!$K$12="Yes",IF(ISNUMBER($H73),'Order Form'!#REF!*100,""),""),"")))</f>
        <v>#REF!</v>
      </c>
      <c r="M73" s="101" t="e">
        <f>IF('Order Form'!#REF!&gt;0,"",IF('Order Form'!$K$17=0,"",IF('Order Form'!$K$17=0,"",IF('Order Form'!$K$10&lt;&gt;"GR - Gratis",IF('Order Form'!$K$12="Yes",IF(ISNUMBER($H73),'Order Form'!$K$17*100,""),""),""))))</f>
        <v>#REF!</v>
      </c>
      <c r="N73" s="50"/>
      <c r="O73" s="100" t="str">
        <f>IF('Order Form'!$B$8="Name / Attent Of","",IF(ISNUMBER($H73),IF('Order Form'!$K$14="Yes",'Order Form'!$B$8,""),""))</f>
        <v/>
      </c>
      <c r="P73" s="108" t="str">
        <f>IF('Order Form'!$B$9="Company / Department","",IF(ISNUMBER($H73),IF('Order Form'!$K$14="Yes",'Order Form'!$B$9,""),""))</f>
        <v/>
      </c>
      <c r="Q73" s="100" t="str">
        <f>IF('Order Form'!$B$10="Address 1","",IF(ISNUMBER($H73),IF('Order Form'!$K$14="Yes",'Order Form'!$B$10,""),""))</f>
        <v/>
      </c>
      <c r="R73" s="100" t="str">
        <f>IF('Order Form'!$B$11="Address 2","",IF(ISNUMBER($H73),IF('Order Form'!$K$14="Yes",'Order Form'!$B$11,""),""))</f>
        <v/>
      </c>
      <c r="S73" s="108" t="str">
        <f>IF('Order Form'!$B$12="Address 3","",IF(ISNUMBER($H73),IF('Order Form'!$K$14="Yes",'Order Form'!$B$12,""),""))</f>
        <v/>
      </c>
      <c r="T73" s="100" t="str">
        <f>IF('Order Form'!$B$13="Town","",IF(ISNUMBER($H73),IF('Order Form'!$K$14="Yes",'Order Form'!$B$13,""),""))</f>
        <v/>
      </c>
      <c r="U73" s="46"/>
      <c r="V73" s="115" t="str">
        <f>IF('Order Form'!$B$14="Post Code","",IF(ISNUMBER($H73),IF('Order Form'!$K$14="Yes",'Order Form'!$B$14,""),""))</f>
        <v/>
      </c>
      <c r="W73" s="110" t="str">
        <f>IF('Order Form'!$B$15="Country","",IF(ISNUMBER($H73),IF('Order Form'!$K$14="Yes",VLOOKUP('Order Form'!$B$15,Lists!N:O,2,0),""),""))</f>
        <v/>
      </c>
      <c r="X73" s="112"/>
      <c r="Y73" s="111" t="str">
        <f>IF('Order Form'!$F$8="Phone","",IF(ISNUMBER($H73),IF('Order Form'!$K$14="Yes",'Order Form'!$F$8,""),""))</f>
        <v/>
      </c>
      <c r="Z73" s="109" t="str">
        <f>IF('Order Form'!$F$9="Email","",IF(ISNUMBER($H73),IF('Order Form'!$K$14="Yes",'Order Form'!$F$9,""),""))</f>
        <v/>
      </c>
      <c r="AA73" s="50"/>
      <c r="AC73" s="98" t="str">
        <f>IF(ISNUMBER(($H73)),LEFT('Order Form'!$K$10,2),"")</f>
        <v/>
      </c>
      <c r="AD73" s="46"/>
      <c r="AE73" s="98" t="str">
        <f>IF(AC73="GR",LEFT('Order Form'!$K$11,2),"")</f>
        <v/>
      </c>
      <c r="AF73" s="46"/>
      <c r="AG73" s="50"/>
      <c r="AH73" s="50"/>
      <c r="AI73" s="98" t="str">
        <f>IF(ISNUMBER(($H73)),IF('Order Form'!$K$16="Yes","P",""),"")</f>
        <v/>
      </c>
      <c r="AJ73" s="46"/>
      <c r="AK73" s="118"/>
      <c r="AL73" s="118"/>
      <c r="AM73" s="46"/>
      <c r="AN73" s="46"/>
      <c r="AO73" s="50"/>
      <c r="AP73" s="46"/>
      <c r="AQ73" s="50"/>
      <c r="AR73" s="50"/>
      <c r="AS73" s="50"/>
      <c r="AZ73" s="98" t="str">
        <f>IF(ISNUMBER(($H73)),IF('Order Form'!$K$15="Yes","Y",""),"")</f>
        <v/>
      </c>
      <c r="BD73" s="99" t="e">
        <f>IF('Order Form'!#REF!&gt;0,"OF"," ")</f>
        <v>#REF!</v>
      </c>
      <c r="BE73" s="98" t="e">
        <f>IF('Order Form'!#REF!&gt;0,"Y"," ")</f>
        <v>#REF!</v>
      </c>
      <c r="BF73" s="98" t="e">
        <f>IF('Order Form'!#REF!&gt;0,"STANDARD"," ")</f>
        <v>#REF!</v>
      </c>
    </row>
    <row r="74" spans="1:58">
      <c r="A74" s="46"/>
      <c r="B74" s="105" t="str">
        <f>IF(ISNUMBER(($H74)),'Order Form'!$D$5,"")</f>
        <v/>
      </c>
      <c r="C74" s="104" t="str">
        <f>IF(ISNUMBER(($H74)),'Order Form'!$G$5,"")</f>
        <v/>
      </c>
      <c r="D74" s="104" t="e">
        <f>IF('Order Form'!#REF!="","",IF(ISNUMBER(($H74)),'Order Form'!#REF!,""))</f>
        <v>#REF!</v>
      </c>
      <c r="E74" s="47"/>
      <c r="F74" s="103" t="str">
        <f>IF(ISNUMBER((H74)),SUBSTITUTE(SUBSTITUTE('Order Form'!#REF!,"-","")," ",""),"")</f>
        <v/>
      </c>
      <c r="G74" s="48"/>
      <c r="H74" s="102" t="e">
        <f>IF('Order Form'!#REF!&gt;0,'Order Form'!#REF!," ")</f>
        <v>#REF!</v>
      </c>
      <c r="I74" s="101" t="str">
        <f>IF('Order Form'!$K$13="Yes",(IF('Order Form'!#REF!&gt;0,"",IF('Order Form'!$K$10&lt;&gt;"GR - Gratis",IF('Order Form'!#REF!=0,"",IF(ISNUMBER($H74),'Order Form'!#REF!,"")),""))),"")</f>
        <v/>
      </c>
      <c r="J74" s="101" t="str">
        <f>IF('Order Form'!$K$13="Yes",(IF('Order Form'!#REF!=0,"",IF('Order Form'!$K$10&lt;&gt;"GR - Gratis",IF(ISNUMBER($H74),'Order Form'!#REF!,""),""))),"")</f>
        <v/>
      </c>
      <c r="K74" s="49"/>
      <c r="L74" s="101" t="e">
        <f>IF('Order Form'!#REF!&gt;0,"",IF('Order Form'!#REF!=0,"",IF('Order Form'!$K$10&lt;&gt;"GR - Gratis",IF('Order Form'!$K$12="Yes",IF(ISNUMBER($H74),'Order Form'!#REF!*100,""),""),"")))</f>
        <v>#REF!</v>
      </c>
      <c r="M74" s="101" t="e">
        <f>IF('Order Form'!#REF!&gt;0,"",IF('Order Form'!$K$17=0,"",IF('Order Form'!$K$17=0,"",IF('Order Form'!$K$10&lt;&gt;"GR - Gratis",IF('Order Form'!$K$12="Yes",IF(ISNUMBER($H74),'Order Form'!$K$17*100,""),""),""))))</f>
        <v>#REF!</v>
      </c>
      <c r="N74" s="50"/>
      <c r="O74" s="100" t="str">
        <f>IF('Order Form'!$B$8="Name / Attent Of","",IF(ISNUMBER($H74),IF('Order Form'!$K$14="Yes",'Order Form'!$B$8,""),""))</f>
        <v/>
      </c>
      <c r="P74" s="108" t="str">
        <f>IF('Order Form'!$B$9="Company / Department","",IF(ISNUMBER($H74),IF('Order Form'!$K$14="Yes",'Order Form'!$B$9,""),""))</f>
        <v/>
      </c>
      <c r="Q74" s="100" t="str">
        <f>IF('Order Form'!$B$10="Address 1","",IF(ISNUMBER($H74),IF('Order Form'!$K$14="Yes",'Order Form'!$B$10,""),""))</f>
        <v/>
      </c>
      <c r="R74" s="100" t="str">
        <f>IF('Order Form'!$B$11="Address 2","",IF(ISNUMBER($H74),IF('Order Form'!$K$14="Yes",'Order Form'!$B$11,""),""))</f>
        <v/>
      </c>
      <c r="S74" s="108" t="str">
        <f>IF('Order Form'!$B$12="Address 3","",IF(ISNUMBER($H74),IF('Order Form'!$K$14="Yes",'Order Form'!$B$12,""),""))</f>
        <v/>
      </c>
      <c r="T74" s="100" t="str">
        <f>IF('Order Form'!$B$13="Town","",IF(ISNUMBER($H74),IF('Order Form'!$K$14="Yes",'Order Form'!$B$13,""),""))</f>
        <v/>
      </c>
      <c r="U74" s="46"/>
      <c r="V74" s="115" t="str">
        <f>IF('Order Form'!$B$14="Post Code","",IF(ISNUMBER($H74),IF('Order Form'!$K$14="Yes",'Order Form'!$B$14,""),""))</f>
        <v/>
      </c>
      <c r="W74" s="110" t="str">
        <f>IF('Order Form'!$B$15="Country","",IF(ISNUMBER($H74),IF('Order Form'!$K$14="Yes",VLOOKUP('Order Form'!$B$15,Lists!N:O,2,0),""),""))</f>
        <v/>
      </c>
      <c r="X74" s="112"/>
      <c r="Y74" s="111" t="str">
        <f>IF('Order Form'!$F$8="Phone","",IF(ISNUMBER($H74),IF('Order Form'!$K$14="Yes",'Order Form'!$F$8,""),""))</f>
        <v/>
      </c>
      <c r="Z74" s="109" t="str">
        <f>IF('Order Form'!$F$9="Email","",IF(ISNUMBER($H74),IF('Order Form'!$K$14="Yes",'Order Form'!$F$9,""),""))</f>
        <v/>
      </c>
      <c r="AA74" s="50"/>
      <c r="AC74" s="98" t="str">
        <f>IF(ISNUMBER(($H74)),LEFT('Order Form'!$K$10,2),"")</f>
        <v/>
      </c>
      <c r="AD74" s="46"/>
      <c r="AE74" s="98" t="str">
        <f>IF(AC74="GR",LEFT('Order Form'!$K$11,2),"")</f>
        <v/>
      </c>
      <c r="AF74" s="46"/>
      <c r="AG74" s="50"/>
      <c r="AH74" s="50"/>
      <c r="AI74" s="98" t="str">
        <f>IF(ISNUMBER(($H74)),IF('Order Form'!$K$16="Yes","P",""),"")</f>
        <v/>
      </c>
      <c r="AJ74" s="46"/>
      <c r="AK74" s="118"/>
      <c r="AL74" s="118"/>
      <c r="AM74" s="46"/>
      <c r="AN74" s="46"/>
      <c r="AO74" s="50"/>
      <c r="AP74" s="46"/>
      <c r="AQ74" s="50"/>
      <c r="AR74" s="50"/>
      <c r="AS74" s="50"/>
      <c r="AZ74" s="98" t="str">
        <f>IF(ISNUMBER(($H74)),IF('Order Form'!$K$15="Yes","Y",""),"")</f>
        <v/>
      </c>
      <c r="BD74" s="99" t="e">
        <f>IF('Order Form'!#REF!&gt;0,"OF"," ")</f>
        <v>#REF!</v>
      </c>
      <c r="BE74" s="98" t="e">
        <f>IF('Order Form'!#REF!&gt;0,"Y"," ")</f>
        <v>#REF!</v>
      </c>
      <c r="BF74" s="98" t="e">
        <f>IF('Order Form'!#REF!&gt;0,"STANDARD"," ")</f>
        <v>#REF!</v>
      </c>
    </row>
    <row r="75" spans="1:58">
      <c r="A75" s="46"/>
      <c r="B75" s="105" t="str">
        <f>IF(ISNUMBER(($H75)),'Order Form'!$D$5,"")</f>
        <v/>
      </c>
      <c r="C75" s="104" t="str">
        <f>IF(ISNUMBER(($H75)),'Order Form'!$G$5,"")</f>
        <v/>
      </c>
      <c r="D75" s="104" t="e">
        <f>IF('Order Form'!#REF!="","",IF(ISNUMBER(($H75)),'Order Form'!#REF!,""))</f>
        <v>#REF!</v>
      </c>
      <c r="E75" s="47"/>
      <c r="F75" s="103" t="str">
        <f>IF(ISNUMBER((H75)),SUBSTITUTE(SUBSTITUTE('Order Form'!#REF!,"-","")," ",""),"")</f>
        <v/>
      </c>
      <c r="G75" s="48"/>
      <c r="H75" s="102" t="e">
        <f>IF('Order Form'!#REF!&gt;0,'Order Form'!#REF!," ")</f>
        <v>#REF!</v>
      </c>
      <c r="I75" s="101" t="str">
        <f>IF('Order Form'!$K$13="Yes",(IF('Order Form'!#REF!&gt;0,"",IF('Order Form'!$K$10&lt;&gt;"GR - Gratis",IF('Order Form'!#REF!=0,"",IF(ISNUMBER($H75),'Order Form'!#REF!,"")),""))),"")</f>
        <v/>
      </c>
      <c r="J75" s="101" t="str">
        <f>IF('Order Form'!$K$13="Yes",(IF('Order Form'!#REF!=0,"",IF('Order Form'!$K$10&lt;&gt;"GR - Gratis",IF(ISNUMBER($H75),'Order Form'!#REF!,""),""))),"")</f>
        <v/>
      </c>
      <c r="K75" s="49"/>
      <c r="L75" s="101" t="e">
        <f>IF('Order Form'!#REF!&gt;0,"",IF('Order Form'!#REF!=0,"",IF('Order Form'!$K$10&lt;&gt;"GR - Gratis",IF('Order Form'!$K$12="Yes",IF(ISNUMBER($H75),'Order Form'!#REF!*100,""),""),"")))</f>
        <v>#REF!</v>
      </c>
      <c r="M75" s="101" t="e">
        <f>IF('Order Form'!#REF!&gt;0,"",IF('Order Form'!$K$17=0,"",IF('Order Form'!$K$17=0,"",IF('Order Form'!$K$10&lt;&gt;"GR - Gratis",IF('Order Form'!$K$12="Yes",IF(ISNUMBER($H75),'Order Form'!$K$17*100,""),""),""))))</f>
        <v>#REF!</v>
      </c>
      <c r="N75" s="50"/>
      <c r="O75" s="100" t="str">
        <f>IF('Order Form'!$B$8="Name / Attent Of","",IF(ISNUMBER($H75),IF('Order Form'!$K$14="Yes",'Order Form'!$B$8,""),""))</f>
        <v/>
      </c>
      <c r="P75" s="108" t="str">
        <f>IF('Order Form'!$B$9="Company / Department","",IF(ISNUMBER($H75),IF('Order Form'!$K$14="Yes",'Order Form'!$B$9,""),""))</f>
        <v/>
      </c>
      <c r="Q75" s="100" t="str">
        <f>IF('Order Form'!$B$10="Address 1","",IF(ISNUMBER($H75),IF('Order Form'!$K$14="Yes",'Order Form'!$B$10,""),""))</f>
        <v/>
      </c>
      <c r="R75" s="100" t="str">
        <f>IF('Order Form'!$B$11="Address 2","",IF(ISNUMBER($H75),IF('Order Form'!$K$14="Yes",'Order Form'!$B$11,""),""))</f>
        <v/>
      </c>
      <c r="S75" s="108" t="str">
        <f>IF('Order Form'!$B$12="Address 3","",IF(ISNUMBER($H75),IF('Order Form'!$K$14="Yes",'Order Form'!$B$12,""),""))</f>
        <v/>
      </c>
      <c r="T75" s="100" t="str">
        <f>IF('Order Form'!$B$13="Town","",IF(ISNUMBER($H75),IF('Order Form'!$K$14="Yes",'Order Form'!$B$13,""),""))</f>
        <v/>
      </c>
      <c r="U75" s="46"/>
      <c r="V75" s="115" t="str">
        <f>IF('Order Form'!$B$14="Post Code","",IF(ISNUMBER($H75),IF('Order Form'!$K$14="Yes",'Order Form'!$B$14,""),""))</f>
        <v/>
      </c>
      <c r="W75" s="110" t="str">
        <f>IF('Order Form'!$B$15="Country","",IF(ISNUMBER($H75),IF('Order Form'!$K$14="Yes",VLOOKUP('Order Form'!$B$15,Lists!N:O,2,0),""),""))</f>
        <v/>
      </c>
      <c r="X75" s="112"/>
      <c r="Y75" s="111" t="str">
        <f>IF('Order Form'!$F$8="Phone","",IF(ISNUMBER($H75),IF('Order Form'!$K$14="Yes",'Order Form'!$F$8,""),""))</f>
        <v/>
      </c>
      <c r="Z75" s="109" t="str">
        <f>IF('Order Form'!$F$9="Email","",IF(ISNUMBER($H75),IF('Order Form'!$K$14="Yes",'Order Form'!$F$9,""),""))</f>
        <v/>
      </c>
      <c r="AA75" s="50"/>
      <c r="AC75" s="98" t="str">
        <f>IF(ISNUMBER(($H75)),LEFT('Order Form'!$K$10,2),"")</f>
        <v/>
      </c>
      <c r="AD75" s="46"/>
      <c r="AE75" s="98" t="str">
        <f>IF(AC75="GR",LEFT('Order Form'!$K$11,2),"")</f>
        <v/>
      </c>
      <c r="AF75" s="46"/>
      <c r="AG75" s="50"/>
      <c r="AH75" s="50"/>
      <c r="AI75" s="98" t="str">
        <f>IF(ISNUMBER(($H75)),IF('Order Form'!$K$16="Yes","P",""),"")</f>
        <v/>
      </c>
      <c r="AJ75" s="46"/>
      <c r="AK75" s="118"/>
      <c r="AL75" s="118"/>
      <c r="AM75" s="46"/>
      <c r="AN75" s="46"/>
      <c r="AO75" s="50"/>
      <c r="AP75" s="46"/>
      <c r="AQ75" s="50"/>
      <c r="AR75" s="50"/>
      <c r="AS75" s="50"/>
      <c r="AZ75" s="98" t="str">
        <f>IF(ISNUMBER(($H75)),IF('Order Form'!$K$15="Yes","Y",""),"")</f>
        <v/>
      </c>
      <c r="BD75" s="99" t="e">
        <f>IF('Order Form'!#REF!&gt;0,"OF"," ")</f>
        <v>#REF!</v>
      </c>
      <c r="BE75" s="98" t="e">
        <f>IF('Order Form'!#REF!&gt;0,"Y"," ")</f>
        <v>#REF!</v>
      </c>
      <c r="BF75" s="98" t="e">
        <f>IF('Order Form'!#REF!&gt;0,"STANDARD"," ")</f>
        <v>#REF!</v>
      </c>
    </row>
    <row r="76" spans="1:58">
      <c r="A76" s="46"/>
      <c r="B76" s="105" t="str">
        <f>IF(ISNUMBER(($H76)),'Order Form'!$D$5,"")</f>
        <v/>
      </c>
      <c r="C76" s="104" t="str">
        <f>IF(ISNUMBER(($H76)),'Order Form'!$G$5,"")</f>
        <v/>
      </c>
      <c r="D76" s="104" t="e">
        <f>IF('Order Form'!#REF!="","",IF(ISNUMBER(($H76)),'Order Form'!#REF!,""))</f>
        <v>#REF!</v>
      </c>
      <c r="E76" s="47"/>
      <c r="F76" s="103" t="str">
        <f>IF(ISNUMBER((H76)),SUBSTITUTE(SUBSTITUTE('Order Form'!#REF!,"-","")," ",""),"")</f>
        <v/>
      </c>
      <c r="G76" s="48"/>
      <c r="H76" s="102" t="e">
        <f>IF('Order Form'!#REF!&gt;0,'Order Form'!#REF!," ")</f>
        <v>#REF!</v>
      </c>
      <c r="I76" s="101" t="str">
        <f>IF('Order Form'!$K$13="Yes",(IF('Order Form'!#REF!&gt;0,"",IF('Order Form'!$K$10&lt;&gt;"GR - Gratis",IF('Order Form'!#REF!=0,"",IF(ISNUMBER($H76),'Order Form'!#REF!,"")),""))),"")</f>
        <v/>
      </c>
      <c r="J76" s="101" t="str">
        <f>IF('Order Form'!$K$13="Yes",(IF('Order Form'!#REF!=0,"",IF('Order Form'!$K$10&lt;&gt;"GR - Gratis",IF(ISNUMBER($H76),'Order Form'!#REF!,""),""))),"")</f>
        <v/>
      </c>
      <c r="K76" s="49"/>
      <c r="L76" s="101" t="e">
        <f>IF('Order Form'!#REF!&gt;0,"",IF('Order Form'!#REF!=0,"",IF('Order Form'!$K$10&lt;&gt;"GR - Gratis",IF('Order Form'!$K$12="Yes",IF(ISNUMBER($H76),'Order Form'!#REF!*100,""),""),"")))</f>
        <v>#REF!</v>
      </c>
      <c r="M76" s="101" t="e">
        <f>IF('Order Form'!#REF!&gt;0,"",IF('Order Form'!$K$17=0,"",IF('Order Form'!$K$17=0,"",IF('Order Form'!$K$10&lt;&gt;"GR - Gratis",IF('Order Form'!$K$12="Yes",IF(ISNUMBER($H76),'Order Form'!$K$17*100,""),""),""))))</f>
        <v>#REF!</v>
      </c>
      <c r="N76" s="50"/>
      <c r="O76" s="100" t="str">
        <f>IF('Order Form'!$B$8="Name / Attent Of","",IF(ISNUMBER($H76),IF('Order Form'!$K$14="Yes",'Order Form'!$B$8,""),""))</f>
        <v/>
      </c>
      <c r="P76" s="108" t="str">
        <f>IF('Order Form'!$B$9="Company / Department","",IF(ISNUMBER($H76),IF('Order Form'!$K$14="Yes",'Order Form'!$B$9,""),""))</f>
        <v/>
      </c>
      <c r="Q76" s="100" t="str">
        <f>IF('Order Form'!$B$10="Address 1","",IF(ISNUMBER($H76),IF('Order Form'!$K$14="Yes",'Order Form'!$B$10,""),""))</f>
        <v/>
      </c>
      <c r="R76" s="100" t="str">
        <f>IF('Order Form'!$B$11="Address 2","",IF(ISNUMBER($H76),IF('Order Form'!$K$14="Yes",'Order Form'!$B$11,""),""))</f>
        <v/>
      </c>
      <c r="S76" s="108" t="str">
        <f>IF('Order Form'!$B$12="Address 3","",IF(ISNUMBER($H76),IF('Order Form'!$K$14="Yes",'Order Form'!$B$12,""),""))</f>
        <v/>
      </c>
      <c r="T76" s="100" t="str">
        <f>IF('Order Form'!$B$13="Town","",IF(ISNUMBER($H76),IF('Order Form'!$K$14="Yes",'Order Form'!$B$13,""),""))</f>
        <v/>
      </c>
      <c r="U76" s="46"/>
      <c r="V76" s="115" t="str">
        <f>IF('Order Form'!$B$14="Post Code","",IF(ISNUMBER($H76),IF('Order Form'!$K$14="Yes",'Order Form'!$B$14,""),""))</f>
        <v/>
      </c>
      <c r="W76" s="110" t="str">
        <f>IF('Order Form'!$B$15="Country","",IF(ISNUMBER($H76),IF('Order Form'!$K$14="Yes",VLOOKUP('Order Form'!$B$15,Lists!N:O,2,0),""),""))</f>
        <v/>
      </c>
      <c r="X76" s="112"/>
      <c r="Y76" s="111" t="str">
        <f>IF('Order Form'!$F$8="Phone","",IF(ISNUMBER($H76),IF('Order Form'!$K$14="Yes",'Order Form'!$F$8,""),""))</f>
        <v/>
      </c>
      <c r="Z76" s="109" t="str">
        <f>IF('Order Form'!$F$9="Email","",IF(ISNUMBER($H76),IF('Order Form'!$K$14="Yes",'Order Form'!$F$9,""),""))</f>
        <v/>
      </c>
      <c r="AA76" s="50"/>
      <c r="AC76" s="98" t="str">
        <f>IF(ISNUMBER(($H76)),LEFT('Order Form'!$K$10,2),"")</f>
        <v/>
      </c>
      <c r="AD76" s="46"/>
      <c r="AE76" s="98" t="str">
        <f>IF(AC76="GR",LEFT('Order Form'!$K$11,2),"")</f>
        <v/>
      </c>
      <c r="AF76" s="46"/>
      <c r="AG76" s="50"/>
      <c r="AH76" s="50"/>
      <c r="AI76" s="98" t="str">
        <f>IF(ISNUMBER(($H76)),IF('Order Form'!$K$16="Yes","P",""),"")</f>
        <v/>
      </c>
      <c r="AJ76" s="46"/>
      <c r="AK76" s="118"/>
      <c r="AL76" s="118"/>
      <c r="AM76" s="46"/>
      <c r="AN76" s="46"/>
      <c r="AO76" s="50"/>
      <c r="AP76" s="46"/>
      <c r="AQ76" s="50"/>
      <c r="AR76" s="50"/>
      <c r="AS76" s="50"/>
      <c r="AZ76" s="98" t="str">
        <f>IF(ISNUMBER(($H76)),IF('Order Form'!$K$15="Yes","Y",""),"")</f>
        <v/>
      </c>
      <c r="BD76" s="99" t="e">
        <f>IF('Order Form'!#REF!&gt;0,"OF"," ")</f>
        <v>#REF!</v>
      </c>
      <c r="BE76" s="98" t="e">
        <f>IF('Order Form'!#REF!&gt;0,"Y"," ")</f>
        <v>#REF!</v>
      </c>
      <c r="BF76" s="98" t="e">
        <f>IF('Order Form'!#REF!&gt;0,"STANDARD"," ")</f>
        <v>#REF!</v>
      </c>
    </row>
    <row r="77" spans="1:58">
      <c r="A77" s="46"/>
      <c r="B77" s="105" t="str">
        <f>IF(ISNUMBER(($H77)),'Order Form'!$D$5,"")</f>
        <v/>
      </c>
      <c r="C77" s="104" t="str">
        <f>IF(ISNUMBER(($H77)),'Order Form'!$G$5,"")</f>
        <v/>
      </c>
      <c r="D77" s="104" t="e">
        <f>IF('Order Form'!#REF!="","",IF(ISNUMBER(($H77)),'Order Form'!#REF!,""))</f>
        <v>#REF!</v>
      </c>
      <c r="E77" s="47"/>
      <c r="F77" s="103" t="str">
        <f>IF(ISNUMBER((H77)),SUBSTITUTE(SUBSTITUTE('Order Form'!#REF!,"-","")," ",""),"")</f>
        <v/>
      </c>
      <c r="G77" s="48"/>
      <c r="H77" s="102" t="e">
        <f>IF('Order Form'!#REF!&gt;0,'Order Form'!#REF!," ")</f>
        <v>#REF!</v>
      </c>
      <c r="I77" s="101" t="str">
        <f>IF('Order Form'!$K$13="Yes",(IF('Order Form'!#REF!&gt;0,"",IF('Order Form'!$K$10&lt;&gt;"GR - Gratis",IF('Order Form'!#REF!=0,"",IF(ISNUMBER($H77),'Order Form'!#REF!,"")),""))),"")</f>
        <v/>
      </c>
      <c r="J77" s="101" t="str">
        <f>IF('Order Form'!$K$13="Yes",(IF('Order Form'!#REF!=0,"",IF('Order Form'!$K$10&lt;&gt;"GR - Gratis",IF(ISNUMBER($H77),'Order Form'!#REF!,""),""))),"")</f>
        <v/>
      </c>
      <c r="K77" s="49"/>
      <c r="L77" s="101" t="e">
        <f>IF('Order Form'!#REF!&gt;0,"",IF('Order Form'!#REF!=0,"",IF('Order Form'!$K$10&lt;&gt;"GR - Gratis",IF('Order Form'!$K$12="Yes",IF(ISNUMBER($H77),'Order Form'!#REF!*100,""),""),"")))</f>
        <v>#REF!</v>
      </c>
      <c r="M77" s="101" t="e">
        <f>IF('Order Form'!#REF!&gt;0,"",IF('Order Form'!$K$17=0,"",IF('Order Form'!$K$17=0,"",IF('Order Form'!$K$10&lt;&gt;"GR - Gratis",IF('Order Form'!$K$12="Yes",IF(ISNUMBER($H77),'Order Form'!$K$17*100,""),""),""))))</f>
        <v>#REF!</v>
      </c>
      <c r="N77" s="50"/>
      <c r="O77" s="100" t="str">
        <f>IF('Order Form'!$B$8="Name / Attent Of","",IF(ISNUMBER($H77),IF('Order Form'!$K$14="Yes",'Order Form'!$B$8,""),""))</f>
        <v/>
      </c>
      <c r="P77" s="108" t="str">
        <f>IF('Order Form'!$B$9="Company / Department","",IF(ISNUMBER($H77),IF('Order Form'!$K$14="Yes",'Order Form'!$B$9,""),""))</f>
        <v/>
      </c>
      <c r="Q77" s="100" t="str">
        <f>IF('Order Form'!$B$10="Address 1","",IF(ISNUMBER($H77),IF('Order Form'!$K$14="Yes",'Order Form'!$B$10,""),""))</f>
        <v/>
      </c>
      <c r="R77" s="100" t="str">
        <f>IF('Order Form'!$B$11="Address 2","",IF(ISNUMBER($H77),IF('Order Form'!$K$14="Yes",'Order Form'!$B$11,""),""))</f>
        <v/>
      </c>
      <c r="S77" s="108" t="str">
        <f>IF('Order Form'!$B$12="Address 3","",IF(ISNUMBER($H77),IF('Order Form'!$K$14="Yes",'Order Form'!$B$12,""),""))</f>
        <v/>
      </c>
      <c r="T77" s="100" t="str">
        <f>IF('Order Form'!$B$13="Town","",IF(ISNUMBER($H77),IF('Order Form'!$K$14="Yes",'Order Form'!$B$13,""),""))</f>
        <v/>
      </c>
      <c r="U77" s="46"/>
      <c r="V77" s="115" t="str">
        <f>IF('Order Form'!$B$14="Post Code","",IF(ISNUMBER($H77),IF('Order Form'!$K$14="Yes",'Order Form'!$B$14,""),""))</f>
        <v/>
      </c>
      <c r="W77" s="110" t="str">
        <f>IF('Order Form'!$B$15="Country","",IF(ISNUMBER($H77),IF('Order Form'!$K$14="Yes",VLOOKUP('Order Form'!$B$15,Lists!N:O,2,0),""),""))</f>
        <v/>
      </c>
      <c r="X77" s="112"/>
      <c r="Y77" s="111" t="str">
        <f>IF('Order Form'!$F$8="Phone","",IF(ISNUMBER($H77),IF('Order Form'!$K$14="Yes",'Order Form'!$F$8,""),""))</f>
        <v/>
      </c>
      <c r="Z77" s="109" t="str">
        <f>IF('Order Form'!$F$9="Email","",IF(ISNUMBER($H77),IF('Order Form'!$K$14="Yes",'Order Form'!$F$9,""),""))</f>
        <v/>
      </c>
      <c r="AA77" s="50"/>
      <c r="AC77" s="98" t="str">
        <f>IF(ISNUMBER(($H77)),LEFT('Order Form'!$K$10,2),"")</f>
        <v/>
      </c>
      <c r="AD77" s="46"/>
      <c r="AE77" s="98" t="str">
        <f>IF(AC77="GR",LEFT('Order Form'!$K$11,2),"")</f>
        <v/>
      </c>
      <c r="AF77" s="46"/>
      <c r="AG77" s="50"/>
      <c r="AH77" s="50"/>
      <c r="AI77" s="98" t="str">
        <f>IF(ISNUMBER(($H77)),IF('Order Form'!$K$16="Yes","P",""),"")</f>
        <v/>
      </c>
      <c r="AJ77" s="46"/>
      <c r="AK77" s="118"/>
      <c r="AL77" s="118"/>
      <c r="AM77" s="46"/>
      <c r="AN77" s="46"/>
      <c r="AO77" s="50"/>
      <c r="AP77" s="46"/>
      <c r="AQ77" s="50"/>
      <c r="AR77" s="50"/>
      <c r="AS77" s="50"/>
      <c r="AZ77" s="98" t="str">
        <f>IF(ISNUMBER(($H77)),IF('Order Form'!$K$15="Yes","Y",""),"")</f>
        <v/>
      </c>
      <c r="BD77" s="99" t="e">
        <f>IF('Order Form'!#REF!&gt;0,"OF"," ")</f>
        <v>#REF!</v>
      </c>
      <c r="BE77" s="98" t="e">
        <f>IF('Order Form'!#REF!&gt;0,"Y"," ")</f>
        <v>#REF!</v>
      </c>
      <c r="BF77" s="98" t="e">
        <f>IF('Order Form'!#REF!&gt;0,"STANDARD"," ")</f>
        <v>#REF!</v>
      </c>
    </row>
    <row r="78" spans="1:58">
      <c r="A78" s="46"/>
      <c r="B78" s="105" t="str">
        <f>IF(ISNUMBER(($H78)),'Order Form'!$D$5,"")</f>
        <v/>
      </c>
      <c r="C78" s="104" t="str">
        <f>IF(ISNUMBER(($H78)),'Order Form'!$G$5,"")</f>
        <v/>
      </c>
      <c r="D78" s="104" t="e">
        <f>IF('Order Form'!#REF!="","",IF(ISNUMBER(($H78)),'Order Form'!#REF!,""))</f>
        <v>#REF!</v>
      </c>
      <c r="E78" s="47"/>
      <c r="F78" s="103" t="str">
        <f>IF(ISNUMBER((H78)),SUBSTITUTE(SUBSTITUTE('Order Form'!#REF!,"-","")," ",""),"")</f>
        <v/>
      </c>
      <c r="G78" s="48"/>
      <c r="H78" s="102" t="e">
        <f>IF('Order Form'!#REF!&gt;0,'Order Form'!#REF!," ")</f>
        <v>#REF!</v>
      </c>
      <c r="I78" s="101" t="str">
        <f>IF('Order Form'!$K$13="Yes",(IF('Order Form'!#REF!&gt;0,"",IF('Order Form'!$K$10&lt;&gt;"GR - Gratis",IF('Order Form'!#REF!=0,"",IF(ISNUMBER($H78),'Order Form'!#REF!,"")),""))),"")</f>
        <v/>
      </c>
      <c r="J78" s="101" t="str">
        <f>IF('Order Form'!$K$13="Yes",(IF('Order Form'!#REF!=0,"",IF('Order Form'!$K$10&lt;&gt;"GR - Gratis",IF(ISNUMBER($H78),'Order Form'!#REF!,""),""))),"")</f>
        <v/>
      </c>
      <c r="K78" s="49"/>
      <c r="L78" s="101" t="e">
        <f>IF('Order Form'!#REF!&gt;0,"",IF('Order Form'!#REF!=0,"",IF('Order Form'!$K$10&lt;&gt;"GR - Gratis",IF('Order Form'!$K$12="Yes",IF(ISNUMBER($H78),'Order Form'!#REF!*100,""),""),"")))</f>
        <v>#REF!</v>
      </c>
      <c r="M78" s="101" t="e">
        <f>IF('Order Form'!#REF!&gt;0,"",IF('Order Form'!$K$17=0,"",IF('Order Form'!$K$17=0,"",IF('Order Form'!$K$10&lt;&gt;"GR - Gratis",IF('Order Form'!$K$12="Yes",IF(ISNUMBER($H78),'Order Form'!$K$17*100,""),""),""))))</f>
        <v>#REF!</v>
      </c>
      <c r="N78" s="50"/>
      <c r="O78" s="100" t="str">
        <f>IF('Order Form'!$B$8="Name / Attent Of","",IF(ISNUMBER($H78),IF('Order Form'!$K$14="Yes",'Order Form'!$B$8,""),""))</f>
        <v/>
      </c>
      <c r="P78" s="108" t="str">
        <f>IF('Order Form'!$B$9="Company / Department","",IF(ISNUMBER($H78),IF('Order Form'!$K$14="Yes",'Order Form'!$B$9,""),""))</f>
        <v/>
      </c>
      <c r="Q78" s="100" t="str">
        <f>IF('Order Form'!$B$10="Address 1","",IF(ISNUMBER($H78),IF('Order Form'!$K$14="Yes",'Order Form'!$B$10,""),""))</f>
        <v/>
      </c>
      <c r="R78" s="100" t="str">
        <f>IF('Order Form'!$B$11="Address 2","",IF(ISNUMBER($H78),IF('Order Form'!$K$14="Yes",'Order Form'!$B$11,""),""))</f>
        <v/>
      </c>
      <c r="S78" s="108" t="str">
        <f>IF('Order Form'!$B$12="Address 3","",IF(ISNUMBER($H78),IF('Order Form'!$K$14="Yes",'Order Form'!$B$12,""),""))</f>
        <v/>
      </c>
      <c r="T78" s="100" t="str">
        <f>IF('Order Form'!$B$13="Town","",IF(ISNUMBER($H78),IF('Order Form'!$K$14="Yes",'Order Form'!$B$13,""),""))</f>
        <v/>
      </c>
      <c r="U78" s="46"/>
      <c r="V78" s="115" t="str">
        <f>IF('Order Form'!$B$14="Post Code","",IF(ISNUMBER($H78),IF('Order Form'!$K$14="Yes",'Order Form'!$B$14,""),""))</f>
        <v/>
      </c>
      <c r="W78" s="110" t="str">
        <f>IF('Order Form'!$B$15="Country","",IF(ISNUMBER($H78),IF('Order Form'!$K$14="Yes",VLOOKUP('Order Form'!$B$15,Lists!N:O,2,0),""),""))</f>
        <v/>
      </c>
      <c r="X78" s="112"/>
      <c r="Y78" s="111" t="str">
        <f>IF('Order Form'!$F$8="Phone","",IF(ISNUMBER($H78),IF('Order Form'!$K$14="Yes",'Order Form'!$F$8,""),""))</f>
        <v/>
      </c>
      <c r="Z78" s="109" t="str">
        <f>IF('Order Form'!$F$9="Email","",IF(ISNUMBER($H78),IF('Order Form'!$K$14="Yes",'Order Form'!$F$9,""),""))</f>
        <v/>
      </c>
      <c r="AA78" s="50"/>
      <c r="AC78" s="98" t="str">
        <f>IF(ISNUMBER(($H78)),LEFT('Order Form'!$K$10,2),"")</f>
        <v/>
      </c>
      <c r="AD78" s="46"/>
      <c r="AE78" s="98" t="str">
        <f>IF(AC78="GR",LEFT('Order Form'!$K$11,2),"")</f>
        <v/>
      </c>
      <c r="AF78" s="46"/>
      <c r="AG78" s="50"/>
      <c r="AH78" s="50"/>
      <c r="AI78" s="98" t="str">
        <f>IF(ISNUMBER(($H78)),IF('Order Form'!$K$16="Yes","P",""),"")</f>
        <v/>
      </c>
      <c r="AJ78" s="46"/>
      <c r="AK78" s="118"/>
      <c r="AL78" s="118"/>
      <c r="AM78" s="46"/>
      <c r="AN78" s="46"/>
      <c r="AO78" s="50"/>
      <c r="AP78" s="46"/>
      <c r="AQ78" s="50"/>
      <c r="AR78" s="50"/>
      <c r="AS78" s="50"/>
      <c r="AZ78" s="98" t="str">
        <f>IF(ISNUMBER(($H78)),IF('Order Form'!$K$15="Yes","Y",""),"")</f>
        <v/>
      </c>
      <c r="BD78" s="99" t="e">
        <f>IF('Order Form'!#REF!&gt;0,"OF"," ")</f>
        <v>#REF!</v>
      </c>
      <c r="BE78" s="98" t="e">
        <f>IF('Order Form'!#REF!&gt;0,"Y"," ")</f>
        <v>#REF!</v>
      </c>
      <c r="BF78" s="98" t="e">
        <f>IF('Order Form'!#REF!&gt;0,"STANDARD"," ")</f>
        <v>#REF!</v>
      </c>
    </row>
    <row r="79" spans="1:58">
      <c r="A79" s="46"/>
      <c r="B79" s="105" t="str">
        <f>IF(ISNUMBER(($H79)),'Order Form'!$D$5,"")</f>
        <v/>
      </c>
      <c r="C79" s="104" t="str">
        <f>IF(ISNUMBER(($H79)),'Order Form'!$G$5,"")</f>
        <v/>
      </c>
      <c r="D79" s="104" t="e">
        <f>IF('Order Form'!#REF!="","",IF(ISNUMBER(($H79)),'Order Form'!#REF!,""))</f>
        <v>#REF!</v>
      </c>
      <c r="E79" s="47"/>
      <c r="F79" s="103" t="str">
        <f>IF(ISNUMBER((H79)),SUBSTITUTE(SUBSTITUTE('Order Form'!#REF!,"-","")," ",""),"")</f>
        <v/>
      </c>
      <c r="G79" s="48"/>
      <c r="H79" s="102" t="e">
        <f>IF('Order Form'!#REF!&gt;0,'Order Form'!#REF!," ")</f>
        <v>#REF!</v>
      </c>
      <c r="I79" s="101" t="str">
        <f>IF('Order Form'!$K$13="Yes",(IF('Order Form'!#REF!&gt;0,"",IF('Order Form'!$K$10&lt;&gt;"GR - Gratis",IF('Order Form'!#REF!=0,"",IF(ISNUMBER($H79),'Order Form'!#REF!,"")),""))),"")</f>
        <v/>
      </c>
      <c r="J79" s="101" t="str">
        <f>IF('Order Form'!$K$13="Yes",(IF('Order Form'!#REF!=0,"",IF('Order Form'!$K$10&lt;&gt;"GR - Gratis",IF(ISNUMBER($H79),'Order Form'!#REF!,""),""))),"")</f>
        <v/>
      </c>
      <c r="K79" s="49"/>
      <c r="L79" s="101" t="e">
        <f>IF('Order Form'!#REF!&gt;0,"",IF('Order Form'!#REF!=0,"",IF('Order Form'!$K$10&lt;&gt;"GR - Gratis",IF('Order Form'!$K$12="Yes",IF(ISNUMBER($H79),'Order Form'!#REF!*100,""),""),"")))</f>
        <v>#REF!</v>
      </c>
      <c r="M79" s="101" t="e">
        <f>IF('Order Form'!#REF!&gt;0,"",IF('Order Form'!$K$17=0,"",IF('Order Form'!$K$17=0,"",IF('Order Form'!$K$10&lt;&gt;"GR - Gratis",IF('Order Form'!$K$12="Yes",IF(ISNUMBER($H79),'Order Form'!$K$17*100,""),""),""))))</f>
        <v>#REF!</v>
      </c>
      <c r="N79" s="50"/>
      <c r="O79" s="100" t="str">
        <f>IF('Order Form'!$B$8="Name / Attent Of","",IF(ISNUMBER($H79),IF('Order Form'!$K$14="Yes",'Order Form'!$B$8,""),""))</f>
        <v/>
      </c>
      <c r="P79" s="108" t="str">
        <f>IF('Order Form'!$B$9="Company / Department","",IF(ISNUMBER($H79),IF('Order Form'!$K$14="Yes",'Order Form'!$B$9,""),""))</f>
        <v/>
      </c>
      <c r="Q79" s="100" t="str">
        <f>IF('Order Form'!$B$10="Address 1","",IF(ISNUMBER($H79),IF('Order Form'!$K$14="Yes",'Order Form'!$B$10,""),""))</f>
        <v/>
      </c>
      <c r="R79" s="100" t="str">
        <f>IF('Order Form'!$B$11="Address 2","",IF(ISNUMBER($H79),IF('Order Form'!$K$14="Yes",'Order Form'!$B$11,""),""))</f>
        <v/>
      </c>
      <c r="S79" s="108" t="str">
        <f>IF('Order Form'!$B$12="Address 3","",IF(ISNUMBER($H79),IF('Order Form'!$K$14="Yes",'Order Form'!$B$12,""),""))</f>
        <v/>
      </c>
      <c r="T79" s="100" t="str">
        <f>IF('Order Form'!$B$13="Town","",IF(ISNUMBER($H79),IF('Order Form'!$K$14="Yes",'Order Form'!$B$13,""),""))</f>
        <v/>
      </c>
      <c r="U79" s="46"/>
      <c r="V79" s="115" t="str">
        <f>IF('Order Form'!$B$14="Post Code","",IF(ISNUMBER($H79),IF('Order Form'!$K$14="Yes",'Order Form'!$B$14,""),""))</f>
        <v/>
      </c>
      <c r="W79" s="110" t="str">
        <f>IF('Order Form'!$B$15="Country","",IF(ISNUMBER($H79),IF('Order Form'!$K$14="Yes",VLOOKUP('Order Form'!$B$15,Lists!N:O,2,0),""),""))</f>
        <v/>
      </c>
      <c r="X79" s="112"/>
      <c r="Y79" s="111" t="str">
        <f>IF('Order Form'!$F$8="Phone","",IF(ISNUMBER($H79),IF('Order Form'!$K$14="Yes",'Order Form'!$F$8,""),""))</f>
        <v/>
      </c>
      <c r="Z79" s="109" t="str">
        <f>IF('Order Form'!$F$9="Email","",IF(ISNUMBER($H79),IF('Order Form'!$K$14="Yes",'Order Form'!$F$9,""),""))</f>
        <v/>
      </c>
      <c r="AA79" s="50"/>
      <c r="AC79" s="98" t="str">
        <f>IF(ISNUMBER(($H79)),LEFT('Order Form'!$K$10,2),"")</f>
        <v/>
      </c>
      <c r="AD79" s="46"/>
      <c r="AE79" s="98" t="str">
        <f>IF(AC79="GR",LEFT('Order Form'!$K$11,2),"")</f>
        <v/>
      </c>
      <c r="AF79" s="46"/>
      <c r="AG79" s="50"/>
      <c r="AH79" s="50"/>
      <c r="AI79" s="98" t="str">
        <f>IF(ISNUMBER(($H79)),IF('Order Form'!$K$16="Yes","P",""),"")</f>
        <v/>
      </c>
      <c r="AJ79" s="46"/>
      <c r="AK79" s="118"/>
      <c r="AL79" s="118"/>
      <c r="AM79" s="46"/>
      <c r="AN79" s="46"/>
      <c r="AO79" s="50"/>
      <c r="AP79" s="46"/>
      <c r="AQ79" s="50"/>
      <c r="AR79" s="50"/>
      <c r="AS79" s="50"/>
      <c r="AZ79" s="98" t="str">
        <f>IF(ISNUMBER(($H79)),IF('Order Form'!$K$15="Yes","Y",""),"")</f>
        <v/>
      </c>
      <c r="BD79" s="99" t="e">
        <f>IF('Order Form'!#REF!&gt;0,"OF"," ")</f>
        <v>#REF!</v>
      </c>
      <c r="BE79" s="98" t="e">
        <f>IF('Order Form'!#REF!&gt;0,"Y"," ")</f>
        <v>#REF!</v>
      </c>
      <c r="BF79" s="98" t="e">
        <f>IF('Order Form'!#REF!&gt;0,"STANDARD"," ")</f>
        <v>#REF!</v>
      </c>
    </row>
    <row r="80" spans="1:58">
      <c r="A80" s="46"/>
      <c r="B80" s="105" t="str">
        <f>IF(ISNUMBER(($H80)),'Order Form'!$D$5,"")</f>
        <v/>
      </c>
      <c r="C80" s="104" t="str">
        <f>IF(ISNUMBER(($H80)),'Order Form'!$G$5,"")</f>
        <v/>
      </c>
      <c r="D80" s="104" t="e">
        <f>IF('Order Form'!#REF!="","",IF(ISNUMBER(($H80)),'Order Form'!#REF!,""))</f>
        <v>#REF!</v>
      </c>
      <c r="E80" s="47"/>
      <c r="F80" s="103" t="str">
        <f>IF(ISNUMBER((H80)),SUBSTITUTE(SUBSTITUTE('Order Form'!#REF!,"-","")," ",""),"")</f>
        <v/>
      </c>
      <c r="G80" s="48"/>
      <c r="H80" s="102" t="e">
        <f>IF('Order Form'!#REF!&gt;0,'Order Form'!#REF!," ")</f>
        <v>#REF!</v>
      </c>
      <c r="I80" s="101" t="str">
        <f>IF('Order Form'!$K$13="Yes",(IF('Order Form'!#REF!&gt;0,"",IF('Order Form'!$K$10&lt;&gt;"GR - Gratis",IF('Order Form'!#REF!=0,"",IF(ISNUMBER($H80),'Order Form'!#REF!,"")),""))),"")</f>
        <v/>
      </c>
      <c r="J80" s="101" t="str">
        <f>IF('Order Form'!$K$13="Yes",(IF('Order Form'!#REF!=0,"",IF('Order Form'!$K$10&lt;&gt;"GR - Gratis",IF(ISNUMBER($H80),'Order Form'!#REF!,""),""))),"")</f>
        <v/>
      </c>
      <c r="K80" s="49"/>
      <c r="L80" s="101" t="e">
        <f>IF('Order Form'!#REF!&gt;0,"",IF('Order Form'!#REF!=0,"",IF('Order Form'!$K$10&lt;&gt;"GR - Gratis",IF('Order Form'!$K$12="Yes",IF(ISNUMBER($H80),'Order Form'!#REF!*100,""),""),"")))</f>
        <v>#REF!</v>
      </c>
      <c r="M80" s="101" t="e">
        <f>IF('Order Form'!#REF!&gt;0,"",IF('Order Form'!$K$17=0,"",IF('Order Form'!$K$17=0,"",IF('Order Form'!$K$10&lt;&gt;"GR - Gratis",IF('Order Form'!$K$12="Yes",IF(ISNUMBER($H80),'Order Form'!$K$17*100,""),""),""))))</f>
        <v>#REF!</v>
      </c>
      <c r="N80" s="50"/>
      <c r="O80" s="100" t="str">
        <f>IF('Order Form'!$B$8="Name / Attent Of","",IF(ISNUMBER($H80),IF('Order Form'!$K$14="Yes",'Order Form'!$B$8,""),""))</f>
        <v/>
      </c>
      <c r="P80" s="108" t="str">
        <f>IF('Order Form'!$B$9="Company / Department","",IF(ISNUMBER($H80),IF('Order Form'!$K$14="Yes",'Order Form'!$B$9,""),""))</f>
        <v/>
      </c>
      <c r="Q80" s="100" t="str">
        <f>IF('Order Form'!$B$10="Address 1","",IF(ISNUMBER($H80),IF('Order Form'!$K$14="Yes",'Order Form'!$B$10,""),""))</f>
        <v/>
      </c>
      <c r="R80" s="100" t="str">
        <f>IF('Order Form'!$B$11="Address 2","",IF(ISNUMBER($H80),IF('Order Form'!$K$14="Yes",'Order Form'!$B$11,""),""))</f>
        <v/>
      </c>
      <c r="S80" s="108" t="str">
        <f>IF('Order Form'!$B$12="Address 3","",IF(ISNUMBER($H80),IF('Order Form'!$K$14="Yes",'Order Form'!$B$12,""),""))</f>
        <v/>
      </c>
      <c r="T80" s="100" t="str">
        <f>IF('Order Form'!$B$13="Town","",IF(ISNUMBER($H80),IF('Order Form'!$K$14="Yes",'Order Form'!$B$13,""),""))</f>
        <v/>
      </c>
      <c r="U80" s="46"/>
      <c r="V80" s="115" t="str">
        <f>IF('Order Form'!$B$14="Post Code","",IF(ISNUMBER($H80),IF('Order Form'!$K$14="Yes",'Order Form'!$B$14,""),""))</f>
        <v/>
      </c>
      <c r="W80" s="110" t="str">
        <f>IF('Order Form'!$B$15="Country","",IF(ISNUMBER($H80),IF('Order Form'!$K$14="Yes",VLOOKUP('Order Form'!$B$15,Lists!N:O,2,0),""),""))</f>
        <v/>
      </c>
      <c r="X80" s="112"/>
      <c r="Y80" s="111" t="str">
        <f>IF('Order Form'!$F$8="Phone","",IF(ISNUMBER($H80),IF('Order Form'!$K$14="Yes",'Order Form'!$F$8,""),""))</f>
        <v/>
      </c>
      <c r="Z80" s="109" t="str">
        <f>IF('Order Form'!$F$9="Email","",IF(ISNUMBER($H80),IF('Order Form'!$K$14="Yes",'Order Form'!$F$9,""),""))</f>
        <v/>
      </c>
      <c r="AA80" s="50"/>
      <c r="AC80" s="98" t="str">
        <f>IF(ISNUMBER(($H80)),LEFT('Order Form'!$K$10,2),"")</f>
        <v/>
      </c>
      <c r="AD80" s="46"/>
      <c r="AE80" s="98" t="str">
        <f>IF(AC80="GR",LEFT('Order Form'!$K$11,2),"")</f>
        <v/>
      </c>
      <c r="AF80" s="46"/>
      <c r="AG80" s="50"/>
      <c r="AH80" s="50"/>
      <c r="AI80" s="98" t="str">
        <f>IF(ISNUMBER(($H80)),IF('Order Form'!$K$16="Yes","P",""),"")</f>
        <v/>
      </c>
      <c r="AJ80" s="46"/>
      <c r="AK80" s="118"/>
      <c r="AL80" s="118"/>
      <c r="AM80" s="46"/>
      <c r="AN80" s="46"/>
      <c r="AO80" s="50"/>
      <c r="AP80" s="46"/>
      <c r="AQ80" s="50"/>
      <c r="AR80" s="50"/>
      <c r="AS80" s="50"/>
      <c r="AZ80" s="98" t="str">
        <f>IF(ISNUMBER(($H80)),IF('Order Form'!$K$15="Yes","Y",""),"")</f>
        <v/>
      </c>
      <c r="BD80" s="99" t="e">
        <f>IF('Order Form'!#REF!&gt;0,"OF"," ")</f>
        <v>#REF!</v>
      </c>
      <c r="BE80" s="98" t="e">
        <f>IF('Order Form'!#REF!&gt;0,"Y"," ")</f>
        <v>#REF!</v>
      </c>
      <c r="BF80" s="98" t="e">
        <f>IF('Order Form'!#REF!&gt;0,"STANDARD"," ")</f>
        <v>#REF!</v>
      </c>
    </row>
    <row r="81" spans="1:58">
      <c r="A81" s="46"/>
      <c r="B81" s="105" t="str">
        <f>IF(ISNUMBER(($H81)),'Order Form'!$D$5,"")</f>
        <v/>
      </c>
      <c r="C81" s="104" t="str">
        <f>IF(ISNUMBER(($H81)),'Order Form'!$G$5,"")</f>
        <v/>
      </c>
      <c r="D81" s="104" t="e">
        <f>IF('Order Form'!#REF!="","",IF(ISNUMBER(($H81)),'Order Form'!#REF!,""))</f>
        <v>#REF!</v>
      </c>
      <c r="E81" s="47"/>
      <c r="F81" s="103" t="str">
        <f>IF(ISNUMBER((H81)),SUBSTITUTE(SUBSTITUTE('Order Form'!#REF!,"-","")," ",""),"")</f>
        <v/>
      </c>
      <c r="G81" s="48"/>
      <c r="H81" s="102" t="e">
        <f>IF('Order Form'!#REF!&gt;0,'Order Form'!#REF!," ")</f>
        <v>#REF!</v>
      </c>
      <c r="I81" s="101" t="str">
        <f>IF('Order Form'!$K$13="Yes",(IF('Order Form'!#REF!&gt;0,"",IF('Order Form'!$K$10&lt;&gt;"GR - Gratis",IF('Order Form'!#REF!=0,"",IF(ISNUMBER($H81),'Order Form'!#REF!,"")),""))),"")</f>
        <v/>
      </c>
      <c r="J81" s="101" t="str">
        <f>IF('Order Form'!$K$13="Yes",(IF('Order Form'!#REF!=0,"",IF('Order Form'!$K$10&lt;&gt;"GR - Gratis",IF(ISNUMBER($H81),'Order Form'!#REF!,""),""))),"")</f>
        <v/>
      </c>
      <c r="K81" s="49"/>
      <c r="L81" s="101" t="e">
        <f>IF('Order Form'!#REF!&gt;0,"",IF('Order Form'!#REF!=0,"",IF('Order Form'!$K$10&lt;&gt;"GR - Gratis",IF('Order Form'!$K$12="Yes",IF(ISNUMBER($H81),'Order Form'!#REF!*100,""),""),"")))</f>
        <v>#REF!</v>
      </c>
      <c r="M81" s="101" t="e">
        <f>IF('Order Form'!#REF!&gt;0,"",IF('Order Form'!$K$17=0,"",IF('Order Form'!$K$17=0,"",IF('Order Form'!$K$10&lt;&gt;"GR - Gratis",IF('Order Form'!$K$12="Yes",IF(ISNUMBER($H81),'Order Form'!$K$17*100,""),""),""))))</f>
        <v>#REF!</v>
      </c>
      <c r="N81" s="50"/>
      <c r="O81" s="100" t="str">
        <f>IF('Order Form'!$B$8="Name / Attent Of","",IF(ISNUMBER($H81),IF('Order Form'!$K$14="Yes",'Order Form'!$B$8,""),""))</f>
        <v/>
      </c>
      <c r="P81" s="108" t="str">
        <f>IF('Order Form'!$B$9="Company / Department","",IF(ISNUMBER($H81),IF('Order Form'!$K$14="Yes",'Order Form'!$B$9,""),""))</f>
        <v/>
      </c>
      <c r="Q81" s="100" t="str">
        <f>IF('Order Form'!$B$10="Address 1","",IF(ISNUMBER($H81),IF('Order Form'!$K$14="Yes",'Order Form'!$B$10,""),""))</f>
        <v/>
      </c>
      <c r="R81" s="100" t="str">
        <f>IF('Order Form'!$B$11="Address 2","",IF(ISNUMBER($H81),IF('Order Form'!$K$14="Yes",'Order Form'!$B$11,""),""))</f>
        <v/>
      </c>
      <c r="S81" s="108" t="str">
        <f>IF('Order Form'!$B$12="Address 3","",IF(ISNUMBER($H81),IF('Order Form'!$K$14="Yes",'Order Form'!$B$12,""),""))</f>
        <v/>
      </c>
      <c r="T81" s="100" t="str">
        <f>IF('Order Form'!$B$13="Town","",IF(ISNUMBER($H81),IF('Order Form'!$K$14="Yes",'Order Form'!$B$13,""),""))</f>
        <v/>
      </c>
      <c r="U81" s="46"/>
      <c r="V81" s="115" t="str">
        <f>IF('Order Form'!$B$14="Post Code","",IF(ISNUMBER($H81),IF('Order Form'!$K$14="Yes",'Order Form'!$B$14,""),""))</f>
        <v/>
      </c>
      <c r="W81" s="110" t="str">
        <f>IF('Order Form'!$B$15="Country","",IF(ISNUMBER($H81),IF('Order Form'!$K$14="Yes",VLOOKUP('Order Form'!$B$15,Lists!N:O,2,0),""),""))</f>
        <v/>
      </c>
      <c r="X81" s="112"/>
      <c r="Y81" s="111" t="str">
        <f>IF('Order Form'!$F$8="Phone","",IF(ISNUMBER($H81),IF('Order Form'!$K$14="Yes",'Order Form'!$F$8,""),""))</f>
        <v/>
      </c>
      <c r="Z81" s="109" t="str">
        <f>IF('Order Form'!$F$9="Email","",IF(ISNUMBER($H81),IF('Order Form'!$K$14="Yes",'Order Form'!$F$9,""),""))</f>
        <v/>
      </c>
      <c r="AA81" s="50"/>
      <c r="AC81" s="98" t="str">
        <f>IF(ISNUMBER(($H81)),LEFT('Order Form'!$K$10,2),"")</f>
        <v/>
      </c>
      <c r="AD81" s="46"/>
      <c r="AE81" s="98" t="str">
        <f>IF(AC81="GR",LEFT('Order Form'!$K$11,2),"")</f>
        <v/>
      </c>
      <c r="AF81" s="46"/>
      <c r="AG81" s="50"/>
      <c r="AH81" s="50"/>
      <c r="AI81" s="98" t="str">
        <f>IF(ISNUMBER(($H81)),IF('Order Form'!$K$16="Yes","P",""),"")</f>
        <v/>
      </c>
      <c r="AJ81" s="46"/>
      <c r="AK81" s="118"/>
      <c r="AL81" s="118"/>
      <c r="AM81" s="46"/>
      <c r="AN81" s="46"/>
      <c r="AO81" s="50"/>
      <c r="AP81" s="46"/>
      <c r="AQ81" s="50"/>
      <c r="AR81" s="50"/>
      <c r="AS81" s="50"/>
      <c r="AZ81" s="98" t="str">
        <f>IF(ISNUMBER(($H81)),IF('Order Form'!$K$15="Yes","Y",""),"")</f>
        <v/>
      </c>
      <c r="BD81" s="99" t="e">
        <f>IF('Order Form'!#REF!&gt;0,"OF"," ")</f>
        <v>#REF!</v>
      </c>
      <c r="BE81" s="98" t="e">
        <f>IF('Order Form'!#REF!&gt;0,"Y"," ")</f>
        <v>#REF!</v>
      </c>
      <c r="BF81" s="98" t="e">
        <f>IF('Order Form'!#REF!&gt;0,"STANDARD"," ")</f>
        <v>#REF!</v>
      </c>
    </row>
    <row r="82" spans="1:58">
      <c r="A82" s="46"/>
      <c r="B82" s="105" t="str">
        <f>IF(ISNUMBER(($H82)),'Order Form'!$D$5,"")</f>
        <v/>
      </c>
      <c r="C82" s="104" t="str">
        <f>IF(ISNUMBER(($H82)),'Order Form'!$G$5,"")</f>
        <v/>
      </c>
      <c r="D82" s="104" t="e">
        <f>IF('Order Form'!#REF!="","",IF(ISNUMBER(($H82)),'Order Form'!#REF!,""))</f>
        <v>#REF!</v>
      </c>
      <c r="E82" s="47"/>
      <c r="F82" s="103" t="str">
        <f>IF(ISNUMBER((H82)),SUBSTITUTE(SUBSTITUTE('Order Form'!#REF!,"-","")," ",""),"")</f>
        <v/>
      </c>
      <c r="G82" s="48"/>
      <c r="H82" s="102" t="e">
        <f>IF('Order Form'!#REF!&gt;0,'Order Form'!#REF!," ")</f>
        <v>#REF!</v>
      </c>
      <c r="I82" s="101" t="str">
        <f>IF('Order Form'!$K$13="Yes",(IF('Order Form'!#REF!&gt;0,"",IF('Order Form'!$K$10&lt;&gt;"GR - Gratis",IF('Order Form'!#REF!=0,"",IF(ISNUMBER($H82),'Order Form'!#REF!,"")),""))),"")</f>
        <v/>
      </c>
      <c r="J82" s="101" t="str">
        <f>IF('Order Form'!$K$13="Yes",(IF('Order Form'!#REF!=0,"",IF('Order Form'!$K$10&lt;&gt;"GR - Gratis",IF(ISNUMBER($H82),'Order Form'!#REF!,""),""))),"")</f>
        <v/>
      </c>
      <c r="K82" s="49"/>
      <c r="L82" s="101" t="e">
        <f>IF('Order Form'!#REF!&gt;0,"",IF('Order Form'!#REF!=0,"",IF('Order Form'!$K$10&lt;&gt;"GR - Gratis",IF('Order Form'!$K$12="Yes",IF(ISNUMBER($H82),'Order Form'!#REF!*100,""),""),"")))</f>
        <v>#REF!</v>
      </c>
      <c r="M82" s="101" t="e">
        <f>IF('Order Form'!#REF!&gt;0,"",IF('Order Form'!$K$17=0,"",IF('Order Form'!$K$17=0,"",IF('Order Form'!$K$10&lt;&gt;"GR - Gratis",IF('Order Form'!$K$12="Yes",IF(ISNUMBER($H82),'Order Form'!$K$17*100,""),""),""))))</f>
        <v>#REF!</v>
      </c>
      <c r="N82" s="50"/>
      <c r="O82" s="100" t="str">
        <f>IF('Order Form'!$B$8="Name / Attent Of","",IF(ISNUMBER($H82),IF('Order Form'!$K$14="Yes",'Order Form'!$B$8,""),""))</f>
        <v/>
      </c>
      <c r="P82" s="108" t="str">
        <f>IF('Order Form'!$B$9="Company / Department","",IF(ISNUMBER($H82),IF('Order Form'!$K$14="Yes",'Order Form'!$B$9,""),""))</f>
        <v/>
      </c>
      <c r="Q82" s="100" t="str">
        <f>IF('Order Form'!$B$10="Address 1","",IF(ISNUMBER($H82),IF('Order Form'!$K$14="Yes",'Order Form'!$B$10,""),""))</f>
        <v/>
      </c>
      <c r="R82" s="100" t="str">
        <f>IF('Order Form'!$B$11="Address 2","",IF(ISNUMBER($H82),IF('Order Form'!$K$14="Yes",'Order Form'!$B$11,""),""))</f>
        <v/>
      </c>
      <c r="S82" s="108" t="str">
        <f>IF('Order Form'!$B$12="Address 3","",IF(ISNUMBER($H82),IF('Order Form'!$K$14="Yes",'Order Form'!$B$12,""),""))</f>
        <v/>
      </c>
      <c r="T82" s="100" t="str">
        <f>IF('Order Form'!$B$13="Town","",IF(ISNUMBER($H82),IF('Order Form'!$K$14="Yes",'Order Form'!$B$13,""),""))</f>
        <v/>
      </c>
      <c r="U82" s="46"/>
      <c r="V82" s="115" t="str">
        <f>IF('Order Form'!$B$14="Post Code","",IF(ISNUMBER($H82),IF('Order Form'!$K$14="Yes",'Order Form'!$B$14,""),""))</f>
        <v/>
      </c>
      <c r="W82" s="110" t="str">
        <f>IF('Order Form'!$B$15="Country","",IF(ISNUMBER($H82),IF('Order Form'!$K$14="Yes",VLOOKUP('Order Form'!$B$15,Lists!N:O,2,0),""),""))</f>
        <v/>
      </c>
      <c r="X82" s="112"/>
      <c r="Y82" s="111" t="str">
        <f>IF('Order Form'!$F$8="Phone","",IF(ISNUMBER($H82),IF('Order Form'!$K$14="Yes",'Order Form'!$F$8,""),""))</f>
        <v/>
      </c>
      <c r="Z82" s="109" t="str">
        <f>IF('Order Form'!$F$9="Email","",IF(ISNUMBER($H82),IF('Order Form'!$K$14="Yes",'Order Form'!$F$9,""),""))</f>
        <v/>
      </c>
      <c r="AA82" s="50"/>
      <c r="AC82" s="98" t="str">
        <f>IF(ISNUMBER(($H82)),LEFT('Order Form'!$K$10,2),"")</f>
        <v/>
      </c>
      <c r="AD82" s="46"/>
      <c r="AE82" s="98" t="str">
        <f>IF(AC82="GR",LEFT('Order Form'!$K$11,2),"")</f>
        <v/>
      </c>
      <c r="AF82" s="46"/>
      <c r="AG82" s="50"/>
      <c r="AH82" s="50"/>
      <c r="AI82" s="98" t="str">
        <f>IF(ISNUMBER(($H82)),IF('Order Form'!$K$16="Yes","P",""),"")</f>
        <v/>
      </c>
      <c r="AJ82" s="46"/>
      <c r="AK82" s="118"/>
      <c r="AL82" s="118"/>
      <c r="AM82" s="46"/>
      <c r="AN82" s="46"/>
      <c r="AO82" s="50"/>
      <c r="AP82" s="46"/>
      <c r="AQ82" s="50"/>
      <c r="AR82" s="50"/>
      <c r="AS82" s="50"/>
      <c r="AZ82" s="98" t="str">
        <f>IF(ISNUMBER(($H82)),IF('Order Form'!$K$15="Yes","Y",""),"")</f>
        <v/>
      </c>
      <c r="BD82" s="99" t="e">
        <f>IF('Order Form'!#REF!&gt;0,"OF"," ")</f>
        <v>#REF!</v>
      </c>
      <c r="BE82" s="98" t="e">
        <f>IF('Order Form'!#REF!&gt;0,"Y"," ")</f>
        <v>#REF!</v>
      </c>
      <c r="BF82" s="98" t="e">
        <f>IF('Order Form'!#REF!&gt;0,"STANDARD"," ")</f>
        <v>#REF!</v>
      </c>
    </row>
    <row r="83" spans="1:58">
      <c r="A83" s="46"/>
      <c r="B83" s="105" t="str">
        <f>IF(ISNUMBER(($H83)),'Order Form'!$D$5,"")</f>
        <v/>
      </c>
      <c r="C83" s="104" t="str">
        <f>IF(ISNUMBER(($H83)),'Order Form'!$G$5,"")</f>
        <v/>
      </c>
      <c r="D83" s="104" t="e">
        <f>IF('Order Form'!#REF!="","",IF(ISNUMBER(($H83)),'Order Form'!#REF!,""))</f>
        <v>#REF!</v>
      </c>
      <c r="E83" s="47"/>
      <c r="F83" s="103" t="str">
        <f>IF(ISNUMBER((H83)),SUBSTITUTE(SUBSTITUTE('Order Form'!#REF!,"-","")," ",""),"")</f>
        <v/>
      </c>
      <c r="G83" s="48"/>
      <c r="H83" s="102" t="e">
        <f>IF('Order Form'!#REF!&gt;0,'Order Form'!#REF!," ")</f>
        <v>#REF!</v>
      </c>
      <c r="I83" s="101" t="str">
        <f>IF('Order Form'!$K$13="Yes",(IF('Order Form'!#REF!&gt;0,"",IF('Order Form'!$K$10&lt;&gt;"GR - Gratis",IF('Order Form'!#REF!=0,"",IF(ISNUMBER($H83),'Order Form'!#REF!,"")),""))),"")</f>
        <v/>
      </c>
      <c r="J83" s="101" t="str">
        <f>IF('Order Form'!$K$13="Yes",(IF('Order Form'!#REF!=0,"",IF('Order Form'!$K$10&lt;&gt;"GR - Gratis",IF(ISNUMBER($H83),'Order Form'!#REF!,""),""))),"")</f>
        <v/>
      </c>
      <c r="K83" s="49"/>
      <c r="L83" s="101" t="e">
        <f>IF('Order Form'!#REF!&gt;0,"",IF('Order Form'!#REF!=0,"",IF('Order Form'!$K$10&lt;&gt;"GR - Gratis",IF('Order Form'!$K$12="Yes",IF(ISNUMBER($H83),'Order Form'!#REF!*100,""),""),"")))</f>
        <v>#REF!</v>
      </c>
      <c r="M83" s="101" t="e">
        <f>IF('Order Form'!#REF!&gt;0,"",IF('Order Form'!$K$17=0,"",IF('Order Form'!$K$17=0,"",IF('Order Form'!$K$10&lt;&gt;"GR - Gratis",IF('Order Form'!$K$12="Yes",IF(ISNUMBER($H83),'Order Form'!$K$17*100,""),""),""))))</f>
        <v>#REF!</v>
      </c>
      <c r="N83" s="50"/>
      <c r="O83" s="100" t="str">
        <f>IF('Order Form'!$B$8="Name / Attent Of","",IF(ISNUMBER($H83),IF('Order Form'!$K$14="Yes",'Order Form'!$B$8,""),""))</f>
        <v/>
      </c>
      <c r="P83" s="108" t="str">
        <f>IF('Order Form'!$B$9="Company / Department","",IF(ISNUMBER($H83),IF('Order Form'!$K$14="Yes",'Order Form'!$B$9,""),""))</f>
        <v/>
      </c>
      <c r="Q83" s="100" t="str">
        <f>IF('Order Form'!$B$10="Address 1","",IF(ISNUMBER($H83),IF('Order Form'!$K$14="Yes",'Order Form'!$B$10,""),""))</f>
        <v/>
      </c>
      <c r="R83" s="100" t="str">
        <f>IF('Order Form'!$B$11="Address 2","",IF(ISNUMBER($H83),IF('Order Form'!$K$14="Yes",'Order Form'!$B$11,""),""))</f>
        <v/>
      </c>
      <c r="S83" s="108" t="str">
        <f>IF('Order Form'!$B$12="Address 3","",IF(ISNUMBER($H83),IF('Order Form'!$K$14="Yes",'Order Form'!$B$12,""),""))</f>
        <v/>
      </c>
      <c r="T83" s="100" t="str">
        <f>IF('Order Form'!$B$13="Town","",IF(ISNUMBER($H83),IF('Order Form'!$K$14="Yes",'Order Form'!$B$13,""),""))</f>
        <v/>
      </c>
      <c r="U83" s="46"/>
      <c r="V83" s="115" t="str">
        <f>IF('Order Form'!$B$14="Post Code","",IF(ISNUMBER($H83),IF('Order Form'!$K$14="Yes",'Order Form'!$B$14,""),""))</f>
        <v/>
      </c>
      <c r="W83" s="110" t="str">
        <f>IF('Order Form'!$B$15="Country","",IF(ISNUMBER($H83),IF('Order Form'!$K$14="Yes",VLOOKUP('Order Form'!$B$15,Lists!N:O,2,0),""),""))</f>
        <v/>
      </c>
      <c r="X83" s="112"/>
      <c r="Y83" s="111" t="str">
        <f>IF('Order Form'!$F$8="Phone","",IF(ISNUMBER($H83),IF('Order Form'!$K$14="Yes",'Order Form'!$F$8,""),""))</f>
        <v/>
      </c>
      <c r="Z83" s="109" t="str">
        <f>IF('Order Form'!$F$9="Email","",IF(ISNUMBER($H83),IF('Order Form'!$K$14="Yes",'Order Form'!$F$9,""),""))</f>
        <v/>
      </c>
      <c r="AA83" s="50"/>
      <c r="AC83" s="98" t="str">
        <f>IF(ISNUMBER(($H83)),LEFT('Order Form'!$K$10,2),"")</f>
        <v/>
      </c>
      <c r="AD83" s="46"/>
      <c r="AE83" s="98" t="str">
        <f>IF(AC83="GR",LEFT('Order Form'!$K$11,2),"")</f>
        <v/>
      </c>
      <c r="AF83" s="46"/>
      <c r="AG83" s="50"/>
      <c r="AH83" s="50"/>
      <c r="AI83" s="98" t="str">
        <f>IF(ISNUMBER(($H83)),IF('Order Form'!$K$16="Yes","P",""),"")</f>
        <v/>
      </c>
      <c r="AJ83" s="46"/>
      <c r="AK83" s="118"/>
      <c r="AL83" s="118"/>
      <c r="AM83" s="46"/>
      <c r="AN83" s="46"/>
      <c r="AO83" s="50"/>
      <c r="AP83" s="46"/>
      <c r="AQ83" s="50"/>
      <c r="AR83" s="50"/>
      <c r="AS83" s="50"/>
      <c r="AZ83" s="98" t="str">
        <f>IF(ISNUMBER(($H83)),IF('Order Form'!$K$15="Yes","Y",""),"")</f>
        <v/>
      </c>
      <c r="BD83" s="99" t="e">
        <f>IF('Order Form'!#REF!&gt;0,"OF"," ")</f>
        <v>#REF!</v>
      </c>
      <c r="BE83" s="98" t="e">
        <f>IF('Order Form'!#REF!&gt;0,"Y"," ")</f>
        <v>#REF!</v>
      </c>
      <c r="BF83" s="98" t="e">
        <f>IF('Order Form'!#REF!&gt;0,"STANDARD"," ")</f>
        <v>#REF!</v>
      </c>
    </row>
    <row r="84" spans="1:58">
      <c r="A84" s="46"/>
      <c r="B84" s="105" t="str">
        <f>IF(ISNUMBER(($H84)),'Order Form'!$D$5,"")</f>
        <v/>
      </c>
      <c r="C84" s="104" t="str">
        <f>IF(ISNUMBER(($H84)),'Order Form'!$G$5,"")</f>
        <v/>
      </c>
      <c r="D84" s="104" t="e">
        <f>IF('Order Form'!#REF!="","",IF(ISNUMBER(($H84)),'Order Form'!#REF!,""))</f>
        <v>#REF!</v>
      </c>
      <c r="E84" s="47"/>
      <c r="F84" s="103" t="str">
        <f>IF(ISNUMBER((H84)),SUBSTITUTE(SUBSTITUTE('Order Form'!#REF!,"-","")," ",""),"")</f>
        <v/>
      </c>
      <c r="G84" s="48"/>
      <c r="H84" s="102" t="e">
        <f>IF('Order Form'!#REF!&gt;0,'Order Form'!#REF!," ")</f>
        <v>#REF!</v>
      </c>
      <c r="I84" s="101" t="str">
        <f>IF('Order Form'!$K$13="Yes",(IF('Order Form'!#REF!&gt;0,"",IF('Order Form'!$K$10&lt;&gt;"GR - Gratis",IF('Order Form'!#REF!=0,"",IF(ISNUMBER($H84),'Order Form'!#REF!,"")),""))),"")</f>
        <v/>
      </c>
      <c r="J84" s="101" t="str">
        <f>IF('Order Form'!$K$13="Yes",(IF('Order Form'!#REF!=0,"",IF('Order Form'!$K$10&lt;&gt;"GR - Gratis",IF(ISNUMBER($H84),'Order Form'!#REF!,""),""))),"")</f>
        <v/>
      </c>
      <c r="K84" s="49"/>
      <c r="L84" s="101" t="e">
        <f>IF('Order Form'!#REF!&gt;0,"",IF('Order Form'!#REF!=0,"",IF('Order Form'!$K$10&lt;&gt;"GR - Gratis",IF('Order Form'!$K$12="Yes",IF(ISNUMBER($H84),'Order Form'!#REF!*100,""),""),"")))</f>
        <v>#REF!</v>
      </c>
      <c r="M84" s="101" t="e">
        <f>IF('Order Form'!#REF!&gt;0,"",IF('Order Form'!$K$17=0,"",IF('Order Form'!$K$17=0,"",IF('Order Form'!$K$10&lt;&gt;"GR - Gratis",IF('Order Form'!$K$12="Yes",IF(ISNUMBER($H84),'Order Form'!$K$17*100,""),""),""))))</f>
        <v>#REF!</v>
      </c>
      <c r="N84" s="50"/>
      <c r="O84" s="100" t="str">
        <f>IF('Order Form'!$B$8="Name / Attent Of","",IF(ISNUMBER($H84),IF('Order Form'!$K$14="Yes",'Order Form'!$B$8,""),""))</f>
        <v/>
      </c>
      <c r="P84" s="108" t="str">
        <f>IF('Order Form'!$B$9="Company / Department","",IF(ISNUMBER($H84),IF('Order Form'!$K$14="Yes",'Order Form'!$B$9,""),""))</f>
        <v/>
      </c>
      <c r="Q84" s="100" t="str">
        <f>IF('Order Form'!$B$10="Address 1","",IF(ISNUMBER($H84),IF('Order Form'!$K$14="Yes",'Order Form'!$B$10,""),""))</f>
        <v/>
      </c>
      <c r="R84" s="100" t="str">
        <f>IF('Order Form'!$B$11="Address 2","",IF(ISNUMBER($H84),IF('Order Form'!$K$14="Yes",'Order Form'!$B$11,""),""))</f>
        <v/>
      </c>
      <c r="S84" s="108" t="str">
        <f>IF('Order Form'!$B$12="Address 3","",IF(ISNUMBER($H84),IF('Order Form'!$K$14="Yes",'Order Form'!$B$12,""),""))</f>
        <v/>
      </c>
      <c r="T84" s="100" t="str">
        <f>IF('Order Form'!$B$13="Town","",IF(ISNUMBER($H84),IF('Order Form'!$K$14="Yes",'Order Form'!$B$13,""),""))</f>
        <v/>
      </c>
      <c r="U84" s="46"/>
      <c r="V84" s="115" t="str">
        <f>IF('Order Form'!$B$14="Post Code","",IF(ISNUMBER($H84),IF('Order Form'!$K$14="Yes",'Order Form'!$B$14,""),""))</f>
        <v/>
      </c>
      <c r="W84" s="110" t="str">
        <f>IF('Order Form'!$B$15="Country","",IF(ISNUMBER($H84),IF('Order Form'!$K$14="Yes",VLOOKUP('Order Form'!$B$15,Lists!N:O,2,0),""),""))</f>
        <v/>
      </c>
      <c r="X84" s="112"/>
      <c r="Y84" s="111" t="str">
        <f>IF('Order Form'!$F$8="Phone","",IF(ISNUMBER($H84),IF('Order Form'!$K$14="Yes",'Order Form'!$F$8,""),""))</f>
        <v/>
      </c>
      <c r="Z84" s="109" t="str">
        <f>IF('Order Form'!$F$9="Email","",IF(ISNUMBER($H84),IF('Order Form'!$K$14="Yes",'Order Form'!$F$9,""),""))</f>
        <v/>
      </c>
      <c r="AA84" s="50"/>
      <c r="AC84" s="98" t="str">
        <f>IF(ISNUMBER(($H84)),LEFT('Order Form'!$K$10,2),"")</f>
        <v/>
      </c>
      <c r="AD84" s="46"/>
      <c r="AE84" s="98" t="str">
        <f>IF(AC84="GR",LEFT('Order Form'!$K$11,2),"")</f>
        <v/>
      </c>
      <c r="AF84" s="46"/>
      <c r="AG84" s="50"/>
      <c r="AH84" s="50"/>
      <c r="AI84" s="98" t="str">
        <f>IF(ISNUMBER(($H84)),IF('Order Form'!$K$16="Yes","P",""),"")</f>
        <v/>
      </c>
      <c r="AJ84" s="46"/>
      <c r="AK84" s="118"/>
      <c r="AL84" s="118"/>
      <c r="AM84" s="46"/>
      <c r="AN84" s="46"/>
      <c r="AO84" s="50"/>
      <c r="AP84" s="46"/>
      <c r="AQ84" s="50"/>
      <c r="AR84" s="50"/>
      <c r="AS84" s="50"/>
      <c r="AZ84" s="98" t="str">
        <f>IF(ISNUMBER(($H84)),IF('Order Form'!$K$15="Yes","Y",""),"")</f>
        <v/>
      </c>
      <c r="BD84" s="99" t="e">
        <f>IF('Order Form'!#REF!&gt;0,"OF"," ")</f>
        <v>#REF!</v>
      </c>
      <c r="BE84" s="98" t="e">
        <f>IF('Order Form'!#REF!&gt;0,"Y"," ")</f>
        <v>#REF!</v>
      </c>
      <c r="BF84" s="98" t="e">
        <f>IF('Order Form'!#REF!&gt;0,"STANDARD"," ")</f>
        <v>#REF!</v>
      </c>
    </row>
    <row r="85" spans="1:58">
      <c r="A85" s="46"/>
      <c r="B85" s="105" t="str">
        <f>IF(ISNUMBER(($H85)),'Order Form'!$D$5,"")</f>
        <v/>
      </c>
      <c r="C85" s="104" t="str">
        <f>IF(ISNUMBER(($H85)),'Order Form'!$G$5,"")</f>
        <v/>
      </c>
      <c r="D85" s="104" t="e">
        <f>IF('Order Form'!#REF!="","",IF(ISNUMBER(($H85)),'Order Form'!#REF!,""))</f>
        <v>#REF!</v>
      </c>
      <c r="E85" s="47"/>
      <c r="F85" s="103" t="str">
        <f>IF(ISNUMBER((H85)),SUBSTITUTE(SUBSTITUTE('Order Form'!#REF!,"-","")," ",""),"")</f>
        <v/>
      </c>
      <c r="G85" s="48"/>
      <c r="H85" s="102" t="e">
        <f>IF('Order Form'!#REF!&gt;0,'Order Form'!#REF!," ")</f>
        <v>#REF!</v>
      </c>
      <c r="I85" s="101" t="str">
        <f>IF('Order Form'!$K$13="Yes",(IF('Order Form'!#REF!&gt;0,"",IF('Order Form'!$K$10&lt;&gt;"GR - Gratis",IF('Order Form'!#REF!=0,"",IF(ISNUMBER($H85),'Order Form'!#REF!,"")),""))),"")</f>
        <v/>
      </c>
      <c r="J85" s="101" t="str">
        <f>IF('Order Form'!$K$13="Yes",(IF('Order Form'!#REF!=0,"",IF('Order Form'!$K$10&lt;&gt;"GR - Gratis",IF(ISNUMBER($H85),'Order Form'!#REF!,""),""))),"")</f>
        <v/>
      </c>
      <c r="K85" s="49"/>
      <c r="L85" s="101" t="e">
        <f>IF('Order Form'!#REF!&gt;0,"",IF('Order Form'!#REF!=0,"",IF('Order Form'!$K$10&lt;&gt;"GR - Gratis",IF('Order Form'!$K$12="Yes",IF(ISNUMBER($H85),'Order Form'!#REF!*100,""),""),"")))</f>
        <v>#REF!</v>
      </c>
      <c r="M85" s="101" t="e">
        <f>IF('Order Form'!#REF!&gt;0,"",IF('Order Form'!$K$17=0,"",IF('Order Form'!$K$17=0,"",IF('Order Form'!$K$10&lt;&gt;"GR - Gratis",IF('Order Form'!$K$12="Yes",IF(ISNUMBER($H85),'Order Form'!$K$17*100,""),""),""))))</f>
        <v>#REF!</v>
      </c>
      <c r="N85" s="50"/>
      <c r="O85" s="100" t="str">
        <f>IF('Order Form'!$B$8="Name / Attent Of","",IF(ISNUMBER($H85),IF('Order Form'!$K$14="Yes",'Order Form'!$B$8,""),""))</f>
        <v/>
      </c>
      <c r="P85" s="108" t="str">
        <f>IF('Order Form'!$B$9="Company / Department","",IF(ISNUMBER($H85),IF('Order Form'!$K$14="Yes",'Order Form'!$B$9,""),""))</f>
        <v/>
      </c>
      <c r="Q85" s="100" t="str">
        <f>IF('Order Form'!$B$10="Address 1","",IF(ISNUMBER($H85),IF('Order Form'!$K$14="Yes",'Order Form'!$B$10,""),""))</f>
        <v/>
      </c>
      <c r="R85" s="100" t="str">
        <f>IF('Order Form'!$B$11="Address 2","",IF(ISNUMBER($H85),IF('Order Form'!$K$14="Yes",'Order Form'!$B$11,""),""))</f>
        <v/>
      </c>
      <c r="S85" s="108" t="str">
        <f>IF('Order Form'!$B$12="Address 3","",IF(ISNUMBER($H85),IF('Order Form'!$K$14="Yes",'Order Form'!$B$12,""),""))</f>
        <v/>
      </c>
      <c r="T85" s="100" t="str">
        <f>IF('Order Form'!$B$13="Town","",IF(ISNUMBER($H85),IF('Order Form'!$K$14="Yes",'Order Form'!$B$13,""),""))</f>
        <v/>
      </c>
      <c r="U85" s="46"/>
      <c r="V85" s="115" t="str">
        <f>IF('Order Form'!$B$14="Post Code","",IF(ISNUMBER($H85),IF('Order Form'!$K$14="Yes",'Order Form'!$B$14,""),""))</f>
        <v/>
      </c>
      <c r="W85" s="110" t="str">
        <f>IF('Order Form'!$B$15="Country","",IF(ISNUMBER($H85),IF('Order Form'!$K$14="Yes",VLOOKUP('Order Form'!$B$15,Lists!N:O,2,0),""),""))</f>
        <v/>
      </c>
      <c r="X85" s="112"/>
      <c r="Y85" s="111" t="str">
        <f>IF('Order Form'!$F$8="Phone","",IF(ISNUMBER($H85),IF('Order Form'!$K$14="Yes",'Order Form'!$F$8,""),""))</f>
        <v/>
      </c>
      <c r="Z85" s="109" t="str">
        <f>IF('Order Form'!$F$9="Email","",IF(ISNUMBER($H85),IF('Order Form'!$K$14="Yes",'Order Form'!$F$9,""),""))</f>
        <v/>
      </c>
      <c r="AA85" s="50"/>
      <c r="AC85" s="98" t="str">
        <f>IF(ISNUMBER(($H85)),LEFT('Order Form'!$K$10,2),"")</f>
        <v/>
      </c>
      <c r="AD85" s="46"/>
      <c r="AE85" s="98" t="str">
        <f>IF(AC85="GR",LEFT('Order Form'!$K$11,2),"")</f>
        <v/>
      </c>
      <c r="AF85" s="46"/>
      <c r="AG85" s="50"/>
      <c r="AH85" s="50"/>
      <c r="AI85" s="98" t="str">
        <f>IF(ISNUMBER(($H85)),IF('Order Form'!$K$16="Yes","P",""),"")</f>
        <v/>
      </c>
      <c r="AJ85" s="46"/>
      <c r="AK85" s="118"/>
      <c r="AL85" s="118"/>
      <c r="AM85" s="46"/>
      <c r="AN85" s="46"/>
      <c r="AO85" s="50"/>
      <c r="AP85" s="46"/>
      <c r="AQ85" s="50"/>
      <c r="AR85" s="50"/>
      <c r="AS85" s="50"/>
      <c r="AZ85" s="98" t="str">
        <f>IF(ISNUMBER(($H85)),IF('Order Form'!$K$15="Yes","Y",""),"")</f>
        <v/>
      </c>
      <c r="BD85" s="99" t="e">
        <f>IF('Order Form'!#REF!&gt;0,"OF"," ")</f>
        <v>#REF!</v>
      </c>
      <c r="BE85" s="98" t="e">
        <f>IF('Order Form'!#REF!&gt;0,"Y"," ")</f>
        <v>#REF!</v>
      </c>
      <c r="BF85" s="98" t="e">
        <f>IF('Order Form'!#REF!&gt;0,"STANDARD"," ")</f>
        <v>#REF!</v>
      </c>
    </row>
    <row r="86" spans="1:58">
      <c r="A86" s="46"/>
      <c r="B86" s="105" t="str">
        <f>IF(ISNUMBER(($H86)),'Order Form'!$D$5,"")</f>
        <v/>
      </c>
      <c r="C86" s="104" t="str">
        <f>IF(ISNUMBER(($H86)),'Order Form'!$G$5,"")</f>
        <v/>
      </c>
      <c r="D86" s="104" t="e">
        <f>IF('Order Form'!#REF!="","",IF(ISNUMBER(($H86)),'Order Form'!#REF!,""))</f>
        <v>#REF!</v>
      </c>
      <c r="E86" s="47"/>
      <c r="F86" s="103" t="str">
        <f>IF(ISNUMBER((H86)),SUBSTITUTE(SUBSTITUTE('Order Form'!#REF!,"-","")," ",""),"")</f>
        <v/>
      </c>
      <c r="G86" s="48"/>
      <c r="H86" s="102" t="e">
        <f>IF('Order Form'!#REF!&gt;0,'Order Form'!#REF!," ")</f>
        <v>#REF!</v>
      </c>
      <c r="I86" s="101" t="str">
        <f>IF('Order Form'!$K$13="Yes",(IF('Order Form'!#REF!&gt;0,"",IF('Order Form'!$K$10&lt;&gt;"GR - Gratis",IF('Order Form'!#REF!=0,"",IF(ISNUMBER($H86),'Order Form'!#REF!,"")),""))),"")</f>
        <v/>
      </c>
      <c r="J86" s="101" t="str">
        <f>IF('Order Form'!$K$13="Yes",(IF('Order Form'!#REF!=0,"",IF('Order Form'!$K$10&lt;&gt;"GR - Gratis",IF(ISNUMBER($H86),'Order Form'!#REF!,""),""))),"")</f>
        <v/>
      </c>
      <c r="K86" s="49"/>
      <c r="L86" s="101" t="e">
        <f>IF('Order Form'!#REF!&gt;0,"",IF('Order Form'!#REF!=0,"",IF('Order Form'!$K$10&lt;&gt;"GR - Gratis",IF('Order Form'!$K$12="Yes",IF(ISNUMBER($H86),'Order Form'!#REF!*100,""),""),"")))</f>
        <v>#REF!</v>
      </c>
      <c r="M86" s="101" t="e">
        <f>IF('Order Form'!#REF!&gt;0,"",IF('Order Form'!$K$17=0,"",IF('Order Form'!$K$17=0,"",IF('Order Form'!$K$10&lt;&gt;"GR - Gratis",IF('Order Form'!$K$12="Yes",IF(ISNUMBER($H86),'Order Form'!$K$17*100,""),""),""))))</f>
        <v>#REF!</v>
      </c>
      <c r="N86" s="50"/>
      <c r="O86" s="100" t="str">
        <f>IF('Order Form'!$B$8="Name / Attent Of","",IF(ISNUMBER($H86),IF('Order Form'!$K$14="Yes",'Order Form'!$B$8,""),""))</f>
        <v/>
      </c>
      <c r="P86" s="108" t="str">
        <f>IF('Order Form'!$B$9="Company / Department","",IF(ISNUMBER($H86),IF('Order Form'!$K$14="Yes",'Order Form'!$B$9,""),""))</f>
        <v/>
      </c>
      <c r="Q86" s="100" t="str">
        <f>IF('Order Form'!$B$10="Address 1","",IF(ISNUMBER($H86),IF('Order Form'!$K$14="Yes",'Order Form'!$B$10,""),""))</f>
        <v/>
      </c>
      <c r="R86" s="100" t="str">
        <f>IF('Order Form'!$B$11="Address 2","",IF(ISNUMBER($H86),IF('Order Form'!$K$14="Yes",'Order Form'!$B$11,""),""))</f>
        <v/>
      </c>
      <c r="S86" s="108" t="str">
        <f>IF('Order Form'!$B$12="Address 3","",IF(ISNUMBER($H86),IF('Order Form'!$K$14="Yes",'Order Form'!$B$12,""),""))</f>
        <v/>
      </c>
      <c r="T86" s="100" t="str">
        <f>IF('Order Form'!$B$13="Town","",IF(ISNUMBER($H86),IF('Order Form'!$K$14="Yes",'Order Form'!$B$13,""),""))</f>
        <v/>
      </c>
      <c r="U86" s="46"/>
      <c r="V86" s="115" t="str">
        <f>IF('Order Form'!$B$14="Post Code","",IF(ISNUMBER($H86),IF('Order Form'!$K$14="Yes",'Order Form'!$B$14,""),""))</f>
        <v/>
      </c>
      <c r="W86" s="110" t="str">
        <f>IF('Order Form'!$B$15="Country","",IF(ISNUMBER($H86),IF('Order Form'!$K$14="Yes",VLOOKUP('Order Form'!$B$15,Lists!N:O,2,0),""),""))</f>
        <v/>
      </c>
      <c r="X86" s="112"/>
      <c r="Y86" s="111" t="str">
        <f>IF('Order Form'!$F$8="Phone","",IF(ISNUMBER($H86),IF('Order Form'!$K$14="Yes",'Order Form'!$F$8,""),""))</f>
        <v/>
      </c>
      <c r="Z86" s="109" t="str">
        <f>IF('Order Form'!$F$9="Email","",IF(ISNUMBER($H86),IF('Order Form'!$K$14="Yes",'Order Form'!$F$9,""),""))</f>
        <v/>
      </c>
      <c r="AA86" s="50"/>
      <c r="AC86" s="98" t="str">
        <f>IF(ISNUMBER(($H86)),LEFT('Order Form'!$K$10,2),"")</f>
        <v/>
      </c>
      <c r="AD86" s="46"/>
      <c r="AE86" s="98" t="str">
        <f>IF(AC86="GR",LEFT('Order Form'!$K$11,2),"")</f>
        <v/>
      </c>
      <c r="AF86" s="46"/>
      <c r="AG86" s="50"/>
      <c r="AH86" s="50"/>
      <c r="AI86" s="98" t="str">
        <f>IF(ISNUMBER(($H86)),IF('Order Form'!$K$16="Yes","P",""),"")</f>
        <v/>
      </c>
      <c r="AJ86" s="46"/>
      <c r="AK86" s="118"/>
      <c r="AL86" s="118"/>
      <c r="AM86" s="46"/>
      <c r="AN86" s="46"/>
      <c r="AO86" s="50"/>
      <c r="AP86" s="46"/>
      <c r="AQ86" s="50"/>
      <c r="AR86" s="50"/>
      <c r="AS86" s="50"/>
      <c r="AZ86" s="98" t="str">
        <f>IF(ISNUMBER(($H86)),IF('Order Form'!$K$15="Yes","Y",""),"")</f>
        <v/>
      </c>
      <c r="BD86" s="99" t="e">
        <f>IF('Order Form'!#REF!&gt;0,"OF"," ")</f>
        <v>#REF!</v>
      </c>
      <c r="BE86" s="98" t="e">
        <f>IF('Order Form'!#REF!&gt;0,"Y"," ")</f>
        <v>#REF!</v>
      </c>
      <c r="BF86" s="98" t="e">
        <f>IF('Order Form'!#REF!&gt;0,"STANDARD"," ")</f>
        <v>#REF!</v>
      </c>
    </row>
    <row r="87" spans="1:58">
      <c r="A87" s="46"/>
      <c r="B87" s="105" t="str">
        <f>IF(ISNUMBER(($H87)),'Order Form'!$D$5,"")</f>
        <v/>
      </c>
      <c r="C87" s="104" t="str">
        <f>IF(ISNUMBER(($H87)),'Order Form'!$G$5,"")</f>
        <v/>
      </c>
      <c r="D87" s="104" t="e">
        <f>IF('Order Form'!#REF!="","",IF(ISNUMBER(($H87)),'Order Form'!#REF!,""))</f>
        <v>#REF!</v>
      </c>
      <c r="E87" s="47"/>
      <c r="F87" s="103" t="str">
        <f>IF(ISNUMBER((H87)),SUBSTITUTE(SUBSTITUTE('Order Form'!#REF!,"-","")," ",""),"")</f>
        <v/>
      </c>
      <c r="G87" s="48"/>
      <c r="H87" s="102" t="e">
        <f>IF('Order Form'!#REF!&gt;0,'Order Form'!#REF!," ")</f>
        <v>#REF!</v>
      </c>
      <c r="I87" s="101" t="str">
        <f>IF('Order Form'!$K$13="Yes",(IF('Order Form'!#REF!&gt;0,"",IF('Order Form'!$K$10&lt;&gt;"GR - Gratis",IF('Order Form'!#REF!=0,"",IF(ISNUMBER($H87),'Order Form'!#REF!,"")),""))),"")</f>
        <v/>
      </c>
      <c r="J87" s="101" t="str">
        <f>IF('Order Form'!$K$13="Yes",(IF('Order Form'!#REF!=0,"",IF('Order Form'!$K$10&lt;&gt;"GR - Gratis",IF(ISNUMBER($H87),'Order Form'!#REF!,""),""))),"")</f>
        <v/>
      </c>
      <c r="K87" s="49"/>
      <c r="L87" s="101" t="e">
        <f>IF('Order Form'!#REF!&gt;0,"",IF('Order Form'!#REF!=0,"",IF('Order Form'!$K$10&lt;&gt;"GR - Gratis",IF('Order Form'!$K$12="Yes",IF(ISNUMBER($H87),'Order Form'!#REF!*100,""),""),"")))</f>
        <v>#REF!</v>
      </c>
      <c r="M87" s="101" t="e">
        <f>IF('Order Form'!#REF!&gt;0,"",IF('Order Form'!$K$17=0,"",IF('Order Form'!$K$17=0,"",IF('Order Form'!$K$10&lt;&gt;"GR - Gratis",IF('Order Form'!$K$12="Yes",IF(ISNUMBER($H87),'Order Form'!$K$17*100,""),""),""))))</f>
        <v>#REF!</v>
      </c>
      <c r="N87" s="50"/>
      <c r="O87" s="100" t="str">
        <f>IF('Order Form'!$B$8="Name / Attent Of","",IF(ISNUMBER($H87),IF('Order Form'!$K$14="Yes",'Order Form'!$B$8,""),""))</f>
        <v/>
      </c>
      <c r="P87" s="108" t="str">
        <f>IF('Order Form'!$B$9="Company / Department","",IF(ISNUMBER($H87),IF('Order Form'!$K$14="Yes",'Order Form'!$B$9,""),""))</f>
        <v/>
      </c>
      <c r="Q87" s="100" t="str">
        <f>IF('Order Form'!$B$10="Address 1","",IF(ISNUMBER($H87),IF('Order Form'!$K$14="Yes",'Order Form'!$B$10,""),""))</f>
        <v/>
      </c>
      <c r="R87" s="100" t="str">
        <f>IF('Order Form'!$B$11="Address 2","",IF(ISNUMBER($H87),IF('Order Form'!$K$14="Yes",'Order Form'!$B$11,""),""))</f>
        <v/>
      </c>
      <c r="S87" s="108" t="str">
        <f>IF('Order Form'!$B$12="Address 3","",IF(ISNUMBER($H87),IF('Order Form'!$K$14="Yes",'Order Form'!$B$12,""),""))</f>
        <v/>
      </c>
      <c r="T87" s="100" t="str">
        <f>IF('Order Form'!$B$13="Town","",IF(ISNUMBER($H87),IF('Order Form'!$K$14="Yes",'Order Form'!$B$13,""),""))</f>
        <v/>
      </c>
      <c r="U87" s="46"/>
      <c r="V87" s="115" t="str">
        <f>IF('Order Form'!$B$14="Post Code","",IF(ISNUMBER($H87),IF('Order Form'!$K$14="Yes",'Order Form'!$B$14,""),""))</f>
        <v/>
      </c>
      <c r="W87" s="110" t="str">
        <f>IF('Order Form'!$B$15="Country","",IF(ISNUMBER($H87),IF('Order Form'!$K$14="Yes",VLOOKUP('Order Form'!$B$15,Lists!N:O,2,0),""),""))</f>
        <v/>
      </c>
      <c r="X87" s="112"/>
      <c r="Y87" s="111" t="str">
        <f>IF('Order Form'!$F$8="Phone","",IF(ISNUMBER($H87),IF('Order Form'!$K$14="Yes",'Order Form'!$F$8,""),""))</f>
        <v/>
      </c>
      <c r="Z87" s="109" t="str">
        <f>IF('Order Form'!$F$9="Email","",IF(ISNUMBER($H87),IF('Order Form'!$K$14="Yes",'Order Form'!$F$9,""),""))</f>
        <v/>
      </c>
      <c r="AA87" s="50"/>
      <c r="AC87" s="98" t="str">
        <f>IF(ISNUMBER(($H87)),LEFT('Order Form'!$K$10,2),"")</f>
        <v/>
      </c>
      <c r="AD87" s="46"/>
      <c r="AE87" s="98" t="str">
        <f>IF(AC87="GR",LEFT('Order Form'!$K$11,2),"")</f>
        <v/>
      </c>
      <c r="AF87" s="46"/>
      <c r="AG87" s="50"/>
      <c r="AH87" s="50"/>
      <c r="AI87" s="98" t="str">
        <f>IF(ISNUMBER(($H87)),IF('Order Form'!$K$16="Yes","P",""),"")</f>
        <v/>
      </c>
      <c r="AJ87" s="46"/>
      <c r="AK87" s="118"/>
      <c r="AL87" s="118"/>
      <c r="AM87" s="46"/>
      <c r="AN87" s="46"/>
      <c r="AO87" s="50"/>
      <c r="AP87" s="46"/>
      <c r="AQ87" s="50"/>
      <c r="AR87" s="50"/>
      <c r="AS87" s="50"/>
      <c r="AZ87" s="98" t="str">
        <f>IF(ISNUMBER(($H87)),IF('Order Form'!$K$15="Yes","Y",""),"")</f>
        <v/>
      </c>
      <c r="BD87" s="99" t="e">
        <f>IF('Order Form'!#REF!&gt;0,"OF"," ")</f>
        <v>#REF!</v>
      </c>
      <c r="BE87" s="98" t="e">
        <f>IF('Order Form'!#REF!&gt;0,"Y"," ")</f>
        <v>#REF!</v>
      </c>
      <c r="BF87" s="98" t="e">
        <f>IF('Order Form'!#REF!&gt;0,"STANDARD"," ")</f>
        <v>#REF!</v>
      </c>
    </row>
    <row r="88" spans="1:58">
      <c r="A88" s="46"/>
      <c r="B88" s="105" t="str">
        <f>IF(ISNUMBER(($H88)),'Order Form'!$D$5,"")</f>
        <v/>
      </c>
      <c r="C88" s="104" t="str">
        <f>IF(ISNUMBER(($H88)),'Order Form'!$G$5,"")</f>
        <v/>
      </c>
      <c r="D88" s="104" t="e">
        <f>IF('Order Form'!#REF!="","",IF(ISNUMBER(($H88)),'Order Form'!#REF!,""))</f>
        <v>#REF!</v>
      </c>
      <c r="E88" s="47"/>
      <c r="F88" s="103" t="str">
        <f>IF(ISNUMBER((H88)),SUBSTITUTE(SUBSTITUTE('Order Form'!#REF!,"-","")," ",""),"")</f>
        <v/>
      </c>
      <c r="G88" s="48"/>
      <c r="H88" s="102" t="e">
        <f>IF('Order Form'!#REF!&gt;0,'Order Form'!#REF!," ")</f>
        <v>#REF!</v>
      </c>
      <c r="I88" s="101" t="str">
        <f>IF('Order Form'!$K$13="Yes",(IF('Order Form'!#REF!&gt;0,"",IF('Order Form'!$K$10&lt;&gt;"GR - Gratis",IF('Order Form'!#REF!=0,"",IF(ISNUMBER($H88),'Order Form'!#REF!,"")),""))),"")</f>
        <v/>
      </c>
      <c r="J88" s="101" t="str">
        <f>IF('Order Form'!$K$13="Yes",(IF('Order Form'!#REF!=0,"",IF('Order Form'!$K$10&lt;&gt;"GR - Gratis",IF(ISNUMBER($H88),'Order Form'!#REF!,""),""))),"")</f>
        <v/>
      </c>
      <c r="K88" s="49"/>
      <c r="L88" s="101" t="e">
        <f>IF('Order Form'!#REF!&gt;0,"",IF('Order Form'!#REF!=0,"",IF('Order Form'!$K$10&lt;&gt;"GR - Gratis",IF('Order Form'!$K$12="Yes",IF(ISNUMBER($H88),'Order Form'!#REF!*100,""),""),"")))</f>
        <v>#REF!</v>
      </c>
      <c r="M88" s="101" t="e">
        <f>IF('Order Form'!#REF!&gt;0,"",IF('Order Form'!$K$17=0,"",IF('Order Form'!$K$17=0,"",IF('Order Form'!$K$10&lt;&gt;"GR - Gratis",IF('Order Form'!$K$12="Yes",IF(ISNUMBER($H88),'Order Form'!$K$17*100,""),""),""))))</f>
        <v>#REF!</v>
      </c>
      <c r="N88" s="50"/>
      <c r="O88" s="100" t="str">
        <f>IF('Order Form'!$B$8="Name / Attent Of","",IF(ISNUMBER($H88),IF('Order Form'!$K$14="Yes",'Order Form'!$B$8,""),""))</f>
        <v/>
      </c>
      <c r="P88" s="108" t="str">
        <f>IF('Order Form'!$B$9="Company / Department","",IF(ISNUMBER($H88),IF('Order Form'!$K$14="Yes",'Order Form'!$B$9,""),""))</f>
        <v/>
      </c>
      <c r="Q88" s="100" t="str">
        <f>IF('Order Form'!$B$10="Address 1","",IF(ISNUMBER($H88),IF('Order Form'!$K$14="Yes",'Order Form'!$B$10,""),""))</f>
        <v/>
      </c>
      <c r="R88" s="100" t="str">
        <f>IF('Order Form'!$B$11="Address 2","",IF(ISNUMBER($H88),IF('Order Form'!$K$14="Yes",'Order Form'!$B$11,""),""))</f>
        <v/>
      </c>
      <c r="S88" s="108" t="str">
        <f>IF('Order Form'!$B$12="Address 3","",IF(ISNUMBER($H88),IF('Order Form'!$K$14="Yes",'Order Form'!$B$12,""),""))</f>
        <v/>
      </c>
      <c r="T88" s="100" t="str">
        <f>IF('Order Form'!$B$13="Town","",IF(ISNUMBER($H88),IF('Order Form'!$K$14="Yes",'Order Form'!$B$13,""),""))</f>
        <v/>
      </c>
      <c r="U88" s="46"/>
      <c r="V88" s="115" t="str">
        <f>IF('Order Form'!$B$14="Post Code","",IF(ISNUMBER($H88),IF('Order Form'!$K$14="Yes",'Order Form'!$B$14,""),""))</f>
        <v/>
      </c>
      <c r="W88" s="110" t="str">
        <f>IF('Order Form'!$B$15="Country","",IF(ISNUMBER($H88),IF('Order Form'!$K$14="Yes",VLOOKUP('Order Form'!$B$15,Lists!N:O,2,0),""),""))</f>
        <v/>
      </c>
      <c r="X88" s="112"/>
      <c r="Y88" s="111" t="str">
        <f>IF('Order Form'!$F$8="Phone","",IF(ISNUMBER($H88),IF('Order Form'!$K$14="Yes",'Order Form'!$F$8,""),""))</f>
        <v/>
      </c>
      <c r="Z88" s="109" t="str">
        <f>IF('Order Form'!$F$9="Email","",IF(ISNUMBER($H88),IF('Order Form'!$K$14="Yes",'Order Form'!$F$9,""),""))</f>
        <v/>
      </c>
      <c r="AA88" s="50"/>
      <c r="AC88" s="98" t="str">
        <f>IF(ISNUMBER(($H88)),LEFT('Order Form'!$K$10,2),"")</f>
        <v/>
      </c>
      <c r="AD88" s="46"/>
      <c r="AE88" s="98" t="str">
        <f>IF(AC88="GR",LEFT('Order Form'!$K$11,2),"")</f>
        <v/>
      </c>
      <c r="AF88" s="46"/>
      <c r="AG88" s="50"/>
      <c r="AH88" s="50"/>
      <c r="AI88" s="98" t="str">
        <f>IF(ISNUMBER(($H88)),IF('Order Form'!$K$16="Yes","P",""),"")</f>
        <v/>
      </c>
      <c r="AJ88" s="46"/>
      <c r="AK88" s="118"/>
      <c r="AL88" s="118"/>
      <c r="AM88" s="46"/>
      <c r="AN88" s="46"/>
      <c r="AO88" s="50"/>
      <c r="AP88" s="46"/>
      <c r="AQ88" s="50"/>
      <c r="AR88" s="50"/>
      <c r="AS88" s="50"/>
      <c r="AZ88" s="98" t="str">
        <f>IF(ISNUMBER(($H88)),IF('Order Form'!$K$15="Yes","Y",""),"")</f>
        <v/>
      </c>
      <c r="BD88" s="99" t="e">
        <f>IF('Order Form'!#REF!&gt;0,"OF"," ")</f>
        <v>#REF!</v>
      </c>
      <c r="BE88" s="98" t="e">
        <f>IF('Order Form'!#REF!&gt;0,"Y"," ")</f>
        <v>#REF!</v>
      </c>
      <c r="BF88" s="98" t="e">
        <f>IF('Order Form'!#REF!&gt;0,"STANDARD"," ")</f>
        <v>#REF!</v>
      </c>
    </row>
    <row r="89" spans="1:58">
      <c r="A89" s="46"/>
      <c r="B89" s="105" t="str">
        <f>IF(ISNUMBER(($H89)),'Order Form'!$D$5,"")</f>
        <v/>
      </c>
      <c r="C89" s="104" t="str">
        <f>IF(ISNUMBER(($H89)),'Order Form'!$G$5,"")</f>
        <v/>
      </c>
      <c r="D89" s="104" t="e">
        <f>IF('Order Form'!#REF!="","",IF(ISNUMBER(($H89)),'Order Form'!#REF!,""))</f>
        <v>#REF!</v>
      </c>
      <c r="E89" s="47"/>
      <c r="F89" s="103" t="str">
        <f>IF(ISNUMBER((H89)),SUBSTITUTE(SUBSTITUTE('Order Form'!#REF!,"-","")," ",""),"")</f>
        <v/>
      </c>
      <c r="G89" s="48"/>
      <c r="H89" s="102" t="e">
        <f>IF('Order Form'!#REF!&gt;0,'Order Form'!#REF!," ")</f>
        <v>#REF!</v>
      </c>
      <c r="I89" s="101" t="str">
        <f>IF('Order Form'!$K$13="Yes",(IF('Order Form'!#REF!&gt;0,"",IF('Order Form'!$K$10&lt;&gt;"GR - Gratis",IF('Order Form'!#REF!=0,"",IF(ISNUMBER($H89),'Order Form'!#REF!,"")),""))),"")</f>
        <v/>
      </c>
      <c r="J89" s="101" t="str">
        <f>IF('Order Form'!$K$13="Yes",(IF('Order Form'!#REF!=0,"",IF('Order Form'!$K$10&lt;&gt;"GR - Gratis",IF(ISNUMBER($H89),'Order Form'!#REF!,""),""))),"")</f>
        <v/>
      </c>
      <c r="K89" s="49"/>
      <c r="L89" s="101" t="e">
        <f>IF('Order Form'!#REF!&gt;0,"",IF('Order Form'!#REF!=0,"",IF('Order Form'!$K$10&lt;&gt;"GR - Gratis",IF('Order Form'!$K$12="Yes",IF(ISNUMBER($H89),'Order Form'!#REF!*100,""),""),"")))</f>
        <v>#REF!</v>
      </c>
      <c r="M89" s="101" t="e">
        <f>IF('Order Form'!#REF!&gt;0,"",IF('Order Form'!$K$17=0,"",IF('Order Form'!$K$17=0,"",IF('Order Form'!$K$10&lt;&gt;"GR - Gratis",IF('Order Form'!$K$12="Yes",IF(ISNUMBER($H89),'Order Form'!$K$17*100,""),""),""))))</f>
        <v>#REF!</v>
      </c>
      <c r="N89" s="50"/>
      <c r="O89" s="100" t="str">
        <f>IF('Order Form'!$B$8="Name / Attent Of","",IF(ISNUMBER($H89),IF('Order Form'!$K$14="Yes",'Order Form'!$B$8,""),""))</f>
        <v/>
      </c>
      <c r="P89" s="108" t="str">
        <f>IF('Order Form'!$B$9="Company / Department","",IF(ISNUMBER($H89),IF('Order Form'!$K$14="Yes",'Order Form'!$B$9,""),""))</f>
        <v/>
      </c>
      <c r="Q89" s="100" t="str">
        <f>IF('Order Form'!$B$10="Address 1","",IF(ISNUMBER($H89),IF('Order Form'!$K$14="Yes",'Order Form'!$B$10,""),""))</f>
        <v/>
      </c>
      <c r="R89" s="100" t="str">
        <f>IF('Order Form'!$B$11="Address 2","",IF(ISNUMBER($H89),IF('Order Form'!$K$14="Yes",'Order Form'!$B$11,""),""))</f>
        <v/>
      </c>
      <c r="S89" s="108" t="str">
        <f>IF('Order Form'!$B$12="Address 3","",IF(ISNUMBER($H89),IF('Order Form'!$K$14="Yes",'Order Form'!$B$12,""),""))</f>
        <v/>
      </c>
      <c r="T89" s="100" t="str">
        <f>IF('Order Form'!$B$13="Town","",IF(ISNUMBER($H89),IF('Order Form'!$K$14="Yes",'Order Form'!$B$13,""),""))</f>
        <v/>
      </c>
      <c r="U89" s="46"/>
      <c r="V89" s="115" t="str">
        <f>IF('Order Form'!$B$14="Post Code","",IF(ISNUMBER($H89),IF('Order Form'!$K$14="Yes",'Order Form'!$B$14,""),""))</f>
        <v/>
      </c>
      <c r="W89" s="110" t="str">
        <f>IF('Order Form'!$B$15="Country","",IF(ISNUMBER($H89),IF('Order Form'!$K$14="Yes",VLOOKUP('Order Form'!$B$15,Lists!N:O,2,0),""),""))</f>
        <v/>
      </c>
      <c r="X89" s="112"/>
      <c r="Y89" s="111" t="str">
        <f>IF('Order Form'!$F$8="Phone","",IF(ISNUMBER($H89),IF('Order Form'!$K$14="Yes",'Order Form'!$F$8,""),""))</f>
        <v/>
      </c>
      <c r="Z89" s="109" t="str">
        <f>IF('Order Form'!$F$9="Email","",IF(ISNUMBER($H89),IF('Order Form'!$K$14="Yes",'Order Form'!$F$9,""),""))</f>
        <v/>
      </c>
      <c r="AA89" s="50"/>
      <c r="AC89" s="98" t="str">
        <f>IF(ISNUMBER(($H89)),LEFT('Order Form'!$K$10,2),"")</f>
        <v/>
      </c>
      <c r="AD89" s="46"/>
      <c r="AE89" s="98" t="str">
        <f>IF(AC89="GR",LEFT('Order Form'!$K$11,2),"")</f>
        <v/>
      </c>
      <c r="AF89" s="46"/>
      <c r="AG89" s="50"/>
      <c r="AH89" s="50"/>
      <c r="AI89" s="98" t="str">
        <f>IF(ISNUMBER(($H89)),IF('Order Form'!$K$16="Yes","P",""),"")</f>
        <v/>
      </c>
      <c r="AJ89" s="46"/>
      <c r="AK89" s="118"/>
      <c r="AL89" s="118"/>
      <c r="AM89" s="46"/>
      <c r="AN89" s="46"/>
      <c r="AO89" s="50"/>
      <c r="AP89" s="46"/>
      <c r="AQ89" s="50"/>
      <c r="AR89" s="50"/>
      <c r="AS89" s="50"/>
      <c r="AZ89" s="98" t="str">
        <f>IF(ISNUMBER(($H89)),IF('Order Form'!$K$15="Yes","Y",""),"")</f>
        <v/>
      </c>
      <c r="BD89" s="99" t="e">
        <f>IF('Order Form'!#REF!&gt;0,"OF"," ")</f>
        <v>#REF!</v>
      </c>
      <c r="BE89" s="98" t="e">
        <f>IF('Order Form'!#REF!&gt;0,"Y"," ")</f>
        <v>#REF!</v>
      </c>
      <c r="BF89" s="98" t="e">
        <f>IF('Order Form'!#REF!&gt;0,"STANDARD"," ")</f>
        <v>#REF!</v>
      </c>
    </row>
    <row r="90" spans="1:58">
      <c r="A90" s="46"/>
      <c r="B90" s="105" t="str">
        <f>IF(ISNUMBER(($H90)),'Order Form'!$D$5,"")</f>
        <v/>
      </c>
      <c r="C90" s="104" t="str">
        <f>IF(ISNUMBER(($H90)),'Order Form'!$G$5,"")</f>
        <v/>
      </c>
      <c r="D90" s="104" t="e">
        <f>IF('Order Form'!#REF!="","",IF(ISNUMBER(($H90)),'Order Form'!#REF!,""))</f>
        <v>#REF!</v>
      </c>
      <c r="E90" s="47"/>
      <c r="F90" s="103" t="str">
        <f>IF(ISNUMBER((H90)),SUBSTITUTE(SUBSTITUTE('Order Form'!#REF!,"-","")," ",""),"")</f>
        <v/>
      </c>
      <c r="G90" s="48"/>
      <c r="H90" s="102" t="e">
        <f>IF('Order Form'!#REF!&gt;0,'Order Form'!#REF!," ")</f>
        <v>#REF!</v>
      </c>
      <c r="I90" s="101" t="str">
        <f>IF('Order Form'!$K$13="Yes",(IF('Order Form'!#REF!&gt;0,"",IF('Order Form'!$K$10&lt;&gt;"GR - Gratis",IF('Order Form'!#REF!=0,"",IF(ISNUMBER($H90),'Order Form'!#REF!,"")),""))),"")</f>
        <v/>
      </c>
      <c r="J90" s="101" t="str">
        <f>IF('Order Form'!$K$13="Yes",(IF('Order Form'!#REF!=0,"",IF('Order Form'!$K$10&lt;&gt;"GR - Gratis",IF(ISNUMBER($H90),'Order Form'!#REF!,""),""))),"")</f>
        <v/>
      </c>
      <c r="K90" s="49"/>
      <c r="L90" s="101" t="e">
        <f>IF('Order Form'!#REF!&gt;0,"",IF('Order Form'!#REF!=0,"",IF('Order Form'!$K$10&lt;&gt;"GR - Gratis",IF('Order Form'!$K$12="Yes",IF(ISNUMBER($H90),'Order Form'!#REF!*100,""),""),"")))</f>
        <v>#REF!</v>
      </c>
      <c r="M90" s="101" t="e">
        <f>IF('Order Form'!#REF!&gt;0,"",IF('Order Form'!$K$17=0,"",IF('Order Form'!$K$17=0,"",IF('Order Form'!$K$10&lt;&gt;"GR - Gratis",IF('Order Form'!$K$12="Yes",IF(ISNUMBER($H90),'Order Form'!$K$17*100,""),""),""))))</f>
        <v>#REF!</v>
      </c>
      <c r="N90" s="50"/>
      <c r="O90" s="100" t="str">
        <f>IF('Order Form'!$B$8="Name / Attent Of","",IF(ISNUMBER($H90),IF('Order Form'!$K$14="Yes",'Order Form'!$B$8,""),""))</f>
        <v/>
      </c>
      <c r="P90" s="108" t="str">
        <f>IF('Order Form'!$B$9="Company / Department","",IF(ISNUMBER($H90),IF('Order Form'!$K$14="Yes",'Order Form'!$B$9,""),""))</f>
        <v/>
      </c>
      <c r="Q90" s="100" t="str">
        <f>IF('Order Form'!$B$10="Address 1","",IF(ISNUMBER($H90),IF('Order Form'!$K$14="Yes",'Order Form'!$B$10,""),""))</f>
        <v/>
      </c>
      <c r="R90" s="100" t="str">
        <f>IF('Order Form'!$B$11="Address 2","",IF(ISNUMBER($H90),IF('Order Form'!$K$14="Yes",'Order Form'!$B$11,""),""))</f>
        <v/>
      </c>
      <c r="S90" s="108" t="str">
        <f>IF('Order Form'!$B$12="Address 3","",IF(ISNUMBER($H90),IF('Order Form'!$K$14="Yes",'Order Form'!$B$12,""),""))</f>
        <v/>
      </c>
      <c r="T90" s="100" t="str">
        <f>IF('Order Form'!$B$13="Town","",IF(ISNUMBER($H90),IF('Order Form'!$K$14="Yes",'Order Form'!$B$13,""),""))</f>
        <v/>
      </c>
      <c r="U90" s="46"/>
      <c r="V90" s="115" t="str">
        <f>IF('Order Form'!$B$14="Post Code","",IF(ISNUMBER($H90),IF('Order Form'!$K$14="Yes",'Order Form'!$B$14,""),""))</f>
        <v/>
      </c>
      <c r="W90" s="110" t="str">
        <f>IF('Order Form'!$B$15="Country","",IF(ISNUMBER($H90),IF('Order Form'!$K$14="Yes",VLOOKUP('Order Form'!$B$15,Lists!N:O,2,0),""),""))</f>
        <v/>
      </c>
      <c r="X90" s="112"/>
      <c r="Y90" s="111" t="str">
        <f>IF('Order Form'!$F$8="Phone","",IF(ISNUMBER($H90),IF('Order Form'!$K$14="Yes",'Order Form'!$F$8,""),""))</f>
        <v/>
      </c>
      <c r="Z90" s="109" t="str">
        <f>IF('Order Form'!$F$9="Email","",IF(ISNUMBER($H90),IF('Order Form'!$K$14="Yes",'Order Form'!$F$9,""),""))</f>
        <v/>
      </c>
      <c r="AA90" s="50"/>
      <c r="AC90" s="98" t="str">
        <f>IF(ISNUMBER(($H90)),LEFT('Order Form'!$K$10,2),"")</f>
        <v/>
      </c>
      <c r="AD90" s="46"/>
      <c r="AE90" s="98" t="str">
        <f>IF(AC90="GR",LEFT('Order Form'!$K$11,2),"")</f>
        <v/>
      </c>
      <c r="AF90" s="46"/>
      <c r="AG90" s="50"/>
      <c r="AH90" s="50"/>
      <c r="AI90" s="98" t="str">
        <f>IF(ISNUMBER(($H90)),IF('Order Form'!$K$16="Yes","P",""),"")</f>
        <v/>
      </c>
      <c r="AJ90" s="46"/>
      <c r="AK90" s="118"/>
      <c r="AL90" s="118"/>
      <c r="AM90" s="46"/>
      <c r="AN90" s="46"/>
      <c r="AO90" s="50"/>
      <c r="AP90" s="46"/>
      <c r="AQ90" s="50"/>
      <c r="AR90" s="50"/>
      <c r="AS90" s="50"/>
      <c r="AZ90" s="98" t="str">
        <f>IF(ISNUMBER(($H90)),IF('Order Form'!$K$15="Yes","Y",""),"")</f>
        <v/>
      </c>
      <c r="BD90" s="99" t="e">
        <f>IF('Order Form'!#REF!&gt;0,"OF"," ")</f>
        <v>#REF!</v>
      </c>
      <c r="BE90" s="98" t="e">
        <f>IF('Order Form'!#REF!&gt;0,"Y"," ")</f>
        <v>#REF!</v>
      </c>
      <c r="BF90" s="98" t="e">
        <f>IF('Order Form'!#REF!&gt;0,"STANDARD"," ")</f>
        <v>#REF!</v>
      </c>
    </row>
    <row r="91" spans="1:58">
      <c r="A91" s="46"/>
      <c r="B91" s="105" t="str">
        <f>IF(ISNUMBER(($H91)),'Order Form'!$D$5,"")</f>
        <v/>
      </c>
      <c r="C91" s="104" t="str">
        <f>IF(ISNUMBER(($H91)),'Order Form'!$G$5,"")</f>
        <v/>
      </c>
      <c r="D91" s="104" t="e">
        <f>IF('Order Form'!#REF!="","",IF(ISNUMBER(($H91)),'Order Form'!#REF!,""))</f>
        <v>#REF!</v>
      </c>
      <c r="E91" s="47"/>
      <c r="F91" s="103" t="str">
        <f>IF(ISNUMBER((H91)),SUBSTITUTE(SUBSTITUTE('Order Form'!#REF!,"-","")," ",""),"")</f>
        <v/>
      </c>
      <c r="G91" s="48"/>
      <c r="H91" s="102" t="e">
        <f>IF('Order Form'!#REF!&gt;0,'Order Form'!#REF!," ")</f>
        <v>#REF!</v>
      </c>
      <c r="I91" s="101" t="str">
        <f>IF('Order Form'!$K$13="Yes",(IF('Order Form'!#REF!&gt;0,"",IF('Order Form'!$K$10&lt;&gt;"GR - Gratis",IF('Order Form'!#REF!=0,"",IF(ISNUMBER($H91),'Order Form'!#REF!,"")),""))),"")</f>
        <v/>
      </c>
      <c r="J91" s="101" t="str">
        <f>IF('Order Form'!$K$13="Yes",(IF('Order Form'!#REF!=0,"",IF('Order Form'!$K$10&lt;&gt;"GR - Gratis",IF(ISNUMBER($H91),'Order Form'!#REF!,""),""))),"")</f>
        <v/>
      </c>
      <c r="K91" s="49"/>
      <c r="L91" s="101" t="e">
        <f>IF('Order Form'!#REF!&gt;0,"",IF('Order Form'!#REF!=0,"",IF('Order Form'!$K$10&lt;&gt;"GR - Gratis",IF('Order Form'!$K$12="Yes",IF(ISNUMBER($H91),'Order Form'!#REF!*100,""),""),"")))</f>
        <v>#REF!</v>
      </c>
      <c r="M91" s="101" t="e">
        <f>IF('Order Form'!#REF!&gt;0,"",IF('Order Form'!$K$17=0,"",IF('Order Form'!$K$17=0,"",IF('Order Form'!$K$10&lt;&gt;"GR - Gratis",IF('Order Form'!$K$12="Yes",IF(ISNUMBER($H91),'Order Form'!$K$17*100,""),""),""))))</f>
        <v>#REF!</v>
      </c>
      <c r="N91" s="50"/>
      <c r="O91" s="100" t="str">
        <f>IF('Order Form'!$B$8="Name / Attent Of","",IF(ISNUMBER($H91),IF('Order Form'!$K$14="Yes",'Order Form'!$B$8,""),""))</f>
        <v/>
      </c>
      <c r="P91" s="108" t="str">
        <f>IF('Order Form'!$B$9="Company / Department","",IF(ISNUMBER($H91),IF('Order Form'!$K$14="Yes",'Order Form'!$B$9,""),""))</f>
        <v/>
      </c>
      <c r="Q91" s="100" t="str">
        <f>IF('Order Form'!$B$10="Address 1","",IF(ISNUMBER($H91),IF('Order Form'!$K$14="Yes",'Order Form'!$B$10,""),""))</f>
        <v/>
      </c>
      <c r="R91" s="100" t="str">
        <f>IF('Order Form'!$B$11="Address 2","",IF(ISNUMBER($H91),IF('Order Form'!$K$14="Yes",'Order Form'!$B$11,""),""))</f>
        <v/>
      </c>
      <c r="S91" s="108" t="str">
        <f>IF('Order Form'!$B$12="Address 3","",IF(ISNUMBER($H91),IF('Order Form'!$K$14="Yes",'Order Form'!$B$12,""),""))</f>
        <v/>
      </c>
      <c r="T91" s="100" t="str">
        <f>IF('Order Form'!$B$13="Town","",IF(ISNUMBER($H91),IF('Order Form'!$K$14="Yes",'Order Form'!$B$13,""),""))</f>
        <v/>
      </c>
      <c r="U91" s="46"/>
      <c r="V91" s="115" t="str">
        <f>IF('Order Form'!$B$14="Post Code","",IF(ISNUMBER($H91),IF('Order Form'!$K$14="Yes",'Order Form'!$B$14,""),""))</f>
        <v/>
      </c>
      <c r="W91" s="110" t="str">
        <f>IF('Order Form'!$B$15="Country","",IF(ISNUMBER($H91),IF('Order Form'!$K$14="Yes",VLOOKUP('Order Form'!$B$15,Lists!N:O,2,0),""),""))</f>
        <v/>
      </c>
      <c r="X91" s="112"/>
      <c r="Y91" s="111" t="str">
        <f>IF('Order Form'!$F$8="Phone","",IF(ISNUMBER($H91),IF('Order Form'!$K$14="Yes",'Order Form'!$F$8,""),""))</f>
        <v/>
      </c>
      <c r="Z91" s="109" t="str">
        <f>IF('Order Form'!$F$9="Email","",IF(ISNUMBER($H91),IF('Order Form'!$K$14="Yes",'Order Form'!$F$9,""),""))</f>
        <v/>
      </c>
      <c r="AA91" s="50"/>
      <c r="AC91" s="98" t="str">
        <f>IF(ISNUMBER(($H91)),LEFT('Order Form'!$K$10,2),"")</f>
        <v/>
      </c>
      <c r="AD91" s="46"/>
      <c r="AE91" s="98" t="str">
        <f>IF(AC91="GR",LEFT('Order Form'!$K$11,2),"")</f>
        <v/>
      </c>
      <c r="AF91" s="46"/>
      <c r="AG91" s="50"/>
      <c r="AH91" s="50"/>
      <c r="AI91" s="98" t="str">
        <f>IF(ISNUMBER(($H91)),IF('Order Form'!$K$16="Yes","P",""),"")</f>
        <v/>
      </c>
      <c r="AJ91" s="46"/>
      <c r="AK91" s="118"/>
      <c r="AL91" s="118"/>
      <c r="AM91" s="46"/>
      <c r="AN91" s="46"/>
      <c r="AO91" s="50"/>
      <c r="AP91" s="46"/>
      <c r="AQ91" s="50"/>
      <c r="AR91" s="50"/>
      <c r="AS91" s="50"/>
      <c r="AZ91" s="98" t="str">
        <f>IF(ISNUMBER(($H91)),IF('Order Form'!$K$15="Yes","Y",""),"")</f>
        <v/>
      </c>
      <c r="BD91" s="99" t="e">
        <f>IF('Order Form'!#REF!&gt;0,"OF"," ")</f>
        <v>#REF!</v>
      </c>
      <c r="BE91" s="98" t="e">
        <f>IF('Order Form'!#REF!&gt;0,"Y"," ")</f>
        <v>#REF!</v>
      </c>
      <c r="BF91" s="98" t="e">
        <f>IF('Order Form'!#REF!&gt;0,"STANDARD"," ")</f>
        <v>#REF!</v>
      </c>
    </row>
    <row r="92" spans="1:58">
      <c r="A92" s="46"/>
      <c r="B92" s="105" t="str">
        <f>IF(ISNUMBER(($H92)),'Order Form'!$D$5,"")</f>
        <v/>
      </c>
      <c r="C92" s="104" t="str">
        <f>IF(ISNUMBER(($H92)),'Order Form'!$G$5,"")</f>
        <v/>
      </c>
      <c r="D92" s="104" t="e">
        <f>IF('Order Form'!#REF!="","",IF(ISNUMBER(($H92)),'Order Form'!#REF!,""))</f>
        <v>#REF!</v>
      </c>
      <c r="E92" s="47"/>
      <c r="F92" s="103" t="str">
        <f>IF(ISNUMBER((H92)),SUBSTITUTE(SUBSTITUTE('Order Form'!#REF!,"-","")," ",""),"")</f>
        <v/>
      </c>
      <c r="G92" s="48"/>
      <c r="H92" s="102" t="e">
        <f>IF('Order Form'!#REF!&gt;0,'Order Form'!#REF!," ")</f>
        <v>#REF!</v>
      </c>
      <c r="I92" s="101" t="str">
        <f>IF('Order Form'!$K$13="Yes",(IF('Order Form'!#REF!&gt;0,"",IF('Order Form'!$K$10&lt;&gt;"GR - Gratis",IF('Order Form'!#REF!=0,"",IF(ISNUMBER($H92),'Order Form'!#REF!,"")),""))),"")</f>
        <v/>
      </c>
      <c r="J92" s="101" t="str">
        <f>IF('Order Form'!$K$13="Yes",(IF('Order Form'!#REF!=0,"",IF('Order Form'!$K$10&lt;&gt;"GR - Gratis",IF(ISNUMBER($H92),'Order Form'!#REF!,""),""))),"")</f>
        <v/>
      </c>
      <c r="K92" s="49"/>
      <c r="L92" s="101" t="e">
        <f>IF('Order Form'!#REF!&gt;0,"",IF('Order Form'!#REF!=0,"",IF('Order Form'!$K$10&lt;&gt;"GR - Gratis",IF('Order Form'!$K$12="Yes",IF(ISNUMBER($H92),'Order Form'!#REF!*100,""),""),"")))</f>
        <v>#REF!</v>
      </c>
      <c r="M92" s="101" t="e">
        <f>IF('Order Form'!#REF!&gt;0,"",IF('Order Form'!$K$17=0,"",IF('Order Form'!$K$17=0,"",IF('Order Form'!$K$10&lt;&gt;"GR - Gratis",IF('Order Form'!$K$12="Yes",IF(ISNUMBER($H92),'Order Form'!$K$17*100,""),""),""))))</f>
        <v>#REF!</v>
      </c>
      <c r="N92" s="50"/>
      <c r="O92" s="100" t="str">
        <f>IF('Order Form'!$B$8="Name / Attent Of","",IF(ISNUMBER($H92),IF('Order Form'!$K$14="Yes",'Order Form'!$B$8,""),""))</f>
        <v/>
      </c>
      <c r="P92" s="108" t="str">
        <f>IF('Order Form'!$B$9="Company / Department","",IF(ISNUMBER($H92),IF('Order Form'!$K$14="Yes",'Order Form'!$B$9,""),""))</f>
        <v/>
      </c>
      <c r="Q92" s="100" t="str">
        <f>IF('Order Form'!$B$10="Address 1","",IF(ISNUMBER($H92),IF('Order Form'!$K$14="Yes",'Order Form'!$B$10,""),""))</f>
        <v/>
      </c>
      <c r="R92" s="100" t="str">
        <f>IF('Order Form'!$B$11="Address 2","",IF(ISNUMBER($H92),IF('Order Form'!$K$14="Yes",'Order Form'!$B$11,""),""))</f>
        <v/>
      </c>
      <c r="S92" s="108" t="str">
        <f>IF('Order Form'!$B$12="Address 3","",IF(ISNUMBER($H92),IF('Order Form'!$K$14="Yes",'Order Form'!$B$12,""),""))</f>
        <v/>
      </c>
      <c r="T92" s="100" t="str">
        <f>IF('Order Form'!$B$13="Town","",IF(ISNUMBER($H92),IF('Order Form'!$K$14="Yes",'Order Form'!$B$13,""),""))</f>
        <v/>
      </c>
      <c r="U92" s="46"/>
      <c r="V92" s="115" t="str">
        <f>IF('Order Form'!$B$14="Post Code","",IF(ISNUMBER($H92),IF('Order Form'!$K$14="Yes",'Order Form'!$B$14,""),""))</f>
        <v/>
      </c>
      <c r="W92" s="110" t="str">
        <f>IF('Order Form'!$B$15="Country","",IF(ISNUMBER($H92),IF('Order Form'!$K$14="Yes",VLOOKUP('Order Form'!$B$15,Lists!N:O,2,0),""),""))</f>
        <v/>
      </c>
      <c r="X92" s="112"/>
      <c r="Y92" s="111" t="str">
        <f>IF('Order Form'!$F$8="Phone","",IF(ISNUMBER($H92),IF('Order Form'!$K$14="Yes",'Order Form'!$F$8,""),""))</f>
        <v/>
      </c>
      <c r="Z92" s="109" t="str">
        <f>IF('Order Form'!$F$9="Email","",IF(ISNUMBER($H92),IF('Order Form'!$K$14="Yes",'Order Form'!$F$9,""),""))</f>
        <v/>
      </c>
      <c r="AA92" s="50"/>
      <c r="AC92" s="98" t="str">
        <f>IF(ISNUMBER(($H92)),LEFT('Order Form'!$K$10,2),"")</f>
        <v/>
      </c>
      <c r="AD92" s="46"/>
      <c r="AE92" s="98" t="str">
        <f>IF(AC92="GR",LEFT('Order Form'!$K$11,2),"")</f>
        <v/>
      </c>
      <c r="AF92" s="46"/>
      <c r="AG92" s="50"/>
      <c r="AH92" s="50"/>
      <c r="AI92" s="98" t="str">
        <f>IF(ISNUMBER(($H92)),IF('Order Form'!$K$16="Yes","P",""),"")</f>
        <v/>
      </c>
      <c r="AJ92" s="46"/>
      <c r="AK92" s="118"/>
      <c r="AL92" s="118"/>
      <c r="AM92" s="46"/>
      <c r="AN92" s="46"/>
      <c r="AO92" s="50"/>
      <c r="AP92" s="46"/>
      <c r="AQ92" s="50"/>
      <c r="AR92" s="50"/>
      <c r="AS92" s="50"/>
      <c r="AZ92" s="98" t="str">
        <f>IF(ISNUMBER(($H92)),IF('Order Form'!$K$15="Yes","Y",""),"")</f>
        <v/>
      </c>
      <c r="BD92" s="99" t="e">
        <f>IF('Order Form'!#REF!&gt;0,"OF"," ")</f>
        <v>#REF!</v>
      </c>
      <c r="BE92" s="98" t="e">
        <f>IF('Order Form'!#REF!&gt;0,"Y"," ")</f>
        <v>#REF!</v>
      </c>
      <c r="BF92" s="98" t="e">
        <f>IF('Order Form'!#REF!&gt;0,"STANDARD"," ")</f>
        <v>#REF!</v>
      </c>
    </row>
    <row r="93" spans="1:58">
      <c r="A93" s="46"/>
      <c r="B93" s="105" t="str">
        <f>IF(ISNUMBER(($H93)),'Order Form'!$D$5,"")</f>
        <v/>
      </c>
      <c r="C93" s="104" t="str">
        <f>IF(ISNUMBER(($H93)),'Order Form'!$G$5,"")</f>
        <v/>
      </c>
      <c r="D93" s="104" t="e">
        <f>IF('Order Form'!#REF!="","",IF(ISNUMBER(($H93)),'Order Form'!#REF!,""))</f>
        <v>#REF!</v>
      </c>
      <c r="E93" s="47"/>
      <c r="F93" s="103" t="str">
        <f>IF(ISNUMBER((H93)),SUBSTITUTE(SUBSTITUTE('Order Form'!#REF!,"-","")," ",""),"")</f>
        <v/>
      </c>
      <c r="G93" s="48"/>
      <c r="H93" s="102" t="e">
        <f>IF('Order Form'!#REF!&gt;0,'Order Form'!#REF!," ")</f>
        <v>#REF!</v>
      </c>
      <c r="I93" s="101" t="str">
        <f>IF('Order Form'!$K$13="Yes",(IF('Order Form'!#REF!&gt;0,"",IF('Order Form'!$K$10&lt;&gt;"GR - Gratis",IF('Order Form'!#REF!=0,"",IF(ISNUMBER($H93),'Order Form'!#REF!,"")),""))),"")</f>
        <v/>
      </c>
      <c r="J93" s="101" t="str">
        <f>IF('Order Form'!$K$13="Yes",(IF('Order Form'!#REF!=0,"",IF('Order Form'!$K$10&lt;&gt;"GR - Gratis",IF(ISNUMBER($H93),'Order Form'!#REF!,""),""))),"")</f>
        <v/>
      </c>
      <c r="K93" s="49"/>
      <c r="L93" s="101" t="e">
        <f>IF('Order Form'!#REF!&gt;0,"",IF('Order Form'!#REF!=0,"",IF('Order Form'!$K$10&lt;&gt;"GR - Gratis",IF('Order Form'!$K$12="Yes",IF(ISNUMBER($H93),'Order Form'!#REF!*100,""),""),"")))</f>
        <v>#REF!</v>
      </c>
      <c r="M93" s="101" t="e">
        <f>IF('Order Form'!#REF!&gt;0,"",IF('Order Form'!$K$17=0,"",IF('Order Form'!$K$17=0,"",IF('Order Form'!$K$10&lt;&gt;"GR - Gratis",IF('Order Form'!$K$12="Yes",IF(ISNUMBER($H93),'Order Form'!$K$17*100,""),""),""))))</f>
        <v>#REF!</v>
      </c>
      <c r="N93" s="50"/>
      <c r="O93" s="100" t="str">
        <f>IF('Order Form'!$B$8="Name / Attent Of","",IF(ISNUMBER($H93),IF('Order Form'!$K$14="Yes",'Order Form'!$B$8,""),""))</f>
        <v/>
      </c>
      <c r="P93" s="108" t="str">
        <f>IF('Order Form'!$B$9="Company / Department","",IF(ISNUMBER($H93),IF('Order Form'!$K$14="Yes",'Order Form'!$B$9,""),""))</f>
        <v/>
      </c>
      <c r="Q93" s="100" t="str">
        <f>IF('Order Form'!$B$10="Address 1","",IF(ISNUMBER($H93),IF('Order Form'!$K$14="Yes",'Order Form'!$B$10,""),""))</f>
        <v/>
      </c>
      <c r="R93" s="100" t="str">
        <f>IF('Order Form'!$B$11="Address 2","",IF(ISNUMBER($H93),IF('Order Form'!$K$14="Yes",'Order Form'!$B$11,""),""))</f>
        <v/>
      </c>
      <c r="S93" s="108" t="str">
        <f>IF('Order Form'!$B$12="Address 3","",IF(ISNUMBER($H93),IF('Order Form'!$K$14="Yes",'Order Form'!$B$12,""),""))</f>
        <v/>
      </c>
      <c r="T93" s="100" t="str">
        <f>IF('Order Form'!$B$13="Town","",IF(ISNUMBER($H93),IF('Order Form'!$K$14="Yes",'Order Form'!$B$13,""),""))</f>
        <v/>
      </c>
      <c r="U93" s="46"/>
      <c r="V93" s="115" t="str">
        <f>IF('Order Form'!$B$14="Post Code","",IF(ISNUMBER($H93),IF('Order Form'!$K$14="Yes",'Order Form'!$B$14,""),""))</f>
        <v/>
      </c>
      <c r="W93" s="110" t="str">
        <f>IF('Order Form'!$B$15="Country","",IF(ISNUMBER($H93),IF('Order Form'!$K$14="Yes",VLOOKUP('Order Form'!$B$15,Lists!N:O,2,0),""),""))</f>
        <v/>
      </c>
      <c r="X93" s="112"/>
      <c r="Y93" s="111" t="str">
        <f>IF('Order Form'!$F$8="Phone","",IF(ISNUMBER($H93),IF('Order Form'!$K$14="Yes",'Order Form'!$F$8,""),""))</f>
        <v/>
      </c>
      <c r="Z93" s="109" t="str">
        <f>IF('Order Form'!$F$9="Email","",IF(ISNUMBER($H93),IF('Order Form'!$K$14="Yes",'Order Form'!$F$9,""),""))</f>
        <v/>
      </c>
      <c r="AA93" s="50"/>
      <c r="AC93" s="98" t="str">
        <f>IF(ISNUMBER(($H93)),LEFT('Order Form'!$K$10,2),"")</f>
        <v/>
      </c>
      <c r="AD93" s="46"/>
      <c r="AE93" s="98" t="str">
        <f>IF(AC93="GR",LEFT('Order Form'!$K$11,2),"")</f>
        <v/>
      </c>
      <c r="AF93" s="46"/>
      <c r="AG93" s="50"/>
      <c r="AH93" s="50"/>
      <c r="AI93" s="98" t="str">
        <f>IF(ISNUMBER(($H93)),IF('Order Form'!$K$16="Yes","P",""),"")</f>
        <v/>
      </c>
      <c r="AJ93" s="46"/>
      <c r="AK93" s="118"/>
      <c r="AL93" s="118"/>
      <c r="AM93" s="46"/>
      <c r="AN93" s="46"/>
      <c r="AO93" s="50"/>
      <c r="AP93" s="46"/>
      <c r="AQ93" s="50"/>
      <c r="AR93" s="50"/>
      <c r="AS93" s="50"/>
      <c r="AZ93" s="98" t="str">
        <f>IF(ISNUMBER(($H93)),IF('Order Form'!$K$15="Yes","Y",""),"")</f>
        <v/>
      </c>
      <c r="BD93" s="99" t="e">
        <f>IF('Order Form'!#REF!&gt;0,"OF"," ")</f>
        <v>#REF!</v>
      </c>
      <c r="BE93" s="98" t="e">
        <f>IF('Order Form'!#REF!&gt;0,"Y"," ")</f>
        <v>#REF!</v>
      </c>
      <c r="BF93" s="98" t="e">
        <f>IF('Order Form'!#REF!&gt;0,"STANDARD"," ")</f>
        <v>#REF!</v>
      </c>
    </row>
    <row r="94" spans="1:58">
      <c r="A94" s="46"/>
      <c r="B94" s="105" t="str">
        <f>IF(ISNUMBER(($H94)),'Order Form'!$D$5,"")</f>
        <v/>
      </c>
      <c r="C94" s="104" t="str">
        <f>IF(ISNUMBER(($H94)),'Order Form'!$G$5,"")</f>
        <v/>
      </c>
      <c r="D94" s="104" t="e">
        <f>IF('Order Form'!#REF!="","",IF(ISNUMBER(($H94)),'Order Form'!#REF!,""))</f>
        <v>#REF!</v>
      </c>
      <c r="E94" s="47"/>
      <c r="F94" s="103" t="str">
        <f>IF(ISNUMBER((H94)),SUBSTITUTE(SUBSTITUTE('Order Form'!#REF!,"-","")," ",""),"")</f>
        <v/>
      </c>
      <c r="G94" s="48"/>
      <c r="H94" s="102" t="e">
        <f>IF('Order Form'!#REF!&gt;0,'Order Form'!#REF!," ")</f>
        <v>#REF!</v>
      </c>
      <c r="I94" s="101" t="str">
        <f>IF('Order Form'!$K$13="Yes",(IF('Order Form'!#REF!&gt;0,"",IF('Order Form'!$K$10&lt;&gt;"GR - Gratis",IF('Order Form'!#REF!=0,"",IF(ISNUMBER($H94),'Order Form'!#REF!,"")),""))),"")</f>
        <v/>
      </c>
      <c r="J94" s="101" t="str">
        <f>IF('Order Form'!$K$13="Yes",(IF('Order Form'!#REF!=0,"",IF('Order Form'!$K$10&lt;&gt;"GR - Gratis",IF(ISNUMBER($H94),'Order Form'!#REF!,""),""))),"")</f>
        <v/>
      </c>
      <c r="K94" s="49"/>
      <c r="L94" s="101" t="e">
        <f>IF('Order Form'!#REF!&gt;0,"",IF('Order Form'!#REF!=0,"",IF('Order Form'!$K$10&lt;&gt;"GR - Gratis",IF('Order Form'!$K$12="Yes",IF(ISNUMBER($H94),'Order Form'!#REF!*100,""),""),"")))</f>
        <v>#REF!</v>
      </c>
      <c r="M94" s="101" t="e">
        <f>IF('Order Form'!#REF!&gt;0,"",IF('Order Form'!$K$17=0,"",IF('Order Form'!$K$17=0,"",IF('Order Form'!$K$10&lt;&gt;"GR - Gratis",IF('Order Form'!$K$12="Yes",IF(ISNUMBER($H94),'Order Form'!$K$17*100,""),""),""))))</f>
        <v>#REF!</v>
      </c>
      <c r="N94" s="50"/>
      <c r="O94" s="100" t="str">
        <f>IF('Order Form'!$B$8="Name / Attent Of","",IF(ISNUMBER($H94),IF('Order Form'!$K$14="Yes",'Order Form'!$B$8,""),""))</f>
        <v/>
      </c>
      <c r="P94" s="108" t="str">
        <f>IF('Order Form'!$B$9="Company / Department","",IF(ISNUMBER($H94),IF('Order Form'!$K$14="Yes",'Order Form'!$B$9,""),""))</f>
        <v/>
      </c>
      <c r="Q94" s="100" t="str">
        <f>IF('Order Form'!$B$10="Address 1","",IF(ISNUMBER($H94),IF('Order Form'!$K$14="Yes",'Order Form'!$B$10,""),""))</f>
        <v/>
      </c>
      <c r="R94" s="100" t="str">
        <f>IF('Order Form'!$B$11="Address 2","",IF(ISNUMBER($H94),IF('Order Form'!$K$14="Yes",'Order Form'!$B$11,""),""))</f>
        <v/>
      </c>
      <c r="S94" s="108" t="str">
        <f>IF('Order Form'!$B$12="Address 3","",IF(ISNUMBER($H94),IF('Order Form'!$K$14="Yes",'Order Form'!$B$12,""),""))</f>
        <v/>
      </c>
      <c r="T94" s="100" t="str">
        <f>IF('Order Form'!$B$13="Town","",IF(ISNUMBER($H94),IF('Order Form'!$K$14="Yes",'Order Form'!$B$13,""),""))</f>
        <v/>
      </c>
      <c r="U94" s="46"/>
      <c r="V94" s="115" t="str">
        <f>IF('Order Form'!$B$14="Post Code","",IF(ISNUMBER($H94),IF('Order Form'!$K$14="Yes",'Order Form'!$B$14,""),""))</f>
        <v/>
      </c>
      <c r="W94" s="110" t="str">
        <f>IF('Order Form'!$B$15="Country","",IF(ISNUMBER($H94),IF('Order Form'!$K$14="Yes",VLOOKUP('Order Form'!$B$15,Lists!N:O,2,0),""),""))</f>
        <v/>
      </c>
      <c r="X94" s="112"/>
      <c r="Y94" s="111" t="str">
        <f>IF('Order Form'!$F$8="Phone","",IF(ISNUMBER($H94),IF('Order Form'!$K$14="Yes",'Order Form'!$F$8,""),""))</f>
        <v/>
      </c>
      <c r="Z94" s="109" t="str">
        <f>IF('Order Form'!$F$9="Email","",IF(ISNUMBER($H94),IF('Order Form'!$K$14="Yes",'Order Form'!$F$9,""),""))</f>
        <v/>
      </c>
      <c r="AA94" s="50"/>
      <c r="AC94" s="98" t="str">
        <f>IF(ISNUMBER(($H94)),LEFT('Order Form'!$K$10,2),"")</f>
        <v/>
      </c>
      <c r="AD94" s="46"/>
      <c r="AE94" s="98" t="str">
        <f>IF(AC94="GR",LEFT('Order Form'!$K$11,2),"")</f>
        <v/>
      </c>
      <c r="AF94" s="46"/>
      <c r="AG94" s="50"/>
      <c r="AH94" s="50"/>
      <c r="AI94" s="98" t="str">
        <f>IF(ISNUMBER(($H94)),IF('Order Form'!$K$16="Yes","P",""),"")</f>
        <v/>
      </c>
      <c r="AJ94" s="46"/>
      <c r="AK94" s="118"/>
      <c r="AL94" s="118"/>
      <c r="AM94" s="46"/>
      <c r="AN94" s="46"/>
      <c r="AO94" s="50"/>
      <c r="AP94" s="46"/>
      <c r="AQ94" s="50"/>
      <c r="AR94" s="50"/>
      <c r="AS94" s="50"/>
      <c r="AZ94" s="98" t="str">
        <f>IF(ISNUMBER(($H94)),IF('Order Form'!$K$15="Yes","Y",""),"")</f>
        <v/>
      </c>
      <c r="BD94" s="99" t="e">
        <f>IF('Order Form'!#REF!&gt;0,"OF"," ")</f>
        <v>#REF!</v>
      </c>
      <c r="BE94" s="98" t="e">
        <f>IF('Order Form'!#REF!&gt;0,"Y"," ")</f>
        <v>#REF!</v>
      </c>
      <c r="BF94" s="98" t="e">
        <f>IF('Order Form'!#REF!&gt;0,"STANDARD"," ")</f>
        <v>#REF!</v>
      </c>
    </row>
    <row r="95" spans="1:58">
      <c r="A95" s="46"/>
      <c r="B95" s="105" t="str">
        <f>IF(ISNUMBER(($H95)),'Order Form'!$D$5,"")</f>
        <v/>
      </c>
      <c r="C95" s="104" t="str">
        <f>IF(ISNUMBER(($H95)),'Order Form'!$G$5,"")</f>
        <v/>
      </c>
      <c r="D95" s="104" t="e">
        <f>IF('Order Form'!#REF!="","",IF(ISNUMBER(($H95)),'Order Form'!#REF!,""))</f>
        <v>#REF!</v>
      </c>
      <c r="E95" s="47"/>
      <c r="F95" s="103" t="str">
        <f>IF(ISNUMBER((H95)),SUBSTITUTE(SUBSTITUTE('Order Form'!#REF!,"-","")," ",""),"")</f>
        <v/>
      </c>
      <c r="G95" s="48"/>
      <c r="H95" s="102" t="e">
        <f>IF('Order Form'!#REF!&gt;0,'Order Form'!#REF!," ")</f>
        <v>#REF!</v>
      </c>
      <c r="I95" s="101" t="str">
        <f>IF('Order Form'!$K$13="Yes",(IF('Order Form'!#REF!&gt;0,"",IF('Order Form'!$K$10&lt;&gt;"GR - Gratis",IF('Order Form'!#REF!=0,"",IF(ISNUMBER($H95),'Order Form'!#REF!,"")),""))),"")</f>
        <v/>
      </c>
      <c r="J95" s="101" t="str">
        <f>IF('Order Form'!$K$13="Yes",(IF('Order Form'!#REF!=0,"",IF('Order Form'!$K$10&lt;&gt;"GR - Gratis",IF(ISNUMBER($H95),'Order Form'!#REF!,""),""))),"")</f>
        <v/>
      </c>
      <c r="K95" s="49"/>
      <c r="L95" s="101" t="e">
        <f>IF('Order Form'!#REF!&gt;0,"",IF('Order Form'!#REF!=0,"",IF('Order Form'!$K$10&lt;&gt;"GR - Gratis",IF('Order Form'!$K$12="Yes",IF(ISNUMBER($H95),'Order Form'!#REF!*100,""),""),"")))</f>
        <v>#REF!</v>
      </c>
      <c r="M95" s="101" t="e">
        <f>IF('Order Form'!#REF!&gt;0,"",IF('Order Form'!$K$17=0,"",IF('Order Form'!$K$17=0,"",IF('Order Form'!$K$10&lt;&gt;"GR - Gratis",IF('Order Form'!$K$12="Yes",IF(ISNUMBER($H95),'Order Form'!$K$17*100,""),""),""))))</f>
        <v>#REF!</v>
      </c>
      <c r="N95" s="50"/>
      <c r="O95" s="100" t="str">
        <f>IF('Order Form'!$B$8="Name / Attent Of","",IF(ISNUMBER($H95),IF('Order Form'!$K$14="Yes",'Order Form'!$B$8,""),""))</f>
        <v/>
      </c>
      <c r="P95" s="108" t="str">
        <f>IF('Order Form'!$B$9="Company / Department","",IF(ISNUMBER($H95),IF('Order Form'!$K$14="Yes",'Order Form'!$B$9,""),""))</f>
        <v/>
      </c>
      <c r="Q95" s="100" t="str">
        <f>IF('Order Form'!$B$10="Address 1","",IF(ISNUMBER($H95),IF('Order Form'!$K$14="Yes",'Order Form'!$B$10,""),""))</f>
        <v/>
      </c>
      <c r="R95" s="100" t="str">
        <f>IF('Order Form'!$B$11="Address 2","",IF(ISNUMBER($H95),IF('Order Form'!$K$14="Yes",'Order Form'!$B$11,""),""))</f>
        <v/>
      </c>
      <c r="S95" s="108" t="str">
        <f>IF('Order Form'!$B$12="Address 3","",IF(ISNUMBER($H95),IF('Order Form'!$K$14="Yes",'Order Form'!$B$12,""),""))</f>
        <v/>
      </c>
      <c r="T95" s="100" t="str">
        <f>IF('Order Form'!$B$13="Town","",IF(ISNUMBER($H95),IF('Order Form'!$K$14="Yes",'Order Form'!$B$13,""),""))</f>
        <v/>
      </c>
      <c r="U95" s="46"/>
      <c r="V95" s="115" t="str">
        <f>IF('Order Form'!$B$14="Post Code","",IF(ISNUMBER($H95),IF('Order Form'!$K$14="Yes",'Order Form'!$B$14,""),""))</f>
        <v/>
      </c>
      <c r="W95" s="110" t="str">
        <f>IF('Order Form'!$B$15="Country","",IF(ISNUMBER($H95),IF('Order Form'!$K$14="Yes",VLOOKUP('Order Form'!$B$15,Lists!N:O,2,0),""),""))</f>
        <v/>
      </c>
      <c r="X95" s="112"/>
      <c r="Y95" s="111" t="str">
        <f>IF('Order Form'!$F$8="Phone","",IF(ISNUMBER($H95),IF('Order Form'!$K$14="Yes",'Order Form'!$F$8,""),""))</f>
        <v/>
      </c>
      <c r="Z95" s="109" t="str">
        <f>IF('Order Form'!$F$9="Email","",IF(ISNUMBER($H95),IF('Order Form'!$K$14="Yes",'Order Form'!$F$9,""),""))</f>
        <v/>
      </c>
      <c r="AA95" s="50"/>
      <c r="AC95" s="98" t="str">
        <f>IF(ISNUMBER(($H95)),LEFT('Order Form'!$K$10,2),"")</f>
        <v/>
      </c>
      <c r="AD95" s="46"/>
      <c r="AE95" s="98" t="str">
        <f>IF(AC95="GR",LEFT('Order Form'!$K$11,2),"")</f>
        <v/>
      </c>
      <c r="AF95" s="46"/>
      <c r="AG95" s="50"/>
      <c r="AH95" s="50"/>
      <c r="AI95" s="98" t="str">
        <f>IF(ISNUMBER(($H95)),IF('Order Form'!$K$16="Yes","P",""),"")</f>
        <v/>
      </c>
      <c r="AJ95" s="46"/>
      <c r="AK95" s="118"/>
      <c r="AL95" s="118"/>
      <c r="AM95" s="46"/>
      <c r="AN95" s="46"/>
      <c r="AO95" s="50"/>
      <c r="AP95" s="46"/>
      <c r="AQ95" s="50"/>
      <c r="AR95" s="50"/>
      <c r="AS95" s="50"/>
      <c r="AZ95" s="98" t="str">
        <f>IF(ISNUMBER(($H95)),IF('Order Form'!$K$15="Yes","Y",""),"")</f>
        <v/>
      </c>
      <c r="BD95" s="99" t="e">
        <f>IF('Order Form'!#REF!&gt;0,"OF"," ")</f>
        <v>#REF!</v>
      </c>
      <c r="BE95" s="98" t="e">
        <f>IF('Order Form'!#REF!&gt;0,"Y"," ")</f>
        <v>#REF!</v>
      </c>
      <c r="BF95" s="98" t="e">
        <f>IF('Order Form'!#REF!&gt;0,"STANDARD"," ")</f>
        <v>#REF!</v>
      </c>
    </row>
    <row r="96" spans="1:58">
      <c r="A96" s="46"/>
      <c r="B96" s="105" t="str">
        <f>IF(ISNUMBER(($H96)),'Order Form'!$D$5,"")</f>
        <v/>
      </c>
      <c r="C96" s="104" t="str">
        <f>IF(ISNUMBER(($H96)),'Order Form'!$G$5,"")</f>
        <v/>
      </c>
      <c r="D96" s="104" t="e">
        <f>IF('Order Form'!#REF!="","",IF(ISNUMBER(($H96)),'Order Form'!#REF!,""))</f>
        <v>#REF!</v>
      </c>
      <c r="E96" s="47"/>
      <c r="F96" s="103" t="str">
        <f>IF(ISNUMBER((H96)),SUBSTITUTE(SUBSTITUTE('Order Form'!#REF!,"-","")," ",""),"")</f>
        <v/>
      </c>
      <c r="G96" s="48"/>
      <c r="H96" s="102" t="e">
        <f>IF('Order Form'!#REF!&gt;0,'Order Form'!#REF!," ")</f>
        <v>#REF!</v>
      </c>
      <c r="I96" s="101" t="str">
        <f>IF('Order Form'!$K$13="Yes",(IF('Order Form'!#REF!&gt;0,"",IF('Order Form'!$K$10&lt;&gt;"GR - Gratis",IF('Order Form'!#REF!=0,"",IF(ISNUMBER($H96),'Order Form'!#REF!,"")),""))),"")</f>
        <v/>
      </c>
      <c r="J96" s="101" t="str">
        <f>IF('Order Form'!$K$13="Yes",(IF('Order Form'!#REF!=0,"",IF('Order Form'!$K$10&lt;&gt;"GR - Gratis",IF(ISNUMBER($H96),'Order Form'!#REF!,""),""))),"")</f>
        <v/>
      </c>
      <c r="K96" s="49"/>
      <c r="L96" s="101" t="e">
        <f>IF('Order Form'!#REF!&gt;0,"",IF('Order Form'!#REF!=0,"",IF('Order Form'!$K$10&lt;&gt;"GR - Gratis",IF('Order Form'!$K$12="Yes",IF(ISNUMBER($H96),'Order Form'!#REF!*100,""),""),"")))</f>
        <v>#REF!</v>
      </c>
      <c r="M96" s="101" t="e">
        <f>IF('Order Form'!#REF!&gt;0,"",IF('Order Form'!$K$17=0,"",IF('Order Form'!$K$17=0,"",IF('Order Form'!$K$10&lt;&gt;"GR - Gratis",IF('Order Form'!$K$12="Yes",IF(ISNUMBER($H96),'Order Form'!$K$17*100,""),""),""))))</f>
        <v>#REF!</v>
      </c>
      <c r="N96" s="50"/>
      <c r="O96" s="100" t="str">
        <f>IF('Order Form'!$B$8="Name / Attent Of","",IF(ISNUMBER($H96),IF('Order Form'!$K$14="Yes",'Order Form'!$B$8,""),""))</f>
        <v/>
      </c>
      <c r="P96" s="108" t="str">
        <f>IF('Order Form'!$B$9="Company / Department","",IF(ISNUMBER($H96),IF('Order Form'!$K$14="Yes",'Order Form'!$B$9,""),""))</f>
        <v/>
      </c>
      <c r="Q96" s="100" t="str">
        <f>IF('Order Form'!$B$10="Address 1","",IF(ISNUMBER($H96),IF('Order Form'!$K$14="Yes",'Order Form'!$B$10,""),""))</f>
        <v/>
      </c>
      <c r="R96" s="100" t="str">
        <f>IF('Order Form'!$B$11="Address 2","",IF(ISNUMBER($H96),IF('Order Form'!$K$14="Yes",'Order Form'!$B$11,""),""))</f>
        <v/>
      </c>
      <c r="S96" s="108" t="str">
        <f>IF('Order Form'!$B$12="Address 3","",IF(ISNUMBER($H96),IF('Order Form'!$K$14="Yes",'Order Form'!$B$12,""),""))</f>
        <v/>
      </c>
      <c r="T96" s="100" t="str">
        <f>IF('Order Form'!$B$13="Town","",IF(ISNUMBER($H96),IF('Order Form'!$K$14="Yes",'Order Form'!$B$13,""),""))</f>
        <v/>
      </c>
      <c r="U96" s="46"/>
      <c r="V96" s="115" t="str">
        <f>IF('Order Form'!$B$14="Post Code","",IF(ISNUMBER($H96),IF('Order Form'!$K$14="Yes",'Order Form'!$B$14,""),""))</f>
        <v/>
      </c>
      <c r="W96" s="110" t="str">
        <f>IF('Order Form'!$B$15="Country","",IF(ISNUMBER($H96),IF('Order Form'!$K$14="Yes",VLOOKUP('Order Form'!$B$15,Lists!N:O,2,0),""),""))</f>
        <v/>
      </c>
      <c r="X96" s="112"/>
      <c r="Y96" s="111" t="str">
        <f>IF('Order Form'!$F$8="Phone","",IF(ISNUMBER($H96),IF('Order Form'!$K$14="Yes",'Order Form'!$F$8,""),""))</f>
        <v/>
      </c>
      <c r="Z96" s="109" t="str">
        <f>IF('Order Form'!$F$9="Email","",IF(ISNUMBER($H96),IF('Order Form'!$K$14="Yes",'Order Form'!$F$9,""),""))</f>
        <v/>
      </c>
      <c r="AA96" s="50"/>
      <c r="AC96" s="98" t="str">
        <f>IF(ISNUMBER(($H96)),LEFT('Order Form'!$K$10,2),"")</f>
        <v/>
      </c>
      <c r="AD96" s="46"/>
      <c r="AE96" s="98" t="str">
        <f>IF(AC96="GR",LEFT('Order Form'!$K$11,2),"")</f>
        <v/>
      </c>
      <c r="AF96" s="46"/>
      <c r="AG96" s="50"/>
      <c r="AH96" s="50"/>
      <c r="AI96" s="98" t="str">
        <f>IF(ISNUMBER(($H96)),IF('Order Form'!$K$16="Yes","P",""),"")</f>
        <v/>
      </c>
      <c r="AJ96" s="46"/>
      <c r="AK96" s="118"/>
      <c r="AL96" s="118"/>
      <c r="AM96" s="46"/>
      <c r="AN96" s="46"/>
      <c r="AO96" s="50"/>
      <c r="AP96" s="46"/>
      <c r="AQ96" s="50"/>
      <c r="AR96" s="50"/>
      <c r="AS96" s="50"/>
      <c r="AZ96" s="98" t="str">
        <f>IF(ISNUMBER(($H96)),IF('Order Form'!$K$15="Yes","Y",""),"")</f>
        <v/>
      </c>
      <c r="BD96" s="99" t="e">
        <f>IF('Order Form'!#REF!&gt;0,"OF"," ")</f>
        <v>#REF!</v>
      </c>
      <c r="BE96" s="98" t="e">
        <f>IF('Order Form'!#REF!&gt;0,"Y"," ")</f>
        <v>#REF!</v>
      </c>
      <c r="BF96" s="98" t="e">
        <f>IF('Order Form'!#REF!&gt;0,"STANDARD"," ")</f>
        <v>#REF!</v>
      </c>
    </row>
    <row r="97" spans="1:58">
      <c r="A97" s="46"/>
      <c r="B97" s="105" t="str">
        <f>IF(ISNUMBER(($H97)),'Order Form'!$D$5,"")</f>
        <v/>
      </c>
      <c r="C97" s="104" t="str">
        <f>IF(ISNUMBER(($H97)),'Order Form'!$G$5,"")</f>
        <v/>
      </c>
      <c r="D97" s="104" t="e">
        <f>IF('Order Form'!#REF!="","",IF(ISNUMBER(($H97)),'Order Form'!#REF!,""))</f>
        <v>#REF!</v>
      </c>
      <c r="E97" s="47"/>
      <c r="F97" s="103" t="str">
        <f>IF(ISNUMBER((H97)),SUBSTITUTE(SUBSTITUTE('Order Form'!#REF!,"-","")," ",""),"")</f>
        <v/>
      </c>
      <c r="G97" s="48"/>
      <c r="H97" s="102" t="e">
        <f>IF('Order Form'!#REF!&gt;0,'Order Form'!#REF!," ")</f>
        <v>#REF!</v>
      </c>
      <c r="I97" s="101" t="str">
        <f>IF('Order Form'!$K$13="Yes",(IF('Order Form'!#REF!&gt;0,"",IF('Order Form'!$K$10&lt;&gt;"GR - Gratis",IF('Order Form'!#REF!=0,"",IF(ISNUMBER($H97),'Order Form'!#REF!,"")),""))),"")</f>
        <v/>
      </c>
      <c r="J97" s="101" t="str">
        <f>IF('Order Form'!$K$13="Yes",(IF('Order Form'!#REF!=0,"",IF('Order Form'!$K$10&lt;&gt;"GR - Gratis",IF(ISNUMBER($H97),'Order Form'!#REF!,""),""))),"")</f>
        <v/>
      </c>
      <c r="K97" s="49"/>
      <c r="L97" s="101" t="e">
        <f>IF('Order Form'!#REF!&gt;0,"",IF('Order Form'!#REF!=0,"",IF('Order Form'!$K$10&lt;&gt;"GR - Gratis",IF('Order Form'!$K$12="Yes",IF(ISNUMBER($H97),'Order Form'!#REF!*100,""),""),"")))</f>
        <v>#REF!</v>
      </c>
      <c r="M97" s="101" t="e">
        <f>IF('Order Form'!#REF!&gt;0,"",IF('Order Form'!$K$17=0,"",IF('Order Form'!$K$17=0,"",IF('Order Form'!$K$10&lt;&gt;"GR - Gratis",IF('Order Form'!$K$12="Yes",IF(ISNUMBER($H97),'Order Form'!$K$17*100,""),""),""))))</f>
        <v>#REF!</v>
      </c>
      <c r="N97" s="50"/>
      <c r="O97" s="100" t="str">
        <f>IF('Order Form'!$B$8="Name / Attent Of","",IF(ISNUMBER($H97),IF('Order Form'!$K$14="Yes",'Order Form'!$B$8,""),""))</f>
        <v/>
      </c>
      <c r="P97" s="108" t="str">
        <f>IF('Order Form'!$B$9="Company / Department","",IF(ISNUMBER($H97),IF('Order Form'!$K$14="Yes",'Order Form'!$B$9,""),""))</f>
        <v/>
      </c>
      <c r="Q97" s="100" t="str">
        <f>IF('Order Form'!$B$10="Address 1","",IF(ISNUMBER($H97),IF('Order Form'!$K$14="Yes",'Order Form'!$B$10,""),""))</f>
        <v/>
      </c>
      <c r="R97" s="100" t="str">
        <f>IF('Order Form'!$B$11="Address 2","",IF(ISNUMBER($H97),IF('Order Form'!$K$14="Yes",'Order Form'!$B$11,""),""))</f>
        <v/>
      </c>
      <c r="S97" s="108" t="str">
        <f>IF('Order Form'!$B$12="Address 3","",IF(ISNUMBER($H97),IF('Order Form'!$K$14="Yes",'Order Form'!$B$12,""),""))</f>
        <v/>
      </c>
      <c r="T97" s="100" t="str">
        <f>IF('Order Form'!$B$13="Town","",IF(ISNUMBER($H97),IF('Order Form'!$K$14="Yes",'Order Form'!$B$13,""),""))</f>
        <v/>
      </c>
      <c r="U97" s="46"/>
      <c r="V97" s="115" t="str">
        <f>IF('Order Form'!$B$14="Post Code","",IF(ISNUMBER($H97),IF('Order Form'!$K$14="Yes",'Order Form'!$B$14,""),""))</f>
        <v/>
      </c>
      <c r="W97" s="110" t="str">
        <f>IF('Order Form'!$B$15="Country","",IF(ISNUMBER($H97),IF('Order Form'!$K$14="Yes",VLOOKUP('Order Form'!$B$15,Lists!N:O,2,0),""),""))</f>
        <v/>
      </c>
      <c r="X97" s="112"/>
      <c r="Y97" s="111" t="str">
        <f>IF('Order Form'!$F$8="Phone","",IF(ISNUMBER($H97),IF('Order Form'!$K$14="Yes",'Order Form'!$F$8,""),""))</f>
        <v/>
      </c>
      <c r="Z97" s="109" t="str">
        <f>IF('Order Form'!$F$9="Email","",IF(ISNUMBER($H97),IF('Order Form'!$K$14="Yes",'Order Form'!$F$9,""),""))</f>
        <v/>
      </c>
      <c r="AA97" s="50"/>
      <c r="AC97" s="98" t="str">
        <f>IF(ISNUMBER(($H97)),LEFT('Order Form'!$K$10,2),"")</f>
        <v/>
      </c>
      <c r="AD97" s="46"/>
      <c r="AE97" s="98" t="str">
        <f>IF(AC97="GR",LEFT('Order Form'!$K$11,2),"")</f>
        <v/>
      </c>
      <c r="AF97" s="46"/>
      <c r="AG97" s="50"/>
      <c r="AH97" s="50"/>
      <c r="AI97" s="98" t="str">
        <f>IF(ISNUMBER(($H97)),IF('Order Form'!$K$16="Yes","P",""),"")</f>
        <v/>
      </c>
      <c r="AJ97" s="46"/>
      <c r="AK97" s="118"/>
      <c r="AL97" s="118"/>
      <c r="AM97" s="46"/>
      <c r="AN97" s="46"/>
      <c r="AO97" s="50"/>
      <c r="AP97" s="46"/>
      <c r="AQ97" s="50"/>
      <c r="AR97" s="50"/>
      <c r="AS97" s="50"/>
      <c r="AZ97" s="98" t="str">
        <f>IF(ISNUMBER(($H97)),IF('Order Form'!$K$15="Yes","Y",""),"")</f>
        <v/>
      </c>
      <c r="BD97" s="99" t="e">
        <f>IF('Order Form'!#REF!&gt;0,"OF"," ")</f>
        <v>#REF!</v>
      </c>
      <c r="BE97" s="98" t="e">
        <f>IF('Order Form'!#REF!&gt;0,"Y"," ")</f>
        <v>#REF!</v>
      </c>
      <c r="BF97" s="98" t="e">
        <f>IF('Order Form'!#REF!&gt;0,"STANDARD"," ")</f>
        <v>#REF!</v>
      </c>
    </row>
    <row r="98" spans="1:58">
      <c r="A98" s="46"/>
      <c r="B98" s="105" t="str">
        <f>IF(ISNUMBER(($H98)),'Order Form'!$D$5,"")</f>
        <v/>
      </c>
      <c r="C98" s="104" t="str">
        <f>IF(ISNUMBER(($H98)),'Order Form'!$G$5,"")</f>
        <v/>
      </c>
      <c r="D98" s="104" t="e">
        <f>IF('Order Form'!#REF!="","",IF(ISNUMBER(($H98)),'Order Form'!#REF!,""))</f>
        <v>#REF!</v>
      </c>
      <c r="E98" s="47"/>
      <c r="F98" s="103" t="str">
        <f>IF(ISNUMBER((H98)),SUBSTITUTE(SUBSTITUTE('Order Form'!#REF!,"-","")," ",""),"")</f>
        <v/>
      </c>
      <c r="G98" s="48"/>
      <c r="H98" s="102" t="e">
        <f>IF('Order Form'!#REF!&gt;0,'Order Form'!#REF!," ")</f>
        <v>#REF!</v>
      </c>
      <c r="I98" s="101" t="str">
        <f>IF('Order Form'!$K$13="Yes",(IF('Order Form'!#REF!&gt;0,"",IF('Order Form'!$K$10&lt;&gt;"GR - Gratis",IF('Order Form'!#REF!=0,"",IF(ISNUMBER($H98),'Order Form'!#REF!,"")),""))),"")</f>
        <v/>
      </c>
      <c r="J98" s="101" t="str">
        <f>IF('Order Form'!$K$13="Yes",(IF('Order Form'!#REF!=0,"",IF('Order Form'!$K$10&lt;&gt;"GR - Gratis",IF(ISNUMBER($H98),'Order Form'!#REF!,""),""))),"")</f>
        <v/>
      </c>
      <c r="K98" s="49"/>
      <c r="L98" s="101" t="e">
        <f>IF('Order Form'!#REF!&gt;0,"",IF('Order Form'!#REF!=0,"",IF('Order Form'!$K$10&lt;&gt;"GR - Gratis",IF('Order Form'!$K$12="Yes",IF(ISNUMBER($H98),'Order Form'!#REF!*100,""),""),"")))</f>
        <v>#REF!</v>
      </c>
      <c r="M98" s="101" t="e">
        <f>IF('Order Form'!#REF!&gt;0,"",IF('Order Form'!$K$17=0,"",IF('Order Form'!$K$17=0,"",IF('Order Form'!$K$10&lt;&gt;"GR - Gratis",IF('Order Form'!$K$12="Yes",IF(ISNUMBER($H98),'Order Form'!$K$17*100,""),""),""))))</f>
        <v>#REF!</v>
      </c>
      <c r="N98" s="50"/>
      <c r="O98" s="100" t="str">
        <f>IF('Order Form'!$B$8="Name / Attent Of","",IF(ISNUMBER($H98),IF('Order Form'!$K$14="Yes",'Order Form'!$B$8,""),""))</f>
        <v/>
      </c>
      <c r="P98" s="108" t="str">
        <f>IF('Order Form'!$B$9="Company / Department","",IF(ISNUMBER($H98),IF('Order Form'!$K$14="Yes",'Order Form'!$B$9,""),""))</f>
        <v/>
      </c>
      <c r="Q98" s="100" t="str">
        <f>IF('Order Form'!$B$10="Address 1","",IF(ISNUMBER($H98),IF('Order Form'!$K$14="Yes",'Order Form'!$B$10,""),""))</f>
        <v/>
      </c>
      <c r="R98" s="100" t="str">
        <f>IF('Order Form'!$B$11="Address 2","",IF(ISNUMBER($H98),IF('Order Form'!$K$14="Yes",'Order Form'!$B$11,""),""))</f>
        <v/>
      </c>
      <c r="S98" s="108" t="str">
        <f>IF('Order Form'!$B$12="Address 3","",IF(ISNUMBER($H98),IF('Order Form'!$K$14="Yes",'Order Form'!$B$12,""),""))</f>
        <v/>
      </c>
      <c r="T98" s="100" t="str">
        <f>IF('Order Form'!$B$13="Town","",IF(ISNUMBER($H98),IF('Order Form'!$K$14="Yes",'Order Form'!$B$13,""),""))</f>
        <v/>
      </c>
      <c r="U98" s="46"/>
      <c r="V98" s="115" t="str">
        <f>IF('Order Form'!$B$14="Post Code","",IF(ISNUMBER($H98),IF('Order Form'!$K$14="Yes",'Order Form'!$B$14,""),""))</f>
        <v/>
      </c>
      <c r="W98" s="110" t="str">
        <f>IF('Order Form'!$B$15="Country","",IF(ISNUMBER($H98),IF('Order Form'!$K$14="Yes",VLOOKUP('Order Form'!$B$15,Lists!N:O,2,0),""),""))</f>
        <v/>
      </c>
      <c r="X98" s="112"/>
      <c r="Y98" s="111" t="str">
        <f>IF('Order Form'!$F$8="Phone","",IF(ISNUMBER($H98),IF('Order Form'!$K$14="Yes",'Order Form'!$F$8,""),""))</f>
        <v/>
      </c>
      <c r="Z98" s="109" t="str">
        <f>IF('Order Form'!$F$9="Email","",IF(ISNUMBER($H98),IF('Order Form'!$K$14="Yes",'Order Form'!$F$9,""),""))</f>
        <v/>
      </c>
      <c r="AA98" s="50"/>
      <c r="AC98" s="98" t="str">
        <f>IF(ISNUMBER(($H98)),LEFT('Order Form'!$K$10,2),"")</f>
        <v/>
      </c>
      <c r="AD98" s="46"/>
      <c r="AE98" s="98" t="str">
        <f>IF(AC98="GR",LEFT('Order Form'!$K$11,2),"")</f>
        <v/>
      </c>
      <c r="AF98" s="46"/>
      <c r="AG98" s="50"/>
      <c r="AH98" s="50"/>
      <c r="AI98" s="98" t="str">
        <f>IF(ISNUMBER(($H98)),IF('Order Form'!$K$16="Yes","P",""),"")</f>
        <v/>
      </c>
      <c r="AJ98" s="46"/>
      <c r="AK98" s="118"/>
      <c r="AL98" s="118"/>
      <c r="AM98" s="46"/>
      <c r="AN98" s="46"/>
      <c r="AO98" s="50"/>
      <c r="AP98" s="46"/>
      <c r="AQ98" s="50"/>
      <c r="AR98" s="50"/>
      <c r="AS98" s="50"/>
      <c r="AZ98" s="98" t="str">
        <f>IF(ISNUMBER(($H98)),IF('Order Form'!$K$15="Yes","Y",""),"")</f>
        <v/>
      </c>
      <c r="BD98" s="99" t="e">
        <f>IF('Order Form'!#REF!&gt;0,"OF"," ")</f>
        <v>#REF!</v>
      </c>
      <c r="BE98" s="98" t="e">
        <f>IF('Order Form'!#REF!&gt;0,"Y"," ")</f>
        <v>#REF!</v>
      </c>
      <c r="BF98" s="98" t="e">
        <f>IF('Order Form'!#REF!&gt;0,"STANDARD"," ")</f>
        <v>#REF!</v>
      </c>
    </row>
    <row r="99" spans="1:58">
      <c r="A99" s="46"/>
      <c r="B99" s="105" t="str">
        <f>IF(ISNUMBER(($H99)),'Order Form'!$D$5,"")</f>
        <v/>
      </c>
      <c r="C99" s="104" t="str">
        <f>IF(ISNUMBER(($H99)),'Order Form'!$G$5,"")</f>
        <v/>
      </c>
      <c r="D99" s="104" t="e">
        <f>IF('Order Form'!#REF!="","",IF(ISNUMBER(($H99)),'Order Form'!#REF!,""))</f>
        <v>#REF!</v>
      </c>
      <c r="E99" s="47"/>
      <c r="F99" s="103" t="str">
        <f>IF(ISNUMBER((H99)),SUBSTITUTE(SUBSTITUTE('Order Form'!#REF!,"-","")," ",""),"")</f>
        <v/>
      </c>
      <c r="G99" s="48"/>
      <c r="H99" s="102" t="e">
        <f>IF('Order Form'!#REF!&gt;0,'Order Form'!#REF!," ")</f>
        <v>#REF!</v>
      </c>
      <c r="I99" s="101" t="str">
        <f>IF('Order Form'!$K$13="Yes",(IF('Order Form'!#REF!&gt;0,"",IF('Order Form'!$K$10&lt;&gt;"GR - Gratis",IF('Order Form'!#REF!=0,"",IF(ISNUMBER($H99),'Order Form'!#REF!,"")),""))),"")</f>
        <v/>
      </c>
      <c r="J99" s="101" t="str">
        <f>IF('Order Form'!$K$13="Yes",(IF('Order Form'!#REF!=0,"",IF('Order Form'!$K$10&lt;&gt;"GR - Gratis",IF(ISNUMBER($H99),'Order Form'!#REF!,""),""))),"")</f>
        <v/>
      </c>
      <c r="K99" s="49"/>
      <c r="L99" s="101" t="e">
        <f>IF('Order Form'!#REF!&gt;0,"",IF('Order Form'!#REF!=0,"",IF('Order Form'!$K$10&lt;&gt;"GR - Gratis",IF('Order Form'!$K$12="Yes",IF(ISNUMBER($H99),'Order Form'!#REF!*100,""),""),"")))</f>
        <v>#REF!</v>
      </c>
      <c r="M99" s="101" t="e">
        <f>IF('Order Form'!#REF!&gt;0,"",IF('Order Form'!$K$17=0,"",IF('Order Form'!$K$17=0,"",IF('Order Form'!$K$10&lt;&gt;"GR - Gratis",IF('Order Form'!$K$12="Yes",IF(ISNUMBER($H99),'Order Form'!$K$17*100,""),""),""))))</f>
        <v>#REF!</v>
      </c>
      <c r="N99" s="50"/>
      <c r="O99" s="100" t="str">
        <f>IF('Order Form'!$B$8="Name / Attent Of","",IF(ISNUMBER($H99),IF('Order Form'!$K$14="Yes",'Order Form'!$B$8,""),""))</f>
        <v/>
      </c>
      <c r="P99" s="108" t="str">
        <f>IF('Order Form'!$B$9="Company / Department","",IF(ISNUMBER($H99),IF('Order Form'!$K$14="Yes",'Order Form'!$B$9,""),""))</f>
        <v/>
      </c>
      <c r="Q99" s="100" t="str">
        <f>IF('Order Form'!$B$10="Address 1","",IF(ISNUMBER($H99),IF('Order Form'!$K$14="Yes",'Order Form'!$B$10,""),""))</f>
        <v/>
      </c>
      <c r="R99" s="100" t="str">
        <f>IF('Order Form'!$B$11="Address 2","",IF(ISNUMBER($H99),IF('Order Form'!$K$14="Yes",'Order Form'!$B$11,""),""))</f>
        <v/>
      </c>
      <c r="S99" s="108" t="str">
        <f>IF('Order Form'!$B$12="Address 3","",IF(ISNUMBER($H99),IF('Order Form'!$K$14="Yes",'Order Form'!$B$12,""),""))</f>
        <v/>
      </c>
      <c r="T99" s="100" t="str">
        <f>IF('Order Form'!$B$13="Town","",IF(ISNUMBER($H99),IF('Order Form'!$K$14="Yes",'Order Form'!$B$13,""),""))</f>
        <v/>
      </c>
      <c r="U99" s="46"/>
      <c r="V99" s="115" t="str">
        <f>IF('Order Form'!$B$14="Post Code","",IF(ISNUMBER($H99),IF('Order Form'!$K$14="Yes",'Order Form'!$B$14,""),""))</f>
        <v/>
      </c>
      <c r="W99" s="110" t="str">
        <f>IF('Order Form'!$B$15="Country","",IF(ISNUMBER($H99),IF('Order Form'!$K$14="Yes",VLOOKUP('Order Form'!$B$15,Lists!N:O,2,0),""),""))</f>
        <v/>
      </c>
      <c r="X99" s="112"/>
      <c r="Y99" s="111" t="str">
        <f>IF('Order Form'!$F$8="Phone","",IF(ISNUMBER($H99),IF('Order Form'!$K$14="Yes",'Order Form'!$F$8,""),""))</f>
        <v/>
      </c>
      <c r="Z99" s="109" t="str">
        <f>IF('Order Form'!$F$9="Email","",IF(ISNUMBER($H99),IF('Order Form'!$K$14="Yes",'Order Form'!$F$9,""),""))</f>
        <v/>
      </c>
      <c r="AA99" s="50"/>
      <c r="AC99" s="98" t="str">
        <f>IF(ISNUMBER(($H99)),LEFT('Order Form'!$K$10,2),"")</f>
        <v/>
      </c>
      <c r="AD99" s="46"/>
      <c r="AE99" s="98" t="str">
        <f>IF(AC99="GR",LEFT('Order Form'!$K$11,2),"")</f>
        <v/>
      </c>
      <c r="AF99" s="46"/>
      <c r="AG99" s="50"/>
      <c r="AH99" s="50"/>
      <c r="AI99" s="98" t="str">
        <f>IF(ISNUMBER(($H99)),IF('Order Form'!$K$16="Yes","P",""),"")</f>
        <v/>
      </c>
      <c r="AJ99" s="46"/>
      <c r="AK99" s="118"/>
      <c r="AL99" s="118"/>
      <c r="AM99" s="46"/>
      <c r="AN99" s="46"/>
      <c r="AO99" s="50"/>
      <c r="AP99" s="46"/>
      <c r="AQ99" s="50"/>
      <c r="AR99" s="50"/>
      <c r="AS99" s="50"/>
      <c r="AZ99" s="98" t="str">
        <f>IF(ISNUMBER(($H99)),IF('Order Form'!$K$15="Yes","Y",""),"")</f>
        <v/>
      </c>
      <c r="BD99" s="99" t="e">
        <f>IF('Order Form'!#REF!&gt;0,"OF"," ")</f>
        <v>#REF!</v>
      </c>
      <c r="BE99" s="98" t="e">
        <f>IF('Order Form'!#REF!&gt;0,"Y"," ")</f>
        <v>#REF!</v>
      </c>
      <c r="BF99" s="98" t="e">
        <f>IF('Order Form'!#REF!&gt;0,"STANDARD"," ")</f>
        <v>#REF!</v>
      </c>
    </row>
    <row r="100" spans="1:58">
      <c r="A100" s="46"/>
      <c r="B100" s="105" t="str">
        <f>IF(ISNUMBER(($H100)),'Order Form'!$D$5,"")</f>
        <v/>
      </c>
      <c r="C100" s="104" t="str">
        <f>IF(ISNUMBER(($H100)),'Order Form'!$G$5,"")</f>
        <v/>
      </c>
      <c r="D100" s="104" t="e">
        <f>IF('Order Form'!#REF!="","",IF(ISNUMBER(($H100)),'Order Form'!#REF!,""))</f>
        <v>#REF!</v>
      </c>
      <c r="E100" s="47"/>
      <c r="F100" s="103" t="str">
        <f>IF(ISNUMBER((H100)),SUBSTITUTE(SUBSTITUTE('Order Form'!#REF!,"-","")," ",""),"")</f>
        <v/>
      </c>
      <c r="G100" s="48"/>
      <c r="H100" s="102" t="e">
        <f>IF('Order Form'!#REF!&gt;0,'Order Form'!#REF!," ")</f>
        <v>#REF!</v>
      </c>
      <c r="I100" s="101" t="str">
        <f>IF('Order Form'!$K$13="Yes",(IF('Order Form'!#REF!&gt;0,"",IF('Order Form'!$K$10&lt;&gt;"GR - Gratis",IF('Order Form'!#REF!=0,"",IF(ISNUMBER($H100),'Order Form'!#REF!,"")),""))),"")</f>
        <v/>
      </c>
      <c r="J100" s="101" t="str">
        <f>IF('Order Form'!$K$13="Yes",(IF('Order Form'!#REF!=0,"",IF('Order Form'!$K$10&lt;&gt;"GR - Gratis",IF(ISNUMBER($H100),'Order Form'!#REF!,""),""))),"")</f>
        <v/>
      </c>
      <c r="K100" s="49"/>
      <c r="L100" s="101" t="e">
        <f>IF('Order Form'!#REF!&gt;0,"",IF('Order Form'!#REF!=0,"",IF('Order Form'!$K$10&lt;&gt;"GR - Gratis",IF('Order Form'!$K$12="Yes",IF(ISNUMBER($H100),'Order Form'!#REF!*100,""),""),"")))</f>
        <v>#REF!</v>
      </c>
      <c r="M100" s="101" t="e">
        <f>IF('Order Form'!#REF!&gt;0,"",IF('Order Form'!$K$17=0,"",IF('Order Form'!$K$17=0,"",IF('Order Form'!$K$10&lt;&gt;"GR - Gratis",IF('Order Form'!$K$12="Yes",IF(ISNUMBER($H100),'Order Form'!$K$17*100,""),""),""))))</f>
        <v>#REF!</v>
      </c>
      <c r="N100" s="50"/>
      <c r="O100" s="100" t="str">
        <f>IF('Order Form'!$B$8="Name / Attent Of","",IF(ISNUMBER($H100),IF('Order Form'!$K$14="Yes",'Order Form'!$B$8,""),""))</f>
        <v/>
      </c>
      <c r="P100" s="108" t="str">
        <f>IF('Order Form'!$B$9="Company / Department","",IF(ISNUMBER($H100),IF('Order Form'!$K$14="Yes",'Order Form'!$B$9,""),""))</f>
        <v/>
      </c>
      <c r="Q100" s="100" t="str">
        <f>IF('Order Form'!$B$10="Address 1","",IF(ISNUMBER($H100),IF('Order Form'!$K$14="Yes",'Order Form'!$B$10,""),""))</f>
        <v/>
      </c>
      <c r="R100" s="100" t="str">
        <f>IF('Order Form'!$B$11="Address 2","",IF(ISNUMBER($H100),IF('Order Form'!$K$14="Yes",'Order Form'!$B$11,""),""))</f>
        <v/>
      </c>
      <c r="S100" s="108" t="str">
        <f>IF('Order Form'!$B$12="Address 3","",IF(ISNUMBER($H100),IF('Order Form'!$K$14="Yes",'Order Form'!$B$12,""),""))</f>
        <v/>
      </c>
      <c r="T100" s="100" t="str">
        <f>IF('Order Form'!$B$13="Town","",IF(ISNUMBER($H100),IF('Order Form'!$K$14="Yes",'Order Form'!$B$13,""),""))</f>
        <v/>
      </c>
      <c r="U100" s="46"/>
      <c r="V100" s="115" t="str">
        <f>IF('Order Form'!$B$14="Post Code","",IF(ISNUMBER($H100),IF('Order Form'!$K$14="Yes",'Order Form'!$B$14,""),""))</f>
        <v/>
      </c>
      <c r="W100" s="110" t="str">
        <f>IF('Order Form'!$B$15="Country","",IF(ISNUMBER($H100),IF('Order Form'!$K$14="Yes",VLOOKUP('Order Form'!$B$15,Lists!N:O,2,0),""),""))</f>
        <v/>
      </c>
      <c r="X100" s="112"/>
      <c r="Y100" s="111" t="str">
        <f>IF('Order Form'!$F$8="Phone","",IF(ISNUMBER($H100),IF('Order Form'!$K$14="Yes",'Order Form'!$F$8,""),""))</f>
        <v/>
      </c>
      <c r="Z100" s="109" t="str">
        <f>IF('Order Form'!$F$9="Email","",IF(ISNUMBER($H100),IF('Order Form'!$K$14="Yes",'Order Form'!$F$9,""),""))</f>
        <v/>
      </c>
      <c r="AA100" s="50"/>
      <c r="AC100" s="98" t="str">
        <f>IF(ISNUMBER(($H100)),LEFT('Order Form'!$K$10,2),"")</f>
        <v/>
      </c>
      <c r="AD100" s="46"/>
      <c r="AE100" s="98" t="str">
        <f>IF(AC100="GR",LEFT('Order Form'!$K$11,2),"")</f>
        <v/>
      </c>
      <c r="AF100" s="46"/>
      <c r="AG100" s="50"/>
      <c r="AH100" s="50"/>
      <c r="AI100" s="98" t="str">
        <f>IF(ISNUMBER(($H100)),IF('Order Form'!$K$16="Yes","P",""),"")</f>
        <v/>
      </c>
      <c r="AJ100" s="46"/>
      <c r="AK100" s="118"/>
      <c r="AL100" s="118"/>
      <c r="AM100" s="46"/>
      <c r="AN100" s="46"/>
      <c r="AO100" s="50"/>
      <c r="AP100" s="46"/>
      <c r="AQ100" s="50"/>
      <c r="AR100" s="50"/>
      <c r="AS100" s="50"/>
      <c r="AZ100" s="98" t="str">
        <f>IF(ISNUMBER(($H100)),IF('Order Form'!$K$15="Yes","Y",""),"")</f>
        <v/>
      </c>
      <c r="BD100" s="99" t="e">
        <f>IF('Order Form'!#REF!&gt;0,"OF"," ")</f>
        <v>#REF!</v>
      </c>
      <c r="BE100" s="98" t="e">
        <f>IF('Order Form'!#REF!&gt;0,"Y"," ")</f>
        <v>#REF!</v>
      </c>
      <c r="BF100" s="98" t="e">
        <f>IF('Order Form'!#REF!&gt;0,"STANDARD"," ")</f>
        <v>#REF!</v>
      </c>
    </row>
    <row r="101" spans="1:58">
      <c r="A101" s="46"/>
      <c r="B101" s="105" t="str">
        <f>IF(ISNUMBER(($H101)),'Order Form'!$D$5,"")</f>
        <v/>
      </c>
      <c r="C101" s="104" t="str">
        <f>IF(ISNUMBER(($H101)),'Order Form'!$G$5,"")</f>
        <v/>
      </c>
      <c r="D101" s="104" t="e">
        <f>IF('Order Form'!#REF!="","",IF(ISNUMBER(($H101)),'Order Form'!#REF!,""))</f>
        <v>#REF!</v>
      </c>
      <c r="E101" s="47"/>
      <c r="F101" s="103" t="str">
        <f>IF(ISNUMBER((H101)),SUBSTITUTE(SUBSTITUTE('Order Form'!#REF!,"-","")," ",""),"")</f>
        <v/>
      </c>
      <c r="G101" s="48"/>
      <c r="H101" s="102" t="e">
        <f>IF('Order Form'!#REF!&gt;0,'Order Form'!#REF!," ")</f>
        <v>#REF!</v>
      </c>
      <c r="I101" s="101" t="str">
        <f>IF('Order Form'!$K$13="Yes",(IF('Order Form'!#REF!&gt;0,"",IF('Order Form'!$K$10&lt;&gt;"GR - Gratis",IF('Order Form'!#REF!=0,"",IF(ISNUMBER($H101),'Order Form'!#REF!,"")),""))),"")</f>
        <v/>
      </c>
      <c r="J101" s="101" t="str">
        <f>IF('Order Form'!$K$13="Yes",(IF('Order Form'!#REF!=0,"",IF('Order Form'!$K$10&lt;&gt;"GR - Gratis",IF(ISNUMBER($H101),'Order Form'!#REF!,""),""))),"")</f>
        <v/>
      </c>
      <c r="K101" s="49"/>
      <c r="L101" s="101" t="e">
        <f>IF('Order Form'!#REF!&gt;0,"",IF('Order Form'!#REF!=0,"",IF('Order Form'!$K$10&lt;&gt;"GR - Gratis",IF('Order Form'!$K$12="Yes",IF(ISNUMBER($H101),'Order Form'!#REF!*100,""),""),"")))</f>
        <v>#REF!</v>
      </c>
      <c r="M101" s="101" t="e">
        <f>IF('Order Form'!#REF!&gt;0,"",IF('Order Form'!$K$17=0,"",IF('Order Form'!$K$17=0,"",IF('Order Form'!$K$10&lt;&gt;"GR - Gratis",IF('Order Form'!$K$12="Yes",IF(ISNUMBER($H101),'Order Form'!$K$17*100,""),""),""))))</f>
        <v>#REF!</v>
      </c>
      <c r="N101" s="50"/>
      <c r="O101" s="100" t="str">
        <f>IF('Order Form'!$B$8="Name / Attent Of","",IF(ISNUMBER($H101),IF('Order Form'!$K$14="Yes",'Order Form'!$B$8,""),""))</f>
        <v/>
      </c>
      <c r="P101" s="108" t="str">
        <f>IF('Order Form'!$B$9="Company / Department","",IF(ISNUMBER($H101),IF('Order Form'!$K$14="Yes",'Order Form'!$B$9,""),""))</f>
        <v/>
      </c>
      <c r="Q101" s="100" t="str">
        <f>IF('Order Form'!$B$10="Address 1","",IF(ISNUMBER($H101),IF('Order Form'!$K$14="Yes",'Order Form'!$B$10,""),""))</f>
        <v/>
      </c>
      <c r="R101" s="100" t="str">
        <f>IF('Order Form'!$B$11="Address 2","",IF(ISNUMBER($H101),IF('Order Form'!$K$14="Yes",'Order Form'!$B$11,""),""))</f>
        <v/>
      </c>
      <c r="S101" s="108" t="str">
        <f>IF('Order Form'!$B$12="Address 3","",IF(ISNUMBER($H101),IF('Order Form'!$K$14="Yes",'Order Form'!$B$12,""),""))</f>
        <v/>
      </c>
      <c r="T101" s="100" t="str">
        <f>IF('Order Form'!$B$13="Town","",IF(ISNUMBER($H101),IF('Order Form'!$K$14="Yes",'Order Form'!$B$13,""),""))</f>
        <v/>
      </c>
      <c r="U101" s="46"/>
      <c r="V101" s="115" t="str">
        <f>IF('Order Form'!$B$14="Post Code","",IF(ISNUMBER($H101),IF('Order Form'!$K$14="Yes",'Order Form'!$B$14,""),""))</f>
        <v/>
      </c>
      <c r="W101" s="110" t="str">
        <f>IF('Order Form'!$B$15="Country","",IF(ISNUMBER($H101),IF('Order Form'!$K$14="Yes",VLOOKUP('Order Form'!$B$15,Lists!N:O,2,0),""),""))</f>
        <v/>
      </c>
      <c r="X101" s="112"/>
      <c r="Y101" s="111" t="str">
        <f>IF('Order Form'!$F$8="Phone","",IF(ISNUMBER($H101),IF('Order Form'!$K$14="Yes",'Order Form'!$F$8,""),""))</f>
        <v/>
      </c>
      <c r="Z101" s="109" t="str">
        <f>IF('Order Form'!$F$9="Email","",IF(ISNUMBER($H101),IF('Order Form'!$K$14="Yes",'Order Form'!$F$9,""),""))</f>
        <v/>
      </c>
      <c r="AA101" s="50"/>
      <c r="AC101" s="98" t="str">
        <f>IF(ISNUMBER(($H101)),LEFT('Order Form'!$K$10,2),"")</f>
        <v/>
      </c>
      <c r="AD101" s="46"/>
      <c r="AE101" s="98" t="str">
        <f>IF(AC101="GR",LEFT('Order Form'!$K$11,2),"")</f>
        <v/>
      </c>
      <c r="AF101" s="46"/>
      <c r="AG101" s="50"/>
      <c r="AH101" s="50"/>
      <c r="AI101" s="98" t="str">
        <f>IF(ISNUMBER(($H101)),IF('Order Form'!$K$16="Yes","P",""),"")</f>
        <v/>
      </c>
      <c r="AJ101" s="46"/>
      <c r="AK101" s="118"/>
      <c r="AL101" s="118"/>
      <c r="AM101" s="46"/>
      <c r="AN101" s="46"/>
      <c r="AO101" s="50"/>
      <c r="AP101" s="46"/>
      <c r="AQ101" s="50"/>
      <c r="AR101" s="50"/>
      <c r="AS101" s="50"/>
      <c r="AZ101" s="98" t="str">
        <f>IF(ISNUMBER(($H101)),IF('Order Form'!$K$15="Yes","Y",""),"")</f>
        <v/>
      </c>
      <c r="BD101" s="99" t="e">
        <f>IF('Order Form'!#REF!&gt;0,"OF"," ")</f>
        <v>#REF!</v>
      </c>
      <c r="BE101" s="98" t="e">
        <f>IF('Order Form'!#REF!&gt;0,"Y"," ")</f>
        <v>#REF!</v>
      </c>
      <c r="BF101" s="98" t="e">
        <f>IF('Order Form'!#REF!&gt;0,"STANDARD"," ")</f>
        <v>#REF!</v>
      </c>
    </row>
    <row r="102" spans="1:58">
      <c r="A102" s="46"/>
      <c r="B102" s="105" t="str">
        <f>IF(ISNUMBER(($H102)),'Order Form'!$D$5,"")</f>
        <v/>
      </c>
      <c r="C102" s="104" t="str">
        <f>IF(ISNUMBER(($H102)),'Order Form'!$G$5,"")</f>
        <v/>
      </c>
      <c r="D102" s="104" t="e">
        <f>IF('Order Form'!#REF!="","",IF(ISNUMBER(($H102)),'Order Form'!#REF!,""))</f>
        <v>#REF!</v>
      </c>
      <c r="E102" s="47"/>
      <c r="F102" s="103" t="str">
        <f>IF(ISNUMBER((H102)),SUBSTITUTE(SUBSTITUTE('Order Form'!#REF!,"-","")," ",""),"")</f>
        <v/>
      </c>
      <c r="G102" s="48"/>
      <c r="H102" s="102" t="e">
        <f>IF('Order Form'!#REF!&gt;0,'Order Form'!#REF!," ")</f>
        <v>#REF!</v>
      </c>
      <c r="I102" s="101" t="str">
        <f>IF('Order Form'!$K$13="Yes",(IF('Order Form'!#REF!&gt;0,"",IF('Order Form'!$K$10&lt;&gt;"GR - Gratis",IF('Order Form'!#REF!=0,"",IF(ISNUMBER($H102),'Order Form'!#REF!,"")),""))),"")</f>
        <v/>
      </c>
      <c r="J102" s="101" t="str">
        <f>IF('Order Form'!$K$13="Yes",(IF('Order Form'!#REF!=0,"",IF('Order Form'!$K$10&lt;&gt;"GR - Gratis",IF(ISNUMBER($H102),'Order Form'!#REF!,""),""))),"")</f>
        <v/>
      </c>
      <c r="K102" s="49"/>
      <c r="L102" s="101" t="e">
        <f>IF('Order Form'!#REF!&gt;0,"",IF('Order Form'!#REF!=0,"",IF('Order Form'!$K$10&lt;&gt;"GR - Gratis",IF('Order Form'!$K$12="Yes",IF(ISNUMBER($H102),'Order Form'!#REF!*100,""),""),"")))</f>
        <v>#REF!</v>
      </c>
      <c r="M102" s="101" t="e">
        <f>IF('Order Form'!#REF!&gt;0,"",IF('Order Form'!$K$17=0,"",IF('Order Form'!$K$17=0,"",IF('Order Form'!$K$10&lt;&gt;"GR - Gratis",IF('Order Form'!$K$12="Yes",IF(ISNUMBER($H102),'Order Form'!$K$17*100,""),""),""))))</f>
        <v>#REF!</v>
      </c>
      <c r="N102" s="50"/>
      <c r="O102" s="100" t="str">
        <f>IF('Order Form'!$B$8="Name / Attent Of","",IF(ISNUMBER($H102),IF('Order Form'!$K$14="Yes",'Order Form'!$B$8,""),""))</f>
        <v/>
      </c>
      <c r="P102" s="108" t="str">
        <f>IF('Order Form'!$B$9="Company / Department","",IF(ISNUMBER($H102),IF('Order Form'!$K$14="Yes",'Order Form'!$B$9,""),""))</f>
        <v/>
      </c>
      <c r="Q102" s="100" t="str">
        <f>IF('Order Form'!$B$10="Address 1","",IF(ISNUMBER($H102),IF('Order Form'!$K$14="Yes",'Order Form'!$B$10,""),""))</f>
        <v/>
      </c>
      <c r="R102" s="100" t="str">
        <f>IF('Order Form'!$B$11="Address 2","",IF(ISNUMBER($H102),IF('Order Form'!$K$14="Yes",'Order Form'!$B$11,""),""))</f>
        <v/>
      </c>
      <c r="S102" s="108" t="str">
        <f>IF('Order Form'!$B$12="Address 3","",IF(ISNUMBER($H102),IF('Order Form'!$K$14="Yes",'Order Form'!$B$12,""),""))</f>
        <v/>
      </c>
      <c r="T102" s="100" t="str">
        <f>IF('Order Form'!$B$13="Town","",IF(ISNUMBER($H102),IF('Order Form'!$K$14="Yes",'Order Form'!$B$13,""),""))</f>
        <v/>
      </c>
      <c r="U102" s="46"/>
      <c r="V102" s="115" t="str">
        <f>IF('Order Form'!$B$14="Post Code","",IF(ISNUMBER($H102),IF('Order Form'!$K$14="Yes",'Order Form'!$B$14,""),""))</f>
        <v/>
      </c>
      <c r="W102" s="110" t="str">
        <f>IF('Order Form'!$B$15="Country","",IF(ISNUMBER($H102),IF('Order Form'!$K$14="Yes",VLOOKUP('Order Form'!$B$15,Lists!N:O,2,0),""),""))</f>
        <v/>
      </c>
      <c r="X102" s="112"/>
      <c r="Y102" s="111" t="str">
        <f>IF('Order Form'!$F$8="Phone","",IF(ISNUMBER($H102),IF('Order Form'!$K$14="Yes",'Order Form'!$F$8,""),""))</f>
        <v/>
      </c>
      <c r="Z102" s="109" t="str">
        <f>IF('Order Form'!$F$9="Email","",IF(ISNUMBER($H102),IF('Order Form'!$K$14="Yes",'Order Form'!$F$9,""),""))</f>
        <v/>
      </c>
      <c r="AA102" s="50"/>
      <c r="AC102" s="98" t="str">
        <f>IF(ISNUMBER(($H102)),LEFT('Order Form'!$K$10,2),"")</f>
        <v/>
      </c>
      <c r="AD102" s="46"/>
      <c r="AE102" s="98" t="str">
        <f>IF(AC102="GR",LEFT('Order Form'!$K$11,2),"")</f>
        <v/>
      </c>
      <c r="AF102" s="46"/>
      <c r="AG102" s="50"/>
      <c r="AH102" s="50"/>
      <c r="AI102" s="98" t="str">
        <f>IF(ISNUMBER(($H102)),IF('Order Form'!$K$16="Yes","P",""),"")</f>
        <v/>
      </c>
      <c r="AJ102" s="46"/>
      <c r="AK102" s="118"/>
      <c r="AL102" s="118"/>
      <c r="AM102" s="46"/>
      <c r="AN102" s="46"/>
      <c r="AO102" s="50"/>
      <c r="AP102" s="46"/>
      <c r="AQ102" s="50"/>
      <c r="AR102" s="50"/>
      <c r="AS102" s="50"/>
      <c r="AZ102" s="98" t="str">
        <f>IF(ISNUMBER(($H102)),IF('Order Form'!$K$15="Yes","Y",""),"")</f>
        <v/>
      </c>
      <c r="BD102" s="99" t="e">
        <f>IF('Order Form'!#REF!&gt;0,"OF"," ")</f>
        <v>#REF!</v>
      </c>
      <c r="BE102" s="98" t="e">
        <f>IF('Order Form'!#REF!&gt;0,"Y"," ")</f>
        <v>#REF!</v>
      </c>
      <c r="BF102" s="98" t="e">
        <f>IF('Order Form'!#REF!&gt;0,"STANDARD"," ")</f>
        <v>#REF!</v>
      </c>
    </row>
    <row r="103" spans="1:58">
      <c r="A103" s="46"/>
      <c r="B103" s="105" t="str">
        <f>IF(ISNUMBER(($H103)),'Order Form'!$D$5,"")</f>
        <v/>
      </c>
      <c r="C103" s="104" t="str">
        <f>IF(ISNUMBER(($H103)),'Order Form'!$G$5,"")</f>
        <v/>
      </c>
      <c r="D103" s="104" t="e">
        <f>IF('Order Form'!#REF!="","",IF(ISNUMBER(($H103)),'Order Form'!#REF!,""))</f>
        <v>#REF!</v>
      </c>
      <c r="E103" s="47"/>
      <c r="F103" s="103" t="str">
        <f>IF(ISNUMBER((H103)),SUBSTITUTE(SUBSTITUTE('Order Form'!#REF!,"-","")," ",""),"")</f>
        <v/>
      </c>
      <c r="G103" s="48"/>
      <c r="H103" s="102" t="e">
        <f>IF('Order Form'!#REF!&gt;0,'Order Form'!#REF!," ")</f>
        <v>#REF!</v>
      </c>
      <c r="I103" s="101" t="str">
        <f>IF('Order Form'!$K$13="Yes",(IF('Order Form'!#REF!&gt;0,"",IF('Order Form'!$K$10&lt;&gt;"GR - Gratis",IF('Order Form'!#REF!=0,"",IF(ISNUMBER($H103),'Order Form'!#REF!,"")),""))),"")</f>
        <v/>
      </c>
      <c r="J103" s="101" t="str">
        <f>IF('Order Form'!$K$13="Yes",(IF('Order Form'!#REF!=0,"",IF('Order Form'!$K$10&lt;&gt;"GR - Gratis",IF(ISNUMBER($H103),'Order Form'!#REF!,""),""))),"")</f>
        <v/>
      </c>
      <c r="K103" s="49"/>
      <c r="L103" s="101" t="e">
        <f>IF('Order Form'!#REF!&gt;0,"",IF('Order Form'!#REF!=0,"",IF('Order Form'!$K$10&lt;&gt;"GR - Gratis",IF('Order Form'!$K$12="Yes",IF(ISNUMBER($H103),'Order Form'!#REF!*100,""),""),"")))</f>
        <v>#REF!</v>
      </c>
      <c r="M103" s="101" t="e">
        <f>IF('Order Form'!#REF!&gt;0,"",IF('Order Form'!$K$17=0,"",IF('Order Form'!$K$17=0,"",IF('Order Form'!$K$10&lt;&gt;"GR - Gratis",IF('Order Form'!$K$12="Yes",IF(ISNUMBER($H103),'Order Form'!$K$17*100,""),""),""))))</f>
        <v>#REF!</v>
      </c>
      <c r="N103" s="50"/>
      <c r="O103" s="100" t="str">
        <f>IF('Order Form'!$B$8="Name / Attent Of","",IF(ISNUMBER($H103),IF('Order Form'!$K$14="Yes",'Order Form'!$B$8,""),""))</f>
        <v/>
      </c>
      <c r="P103" s="108" t="str">
        <f>IF('Order Form'!$B$9="Company / Department","",IF(ISNUMBER($H103),IF('Order Form'!$K$14="Yes",'Order Form'!$B$9,""),""))</f>
        <v/>
      </c>
      <c r="Q103" s="100" t="str">
        <f>IF('Order Form'!$B$10="Address 1","",IF(ISNUMBER($H103),IF('Order Form'!$K$14="Yes",'Order Form'!$B$10,""),""))</f>
        <v/>
      </c>
      <c r="R103" s="100" t="str">
        <f>IF('Order Form'!$B$11="Address 2","",IF(ISNUMBER($H103),IF('Order Form'!$K$14="Yes",'Order Form'!$B$11,""),""))</f>
        <v/>
      </c>
      <c r="S103" s="108" t="str">
        <f>IF('Order Form'!$B$12="Address 3","",IF(ISNUMBER($H103),IF('Order Form'!$K$14="Yes",'Order Form'!$B$12,""),""))</f>
        <v/>
      </c>
      <c r="T103" s="100" t="str">
        <f>IF('Order Form'!$B$13="Town","",IF(ISNUMBER($H103),IF('Order Form'!$K$14="Yes",'Order Form'!$B$13,""),""))</f>
        <v/>
      </c>
      <c r="U103" s="46"/>
      <c r="V103" s="115" t="str">
        <f>IF('Order Form'!$B$14="Post Code","",IF(ISNUMBER($H103),IF('Order Form'!$K$14="Yes",'Order Form'!$B$14,""),""))</f>
        <v/>
      </c>
      <c r="W103" s="110" t="str">
        <f>IF('Order Form'!$B$15="Country","",IF(ISNUMBER($H103),IF('Order Form'!$K$14="Yes",VLOOKUP('Order Form'!$B$15,Lists!N:O,2,0),""),""))</f>
        <v/>
      </c>
      <c r="X103" s="112"/>
      <c r="Y103" s="111" t="str">
        <f>IF('Order Form'!$F$8="Phone","",IF(ISNUMBER($H103),IF('Order Form'!$K$14="Yes",'Order Form'!$F$8,""),""))</f>
        <v/>
      </c>
      <c r="Z103" s="109" t="str">
        <f>IF('Order Form'!$F$9="Email","",IF(ISNUMBER($H103),IF('Order Form'!$K$14="Yes",'Order Form'!$F$9,""),""))</f>
        <v/>
      </c>
      <c r="AA103" s="50"/>
      <c r="AC103" s="98" t="str">
        <f>IF(ISNUMBER(($H103)),LEFT('Order Form'!$K$10,2),"")</f>
        <v/>
      </c>
      <c r="AD103" s="46"/>
      <c r="AE103" s="98" t="str">
        <f>IF(AC103="GR",LEFT('Order Form'!$K$11,2),"")</f>
        <v/>
      </c>
      <c r="AF103" s="46"/>
      <c r="AG103" s="50"/>
      <c r="AH103" s="50"/>
      <c r="AI103" s="98" t="str">
        <f>IF(ISNUMBER(($H103)),IF('Order Form'!$K$16="Yes","P",""),"")</f>
        <v/>
      </c>
      <c r="AJ103" s="46"/>
      <c r="AK103" s="118"/>
      <c r="AL103" s="118"/>
      <c r="AM103" s="46"/>
      <c r="AN103" s="46"/>
      <c r="AO103" s="50"/>
      <c r="AP103" s="46"/>
      <c r="AQ103" s="50"/>
      <c r="AR103" s="50"/>
      <c r="AS103" s="50"/>
      <c r="AZ103" s="98" t="str">
        <f>IF(ISNUMBER(($H103)),IF('Order Form'!$K$15="Yes","Y",""),"")</f>
        <v/>
      </c>
      <c r="BD103" s="99" t="e">
        <f>IF('Order Form'!#REF!&gt;0,"OF"," ")</f>
        <v>#REF!</v>
      </c>
      <c r="BE103" s="98" t="e">
        <f>IF('Order Form'!#REF!&gt;0,"Y"," ")</f>
        <v>#REF!</v>
      </c>
      <c r="BF103" s="98" t="e">
        <f>IF('Order Form'!#REF!&gt;0,"STANDARD"," ")</f>
        <v>#REF!</v>
      </c>
    </row>
    <row r="104" spans="1:58">
      <c r="A104" s="46"/>
      <c r="B104" s="105" t="str">
        <f>IF(ISNUMBER(($H104)),'Order Form'!$D$5,"")</f>
        <v/>
      </c>
      <c r="C104" s="104" t="str">
        <f>IF(ISNUMBER(($H104)),'Order Form'!$G$5,"")</f>
        <v/>
      </c>
      <c r="D104" s="104" t="e">
        <f>IF('Order Form'!#REF!="","",IF(ISNUMBER(($H104)),'Order Form'!#REF!,""))</f>
        <v>#REF!</v>
      </c>
      <c r="E104" s="47"/>
      <c r="F104" s="103" t="str">
        <f>IF(ISNUMBER((H104)),SUBSTITUTE(SUBSTITUTE('Order Form'!#REF!,"-","")," ",""),"")</f>
        <v/>
      </c>
      <c r="G104" s="48"/>
      <c r="H104" s="102" t="e">
        <f>IF('Order Form'!#REF!&gt;0,'Order Form'!#REF!," ")</f>
        <v>#REF!</v>
      </c>
      <c r="I104" s="101" t="str">
        <f>IF('Order Form'!$K$13="Yes",(IF('Order Form'!#REF!&gt;0,"",IF('Order Form'!$K$10&lt;&gt;"GR - Gratis",IF('Order Form'!#REF!=0,"",IF(ISNUMBER($H104),'Order Form'!#REF!,"")),""))),"")</f>
        <v/>
      </c>
      <c r="J104" s="101" t="str">
        <f>IF('Order Form'!$K$13="Yes",(IF('Order Form'!#REF!=0,"",IF('Order Form'!$K$10&lt;&gt;"GR - Gratis",IF(ISNUMBER($H104),'Order Form'!#REF!,""),""))),"")</f>
        <v/>
      </c>
      <c r="K104" s="49"/>
      <c r="L104" s="101" t="e">
        <f>IF('Order Form'!#REF!&gt;0,"",IF('Order Form'!#REF!=0,"",IF('Order Form'!$K$10&lt;&gt;"GR - Gratis",IF('Order Form'!$K$12="Yes",IF(ISNUMBER($H104),'Order Form'!#REF!*100,""),""),"")))</f>
        <v>#REF!</v>
      </c>
      <c r="M104" s="101" t="e">
        <f>IF('Order Form'!#REF!&gt;0,"",IF('Order Form'!$K$17=0,"",IF('Order Form'!$K$17=0,"",IF('Order Form'!$K$10&lt;&gt;"GR - Gratis",IF('Order Form'!$K$12="Yes",IF(ISNUMBER($H104),'Order Form'!$K$17*100,""),""),""))))</f>
        <v>#REF!</v>
      </c>
      <c r="N104" s="50"/>
      <c r="O104" s="100" t="str">
        <f>IF('Order Form'!$B$8="Name / Attent Of","",IF(ISNUMBER($H104),IF('Order Form'!$K$14="Yes",'Order Form'!$B$8,""),""))</f>
        <v/>
      </c>
      <c r="P104" s="108" t="str">
        <f>IF('Order Form'!$B$9="Company / Department","",IF(ISNUMBER($H104),IF('Order Form'!$K$14="Yes",'Order Form'!$B$9,""),""))</f>
        <v/>
      </c>
      <c r="Q104" s="100" t="str">
        <f>IF('Order Form'!$B$10="Address 1","",IF(ISNUMBER($H104),IF('Order Form'!$K$14="Yes",'Order Form'!$B$10,""),""))</f>
        <v/>
      </c>
      <c r="R104" s="100" t="str">
        <f>IF('Order Form'!$B$11="Address 2","",IF(ISNUMBER($H104),IF('Order Form'!$K$14="Yes",'Order Form'!$B$11,""),""))</f>
        <v/>
      </c>
      <c r="S104" s="108" t="str">
        <f>IF('Order Form'!$B$12="Address 3","",IF(ISNUMBER($H104),IF('Order Form'!$K$14="Yes",'Order Form'!$B$12,""),""))</f>
        <v/>
      </c>
      <c r="T104" s="100" t="str">
        <f>IF('Order Form'!$B$13="Town","",IF(ISNUMBER($H104),IF('Order Form'!$K$14="Yes",'Order Form'!$B$13,""),""))</f>
        <v/>
      </c>
      <c r="U104" s="46"/>
      <c r="V104" s="115" t="str">
        <f>IF('Order Form'!$B$14="Post Code","",IF(ISNUMBER($H104),IF('Order Form'!$K$14="Yes",'Order Form'!$B$14,""),""))</f>
        <v/>
      </c>
      <c r="W104" s="110" t="str">
        <f>IF('Order Form'!$B$15="Country","",IF(ISNUMBER($H104),IF('Order Form'!$K$14="Yes",VLOOKUP('Order Form'!$B$15,Lists!N:O,2,0),""),""))</f>
        <v/>
      </c>
      <c r="X104" s="112"/>
      <c r="Y104" s="111" t="str">
        <f>IF('Order Form'!$F$8="Phone","",IF(ISNUMBER($H104),IF('Order Form'!$K$14="Yes",'Order Form'!$F$8,""),""))</f>
        <v/>
      </c>
      <c r="Z104" s="109" t="str">
        <f>IF('Order Form'!$F$9="Email","",IF(ISNUMBER($H104),IF('Order Form'!$K$14="Yes",'Order Form'!$F$9,""),""))</f>
        <v/>
      </c>
      <c r="AA104" s="50"/>
      <c r="AC104" s="98" t="str">
        <f>IF(ISNUMBER(($H104)),LEFT('Order Form'!$K$10,2),"")</f>
        <v/>
      </c>
      <c r="AD104" s="46"/>
      <c r="AE104" s="98" t="str">
        <f>IF(AC104="GR",LEFT('Order Form'!$K$11,2),"")</f>
        <v/>
      </c>
      <c r="AF104" s="46"/>
      <c r="AG104" s="50"/>
      <c r="AH104" s="50"/>
      <c r="AI104" s="98" t="str">
        <f>IF(ISNUMBER(($H104)),IF('Order Form'!$K$16="Yes","P",""),"")</f>
        <v/>
      </c>
      <c r="AJ104" s="46"/>
      <c r="AK104" s="118"/>
      <c r="AL104" s="118"/>
      <c r="AM104" s="46"/>
      <c r="AN104" s="46"/>
      <c r="AO104" s="50"/>
      <c r="AP104" s="46"/>
      <c r="AQ104" s="50"/>
      <c r="AR104" s="50"/>
      <c r="AS104" s="50"/>
      <c r="AZ104" s="98" t="str">
        <f>IF(ISNUMBER(($H104)),IF('Order Form'!$K$15="Yes","Y",""),"")</f>
        <v/>
      </c>
      <c r="BD104" s="99" t="e">
        <f>IF('Order Form'!#REF!&gt;0,"OF"," ")</f>
        <v>#REF!</v>
      </c>
      <c r="BE104" s="98" t="e">
        <f>IF('Order Form'!#REF!&gt;0,"Y"," ")</f>
        <v>#REF!</v>
      </c>
      <c r="BF104" s="98" t="e">
        <f>IF('Order Form'!#REF!&gt;0,"STANDARD"," ")</f>
        <v>#REF!</v>
      </c>
    </row>
    <row r="105" spans="1:58">
      <c r="A105" s="46"/>
      <c r="B105" s="105" t="str">
        <f>IF(ISNUMBER(($H105)),'Order Form'!$D$5,"")</f>
        <v/>
      </c>
      <c r="C105" s="104" t="str">
        <f>IF(ISNUMBER(($H105)),'Order Form'!$G$5,"")</f>
        <v/>
      </c>
      <c r="D105" s="104" t="e">
        <f>IF('Order Form'!#REF!="","",IF(ISNUMBER(($H105)),'Order Form'!#REF!,""))</f>
        <v>#REF!</v>
      </c>
      <c r="E105" s="47"/>
      <c r="F105" s="103" t="str">
        <f>IF(ISNUMBER((H105)),SUBSTITUTE(SUBSTITUTE('Order Form'!#REF!,"-","")," ",""),"")</f>
        <v/>
      </c>
      <c r="G105" s="48"/>
      <c r="H105" s="102" t="e">
        <f>IF('Order Form'!#REF!&gt;0,'Order Form'!#REF!," ")</f>
        <v>#REF!</v>
      </c>
      <c r="I105" s="101" t="str">
        <f>IF('Order Form'!$K$13="Yes",(IF('Order Form'!#REF!&gt;0,"",IF('Order Form'!$K$10&lt;&gt;"GR - Gratis",IF('Order Form'!#REF!=0,"",IF(ISNUMBER($H105),'Order Form'!#REF!,"")),""))),"")</f>
        <v/>
      </c>
      <c r="J105" s="101" t="str">
        <f>IF('Order Form'!$K$13="Yes",(IF('Order Form'!#REF!=0,"",IF('Order Form'!$K$10&lt;&gt;"GR - Gratis",IF(ISNUMBER($H105),'Order Form'!#REF!,""),""))),"")</f>
        <v/>
      </c>
      <c r="K105" s="49"/>
      <c r="L105" s="101" t="e">
        <f>IF('Order Form'!#REF!&gt;0,"",IF('Order Form'!#REF!=0,"",IF('Order Form'!$K$10&lt;&gt;"GR - Gratis",IF('Order Form'!$K$12="Yes",IF(ISNUMBER($H105),'Order Form'!#REF!*100,""),""),"")))</f>
        <v>#REF!</v>
      </c>
      <c r="M105" s="101" t="e">
        <f>IF('Order Form'!#REF!&gt;0,"",IF('Order Form'!$K$17=0,"",IF('Order Form'!$K$17=0,"",IF('Order Form'!$K$10&lt;&gt;"GR - Gratis",IF('Order Form'!$K$12="Yes",IF(ISNUMBER($H105),'Order Form'!$K$17*100,""),""),""))))</f>
        <v>#REF!</v>
      </c>
      <c r="N105" s="50"/>
      <c r="O105" s="100" t="str">
        <f>IF('Order Form'!$B$8="Name / Attent Of","",IF(ISNUMBER($H105),IF('Order Form'!$K$14="Yes",'Order Form'!$B$8,""),""))</f>
        <v/>
      </c>
      <c r="P105" s="108" t="str">
        <f>IF('Order Form'!$B$9="Company / Department","",IF(ISNUMBER($H105),IF('Order Form'!$K$14="Yes",'Order Form'!$B$9,""),""))</f>
        <v/>
      </c>
      <c r="Q105" s="100" t="str">
        <f>IF('Order Form'!$B$10="Address 1","",IF(ISNUMBER($H105),IF('Order Form'!$K$14="Yes",'Order Form'!$B$10,""),""))</f>
        <v/>
      </c>
      <c r="R105" s="100" t="str">
        <f>IF('Order Form'!$B$11="Address 2","",IF(ISNUMBER($H105),IF('Order Form'!$K$14="Yes",'Order Form'!$B$11,""),""))</f>
        <v/>
      </c>
      <c r="S105" s="108" t="str">
        <f>IF('Order Form'!$B$12="Address 3","",IF(ISNUMBER($H105),IF('Order Form'!$K$14="Yes",'Order Form'!$B$12,""),""))</f>
        <v/>
      </c>
      <c r="T105" s="100" t="str">
        <f>IF('Order Form'!$B$13="Town","",IF(ISNUMBER($H105),IF('Order Form'!$K$14="Yes",'Order Form'!$B$13,""),""))</f>
        <v/>
      </c>
      <c r="U105" s="46"/>
      <c r="V105" s="115" t="str">
        <f>IF('Order Form'!$B$14="Post Code","",IF(ISNUMBER($H105),IF('Order Form'!$K$14="Yes",'Order Form'!$B$14,""),""))</f>
        <v/>
      </c>
      <c r="W105" s="110" t="str">
        <f>IF('Order Form'!$B$15="Country","",IF(ISNUMBER($H105),IF('Order Form'!$K$14="Yes",VLOOKUP('Order Form'!$B$15,Lists!N:O,2,0),""),""))</f>
        <v/>
      </c>
      <c r="X105" s="112"/>
      <c r="Y105" s="111" t="str">
        <f>IF('Order Form'!$F$8="Phone","",IF(ISNUMBER($H105),IF('Order Form'!$K$14="Yes",'Order Form'!$F$8,""),""))</f>
        <v/>
      </c>
      <c r="Z105" s="109" t="str">
        <f>IF('Order Form'!$F$9="Email","",IF(ISNUMBER($H105),IF('Order Form'!$K$14="Yes",'Order Form'!$F$9,""),""))</f>
        <v/>
      </c>
      <c r="AA105" s="50"/>
      <c r="AC105" s="98" t="str">
        <f>IF(ISNUMBER(($H105)),LEFT('Order Form'!$K$10,2),"")</f>
        <v/>
      </c>
      <c r="AD105" s="46"/>
      <c r="AE105" s="98" t="str">
        <f>IF(AC105="GR",LEFT('Order Form'!$K$11,2),"")</f>
        <v/>
      </c>
      <c r="AF105" s="46"/>
      <c r="AG105" s="50"/>
      <c r="AH105" s="50"/>
      <c r="AI105" s="98" t="str">
        <f>IF(ISNUMBER(($H105)),IF('Order Form'!$K$16="Yes","P",""),"")</f>
        <v/>
      </c>
      <c r="AJ105" s="46"/>
      <c r="AK105" s="118"/>
      <c r="AL105" s="118"/>
      <c r="AM105" s="46"/>
      <c r="AN105" s="46"/>
      <c r="AO105" s="50"/>
      <c r="AP105" s="46"/>
      <c r="AQ105" s="50"/>
      <c r="AR105" s="50"/>
      <c r="AS105" s="50"/>
      <c r="AZ105" s="98" t="str">
        <f>IF(ISNUMBER(($H105)),IF('Order Form'!$K$15="Yes","Y",""),"")</f>
        <v/>
      </c>
      <c r="BD105" s="99" t="e">
        <f>IF('Order Form'!#REF!&gt;0,"OF"," ")</f>
        <v>#REF!</v>
      </c>
      <c r="BE105" s="98" t="e">
        <f>IF('Order Form'!#REF!&gt;0,"Y"," ")</f>
        <v>#REF!</v>
      </c>
      <c r="BF105" s="98" t="e">
        <f>IF('Order Form'!#REF!&gt;0,"STANDARD"," ")</f>
        <v>#REF!</v>
      </c>
    </row>
    <row r="106" spans="1:58">
      <c r="A106" s="46"/>
      <c r="B106" s="105" t="str">
        <f>IF(ISNUMBER(($H106)),'Order Form'!$D$5,"")</f>
        <v/>
      </c>
      <c r="C106" s="104" t="str">
        <f>IF(ISNUMBER(($H106)),'Order Form'!$G$5,"")</f>
        <v/>
      </c>
      <c r="D106" s="104" t="e">
        <f>IF('Order Form'!#REF!="","",IF(ISNUMBER(($H106)),'Order Form'!#REF!,""))</f>
        <v>#REF!</v>
      </c>
      <c r="E106" s="47"/>
      <c r="F106" s="103" t="str">
        <f>IF(ISNUMBER((H106)),SUBSTITUTE(SUBSTITUTE('Order Form'!#REF!,"-","")," ",""),"")</f>
        <v/>
      </c>
      <c r="G106" s="48"/>
      <c r="H106" s="102" t="e">
        <f>IF('Order Form'!#REF!&gt;0,'Order Form'!#REF!," ")</f>
        <v>#REF!</v>
      </c>
      <c r="I106" s="101" t="str">
        <f>IF('Order Form'!$K$13="Yes",(IF('Order Form'!#REF!&gt;0,"",IF('Order Form'!$K$10&lt;&gt;"GR - Gratis",IF('Order Form'!#REF!=0,"",IF(ISNUMBER($H106),'Order Form'!#REF!,"")),""))),"")</f>
        <v/>
      </c>
      <c r="J106" s="101" t="str">
        <f>IF('Order Form'!$K$13="Yes",(IF('Order Form'!#REF!=0,"",IF('Order Form'!$K$10&lt;&gt;"GR - Gratis",IF(ISNUMBER($H106),'Order Form'!#REF!,""),""))),"")</f>
        <v/>
      </c>
      <c r="K106" s="49"/>
      <c r="L106" s="101" t="e">
        <f>IF('Order Form'!#REF!&gt;0,"",IF('Order Form'!#REF!=0,"",IF('Order Form'!$K$10&lt;&gt;"GR - Gratis",IF('Order Form'!$K$12="Yes",IF(ISNUMBER($H106),'Order Form'!#REF!*100,""),""),"")))</f>
        <v>#REF!</v>
      </c>
      <c r="M106" s="101" t="e">
        <f>IF('Order Form'!#REF!&gt;0,"",IF('Order Form'!$K$17=0,"",IF('Order Form'!$K$17=0,"",IF('Order Form'!$K$10&lt;&gt;"GR - Gratis",IF('Order Form'!$K$12="Yes",IF(ISNUMBER($H106),'Order Form'!$K$17*100,""),""),""))))</f>
        <v>#REF!</v>
      </c>
      <c r="N106" s="50"/>
      <c r="O106" s="100" t="str">
        <f>IF('Order Form'!$B$8="Name / Attent Of","",IF(ISNUMBER($H106),IF('Order Form'!$K$14="Yes",'Order Form'!$B$8,""),""))</f>
        <v/>
      </c>
      <c r="P106" s="108" t="str">
        <f>IF('Order Form'!$B$9="Company / Department","",IF(ISNUMBER($H106),IF('Order Form'!$K$14="Yes",'Order Form'!$B$9,""),""))</f>
        <v/>
      </c>
      <c r="Q106" s="100" t="str">
        <f>IF('Order Form'!$B$10="Address 1","",IF(ISNUMBER($H106),IF('Order Form'!$K$14="Yes",'Order Form'!$B$10,""),""))</f>
        <v/>
      </c>
      <c r="R106" s="100" t="str">
        <f>IF('Order Form'!$B$11="Address 2","",IF(ISNUMBER($H106),IF('Order Form'!$K$14="Yes",'Order Form'!$B$11,""),""))</f>
        <v/>
      </c>
      <c r="S106" s="108" t="str">
        <f>IF('Order Form'!$B$12="Address 3","",IF(ISNUMBER($H106),IF('Order Form'!$K$14="Yes",'Order Form'!$B$12,""),""))</f>
        <v/>
      </c>
      <c r="T106" s="100" t="str">
        <f>IF('Order Form'!$B$13="Town","",IF(ISNUMBER($H106),IF('Order Form'!$K$14="Yes",'Order Form'!$B$13,""),""))</f>
        <v/>
      </c>
      <c r="U106" s="46"/>
      <c r="V106" s="115" t="str">
        <f>IF('Order Form'!$B$14="Post Code","",IF(ISNUMBER($H106),IF('Order Form'!$K$14="Yes",'Order Form'!$B$14,""),""))</f>
        <v/>
      </c>
      <c r="W106" s="110" t="str">
        <f>IF('Order Form'!$B$15="Country","",IF(ISNUMBER($H106),IF('Order Form'!$K$14="Yes",VLOOKUP('Order Form'!$B$15,Lists!N:O,2,0),""),""))</f>
        <v/>
      </c>
      <c r="X106" s="112"/>
      <c r="Y106" s="111" t="str">
        <f>IF('Order Form'!$F$8="Phone","",IF(ISNUMBER($H106),IF('Order Form'!$K$14="Yes",'Order Form'!$F$8,""),""))</f>
        <v/>
      </c>
      <c r="Z106" s="109" t="str">
        <f>IF('Order Form'!$F$9="Email","",IF(ISNUMBER($H106),IF('Order Form'!$K$14="Yes",'Order Form'!$F$9,""),""))</f>
        <v/>
      </c>
      <c r="AA106" s="50"/>
      <c r="AC106" s="98" t="str">
        <f>IF(ISNUMBER(($H106)),LEFT('Order Form'!$K$10,2),"")</f>
        <v/>
      </c>
      <c r="AD106" s="46"/>
      <c r="AE106" s="98" t="str">
        <f>IF(AC106="GR",LEFT('Order Form'!$K$11,2),"")</f>
        <v/>
      </c>
      <c r="AF106" s="46"/>
      <c r="AG106" s="50"/>
      <c r="AH106" s="50"/>
      <c r="AI106" s="98" t="str">
        <f>IF(ISNUMBER(($H106)),IF('Order Form'!$K$16="Yes","P",""),"")</f>
        <v/>
      </c>
      <c r="AJ106" s="46"/>
      <c r="AK106" s="118"/>
      <c r="AL106" s="118"/>
      <c r="AM106" s="46"/>
      <c r="AN106" s="46"/>
      <c r="AO106" s="50"/>
      <c r="AP106" s="46"/>
      <c r="AQ106" s="50"/>
      <c r="AR106" s="50"/>
      <c r="AS106" s="50"/>
      <c r="AZ106" s="98" t="str">
        <f>IF(ISNUMBER(($H106)),IF('Order Form'!$K$15="Yes","Y",""),"")</f>
        <v/>
      </c>
      <c r="BD106" s="99" t="e">
        <f>IF('Order Form'!#REF!&gt;0,"OF"," ")</f>
        <v>#REF!</v>
      </c>
      <c r="BE106" s="98" t="e">
        <f>IF('Order Form'!#REF!&gt;0,"Y"," ")</f>
        <v>#REF!</v>
      </c>
      <c r="BF106" s="98" t="e">
        <f>IF('Order Form'!#REF!&gt;0,"STANDARD"," ")</f>
        <v>#REF!</v>
      </c>
    </row>
    <row r="107" spans="1:58">
      <c r="A107" s="46"/>
      <c r="B107" s="105" t="str">
        <f>IF(ISNUMBER(($H107)),'Order Form'!$D$5,"")</f>
        <v/>
      </c>
      <c r="C107" s="104" t="str">
        <f>IF(ISNUMBER(($H107)),'Order Form'!$G$5,"")</f>
        <v/>
      </c>
      <c r="D107" s="104" t="e">
        <f>IF('Order Form'!#REF!="","",IF(ISNUMBER(($H107)),'Order Form'!#REF!,""))</f>
        <v>#REF!</v>
      </c>
      <c r="E107" s="47"/>
      <c r="F107" s="103" t="str">
        <f>IF(ISNUMBER((H107)),SUBSTITUTE(SUBSTITUTE('Order Form'!#REF!,"-","")," ",""),"")</f>
        <v/>
      </c>
      <c r="G107" s="48"/>
      <c r="H107" s="102" t="e">
        <f>IF('Order Form'!#REF!&gt;0,'Order Form'!#REF!," ")</f>
        <v>#REF!</v>
      </c>
      <c r="I107" s="101" t="str">
        <f>IF('Order Form'!$K$13="Yes",(IF('Order Form'!#REF!&gt;0,"",IF('Order Form'!$K$10&lt;&gt;"GR - Gratis",IF('Order Form'!#REF!=0,"",IF(ISNUMBER($H107),'Order Form'!#REF!,"")),""))),"")</f>
        <v/>
      </c>
      <c r="J107" s="101" t="str">
        <f>IF('Order Form'!$K$13="Yes",(IF('Order Form'!#REF!=0,"",IF('Order Form'!$K$10&lt;&gt;"GR - Gratis",IF(ISNUMBER($H107),'Order Form'!#REF!,""),""))),"")</f>
        <v/>
      </c>
      <c r="K107" s="49"/>
      <c r="L107" s="101" t="e">
        <f>IF('Order Form'!#REF!&gt;0,"",IF('Order Form'!#REF!=0,"",IF('Order Form'!$K$10&lt;&gt;"GR - Gratis",IF('Order Form'!$K$12="Yes",IF(ISNUMBER($H107),'Order Form'!#REF!*100,""),""),"")))</f>
        <v>#REF!</v>
      </c>
      <c r="M107" s="101" t="e">
        <f>IF('Order Form'!#REF!&gt;0,"",IF('Order Form'!$K$17=0,"",IF('Order Form'!$K$17=0,"",IF('Order Form'!$K$10&lt;&gt;"GR - Gratis",IF('Order Form'!$K$12="Yes",IF(ISNUMBER($H107),'Order Form'!$K$17*100,""),""),""))))</f>
        <v>#REF!</v>
      </c>
      <c r="N107" s="50"/>
      <c r="O107" s="100" t="str">
        <f>IF('Order Form'!$B$8="Name / Attent Of","",IF(ISNUMBER($H107),IF('Order Form'!$K$14="Yes",'Order Form'!$B$8,""),""))</f>
        <v/>
      </c>
      <c r="P107" s="108" t="str">
        <f>IF('Order Form'!$B$9="Company / Department","",IF(ISNUMBER($H107),IF('Order Form'!$K$14="Yes",'Order Form'!$B$9,""),""))</f>
        <v/>
      </c>
      <c r="Q107" s="100" t="str">
        <f>IF('Order Form'!$B$10="Address 1","",IF(ISNUMBER($H107),IF('Order Form'!$K$14="Yes",'Order Form'!$B$10,""),""))</f>
        <v/>
      </c>
      <c r="R107" s="100" t="str">
        <f>IF('Order Form'!$B$11="Address 2","",IF(ISNUMBER($H107),IF('Order Form'!$K$14="Yes",'Order Form'!$B$11,""),""))</f>
        <v/>
      </c>
      <c r="S107" s="108" t="str">
        <f>IF('Order Form'!$B$12="Address 3","",IF(ISNUMBER($H107),IF('Order Form'!$K$14="Yes",'Order Form'!$B$12,""),""))</f>
        <v/>
      </c>
      <c r="T107" s="100" t="str">
        <f>IF('Order Form'!$B$13="Town","",IF(ISNUMBER($H107),IF('Order Form'!$K$14="Yes",'Order Form'!$B$13,""),""))</f>
        <v/>
      </c>
      <c r="U107" s="46"/>
      <c r="V107" s="115" t="str">
        <f>IF('Order Form'!$B$14="Post Code","",IF(ISNUMBER($H107),IF('Order Form'!$K$14="Yes",'Order Form'!$B$14,""),""))</f>
        <v/>
      </c>
      <c r="W107" s="110" t="str">
        <f>IF('Order Form'!$B$15="Country","",IF(ISNUMBER($H107),IF('Order Form'!$K$14="Yes",VLOOKUP('Order Form'!$B$15,Lists!N:O,2,0),""),""))</f>
        <v/>
      </c>
      <c r="X107" s="112"/>
      <c r="Y107" s="111" t="str">
        <f>IF('Order Form'!$F$8="Phone","",IF(ISNUMBER($H107),IF('Order Form'!$K$14="Yes",'Order Form'!$F$8,""),""))</f>
        <v/>
      </c>
      <c r="Z107" s="109" t="str">
        <f>IF('Order Form'!$F$9="Email","",IF(ISNUMBER($H107),IF('Order Form'!$K$14="Yes",'Order Form'!$F$9,""),""))</f>
        <v/>
      </c>
      <c r="AA107" s="50"/>
      <c r="AC107" s="98" t="str">
        <f>IF(ISNUMBER(($H107)),LEFT('Order Form'!$K$10,2),"")</f>
        <v/>
      </c>
      <c r="AD107" s="46"/>
      <c r="AE107" s="98" t="str">
        <f>IF(AC107="GR",LEFT('Order Form'!$K$11,2),"")</f>
        <v/>
      </c>
      <c r="AF107" s="46"/>
      <c r="AG107" s="50"/>
      <c r="AH107" s="50"/>
      <c r="AI107" s="98" t="str">
        <f>IF(ISNUMBER(($H107)),IF('Order Form'!$K$16="Yes","P",""),"")</f>
        <v/>
      </c>
      <c r="AJ107" s="46"/>
      <c r="AK107" s="118"/>
      <c r="AL107" s="118"/>
      <c r="AM107" s="46"/>
      <c r="AN107" s="46"/>
      <c r="AO107" s="50"/>
      <c r="AP107" s="46"/>
      <c r="AQ107" s="50"/>
      <c r="AR107" s="50"/>
      <c r="AS107" s="50"/>
      <c r="AZ107" s="98" t="str">
        <f>IF(ISNUMBER(($H107)),IF('Order Form'!$K$15="Yes","Y",""),"")</f>
        <v/>
      </c>
      <c r="BD107" s="99" t="e">
        <f>IF('Order Form'!#REF!&gt;0,"OF"," ")</f>
        <v>#REF!</v>
      </c>
      <c r="BE107" s="98" t="e">
        <f>IF('Order Form'!#REF!&gt;0,"Y"," ")</f>
        <v>#REF!</v>
      </c>
      <c r="BF107" s="98" t="e">
        <f>IF('Order Form'!#REF!&gt;0,"STANDARD"," ")</f>
        <v>#REF!</v>
      </c>
    </row>
    <row r="108" spans="1:58">
      <c r="A108" s="46"/>
      <c r="B108" s="105" t="str">
        <f>IF(ISNUMBER(($H108)),'Order Form'!$D$5,"")</f>
        <v/>
      </c>
      <c r="C108" s="104" t="str">
        <f>IF(ISNUMBER(($H108)),'Order Form'!$G$5,"")</f>
        <v/>
      </c>
      <c r="D108" s="104" t="e">
        <f>IF('Order Form'!#REF!="","",IF(ISNUMBER(($H108)),'Order Form'!#REF!,""))</f>
        <v>#REF!</v>
      </c>
      <c r="E108" s="47"/>
      <c r="F108" s="103" t="str">
        <f>IF(ISNUMBER((H108)),SUBSTITUTE(SUBSTITUTE('Order Form'!#REF!,"-","")," ",""),"")</f>
        <v/>
      </c>
      <c r="G108" s="48"/>
      <c r="H108" s="102" t="e">
        <f>IF('Order Form'!#REF!&gt;0,'Order Form'!#REF!," ")</f>
        <v>#REF!</v>
      </c>
      <c r="I108" s="101" t="str">
        <f>IF('Order Form'!$K$13="Yes",(IF('Order Form'!#REF!&gt;0,"",IF('Order Form'!$K$10&lt;&gt;"GR - Gratis",IF('Order Form'!#REF!=0,"",IF(ISNUMBER($H108),'Order Form'!#REF!,"")),""))),"")</f>
        <v/>
      </c>
      <c r="J108" s="101" t="str">
        <f>IF('Order Form'!$K$13="Yes",(IF('Order Form'!#REF!=0,"",IF('Order Form'!$K$10&lt;&gt;"GR - Gratis",IF(ISNUMBER($H108),'Order Form'!#REF!,""),""))),"")</f>
        <v/>
      </c>
      <c r="K108" s="49"/>
      <c r="L108" s="101" t="e">
        <f>IF('Order Form'!#REF!&gt;0,"",IF('Order Form'!#REF!=0,"",IF('Order Form'!$K$10&lt;&gt;"GR - Gratis",IF('Order Form'!$K$12="Yes",IF(ISNUMBER($H108),'Order Form'!#REF!*100,""),""),"")))</f>
        <v>#REF!</v>
      </c>
      <c r="M108" s="101" t="e">
        <f>IF('Order Form'!#REF!&gt;0,"",IF('Order Form'!$K$17=0,"",IF('Order Form'!$K$17=0,"",IF('Order Form'!$K$10&lt;&gt;"GR - Gratis",IF('Order Form'!$K$12="Yes",IF(ISNUMBER($H108),'Order Form'!$K$17*100,""),""),""))))</f>
        <v>#REF!</v>
      </c>
      <c r="N108" s="50"/>
      <c r="O108" s="100" t="str">
        <f>IF('Order Form'!$B$8="Name / Attent Of","",IF(ISNUMBER($H108),IF('Order Form'!$K$14="Yes",'Order Form'!$B$8,""),""))</f>
        <v/>
      </c>
      <c r="P108" s="108" t="str">
        <f>IF('Order Form'!$B$9="Company / Department","",IF(ISNUMBER($H108),IF('Order Form'!$K$14="Yes",'Order Form'!$B$9,""),""))</f>
        <v/>
      </c>
      <c r="Q108" s="100" t="str">
        <f>IF('Order Form'!$B$10="Address 1","",IF(ISNUMBER($H108),IF('Order Form'!$K$14="Yes",'Order Form'!$B$10,""),""))</f>
        <v/>
      </c>
      <c r="R108" s="100" t="str">
        <f>IF('Order Form'!$B$11="Address 2","",IF(ISNUMBER($H108),IF('Order Form'!$K$14="Yes",'Order Form'!$B$11,""),""))</f>
        <v/>
      </c>
      <c r="S108" s="108" t="str">
        <f>IF('Order Form'!$B$12="Address 3","",IF(ISNUMBER($H108),IF('Order Form'!$K$14="Yes",'Order Form'!$B$12,""),""))</f>
        <v/>
      </c>
      <c r="T108" s="100" t="str">
        <f>IF('Order Form'!$B$13="Town","",IF(ISNUMBER($H108),IF('Order Form'!$K$14="Yes",'Order Form'!$B$13,""),""))</f>
        <v/>
      </c>
      <c r="U108" s="46"/>
      <c r="V108" s="115" t="str">
        <f>IF('Order Form'!$B$14="Post Code","",IF(ISNUMBER($H108),IF('Order Form'!$K$14="Yes",'Order Form'!$B$14,""),""))</f>
        <v/>
      </c>
      <c r="W108" s="110" t="str">
        <f>IF('Order Form'!$B$15="Country","",IF(ISNUMBER($H108),IF('Order Form'!$K$14="Yes",VLOOKUP('Order Form'!$B$15,Lists!N:O,2,0),""),""))</f>
        <v/>
      </c>
      <c r="X108" s="112"/>
      <c r="Y108" s="111" t="str">
        <f>IF('Order Form'!$F$8="Phone","",IF(ISNUMBER($H108),IF('Order Form'!$K$14="Yes",'Order Form'!$F$8,""),""))</f>
        <v/>
      </c>
      <c r="Z108" s="109" t="str">
        <f>IF('Order Form'!$F$9="Email","",IF(ISNUMBER($H108),IF('Order Form'!$K$14="Yes",'Order Form'!$F$9,""),""))</f>
        <v/>
      </c>
      <c r="AA108" s="50"/>
      <c r="AC108" s="98" t="str">
        <f>IF(ISNUMBER(($H108)),LEFT('Order Form'!$K$10,2),"")</f>
        <v/>
      </c>
      <c r="AD108" s="46"/>
      <c r="AE108" s="98" t="str">
        <f>IF(AC108="GR",LEFT('Order Form'!$K$11,2),"")</f>
        <v/>
      </c>
      <c r="AF108" s="46"/>
      <c r="AG108" s="50"/>
      <c r="AH108" s="50"/>
      <c r="AI108" s="98" t="str">
        <f>IF(ISNUMBER(($H108)),IF('Order Form'!$K$16="Yes","P",""),"")</f>
        <v/>
      </c>
      <c r="AJ108" s="46"/>
      <c r="AK108" s="118"/>
      <c r="AL108" s="118"/>
      <c r="AM108" s="46"/>
      <c r="AN108" s="46"/>
      <c r="AO108" s="50"/>
      <c r="AP108" s="46"/>
      <c r="AQ108" s="50"/>
      <c r="AR108" s="50"/>
      <c r="AS108" s="50"/>
      <c r="AZ108" s="98" t="str">
        <f>IF(ISNUMBER(($H108)),IF('Order Form'!$K$15="Yes","Y",""),"")</f>
        <v/>
      </c>
      <c r="BD108" s="99" t="e">
        <f>IF('Order Form'!#REF!&gt;0,"OF"," ")</f>
        <v>#REF!</v>
      </c>
      <c r="BE108" s="98" t="e">
        <f>IF('Order Form'!#REF!&gt;0,"Y"," ")</f>
        <v>#REF!</v>
      </c>
      <c r="BF108" s="98" t="e">
        <f>IF('Order Form'!#REF!&gt;0,"STANDARD"," ")</f>
        <v>#REF!</v>
      </c>
    </row>
    <row r="109" spans="1:58">
      <c r="A109" s="46"/>
      <c r="B109" s="105" t="str">
        <f>IF(ISNUMBER(($H109)),'Order Form'!$D$5,"")</f>
        <v/>
      </c>
      <c r="C109" s="104" t="str">
        <f>IF(ISNUMBER(($H109)),'Order Form'!$G$5,"")</f>
        <v/>
      </c>
      <c r="D109" s="104" t="e">
        <f>IF('Order Form'!#REF!="","",IF(ISNUMBER(($H109)),'Order Form'!#REF!,""))</f>
        <v>#REF!</v>
      </c>
      <c r="E109" s="47"/>
      <c r="F109" s="103" t="str">
        <f>IF(ISNUMBER((H109)),SUBSTITUTE(SUBSTITUTE('Order Form'!#REF!,"-","")," ",""),"")</f>
        <v/>
      </c>
      <c r="G109" s="48"/>
      <c r="H109" s="102" t="e">
        <f>IF('Order Form'!#REF!&gt;0,'Order Form'!#REF!," ")</f>
        <v>#REF!</v>
      </c>
      <c r="I109" s="101" t="str">
        <f>IF('Order Form'!$K$13="Yes",(IF('Order Form'!#REF!&gt;0,"",IF('Order Form'!$K$10&lt;&gt;"GR - Gratis",IF('Order Form'!#REF!=0,"",IF(ISNUMBER($H109),'Order Form'!#REF!,"")),""))),"")</f>
        <v/>
      </c>
      <c r="J109" s="101" t="str">
        <f>IF('Order Form'!$K$13="Yes",(IF('Order Form'!#REF!=0,"",IF('Order Form'!$K$10&lt;&gt;"GR - Gratis",IF(ISNUMBER($H109),'Order Form'!#REF!,""),""))),"")</f>
        <v/>
      </c>
      <c r="K109" s="49"/>
      <c r="L109" s="101" t="e">
        <f>IF('Order Form'!#REF!&gt;0,"",IF('Order Form'!#REF!=0,"",IF('Order Form'!$K$10&lt;&gt;"GR - Gratis",IF('Order Form'!$K$12="Yes",IF(ISNUMBER($H109),'Order Form'!#REF!*100,""),""),"")))</f>
        <v>#REF!</v>
      </c>
      <c r="M109" s="101" t="e">
        <f>IF('Order Form'!#REF!&gt;0,"",IF('Order Form'!$K$17=0,"",IF('Order Form'!$K$17=0,"",IF('Order Form'!$K$10&lt;&gt;"GR - Gratis",IF('Order Form'!$K$12="Yes",IF(ISNUMBER($H109),'Order Form'!$K$17*100,""),""),""))))</f>
        <v>#REF!</v>
      </c>
      <c r="N109" s="50"/>
      <c r="O109" s="100" t="str">
        <f>IF('Order Form'!$B$8="Name / Attent Of","",IF(ISNUMBER($H109),IF('Order Form'!$K$14="Yes",'Order Form'!$B$8,""),""))</f>
        <v/>
      </c>
      <c r="P109" s="108" t="str">
        <f>IF('Order Form'!$B$9="Company / Department","",IF(ISNUMBER($H109),IF('Order Form'!$K$14="Yes",'Order Form'!$B$9,""),""))</f>
        <v/>
      </c>
      <c r="Q109" s="100" t="str">
        <f>IF('Order Form'!$B$10="Address 1","",IF(ISNUMBER($H109),IF('Order Form'!$K$14="Yes",'Order Form'!$B$10,""),""))</f>
        <v/>
      </c>
      <c r="R109" s="100" t="str">
        <f>IF('Order Form'!$B$11="Address 2","",IF(ISNUMBER($H109),IF('Order Form'!$K$14="Yes",'Order Form'!$B$11,""),""))</f>
        <v/>
      </c>
      <c r="S109" s="108" t="str">
        <f>IF('Order Form'!$B$12="Address 3","",IF(ISNUMBER($H109),IF('Order Form'!$K$14="Yes",'Order Form'!$B$12,""),""))</f>
        <v/>
      </c>
      <c r="T109" s="100" t="str">
        <f>IF('Order Form'!$B$13="Town","",IF(ISNUMBER($H109),IF('Order Form'!$K$14="Yes",'Order Form'!$B$13,""),""))</f>
        <v/>
      </c>
      <c r="U109" s="46"/>
      <c r="V109" s="115" t="str">
        <f>IF('Order Form'!$B$14="Post Code","",IF(ISNUMBER($H109),IF('Order Form'!$K$14="Yes",'Order Form'!$B$14,""),""))</f>
        <v/>
      </c>
      <c r="W109" s="110" t="str">
        <f>IF('Order Form'!$B$15="Country","",IF(ISNUMBER($H109),IF('Order Form'!$K$14="Yes",VLOOKUP('Order Form'!$B$15,Lists!N:O,2,0),""),""))</f>
        <v/>
      </c>
      <c r="X109" s="112"/>
      <c r="Y109" s="111" t="str">
        <f>IF('Order Form'!$F$8="Phone","",IF(ISNUMBER($H109),IF('Order Form'!$K$14="Yes",'Order Form'!$F$8,""),""))</f>
        <v/>
      </c>
      <c r="Z109" s="109" t="str">
        <f>IF('Order Form'!$F$9="Email","",IF(ISNUMBER($H109),IF('Order Form'!$K$14="Yes",'Order Form'!$F$9,""),""))</f>
        <v/>
      </c>
      <c r="AA109" s="50"/>
      <c r="AC109" s="98" t="str">
        <f>IF(ISNUMBER(($H109)),LEFT('Order Form'!$K$10,2),"")</f>
        <v/>
      </c>
      <c r="AD109" s="46"/>
      <c r="AE109" s="98" t="str">
        <f>IF(AC109="GR",LEFT('Order Form'!$K$11,2),"")</f>
        <v/>
      </c>
      <c r="AF109" s="46"/>
      <c r="AG109" s="50"/>
      <c r="AH109" s="50"/>
      <c r="AI109" s="98" t="str">
        <f>IF(ISNUMBER(($H109)),IF('Order Form'!$K$16="Yes","P",""),"")</f>
        <v/>
      </c>
      <c r="AJ109" s="46"/>
      <c r="AK109" s="118"/>
      <c r="AL109" s="118"/>
      <c r="AM109" s="46"/>
      <c r="AN109" s="46"/>
      <c r="AO109" s="50"/>
      <c r="AP109" s="46"/>
      <c r="AQ109" s="50"/>
      <c r="AR109" s="50"/>
      <c r="AS109" s="50"/>
      <c r="AZ109" s="98" t="str">
        <f>IF(ISNUMBER(($H109)),IF('Order Form'!$K$15="Yes","Y",""),"")</f>
        <v/>
      </c>
      <c r="BD109" s="99" t="e">
        <f>IF('Order Form'!#REF!&gt;0,"OF"," ")</f>
        <v>#REF!</v>
      </c>
      <c r="BE109" s="98" t="e">
        <f>IF('Order Form'!#REF!&gt;0,"Y"," ")</f>
        <v>#REF!</v>
      </c>
      <c r="BF109" s="98" t="e">
        <f>IF('Order Form'!#REF!&gt;0,"STANDARD"," ")</f>
        <v>#REF!</v>
      </c>
    </row>
    <row r="110" spans="1:58">
      <c r="A110" s="46"/>
      <c r="B110" s="105" t="str">
        <f>IF(ISNUMBER(($H110)),'Order Form'!$D$5,"")</f>
        <v/>
      </c>
      <c r="C110" s="104" t="str">
        <f>IF(ISNUMBER(($H110)),'Order Form'!$G$5,"")</f>
        <v/>
      </c>
      <c r="D110" s="104" t="e">
        <f>IF('Order Form'!#REF!="","",IF(ISNUMBER(($H110)),'Order Form'!#REF!,""))</f>
        <v>#REF!</v>
      </c>
      <c r="E110" s="47"/>
      <c r="F110" s="103" t="str">
        <f>IF(ISNUMBER((H110)),SUBSTITUTE(SUBSTITUTE('Order Form'!#REF!,"-","")," ",""),"")</f>
        <v/>
      </c>
      <c r="G110" s="48"/>
      <c r="H110" s="102" t="e">
        <f>IF('Order Form'!#REF!&gt;0,'Order Form'!#REF!," ")</f>
        <v>#REF!</v>
      </c>
      <c r="I110" s="101" t="str">
        <f>IF('Order Form'!$K$13="Yes",(IF('Order Form'!#REF!&gt;0,"",IF('Order Form'!$K$10&lt;&gt;"GR - Gratis",IF('Order Form'!#REF!=0,"",IF(ISNUMBER($H110),'Order Form'!#REF!,"")),""))),"")</f>
        <v/>
      </c>
      <c r="J110" s="101" t="str">
        <f>IF('Order Form'!$K$13="Yes",(IF('Order Form'!#REF!=0,"",IF('Order Form'!$K$10&lt;&gt;"GR - Gratis",IF(ISNUMBER($H110),'Order Form'!#REF!,""),""))),"")</f>
        <v/>
      </c>
      <c r="K110" s="49"/>
      <c r="L110" s="101" t="e">
        <f>IF('Order Form'!#REF!&gt;0,"",IF('Order Form'!#REF!=0,"",IF('Order Form'!$K$10&lt;&gt;"GR - Gratis",IF('Order Form'!$K$12="Yes",IF(ISNUMBER($H110),'Order Form'!#REF!*100,""),""),"")))</f>
        <v>#REF!</v>
      </c>
      <c r="M110" s="101" t="e">
        <f>IF('Order Form'!#REF!&gt;0,"",IF('Order Form'!$K$17=0,"",IF('Order Form'!$K$17=0,"",IF('Order Form'!$K$10&lt;&gt;"GR - Gratis",IF('Order Form'!$K$12="Yes",IF(ISNUMBER($H110),'Order Form'!$K$17*100,""),""),""))))</f>
        <v>#REF!</v>
      </c>
      <c r="N110" s="50"/>
      <c r="O110" s="100" t="str">
        <f>IF('Order Form'!$B$8="Name / Attent Of","",IF(ISNUMBER($H110),IF('Order Form'!$K$14="Yes",'Order Form'!$B$8,""),""))</f>
        <v/>
      </c>
      <c r="P110" s="108" t="str">
        <f>IF('Order Form'!$B$9="Company / Department","",IF(ISNUMBER($H110),IF('Order Form'!$K$14="Yes",'Order Form'!$B$9,""),""))</f>
        <v/>
      </c>
      <c r="Q110" s="100" t="str">
        <f>IF('Order Form'!$B$10="Address 1","",IF(ISNUMBER($H110),IF('Order Form'!$K$14="Yes",'Order Form'!$B$10,""),""))</f>
        <v/>
      </c>
      <c r="R110" s="100" t="str">
        <f>IF('Order Form'!$B$11="Address 2","",IF(ISNUMBER($H110),IF('Order Form'!$K$14="Yes",'Order Form'!$B$11,""),""))</f>
        <v/>
      </c>
      <c r="S110" s="108" t="str">
        <f>IF('Order Form'!$B$12="Address 3","",IF(ISNUMBER($H110),IF('Order Form'!$K$14="Yes",'Order Form'!$B$12,""),""))</f>
        <v/>
      </c>
      <c r="T110" s="100" t="str">
        <f>IF('Order Form'!$B$13="Town","",IF(ISNUMBER($H110),IF('Order Form'!$K$14="Yes",'Order Form'!$B$13,""),""))</f>
        <v/>
      </c>
      <c r="U110" s="46"/>
      <c r="V110" s="115" t="str">
        <f>IF('Order Form'!$B$14="Post Code","",IF(ISNUMBER($H110),IF('Order Form'!$K$14="Yes",'Order Form'!$B$14,""),""))</f>
        <v/>
      </c>
      <c r="W110" s="110" t="str">
        <f>IF('Order Form'!$B$15="Country","",IF(ISNUMBER($H110),IF('Order Form'!$K$14="Yes",VLOOKUP('Order Form'!$B$15,Lists!N:O,2,0),""),""))</f>
        <v/>
      </c>
      <c r="X110" s="112"/>
      <c r="Y110" s="111" t="str">
        <f>IF('Order Form'!$F$8="Phone","",IF(ISNUMBER($H110),IF('Order Form'!$K$14="Yes",'Order Form'!$F$8,""),""))</f>
        <v/>
      </c>
      <c r="Z110" s="109" t="str">
        <f>IF('Order Form'!$F$9="Email","",IF(ISNUMBER($H110),IF('Order Form'!$K$14="Yes",'Order Form'!$F$9,""),""))</f>
        <v/>
      </c>
      <c r="AA110" s="50"/>
      <c r="AC110" s="98" t="str">
        <f>IF(ISNUMBER(($H110)),LEFT('Order Form'!$K$10,2),"")</f>
        <v/>
      </c>
      <c r="AD110" s="46"/>
      <c r="AE110" s="98" t="str">
        <f>IF(AC110="GR",LEFT('Order Form'!$K$11,2),"")</f>
        <v/>
      </c>
      <c r="AF110" s="46"/>
      <c r="AG110" s="50"/>
      <c r="AH110" s="50"/>
      <c r="AI110" s="98" t="str">
        <f>IF(ISNUMBER(($H110)),IF('Order Form'!$K$16="Yes","P",""),"")</f>
        <v/>
      </c>
      <c r="AJ110" s="46"/>
      <c r="AK110" s="118"/>
      <c r="AL110" s="118"/>
      <c r="AM110" s="46"/>
      <c r="AN110" s="46"/>
      <c r="AO110" s="50"/>
      <c r="AP110" s="46"/>
      <c r="AQ110" s="50"/>
      <c r="AR110" s="50"/>
      <c r="AS110" s="50"/>
      <c r="AZ110" s="98" t="str">
        <f>IF(ISNUMBER(($H110)),IF('Order Form'!$K$15="Yes","Y",""),"")</f>
        <v/>
      </c>
      <c r="BD110" s="99" t="e">
        <f>IF('Order Form'!#REF!&gt;0,"OF"," ")</f>
        <v>#REF!</v>
      </c>
      <c r="BE110" s="98" t="e">
        <f>IF('Order Form'!#REF!&gt;0,"Y"," ")</f>
        <v>#REF!</v>
      </c>
      <c r="BF110" s="98" t="e">
        <f>IF('Order Form'!#REF!&gt;0,"STANDARD"," ")</f>
        <v>#REF!</v>
      </c>
    </row>
    <row r="111" spans="1:58">
      <c r="A111" s="46"/>
      <c r="B111" s="105" t="str">
        <f>IF(ISNUMBER(($H111)),'Order Form'!$D$5,"")</f>
        <v/>
      </c>
      <c r="C111" s="104" t="str">
        <f>IF(ISNUMBER(($H111)),'Order Form'!$G$5,"")</f>
        <v/>
      </c>
      <c r="D111" s="104" t="e">
        <f>IF('Order Form'!#REF!="","",IF(ISNUMBER(($H111)),'Order Form'!#REF!,""))</f>
        <v>#REF!</v>
      </c>
      <c r="E111" s="47"/>
      <c r="F111" s="103" t="str">
        <f>IF(ISNUMBER((H111)),SUBSTITUTE(SUBSTITUTE('Order Form'!#REF!,"-","")," ",""),"")</f>
        <v/>
      </c>
      <c r="G111" s="48"/>
      <c r="H111" s="102" t="e">
        <f>IF('Order Form'!#REF!&gt;0,'Order Form'!#REF!," ")</f>
        <v>#REF!</v>
      </c>
      <c r="I111" s="101" t="str">
        <f>IF('Order Form'!$K$13="Yes",(IF('Order Form'!#REF!&gt;0,"",IF('Order Form'!$K$10&lt;&gt;"GR - Gratis",IF('Order Form'!#REF!=0,"",IF(ISNUMBER($H111),'Order Form'!#REF!,"")),""))),"")</f>
        <v/>
      </c>
      <c r="J111" s="101" t="str">
        <f>IF('Order Form'!$K$13="Yes",(IF('Order Form'!#REF!=0,"",IF('Order Form'!$K$10&lt;&gt;"GR - Gratis",IF(ISNUMBER($H111),'Order Form'!#REF!,""),""))),"")</f>
        <v/>
      </c>
      <c r="K111" s="49"/>
      <c r="L111" s="101" t="e">
        <f>IF('Order Form'!#REF!&gt;0,"",IF('Order Form'!#REF!=0,"",IF('Order Form'!$K$10&lt;&gt;"GR - Gratis",IF('Order Form'!$K$12="Yes",IF(ISNUMBER($H111),'Order Form'!#REF!*100,""),""),"")))</f>
        <v>#REF!</v>
      </c>
      <c r="M111" s="101" t="e">
        <f>IF('Order Form'!#REF!&gt;0,"",IF('Order Form'!$K$17=0,"",IF('Order Form'!$K$17=0,"",IF('Order Form'!$K$10&lt;&gt;"GR - Gratis",IF('Order Form'!$K$12="Yes",IF(ISNUMBER($H111),'Order Form'!$K$17*100,""),""),""))))</f>
        <v>#REF!</v>
      </c>
      <c r="N111" s="50"/>
      <c r="O111" s="100" t="str">
        <f>IF('Order Form'!$B$8="Name / Attent Of","",IF(ISNUMBER($H111),IF('Order Form'!$K$14="Yes",'Order Form'!$B$8,""),""))</f>
        <v/>
      </c>
      <c r="P111" s="108" t="str">
        <f>IF('Order Form'!$B$9="Company / Department","",IF(ISNUMBER($H111),IF('Order Form'!$K$14="Yes",'Order Form'!$B$9,""),""))</f>
        <v/>
      </c>
      <c r="Q111" s="100" t="str">
        <f>IF('Order Form'!$B$10="Address 1","",IF(ISNUMBER($H111),IF('Order Form'!$K$14="Yes",'Order Form'!$B$10,""),""))</f>
        <v/>
      </c>
      <c r="R111" s="100" t="str">
        <f>IF('Order Form'!$B$11="Address 2","",IF(ISNUMBER($H111),IF('Order Form'!$K$14="Yes",'Order Form'!$B$11,""),""))</f>
        <v/>
      </c>
      <c r="S111" s="108" t="str">
        <f>IF('Order Form'!$B$12="Address 3","",IF(ISNUMBER($H111),IF('Order Form'!$K$14="Yes",'Order Form'!$B$12,""),""))</f>
        <v/>
      </c>
      <c r="T111" s="100" t="str">
        <f>IF('Order Form'!$B$13="Town","",IF(ISNUMBER($H111),IF('Order Form'!$K$14="Yes",'Order Form'!$B$13,""),""))</f>
        <v/>
      </c>
      <c r="U111" s="46"/>
      <c r="V111" s="115" t="str">
        <f>IF('Order Form'!$B$14="Post Code","",IF(ISNUMBER($H111),IF('Order Form'!$K$14="Yes",'Order Form'!$B$14,""),""))</f>
        <v/>
      </c>
      <c r="W111" s="110" t="str">
        <f>IF('Order Form'!$B$15="Country","",IF(ISNUMBER($H111),IF('Order Form'!$K$14="Yes",VLOOKUP('Order Form'!$B$15,Lists!N:O,2,0),""),""))</f>
        <v/>
      </c>
      <c r="X111" s="112"/>
      <c r="Y111" s="111" t="str">
        <f>IF('Order Form'!$F$8="Phone","",IF(ISNUMBER($H111),IF('Order Form'!$K$14="Yes",'Order Form'!$F$8,""),""))</f>
        <v/>
      </c>
      <c r="Z111" s="109" t="str">
        <f>IF('Order Form'!$F$9="Email","",IF(ISNUMBER($H111),IF('Order Form'!$K$14="Yes",'Order Form'!$F$9,""),""))</f>
        <v/>
      </c>
      <c r="AA111" s="50"/>
      <c r="AC111" s="98" t="str">
        <f>IF(ISNUMBER(($H111)),LEFT('Order Form'!$K$10,2),"")</f>
        <v/>
      </c>
      <c r="AD111" s="46"/>
      <c r="AE111" s="98" t="str">
        <f>IF(AC111="GR",LEFT('Order Form'!$K$11,2),"")</f>
        <v/>
      </c>
      <c r="AF111" s="46"/>
      <c r="AG111" s="50"/>
      <c r="AH111" s="50"/>
      <c r="AI111" s="98" t="str">
        <f>IF(ISNUMBER(($H111)),IF('Order Form'!$K$16="Yes","P",""),"")</f>
        <v/>
      </c>
      <c r="AJ111" s="46"/>
      <c r="AK111" s="118"/>
      <c r="AL111" s="118"/>
      <c r="AM111" s="46"/>
      <c r="AN111" s="46"/>
      <c r="AO111" s="50"/>
      <c r="AP111" s="46"/>
      <c r="AQ111" s="50"/>
      <c r="AR111" s="50"/>
      <c r="AS111" s="50"/>
      <c r="AZ111" s="98" t="str">
        <f>IF(ISNUMBER(($H111)),IF('Order Form'!$K$15="Yes","Y",""),"")</f>
        <v/>
      </c>
      <c r="BD111" s="99" t="e">
        <f>IF('Order Form'!#REF!&gt;0,"OF"," ")</f>
        <v>#REF!</v>
      </c>
      <c r="BE111" s="98" t="e">
        <f>IF('Order Form'!#REF!&gt;0,"Y"," ")</f>
        <v>#REF!</v>
      </c>
      <c r="BF111" s="98" t="e">
        <f>IF('Order Form'!#REF!&gt;0,"STANDARD"," ")</f>
        <v>#REF!</v>
      </c>
    </row>
    <row r="112" spans="1:58">
      <c r="A112" s="46"/>
      <c r="B112" s="105" t="str">
        <f>IF(ISNUMBER(($H112)),'Order Form'!$D$5,"")</f>
        <v/>
      </c>
      <c r="C112" s="104" t="str">
        <f>IF(ISNUMBER(($H112)),'Order Form'!$G$5,"")</f>
        <v/>
      </c>
      <c r="D112" s="104" t="e">
        <f>IF('Order Form'!#REF!="","",IF(ISNUMBER(($H112)),'Order Form'!#REF!,""))</f>
        <v>#REF!</v>
      </c>
      <c r="E112" s="47"/>
      <c r="F112" s="103" t="str">
        <f>IF(ISNUMBER((H112)),SUBSTITUTE(SUBSTITUTE('Order Form'!#REF!,"-","")," ",""),"")</f>
        <v/>
      </c>
      <c r="G112" s="48"/>
      <c r="H112" s="102" t="e">
        <f>IF('Order Form'!#REF!&gt;0,'Order Form'!#REF!," ")</f>
        <v>#REF!</v>
      </c>
      <c r="I112" s="101" t="str">
        <f>IF('Order Form'!$K$13="Yes",(IF('Order Form'!#REF!&gt;0,"",IF('Order Form'!$K$10&lt;&gt;"GR - Gratis",IF('Order Form'!#REF!=0,"",IF(ISNUMBER($H112),'Order Form'!#REF!,"")),""))),"")</f>
        <v/>
      </c>
      <c r="J112" s="101" t="str">
        <f>IF('Order Form'!$K$13="Yes",(IF('Order Form'!#REF!=0,"",IF('Order Form'!$K$10&lt;&gt;"GR - Gratis",IF(ISNUMBER($H112),'Order Form'!#REF!,""),""))),"")</f>
        <v/>
      </c>
      <c r="K112" s="49"/>
      <c r="L112" s="101" t="e">
        <f>IF('Order Form'!#REF!&gt;0,"",IF('Order Form'!#REF!=0,"",IF('Order Form'!$K$10&lt;&gt;"GR - Gratis",IF('Order Form'!$K$12="Yes",IF(ISNUMBER($H112),'Order Form'!#REF!*100,""),""),"")))</f>
        <v>#REF!</v>
      </c>
      <c r="M112" s="101" t="e">
        <f>IF('Order Form'!#REF!&gt;0,"",IF('Order Form'!$K$17=0,"",IF('Order Form'!$K$17=0,"",IF('Order Form'!$K$10&lt;&gt;"GR - Gratis",IF('Order Form'!$K$12="Yes",IF(ISNUMBER($H112),'Order Form'!$K$17*100,""),""),""))))</f>
        <v>#REF!</v>
      </c>
      <c r="N112" s="50"/>
      <c r="O112" s="100" t="str">
        <f>IF('Order Form'!$B$8="Name / Attent Of","",IF(ISNUMBER($H112),IF('Order Form'!$K$14="Yes",'Order Form'!$B$8,""),""))</f>
        <v/>
      </c>
      <c r="P112" s="108" t="str">
        <f>IF('Order Form'!$B$9="Company / Department","",IF(ISNUMBER($H112),IF('Order Form'!$K$14="Yes",'Order Form'!$B$9,""),""))</f>
        <v/>
      </c>
      <c r="Q112" s="100" t="str">
        <f>IF('Order Form'!$B$10="Address 1","",IF(ISNUMBER($H112),IF('Order Form'!$K$14="Yes",'Order Form'!$B$10,""),""))</f>
        <v/>
      </c>
      <c r="R112" s="100" t="str">
        <f>IF('Order Form'!$B$11="Address 2","",IF(ISNUMBER($H112),IF('Order Form'!$K$14="Yes",'Order Form'!$B$11,""),""))</f>
        <v/>
      </c>
      <c r="S112" s="108" t="str">
        <f>IF('Order Form'!$B$12="Address 3","",IF(ISNUMBER($H112),IF('Order Form'!$K$14="Yes",'Order Form'!$B$12,""),""))</f>
        <v/>
      </c>
      <c r="T112" s="100" t="str">
        <f>IF('Order Form'!$B$13="Town","",IF(ISNUMBER($H112),IF('Order Form'!$K$14="Yes",'Order Form'!$B$13,""),""))</f>
        <v/>
      </c>
      <c r="U112" s="46"/>
      <c r="V112" s="115" t="str">
        <f>IF('Order Form'!$B$14="Post Code","",IF(ISNUMBER($H112),IF('Order Form'!$K$14="Yes",'Order Form'!$B$14,""),""))</f>
        <v/>
      </c>
      <c r="W112" s="110" t="str">
        <f>IF('Order Form'!$B$15="Country","",IF(ISNUMBER($H112),IF('Order Form'!$K$14="Yes",VLOOKUP('Order Form'!$B$15,Lists!N:O,2,0),""),""))</f>
        <v/>
      </c>
      <c r="X112" s="112"/>
      <c r="Y112" s="111" t="str">
        <f>IF('Order Form'!$F$8="Phone","",IF(ISNUMBER($H112),IF('Order Form'!$K$14="Yes",'Order Form'!$F$8,""),""))</f>
        <v/>
      </c>
      <c r="Z112" s="109" t="str">
        <f>IF('Order Form'!$F$9="Email","",IF(ISNUMBER($H112),IF('Order Form'!$K$14="Yes",'Order Form'!$F$9,""),""))</f>
        <v/>
      </c>
      <c r="AA112" s="50"/>
      <c r="AC112" s="98" t="str">
        <f>IF(ISNUMBER(($H112)),LEFT('Order Form'!$K$10,2),"")</f>
        <v/>
      </c>
      <c r="AD112" s="46"/>
      <c r="AE112" s="98" t="str">
        <f>IF(AC112="GR",LEFT('Order Form'!$K$11,2),"")</f>
        <v/>
      </c>
      <c r="AF112" s="46"/>
      <c r="AG112" s="50"/>
      <c r="AH112" s="50"/>
      <c r="AI112" s="98" t="str">
        <f>IF(ISNUMBER(($H112)),IF('Order Form'!$K$16="Yes","P",""),"")</f>
        <v/>
      </c>
      <c r="AJ112" s="46"/>
      <c r="AK112" s="118"/>
      <c r="AL112" s="118"/>
      <c r="AM112" s="46"/>
      <c r="AN112" s="46"/>
      <c r="AO112" s="50"/>
      <c r="AP112" s="46"/>
      <c r="AQ112" s="50"/>
      <c r="AR112" s="50"/>
      <c r="AS112" s="50"/>
      <c r="AZ112" s="98" t="str">
        <f>IF(ISNUMBER(($H112)),IF('Order Form'!$K$15="Yes","Y",""),"")</f>
        <v/>
      </c>
      <c r="BD112" s="99" t="e">
        <f>IF('Order Form'!#REF!&gt;0,"OF"," ")</f>
        <v>#REF!</v>
      </c>
      <c r="BE112" s="98" t="e">
        <f>IF('Order Form'!#REF!&gt;0,"Y"," ")</f>
        <v>#REF!</v>
      </c>
      <c r="BF112" s="98" t="e">
        <f>IF('Order Form'!#REF!&gt;0,"STANDARD"," ")</f>
        <v>#REF!</v>
      </c>
    </row>
    <row r="113" spans="1:58">
      <c r="A113" s="46"/>
      <c r="B113" s="105" t="str">
        <f>IF(ISNUMBER(($H113)),'Order Form'!$D$5,"")</f>
        <v/>
      </c>
      <c r="C113" s="104" t="str">
        <f>IF(ISNUMBER(($H113)),'Order Form'!$G$5,"")</f>
        <v/>
      </c>
      <c r="D113" s="104" t="e">
        <f>IF('Order Form'!#REF!="","",IF(ISNUMBER(($H113)),'Order Form'!#REF!,""))</f>
        <v>#REF!</v>
      </c>
      <c r="E113" s="47"/>
      <c r="F113" s="103" t="str">
        <f>IF(ISNUMBER((H113)),SUBSTITUTE(SUBSTITUTE('Order Form'!#REF!,"-","")," ",""),"")</f>
        <v/>
      </c>
      <c r="G113" s="48"/>
      <c r="H113" s="102" t="e">
        <f>IF('Order Form'!#REF!&gt;0,'Order Form'!#REF!," ")</f>
        <v>#REF!</v>
      </c>
      <c r="I113" s="101" t="str">
        <f>IF('Order Form'!$K$13="Yes",(IF('Order Form'!#REF!&gt;0,"",IF('Order Form'!$K$10&lt;&gt;"GR - Gratis",IF('Order Form'!#REF!=0,"",IF(ISNUMBER($H113),'Order Form'!#REF!,"")),""))),"")</f>
        <v/>
      </c>
      <c r="J113" s="101" t="str">
        <f>IF('Order Form'!$K$13="Yes",(IF('Order Form'!#REF!=0,"",IF('Order Form'!$K$10&lt;&gt;"GR - Gratis",IF(ISNUMBER($H113),'Order Form'!#REF!,""),""))),"")</f>
        <v/>
      </c>
      <c r="K113" s="49"/>
      <c r="L113" s="101" t="e">
        <f>IF('Order Form'!#REF!&gt;0,"",IF('Order Form'!#REF!=0,"",IF('Order Form'!$K$10&lt;&gt;"GR - Gratis",IF('Order Form'!$K$12="Yes",IF(ISNUMBER($H113),'Order Form'!#REF!*100,""),""),"")))</f>
        <v>#REF!</v>
      </c>
      <c r="M113" s="101" t="e">
        <f>IF('Order Form'!#REF!&gt;0,"",IF('Order Form'!$K$17=0,"",IF('Order Form'!$K$17=0,"",IF('Order Form'!$K$10&lt;&gt;"GR - Gratis",IF('Order Form'!$K$12="Yes",IF(ISNUMBER($H113),'Order Form'!$K$17*100,""),""),""))))</f>
        <v>#REF!</v>
      </c>
      <c r="N113" s="50"/>
      <c r="O113" s="100" t="str">
        <f>IF('Order Form'!$B$8="Name / Attent Of","",IF(ISNUMBER($H113),IF('Order Form'!$K$14="Yes",'Order Form'!$B$8,""),""))</f>
        <v/>
      </c>
      <c r="P113" s="108" t="str">
        <f>IF('Order Form'!$B$9="Company / Department","",IF(ISNUMBER($H113),IF('Order Form'!$K$14="Yes",'Order Form'!$B$9,""),""))</f>
        <v/>
      </c>
      <c r="Q113" s="100" t="str">
        <f>IF('Order Form'!$B$10="Address 1","",IF(ISNUMBER($H113),IF('Order Form'!$K$14="Yes",'Order Form'!$B$10,""),""))</f>
        <v/>
      </c>
      <c r="R113" s="100" t="str">
        <f>IF('Order Form'!$B$11="Address 2","",IF(ISNUMBER($H113),IF('Order Form'!$K$14="Yes",'Order Form'!$B$11,""),""))</f>
        <v/>
      </c>
      <c r="S113" s="108" t="str">
        <f>IF('Order Form'!$B$12="Address 3","",IF(ISNUMBER($H113),IF('Order Form'!$K$14="Yes",'Order Form'!$B$12,""),""))</f>
        <v/>
      </c>
      <c r="T113" s="100" t="str">
        <f>IF('Order Form'!$B$13="Town","",IF(ISNUMBER($H113),IF('Order Form'!$K$14="Yes",'Order Form'!$B$13,""),""))</f>
        <v/>
      </c>
      <c r="U113" s="46"/>
      <c r="V113" s="115" t="str">
        <f>IF('Order Form'!$B$14="Post Code","",IF(ISNUMBER($H113),IF('Order Form'!$K$14="Yes",'Order Form'!$B$14,""),""))</f>
        <v/>
      </c>
      <c r="W113" s="110" t="str">
        <f>IF('Order Form'!$B$15="Country","",IF(ISNUMBER($H113),IF('Order Form'!$K$14="Yes",VLOOKUP('Order Form'!$B$15,Lists!N:O,2,0),""),""))</f>
        <v/>
      </c>
      <c r="X113" s="112"/>
      <c r="Y113" s="111" t="str">
        <f>IF('Order Form'!$F$8="Phone","",IF(ISNUMBER($H113),IF('Order Form'!$K$14="Yes",'Order Form'!$F$8,""),""))</f>
        <v/>
      </c>
      <c r="Z113" s="109" t="str">
        <f>IF('Order Form'!$F$9="Email","",IF(ISNUMBER($H113),IF('Order Form'!$K$14="Yes",'Order Form'!$F$9,""),""))</f>
        <v/>
      </c>
      <c r="AA113" s="50"/>
      <c r="AC113" s="98" t="str">
        <f>IF(ISNUMBER(($H113)),LEFT('Order Form'!$K$10,2),"")</f>
        <v/>
      </c>
      <c r="AD113" s="46"/>
      <c r="AE113" s="98" t="str">
        <f>IF(AC113="GR",LEFT('Order Form'!$K$11,2),"")</f>
        <v/>
      </c>
      <c r="AF113" s="46"/>
      <c r="AG113" s="50"/>
      <c r="AH113" s="50"/>
      <c r="AI113" s="98" t="str">
        <f>IF(ISNUMBER(($H113)),IF('Order Form'!$K$16="Yes","P",""),"")</f>
        <v/>
      </c>
      <c r="AJ113" s="46"/>
      <c r="AK113" s="118"/>
      <c r="AL113" s="118"/>
      <c r="AM113" s="46"/>
      <c r="AN113" s="46"/>
      <c r="AO113" s="50"/>
      <c r="AP113" s="46"/>
      <c r="AQ113" s="50"/>
      <c r="AR113" s="50"/>
      <c r="AS113" s="50"/>
      <c r="AZ113" s="98" t="str">
        <f>IF(ISNUMBER(($H113)),IF('Order Form'!$K$15="Yes","Y",""),"")</f>
        <v/>
      </c>
      <c r="BD113" s="99" t="e">
        <f>IF('Order Form'!#REF!&gt;0,"OF"," ")</f>
        <v>#REF!</v>
      </c>
      <c r="BE113" s="98" t="e">
        <f>IF('Order Form'!#REF!&gt;0,"Y"," ")</f>
        <v>#REF!</v>
      </c>
      <c r="BF113" s="98" t="e">
        <f>IF('Order Form'!#REF!&gt;0,"STANDARD"," ")</f>
        <v>#REF!</v>
      </c>
    </row>
    <row r="114" spans="1:58">
      <c r="A114" s="46"/>
      <c r="B114" s="105" t="str">
        <f>IF(ISNUMBER(($H114)),'Order Form'!$D$5,"")</f>
        <v/>
      </c>
      <c r="C114" s="104" t="str">
        <f>IF(ISNUMBER(($H114)),'Order Form'!$G$5,"")</f>
        <v/>
      </c>
      <c r="D114" s="104" t="e">
        <f>IF('Order Form'!#REF!="","",IF(ISNUMBER(($H114)),'Order Form'!#REF!,""))</f>
        <v>#REF!</v>
      </c>
      <c r="E114" s="47"/>
      <c r="F114" s="103" t="str">
        <f>IF(ISNUMBER((H114)),SUBSTITUTE(SUBSTITUTE('Order Form'!#REF!,"-","")," ",""),"")</f>
        <v/>
      </c>
      <c r="G114" s="48"/>
      <c r="H114" s="102" t="e">
        <f>IF('Order Form'!#REF!&gt;0,'Order Form'!#REF!," ")</f>
        <v>#REF!</v>
      </c>
      <c r="I114" s="101" t="str">
        <f>IF('Order Form'!$K$13="Yes",(IF('Order Form'!#REF!&gt;0,"",IF('Order Form'!$K$10&lt;&gt;"GR - Gratis",IF('Order Form'!#REF!=0,"",IF(ISNUMBER($H114),'Order Form'!#REF!,"")),""))),"")</f>
        <v/>
      </c>
      <c r="J114" s="101" t="str">
        <f>IF('Order Form'!$K$13="Yes",(IF('Order Form'!#REF!=0,"",IF('Order Form'!$K$10&lt;&gt;"GR - Gratis",IF(ISNUMBER($H114),'Order Form'!#REF!,""),""))),"")</f>
        <v/>
      </c>
      <c r="K114" s="49"/>
      <c r="L114" s="101" t="e">
        <f>IF('Order Form'!#REF!&gt;0,"",IF('Order Form'!#REF!=0,"",IF('Order Form'!$K$10&lt;&gt;"GR - Gratis",IF('Order Form'!$K$12="Yes",IF(ISNUMBER($H114),'Order Form'!#REF!*100,""),""),"")))</f>
        <v>#REF!</v>
      </c>
      <c r="M114" s="101" t="e">
        <f>IF('Order Form'!#REF!&gt;0,"",IF('Order Form'!$K$17=0,"",IF('Order Form'!$K$17=0,"",IF('Order Form'!$K$10&lt;&gt;"GR - Gratis",IF('Order Form'!$K$12="Yes",IF(ISNUMBER($H114),'Order Form'!$K$17*100,""),""),""))))</f>
        <v>#REF!</v>
      </c>
      <c r="N114" s="50"/>
      <c r="O114" s="100" t="str">
        <f>IF('Order Form'!$B$8="Name / Attent Of","",IF(ISNUMBER($H114),IF('Order Form'!$K$14="Yes",'Order Form'!$B$8,""),""))</f>
        <v/>
      </c>
      <c r="P114" s="108" t="str">
        <f>IF('Order Form'!$B$9="Company / Department","",IF(ISNUMBER($H114),IF('Order Form'!$K$14="Yes",'Order Form'!$B$9,""),""))</f>
        <v/>
      </c>
      <c r="Q114" s="100" t="str">
        <f>IF('Order Form'!$B$10="Address 1","",IF(ISNUMBER($H114),IF('Order Form'!$K$14="Yes",'Order Form'!$B$10,""),""))</f>
        <v/>
      </c>
      <c r="R114" s="100" t="str">
        <f>IF('Order Form'!$B$11="Address 2","",IF(ISNUMBER($H114),IF('Order Form'!$K$14="Yes",'Order Form'!$B$11,""),""))</f>
        <v/>
      </c>
      <c r="S114" s="108" t="str">
        <f>IF('Order Form'!$B$12="Address 3","",IF(ISNUMBER($H114),IF('Order Form'!$K$14="Yes",'Order Form'!$B$12,""),""))</f>
        <v/>
      </c>
      <c r="T114" s="100" t="str">
        <f>IF('Order Form'!$B$13="Town","",IF(ISNUMBER($H114),IF('Order Form'!$K$14="Yes",'Order Form'!$B$13,""),""))</f>
        <v/>
      </c>
      <c r="U114" s="46"/>
      <c r="V114" s="115" t="str">
        <f>IF('Order Form'!$B$14="Post Code","",IF(ISNUMBER($H114),IF('Order Form'!$K$14="Yes",'Order Form'!$B$14,""),""))</f>
        <v/>
      </c>
      <c r="W114" s="110" t="str">
        <f>IF('Order Form'!$B$15="Country","",IF(ISNUMBER($H114),IF('Order Form'!$K$14="Yes",VLOOKUP('Order Form'!$B$15,Lists!N:O,2,0),""),""))</f>
        <v/>
      </c>
      <c r="X114" s="112"/>
      <c r="Y114" s="111" t="str">
        <f>IF('Order Form'!$F$8="Phone","",IF(ISNUMBER($H114),IF('Order Form'!$K$14="Yes",'Order Form'!$F$8,""),""))</f>
        <v/>
      </c>
      <c r="Z114" s="109" t="str">
        <f>IF('Order Form'!$F$9="Email","",IF(ISNUMBER($H114),IF('Order Form'!$K$14="Yes",'Order Form'!$F$9,""),""))</f>
        <v/>
      </c>
      <c r="AA114" s="50"/>
      <c r="AC114" s="98" t="str">
        <f>IF(ISNUMBER(($H114)),LEFT('Order Form'!$K$10,2),"")</f>
        <v/>
      </c>
      <c r="AD114" s="46"/>
      <c r="AE114" s="98" t="str">
        <f>IF(AC114="GR",LEFT('Order Form'!$K$11,2),"")</f>
        <v/>
      </c>
      <c r="AF114" s="46"/>
      <c r="AG114" s="50"/>
      <c r="AH114" s="50"/>
      <c r="AI114" s="98" t="str">
        <f>IF(ISNUMBER(($H114)),IF('Order Form'!$K$16="Yes","P",""),"")</f>
        <v/>
      </c>
      <c r="AJ114" s="46"/>
      <c r="AK114" s="118"/>
      <c r="AL114" s="118"/>
      <c r="AM114" s="46"/>
      <c r="AN114" s="46"/>
      <c r="AO114" s="50"/>
      <c r="AP114" s="46"/>
      <c r="AQ114" s="50"/>
      <c r="AR114" s="50"/>
      <c r="AS114" s="50"/>
      <c r="AZ114" s="98" t="str">
        <f>IF(ISNUMBER(($H114)),IF('Order Form'!$K$15="Yes","Y",""),"")</f>
        <v/>
      </c>
      <c r="BD114" s="99" t="e">
        <f>IF('Order Form'!#REF!&gt;0,"OF"," ")</f>
        <v>#REF!</v>
      </c>
      <c r="BE114" s="98" t="e">
        <f>IF('Order Form'!#REF!&gt;0,"Y"," ")</f>
        <v>#REF!</v>
      </c>
      <c r="BF114" s="98" t="e">
        <f>IF('Order Form'!#REF!&gt;0,"STANDARD"," ")</f>
        <v>#REF!</v>
      </c>
    </row>
    <row r="115" spans="1:58">
      <c r="A115" s="46"/>
      <c r="B115" s="105" t="str">
        <f>IF(ISNUMBER(($H115)),'Order Form'!$D$5,"")</f>
        <v/>
      </c>
      <c r="C115" s="104" t="str">
        <f>IF(ISNUMBER(($H115)),'Order Form'!$G$5,"")</f>
        <v/>
      </c>
      <c r="D115" s="104" t="e">
        <f>IF('Order Form'!#REF!="","",IF(ISNUMBER(($H115)),'Order Form'!#REF!,""))</f>
        <v>#REF!</v>
      </c>
      <c r="E115" s="47"/>
      <c r="F115" s="103" t="str">
        <f>IF(ISNUMBER((H115)),SUBSTITUTE(SUBSTITUTE('Order Form'!#REF!,"-","")," ",""),"")</f>
        <v/>
      </c>
      <c r="G115" s="48"/>
      <c r="H115" s="102" t="e">
        <f>IF('Order Form'!#REF!&gt;0,'Order Form'!#REF!," ")</f>
        <v>#REF!</v>
      </c>
      <c r="I115" s="101" t="str">
        <f>IF('Order Form'!$K$13="Yes",(IF('Order Form'!#REF!&gt;0,"",IF('Order Form'!$K$10&lt;&gt;"GR - Gratis",IF('Order Form'!#REF!=0,"",IF(ISNUMBER($H115),'Order Form'!#REF!,"")),""))),"")</f>
        <v/>
      </c>
      <c r="J115" s="101" t="str">
        <f>IF('Order Form'!$K$13="Yes",(IF('Order Form'!#REF!=0,"",IF('Order Form'!$K$10&lt;&gt;"GR - Gratis",IF(ISNUMBER($H115),'Order Form'!#REF!,""),""))),"")</f>
        <v/>
      </c>
      <c r="K115" s="49"/>
      <c r="L115" s="101" t="e">
        <f>IF('Order Form'!#REF!&gt;0,"",IF('Order Form'!#REF!=0,"",IF('Order Form'!$K$10&lt;&gt;"GR - Gratis",IF('Order Form'!$K$12="Yes",IF(ISNUMBER($H115),'Order Form'!#REF!*100,""),""),"")))</f>
        <v>#REF!</v>
      </c>
      <c r="M115" s="101" t="e">
        <f>IF('Order Form'!#REF!&gt;0,"",IF('Order Form'!$K$17=0,"",IF('Order Form'!$K$17=0,"",IF('Order Form'!$K$10&lt;&gt;"GR - Gratis",IF('Order Form'!$K$12="Yes",IF(ISNUMBER($H115),'Order Form'!$K$17*100,""),""),""))))</f>
        <v>#REF!</v>
      </c>
      <c r="N115" s="50"/>
      <c r="O115" s="100" t="str">
        <f>IF('Order Form'!$B$8="Name / Attent Of","",IF(ISNUMBER($H115),IF('Order Form'!$K$14="Yes",'Order Form'!$B$8,""),""))</f>
        <v/>
      </c>
      <c r="P115" s="108" t="str">
        <f>IF('Order Form'!$B$9="Company / Department","",IF(ISNUMBER($H115),IF('Order Form'!$K$14="Yes",'Order Form'!$B$9,""),""))</f>
        <v/>
      </c>
      <c r="Q115" s="100" t="str">
        <f>IF('Order Form'!$B$10="Address 1","",IF(ISNUMBER($H115),IF('Order Form'!$K$14="Yes",'Order Form'!$B$10,""),""))</f>
        <v/>
      </c>
      <c r="R115" s="100" t="str">
        <f>IF('Order Form'!$B$11="Address 2","",IF(ISNUMBER($H115),IF('Order Form'!$K$14="Yes",'Order Form'!$B$11,""),""))</f>
        <v/>
      </c>
      <c r="S115" s="108" t="str">
        <f>IF('Order Form'!$B$12="Address 3","",IF(ISNUMBER($H115),IF('Order Form'!$K$14="Yes",'Order Form'!$B$12,""),""))</f>
        <v/>
      </c>
      <c r="T115" s="100" t="str">
        <f>IF('Order Form'!$B$13="Town","",IF(ISNUMBER($H115),IF('Order Form'!$K$14="Yes",'Order Form'!$B$13,""),""))</f>
        <v/>
      </c>
      <c r="U115" s="46"/>
      <c r="V115" s="115" t="str">
        <f>IF('Order Form'!$B$14="Post Code","",IF(ISNUMBER($H115),IF('Order Form'!$K$14="Yes",'Order Form'!$B$14,""),""))</f>
        <v/>
      </c>
      <c r="W115" s="110" t="str">
        <f>IF('Order Form'!$B$15="Country","",IF(ISNUMBER($H115),IF('Order Form'!$K$14="Yes",VLOOKUP('Order Form'!$B$15,Lists!N:O,2,0),""),""))</f>
        <v/>
      </c>
      <c r="X115" s="112"/>
      <c r="Y115" s="111" t="str">
        <f>IF('Order Form'!$F$8="Phone","",IF(ISNUMBER($H115),IF('Order Form'!$K$14="Yes",'Order Form'!$F$8,""),""))</f>
        <v/>
      </c>
      <c r="Z115" s="109" t="str">
        <f>IF('Order Form'!$F$9="Email","",IF(ISNUMBER($H115),IF('Order Form'!$K$14="Yes",'Order Form'!$F$9,""),""))</f>
        <v/>
      </c>
      <c r="AA115" s="50"/>
      <c r="AC115" s="98" t="str">
        <f>IF(ISNUMBER(($H115)),LEFT('Order Form'!$K$10,2),"")</f>
        <v/>
      </c>
      <c r="AD115" s="46"/>
      <c r="AE115" s="98" t="str">
        <f>IF(AC115="GR",LEFT('Order Form'!$K$11,2),"")</f>
        <v/>
      </c>
      <c r="AF115" s="46"/>
      <c r="AG115" s="50"/>
      <c r="AH115" s="50"/>
      <c r="AI115" s="98" t="str">
        <f>IF(ISNUMBER(($H115)),IF('Order Form'!$K$16="Yes","P",""),"")</f>
        <v/>
      </c>
      <c r="AJ115" s="46"/>
      <c r="AK115" s="118"/>
      <c r="AL115" s="118"/>
      <c r="AM115" s="46"/>
      <c r="AN115" s="46"/>
      <c r="AO115" s="50"/>
      <c r="AP115" s="46"/>
      <c r="AQ115" s="50"/>
      <c r="AR115" s="50"/>
      <c r="AS115" s="50"/>
      <c r="AZ115" s="98" t="str">
        <f>IF(ISNUMBER(($H115)),IF('Order Form'!$K$15="Yes","Y",""),"")</f>
        <v/>
      </c>
      <c r="BD115" s="99" t="e">
        <f>IF('Order Form'!#REF!&gt;0,"OF"," ")</f>
        <v>#REF!</v>
      </c>
      <c r="BE115" s="98" t="e">
        <f>IF('Order Form'!#REF!&gt;0,"Y"," ")</f>
        <v>#REF!</v>
      </c>
      <c r="BF115" s="98" t="e">
        <f>IF('Order Form'!#REF!&gt;0,"STANDARD"," ")</f>
        <v>#REF!</v>
      </c>
    </row>
    <row r="116" spans="1:58">
      <c r="A116" s="46"/>
      <c r="B116" s="105" t="str">
        <f>IF(ISNUMBER(($H116)),'Order Form'!$D$5,"")</f>
        <v/>
      </c>
      <c r="C116" s="104" t="str">
        <f>IF(ISNUMBER(($H116)),'Order Form'!$G$5,"")</f>
        <v/>
      </c>
      <c r="D116" s="104" t="e">
        <f>IF('Order Form'!#REF!="","",IF(ISNUMBER(($H116)),'Order Form'!#REF!,""))</f>
        <v>#REF!</v>
      </c>
      <c r="E116" s="47"/>
      <c r="F116" s="103" t="str">
        <f>IF(ISNUMBER((H116)),SUBSTITUTE(SUBSTITUTE('Order Form'!#REF!,"-","")," ",""),"")</f>
        <v/>
      </c>
      <c r="G116" s="48"/>
      <c r="H116" s="102" t="e">
        <f>IF('Order Form'!#REF!&gt;0,'Order Form'!#REF!," ")</f>
        <v>#REF!</v>
      </c>
      <c r="I116" s="101" t="str">
        <f>IF('Order Form'!$K$13="Yes",(IF('Order Form'!#REF!&gt;0,"",IF('Order Form'!$K$10&lt;&gt;"GR - Gratis",IF('Order Form'!#REF!=0,"",IF(ISNUMBER($H116),'Order Form'!#REF!,"")),""))),"")</f>
        <v/>
      </c>
      <c r="J116" s="101" t="str">
        <f>IF('Order Form'!$K$13="Yes",(IF('Order Form'!#REF!=0,"",IF('Order Form'!$K$10&lt;&gt;"GR - Gratis",IF(ISNUMBER($H116),'Order Form'!#REF!,""),""))),"")</f>
        <v/>
      </c>
      <c r="K116" s="49"/>
      <c r="L116" s="101" t="e">
        <f>IF('Order Form'!#REF!&gt;0,"",IF('Order Form'!#REF!=0,"",IF('Order Form'!$K$10&lt;&gt;"GR - Gratis",IF('Order Form'!$K$12="Yes",IF(ISNUMBER($H116),'Order Form'!#REF!*100,""),""),"")))</f>
        <v>#REF!</v>
      </c>
      <c r="M116" s="101" t="e">
        <f>IF('Order Form'!#REF!&gt;0,"",IF('Order Form'!$K$17=0,"",IF('Order Form'!$K$17=0,"",IF('Order Form'!$K$10&lt;&gt;"GR - Gratis",IF('Order Form'!$K$12="Yes",IF(ISNUMBER($H116),'Order Form'!$K$17*100,""),""),""))))</f>
        <v>#REF!</v>
      </c>
      <c r="N116" s="50"/>
      <c r="O116" s="100" t="str">
        <f>IF('Order Form'!$B$8="Name / Attent Of","",IF(ISNUMBER($H116),IF('Order Form'!$K$14="Yes",'Order Form'!$B$8,""),""))</f>
        <v/>
      </c>
      <c r="P116" s="108" t="str">
        <f>IF('Order Form'!$B$9="Company / Department","",IF(ISNUMBER($H116),IF('Order Form'!$K$14="Yes",'Order Form'!$B$9,""),""))</f>
        <v/>
      </c>
      <c r="Q116" s="100" t="str">
        <f>IF('Order Form'!$B$10="Address 1","",IF(ISNUMBER($H116),IF('Order Form'!$K$14="Yes",'Order Form'!$B$10,""),""))</f>
        <v/>
      </c>
      <c r="R116" s="100" t="str">
        <f>IF('Order Form'!$B$11="Address 2","",IF(ISNUMBER($H116),IF('Order Form'!$K$14="Yes",'Order Form'!$B$11,""),""))</f>
        <v/>
      </c>
      <c r="S116" s="108" t="str">
        <f>IF('Order Form'!$B$12="Address 3","",IF(ISNUMBER($H116),IF('Order Form'!$K$14="Yes",'Order Form'!$B$12,""),""))</f>
        <v/>
      </c>
      <c r="T116" s="100" t="str">
        <f>IF('Order Form'!$B$13="Town","",IF(ISNUMBER($H116),IF('Order Form'!$K$14="Yes",'Order Form'!$B$13,""),""))</f>
        <v/>
      </c>
      <c r="U116" s="46"/>
      <c r="V116" s="115" t="str">
        <f>IF('Order Form'!$B$14="Post Code","",IF(ISNUMBER($H116),IF('Order Form'!$K$14="Yes",'Order Form'!$B$14,""),""))</f>
        <v/>
      </c>
      <c r="W116" s="110" t="str">
        <f>IF('Order Form'!$B$15="Country","",IF(ISNUMBER($H116),IF('Order Form'!$K$14="Yes",VLOOKUP('Order Form'!$B$15,Lists!N:O,2,0),""),""))</f>
        <v/>
      </c>
      <c r="X116" s="112"/>
      <c r="Y116" s="111" t="str">
        <f>IF('Order Form'!$F$8="Phone","",IF(ISNUMBER($H116),IF('Order Form'!$K$14="Yes",'Order Form'!$F$8,""),""))</f>
        <v/>
      </c>
      <c r="Z116" s="109" t="str">
        <f>IF('Order Form'!$F$9="Email","",IF(ISNUMBER($H116),IF('Order Form'!$K$14="Yes",'Order Form'!$F$9,""),""))</f>
        <v/>
      </c>
      <c r="AA116" s="50"/>
      <c r="AC116" s="98" t="str">
        <f>IF(ISNUMBER(($H116)),LEFT('Order Form'!$K$10,2),"")</f>
        <v/>
      </c>
      <c r="AD116" s="46"/>
      <c r="AE116" s="98" t="str">
        <f>IF(AC116="GR",LEFT('Order Form'!$K$11,2),"")</f>
        <v/>
      </c>
      <c r="AF116" s="46"/>
      <c r="AG116" s="50"/>
      <c r="AH116" s="50"/>
      <c r="AI116" s="98" t="str">
        <f>IF(ISNUMBER(($H116)),IF('Order Form'!$K$16="Yes","P",""),"")</f>
        <v/>
      </c>
      <c r="AJ116" s="46"/>
      <c r="AK116" s="118"/>
      <c r="AL116" s="118"/>
      <c r="AM116" s="46"/>
      <c r="AN116" s="46"/>
      <c r="AO116" s="50"/>
      <c r="AP116" s="46"/>
      <c r="AQ116" s="50"/>
      <c r="AR116" s="50"/>
      <c r="AS116" s="50"/>
      <c r="AZ116" s="98" t="str">
        <f>IF(ISNUMBER(($H116)),IF('Order Form'!$K$15="Yes","Y",""),"")</f>
        <v/>
      </c>
      <c r="BD116" s="99" t="e">
        <f>IF('Order Form'!#REF!&gt;0,"OF"," ")</f>
        <v>#REF!</v>
      </c>
      <c r="BE116" s="98" t="e">
        <f>IF('Order Form'!#REF!&gt;0,"Y"," ")</f>
        <v>#REF!</v>
      </c>
      <c r="BF116" s="98" t="e">
        <f>IF('Order Form'!#REF!&gt;0,"STANDARD"," ")</f>
        <v>#REF!</v>
      </c>
    </row>
    <row r="117" spans="1:58">
      <c r="A117" s="46"/>
      <c r="B117" s="105" t="str">
        <f>IF(ISNUMBER(($H117)),'Order Form'!$D$5,"")</f>
        <v/>
      </c>
      <c r="C117" s="104" t="str">
        <f>IF(ISNUMBER(($H117)),'Order Form'!$G$5,"")</f>
        <v/>
      </c>
      <c r="D117" s="104" t="e">
        <f>IF('Order Form'!#REF!="","",IF(ISNUMBER(($H117)),'Order Form'!#REF!,""))</f>
        <v>#REF!</v>
      </c>
      <c r="E117" s="47"/>
      <c r="F117" s="103" t="str">
        <f>IF(ISNUMBER((H117)),SUBSTITUTE(SUBSTITUTE('Order Form'!#REF!,"-","")," ",""),"")</f>
        <v/>
      </c>
      <c r="G117" s="48"/>
      <c r="H117" s="102" t="e">
        <f>IF('Order Form'!#REF!&gt;0,'Order Form'!#REF!," ")</f>
        <v>#REF!</v>
      </c>
      <c r="I117" s="101" t="str">
        <f>IF('Order Form'!$K$13="Yes",(IF('Order Form'!#REF!&gt;0,"",IF('Order Form'!$K$10&lt;&gt;"GR - Gratis",IF('Order Form'!#REF!=0,"",IF(ISNUMBER($H117),'Order Form'!#REF!,"")),""))),"")</f>
        <v/>
      </c>
      <c r="J117" s="101" t="str">
        <f>IF('Order Form'!$K$13="Yes",(IF('Order Form'!#REF!=0,"",IF('Order Form'!$K$10&lt;&gt;"GR - Gratis",IF(ISNUMBER($H117),'Order Form'!#REF!,""),""))),"")</f>
        <v/>
      </c>
      <c r="K117" s="49"/>
      <c r="L117" s="101" t="e">
        <f>IF('Order Form'!#REF!&gt;0,"",IF('Order Form'!#REF!=0,"",IF('Order Form'!$K$10&lt;&gt;"GR - Gratis",IF('Order Form'!$K$12="Yes",IF(ISNUMBER($H117),'Order Form'!#REF!*100,""),""),"")))</f>
        <v>#REF!</v>
      </c>
      <c r="M117" s="101" t="e">
        <f>IF('Order Form'!#REF!&gt;0,"",IF('Order Form'!$K$17=0,"",IF('Order Form'!$K$17=0,"",IF('Order Form'!$K$10&lt;&gt;"GR - Gratis",IF('Order Form'!$K$12="Yes",IF(ISNUMBER($H117),'Order Form'!$K$17*100,""),""),""))))</f>
        <v>#REF!</v>
      </c>
      <c r="N117" s="50"/>
      <c r="O117" s="100" t="str">
        <f>IF('Order Form'!$B$8="Name / Attent Of","",IF(ISNUMBER($H117),IF('Order Form'!$K$14="Yes",'Order Form'!$B$8,""),""))</f>
        <v/>
      </c>
      <c r="P117" s="108" t="str">
        <f>IF('Order Form'!$B$9="Company / Department","",IF(ISNUMBER($H117),IF('Order Form'!$K$14="Yes",'Order Form'!$B$9,""),""))</f>
        <v/>
      </c>
      <c r="Q117" s="100" t="str">
        <f>IF('Order Form'!$B$10="Address 1","",IF(ISNUMBER($H117),IF('Order Form'!$K$14="Yes",'Order Form'!$B$10,""),""))</f>
        <v/>
      </c>
      <c r="R117" s="100" t="str">
        <f>IF('Order Form'!$B$11="Address 2","",IF(ISNUMBER($H117),IF('Order Form'!$K$14="Yes",'Order Form'!$B$11,""),""))</f>
        <v/>
      </c>
      <c r="S117" s="108" t="str">
        <f>IF('Order Form'!$B$12="Address 3","",IF(ISNUMBER($H117),IF('Order Form'!$K$14="Yes",'Order Form'!$B$12,""),""))</f>
        <v/>
      </c>
      <c r="T117" s="100" t="str">
        <f>IF('Order Form'!$B$13="Town","",IF(ISNUMBER($H117),IF('Order Form'!$K$14="Yes",'Order Form'!$B$13,""),""))</f>
        <v/>
      </c>
      <c r="U117" s="46"/>
      <c r="V117" s="115" t="str">
        <f>IF('Order Form'!$B$14="Post Code","",IF(ISNUMBER($H117),IF('Order Form'!$K$14="Yes",'Order Form'!$B$14,""),""))</f>
        <v/>
      </c>
      <c r="W117" s="110" t="str">
        <f>IF('Order Form'!$B$15="Country","",IF(ISNUMBER($H117),IF('Order Form'!$K$14="Yes",VLOOKUP('Order Form'!$B$15,Lists!N:O,2,0),""),""))</f>
        <v/>
      </c>
      <c r="X117" s="112"/>
      <c r="Y117" s="111" t="str">
        <f>IF('Order Form'!$F$8="Phone","",IF(ISNUMBER($H117),IF('Order Form'!$K$14="Yes",'Order Form'!$F$8,""),""))</f>
        <v/>
      </c>
      <c r="Z117" s="109" t="str">
        <f>IF('Order Form'!$F$9="Email","",IF(ISNUMBER($H117),IF('Order Form'!$K$14="Yes",'Order Form'!$F$9,""),""))</f>
        <v/>
      </c>
      <c r="AA117" s="50"/>
      <c r="AC117" s="98" t="str">
        <f>IF(ISNUMBER(($H117)),LEFT('Order Form'!$K$10,2),"")</f>
        <v/>
      </c>
      <c r="AD117" s="46"/>
      <c r="AE117" s="98" t="str">
        <f>IF(AC117="GR",LEFT('Order Form'!$K$11,2),"")</f>
        <v/>
      </c>
      <c r="AF117" s="46"/>
      <c r="AG117" s="50"/>
      <c r="AH117" s="50"/>
      <c r="AI117" s="98" t="str">
        <f>IF(ISNUMBER(($H117)),IF('Order Form'!$K$16="Yes","P",""),"")</f>
        <v/>
      </c>
      <c r="AJ117" s="46"/>
      <c r="AK117" s="118"/>
      <c r="AL117" s="118"/>
      <c r="AM117" s="46"/>
      <c r="AN117" s="46"/>
      <c r="AO117" s="50"/>
      <c r="AP117" s="46"/>
      <c r="AQ117" s="50"/>
      <c r="AR117" s="50"/>
      <c r="AS117" s="50"/>
      <c r="AZ117" s="98" t="str">
        <f>IF(ISNUMBER(($H117)),IF('Order Form'!$K$15="Yes","Y",""),"")</f>
        <v/>
      </c>
      <c r="BD117" s="99" t="e">
        <f>IF('Order Form'!#REF!&gt;0,"OF"," ")</f>
        <v>#REF!</v>
      </c>
      <c r="BE117" s="98" t="e">
        <f>IF('Order Form'!#REF!&gt;0,"Y"," ")</f>
        <v>#REF!</v>
      </c>
      <c r="BF117" s="98" t="e">
        <f>IF('Order Form'!#REF!&gt;0,"STANDARD"," ")</f>
        <v>#REF!</v>
      </c>
    </row>
    <row r="118" spans="1:58">
      <c r="A118" s="46"/>
      <c r="B118" s="105" t="str">
        <f>IF(ISNUMBER(($H118)),'Order Form'!$D$5,"")</f>
        <v/>
      </c>
      <c r="C118" s="104" t="str">
        <f>IF(ISNUMBER(($H118)),'Order Form'!$G$5,"")</f>
        <v/>
      </c>
      <c r="D118" s="104" t="e">
        <f>IF('Order Form'!#REF!="","",IF(ISNUMBER(($H118)),'Order Form'!#REF!,""))</f>
        <v>#REF!</v>
      </c>
      <c r="E118" s="47"/>
      <c r="F118" s="103" t="str">
        <f>IF(ISNUMBER((H118)),SUBSTITUTE(SUBSTITUTE('Order Form'!#REF!,"-","")," ",""),"")</f>
        <v/>
      </c>
      <c r="G118" s="48"/>
      <c r="H118" s="102" t="e">
        <f>IF('Order Form'!#REF!&gt;0,'Order Form'!#REF!," ")</f>
        <v>#REF!</v>
      </c>
      <c r="I118" s="101" t="str">
        <f>IF('Order Form'!$K$13="Yes",(IF('Order Form'!#REF!&gt;0,"",IF('Order Form'!$K$10&lt;&gt;"GR - Gratis",IF('Order Form'!#REF!=0,"",IF(ISNUMBER($H118),'Order Form'!#REF!,"")),""))),"")</f>
        <v/>
      </c>
      <c r="J118" s="101" t="str">
        <f>IF('Order Form'!$K$13="Yes",(IF('Order Form'!#REF!=0,"",IF('Order Form'!$K$10&lt;&gt;"GR - Gratis",IF(ISNUMBER($H118),'Order Form'!#REF!,""),""))),"")</f>
        <v/>
      </c>
      <c r="K118" s="49"/>
      <c r="L118" s="101" t="e">
        <f>IF('Order Form'!#REF!&gt;0,"",IF('Order Form'!#REF!=0,"",IF('Order Form'!$K$10&lt;&gt;"GR - Gratis",IF('Order Form'!$K$12="Yes",IF(ISNUMBER($H118),'Order Form'!#REF!*100,""),""),"")))</f>
        <v>#REF!</v>
      </c>
      <c r="M118" s="101" t="e">
        <f>IF('Order Form'!#REF!&gt;0,"",IF('Order Form'!$K$17=0,"",IF('Order Form'!$K$17=0,"",IF('Order Form'!$K$10&lt;&gt;"GR - Gratis",IF('Order Form'!$K$12="Yes",IF(ISNUMBER($H118),'Order Form'!$K$17*100,""),""),""))))</f>
        <v>#REF!</v>
      </c>
      <c r="N118" s="50"/>
      <c r="O118" s="100" t="str">
        <f>IF('Order Form'!$B$8="Name / Attent Of","",IF(ISNUMBER($H118),IF('Order Form'!$K$14="Yes",'Order Form'!$B$8,""),""))</f>
        <v/>
      </c>
      <c r="P118" s="108" t="str">
        <f>IF('Order Form'!$B$9="Company / Department","",IF(ISNUMBER($H118),IF('Order Form'!$K$14="Yes",'Order Form'!$B$9,""),""))</f>
        <v/>
      </c>
      <c r="Q118" s="100" t="str">
        <f>IF('Order Form'!$B$10="Address 1","",IF(ISNUMBER($H118),IF('Order Form'!$K$14="Yes",'Order Form'!$B$10,""),""))</f>
        <v/>
      </c>
      <c r="R118" s="100" t="str">
        <f>IF('Order Form'!$B$11="Address 2","",IF(ISNUMBER($H118),IF('Order Form'!$K$14="Yes",'Order Form'!$B$11,""),""))</f>
        <v/>
      </c>
      <c r="S118" s="108" t="str">
        <f>IF('Order Form'!$B$12="Address 3","",IF(ISNUMBER($H118),IF('Order Form'!$K$14="Yes",'Order Form'!$B$12,""),""))</f>
        <v/>
      </c>
      <c r="T118" s="100" t="str">
        <f>IF('Order Form'!$B$13="Town","",IF(ISNUMBER($H118),IF('Order Form'!$K$14="Yes",'Order Form'!$B$13,""),""))</f>
        <v/>
      </c>
      <c r="U118" s="46"/>
      <c r="V118" s="115" t="str">
        <f>IF('Order Form'!$B$14="Post Code","",IF(ISNUMBER($H118),IF('Order Form'!$K$14="Yes",'Order Form'!$B$14,""),""))</f>
        <v/>
      </c>
      <c r="W118" s="110" t="str">
        <f>IF('Order Form'!$B$15="Country","",IF(ISNUMBER($H118),IF('Order Form'!$K$14="Yes",VLOOKUP('Order Form'!$B$15,Lists!N:O,2,0),""),""))</f>
        <v/>
      </c>
      <c r="X118" s="112"/>
      <c r="Y118" s="111" t="str">
        <f>IF('Order Form'!$F$8="Phone","",IF(ISNUMBER($H118),IF('Order Form'!$K$14="Yes",'Order Form'!$F$8,""),""))</f>
        <v/>
      </c>
      <c r="Z118" s="109" t="str">
        <f>IF('Order Form'!$F$9="Email","",IF(ISNUMBER($H118),IF('Order Form'!$K$14="Yes",'Order Form'!$F$9,""),""))</f>
        <v/>
      </c>
      <c r="AA118" s="50"/>
      <c r="AC118" s="98" t="str">
        <f>IF(ISNUMBER(($H118)),LEFT('Order Form'!$K$10,2),"")</f>
        <v/>
      </c>
      <c r="AD118" s="46"/>
      <c r="AE118" s="98" t="str">
        <f>IF(AC118="GR",LEFT('Order Form'!$K$11,2),"")</f>
        <v/>
      </c>
      <c r="AF118" s="46"/>
      <c r="AG118" s="50"/>
      <c r="AH118" s="50"/>
      <c r="AI118" s="98" t="str">
        <f>IF(ISNUMBER(($H118)),IF('Order Form'!$K$16="Yes","P",""),"")</f>
        <v/>
      </c>
      <c r="AJ118" s="46"/>
      <c r="AK118" s="118"/>
      <c r="AL118" s="118"/>
      <c r="AM118" s="46"/>
      <c r="AN118" s="46"/>
      <c r="AO118" s="50"/>
      <c r="AP118" s="46"/>
      <c r="AQ118" s="50"/>
      <c r="AR118" s="50"/>
      <c r="AS118" s="50"/>
      <c r="AZ118" s="98" t="str">
        <f>IF(ISNUMBER(($H118)),IF('Order Form'!$K$15="Yes","Y",""),"")</f>
        <v/>
      </c>
      <c r="BD118" s="99" t="e">
        <f>IF('Order Form'!#REF!&gt;0,"OF"," ")</f>
        <v>#REF!</v>
      </c>
      <c r="BE118" s="98" t="e">
        <f>IF('Order Form'!#REF!&gt;0,"Y"," ")</f>
        <v>#REF!</v>
      </c>
      <c r="BF118" s="98" t="e">
        <f>IF('Order Form'!#REF!&gt;0,"STANDARD"," ")</f>
        <v>#REF!</v>
      </c>
    </row>
    <row r="119" spans="1:58">
      <c r="A119" s="46"/>
      <c r="B119" s="105" t="str">
        <f>IF(ISNUMBER(($H119)),'Order Form'!$D$5,"")</f>
        <v/>
      </c>
      <c r="C119" s="104" t="str">
        <f>IF(ISNUMBER(($H119)),'Order Form'!$G$5,"")</f>
        <v/>
      </c>
      <c r="D119" s="104" t="e">
        <f>IF('Order Form'!#REF!="","",IF(ISNUMBER(($H119)),'Order Form'!#REF!,""))</f>
        <v>#REF!</v>
      </c>
      <c r="E119" s="47"/>
      <c r="F119" s="103" t="str">
        <f>IF(ISNUMBER((H119)),SUBSTITUTE(SUBSTITUTE('Order Form'!#REF!,"-","")," ",""),"")</f>
        <v/>
      </c>
      <c r="G119" s="48"/>
      <c r="H119" s="102" t="e">
        <f>IF('Order Form'!#REF!&gt;0,'Order Form'!#REF!," ")</f>
        <v>#REF!</v>
      </c>
      <c r="I119" s="101" t="str">
        <f>IF('Order Form'!$K$13="Yes",(IF('Order Form'!#REF!&gt;0,"",IF('Order Form'!$K$10&lt;&gt;"GR - Gratis",IF('Order Form'!#REF!=0,"",IF(ISNUMBER($H119),'Order Form'!#REF!,"")),""))),"")</f>
        <v/>
      </c>
      <c r="J119" s="101" t="str">
        <f>IF('Order Form'!$K$13="Yes",(IF('Order Form'!#REF!=0,"",IF('Order Form'!$K$10&lt;&gt;"GR - Gratis",IF(ISNUMBER($H119),'Order Form'!#REF!,""),""))),"")</f>
        <v/>
      </c>
      <c r="K119" s="49"/>
      <c r="L119" s="101" t="e">
        <f>IF('Order Form'!#REF!&gt;0,"",IF('Order Form'!#REF!=0,"",IF('Order Form'!$K$10&lt;&gt;"GR - Gratis",IF('Order Form'!$K$12="Yes",IF(ISNUMBER($H119),'Order Form'!#REF!*100,""),""),"")))</f>
        <v>#REF!</v>
      </c>
      <c r="M119" s="101" t="e">
        <f>IF('Order Form'!#REF!&gt;0,"",IF('Order Form'!$K$17=0,"",IF('Order Form'!$K$17=0,"",IF('Order Form'!$K$10&lt;&gt;"GR - Gratis",IF('Order Form'!$K$12="Yes",IF(ISNUMBER($H119),'Order Form'!$K$17*100,""),""),""))))</f>
        <v>#REF!</v>
      </c>
      <c r="N119" s="50"/>
      <c r="O119" s="100" t="str">
        <f>IF('Order Form'!$B$8="Name / Attent Of","",IF(ISNUMBER($H119),IF('Order Form'!$K$14="Yes",'Order Form'!$B$8,""),""))</f>
        <v/>
      </c>
      <c r="P119" s="108" t="str">
        <f>IF('Order Form'!$B$9="Company / Department","",IF(ISNUMBER($H119),IF('Order Form'!$K$14="Yes",'Order Form'!$B$9,""),""))</f>
        <v/>
      </c>
      <c r="Q119" s="100" t="str">
        <f>IF('Order Form'!$B$10="Address 1","",IF(ISNUMBER($H119),IF('Order Form'!$K$14="Yes",'Order Form'!$B$10,""),""))</f>
        <v/>
      </c>
      <c r="R119" s="100" t="str">
        <f>IF('Order Form'!$B$11="Address 2","",IF(ISNUMBER($H119),IF('Order Form'!$K$14="Yes",'Order Form'!$B$11,""),""))</f>
        <v/>
      </c>
      <c r="S119" s="108" t="str">
        <f>IF('Order Form'!$B$12="Address 3","",IF(ISNUMBER($H119),IF('Order Form'!$K$14="Yes",'Order Form'!$B$12,""),""))</f>
        <v/>
      </c>
      <c r="T119" s="100" t="str">
        <f>IF('Order Form'!$B$13="Town","",IF(ISNUMBER($H119),IF('Order Form'!$K$14="Yes",'Order Form'!$B$13,""),""))</f>
        <v/>
      </c>
      <c r="U119" s="46"/>
      <c r="V119" s="115" t="str">
        <f>IF('Order Form'!$B$14="Post Code","",IF(ISNUMBER($H119),IF('Order Form'!$K$14="Yes",'Order Form'!$B$14,""),""))</f>
        <v/>
      </c>
      <c r="W119" s="110" t="str">
        <f>IF('Order Form'!$B$15="Country","",IF(ISNUMBER($H119),IF('Order Form'!$K$14="Yes",VLOOKUP('Order Form'!$B$15,Lists!N:O,2,0),""),""))</f>
        <v/>
      </c>
      <c r="X119" s="112"/>
      <c r="Y119" s="111" t="str">
        <f>IF('Order Form'!$F$8="Phone","",IF(ISNUMBER($H119),IF('Order Form'!$K$14="Yes",'Order Form'!$F$8,""),""))</f>
        <v/>
      </c>
      <c r="Z119" s="109" t="str">
        <f>IF('Order Form'!$F$9="Email","",IF(ISNUMBER($H119),IF('Order Form'!$K$14="Yes",'Order Form'!$F$9,""),""))</f>
        <v/>
      </c>
      <c r="AA119" s="50"/>
      <c r="AC119" s="98" t="str">
        <f>IF(ISNUMBER(($H119)),LEFT('Order Form'!$K$10,2),"")</f>
        <v/>
      </c>
      <c r="AD119" s="46"/>
      <c r="AE119" s="98" t="str">
        <f>IF(AC119="GR",LEFT('Order Form'!$K$11,2),"")</f>
        <v/>
      </c>
      <c r="AF119" s="46"/>
      <c r="AG119" s="50"/>
      <c r="AH119" s="50"/>
      <c r="AI119" s="98" t="str">
        <f>IF(ISNUMBER(($H119)),IF('Order Form'!$K$16="Yes","P",""),"")</f>
        <v/>
      </c>
      <c r="AJ119" s="46"/>
      <c r="AK119" s="118"/>
      <c r="AL119" s="118"/>
      <c r="AM119" s="46"/>
      <c r="AN119" s="46"/>
      <c r="AO119" s="50"/>
      <c r="AP119" s="46"/>
      <c r="AQ119" s="50"/>
      <c r="AR119" s="50"/>
      <c r="AS119" s="50"/>
      <c r="AZ119" s="98" t="str">
        <f>IF(ISNUMBER(($H119)),IF('Order Form'!$K$15="Yes","Y",""),"")</f>
        <v/>
      </c>
      <c r="BD119" s="99" t="e">
        <f>IF('Order Form'!#REF!&gt;0,"OF"," ")</f>
        <v>#REF!</v>
      </c>
      <c r="BE119" s="98" t="e">
        <f>IF('Order Form'!#REF!&gt;0,"Y"," ")</f>
        <v>#REF!</v>
      </c>
      <c r="BF119" s="98" t="e">
        <f>IF('Order Form'!#REF!&gt;0,"STANDARD"," ")</f>
        <v>#REF!</v>
      </c>
    </row>
    <row r="120" spans="1:58">
      <c r="A120" s="46"/>
      <c r="B120" s="105" t="str">
        <f>IF(ISNUMBER(($H120)),'Order Form'!$D$5,"")</f>
        <v/>
      </c>
      <c r="C120" s="104" t="str">
        <f>IF(ISNUMBER(($H120)),'Order Form'!$G$5,"")</f>
        <v/>
      </c>
      <c r="D120" s="104" t="e">
        <f>IF('Order Form'!#REF!="","",IF(ISNUMBER(($H120)),'Order Form'!#REF!,""))</f>
        <v>#REF!</v>
      </c>
      <c r="E120" s="47"/>
      <c r="F120" s="103" t="str">
        <f>IF(ISNUMBER((H120)),SUBSTITUTE(SUBSTITUTE('Order Form'!#REF!,"-","")," ",""),"")</f>
        <v/>
      </c>
      <c r="G120" s="48"/>
      <c r="H120" s="102" t="e">
        <f>IF('Order Form'!#REF!&gt;0,'Order Form'!#REF!," ")</f>
        <v>#REF!</v>
      </c>
      <c r="I120" s="101" t="str">
        <f>IF('Order Form'!$K$13="Yes",(IF('Order Form'!#REF!&gt;0,"",IF('Order Form'!$K$10&lt;&gt;"GR - Gratis",IF('Order Form'!#REF!=0,"",IF(ISNUMBER($H120),'Order Form'!#REF!,"")),""))),"")</f>
        <v/>
      </c>
      <c r="J120" s="101" t="str">
        <f>IF('Order Form'!$K$13="Yes",(IF('Order Form'!#REF!=0,"",IF('Order Form'!$K$10&lt;&gt;"GR - Gratis",IF(ISNUMBER($H120),'Order Form'!#REF!,""),""))),"")</f>
        <v/>
      </c>
      <c r="K120" s="49"/>
      <c r="L120" s="101" t="e">
        <f>IF('Order Form'!#REF!&gt;0,"",IF('Order Form'!#REF!=0,"",IF('Order Form'!$K$10&lt;&gt;"GR - Gratis",IF('Order Form'!$K$12="Yes",IF(ISNUMBER($H120),'Order Form'!#REF!*100,""),""),"")))</f>
        <v>#REF!</v>
      </c>
      <c r="M120" s="101" t="e">
        <f>IF('Order Form'!#REF!&gt;0,"",IF('Order Form'!$K$17=0,"",IF('Order Form'!$K$17=0,"",IF('Order Form'!$K$10&lt;&gt;"GR - Gratis",IF('Order Form'!$K$12="Yes",IF(ISNUMBER($H120),'Order Form'!$K$17*100,""),""),""))))</f>
        <v>#REF!</v>
      </c>
      <c r="N120" s="50"/>
      <c r="O120" s="100" t="str">
        <f>IF('Order Form'!$B$8="Name / Attent Of","",IF(ISNUMBER($H120),IF('Order Form'!$K$14="Yes",'Order Form'!$B$8,""),""))</f>
        <v/>
      </c>
      <c r="P120" s="108" t="str">
        <f>IF('Order Form'!$B$9="Company / Department","",IF(ISNUMBER($H120),IF('Order Form'!$K$14="Yes",'Order Form'!$B$9,""),""))</f>
        <v/>
      </c>
      <c r="Q120" s="100" t="str">
        <f>IF('Order Form'!$B$10="Address 1","",IF(ISNUMBER($H120),IF('Order Form'!$K$14="Yes",'Order Form'!$B$10,""),""))</f>
        <v/>
      </c>
      <c r="R120" s="100" t="str">
        <f>IF('Order Form'!$B$11="Address 2","",IF(ISNUMBER($H120),IF('Order Form'!$K$14="Yes",'Order Form'!$B$11,""),""))</f>
        <v/>
      </c>
      <c r="S120" s="108" t="str">
        <f>IF('Order Form'!$B$12="Address 3","",IF(ISNUMBER($H120),IF('Order Form'!$K$14="Yes",'Order Form'!$B$12,""),""))</f>
        <v/>
      </c>
      <c r="T120" s="100" t="str">
        <f>IF('Order Form'!$B$13="Town","",IF(ISNUMBER($H120),IF('Order Form'!$K$14="Yes",'Order Form'!$B$13,""),""))</f>
        <v/>
      </c>
      <c r="U120" s="46"/>
      <c r="V120" s="115" t="str">
        <f>IF('Order Form'!$B$14="Post Code","",IF(ISNUMBER($H120),IF('Order Form'!$K$14="Yes",'Order Form'!$B$14,""),""))</f>
        <v/>
      </c>
      <c r="W120" s="110" t="str">
        <f>IF('Order Form'!$B$15="Country","",IF(ISNUMBER($H120),IF('Order Form'!$K$14="Yes",VLOOKUP('Order Form'!$B$15,Lists!N:O,2,0),""),""))</f>
        <v/>
      </c>
      <c r="X120" s="112"/>
      <c r="Y120" s="111" t="str">
        <f>IF('Order Form'!$F$8="Phone","",IF(ISNUMBER($H120),IF('Order Form'!$K$14="Yes",'Order Form'!$F$8,""),""))</f>
        <v/>
      </c>
      <c r="Z120" s="109" t="str">
        <f>IF('Order Form'!$F$9="Email","",IF(ISNUMBER($H120),IF('Order Form'!$K$14="Yes",'Order Form'!$F$9,""),""))</f>
        <v/>
      </c>
      <c r="AA120" s="50"/>
      <c r="AC120" s="98" t="str">
        <f>IF(ISNUMBER(($H120)),LEFT('Order Form'!$K$10,2),"")</f>
        <v/>
      </c>
      <c r="AD120" s="46"/>
      <c r="AE120" s="98" t="str">
        <f>IF(AC120="GR",LEFT('Order Form'!$K$11,2),"")</f>
        <v/>
      </c>
      <c r="AF120" s="46"/>
      <c r="AG120" s="50"/>
      <c r="AH120" s="50"/>
      <c r="AI120" s="98" t="str">
        <f>IF(ISNUMBER(($H120)),IF('Order Form'!$K$16="Yes","P",""),"")</f>
        <v/>
      </c>
      <c r="AJ120" s="46"/>
      <c r="AK120" s="118"/>
      <c r="AL120" s="118"/>
      <c r="AM120" s="46"/>
      <c r="AN120" s="46"/>
      <c r="AO120" s="50"/>
      <c r="AP120" s="46"/>
      <c r="AQ120" s="50"/>
      <c r="AR120" s="50"/>
      <c r="AS120" s="50"/>
      <c r="AZ120" s="98" t="str">
        <f>IF(ISNUMBER(($H120)),IF('Order Form'!$K$15="Yes","Y",""),"")</f>
        <v/>
      </c>
      <c r="BD120" s="99" t="e">
        <f>IF('Order Form'!#REF!&gt;0,"OF"," ")</f>
        <v>#REF!</v>
      </c>
      <c r="BE120" s="98" t="e">
        <f>IF('Order Form'!#REF!&gt;0,"Y"," ")</f>
        <v>#REF!</v>
      </c>
      <c r="BF120" s="98" t="e">
        <f>IF('Order Form'!#REF!&gt;0,"STANDARD"," ")</f>
        <v>#REF!</v>
      </c>
    </row>
    <row r="121" spans="1:58">
      <c r="A121" s="46"/>
      <c r="B121" s="105" t="str">
        <f>IF(ISNUMBER(($H121)),'Order Form'!$D$5,"")</f>
        <v/>
      </c>
      <c r="C121" s="104" t="str">
        <f>IF(ISNUMBER(($H121)),'Order Form'!$G$5,"")</f>
        <v/>
      </c>
      <c r="D121" s="104" t="e">
        <f>IF('Order Form'!#REF!="","",IF(ISNUMBER(($H121)),'Order Form'!#REF!,""))</f>
        <v>#REF!</v>
      </c>
      <c r="E121" s="47"/>
      <c r="F121" s="103" t="str">
        <f>IF(ISNUMBER((H121)),SUBSTITUTE(SUBSTITUTE('Order Form'!#REF!,"-","")," ",""),"")</f>
        <v/>
      </c>
      <c r="G121" s="48"/>
      <c r="H121" s="102" t="e">
        <f>IF('Order Form'!#REF!&gt;0,'Order Form'!#REF!," ")</f>
        <v>#REF!</v>
      </c>
      <c r="I121" s="101" t="str">
        <f>IF('Order Form'!$K$13="Yes",(IF('Order Form'!#REF!&gt;0,"",IF('Order Form'!$K$10&lt;&gt;"GR - Gratis",IF('Order Form'!#REF!=0,"",IF(ISNUMBER($H121),'Order Form'!#REF!,"")),""))),"")</f>
        <v/>
      </c>
      <c r="J121" s="101" t="str">
        <f>IF('Order Form'!$K$13="Yes",(IF('Order Form'!#REF!=0,"",IF('Order Form'!$K$10&lt;&gt;"GR - Gratis",IF(ISNUMBER($H121),'Order Form'!#REF!,""),""))),"")</f>
        <v/>
      </c>
      <c r="K121" s="49"/>
      <c r="L121" s="101" t="e">
        <f>IF('Order Form'!#REF!&gt;0,"",IF('Order Form'!#REF!=0,"",IF('Order Form'!$K$10&lt;&gt;"GR - Gratis",IF('Order Form'!$K$12="Yes",IF(ISNUMBER($H121),'Order Form'!#REF!*100,""),""),"")))</f>
        <v>#REF!</v>
      </c>
      <c r="M121" s="101" t="e">
        <f>IF('Order Form'!#REF!&gt;0,"",IF('Order Form'!$K$17=0,"",IF('Order Form'!$K$17=0,"",IF('Order Form'!$K$10&lt;&gt;"GR - Gratis",IF('Order Form'!$K$12="Yes",IF(ISNUMBER($H121),'Order Form'!$K$17*100,""),""),""))))</f>
        <v>#REF!</v>
      </c>
      <c r="N121" s="50"/>
      <c r="O121" s="100" t="str">
        <f>IF('Order Form'!$B$8="Name / Attent Of","",IF(ISNUMBER($H121),IF('Order Form'!$K$14="Yes",'Order Form'!$B$8,""),""))</f>
        <v/>
      </c>
      <c r="P121" s="108" t="str">
        <f>IF('Order Form'!$B$9="Company / Department","",IF(ISNUMBER($H121),IF('Order Form'!$K$14="Yes",'Order Form'!$B$9,""),""))</f>
        <v/>
      </c>
      <c r="Q121" s="100" t="str">
        <f>IF('Order Form'!$B$10="Address 1","",IF(ISNUMBER($H121),IF('Order Form'!$K$14="Yes",'Order Form'!$B$10,""),""))</f>
        <v/>
      </c>
      <c r="R121" s="100" t="str">
        <f>IF('Order Form'!$B$11="Address 2","",IF(ISNUMBER($H121),IF('Order Form'!$K$14="Yes",'Order Form'!$B$11,""),""))</f>
        <v/>
      </c>
      <c r="S121" s="108" t="str">
        <f>IF('Order Form'!$B$12="Address 3","",IF(ISNUMBER($H121),IF('Order Form'!$K$14="Yes",'Order Form'!$B$12,""),""))</f>
        <v/>
      </c>
      <c r="T121" s="100" t="str">
        <f>IF('Order Form'!$B$13="Town","",IF(ISNUMBER($H121),IF('Order Form'!$K$14="Yes",'Order Form'!$B$13,""),""))</f>
        <v/>
      </c>
      <c r="U121" s="46"/>
      <c r="V121" s="115" t="str">
        <f>IF('Order Form'!$B$14="Post Code","",IF(ISNUMBER($H121),IF('Order Form'!$K$14="Yes",'Order Form'!$B$14,""),""))</f>
        <v/>
      </c>
      <c r="W121" s="110" t="str">
        <f>IF('Order Form'!$B$15="Country","",IF(ISNUMBER($H121),IF('Order Form'!$K$14="Yes",VLOOKUP('Order Form'!$B$15,Lists!N:O,2,0),""),""))</f>
        <v/>
      </c>
      <c r="X121" s="112"/>
      <c r="Y121" s="111" t="str">
        <f>IF('Order Form'!$F$8="Phone","",IF(ISNUMBER($H121),IF('Order Form'!$K$14="Yes",'Order Form'!$F$8,""),""))</f>
        <v/>
      </c>
      <c r="Z121" s="109" t="str">
        <f>IF('Order Form'!$F$9="Email","",IF(ISNUMBER($H121),IF('Order Form'!$K$14="Yes",'Order Form'!$F$9,""),""))</f>
        <v/>
      </c>
      <c r="AA121" s="50"/>
      <c r="AC121" s="98" t="str">
        <f>IF(ISNUMBER(($H121)),LEFT('Order Form'!$K$10,2),"")</f>
        <v/>
      </c>
      <c r="AD121" s="46"/>
      <c r="AE121" s="98" t="str">
        <f>IF(AC121="GR",LEFT('Order Form'!$K$11,2),"")</f>
        <v/>
      </c>
      <c r="AF121" s="46"/>
      <c r="AG121" s="50"/>
      <c r="AH121" s="50"/>
      <c r="AI121" s="98" t="str">
        <f>IF(ISNUMBER(($H121)),IF('Order Form'!$K$16="Yes","P",""),"")</f>
        <v/>
      </c>
      <c r="AJ121" s="46"/>
      <c r="AK121" s="118"/>
      <c r="AL121" s="118"/>
      <c r="AM121" s="46"/>
      <c r="AN121" s="46"/>
      <c r="AO121" s="50"/>
      <c r="AP121" s="46"/>
      <c r="AQ121" s="50"/>
      <c r="AR121" s="50"/>
      <c r="AS121" s="50"/>
      <c r="AZ121" s="98" t="str">
        <f>IF(ISNUMBER(($H121)),IF('Order Form'!$K$15="Yes","Y",""),"")</f>
        <v/>
      </c>
      <c r="BD121" s="99" t="e">
        <f>IF('Order Form'!#REF!&gt;0,"OF"," ")</f>
        <v>#REF!</v>
      </c>
      <c r="BE121" s="98" t="e">
        <f>IF('Order Form'!#REF!&gt;0,"Y"," ")</f>
        <v>#REF!</v>
      </c>
      <c r="BF121" s="98" t="e">
        <f>IF('Order Form'!#REF!&gt;0,"STANDARD"," ")</f>
        <v>#REF!</v>
      </c>
    </row>
    <row r="122" spans="1:58">
      <c r="A122" s="46"/>
      <c r="B122" s="105" t="str">
        <f>IF(ISNUMBER(($H122)),'Order Form'!$D$5,"")</f>
        <v/>
      </c>
      <c r="C122" s="104" t="str">
        <f>IF(ISNUMBER(($H122)),'Order Form'!$G$5,"")</f>
        <v/>
      </c>
      <c r="D122" s="104" t="e">
        <f>IF('Order Form'!#REF!="","",IF(ISNUMBER(($H122)),'Order Form'!#REF!,""))</f>
        <v>#REF!</v>
      </c>
      <c r="E122" s="47"/>
      <c r="F122" s="103" t="str">
        <f>IF(ISNUMBER((H122)),SUBSTITUTE(SUBSTITUTE('Order Form'!#REF!,"-","")," ",""),"")</f>
        <v/>
      </c>
      <c r="G122" s="48"/>
      <c r="H122" s="102" t="e">
        <f>IF('Order Form'!#REF!&gt;0,'Order Form'!#REF!," ")</f>
        <v>#REF!</v>
      </c>
      <c r="I122" s="101" t="str">
        <f>IF('Order Form'!$K$13="Yes",(IF('Order Form'!#REF!&gt;0,"",IF('Order Form'!$K$10&lt;&gt;"GR - Gratis",IF('Order Form'!#REF!=0,"",IF(ISNUMBER($H122),'Order Form'!#REF!,"")),""))),"")</f>
        <v/>
      </c>
      <c r="J122" s="101" t="str">
        <f>IF('Order Form'!$K$13="Yes",(IF('Order Form'!#REF!=0,"",IF('Order Form'!$K$10&lt;&gt;"GR - Gratis",IF(ISNUMBER($H122),'Order Form'!#REF!,""),""))),"")</f>
        <v/>
      </c>
      <c r="K122" s="49"/>
      <c r="L122" s="101" t="e">
        <f>IF('Order Form'!#REF!&gt;0,"",IF('Order Form'!#REF!=0,"",IF('Order Form'!$K$10&lt;&gt;"GR - Gratis",IF('Order Form'!$K$12="Yes",IF(ISNUMBER($H122),'Order Form'!#REF!*100,""),""),"")))</f>
        <v>#REF!</v>
      </c>
      <c r="M122" s="101" t="e">
        <f>IF('Order Form'!#REF!&gt;0,"",IF('Order Form'!$K$17=0,"",IF('Order Form'!$K$17=0,"",IF('Order Form'!$K$10&lt;&gt;"GR - Gratis",IF('Order Form'!$K$12="Yes",IF(ISNUMBER($H122),'Order Form'!$K$17*100,""),""),""))))</f>
        <v>#REF!</v>
      </c>
      <c r="N122" s="50"/>
      <c r="O122" s="100" t="str">
        <f>IF('Order Form'!$B$8="Name / Attent Of","",IF(ISNUMBER($H122),IF('Order Form'!$K$14="Yes",'Order Form'!$B$8,""),""))</f>
        <v/>
      </c>
      <c r="P122" s="108" t="str">
        <f>IF('Order Form'!$B$9="Company / Department","",IF(ISNUMBER($H122),IF('Order Form'!$K$14="Yes",'Order Form'!$B$9,""),""))</f>
        <v/>
      </c>
      <c r="Q122" s="100" t="str">
        <f>IF('Order Form'!$B$10="Address 1","",IF(ISNUMBER($H122),IF('Order Form'!$K$14="Yes",'Order Form'!$B$10,""),""))</f>
        <v/>
      </c>
      <c r="R122" s="100" t="str">
        <f>IF('Order Form'!$B$11="Address 2","",IF(ISNUMBER($H122),IF('Order Form'!$K$14="Yes",'Order Form'!$B$11,""),""))</f>
        <v/>
      </c>
      <c r="S122" s="108" t="str">
        <f>IF('Order Form'!$B$12="Address 3","",IF(ISNUMBER($H122),IF('Order Form'!$K$14="Yes",'Order Form'!$B$12,""),""))</f>
        <v/>
      </c>
      <c r="T122" s="100" t="str">
        <f>IF('Order Form'!$B$13="Town","",IF(ISNUMBER($H122),IF('Order Form'!$K$14="Yes",'Order Form'!$B$13,""),""))</f>
        <v/>
      </c>
      <c r="U122" s="46"/>
      <c r="V122" s="115" t="str">
        <f>IF('Order Form'!$B$14="Post Code","",IF(ISNUMBER($H122),IF('Order Form'!$K$14="Yes",'Order Form'!$B$14,""),""))</f>
        <v/>
      </c>
      <c r="W122" s="110" t="str">
        <f>IF('Order Form'!$B$15="Country","",IF(ISNUMBER($H122),IF('Order Form'!$K$14="Yes",VLOOKUP('Order Form'!$B$15,Lists!N:O,2,0),""),""))</f>
        <v/>
      </c>
      <c r="X122" s="112"/>
      <c r="Y122" s="111" t="str">
        <f>IF('Order Form'!$F$8="Phone","",IF(ISNUMBER($H122),IF('Order Form'!$K$14="Yes",'Order Form'!$F$8,""),""))</f>
        <v/>
      </c>
      <c r="Z122" s="109" t="str">
        <f>IF('Order Form'!$F$9="Email","",IF(ISNUMBER($H122),IF('Order Form'!$K$14="Yes",'Order Form'!$F$9,""),""))</f>
        <v/>
      </c>
      <c r="AA122" s="50"/>
      <c r="AC122" s="98" t="str">
        <f>IF(ISNUMBER(($H122)),LEFT('Order Form'!$K$10,2),"")</f>
        <v/>
      </c>
      <c r="AD122" s="46"/>
      <c r="AE122" s="98" t="str">
        <f>IF(AC122="GR",LEFT('Order Form'!$K$11,2),"")</f>
        <v/>
      </c>
      <c r="AF122" s="46"/>
      <c r="AG122" s="50"/>
      <c r="AH122" s="50"/>
      <c r="AI122" s="98" t="str">
        <f>IF(ISNUMBER(($H122)),IF('Order Form'!$K$16="Yes","P",""),"")</f>
        <v/>
      </c>
      <c r="AJ122" s="46"/>
      <c r="AK122" s="118"/>
      <c r="AL122" s="118"/>
      <c r="AM122" s="46"/>
      <c r="AN122" s="46"/>
      <c r="AO122" s="50"/>
      <c r="AP122" s="46"/>
      <c r="AQ122" s="50"/>
      <c r="AR122" s="50"/>
      <c r="AS122" s="50"/>
      <c r="AZ122" s="98" t="str">
        <f>IF(ISNUMBER(($H122)),IF('Order Form'!$K$15="Yes","Y",""),"")</f>
        <v/>
      </c>
      <c r="BD122" s="99" t="e">
        <f>IF('Order Form'!#REF!&gt;0,"OF"," ")</f>
        <v>#REF!</v>
      </c>
      <c r="BE122" s="98" t="e">
        <f>IF('Order Form'!#REF!&gt;0,"Y"," ")</f>
        <v>#REF!</v>
      </c>
      <c r="BF122" s="98" t="e">
        <f>IF('Order Form'!#REF!&gt;0,"STANDARD"," ")</f>
        <v>#REF!</v>
      </c>
    </row>
    <row r="123" spans="1:58">
      <c r="A123" s="46"/>
      <c r="B123" s="105" t="str">
        <f>IF(ISNUMBER(($H123)),'Order Form'!$D$5,"")</f>
        <v/>
      </c>
      <c r="C123" s="104" t="str">
        <f>IF(ISNUMBER(($H123)),'Order Form'!$G$5,"")</f>
        <v/>
      </c>
      <c r="D123" s="104" t="e">
        <f>IF('Order Form'!#REF!="","",IF(ISNUMBER(($H123)),'Order Form'!#REF!,""))</f>
        <v>#REF!</v>
      </c>
      <c r="E123" s="47"/>
      <c r="F123" s="103" t="str">
        <f>IF(ISNUMBER((H123)),SUBSTITUTE(SUBSTITUTE('Order Form'!#REF!,"-","")," ",""),"")</f>
        <v/>
      </c>
      <c r="G123" s="48"/>
      <c r="H123" s="102" t="e">
        <f>IF('Order Form'!#REF!&gt;0,'Order Form'!#REF!," ")</f>
        <v>#REF!</v>
      </c>
      <c r="I123" s="101" t="str">
        <f>IF('Order Form'!$K$13="Yes",(IF('Order Form'!#REF!&gt;0,"",IF('Order Form'!$K$10&lt;&gt;"GR - Gratis",IF('Order Form'!#REF!=0,"",IF(ISNUMBER($H123),'Order Form'!#REF!,"")),""))),"")</f>
        <v/>
      </c>
      <c r="J123" s="101" t="str">
        <f>IF('Order Form'!$K$13="Yes",(IF('Order Form'!#REF!=0,"",IF('Order Form'!$K$10&lt;&gt;"GR - Gratis",IF(ISNUMBER($H123),'Order Form'!#REF!,""),""))),"")</f>
        <v/>
      </c>
      <c r="K123" s="49"/>
      <c r="L123" s="101" t="e">
        <f>IF('Order Form'!#REF!&gt;0,"",IF('Order Form'!#REF!=0,"",IF('Order Form'!$K$10&lt;&gt;"GR - Gratis",IF('Order Form'!$K$12="Yes",IF(ISNUMBER($H123),'Order Form'!#REF!*100,""),""),"")))</f>
        <v>#REF!</v>
      </c>
      <c r="M123" s="101" t="e">
        <f>IF('Order Form'!#REF!&gt;0,"",IF('Order Form'!$K$17=0,"",IF('Order Form'!$K$17=0,"",IF('Order Form'!$K$10&lt;&gt;"GR - Gratis",IF('Order Form'!$K$12="Yes",IF(ISNUMBER($H123),'Order Form'!$K$17*100,""),""),""))))</f>
        <v>#REF!</v>
      </c>
      <c r="N123" s="50"/>
      <c r="O123" s="100" t="str">
        <f>IF('Order Form'!$B$8="Name / Attent Of","",IF(ISNUMBER($H123),IF('Order Form'!$K$14="Yes",'Order Form'!$B$8,""),""))</f>
        <v/>
      </c>
      <c r="P123" s="108" t="str">
        <f>IF('Order Form'!$B$9="Company / Department","",IF(ISNUMBER($H123),IF('Order Form'!$K$14="Yes",'Order Form'!$B$9,""),""))</f>
        <v/>
      </c>
      <c r="Q123" s="100" t="str">
        <f>IF('Order Form'!$B$10="Address 1","",IF(ISNUMBER($H123),IF('Order Form'!$K$14="Yes",'Order Form'!$B$10,""),""))</f>
        <v/>
      </c>
      <c r="R123" s="100" t="str">
        <f>IF('Order Form'!$B$11="Address 2","",IF(ISNUMBER($H123),IF('Order Form'!$K$14="Yes",'Order Form'!$B$11,""),""))</f>
        <v/>
      </c>
      <c r="S123" s="108" t="str">
        <f>IF('Order Form'!$B$12="Address 3","",IF(ISNUMBER($H123),IF('Order Form'!$K$14="Yes",'Order Form'!$B$12,""),""))</f>
        <v/>
      </c>
      <c r="T123" s="100" t="str">
        <f>IF('Order Form'!$B$13="Town","",IF(ISNUMBER($H123),IF('Order Form'!$K$14="Yes",'Order Form'!$B$13,""),""))</f>
        <v/>
      </c>
      <c r="U123" s="46"/>
      <c r="V123" s="115" t="str">
        <f>IF('Order Form'!$B$14="Post Code","",IF(ISNUMBER($H123),IF('Order Form'!$K$14="Yes",'Order Form'!$B$14,""),""))</f>
        <v/>
      </c>
      <c r="W123" s="110" t="str">
        <f>IF('Order Form'!$B$15="Country","",IF(ISNUMBER($H123),IF('Order Form'!$K$14="Yes",VLOOKUP('Order Form'!$B$15,Lists!N:O,2,0),""),""))</f>
        <v/>
      </c>
      <c r="X123" s="112"/>
      <c r="Y123" s="111" t="str">
        <f>IF('Order Form'!$F$8="Phone","",IF(ISNUMBER($H123),IF('Order Form'!$K$14="Yes",'Order Form'!$F$8,""),""))</f>
        <v/>
      </c>
      <c r="Z123" s="109" t="str">
        <f>IF('Order Form'!$F$9="Email","",IF(ISNUMBER($H123),IF('Order Form'!$K$14="Yes",'Order Form'!$F$9,""),""))</f>
        <v/>
      </c>
      <c r="AA123" s="50"/>
      <c r="AC123" s="98" t="str">
        <f>IF(ISNUMBER(($H123)),LEFT('Order Form'!$K$10,2),"")</f>
        <v/>
      </c>
      <c r="AD123" s="46"/>
      <c r="AE123" s="98" t="str">
        <f>IF(AC123="GR",LEFT('Order Form'!$K$11,2),"")</f>
        <v/>
      </c>
      <c r="AF123" s="46"/>
      <c r="AG123" s="50"/>
      <c r="AH123" s="50"/>
      <c r="AI123" s="98" t="str">
        <f>IF(ISNUMBER(($H123)),IF('Order Form'!$K$16="Yes","P",""),"")</f>
        <v/>
      </c>
      <c r="AJ123" s="46"/>
      <c r="AK123" s="118"/>
      <c r="AL123" s="118"/>
      <c r="AM123" s="46"/>
      <c r="AN123" s="46"/>
      <c r="AO123" s="50"/>
      <c r="AP123" s="46"/>
      <c r="AQ123" s="50"/>
      <c r="AR123" s="50"/>
      <c r="AS123" s="50"/>
      <c r="AZ123" s="98" t="str">
        <f>IF(ISNUMBER(($H123)),IF('Order Form'!$K$15="Yes","Y",""),"")</f>
        <v/>
      </c>
      <c r="BD123" s="99" t="e">
        <f>IF('Order Form'!#REF!&gt;0,"OF"," ")</f>
        <v>#REF!</v>
      </c>
      <c r="BE123" s="98" t="e">
        <f>IF('Order Form'!#REF!&gt;0,"Y"," ")</f>
        <v>#REF!</v>
      </c>
      <c r="BF123" s="98" t="e">
        <f>IF('Order Form'!#REF!&gt;0,"STANDARD"," ")</f>
        <v>#REF!</v>
      </c>
    </row>
    <row r="124" spans="1:58">
      <c r="A124" s="46"/>
      <c r="B124" s="105" t="str">
        <f>IF(ISNUMBER(($H124)),'Order Form'!$D$5,"")</f>
        <v/>
      </c>
      <c r="C124" s="104" t="str">
        <f>IF(ISNUMBER(($H124)),'Order Form'!$G$5,"")</f>
        <v/>
      </c>
      <c r="D124" s="104" t="e">
        <f>IF('Order Form'!#REF!="","",IF(ISNUMBER(($H124)),'Order Form'!#REF!,""))</f>
        <v>#REF!</v>
      </c>
      <c r="E124" s="47"/>
      <c r="F124" s="103" t="str">
        <f>IF(ISNUMBER((H124)),SUBSTITUTE(SUBSTITUTE('Order Form'!#REF!,"-","")," ",""),"")</f>
        <v/>
      </c>
      <c r="G124" s="48"/>
      <c r="H124" s="102" t="e">
        <f>IF('Order Form'!#REF!&gt;0,'Order Form'!#REF!," ")</f>
        <v>#REF!</v>
      </c>
      <c r="I124" s="101" t="str">
        <f>IF('Order Form'!$K$13="Yes",(IF('Order Form'!#REF!&gt;0,"",IF('Order Form'!$K$10&lt;&gt;"GR - Gratis",IF('Order Form'!#REF!=0,"",IF(ISNUMBER($H124),'Order Form'!#REF!,"")),""))),"")</f>
        <v/>
      </c>
      <c r="J124" s="101" t="str">
        <f>IF('Order Form'!$K$13="Yes",(IF('Order Form'!#REF!=0,"",IF('Order Form'!$K$10&lt;&gt;"GR - Gratis",IF(ISNUMBER($H124),'Order Form'!#REF!,""),""))),"")</f>
        <v/>
      </c>
      <c r="K124" s="49"/>
      <c r="L124" s="101" t="e">
        <f>IF('Order Form'!#REF!&gt;0,"",IF('Order Form'!#REF!=0,"",IF('Order Form'!$K$10&lt;&gt;"GR - Gratis",IF('Order Form'!$K$12="Yes",IF(ISNUMBER($H124),'Order Form'!#REF!*100,""),""),"")))</f>
        <v>#REF!</v>
      </c>
      <c r="M124" s="101" t="e">
        <f>IF('Order Form'!#REF!&gt;0,"",IF('Order Form'!$K$17=0,"",IF('Order Form'!$K$17=0,"",IF('Order Form'!$K$10&lt;&gt;"GR - Gratis",IF('Order Form'!$K$12="Yes",IF(ISNUMBER($H124),'Order Form'!$K$17*100,""),""),""))))</f>
        <v>#REF!</v>
      </c>
      <c r="N124" s="50"/>
      <c r="O124" s="100" t="str">
        <f>IF('Order Form'!$B$8="Name / Attent Of","",IF(ISNUMBER($H124),IF('Order Form'!$K$14="Yes",'Order Form'!$B$8,""),""))</f>
        <v/>
      </c>
      <c r="P124" s="108" t="str">
        <f>IF('Order Form'!$B$9="Company / Department","",IF(ISNUMBER($H124),IF('Order Form'!$K$14="Yes",'Order Form'!$B$9,""),""))</f>
        <v/>
      </c>
      <c r="Q124" s="100" t="str">
        <f>IF('Order Form'!$B$10="Address 1","",IF(ISNUMBER($H124),IF('Order Form'!$K$14="Yes",'Order Form'!$B$10,""),""))</f>
        <v/>
      </c>
      <c r="R124" s="100" t="str">
        <f>IF('Order Form'!$B$11="Address 2","",IF(ISNUMBER($H124),IF('Order Form'!$K$14="Yes",'Order Form'!$B$11,""),""))</f>
        <v/>
      </c>
      <c r="S124" s="108" t="str">
        <f>IF('Order Form'!$B$12="Address 3","",IF(ISNUMBER($H124),IF('Order Form'!$K$14="Yes",'Order Form'!$B$12,""),""))</f>
        <v/>
      </c>
      <c r="T124" s="100" t="str">
        <f>IF('Order Form'!$B$13="Town","",IF(ISNUMBER($H124),IF('Order Form'!$K$14="Yes",'Order Form'!$B$13,""),""))</f>
        <v/>
      </c>
      <c r="U124" s="46"/>
      <c r="V124" s="115" t="str">
        <f>IF('Order Form'!$B$14="Post Code","",IF(ISNUMBER($H124),IF('Order Form'!$K$14="Yes",'Order Form'!$B$14,""),""))</f>
        <v/>
      </c>
      <c r="W124" s="110" t="str">
        <f>IF('Order Form'!$B$15="Country","",IF(ISNUMBER($H124),IF('Order Form'!$K$14="Yes",VLOOKUP('Order Form'!$B$15,Lists!N:O,2,0),""),""))</f>
        <v/>
      </c>
      <c r="X124" s="112"/>
      <c r="Y124" s="111" t="str">
        <f>IF('Order Form'!$F$8="Phone","",IF(ISNUMBER($H124),IF('Order Form'!$K$14="Yes",'Order Form'!$F$8,""),""))</f>
        <v/>
      </c>
      <c r="Z124" s="109" t="str">
        <f>IF('Order Form'!$F$9="Email","",IF(ISNUMBER($H124),IF('Order Form'!$K$14="Yes",'Order Form'!$F$9,""),""))</f>
        <v/>
      </c>
      <c r="AA124" s="50"/>
      <c r="AC124" s="98" t="str">
        <f>IF(ISNUMBER(($H124)),LEFT('Order Form'!$K$10,2),"")</f>
        <v/>
      </c>
      <c r="AD124" s="46"/>
      <c r="AE124" s="98" t="str">
        <f>IF(AC124="GR",LEFT('Order Form'!$K$11,2),"")</f>
        <v/>
      </c>
      <c r="AF124" s="46"/>
      <c r="AG124" s="50"/>
      <c r="AH124" s="50"/>
      <c r="AI124" s="98" t="str">
        <f>IF(ISNUMBER(($H124)),IF('Order Form'!$K$16="Yes","P",""),"")</f>
        <v/>
      </c>
      <c r="AJ124" s="46"/>
      <c r="AK124" s="118"/>
      <c r="AL124" s="118"/>
      <c r="AM124" s="46"/>
      <c r="AN124" s="46"/>
      <c r="AO124" s="50"/>
      <c r="AP124" s="46"/>
      <c r="AQ124" s="50"/>
      <c r="AR124" s="50"/>
      <c r="AS124" s="50"/>
      <c r="AZ124" s="98" t="str">
        <f>IF(ISNUMBER(($H124)),IF('Order Form'!$K$15="Yes","Y",""),"")</f>
        <v/>
      </c>
      <c r="BD124" s="99" t="e">
        <f>IF('Order Form'!#REF!&gt;0,"OF"," ")</f>
        <v>#REF!</v>
      </c>
      <c r="BE124" s="98" t="e">
        <f>IF('Order Form'!#REF!&gt;0,"Y"," ")</f>
        <v>#REF!</v>
      </c>
      <c r="BF124" s="98" t="e">
        <f>IF('Order Form'!#REF!&gt;0,"STANDARD"," ")</f>
        <v>#REF!</v>
      </c>
    </row>
    <row r="125" spans="1:58">
      <c r="A125" s="46"/>
      <c r="B125" s="105" t="str">
        <f>IF(ISNUMBER(($H125)),'Order Form'!$D$5,"")</f>
        <v/>
      </c>
      <c r="C125" s="104" t="str">
        <f>IF(ISNUMBER(($H125)),'Order Form'!$G$5,"")</f>
        <v/>
      </c>
      <c r="D125" s="104" t="e">
        <f>IF('Order Form'!#REF!="","",IF(ISNUMBER(($H125)),'Order Form'!#REF!,""))</f>
        <v>#REF!</v>
      </c>
      <c r="E125" s="47"/>
      <c r="F125" s="103" t="str">
        <f>IF(ISNUMBER((H125)),SUBSTITUTE(SUBSTITUTE('Order Form'!#REF!,"-","")," ",""),"")</f>
        <v/>
      </c>
      <c r="G125" s="48"/>
      <c r="H125" s="102" t="e">
        <f>IF('Order Form'!#REF!&gt;0,'Order Form'!#REF!," ")</f>
        <v>#REF!</v>
      </c>
      <c r="I125" s="101" t="str">
        <f>IF('Order Form'!$K$13="Yes",(IF('Order Form'!#REF!&gt;0,"",IF('Order Form'!$K$10&lt;&gt;"GR - Gratis",IF('Order Form'!#REF!=0,"",IF(ISNUMBER($H125),'Order Form'!#REF!,"")),""))),"")</f>
        <v/>
      </c>
      <c r="J125" s="101" t="str">
        <f>IF('Order Form'!$K$13="Yes",(IF('Order Form'!#REF!=0,"",IF('Order Form'!$K$10&lt;&gt;"GR - Gratis",IF(ISNUMBER($H125),'Order Form'!#REF!,""),""))),"")</f>
        <v/>
      </c>
      <c r="K125" s="49"/>
      <c r="L125" s="101" t="e">
        <f>IF('Order Form'!#REF!&gt;0,"",IF('Order Form'!#REF!=0,"",IF('Order Form'!$K$10&lt;&gt;"GR - Gratis",IF('Order Form'!$K$12="Yes",IF(ISNUMBER($H125),'Order Form'!#REF!*100,""),""),"")))</f>
        <v>#REF!</v>
      </c>
      <c r="M125" s="101" t="e">
        <f>IF('Order Form'!#REF!&gt;0,"",IF('Order Form'!$K$17=0,"",IF('Order Form'!$K$17=0,"",IF('Order Form'!$K$10&lt;&gt;"GR - Gratis",IF('Order Form'!$K$12="Yes",IF(ISNUMBER($H125),'Order Form'!$K$17*100,""),""),""))))</f>
        <v>#REF!</v>
      </c>
      <c r="N125" s="50"/>
      <c r="O125" s="100" t="str">
        <f>IF('Order Form'!$B$8="Name / Attent Of","",IF(ISNUMBER($H125),IF('Order Form'!$K$14="Yes",'Order Form'!$B$8,""),""))</f>
        <v/>
      </c>
      <c r="P125" s="108" t="str">
        <f>IF('Order Form'!$B$9="Company / Department","",IF(ISNUMBER($H125),IF('Order Form'!$K$14="Yes",'Order Form'!$B$9,""),""))</f>
        <v/>
      </c>
      <c r="Q125" s="100" t="str">
        <f>IF('Order Form'!$B$10="Address 1","",IF(ISNUMBER($H125),IF('Order Form'!$K$14="Yes",'Order Form'!$B$10,""),""))</f>
        <v/>
      </c>
      <c r="R125" s="100" t="str">
        <f>IF('Order Form'!$B$11="Address 2","",IF(ISNUMBER($H125),IF('Order Form'!$K$14="Yes",'Order Form'!$B$11,""),""))</f>
        <v/>
      </c>
      <c r="S125" s="108" t="str">
        <f>IF('Order Form'!$B$12="Address 3","",IF(ISNUMBER($H125),IF('Order Form'!$K$14="Yes",'Order Form'!$B$12,""),""))</f>
        <v/>
      </c>
      <c r="T125" s="100" t="str">
        <f>IF('Order Form'!$B$13="Town","",IF(ISNUMBER($H125),IF('Order Form'!$K$14="Yes",'Order Form'!$B$13,""),""))</f>
        <v/>
      </c>
      <c r="U125" s="46"/>
      <c r="V125" s="115" t="str">
        <f>IF('Order Form'!$B$14="Post Code","",IF(ISNUMBER($H125),IF('Order Form'!$K$14="Yes",'Order Form'!$B$14,""),""))</f>
        <v/>
      </c>
      <c r="W125" s="110" t="str">
        <f>IF('Order Form'!$B$15="Country","",IF(ISNUMBER($H125),IF('Order Form'!$K$14="Yes",VLOOKUP('Order Form'!$B$15,Lists!N:O,2,0),""),""))</f>
        <v/>
      </c>
      <c r="X125" s="112"/>
      <c r="Y125" s="111" t="str">
        <f>IF('Order Form'!$F$8="Phone","",IF(ISNUMBER($H125),IF('Order Form'!$K$14="Yes",'Order Form'!$F$8,""),""))</f>
        <v/>
      </c>
      <c r="Z125" s="109" t="str">
        <f>IF('Order Form'!$F$9="Email","",IF(ISNUMBER($H125),IF('Order Form'!$K$14="Yes",'Order Form'!$F$9,""),""))</f>
        <v/>
      </c>
      <c r="AA125" s="50"/>
      <c r="AC125" s="98" t="str">
        <f>IF(ISNUMBER(($H125)),LEFT('Order Form'!$K$10,2),"")</f>
        <v/>
      </c>
      <c r="AD125" s="46"/>
      <c r="AE125" s="98" t="str">
        <f>IF(AC125="GR",LEFT('Order Form'!$K$11,2),"")</f>
        <v/>
      </c>
      <c r="AF125" s="46"/>
      <c r="AG125" s="50"/>
      <c r="AH125" s="50"/>
      <c r="AI125" s="98" t="str">
        <f>IF(ISNUMBER(($H125)),IF('Order Form'!$K$16="Yes","P",""),"")</f>
        <v/>
      </c>
      <c r="AJ125" s="46"/>
      <c r="AK125" s="118"/>
      <c r="AL125" s="118"/>
      <c r="AM125" s="46"/>
      <c r="AN125" s="46"/>
      <c r="AO125" s="50"/>
      <c r="AP125" s="46"/>
      <c r="AQ125" s="50"/>
      <c r="AR125" s="50"/>
      <c r="AS125" s="50"/>
      <c r="AZ125" s="98" t="str">
        <f>IF(ISNUMBER(($H125)),IF('Order Form'!$K$15="Yes","Y",""),"")</f>
        <v/>
      </c>
      <c r="BD125" s="99" t="e">
        <f>IF('Order Form'!#REF!&gt;0,"OF"," ")</f>
        <v>#REF!</v>
      </c>
      <c r="BE125" s="98" t="e">
        <f>IF('Order Form'!#REF!&gt;0,"Y"," ")</f>
        <v>#REF!</v>
      </c>
      <c r="BF125" s="98" t="e">
        <f>IF('Order Form'!#REF!&gt;0,"STANDARD"," ")</f>
        <v>#REF!</v>
      </c>
    </row>
    <row r="126" spans="1:58">
      <c r="A126" s="46"/>
      <c r="B126" s="105" t="str">
        <f>IF(ISNUMBER(($H126)),'Order Form'!$D$5,"")</f>
        <v/>
      </c>
      <c r="C126" s="104" t="str">
        <f>IF(ISNUMBER(($H126)),'Order Form'!$G$5,"")</f>
        <v/>
      </c>
      <c r="D126" s="104" t="e">
        <f>IF('Order Form'!#REF!="","",IF(ISNUMBER(($H126)),'Order Form'!#REF!,""))</f>
        <v>#REF!</v>
      </c>
      <c r="E126" s="47"/>
      <c r="F126" s="103" t="str">
        <f>IF(ISNUMBER((H126)),SUBSTITUTE(SUBSTITUTE('Order Form'!#REF!,"-","")," ",""),"")</f>
        <v/>
      </c>
      <c r="G126" s="48"/>
      <c r="H126" s="102" t="e">
        <f>IF('Order Form'!#REF!&gt;0,'Order Form'!#REF!," ")</f>
        <v>#REF!</v>
      </c>
      <c r="I126" s="101" t="str">
        <f>IF('Order Form'!$K$13="Yes",(IF('Order Form'!#REF!&gt;0,"",IF('Order Form'!$K$10&lt;&gt;"GR - Gratis",IF('Order Form'!#REF!=0,"",IF(ISNUMBER($H126),'Order Form'!#REF!,"")),""))),"")</f>
        <v/>
      </c>
      <c r="J126" s="101" t="str">
        <f>IF('Order Form'!$K$13="Yes",(IF('Order Form'!#REF!=0,"",IF('Order Form'!$K$10&lt;&gt;"GR - Gratis",IF(ISNUMBER($H126),'Order Form'!#REF!,""),""))),"")</f>
        <v/>
      </c>
      <c r="K126" s="49"/>
      <c r="L126" s="101" t="e">
        <f>IF('Order Form'!#REF!&gt;0,"",IF('Order Form'!#REF!=0,"",IF('Order Form'!$K$10&lt;&gt;"GR - Gratis",IF('Order Form'!$K$12="Yes",IF(ISNUMBER($H126),'Order Form'!#REF!*100,""),""),"")))</f>
        <v>#REF!</v>
      </c>
      <c r="M126" s="101" t="e">
        <f>IF('Order Form'!#REF!&gt;0,"",IF('Order Form'!$K$17=0,"",IF('Order Form'!$K$17=0,"",IF('Order Form'!$K$10&lt;&gt;"GR - Gratis",IF('Order Form'!$K$12="Yes",IF(ISNUMBER($H126),'Order Form'!$K$17*100,""),""),""))))</f>
        <v>#REF!</v>
      </c>
      <c r="N126" s="50"/>
      <c r="O126" s="100" t="str">
        <f>IF('Order Form'!$B$8="Name / Attent Of","",IF(ISNUMBER($H126),IF('Order Form'!$K$14="Yes",'Order Form'!$B$8,""),""))</f>
        <v/>
      </c>
      <c r="P126" s="108" t="str">
        <f>IF('Order Form'!$B$9="Company / Department","",IF(ISNUMBER($H126),IF('Order Form'!$K$14="Yes",'Order Form'!$B$9,""),""))</f>
        <v/>
      </c>
      <c r="Q126" s="100" t="str">
        <f>IF('Order Form'!$B$10="Address 1","",IF(ISNUMBER($H126),IF('Order Form'!$K$14="Yes",'Order Form'!$B$10,""),""))</f>
        <v/>
      </c>
      <c r="R126" s="100" t="str">
        <f>IF('Order Form'!$B$11="Address 2","",IF(ISNUMBER($H126),IF('Order Form'!$K$14="Yes",'Order Form'!$B$11,""),""))</f>
        <v/>
      </c>
      <c r="S126" s="108" t="str">
        <f>IF('Order Form'!$B$12="Address 3","",IF(ISNUMBER($H126),IF('Order Form'!$K$14="Yes",'Order Form'!$B$12,""),""))</f>
        <v/>
      </c>
      <c r="T126" s="100" t="str">
        <f>IF('Order Form'!$B$13="Town","",IF(ISNUMBER($H126),IF('Order Form'!$K$14="Yes",'Order Form'!$B$13,""),""))</f>
        <v/>
      </c>
      <c r="U126" s="46"/>
      <c r="V126" s="115" t="str">
        <f>IF('Order Form'!$B$14="Post Code","",IF(ISNUMBER($H126),IF('Order Form'!$K$14="Yes",'Order Form'!$B$14,""),""))</f>
        <v/>
      </c>
      <c r="W126" s="110" t="str">
        <f>IF('Order Form'!$B$15="Country","",IF(ISNUMBER($H126),IF('Order Form'!$K$14="Yes",VLOOKUP('Order Form'!$B$15,Lists!N:O,2,0),""),""))</f>
        <v/>
      </c>
      <c r="X126" s="112"/>
      <c r="Y126" s="111" t="str">
        <f>IF('Order Form'!$F$8="Phone","",IF(ISNUMBER($H126),IF('Order Form'!$K$14="Yes",'Order Form'!$F$8,""),""))</f>
        <v/>
      </c>
      <c r="Z126" s="109" t="str">
        <f>IF('Order Form'!$F$9="Email","",IF(ISNUMBER($H126),IF('Order Form'!$K$14="Yes",'Order Form'!$F$9,""),""))</f>
        <v/>
      </c>
      <c r="AA126" s="50"/>
      <c r="AC126" s="98" t="str">
        <f>IF(ISNUMBER(($H126)),LEFT('Order Form'!$K$10,2),"")</f>
        <v/>
      </c>
      <c r="AD126" s="46"/>
      <c r="AE126" s="98" t="str">
        <f>IF(AC126="GR",LEFT('Order Form'!$K$11,2),"")</f>
        <v/>
      </c>
      <c r="AF126" s="46"/>
      <c r="AG126" s="50"/>
      <c r="AH126" s="50"/>
      <c r="AI126" s="98" t="str">
        <f>IF(ISNUMBER(($H126)),IF('Order Form'!$K$16="Yes","P",""),"")</f>
        <v/>
      </c>
      <c r="AJ126" s="46"/>
      <c r="AK126" s="118"/>
      <c r="AL126" s="118"/>
      <c r="AM126" s="46"/>
      <c r="AN126" s="46"/>
      <c r="AO126" s="50"/>
      <c r="AP126" s="46"/>
      <c r="AQ126" s="50"/>
      <c r="AR126" s="50"/>
      <c r="AS126" s="50"/>
      <c r="AZ126" s="98" t="str">
        <f>IF(ISNUMBER(($H126)),IF('Order Form'!$K$15="Yes","Y",""),"")</f>
        <v/>
      </c>
      <c r="BD126" s="99" t="e">
        <f>IF('Order Form'!#REF!&gt;0,"OF"," ")</f>
        <v>#REF!</v>
      </c>
      <c r="BE126" s="98" t="e">
        <f>IF('Order Form'!#REF!&gt;0,"Y"," ")</f>
        <v>#REF!</v>
      </c>
      <c r="BF126" s="98" t="e">
        <f>IF('Order Form'!#REF!&gt;0,"STANDARD"," ")</f>
        <v>#REF!</v>
      </c>
    </row>
    <row r="127" spans="1:58">
      <c r="A127" s="46"/>
      <c r="B127" s="105" t="str">
        <f>IF(ISNUMBER(($H127)),'Order Form'!$D$5,"")</f>
        <v/>
      </c>
      <c r="C127" s="104" t="str">
        <f>IF(ISNUMBER(($H127)),'Order Form'!$G$5,"")</f>
        <v/>
      </c>
      <c r="D127" s="104" t="e">
        <f>IF('Order Form'!#REF!="","",IF(ISNUMBER(($H127)),'Order Form'!#REF!,""))</f>
        <v>#REF!</v>
      </c>
      <c r="E127" s="47"/>
      <c r="F127" s="103" t="str">
        <f>IF(ISNUMBER((H127)),SUBSTITUTE(SUBSTITUTE('Order Form'!#REF!,"-","")," ",""),"")</f>
        <v/>
      </c>
      <c r="G127" s="48"/>
      <c r="H127" s="102" t="e">
        <f>IF('Order Form'!#REF!&gt;0,'Order Form'!#REF!," ")</f>
        <v>#REF!</v>
      </c>
      <c r="I127" s="101" t="str">
        <f>IF('Order Form'!$K$13="Yes",(IF('Order Form'!#REF!&gt;0,"",IF('Order Form'!$K$10&lt;&gt;"GR - Gratis",IF('Order Form'!#REF!=0,"",IF(ISNUMBER($H127),'Order Form'!#REF!,"")),""))),"")</f>
        <v/>
      </c>
      <c r="J127" s="101" t="str">
        <f>IF('Order Form'!$K$13="Yes",(IF('Order Form'!#REF!=0,"",IF('Order Form'!$K$10&lt;&gt;"GR - Gratis",IF(ISNUMBER($H127),'Order Form'!#REF!,""),""))),"")</f>
        <v/>
      </c>
      <c r="K127" s="49"/>
      <c r="L127" s="101" t="e">
        <f>IF('Order Form'!#REF!&gt;0,"",IF('Order Form'!#REF!=0,"",IF('Order Form'!$K$10&lt;&gt;"GR - Gratis",IF('Order Form'!$K$12="Yes",IF(ISNUMBER($H127),'Order Form'!#REF!*100,""),""),"")))</f>
        <v>#REF!</v>
      </c>
      <c r="M127" s="101" t="e">
        <f>IF('Order Form'!#REF!&gt;0,"",IF('Order Form'!$K$17=0,"",IF('Order Form'!$K$17=0,"",IF('Order Form'!$K$10&lt;&gt;"GR - Gratis",IF('Order Form'!$K$12="Yes",IF(ISNUMBER($H127),'Order Form'!$K$17*100,""),""),""))))</f>
        <v>#REF!</v>
      </c>
      <c r="N127" s="50"/>
      <c r="O127" s="100" t="str">
        <f>IF('Order Form'!$B$8="Name / Attent Of","",IF(ISNUMBER($H127),IF('Order Form'!$K$14="Yes",'Order Form'!$B$8,""),""))</f>
        <v/>
      </c>
      <c r="P127" s="108" t="str">
        <f>IF('Order Form'!$B$9="Company / Department","",IF(ISNUMBER($H127),IF('Order Form'!$K$14="Yes",'Order Form'!$B$9,""),""))</f>
        <v/>
      </c>
      <c r="Q127" s="100" t="str">
        <f>IF('Order Form'!$B$10="Address 1","",IF(ISNUMBER($H127),IF('Order Form'!$K$14="Yes",'Order Form'!$B$10,""),""))</f>
        <v/>
      </c>
      <c r="R127" s="100" t="str">
        <f>IF('Order Form'!$B$11="Address 2","",IF(ISNUMBER($H127),IF('Order Form'!$K$14="Yes",'Order Form'!$B$11,""),""))</f>
        <v/>
      </c>
      <c r="S127" s="108" t="str">
        <f>IF('Order Form'!$B$12="Address 3","",IF(ISNUMBER($H127),IF('Order Form'!$K$14="Yes",'Order Form'!$B$12,""),""))</f>
        <v/>
      </c>
      <c r="T127" s="100" t="str">
        <f>IF('Order Form'!$B$13="Town","",IF(ISNUMBER($H127),IF('Order Form'!$K$14="Yes",'Order Form'!$B$13,""),""))</f>
        <v/>
      </c>
      <c r="U127" s="46"/>
      <c r="V127" s="115" t="str">
        <f>IF('Order Form'!$B$14="Post Code","",IF(ISNUMBER($H127),IF('Order Form'!$K$14="Yes",'Order Form'!$B$14,""),""))</f>
        <v/>
      </c>
      <c r="W127" s="110" t="str">
        <f>IF('Order Form'!$B$15="Country","",IF(ISNUMBER($H127),IF('Order Form'!$K$14="Yes",VLOOKUP('Order Form'!$B$15,Lists!N:O,2,0),""),""))</f>
        <v/>
      </c>
      <c r="X127" s="112"/>
      <c r="Y127" s="111" t="str">
        <f>IF('Order Form'!$F$8="Phone","",IF(ISNUMBER($H127),IF('Order Form'!$K$14="Yes",'Order Form'!$F$8,""),""))</f>
        <v/>
      </c>
      <c r="Z127" s="109" t="str">
        <f>IF('Order Form'!$F$9="Email","",IF(ISNUMBER($H127),IF('Order Form'!$K$14="Yes",'Order Form'!$F$9,""),""))</f>
        <v/>
      </c>
      <c r="AA127" s="50"/>
      <c r="AC127" s="98" t="str">
        <f>IF(ISNUMBER(($H127)),LEFT('Order Form'!$K$10,2),"")</f>
        <v/>
      </c>
      <c r="AD127" s="46"/>
      <c r="AE127" s="98" t="str">
        <f>IF(AC127="GR",LEFT('Order Form'!$K$11,2),"")</f>
        <v/>
      </c>
      <c r="AF127" s="46"/>
      <c r="AG127" s="50"/>
      <c r="AH127" s="50"/>
      <c r="AI127" s="98" t="str">
        <f>IF(ISNUMBER(($H127)),IF('Order Form'!$K$16="Yes","P",""),"")</f>
        <v/>
      </c>
      <c r="AJ127" s="46"/>
      <c r="AK127" s="118"/>
      <c r="AL127" s="118"/>
      <c r="AM127" s="46"/>
      <c r="AN127" s="46"/>
      <c r="AO127" s="50"/>
      <c r="AP127" s="46"/>
      <c r="AQ127" s="50"/>
      <c r="AR127" s="50"/>
      <c r="AS127" s="50"/>
      <c r="AZ127" s="98" t="str">
        <f>IF(ISNUMBER(($H127)),IF('Order Form'!$K$15="Yes","Y",""),"")</f>
        <v/>
      </c>
      <c r="BD127" s="99" t="e">
        <f>IF('Order Form'!#REF!&gt;0,"OF"," ")</f>
        <v>#REF!</v>
      </c>
      <c r="BE127" s="98" t="e">
        <f>IF('Order Form'!#REF!&gt;0,"Y"," ")</f>
        <v>#REF!</v>
      </c>
      <c r="BF127" s="98" t="e">
        <f>IF('Order Form'!#REF!&gt;0,"STANDARD"," ")</f>
        <v>#REF!</v>
      </c>
    </row>
    <row r="128" spans="1:58">
      <c r="A128" s="46"/>
      <c r="B128" s="105" t="str">
        <f>IF(ISNUMBER(($H128)),'Order Form'!$D$5,"")</f>
        <v/>
      </c>
      <c r="C128" s="104" t="str">
        <f>IF(ISNUMBER(($H128)),'Order Form'!$G$5,"")</f>
        <v/>
      </c>
      <c r="D128" s="104" t="e">
        <f>IF('Order Form'!#REF!="","",IF(ISNUMBER(($H128)),'Order Form'!#REF!,""))</f>
        <v>#REF!</v>
      </c>
      <c r="E128" s="47"/>
      <c r="F128" s="103" t="str">
        <f>IF(ISNUMBER((H128)),SUBSTITUTE(SUBSTITUTE('Order Form'!#REF!,"-","")," ",""),"")</f>
        <v/>
      </c>
      <c r="G128" s="48"/>
      <c r="H128" s="102" t="e">
        <f>IF('Order Form'!#REF!&gt;0,'Order Form'!#REF!," ")</f>
        <v>#REF!</v>
      </c>
      <c r="I128" s="101" t="str">
        <f>IF('Order Form'!$K$13="Yes",(IF('Order Form'!#REF!&gt;0,"",IF('Order Form'!$K$10&lt;&gt;"GR - Gratis",IF('Order Form'!#REF!=0,"",IF(ISNUMBER($H128),'Order Form'!#REF!,"")),""))),"")</f>
        <v/>
      </c>
      <c r="J128" s="101" t="str">
        <f>IF('Order Form'!$K$13="Yes",(IF('Order Form'!#REF!=0,"",IF('Order Form'!$K$10&lt;&gt;"GR - Gratis",IF(ISNUMBER($H128),'Order Form'!#REF!,""),""))),"")</f>
        <v/>
      </c>
      <c r="K128" s="49"/>
      <c r="L128" s="101" t="e">
        <f>IF('Order Form'!#REF!&gt;0,"",IF('Order Form'!#REF!=0,"",IF('Order Form'!$K$10&lt;&gt;"GR - Gratis",IF('Order Form'!$K$12="Yes",IF(ISNUMBER($H128),'Order Form'!#REF!*100,""),""),"")))</f>
        <v>#REF!</v>
      </c>
      <c r="M128" s="101" t="e">
        <f>IF('Order Form'!#REF!&gt;0,"",IF('Order Form'!$K$17=0,"",IF('Order Form'!$K$17=0,"",IF('Order Form'!$K$10&lt;&gt;"GR - Gratis",IF('Order Form'!$K$12="Yes",IF(ISNUMBER($H128),'Order Form'!$K$17*100,""),""),""))))</f>
        <v>#REF!</v>
      </c>
      <c r="N128" s="50"/>
      <c r="O128" s="100" t="str">
        <f>IF('Order Form'!$B$8="Name / Attent Of","",IF(ISNUMBER($H128),IF('Order Form'!$K$14="Yes",'Order Form'!$B$8,""),""))</f>
        <v/>
      </c>
      <c r="P128" s="108" t="str">
        <f>IF('Order Form'!$B$9="Company / Department","",IF(ISNUMBER($H128),IF('Order Form'!$K$14="Yes",'Order Form'!$B$9,""),""))</f>
        <v/>
      </c>
      <c r="Q128" s="100" t="str">
        <f>IF('Order Form'!$B$10="Address 1","",IF(ISNUMBER($H128),IF('Order Form'!$K$14="Yes",'Order Form'!$B$10,""),""))</f>
        <v/>
      </c>
      <c r="R128" s="100" t="str">
        <f>IF('Order Form'!$B$11="Address 2","",IF(ISNUMBER($H128),IF('Order Form'!$K$14="Yes",'Order Form'!$B$11,""),""))</f>
        <v/>
      </c>
      <c r="S128" s="108" t="str">
        <f>IF('Order Form'!$B$12="Address 3","",IF(ISNUMBER($H128),IF('Order Form'!$K$14="Yes",'Order Form'!$B$12,""),""))</f>
        <v/>
      </c>
      <c r="T128" s="100" t="str">
        <f>IF('Order Form'!$B$13="Town","",IF(ISNUMBER($H128),IF('Order Form'!$K$14="Yes",'Order Form'!$B$13,""),""))</f>
        <v/>
      </c>
      <c r="U128" s="46"/>
      <c r="V128" s="115" t="str">
        <f>IF('Order Form'!$B$14="Post Code","",IF(ISNUMBER($H128),IF('Order Form'!$K$14="Yes",'Order Form'!$B$14,""),""))</f>
        <v/>
      </c>
      <c r="W128" s="110" t="str">
        <f>IF('Order Form'!$B$15="Country","",IF(ISNUMBER($H128),IF('Order Form'!$K$14="Yes",VLOOKUP('Order Form'!$B$15,Lists!N:O,2,0),""),""))</f>
        <v/>
      </c>
      <c r="X128" s="112"/>
      <c r="Y128" s="111" t="str">
        <f>IF('Order Form'!$F$8="Phone","",IF(ISNUMBER($H128),IF('Order Form'!$K$14="Yes",'Order Form'!$F$8,""),""))</f>
        <v/>
      </c>
      <c r="Z128" s="109" t="str">
        <f>IF('Order Form'!$F$9="Email","",IF(ISNUMBER($H128),IF('Order Form'!$K$14="Yes",'Order Form'!$F$9,""),""))</f>
        <v/>
      </c>
      <c r="AA128" s="50"/>
      <c r="AC128" s="98" t="str">
        <f>IF(ISNUMBER(($H128)),LEFT('Order Form'!$K$10,2),"")</f>
        <v/>
      </c>
      <c r="AD128" s="46"/>
      <c r="AE128" s="98" t="str">
        <f>IF(AC128="GR",LEFT('Order Form'!$K$11,2),"")</f>
        <v/>
      </c>
      <c r="AF128" s="46"/>
      <c r="AG128" s="50"/>
      <c r="AH128" s="50"/>
      <c r="AI128" s="98" t="str">
        <f>IF(ISNUMBER(($H128)),IF('Order Form'!$K$16="Yes","P",""),"")</f>
        <v/>
      </c>
      <c r="AJ128" s="46"/>
      <c r="AK128" s="118"/>
      <c r="AL128" s="118"/>
      <c r="AM128" s="46"/>
      <c r="AN128" s="46"/>
      <c r="AO128" s="50"/>
      <c r="AP128" s="46"/>
      <c r="AQ128" s="50"/>
      <c r="AR128" s="50"/>
      <c r="AS128" s="50"/>
      <c r="AZ128" s="98" t="str">
        <f>IF(ISNUMBER(($H128)),IF('Order Form'!$K$15="Yes","Y",""),"")</f>
        <v/>
      </c>
      <c r="BD128" s="99" t="e">
        <f>IF('Order Form'!#REF!&gt;0,"OF"," ")</f>
        <v>#REF!</v>
      </c>
      <c r="BE128" s="98" t="e">
        <f>IF('Order Form'!#REF!&gt;0,"Y"," ")</f>
        <v>#REF!</v>
      </c>
      <c r="BF128" s="98" t="e">
        <f>IF('Order Form'!#REF!&gt;0,"STANDARD"," ")</f>
        <v>#REF!</v>
      </c>
    </row>
    <row r="129" spans="1:58">
      <c r="A129" s="46"/>
      <c r="B129" s="105" t="str">
        <f>IF(ISNUMBER(($H129)),'Order Form'!$D$5,"")</f>
        <v/>
      </c>
      <c r="C129" s="104" t="str">
        <f>IF(ISNUMBER(($H129)),'Order Form'!$G$5,"")</f>
        <v/>
      </c>
      <c r="D129" s="104" t="e">
        <f>IF('Order Form'!#REF!="","",IF(ISNUMBER(($H129)),'Order Form'!#REF!,""))</f>
        <v>#REF!</v>
      </c>
      <c r="E129" s="47"/>
      <c r="F129" s="103" t="str">
        <f>IF(ISNUMBER((H129)),SUBSTITUTE(SUBSTITUTE('Order Form'!#REF!,"-","")," ",""),"")</f>
        <v/>
      </c>
      <c r="G129" s="48"/>
      <c r="H129" s="102" t="e">
        <f>IF('Order Form'!#REF!&gt;0,'Order Form'!#REF!," ")</f>
        <v>#REF!</v>
      </c>
      <c r="I129" s="101" t="str">
        <f>IF('Order Form'!$K$13="Yes",(IF('Order Form'!#REF!&gt;0,"",IF('Order Form'!$K$10&lt;&gt;"GR - Gratis",IF('Order Form'!#REF!=0,"",IF(ISNUMBER($H129),'Order Form'!#REF!,"")),""))),"")</f>
        <v/>
      </c>
      <c r="J129" s="101" t="str">
        <f>IF('Order Form'!$K$13="Yes",(IF('Order Form'!#REF!=0,"",IF('Order Form'!$K$10&lt;&gt;"GR - Gratis",IF(ISNUMBER($H129),'Order Form'!#REF!,""),""))),"")</f>
        <v/>
      </c>
      <c r="K129" s="49"/>
      <c r="L129" s="101" t="e">
        <f>IF('Order Form'!#REF!&gt;0,"",IF('Order Form'!#REF!=0,"",IF('Order Form'!$K$10&lt;&gt;"GR - Gratis",IF('Order Form'!$K$12="Yes",IF(ISNUMBER($H129),'Order Form'!#REF!*100,""),""),"")))</f>
        <v>#REF!</v>
      </c>
      <c r="M129" s="101" t="e">
        <f>IF('Order Form'!#REF!&gt;0,"",IF('Order Form'!$K$17=0,"",IF('Order Form'!$K$17=0,"",IF('Order Form'!$K$10&lt;&gt;"GR - Gratis",IF('Order Form'!$K$12="Yes",IF(ISNUMBER($H129),'Order Form'!$K$17*100,""),""),""))))</f>
        <v>#REF!</v>
      </c>
      <c r="N129" s="50"/>
      <c r="O129" s="100" t="str">
        <f>IF('Order Form'!$B$8="Name / Attent Of","",IF(ISNUMBER($H129),IF('Order Form'!$K$14="Yes",'Order Form'!$B$8,""),""))</f>
        <v/>
      </c>
      <c r="P129" s="108" t="str">
        <f>IF('Order Form'!$B$9="Company / Department","",IF(ISNUMBER($H129),IF('Order Form'!$K$14="Yes",'Order Form'!$B$9,""),""))</f>
        <v/>
      </c>
      <c r="Q129" s="100" t="str">
        <f>IF('Order Form'!$B$10="Address 1","",IF(ISNUMBER($H129),IF('Order Form'!$K$14="Yes",'Order Form'!$B$10,""),""))</f>
        <v/>
      </c>
      <c r="R129" s="100" t="str">
        <f>IF('Order Form'!$B$11="Address 2","",IF(ISNUMBER($H129),IF('Order Form'!$K$14="Yes",'Order Form'!$B$11,""),""))</f>
        <v/>
      </c>
      <c r="S129" s="108" t="str">
        <f>IF('Order Form'!$B$12="Address 3","",IF(ISNUMBER($H129),IF('Order Form'!$K$14="Yes",'Order Form'!$B$12,""),""))</f>
        <v/>
      </c>
      <c r="T129" s="100" t="str">
        <f>IF('Order Form'!$B$13="Town","",IF(ISNUMBER($H129),IF('Order Form'!$K$14="Yes",'Order Form'!$B$13,""),""))</f>
        <v/>
      </c>
      <c r="U129" s="46"/>
      <c r="V129" s="115" t="str">
        <f>IF('Order Form'!$B$14="Post Code","",IF(ISNUMBER($H129),IF('Order Form'!$K$14="Yes",'Order Form'!$B$14,""),""))</f>
        <v/>
      </c>
      <c r="W129" s="110" t="str">
        <f>IF('Order Form'!$B$15="Country","",IF(ISNUMBER($H129),IF('Order Form'!$K$14="Yes",VLOOKUP('Order Form'!$B$15,Lists!N:O,2,0),""),""))</f>
        <v/>
      </c>
      <c r="X129" s="112"/>
      <c r="Y129" s="111" t="str">
        <f>IF('Order Form'!$F$8="Phone","",IF(ISNUMBER($H129),IF('Order Form'!$K$14="Yes",'Order Form'!$F$8,""),""))</f>
        <v/>
      </c>
      <c r="Z129" s="109" t="str">
        <f>IF('Order Form'!$F$9="Email","",IF(ISNUMBER($H129),IF('Order Form'!$K$14="Yes",'Order Form'!$F$9,""),""))</f>
        <v/>
      </c>
      <c r="AA129" s="50"/>
      <c r="AC129" s="98" t="str">
        <f>IF(ISNUMBER(($H129)),LEFT('Order Form'!$K$10,2),"")</f>
        <v/>
      </c>
      <c r="AD129" s="46"/>
      <c r="AE129" s="98" t="str">
        <f>IF(AC129="GR",LEFT('Order Form'!$K$11,2),"")</f>
        <v/>
      </c>
      <c r="AF129" s="46"/>
      <c r="AG129" s="50"/>
      <c r="AH129" s="50"/>
      <c r="AI129" s="98" t="str">
        <f>IF(ISNUMBER(($H129)),IF('Order Form'!$K$16="Yes","P",""),"")</f>
        <v/>
      </c>
      <c r="AJ129" s="46"/>
      <c r="AK129" s="118"/>
      <c r="AL129" s="118"/>
      <c r="AM129" s="46"/>
      <c r="AN129" s="46"/>
      <c r="AO129" s="50"/>
      <c r="AP129" s="46"/>
      <c r="AQ129" s="50"/>
      <c r="AR129" s="50"/>
      <c r="AS129" s="50"/>
      <c r="AZ129" s="98" t="str">
        <f>IF(ISNUMBER(($H129)),IF('Order Form'!$K$15="Yes","Y",""),"")</f>
        <v/>
      </c>
      <c r="BD129" s="99" t="e">
        <f>IF('Order Form'!#REF!&gt;0,"OF"," ")</f>
        <v>#REF!</v>
      </c>
      <c r="BE129" s="98" t="e">
        <f>IF('Order Form'!#REF!&gt;0,"Y"," ")</f>
        <v>#REF!</v>
      </c>
      <c r="BF129" s="98" t="e">
        <f>IF('Order Form'!#REF!&gt;0,"STANDARD"," ")</f>
        <v>#REF!</v>
      </c>
    </row>
    <row r="130" spans="1:58">
      <c r="A130" s="46"/>
      <c r="B130" s="105" t="str">
        <f>IF(ISNUMBER(($H130)),'Order Form'!$D$5,"")</f>
        <v/>
      </c>
      <c r="C130" s="104" t="str">
        <f>IF(ISNUMBER(($H130)),'Order Form'!$G$5,"")</f>
        <v/>
      </c>
      <c r="D130" s="104" t="e">
        <f>IF('Order Form'!#REF!="","",IF(ISNUMBER(($H130)),'Order Form'!#REF!,""))</f>
        <v>#REF!</v>
      </c>
      <c r="E130" s="47"/>
      <c r="F130" s="103" t="str">
        <f>IF(ISNUMBER((H130)),SUBSTITUTE(SUBSTITUTE('Order Form'!#REF!,"-","")," ",""),"")</f>
        <v/>
      </c>
      <c r="G130" s="48"/>
      <c r="H130" s="102" t="e">
        <f>IF('Order Form'!#REF!&gt;0,'Order Form'!#REF!," ")</f>
        <v>#REF!</v>
      </c>
      <c r="I130" s="101" t="str">
        <f>IF('Order Form'!$K$13="Yes",(IF('Order Form'!#REF!&gt;0,"",IF('Order Form'!$K$10&lt;&gt;"GR - Gratis",IF('Order Form'!#REF!=0,"",IF(ISNUMBER($H130),'Order Form'!#REF!,"")),""))),"")</f>
        <v/>
      </c>
      <c r="J130" s="101" t="str">
        <f>IF('Order Form'!$K$13="Yes",(IF('Order Form'!#REF!=0,"",IF('Order Form'!$K$10&lt;&gt;"GR - Gratis",IF(ISNUMBER($H130),'Order Form'!#REF!,""),""))),"")</f>
        <v/>
      </c>
      <c r="K130" s="49"/>
      <c r="L130" s="101" t="e">
        <f>IF('Order Form'!#REF!&gt;0,"",IF('Order Form'!#REF!=0,"",IF('Order Form'!$K$10&lt;&gt;"GR - Gratis",IF('Order Form'!$K$12="Yes",IF(ISNUMBER($H130),'Order Form'!#REF!*100,""),""),"")))</f>
        <v>#REF!</v>
      </c>
      <c r="M130" s="101" t="e">
        <f>IF('Order Form'!#REF!&gt;0,"",IF('Order Form'!$K$17=0,"",IF('Order Form'!$K$17=0,"",IF('Order Form'!$K$10&lt;&gt;"GR - Gratis",IF('Order Form'!$K$12="Yes",IF(ISNUMBER($H130),'Order Form'!$K$17*100,""),""),""))))</f>
        <v>#REF!</v>
      </c>
      <c r="N130" s="50"/>
      <c r="O130" s="100" t="str">
        <f>IF('Order Form'!$B$8="Name / Attent Of","",IF(ISNUMBER($H130),IF('Order Form'!$K$14="Yes",'Order Form'!$B$8,""),""))</f>
        <v/>
      </c>
      <c r="P130" s="108" t="str">
        <f>IF('Order Form'!$B$9="Company / Department","",IF(ISNUMBER($H130),IF('Order Form'!$K$14="Yes",'Order Form'!$B$9,""),""))</f>
        <v/>
      </c>
      <c r="Q130" s="100" t="str">
        <f>IF('Order Form'!$B$10="Address 1","",IF(ISNUMBER($H130),IF('Order Form'!$K$14="Yes",'Order Form'!$B$10,""),""))</f>
        <v/>
      </c>
      <c r="R130" s="100" t="str">
        <f>IF('Order Form'!$B$11="Address 2","",IF(ISNUMBER($H130),IF('Order Form'!$K$14="Yes",'Order Form'!$B$11,""),""))</f>
        <v/>
      </c>
      <c r="S130" s="108" t="str">
        <f>IF('Order Form'!$B$12="Address 3","",IF(ISNUMBER($H130),IF('Order Form'!$K$14="Yes",'Order Form'!$B$12,""),""))</f>
        <v/>
      </c>
      <c r="T130" s="100" t="str">
        <f>IF('Order Form'!$B$13="Town","",IF(ISNUMBER($H130),IF('Order Form'!$K$14="Yes",'Order Form'!$B$13,""),""))</f>
        <v/>
      </c>
      <c r="U130" s="46"/>
      <c r="V130" s="115" t="str">
        <f>IF('Order Form'!$B$14="Post Code","",IF(ISNUMBER($H130),IF('Order Form'!$K$14="Yes",'Order Form'!$B$14,""),""))</f>
        <v/>
      </c>
      <c r="W130" s="110" t="str">
        <f>IF('Order Form'!$B$15="Country","",IF(ISNUMBER($H130),IF('Order Form'!$K$14="Yes",VLOOKUP('Order Form'!$B$15,Lists!N:O,2,0),""),""))</f>
        <v/>
      </c>
      <c r="X130" s="112"/>
      <c r="Y130" s="111" t="str">
        <f>IF('Order Form'!$F$8="Phone","",IF(ISNUMBER($H130),IF('Order Form'!$K$14="Yes",'Order Form'!$F$8,""),""))</f>
        <v/>
      </c>
      <c r="Z130" s="109" t="str">
        <f>IF('Order Form'!$F$9="Email","",IF(ISNUMBER($H130),IF('Order Form'!$K$14="Yes",'Order Form'!$F$9,""),""))</f>
        <v/>
      </c>
      <c r="AA130" s="50"/>
      <c r="AC130" s="98" t="str">
        <f>IF(ISNUMBER(($H130)),LEFT('Order Form'!$K$10,2),"")</f>
        <v/>
      </c>
      <c r="AD130" s="46"/>
      <c r="AE130" s="98" t="str">
        <f>IF(AC130="GR",LEFT('Order Form'!$K$11,2),"")</f>
        <v/>
      </c>
      <c r="AF130" s="46"/>
      <c r="AG130" s="50"/>
      <c r="AH130" s="50"/>
      <c r="AI130" s="98" t="str">
        <f>IF(ISNUMBER(($H130)),IF('Order Form'!$K$16="Yes","P",""),"")</f>
        <v/>
      </c>
      <c r="AJ130" s="46"/>
      <c r="AK130" s="118"/>
      <c r="AL130" s="118"/>
      <c r="AM130" s="46"/>
      <c r="AN130" s="46"/>
      <c r="AO130" s="50"/>
      <c r="AP130" s="46"/>
      <c r="AQ130" s="50"/>
      <c r="AR130" s="50"/>
      <c r="AS130" s="50"/>
      <c r="AZ130" s="98" t="str">
        <f>IF(ISNUMBER(($H130)),IF('Order Form'!$K$15="Yes","Y",""),"")</f>
        <v/>
      </c>
      <c r="BD130" s="99" t="e">
        <f>IF('Order Form'!#REF!&gt;0,"OF"," ")</f>
        <v>#REF!</v>
      </c>
      <c r="BE130" s="98" t="e">
        <f>IF('Order Form'!#REF!&gt;0,"Y"," ")</f>
        <v>#REF!</v>
      </c>
      <c r="BF130" s="98" t="e">
        <f>IF('Order Form'!#REF!&gt;0,"STANDARD"," ")</f>
        <v>#REF!</v>
      </c>
    </row>
    <row r="131" spans="1:58">
      <c r="A131" s="46"/>
      <c r="B131" s="105" t="str">
        <f>IF(ISNUMBER(($H131)),'Order Form'!$D$5,"")</f>
        <v/>
      </c>
      <c r="C131" s="104" t="str">
        <f>IF(ISNUMBER(($H131)),'Order Form'!$G$5,"")</f>
        <v/>
      </c>
      <c r="D131" s="104" t="e">
        <f>IF('Order Form'!#REF!="","",IF(ISNUMBER(($H131)),'Order Form'!#REF!,""))</f>
        <v>#REF!</v>
      </c>
      <c r="E131" s="47"/>
      <c r="F131" s="103" t="str">
        <f>IF(ISNUMBER((H131)),SUBSTITUTE(SUBSTITUTE('Order Form'!#REF!,"-","")," ",""),"")</f>
        <v/>
      </c>
      <c r="G131" s="48"/>
      <c r="H131" s="102" t="e">
        <f>IF('Order Form'!#REF!&gt;0,'Order Form'!#REF!," ")</f>
        <v>#REF!</v>
      </c>
      <c r="I131" s="101" t="str">
        <f>IF('Order Form'!$K$13="Yes",(IF('Order Form'!#REF!&gt;0,"",IF('Order Form'!$K$10&lt;&gt;"GR - Gratis",IF('Order Form'!#REF!=0,"",IF(ISNUMBER($H131),'Order Form'!#REF!,"")),""))),"")</f>
        <v/>
      </c>
      <c r="J131" s="101" t="str">
        <f>IF('Order Form'!$K$13="Yes",(IF('Order Form'!#REF!=0,"",IF('Order Form'!$K$10&lt;&gt;"GR - Gratis",IF(ISNUMBER($H131),'Order Form'!#REF!,""),""))),"")</f>
        <v/>
      </c>
      <c r="K131" s="49"/>
      <c r="L131" s="101" t="e">
        <f>IF('Order Form'!#REF!&gt;0,"",IF('Order Form'!#REF!=0,"",IF('Order Form'!$K$10&lt;&gt;"GR - Gratis",IF('Order Form'!$K$12="Yes",IF(ISNUMBER($H131),'Order Form'!#REF!*100,""),""),"")))</f>
        <v>#REF!</v>
      </c>
      <c r="M131" s="101" t="e">
        <f>IF('Order Form'!#REF!&gt;0,"",IF('Order Form'!$K$17=0,"",IF('Order Form'!$K$17=0,"",IF('Order Form'!$K$10&lt;&gt;"GR - Gratis",IF('Order Form'!$K$12="Yes",IF(ISNUMBER($H131),'Order Form'!$K$17*100,""),""),""))))</f>
        <v>#REF!</v>
      </c>
      <c r="N131" s="50"/>
      <c r="O131" s="100" t="str">
        <f>IF('Order Form'!$B$8="Name / Attent Of","",IF(ISNUMBER($H131),IF('Order Form'!$K$14="Yes",'Order Form'!$B$8,""),""))</f>
        <v/>
      </c>
      <c r="P131" s="108" t="str">
        <f>IF('Order Form'!$B$9="Company / Department","",IF(ISNUMBER($H131),IF('Order Form'!$K$14="Yes",'Order Form'!$B$9,""),""))</f>
        <v/>
      </c>
      <c r="Q131" s="100" t="str">
        <f>IF('Order Form'!$B$10="Address 1","",IF(ISNUMBER($H131),IF('Order Form'!$K$14="Yes",'Order Form'!$B$10,""),""))</f>
        <v/>
      </c>
      <c r="R131" s="100" t="str">
        <f>IF('Order Form'!$B$11="Address 2","",IF(ISNUMBER($H131),IF('Order Form'!$K$14="Yes",'Order Form'!$B$11,""),""))</f>
        <v/>
      </c>
      <c r="S131" s="108" t="str">
        <f>IF('Order Form'!$B$12="Address 3","",IF(ISNUMBER($H131),IF('Order Form'!$K$14="Yes",'Order Form'!$B$12,""),""))</f>
        <v/>
      </c>
      <c r="T131" s="100" t="str">
        <f>IF('Order Form'!$B$13="Town","",IF(ISNUMBER($H131),IF('Order Form'!$K$14="Yes",'Order Form'!$B$13,""),""))</f>
        <v/>
      </c>
      <c r="U131" s="46"/>
      <c r="V131" s="115" t="str">
        <f>IF('Order Form'!$B$14="Post Code","",IF(ISNUMBER($H131),IF('Order Form'!$K$14="Yes",'Order Form'!$B$14,""),""))</f>
        <v/>
      </c>
      <c r="W131" s="110" t="str">
        <f>IF('Order Form'!$B$15="Country","",IF(ISNUMBER($H131),IF('Order Form'!$K$14="Yes",VLOOKUP('Order Form'!$B$15,Lists!N:O,2,0),""),""))</f>
        <v/>
      </c>
      <c r="X131" s="112"/>
      <c r="Y131" s="111" t="str">
        <f>IF('Order Form'!$F$8="Phone","",IF(ISNUMBER($H131),IF('Order Form'!$K$14="Yes",'Order Form'!$F$8,""),""))</f>
        <v/>
      </c>
      <c r="Z131" s="109" t="str">
        <f>IF('Order Form'!$F$9="Email","",IF(ISNUMBER($H131),IF('Order Form'!$K$14="Yes",'Order Form'!$F$9,""),""))</f>
        <v/>
      </c>
      <c r="AA131" s="50"/>
      <c r="AC131" s="98" t="str">
        <f>IF(ISNUMBER(($H131)),LEFT('Order Form'!$K$10,2),"")</f>
        <v/>
      </c>
      <c r="AD131" s="46"/>
      <c r="AE131" s="98" t="str">
        <f>IF(AC131="GR",LEFT('Order Form'!$K$11,2),"")</f>
        <v/>
      </c>
      <c r="AF131" s="46"/>
      <c r="AG131" s="50"/>
      <c r="AH131" s="50"/>
      <c r="AI131" s="98" t="str">
        <f>IF(ISNUMBER(($H131)),IF('Order Form'!$K$16="Yes","P",""),"")</f>
        <v/>
      </c>
      <c r="AJ131" s="46"/>
      <c r="AK131" s="118"/>
      <c r="AL131" s="118"/>
      <c r="AM131" s="46"/>
      <c r="AN131" s="46"/>
      <c r="AO131" s="50"/>
      <c r="AP131" s="46"/>
      <c r="AQ131" s="50"/>
      <c r="AR131" s="50"/>
      <c r="AS131" s="50"/>
      <c r="AZ131" s="98" t="str">
        <f>IF(ISNUMBER(($H131)),IF('Order Form'!$K$15="Yes","Y",""),"")</f>
        <v/>
      </c>
      <c r="BD131" s="99" t="e">
        <f>IF('Order Form'!#REF!&gt;0,"OF"," ")</f>
        <v>#REF!</v>
      </c>
      <c r="BE131" s="98" t="e">
        <f>IF('Order Form'!#REF!&gt;0,"Y"," ")</f>
        <v>#REF!</v>
      </c>
      <c r="BF131" s="98" t="e">
        <f>IF('Order Form'!#REF!&gt;0,"STANDARD"," ")</f>
        <v>#REF!</v>
      </c>
    </row>
    <row r="132" spans="1:58">
      <c r="A132" s="46"/>
      <c r="B132" s="105" t="str">
        <f>IF(ISNUMBER(($H132)),'Order Form'!$D$5,"")</f>
        <v/>
      </c>
      <c r="C132" s="104" t="str">
        <f>IF(ISNUMBER(($H132)),'Order Form'!$G$5,"")</f>
        <v/>
      </c>
      <c r="D132" s="104" t="e">
        <f>IF('Order Form'!#REF!="","",IF(ISNUMBER(($H132)),'Order Form'!#REF!,""))</f>
        <v>#REF!</v>
      </c>
      <c r="E132" s="47"/>
      <c r="F132" s="103" t="str">
        <f>IF(ISNUMBER((H132)),SUBSTITUTE(SUBSTITUTE('Order Form'!#REF!,"-","")," ",""),"")</f>
        <v/>
      </c>
      <c r="G132" s="48"/>
      <c r="H132" s="102" t="e">
        <f>IF('Order Form'!#REF!&gt;0,'Order Form'!#REF!," ")</f>
        <v>#REF!</v>
      </c>
      <c r="I132" s="101" t="str">
        <f>IF('Order Form'!$K$13="Yes",(IF('Order Form'!#REF!&gt;0,"",IF('Order Form'!$K$10&lt;&gt;"GR - Gratis",IF('Order Form'!#REF!=0,"",IF(ISNUMBER($H132),'Order Form'!#REF!,"")),""))),"")</f>
        <v/>
      </c>
      <c r="J132" s="101" t="str">
        <f>IF('Order Form'!$K$13="Yes",(IF('Order Form'!#REF!=0,"",IF('Order Form'!$K$10&lt;&gt;"GR - Gratis",IF(ISNUMBER($H132),'Order Form'!#REF!,""),""))),"")</f>
        <v/>
      </c>
      <c r="K132" s="49"/>
      <c r="L132" s="101" t="e">
        <f>IF('Order Form'!#REF!&gt;0,"",IF('Order Form'!#REF!=0,"",IF('Order Form'!$K$10&lt;&gt;"GR - Gratis",IF('Order Form'!$K$12="Yes",IF(ISNUMBER($H132),'Order Form'!#REF!*100,""),""),"")))</f>
        <v>#REF!</v>
      </c>
      <c r="M132" s="101" t="e">
        <f>IF('Order Form'!#REF!&gt;0,"",IF('Order Form'!$K$17=0,"",IF('Order Form'!$K$17=0,"",IF('Order Form'!$K$10&lt;&gt;"GR - Gratis",IF('Order Form'!$K$12="Yes",IF(ISNUMBER($H132),'Order Form'!$K$17*100,""),""),""))))</f>
        <v>#REF!</v>
      </c>
      <c r="N132" s="50"/>
      <c r="O132" s="100" t="str">
        <f>IF('Order Form'!$B$8="Name / Attent Of","",IF(ISNUMBER($H132),IF('Order Form'!$K$14="Yes",'Order Form'!$B$8,""),""))</f>
        <v/>
      </c>
      <c r="P132" s="108" t="str">
        <f>IF('Order Form'!$B$9="Company / Department","",IF(ISNUMBER($H132),IF('Order Form'!$K$14="Yes",'Order Form'!$B$9,""),""))</f>
        <v/>
      </c>
      <c r="Q132" s="100" t="str">
        <f>IF('Order Form'!$B$10="Address 1","",IF(ISNUMBER($H132),IF('Order Form'!$K$14="Yes",'Order Form'!$B$10,""),""))</f>
        <v/>
      </c>
      <c r="R132" s="100" t="str">
        <f>IF('Order Form'!$B$11="Address 2","",IF(ISNUMBER($H132),IF('Order Form'!$K$14="Yes",'Order Form'!$B$11,""),""))</f>
        <v/>
      </c>
      <c r="S132" s="108" t="str">
        <f>IF('Order Form'!$B$12="Address 3","",IF(ISNUMBER($H132),IF('Order Form'!$K$14="Yes",'Order Form'!$B$12,""),""))</f>
        <v/>
      </c>
      <c r="T132" s="100" t="str">
        <f>IF('Order Form'!$B$13="Town","",IF(ISNUMBER($H132),IF('Order Form'!$K$14="Yes",'Order Form'!$B$13,""),""))</f>
        <v/>
      </c>
      <c r="U132" s="46"/>
      <c r="V132" s="115" t="str">
        <f>IF('Order Form'!$B$14="Post Code","",IF(ISNUMBER($H132),IF('Order Form'!$K$14="Yes",'Order Form'!$B$14,""),""))</f>
        <v/>
      </c>
      <c r="W132" s="110" t="str">
        <f>IF('Order Form'!$B$15="Country","",IF(ISNUMBER($H132),IF('Order Form'!$K$14="Yes",VLOOKUP('Order Form'!$B$15,Lists!N:O,2,0),""),""))</f>
        <v/>
      </c>
      <c r="X132" s="112"/>
      <c r="Y132" s="111" t="str">
        <f>IF('Order Form'!$F$8="Phone","",IF(ISNUMBER($H132),IF('Order Form'!$K$14="Yes",'Order Form'!$F$8,""),""))</f>
        <v/>
      </c>
      <c r="Z132" s="109" t="str">
        <f>IF('Order Form'!$F$9="Email","",IF(ISNUMBER($H132),IF('Order Form'!$K$14="Yes",'Order Form'!$F$9,""),""))</f>
        <v/>
      </c>
      <c r="AA132" s="50"/>
      <c r="AC132" s="98" t="str">
        <f>IF(ISNUMBER(($H132)),LEFT('Order Form'!$K$10,2),"")</f>
        <v/>
      </c>
      <c r="AD132" s="46"/>
      <c r="AE132" s="98" t="str">
        <f>IF(AC132="GR",LEFT('Order Form'!$K$11,2),"")</f>
        <v/>
      </c>
      <c r="AF132" s="46"/>
      <c r="AG132" s="50"/>
      <c r="AH132" s="50"/>
      <c r="AI132" s="98" t="str">
        <f>IF(ISNUMBER(($H132)),IF('Order Form'!$K$16="Yes","P",""),"")</f>
        <v/>
      </c>
      <c r="AJ132" s="46"/>
      <c r="AK132" s="118"/>
      <c r="AL132" s="118"/>
      <c r="AM132" s="46"/>
      <c r="AN132" s="46"/>
      <c r="AO132" s="50"/>
      <c r="AP132" s="46"/>
      <c r="AQ132" s="50"/>
      <c r="AR132" s="50"/>
      <c r="AS132" s="50"/>
      <c r="AZ132" s="98" t="str">
        <f>IF(ISNUMBER(($H132)),IF('Order Form'!$K$15="Yes","Y",""),"")</f>
        <v/>
      </c>
      <c r="BD132" s="99" t="e">
        <f>IF('Order Form'!#REF!&gt;0,"OF"," ")</f>
        <v>#REF!</v>
      </c>
      <c r="BE132" s="98" t="e">
        <f>IF('Order Form'!#REF!&gt;0,"Y"," ")</f>
        <v>#REF!</v>
      </c>
      <c r="BF132" s="98" t="e">
        <f>IF('Order Form'!#REF!&gt;0,"STANDARD"," ")</f>
        <v>#REF!</v>
      </c>
    </row>
    <row r="133" spans="1:58">
      <c r="A133" s="46"/>
      <c r="B133" s="105" t="str">
        <f>IF(ISNUMBER(($H133)),'Order Form'!$D$5,"")</f>
        <v/>
      </c>
      <c r="C133" s="104" t="str">
        <f>IF(ISNUMBER(($H133)),'Order Form'!$G$5,"")</f>
        <v/>
      </c>
      <c r="D133" s="104" t="e">
        <f>IF('Order Form'!#REF!="","",IF(ISNUMBER(($H133)),'Order Form'!#REF!,""))</f>
        <v>#REF!</v>
      </c>
      <c r="E133" s="47"/>
      <c r="F133" s="103" t="str">
        <f>IF(ISNUMBER((H133)),SUBSTITUTE(SUBSTITUTE('Order Form'!#REF!,"-","")," ",""),"")</f>
        <v/>
      </c>
      <c r="G133" s="48"/>
      <c r="H133" s="102" t="e">
        <f>IF('Order Form'!#REF!&gt;0,'Order Form'!#REF!," ")</f>
        <v>#REF!</v>
      </c>
      <c r="I133" s="101" t="str">
        <f>IF('Order Form'!$K$13="Yes",(IF('Order Form'!#REF!&gt;0,"",IF('Order Form'!$K$10&lt;&gt;"GR - Gratis",IF('Order Form'!#REF!=0,"",IF(ISNUMBER($H133),'Order Form'!#REF!,"")),""))),"")</f>
        <v/>
      </c>
      <c r="J133" s="101" t="str">
        <f>IF('Order Form'!$K$13="Yes",(IF('Order Form'!#REF!=0,"",IF('Order Form'!$K$10&lt;&gt;"GR - Gratis",IF(ISNUMBER($H133),'Order Form'!#REF!,""),""))),"")</f>
        <v/>
      </c>
      <c r="K133" s="49"/>
      <c r="L133" s="101" t="e">
        <f>IF('Order Form'!#REF!&gt;0,"",IF('Order Form'!#REF!=0,"",IF('Order Form'!$K$10&lt;&gt;"GR - Gratis",IF('Order Form'!$K$12="Yes",IF(ISNUMBER($H133),'Order Form'!#REF!*100,""),""),"")))</f>
        <v>#REF!</v>
      </c>
      <c r="M133" s="101" t="e">
        <f>IF('Order Form'!#REF!&gt;0,"",IF('Order Form'!$K$17=0,"",IF('Order Form'!$K$17=0,"",IF('Order Form'!$K$10&lt;&gt;"GR - Gratis",IF('Order Form'!$K$12="Yes",IF(ISNUMBER($H133),'Order Form'!$K$17*100,""),""),""))))</f>
        <v>#REF!</v>
      </c>
      <c r="N133" s="50"/>
      <c r="O133" s="100" t="str">
        <f>IF('Order Form'!$B$8="Name / Attent Of","",IF(ISNUMBER($H133),IF('Order Form'!$K$14="Yes",'Order Form'!$B$8,""),""))</f>
        <v/>
      </c>
      <c r="P133" s="108" t="str">
        <f>IF('Order Form'!$B$9="Company / Department","",IF(ISNUMBER($H133),IF('Order Form'!$K$14="Yes",'Order Form'!$B$9,""),""))</f>
        <v/>
      </c>
      <c r="Q133" s="100" t="str">
        <f>IF('Order Form'!$B$10="Address 1","",IF(ISNUMBER($H133),IF('Order Form'!$K$14="Yes",'Order Form'!$B$10,""),""))</f>
        <v/>
      </c>
      <c r="R133" s="100" t="str">
        <f>IF('Order Form'!$B$11="Address 2","",IF(ISNUMBER($H133),IF('Order Form'!$K$14="Yes",'Order Form'!$B$11,""),""))</f>
        <v/>
      </c>
      <c r="S133" s="108" t="str">
        <f>IF('Order Form'!$B$12="Address 3","",IF(ISNUMBER($H133),IF('Order Form'!$K$14="Yes",'Order Form'!$B$12,""),""))</f>
        <v/>
      </c>
      <c r="T133" s="100" t="str">
        <f>IF('Order Form'!$B$13="Town","",IF(ISNUMBER($H133),IF('Order Form'!$K$14="Yes",'Order Form'!$B$13,""),""))</f>
        <v/>
      </c>
      <c r="U133" s="46"/>
      <c r="V133" s="115" t="str">
        <f>IF('Order Form'!$B$14="Post Code","",IF(ISNUMBER($H133),IF('Order Form'!$K$14="Yes",'Order Form'!$B$14,""),""))</f>
        <v/>
      </c>
      <c r="W133" s="110" t="str">
        <f>IF('Order Form'!$B$15="Country","",IF(ISNUMBER($H133),IF('Order Form'!$K$14="Yes",VLOOKUP('Order Form'!$B$15,Lists!N:O,2,0),""),""))</f>
        <v/>
      </c>
      <c r="X133" s="112"/>
      <c r="Y133" s="111" t="str">
        <f>IF('Order Form'!$F$8="Phone","",IF(ISNUMBER($H133),IF('Order Form'!$K$14="Yes",'Order Form'!$F$8,""),""))</f>
        <v/>
      </c>
      <c r="Z133" s="109" t="str">
        <f>IF('Order Form'!$F$9="Email","",IF(ISNUMBER($H133),IF('Order Form'!$K$14="Yes",'Order Form'!$F$9,""),""))</f>
        <v/>
      </c>
      <c r="AA133" s="50"/>
      <c r="AC133" s="98" t="str">
        <f>IF(ISNUMBER(($H133)),LEFT('Order Form'!$K$10,2),"")</f>
        <v/>
      </c>
      <c r="AD133" s="46"/>
      <c r="AE133" s="98" t="str">
        <f>IF(AC133="GR",LEFT('Order Form'!$K$11,2),"")</f>
        <v/>
      </c>
      <c r="AF133" s="46"/>
      <c r="AG133" s="50"/>
      <c r="AH133" s="50"/>
      <c r="AI133" s="98" t="str">
        <f>IF(ISNUMBER(($H133)),IF('Order Form'!$K$16="Yes","P",""),"")</f>
        <v/>
      </c>
      <c r="AJ133" s="46"/>
      <c r="AK133" s="118"/>
      <c r="AL133" s="118"/>
      <c r="AM133" s="46"/>
      <c r="AN133" s="46"/>
      <c r="AO133" s="50"/>
      <c r="AP133" s="46"/>
      <c r="AQ133" s="50"/>
      <c r="AR133" s="50"/>
      <c r="AS133" s="50"/>
      <c r="AZ133" s="98" t="str">
        <f>IF(ISNUMBER(($H133)),IF('Order Form'!$K$15="Yes","Y",""),"")</f>
        <v/>
      </c>
      <c r="BD133" s="99" t="e">
        <f>IF('Order Form'!#REF!&gt;0,"OF"," ")</f>
        <v>#REF!</v>
      </c>
      <c r="BE133" s="98" t="e">
        <f>IF('Order Form'!#REF!&gt;0,"Y"," ")</f>
        <v>#REF!</v>
      </c>
      <c r="BF133" s="98" t="e">
        <f>IF('Order Form'!#REF!&gt;0,"STANDARD"," ")</f>
        <v>#REF!</v>
      </c>
    </row>
    <row r="134" spans="1:58">
      <c r="A134" s="46"/>
      <c r="B134" s="105" t="str">
        <f>IF(ISNUMBER(($H134)),'Order Form'!$D$5,"")</f>
        <v/>
      </c>
      <c r="C134" s="104" t="str">
        <f>IF(ISNUMBER(($H134)),'Order Form'!$G$5,"")</f>
        <v/>
      </c>
      <c r="D134" s="104" t="e">
        <f>IF('Order Form'!#REF!="","",IF(ISNUMBER(($H134)),'Order Form'!#REF!,""))</f>
        <v>#REF!</v>
      </c>
      <c r="E134" s="47"/>
      <c r="F134" s="103" t="str">
        <f>IF(ISNUMBER((H134)),SUBSTITUTE(SUBSTITUTE('Order Form'!#REF!,"-","")," ",""),"")</f>
        <v/>
      </c>
      <c r="G134" s="48"/>
      <c r="H134" s="102" t="e">
        <f>IF('Order Form'!#REF!&gt;0,'Order Form'!#REF!," ")</f>
        <v>#REF!</v>
      </c>
      <c r="I134" s="101" t="str">
        <f>IF('Order Form'!$K$13="Yes",(IF('Order Form'!#REF!&gt;0,"",IF('Order Form'!$K$10&lt;&gt;"GR - Gratis",IF('Order Form'!#REF!=0,"",IF(ISNUMBER($H134),'Order Form'!#REF!,"")),""))),"")</f>
        <v/>
      </c>
      <c r="J134" s="101" t="str">
        <f>IF('Order Form'!$K$13="Yes",(IF('Order Form'!#REF!=0,"",IF('Order Form'!$K$10&lt;&gt;"GR - Gratis",IF(ISNUMBER($H134),'Order Form'!#REF!,""),""))),"")</f>
        <v/>
      </c>
      <c r="K134" s="49"/>
      <c r="L134" s="101" t="e">
        <f>IF('Order Form'!#REF!&gt;0,"",IF('Order Form'!#REF!=0,"",IF('Order Form'!$K$10&lt;&gt;"GR - Gratis",IF('Order Form'!$K$12="Yes",IF(ISNUMBER($H134),'Order Form'!#REF!*100,""),""),"")))</f>
        <v>#REF!</v>
      </c>
      <c r="M134" s="101" t="e">
        <f>IF('Order Form'!#REF!&gt;0,"",IF('Order Form'!$K$17=0,"",IF('Order Form'!$K$17=0,"",IF('Order Form'!$K$10&lt;&gt;"GR - Gratis",IF('Order Form'!$K$12="Yes",IF(ISNUMBER($H134),'Order Form'!$K$17*100,""),""),""))))</f>
        <v>#REF!</v>
      </c>
      <c r="N134" s="50"/>
      <c r="O134" s="100" t="str">
        <f>IF('Order Form'!$B$8="Name / Attent Of","",IF(ISNUMBER($H134),IF('Order Form'!$K$14="Yes",'Order Form'!$B$8,""),""))</f>
        <v/>
      </c>
      <c r="P134" s="108" t="str">
        <f>IF('Order Form'!$B$9="Company / Department","",IF(ISNUMBER($H134),IF('Order Form'!$K$14="Yes",'Order Form'!$B$9,""),""))</f>
        <v/>
      </c>
      <c r="Q134" s="100" t="str">
        <f>IF('Order Form'!$B$10="Address 1","",IF(ISNUMBER($H134),IF('Order Form'!$K$14="Yes",'Order Form'!$B$10,""),""))</f>
        <v/>
      </c>
      <c r="R134" s="100" t="str">
        <f>IF('Order Form'!$B$11="Address 2","",IF(ISNUMBER($H134),IF('Order Form'!$K$14="Yes",'Order Form'!$B$11,""),""))</f>
        <v/>
      </c>
      <c r="S134" s="108" t="str">
        <f>IF('Order Form'!$B$12="Address 3","",IF(ISNUMBER($H134),IF('Order Form'!$K$14="Yes",'Order Form'!$B$12,""),""))</f>
        <v/>
      </c>
      <c r="T134" s="100" t="str">
        <f>IF('Order Form'!$B$13="Town","",IF(ISNUMBER($H134),IF('Order Form'!$K$14="Yes",'Order Form'!$B$13,""),""))</f>
        <v/>
      </c>
      <c r="U134" s="46"/>
      <c r="V134" s="115" t="str">
        <f>IF('Order Form'!$B$14="Post Code","",IF(ISNUMBER($H134),IF('Order Form'!$K$14="Yes",'Order Form'!$B$14,""),""))</f>
        <v/>
      </c>
      <c r="W134" s="110" t="str">
        <f>IF('Order Form'!$B$15="Country","",IF(ISNUMBER($H134),IF('Order Form'!$K$14="Yes",VLOOKUP('Order Form'!$B$15,Lists!N:O,2,0),""),""))</f>
        <v/>
      </c>
      <c r="X134" s="112"/>
      <c r="Y134" s="111" t="str">
        <f>IF('Order Form'!$F$8="Phone","",IF(ISNUMBER($H134),IF('Order Form'!$K$14="Yes",'Order Form'!$F$8,""),""))</f>
        <v/>
      </c>
      <c r="Z134" s="109" t="str">
        <f>IF('Order Form'!$F$9="Email","",IF(ISNUMBER($H134),IF('Order Form'!$K$14="Yes",'Order Form'!$F$9,""),""))</f>
        <v/>
      </c>
      <c r="AA134" s="50"/>
      <c r="AC134" s="98" t="str">
        <f>IF(ISNUMBER(($H134)),LEFT('Order Form'!$K$10,2),"")</f>
        <v/>
      </c>
      <c r="AD134" s="46"/>
      <c r="AE134" s="98" t="str">
        <f>IF(AC134="GR",LEFT('Order Form'!$K$11,2),"")</f>
        <v/>
      </c>
      <c r="AF134" s="46"/>
      <c r="AG134" s="50"/>
      <c r="AH134" s="50"/>
      <c r="AI134" s="98" t="str">
        <f>IF(ISNUMBER(($H134)),IF('Order Form'!$K$16="Yes","P",""),"")</f>
        <v/>
      </c>
      <c r="AJ134" s="46"/>
      <c r="AK134" s="118"/>
      <c r="AL134" s="118"/>
      <c r="AM134" s="46"/>
      <c r="AN134" s="46"/>
      <c r="AO134" s="50"/>
      <c r="AP134" s="46"/>
      <c r="AQ134" s="50"/>
      <c r="AR134" s="50"/>
      <c r="AS134" s="50"/>
      <c r="AZ134" s="98" t="str">
        <f>IF(ISNUMBER(($H134)),IF('Order Form'!$K$15="Yes","Y",""),"")</f>
        <v/>
      </c>
      <c r="BD134" s="99" t="e">
        <f>IF('Order Form'!#REF!&gt;0,"OF"," ")</f>
        <v>#REF!</v>
      </c>
      <c r="BE134" s="98" t="e">
        <f>IF('Order Form'!#REF!&gt;0,"Y"," ")</f>
        <v>#REF!</v>
      </c>
      <c r="BF134" s="98" t="e">
        <f>IF('Order Form'!#REF!&gt;0,"STANDARD"," ")</f>
        <v>#REF!</v>
      </c>
    </row>
    <row r="135" spans="1:58">
      <c r="A135" s="46"/>
      <c r="B135" s="105" t="str">
        <f>IF(ISNUMBER(($H135)),'Order Form'!$D$5,"")</f>
        <v/>
      </c>
      <c r="C135" s="104" t="str">
        <f>IF(ISNUMBER(($H135)),'Order Form'!$G$5,"")</f>
        <v/>
      </c>
      <c r="D135" s="104" t="e">
        <f>IF('Order Form'!#REF!="","",IF(ISNUMBER(($H135)),'Order Form'!#REF!,""))</f>
        <v>#REF!</v>
      </c>
      <c r="E135" s="47"/>
      <c r="F135" s="103" t="str">
        <f>IF(ISNUMBER((H135)),SUBSTITUTE(SUBSTITUTE('Order Form'!#REF!,"-","")," ",""),"")</f>
        <v/>
      </c>
      <c r="G135" s="48"/>
      <c r="H135" s="102" t="e">
        <f>IF('Order Form'!#REF!&gt;0,'Order Form'!#REF!," ")</f>
        <v>#REF!</v>
      </c>
      <c r="I135" s="101" t="str">
        <f>IF('Order Form'!$K$13="Yes",(IF('Order Form'!#REF!&gt;0,"",IF('Order Form'!$K$10&lt;&gt;"GR - Gratis",IF('Order Form'!#REF!=0,"",IF(ISNUMBER($H135),'Order Form'!#REF!,"")),""))),"")</f>
        <v/>
      </c>
      <c r="J135" s="101" t="str">
        <f>IF('Order Form'!$K$13="Yes",(IF('Order Form'!#REF!=0,"",IF('Order Form'!$K$10&lt;&gt;"GR - Gratis",IF(ISNUMBER($H135),'Order Form'!#REF!,""),""))),"")</f>
        <v/>
      </c>
      <c r="K135" s="49"/>
      <c r="L135" s="101" t="e">
        <f>IF('Order Form'!#REF!&gt;0,"",IF('Order Form'!#REF!=0,"",IF('Order Form'!$K$10&lt;&gt;"GR - Gratis",IF('Order Form'!$K$12="Yes",IF(ISNUMBER($H135),'Order Form'!#REF!*100,""),""),"")))</f>
        <v>#REF!</v>
      </c>
      <c r="M135" s="101" t="e">
        <f>IF('Order Form'!#REF!&gt;0,"",IF('Order Form'!$K$17=0,"",IF('Order Form'!$K$17=0,"",IF('Order Form'!$K$10&lt;&gt;"GR - Gratis",IF('Order Form'!$K$12="Yes",IF(ISNUMBER($H135),'Order Form'!$K$17*100,""),""),""))))</f>
        <v>#REF!</v>
      </c>
      <c r="N135" s="50"/>
      <c r="O135" s="100" t="str">
        <f>IF('Order Form'!$B$8="Name / Attent Of","",IF(ISNUMBER($H135),IF('Order Form'!$K$14="Yes",'Order Form'!$B$8,""),""))</f>
        <v/>
      </c>
      <c r="P135" s="108" t="str">
        <f>IF('Order Form'!$B$9="Company / Department","",IF(ISNUMBER($H135),IF('Order Form'!$K$14="Yes",'Order Form'!$B$9,""),""))</f>
        <v/>
      </c>
      <c r="Q135" s="100" t="str">
        <f>IF('Order Form'!$B$10="Address 1","",IF(ISNUMBER($H135),IF('Order Form'!$K$14="Yes",'Order Form'!$B$10,""),""))</f>
        <v/>
      </c>
      <c r="R135" s="100" t="str">
        <f>IF('Order Form'!$B$11="Address 2","",IF(ISNUMBER($H135),IF('Order Form'!$K$14="Yes",'Order Form'!$B$11,""),""))</f>
        <v/>
      </c>
      <c r="S135" s="108" t="str">
        <f>IF('Order Form'!$B$12="Address 3","",IF(ISNUMBER($H135),IF('Order Form'!$K$14="Yes",'Order Form'!$B$12,""),""))</f>
        <v/>
      </c>
      <c r="T135" s="100" t="str">
        <f>IF('Order Form'!$B$13="Town","",IF(ISNUMBER($H135),IF('Order Form'!$K$14="Yes",'Order Form'!$B$13,""),""))</f>
        <v/>
      </c>
      <c r="U135" s="46"/>
      <c r="V135" s="115" t="str">
        <f>IF('Order Form'!$B$14="Post Code","",IF(ISNUMBER($H135),IF('Order Form'!$K$14="Yes",'Order Form'!$B$14,""),""))</f>
        <v/>
      </c>
      <c r="W135" s="110" t="str">
        <f>IF('Order Form'!$B$15="Country","",IF(ISNUMBER($H135),IF('Order Form'!$K$14="Yes",VLOOKUP('Order Form'!$B$15,Lists!N:O,2,0),""),""))</f>
        <v/>
      </c>
      <c r="X135" s="112"/>
      <c r="Y135" s="111" t="str">
        <f>IF('Order Form'!$F$8="Phone","",IF(ISNUMBER($H135),IF('Order Form'!$K$14="Yes",'Order Form'!$F$8,""),""))</f>
        <v/>
      </c>
      <c r="Z135" s="109" t="str">
        <f>IF('Order Form'!$F$9="Email","",IF(ISNUMBER($H135),IF('Order Form'!$K$14="Yes",'Order Form'!$F$9,""),""))</f>
        <v/>
      </c>
      <c r="AA135" s="50"/>
      <c r="AC135" s="98" t="str">
        <f>IF(ISNUMBER(($H135)),LEFT('Order Form'!$K$10,2),"")</f>
        <v/>
      </c>
      <c r="AD135" s="46"/>
      <c r="AE135" s="98" t="str">
        <f>IF(AC135="GR",LEFT('Order Form'!$K$11,2),"")</f>
        <v/>
      </c>
      <c r="AF135" s="46"/>
      <c r="AG135" s="50"/>
      <c r="AH135" s="50"/>
      <c r="AI135" s="98" t="str">
        <f>IF(ISNUMBER(($H135)),IF('Order Form'!$K$16="Yes","P",""),"")</f>
        <v/>
      </c>
      <c r="AJ135" s="46"/>
      <c r="AK135" s="118"/>
      <c r="AL135" s="118"/>
      <c r="AM135" s="46"/>
      <c r="AN135" s="46"/>
      <c r="AO135" s="50"/>
      <c r="AP135" s="46"/>
      <c r="AQ135" s="50"/>
      <c r="AR135" s="50"/>
      <c r="AS135" s="50"/>
      <c r="AZ135" s="98" t="str">
        <f>IF(ISNUMBER(($H135)),IF('Order Form'!$K$15="Yes","Y",""),"")</f>
        <v/>
      </c>
      <c r="BD135" s="99" t="e">
        <f>IF('Order Form'!#REF!&gt;0,"OF"," ")</f>
        <v>#REF!</v>
      </c>
      <c r="BE135" s="98" t="e">
        <f>IF('Order Form'!#REF!&gt;0,"Y"," ")</f>
        <v>#REF!</v>
      </c>
      <c r="BF135" s="98" t="e">
        <f>IF('Order Form'!#REF!&gt;0,"STANDARD"," ")</f>
        <v>#REF!</v>
      </c>
    </row>
    <row r="136" spans="1:58">
      <c r="A136" s="46"/>
      <c r="B136" s="105" t="str">
        <f>IF(ISNUMBER(($H136)),'Order Form'!$D$5,"")</f>
        <v/>
      </c>
      <c r="C136" s="104" t="str">
        <f>IF(ISNUMBER(($H136)),'Order Form'!$G$5,"")</f>
        <v/>
      </c>
      <c r="D136" s="104" t="e">
        <f>IF('Order Form'!#REF!="","",IF(ISNUMBER(($H136)),'Order Form'!#REF!,""))</f>
        <v>#REF!</v>
      </c>
      <c r="E136" s="47"/>
      <c r="F136" s="103" t="str">
        <f>IF(ISNUMBER((H136)),SUBSTITUTE(SUBSTITUTE('Order Form'!#REF!,"-","")," ",""),"")</f>
        <v/>
      </c>
      <c r="G136" s="48"/>
      <c r="H136" s="102" t="e">
        <f>IF('Order Form'!#REF!&gt;0,'Order Form'!#REF!," ")</f>
        <v>#REF!</v>
      </c>
      <c r="I136" s="101" t="str">
        <f>IF('Order Form'!$K$13="Yes",(IF('Order Form'!#REF!&gt;0,"",IF('Order Form'!$K$10&lt;&gt;"GR - Gratis",IF('Order Form'!#REF!=0,"",IF(ISNUMBER($H136),'Order Form'!#REF!,"")),""))),"")</f>
        <v/>
      </c>
      <c r="J136" s="101" t="str">
        <f>IF('Order Form'!$K$13="Yes",(IF('Order Form'!#REF!=0,"",IF('Order Form'!$K$10&lt;&gt;"GR - Gratis",IF(ISNUMBER($H136),'Order Form'!#REF!,""),""))),"")</f>
        <v/>
      </c>
      <c r="K136" s="49"/>
      <c r="L136" s="101" t="e">
        <f>IF('Order Form'!#REF!&gt;0,"",IF('Order Form'!#REF!=0,"",IF('Order Form'!$K$10&lt;&gt;"GR - Gratis",IF('Order Form'!$K$12="Yes",IF(ISNUMBER($H136),'Order Form'!#REF!*100,""),""),"")))</f>
        <v>#REF!</v>
      </c>
      <c r="M136" s="101" t="e">
        <f>IF('Order Form'!#REF!&gt;0,"",IF('Order Form'!$K$17=0,"",IF('Order Form'!$K$17=0,"",IF('Order Form'!$K$10&lt;&gt;"GR - Gratis",IF('Order Form'!$K$12="Yes",IF(ISNUMBER($H136),'Order Form'!$K$17*100,""),""),""))))</f>
        <v>#REF!</v>
      </c>
      <c r="N136" s="50"/>
      <c r="O136" s="100" t="str">
        <f>IF('Order Form'!$B$8="Name / Attent Of","",IF(ISNUMBER($H136),IF('Order Form'!$K$14="Yes",'Order Form'!$B$8,""),""))</f>
        <v/>
      </c>
      <c r="P136" s="108" t="str">
        <f>IF('Order Form'!$B$9="Company / Department","",IF(ISNUMBER($H136),IF('Order Form'!$K$14="Yes",'Order Form'!$B$9,""),""))</f>
        <v/>
      </c>
      <c r="Q136" s="100" t="str">
        <f>IF('Order Form'!$B$10="Address 1","",IF(ISNUMBER($H136),IF('Order Form'!$K$14="Yes",'Order Form'!$B$10,""),""))</f>
        <v/>
      </c>
      <c r="R136" s="100" t="str">
        <f>IF('Order Form'!$B$11="Address 2","",IF(ISNUMBER($H136),IF('Order Form'!$K$14="Yes",'Order Form'!$B$11,""),""))</f>
        <v/>
      </c>
      <c r="S136" s="108" t="str">
        <f>IF('Order Form'!$B$12="Address 3","",IF(ISNUMBER($H136),IF('Order Form'!$K$14="Yes",'Order Form'!$B$12,""),""))</f>
        <v/>
      </c>
      <c r="T136" s="100" t="str">
        <f>IF('Order Form'!$B$13="Town","",IF(ISNUMBER($H136),IF('Order Form'!$K$14="Yes",'Order Form'!$B$13,""),""))</f>
        <v/>
      </c>
      <c r="U136" s="46"/>
      <c r="V136" s="115" t="str">
        <f>IF('Order Form'!$B$14="Post Code","",IF(ISNUMBER($H136),IF('Order Form'!$K$14="Yes",'Order Form'!$B$14,""),""))</f>
        <v/>
      </c>
      <c r="W136" s="110" t="str">
        <f>IF('Order Form'!$B$15="Country","",IF(ISNUMBER($H136),IF('Order Form'!$K$14="Yes",VLOOKUP('Order Form'!$B$15,Lists!N:O,2,0),""),""))</f>
        <v/>
      </c>
      <c r="X136" s="112"/>
      <c r="Y136" s="111" t="str">
        <f>IF('Order Form'!$F$8="Phone","",IF(ISNUMBER($H136),IF('Order Form'!$K$14="Yes",'Order Form'!$F$8,""),""))</f>
        <v/>
      </c>
      <c r="Z136" s="109" t="str">
        <f>IF('Order Form'!$F$9="Email","",IF(ISNUMBER($H136),IF('Order Form'!$K$14="Yes",'Order Form'!$F$9,""),""))</f>
        <v/>
      </c>
      <c r="AA136" s="50"/>
      <c r="AC136" s="98" t="str">
        <f>IF(ISNUMBER(($H136)),LEFT('Order Form'!$K$10,2),"")</f>
        <v/>
      </c>
      <c r="AD136" s="46"/>
      <c r="AE136" s="98" t="str">
        <f>IF(AC136="GR",LEFT('Order Form'!$K$11,2),"")</f>
        <v/>
      </c>
      <c r="AF136" s="46"/>
      <c r="AG136" s="50"/>
      <c r="AH136" s="50"/>
      <c r="AI136" s="98" t="str">
        <f>IF(ISNUMBER(($H136)),IF('Order Form'!$K$16="Yes","P",""),"")</f>
        <v/>
      </c>
      <c r="AJ136" s="46"/>
      <c r="AK136" s="118"/>
      <c r="AL136" s="118"/>
      <c r="AM136" s="46"/>
      <c r="AN136" s="46"/>
      <c r="AO136" s="50"/>
      <c r="AP136" s="46"/>
      <c r="AQ136" s="50"/>
      <c r="AR136" s="50"/>
      <c r="AS136" s="50"/>
      <c r="AZ136" s="98" t="str">
        <f>IF(ISNUMBER(($H136)),IF('Order Form'!$K$15="Yes","Y",""),"")</f>
        <v/>
      </c>
      <c r="BD136" s="99" t="e">
        <f>IF('Order Form'!#REF!&gt;0,"OF"," ")</f>
        <v>#REF!</v>
      </c>
      <c r="BE136" s="98" t="e">
        <f>IF('Order Form'!#REF!&gt;0,"Y"," ")</f>
        <v>#REF!</v>
      </c>
      <c r="BF136" s="98" t="e">
        <f>IF('Order Form'!#REF!&gt;0,"STANDARD"," ")</f>
        <v>#REF!</v>
      </c>
    </row>
    <row r="137" spans="1:58">
      <c r="A137" s="46"/>
      <c r="B137" s="105" t="str">
        <f>IF(ISNUMBER(($H137)),'Order Form'!$D$5,"")</f>
        <v/>
      </c>
      <c r="C137" s="104" t="str">
        <f>IF(ISNUMBER(($H137)),'Order Form'!$G$5,"")</f>
        <v/>
      </c>
      <c r="D137" s="104" t="e">
        <f>IF('Order Form'!#REF!="","",IF(ISNUMBER(($H137)),'Order Form'!#REF!,""))</f>
        <v>#REF!</v>
      </c>
      <c r="E137" s="47"/>
      <c r="F137" s="103" t="str">
        <f>IF(ISNUMBER((H137)),SUBSTITUTE(SUBSTITUTE('Order Form'!#REF!,"-","")," ",""),"")</f>
        <v/>
      </c>
      <c r="G137" s="48"/>
      <c r="H137" s="102" t="e">
        <f>IF('Order Form'!#REF!&gt;0,'Order Form'!#REF!," ")</f>
        <v>#REF!</v>
      </c>
      <c r="I137" s="101" t="str">
        <f>IF('Order Form'!$K$13="Yes",(IF('Order Form'!#REF!&gt;0,"",IF('Order Form'!$K$10&lt;&gt;"GR - Gratis",IF('Order Form'!#REF!=0,"",IF(ISNUMBER($H137),'Order Form'!#REF!,"")),""))),"")</f>
        <v/>
      </c>
      <c r="J137" s="101" t="str">
        <f>IF('Order Form'!$K$13="Yes",(IF('Order Form'!#REF!=0,"",IF('Order Form'!$K$10&lt;&gt;"GR - Gratis",IF(ISNUMBER($H137),'Order Form'!#REF!,""),""))),"")</f>
        <v/>
      </c>
      <c r="K137" s="49"/>
      <c r="L137" s="101" t="e">
        <f>IF('Order Form'!#REF!&gt;0,"",IF('Order Form'!#REF!=0,"",IF('Order Form'!$K$10&lt;&gt;"GR - Gratis",IF('Order Form'!$K$12="Yes",IF(ISNUMBER($H137),'Order Form'!#REF!*100,""),""),"")))</f>
        <v>#REF!</v>
      </c>
      <c r="M137" s="101" t="e">
        <f>IF('Order Form'!#REF!&gt;0,"",IF('Order Form'!$K$17=0,"",IF('Order Form'!$K$17=0,"",IF('Order Form'!$K$10&lt;&gt;"GR - Gratis",IF('Order Form'!$K$12="Yes",IF(ISNUMBER($H137),'Order Form'!$K$17*100,""),""),""))))</f>
        <v>#REF!</v>
      </c>
      <c r="N137" s="50"/>
      <c r="O137" s="100" t="str">
        <f>IF('Order Form'!$B$8="Name / Attent Of","",IF(ISNUMBER($H137),IF('Order Form'!$K$14="Yes",'Order Form'!$B$8,""),""))</f>
        <v/>
      </c>
      <c r="P137" s="108" t="str">
        <f>IF('Order Form'!$B$9="Company / Department","",IF(ISNUMBER($H137),IF('Order Form'!$K$14="Yes",'Order Form'!$B$9,""),""))</f>
        <v/>
      </c>
      <c r="Q137" s="100" t="str">
        <f>IF('Order Form'!$B$10="Address 1","",IF(ISNUMBER($H137),IF('Order Form'!$K$14="Yes",'Order Form'!$B$10,""),""))</f>
        <v/>
      </c>
      <c r="R137" s="100" t="str">
        <f>IF('Order Form'!$B$11="Address 2","",IF(ISNUMBER($H137),IF('Order Form'!$K$14="Yes",'Order Form'!$B$11,""),""))</f>
        <v/>
      </c>
      <c r="S137" s="108" t="str">
        <f>IF('Order Form'!$B$12="Address 3","",IF(ISNUMBER($H137),IF('Order Form'!$K$14="Yes",'Order Form'!$B$12,""),""))</f>
        <v/>
      </c>
      <c r="T137" s="100" t="str">
        <f>IF('Order Form'!$B$13="Town","",IF(ISNUMBER($H137),IF('Order Form'!$K$14="Yes",'Order Form'!$B$13,""),""))</f>
        <v/>
      </c>
      <c r="U137" s="46"/>
      <c r="V137" s="115" t="str">
        <f>IF('Order Form'!$B$14="Post Code","",IF(ISNUMBER($H137),IF('Order Form'!$K$14="Yes",'Order Form'!$B$14,""),""))</f>
        <v/>
      </c>
      <c r="W137" s="110" t="str">
        <f>IF('Order Form'!$B$15="Country","",IF(ISNUMBER($H137),IF('Order Form'!$K$14="Yes",VLOOKUP('Order Form'!$B$15,Lists!N:O,2,0),""),""))</f>
        <v/>
      </c>
      <c r="X137" s="112"/>
      <c r="Y137" s="111" t="str">
        <f>IF('Order Form'!$F$8="Phone","",IF(ISNUMBER($H137),IF('Order Form'!$K$14="Yes",'Order Form'!$F$8,""),""))</f>
        <v/>
      </c>
      <c r="Z137" s="109" t="str">
        <f>IF('Order Form'!$F$9="Email","",IF(ISNUMBER($H137),IF('Order Form'!$K$14="Yes",'Order Form'!$F$9,""),""))</f>
        <v/>
      </c>
      <c r="AA137" s="50"/>
      <c r="AC137" s="98" t="str">
        <f>IF(ISNUMBER(($H137)),LEFT('Order Form'!$K$10,2),"")</f>
        <v/>
      </c>
      <c r="AD137" s="46"/>
      <c r="AE137" s="98" t="str">
        <f>IF(AC137="GR",LEFT('Order Form'!$K$11,2),"")</f>
        <v/>
      </c>
      <c r="AF137" s="46"/>
      <c r="AG137" s="50"/>
      <c r="AH137" s="50"/>
      <c r="AI137" s="98" t="str">
        <f>IF(ISNUMBER(($H137)),IF('Order Form'!$K$16="Yes","P",""),"")</f>
        <v/>
      </c>
      <c r="AJ137" s="46"/>
      <c r="AK137" s="118"/>
      <c r="AL137" s="118"/>
      <c r="AM137" s="46"/>
      <c r="AN137" s="46"/>
      <c r="AO137" s="50"/>
      <c r="AP137" s="46"/>
      <c r="AQ137" s="50"/>
      <c r="AR137" s="50"/>
      <c r="AS137" s="50"/>
      <c r="AZ137" s="98" t="str">
        <f>IF(ISNUMBER(($H137)),IF('Order Form'!$K$15="Yes","Y",""),"")</f>
        <v/>
      </c>
      <c r="BD137" s="99" t="e">
        <f>IF('Order Form'!#REF!&gt;0,"OF"," ")</f>
        <v>#REF!</v>
      </c>
      <c r="BE137" s="98" t="e">
        <f>IF('Order Form'!#REF!&gt;0,"Y"," ")</f>
        <v>#REF!</v>
      </c>
      <c r="BF137" s="98" t="e">
        <f>IF('Order Form'!#REF!&gt;0,"STANDARD"," ")</f>
        <v>#REF!</v>
      </c>
    </row>
    <row r="138" spans="1:58">
      <c r="A138" s="46"/>
      <c r="B138" s="105" t="str">
        <f>IF(ISNUMBER(($H138)),'Order Form'!$D$5,"")</f>
        <v/>
      </c>
      <c r="C138" s="104" t="str">
        <f>IF(ISNUMBER(($H138)),'Order Form'!$G$5,"")</f>
        <v/>
      </c>
      <c r="D138" s="104" t="e">
        <f>IF('Order Form'!#REF!="","",IF(ISNUMBER(($H138)),'Order Form'!#REF!,""))</f>
        <v>#REF!</v>
      </c>
      <c r="E138" s="47"/>
      <c r="F138" s="103" t="str">
        <f>IF(ISNUMBER((H138)),SUBSTITUTE(SUBSTITUTE('Order Form'!#REF!,"-","")," ",""),"")</f>
        <v/>
      </c>
      <c r="G138" s="48"/>
      <c r="H138" s="102" t="e">
        <f>IF('Order Form'!#REF!&gt;0,'Order Form'!#REF!," ")</f>
        <v>#REF!</v>
      </c>
      <c r="I138" s="101" t="str">
        <f>IF('Order Form'!$K$13="Yes",(IF('Order Form'!#REF!&gt;0,"",IF('Order Form'!$K$10&lt;&gt;"GR - Gratis",IF('Order Form'!#REF!=0,"",IF(ISNUMBER($H138),'Order Form'!#REF!,"")),""))),"")</f>
        <v/>
      </c>
      <c r="J138" s="101" t="str">
        <f>IF('Order Form'!$K$13="Yes",(IF('Order Form'!#REF!=0,"",IF('Order Form'!$K$10&lt;&gt;"GR - Gratis",IF(ISNUMBER($H138),'Order Form'!#REF!,""),""))),"")</f>
        <v/>
      </c>
      <c r="K138" s="49"/>
      <c r="L138" s="101" t="e">
        <f>IF('Order Form'!#REF!&gt;0,"",IF('Order Form'!#REF!=0,"",IF('Order Form'!$K$10&lt;&gt;"GR - Gratis",IF('Order Form'!$K$12="Yes",IF(ISNUMBER($H138),'Order Form'!#REF!*100,""),""),"")))</f>
        <v>#REF!</v>
      </c>
      <c r="M138" s="101" t="e">
        <f>IF('Order Form'!#REF!&gt;0,"",IF('Order Form'!$K$17=0,"",IF('Order Form'!$K$17=0,"",IF('Order Form'!$K$10&lt;&gt;"GR - Gratis",IF('Order Form'!$K$12="Yes",IF(ISNUMBER($H138),'Order Form'!$K$17*100,""),""),""))))</f>
        <v>#REF!</v>
      </c>
      <c r="N138" s="50"/>
      <c r="O138" s="100" t="str">
        <f>IF('Order Form'!$B$8="Name / Attent Of","",IF(ISNUMBER($H138),IF('Order Form'!$K$14="Yes",'Order Form'!$B$8,""),""))</f>
        <v/>
      </c>
      <c r="P138" s="108" t="str">
        <f>IF('Order Form'!$B$9="Company / Department","",IF(ISNUMBER($H138),IF('Order Form'!$K$14="Yes",'Order Form'!$B$9,""),""))</f>
        <v/>
      </c>
      <c r="Q138" s="100" t="str">
        <f>IF('Order Form'!$B$10="Address 1","",IF(ISNUMBER($H138),IF('Order Form'!$K$14="Yes",'Order Form'!$B$10,""),""))</f>
        <v/>
      </c>
      <c r="R138" s="100" t="str">
        <f>IF('Order Form'!$B$11="Address 2","",IF(ISNUMBER($H138),IF('Order Form'!$K$14="Yes",'Order Form'!$B$11,""),""))</f>
        <v/>
      </c>
      <c r="S138" s="108" t="str">
        <f>IF('Order Form'!$B$12="Address 3","",IF(ISNUMBER($H138),IF('Order Form'!$K$14="Yes",'Order Form'!$B$12,""),""))</f>
        <v/>
      </c>
      <c r="T138" s="100" t="str">
        <f>IF('Order Form'!$B$13="Town","",IF(ISNUMBER($H138),IF('Order Form'!$K$14="Yes",'Order Form'!$B$13,""),""))</f>
        <v/>
      </c>
      <c r="U138" s="46"/>
      <c r="V138" s="115" t="str">
        <f>IF('Order Form'!$B$14="Post Code","",IF(ISNUMBER($H138),IF('Order Form'!$K$14="Yes",'Order Form'!$B$14,""),""))</f>
        <v/>
      </c>
      <c r="W138" s="110" t="str">
        <f>IF('Order Form'!$B$15="Country","",IF(ISNUMBER($H138),IF('Order Form'!$K$14="Yes",VLOOKUP('Order Form'!$B$15,Lists!N:O,2,0),""),""))</f>
        <v/>
      </c>
      <c r="X138" s="112"/>
      <c r="Y138" s="111" t="str">
        <f>IF('Order Form'!$F$8="Phone","",IF(ISNUMBER($H138),IF('Order Form'!$K$14="Yes",'Order Form'!$F$8,""),""))</f>
        <v/>
      </c>
      <c r="Z138" s="109" t="str">
        <f>IF('Order Form'!$F$9="Email","",IF(ISNUMBER($H138),IF('Order Form'!$K$14="Yes",'Order Form'!$F$9,""),""))</f>
        <v/>
      </c>
      <c r="AA138" s="50"/>
      <c r="AC138" s="98" t="str">
        <f>IF(ISNUMBER(($H138)),LEFT('Order Form'!$K$10,2),"")</f>
        <v/>
      </c>
      <c r="AD138" s="46"/>
      <c r="AE138" s="98" t="str">
        <f>IF(AC138="GR",LEFT('Order Form'!$K$11,2),"")</f>
        <v/>
      </c>
      <c r="AF138" s="46"/>
      <c r="AG138" s="50"/>
      <c r="AH138" s="50"/>
      <c r="AI138" s="98" t="str">
        <f>IF(ISNUMBER(($H138)),IF('Order Form'!$K$16="Yes","P",""),"")</f>
        <v/>
      </c>
      <c r="AJ138" s="46"/>
      <c r="AK138" s="118"/>
      <c r="AL138" s="118"/>
      <c r="AM138" s="46"/>
      <c r="AN138" s="46"/>
      <c r="AO138" s="50"/>
      <c r="AP138" s="46"/>
      <c r="AQ138" s="50"/>
      <c r="AR138" s="50"/>
      <c r="AS138" s="50"/>
      <c r="AZ138" s="98" t="str">
        <f>IF(ISNUMBER(($H138)),IF('Order Form'!$K$15="Yes","Y",""),"")</f>
        <v/>
      </c>
      <c r="BD138" s="99" t="e">
        <f>IF('Order Form'!#REF!&gt;0,"OF"," ")</f>
        <v>#REF!</v>
      </c>
      <c r="BE138" s="98" t="e">
        <f>IF('Order Form'!#REF!&gt;0,"Y"," ")</f>
        <v>#REF!</v>
      </c>
      <c r="BF138" s="98" t="e">
        <f>IF('Order Form'!#REF!&gt;0,"STANDARD"," ")</f>
        <v>#REF!</v>
      </c>
    </row>
    <row r="139" spans="1:58">
      <c r="A139" s="46"/>
      <c r="B139" s="105" t="str">
        <f>IF(ISNUMBER(($H139)),'Order Form'!$D$5,"")</f>
        <v/>
      </c>
      <c r="C139" s="104" t="str">
        <f>IF(ISNUMBER(($H139)),'Order Form'!$G$5,"")</f>
        <v/>
      </c>
      <c r="D139" s="104" t="e">
        <f>IF('Order Form'!#REF!="","",IF(ISNUMBER(($H139)),'Order Form'!#REF!,""))</f>
        <v>#REF!</v>
      </c>
      <c r="E139" s="47"/>
      <c r="F139" s="103" t="str">
        <f>IF(ISNUMBER((H139)),SUBSTITUTE(SUBSTITUTE('Order Form'!#REF!,"-","")," ",""),"")</f>
        <v/>
      </c>
      <c r="G139" s="48"/>
      <c r="H139" s="102" t="e">
        <f>IF('Order Form'!#REF!&gt;0,'Order Form'!#REF!," ")</f>
        <v>#REF!</v>
      </c>
      <c r="I139" s="101" t="str">
        <f>IF('Order Form'!$K$13="Yes",(IF('Order Form'!#REF!&gt;0,"",IF('Order Form'!$K$10&lt;&gt;"GR - Gratis",IF('Order Form'!#REF!=0,"",IF(ISNUMBER($H139),'Order Form'!#REF!,"")),""))),"")</f>
        <v/>
      </c>
      <c r="J139" s="101" t="str">
        <f>IF('Order Form'!$K$13="Yes",(IF('Order Form'!#REF!=0,"",IF('Order Form'!$K$10&lt;&gt;"GR - Gratis",IF(ISNUMBER($H139),'Order Form'!#REF!,""),""))),"")</f>
        <v/>
      </c>
      <c r="K139" s="49"/>
      <c r="L139" s="101" t="e">
        <f>IF('Order Form'!#REF!&gt;0,"",IF('Order Form'!#REF!=0,"",IF('Order Form'!$K$10&lt;&gt;"GR - Gratis",IF('Order Form'!$K$12="Yes",IF(ISNUMBER($H139),'Order Form'!#REF!*100,""),""),"")))</f>
        <v>#REF!</v>
      </c>
      <c r="M139" s="101" t="e">
        <f>IF('Order Form'!#REF!&gt;0,"",IF('Order Form'!$K$17=0,"",IF('Order Form'!$K$17=0,"",IF('Order Form'!$K$10&lt;&gt;"GR - Gratis",IF('Order Form'!$K$12="Yes",IF(ISNUMBER($H139),'Order Form'!$K$17*100,""),""),""))))</f>
        <v>#REF!</v>
      </c>
      <c r="N139" s="50"/>
      <c r="O139" s="100" t="str">
        <f>IF('Order Form'!$B$8="Name / Attent Of","",IF(ISNUMBER($H139),IF('Order Form'!$K$14="Yes",'Order Form'!$B$8,""),""))</f>
        <v/>
      </c>
      <c r="P139" s="108" t="str">
        <f>IF('Order Form'!$B$9="Company / Department","",IF(ISNUMBER($H139),IF('Order Form'!$K$14="Yes",'Order Form'!$B$9,""),""))</f>
        <v/>
      </c>
      <c r="Q139" s="100" t="str">
        <f>IF('Order Form'!$B$10="Address 1","",IF(ISNUMBER($H139),IF('Order Form'!$K$14="Yes",'Order Form'!$B$10,""),""))</f>
        <v/>
      </c>
      <c r="R139" s="100" t="str">
        <f>IF('Order Form'!$B$11="Address 2","",IF(ISNUMBER($H139),IF('Order Form'!$K$14="Yes",'Order Form'!$B$11,""),""))</f>
        <v/>
      </c>
      <c r="S139" s="108" t="str">
        <f>IF('Order Form'!$B$12="Address 3","",IF(ISNUMBER($H139),IF('Order Form'!$K$14="Yes",'Order Form'!$B$12,""),""))</f>
        <v/>
      </c>
      <c r="T139" s="100" t="str">
        <f>IF('Order Form'!$B$13="Town","",IF(ISNUMBER($H139),IF('Order Form'!$K$14="Yes",'Order Form'!$B$13,""),""))</f>
        <v/>
      </c>
      <c r="U139" s="46"/>
      <c r="V139" s="115" t="str">
        <f>IF('Order Form'!$B$14="Post Code","",IF(ISNUMBER($H139),IF('Order Form'!$K$14="Yes",'Order Form'!$B$14,""),""))</f>
        <v/>
      </c>
      <c r="W139" s="110" t="str">
        <f>IF('Order Form'!$B$15="Country","",IF(ISNUMBER($H139),IF('Order Form'!$K$14="Yes",VLOOKUP('Order Form'!$B$15,Lists!N:O,2,0),""),""))</f>
        <v/>
      </c>
      <c r="X139" s="112"/>
      <c r="Y139" s="111" t="str">
        <f>IF('Order Form'!$F$8="Phone","",IF(ISNUMBER($H139),IF('Order Form'!$K$14="Yes",'Order Form'!$F$8,""),""))</f>
        <v/>
      </c>
      <c r="Z139" s="109" t="str">
        <f>IF('Order Form'!$F$9="Email","",IF(ISNUMBER($H139),IF('Order Form'!$K$14="Yes",'Order Form'!$F$9,""),""))</f>
        <v/>
      </c>
      <c r="AA139" s="50"/>
      <c r="AC139" s="98" t="str">
        <f>IF(ISNUMBER(($H139)),LEFT('Order Form'!$K$10,2),"")</f>
        <v/>
      </c>
      <c r="AD139" s="46"/>
      <c r="AE139" s="98" t="str">
        <f>IF(AC139="GR",LEFT('Order Form'!$K$11,2),"")</f>
        <v/>
      </c>
      <c r="AF139" s="46"/>
      <c r="AG139" s="50"/>
      <c r="AH139" s="50"/>
      <c r="AI139" s="98" t="str">
        <f>IF(ISNUMBER(($H139)),IF('Order Form'!$K$16="Yes","P",""),"")</f>
        <v/>
      </c>
      <c r="AJ139" s="46"/>
      <c r="AK139" s="118"/>
      <c r="AL139" s="118"/>
      <c r="AM139" s="46"/>
      <c r="AN139" s="46"/>
      <c r="AO139" s="50"/>
      <c r="AP139" s="46"/>
      <c r="AQ139" s="50"/>
      <c r="AR139" s="50"/>
      <c r="AS139" s="50"/>
      <c r="AZ139" s="98" t="str">
        <f>IF(ISNUMBER(($H139)),IF('Order Form'!$K$15="Yes","Y",""),"")</f>
        <v/>
      </c>
      <c r="BD139" s="99" t="e">
        <f>IF('Order Form'!#REF!&gt;0,"OF"," ")</f>
        <v>#REF!</v>
      </c>
      <c r="BE139" s="98" t="e">
        <f>IF('Order Form'!#REF!&gt;0,"Y"," ")</f>
        <v>#REF!</v>
      </c>
      <c r="BF139" s="98" t="e">
        <f>IF('Order Form'!#REF!&gt;0,"STANDARD"," ")</f>
        <v>#REF!</v>
      </c>
    </row>
    <row r="140" spans="1:58">
      <c r="A140" s="46"/>
      <c r="B140" s="105" t="str">
        <f>IF(ISNUMBER(($H140)),'Order Form'!$D$5,"")</f>
        <v/>
      </c>
      <c r="C140" s="104" t="str">
        <f>IF(ISNUMBER(($H140)),'Order Form'!$G$5,"")</f>
        <v/>
      </c>
      <c r="D140" s="104" t="e">
        <f>IF('Order Form'!#REF!="","",IF(ISNUMBER(($H140)),'Order Form'!#REF!,""))</f>
        <v>#REF!</v>
      </c>
      <c r="E140" s="47"/>
      <c r="F140" s="103" t="str">
        <f>IF(ISNUMBER((H140)),SUBSTITUTE(SUBSTITUTE('Order Form'!#REF!,"-","")," ",""),"")</f>
        <v/>
      </c>
      <c r="G140" s="48"/>
      <c r="H140" s="102" t="e">
        <f>IF('Order Form'!#REF!&gt;0,'Order Form'!#REF!," ")</f>
        <v>#REF!</v>
      </c>
      <c r="I140" s="101" t="str">
        <f>IF('Order Form'!$K$13="Yes",(IF('Order Form'!#REF!&gt;0,"",IF('Order Form'!$K$10&lt;&gt;"GR - Gratis",IF('Order Form'!#REF!=0,"",IF(ISNUMBER($H140),'Order Form'!#REF!,"")),""))),"")</f>
        <v/>
      </c>
      <c r="J140" s="101" t="str">
        <f>IF('Order Form'!$K$13="Yes",(IF('Order Form'!#REF!=0,"",IF('Order Form'!$K$10&lt;&gt;"GR - Gratis",IF(ISNUMBER($H140),'Order Form'!#REF!,""),""))),"")</f>
        <v/>
      </c>
      <c r="K140" s="49"/>
      <c r="L140" s="101" t="e">
        <f>IF('Order Form'!#REF!&gt;0,"",IF('Order Form'!#REF!=0,"",IF('Order Form'!$K$10&lt;&gt;"GR - Gratis",IF('Order Form'!$K$12="Yes",IF(ISNUMBER($H140),'Order Form'!#REF!*100,""),""),"")))</f>
        <v>#REF!</v>
      </c>
      <c r="M140" s="101" t="e">
        <f>IF('Order Form'!#REF!&gt;0,"",IF('Order Form'!$K$17=0,"",IF('Order Form'!$K$17=0,"",IF('Order Form'!$K$10&lt;&gt;"GR - Gratis",IF('Order Form'!$K$12="Yes",IF(ISNUMBER($H140),'Order Form'!$K$17*100,""),""),""))))</f>
        <v>#REF!</v>
      </c>
      <c r="N140" s="50"/>
      <c r="O140" s="100" t="str">
        <f>IF('Order Form'!$B$8="Name / Attent Of","",IF(ISNUMBER($H140),IF('Order Form'!$K$14="Yes",'Order Form'!$B$8,""),""))</f>
        <v/>
      </c>
      <c r="P140" s="108" t="str">
        <f>IF('Order Form'!$B$9="Company / Department","",IF(ISNUMBER($H140),IF('Order Form'!$K$14="Yes",'Order Form'!$B$9,""),""))</f>
        <v/>
      </c>
      <c r="Q140" s="100" t="str">
        <f>IF('Order Form'!$B$10="Address 1","",IF(ISNUMBER($H140),IF('Order Form'!$K$14="Yes",'Order Form'!$B$10,""),""))</f>
        <v/>
      </c>
      <c r="R140" s="100" t="str">
        <f>IF('Order Form'!$B$11="Address 2","",IF(ISNUMBER($H140),IF('Order Form'!$K$14="Yes",'Order Form'!$B$11,""),""))</f>
        <v/>
      </c>
      <c r="S140" s="108" t="str">
        <f>IF('Order Form'!$B$12="Address 3","",IF(ISNUMBER($H140),IF('Order Form'!$K$14="Yes",'Order Form'!$B$12,""),""))</f>
        <v/>
      </c>
      <c r="T140" s="100" t="str">
        <f>IF('Order Form'!$B$13="Town","",IF(ISNUMBER($H140),IF('Order Form'!$K$14="Yes",'Order Form'!$B$13,""),""))</f>
        <v/>
      </c>
      <c r="U140" s="46"/>
      <c r="V140" s="115" t="str">
        <f>IF('Order Form'!$B$14="Post Code","",IF(ISNUMBER($H140),IF('Order Form'!$K$14="Yes",'Order Form'!$B$14,""),""))</f>
        <v/>
      </c>
      <c r="W140" s="110" t="str">
        <f>IF('Order Form'!$B$15="Country","",IF(ISNUMBER($H140),IF('Order Form'!$K$14="Yes",VLOOKUP('Order Form'!$B$15,Lists!N:O,2,0),""),""))</f>
        <v/>
      </c>
      <c r="X140" s="112"/>
      <c r="Y140" s="111" t="str">
        <f>IF('Order Form'!$F$8="Phone","",IF(ISNUMBER($H140),IF('Order Form'!$K$14="Yes",'Order Form'!$F$8,""),""))</f>
        <v/>
      </c>
      <c r="Z140" s="109" t="str">
        <f>IF('Order Form'!$F$9="Email","",IF(ISNUMBER($H140),IF('Order Form'!$K$14="Yes",'Order Form'!$F$9,""),""))</f>
        <v/>
      </c>
      <c r="AA140" s="50"/>
      <c r="AC140" s="98" t="str">
        <f>IF(ISNUMBER(($H140)),LEFT('Order Form'!$K$10,2),"")</f>
        <v/>
      </c>
      <c r="AD140" s="46"/>
      <c r="AE140" s="98" t="str">
        <f>IF(AC140="GR",LEFT('Order Form'!$K$11,2),"")</f>
        <v/>
      </c>
      <c r="AF140" s="46"/>
      <c r="AG140" s="50"/>
      <c r="AH140" s="50"/>
      <c r="AI140" s="98" t="str">
        <f>IF(ISNUMBER(($H140)),IF('Order Form'!$K$16="Yes","P",""),"")</f>
        <v/>
      </c>
      <c r="AJ140" s="46"/>
      <c r="AK140" s="118"/>
      <c r="AL140" s="118"/>
      <c r="AM140" s="46"/>
      <c r="AN140" s="46"/>
      <c r="AO140" s="50"/>
      <c r="AP140" s="46"/>
      <c r="AQ140" s="50"/>
      <c r="AR140" s="50"/>
      <c r="AS140" s="50"/>
      <c r="AZ140" s="98" t="str">
        <f>IF(ISNUMBER(($H140)),IF('Order Form'!$K$15="Yes","Y",""),"")</f>
        <v/>
      </c>
      <c r="BD140" s="99" t="e">
        <f>IF('Order Form'!#REF!&gt;0,"OF"," ")</f>
        <v>#REF!</v>
      </c>
      <c r="BE140" s="98" t="e">
        <f>IF('Order Form'!#REF!&gt;0,"Y"," ")</f>
        <v>#REF!</v>
      </c>
      <c r="BF140" s="98" t="e">
        <f>IF('Order Form'!#REF!&gt;0,"STANDARD"," ")</f>
        <v>#REF!</v>
      </c>
    </row>
    <row r="141" spans="1:58">
      <c r="A141" s="46"/>
      <c r="B141" s="105" t="str">
        <f>IF(ISNUMBER(($H141)),'Order Form'!$D$5,"")</f>
        <v/>
      </c>
      <c r="C141" s="104" t="str">
        <f>IF(ISNUMBER(($H141)),'Order Form'!$G$5,"")</f>
        <v/>
      </c>
      <c r="D141" s="104" t="e">
        <f>IF('Order Form'!#REF!="","",IF(ISNUMBER(($H141)),'Order Form'!#REF!,""))</f>
        <v>#REF!</v>
      </c>
      <c r="E141" s="47"/>
      <c r="F141" s="103" t="str">
        <f>IF(ISNUMBER((H141)),SUBSTITUTE(SUBSTITUTE('Order Form'!#REF!,"-","")," ",""),"")</f>
        <v/>
      </c>
      <c r="G141" s="48"/>
      <c r="H141" s="102" t="e">
        <f>IF('Order Form'!#REF!&gt;0,'Order Form'!#REF!," ")</f>
        <v>#REF!</v>
      </c>
      <c r="I141" s="101" t="str">
        <f>IF('Order Form'!$K$13="Yes",(IF('Order Form'!#REF!&gt;0,"",IF('Order Form'!$K$10&lt;&gt;"GR - Gratis",IF('Order Form'!#REF!=0,"",IF(ISNUMBER($H141),'Order Form'!#REF!,"")),""))),"")</f>
        <v/>
      </c>
      <c r="J141" s="101" t="str">
        <f>IF('Order Form'!$K$13="Yes",(IF('Order Form'!#REF!=0,"",IF('Order Form'!$K$10&lt;&gt;"GR - Gratis",IF(ISNUMBER($H141),'Order Form'!#REF!,""),""))),"")</f>
        <v/>
      </c>
      <c r="K141" s="49"/>
      <c r="L141" s="101" t="e">
        <f>IF('Order Form'!#REF!&gt;0,"",IF('Order Form'!#REF!=0,"",IF('Order Form'!$K$10&lt;&gt;"GR - Gratis",IF('Order Form'!$K$12="Yes",IF(ISNUMBER($H141),'Order Form'!#REF!*100,""),""),"")))</f>
        <v>#REF!</v>
      </c>
      <c r="M141" s="101" t="e">
        <f>IF('Order Form'!#REF!&gt;0,"",IF('Order Form'!$K$17=0,"",IF('Order Form'!$K$17=0,"",IF('Order Form'!$K$10&lt;&gt;"GR - Gratis",IF('Order Form'!$K$12="Yes",IF(ISNUMBER($H141),'Order Form'!$K$17*100,""),""),""))))</f>
        <v>#REF!</v>
      </c>
      <c r="N141" s="50"/>
      <c r="O141" s="100" t="str">
        <f>IF('Order Form'!$B$8="Name / Attent Of","",IF(ISNUMBER($H141),IF('Order Form'!$K$14="Yes",'Order Form'!$B$8,""),""))</f>
        <v/>
      </c>
      <c r="P141" s="108" t="str">
        <f>IF('Order Form'!$B$9="Company / Department","",IF(ISNUMBER($H141),IF('Order Form'!$K$14="Yes",'Order Form'!$B$9,""),""))</f>
        <v/>
      </c>
      <c r="Q141" s="100" t="str">
        <f>IF('Order Form'!$B$10="Address 1","",IF(ISNUMBER($H141),IF('Order Form'!$K$14="Yes",'Order Form'!$B$10,""),""))</f>
        <v/>
      </c>
      <c r="R141" s="100" t="str">
        <f>IF('Order Form'!$B$11="Address 2","",IF(ISNUMBER($H141),IF('Order Form'!$K$14="Yes",'Order Form'!$B$11,""),""))</f>
        <v/>
      </c>
      <c r="S141" s="108" t="str">
        <f>IF('Order Form'!$B$12="Address 3","",IF(ISNUMBER($H141),IF('Order Form'!$K$14="Yes",'Order Form'!$B$12,""),""))</f>
        <v/>
      </c>
      <c r="T141" s="100" t="str">
        <f>IF('Order Form'!$B$13="Town","",IF(ISNUMBER($H141),IF('Order Form'!$K$14="Yes",'Order Form'!$B$13,""),""))</f>
        <v/>
      </c>
      <c r="U141" s="46"/>
      <c r="V141" s="115" t="str">
        <f>IF('Order Form'!$B$14="Post Code","",IF(ISNUMBER($H141),IF('Order Form'!$K$14="Yes",'Order Form'!$B$14,""),""))</f>
        <v/>
      </c>
      <c r="W141" s="110" t="str">
        <f>IF('Order Form'!$B$15="Country","",IF(ISNUMBER($H141),IF('Order Form'!$K$14="Yes",VLOOKUP('Order Form'!$B$15,Lists!N:O,2,0),""),""))</f>
        <v/>
      </c>
      <c r="X141" s="112"/>
      <c r="Y141" s="111" t="str">
        <f>IF('Order Form'!$F$8="Phone","",IF(ISNUMBER($H141),IF('Order Form'!$K$14="Yes",'Order Form'!$F$8,""),""))</f>
        <v/>
      </c>
      <c r="Z141" s="109" t="str">
        <f>IF('Order Form'!$F$9="Email","",IF(ISNUMBER($H141),IF('Order Form'!$K$14="Yes",'Order Form'!$F$9,""),""))</f>
        <v/>
      </c>
      <c r="AA141" s="50"/>
      <c r="AC141" s="98" t="str">
        <f>IF(ISNUMBER(($H141)),LEFT('Order Form'!$K$10,2),"")</f>
        <v/>
      </c>
      <c r="AD141" s="46"/>
      <c r="AE141" s="98" t="str">
        <f>IF(AC141="GR",LEFT('Order Form'!$K$11,2),"")</f>
        <v/>
      </c>
      <c r="AF141" s="46"/>
      <c r="AG141" s="50"/>
      <c r="AH141" s="50"/>
      <c r="AI141" s="98" t="str">
        <f>IF(ISNUMBER(($H141)),IF('Order Form'!$K$16="Yes","P",""),"")</f>
        <v/>
      </c>
      <c r="AJ141" s="46"/>
      <c r="AK141" s="118"/>
      <c r="AL141" s="118"/>
      <c r="AM141" s="46"/>
      <c r="AN141" s="46"/>
      <c r="AO141" s="50"/>
      <c r="AP141" s="46"/>
      <c r="AQ141" s="50"/>
      <c r="AR141" s="50"/>
      <c r="AS141" s="50"/>
      <c r="AZ141" s="98" t="str">
        <f>IF(ISNUMBER(($H141)),IF('Order Form'!$K$15="Yes","Y",""),"")</f>
        <v/>
      </c>
      <c r="BD141" s="99" t="e">
        <f>IF('Order Form'!#REF!&gt;0,"OF"," ")</f>
        <v>#REF!</v>
      </c>
      <c r="BE141" s="98" t="e">
        <f>IF('Order Form'!#REF!&gt;0,"Y"," ")</f>
        <v>#REF!</v>
      </c>
      <c r="BF141" s="98" t="e">
        <f>IF('Order Form'!#REF!&gt;0,"STANDARD"," ")</f>
        <v>#REF!</v>
      </c>
    </row>
    <row r="142" spans="1:58">
      <c r="A142" s="46"/>
      <c r="B142" s="105" t="str">
        <f>IF(ISNUMBER(($H142)),'Order Form'!$D$5,"")</f>
        <v/>
      </c>
      <c r="C142" s="104" t="str">
        <f>IF(ISNUMBER(($H142)),'Order Form'!$G$5,"")</f>
        <v/>
      </c>
      <c r="D142" s="104" t="e">
        <f>IF('Order Form'!#REF!="","",IF(ISNUMBER(($H142)),'Order Form'!#REF!,""))</f>
        <v>#REF!</v>
      </c>
      <c r="E142" s="47"/>
      <c r="F142" s="103" t="str">
        <f>IF(ISNUMBER((H142)),SUBSTITUTE(SUBSTITUTE('Order Form'!#REF!,"-","")," ",""),"")</f>
        <v/>
      </c>
      <c r="G142" s="48"/>
      <c r="H142" s="102" t="e">
        <f>IF('Order Form'!#REF!&gt;0,'Order Form'!#REF!," ")</f>
        <v>#REF!</v>
      </c>
      <c r="I142" s="101" t="str">
        <f>IF('Order Form'!$K$13="Yes",(IF('Order Form'!#REF!&gt;0,"",IF('Order Form'!$K$10&lt;&gt;"GR - Gratis",IF('Order Form'!#REF!=0,"",IF(ISNUMBER($H142),'Order Form'!#REF!,"")),""))),"")</f>
        <v/>
      </c>
      <c r="J142" s="101" t="str">
        <f>IF('Order Form'!$K$13="Yes",(IF('Order Form'!#REF!=0,"",IF('Order Form'!$K$10&lt;&gt;"GR - Gratis",IF(ISNUMBER($H142),'Order Form'!#REF!,""),""))),"")</f>
        <v/>
      </c>
      <c r="K142" s="49"/>
      <c r="L142" s="101" t="e">
        <f>IF('Order Form'!#REF!&gt;0,"",IF('Order Form'!#REF!=0,"",IF('Order Form'!$K$10&lt;&gt;"GR - Gratis",IF('Order Form'!$K$12="Yes",IF(ISNUMBER($H142),'Order Form'!#REF!*100,""),""),"")))</f>
        <v>#REF!</v>
      </c>
      <c r="M142" s="101" t="e">
        <f>IF('Order Form'!#REF!&gt;0,"",IF('Order Form'!$K$17=0,"",IF('Order Form'!$K$17=0,"",IF('Order Form'!$K$10&lt;&gt;"GR - Gratis",IF('Order Form'!$K$12="Yes",IF(ISNUMBER($H142),'Order Form'!$K$17*100,""),""),""))))</f>
        <v>#REF!</v>
      </c>
      <c r="N142" s="50"/>
      <c r="O142" s="100" t="str">
        <f>IF('Order Form'!$B$8="Name / Attent Of","",IF(ISNUMBER($H142),IF('Order Form'!$K$14="Yes",'Order Form'!$B$8,""),""))</f>
        <v/>
      </c>
      <c r="P142" s="108" t="str">
        <f>IF('Order Form'!$B$9="Company / Department","",IF(ISNUMBER($H142),IF('Order Form'!$K$14="Yes",'Order Form'!$B$9,""),""))</f>
        <v/>
      </c>
      <c r="Q142" s="100" t="str">
        <f>IF('Order Form'!$B$10="Address 1","",IF(ISNUMBER($H142),IF('Order Form'!$K$14="Yes",'Order Form'!$B$10,""),""))</f>
        <v/>
      </c>
      <c r="R142" s="100" t="str">
        <f>IF('Order Form'!$B$11="Address 2","",IF(ISNUMBER($H142),IF('Order Form'!$K$14="Yes",'Order Form'!$B$11,""),""))</f>
        <v/>
      </c>
      <c r="S142" s="108" t="str">
        <f>IF('Order Form'!$B$12="Address 3","",IF(ISNUMBER($H142),IF('Order Form'!$K$14="Yes",'Order Form'!$B$12,""),""))</f>
        <v/>
      </c>
      <c r="T142" s="100" t="str">
        <f>IF('Order Form'!$B$13="Town","",IF(ISNUMBER($H142),IF('Order Form'!$K$14="Yes",'Order Form'!$B$13,""),""))</f>
        <v/>
      </c>
      <c r="U142" s="46"/>
      <c r="V142" s="115" t="str">
        <f>IF('Order Form'!$B$14="Post Code","",IF(ISNUMBER($H142),IF('Order Form'!$K$14="Yes",'Order Form'!$B$14,""),""))</f>
        <v/>
      </c>
      <c r="W142" s="110" t="str">
        <f>IF('Order Form'!$B$15="Country","",IF(ISNUMBER($H142),IF('Order Form'!$K$14="Yes",VLOOKUP('Order Form'!$B$15,Lists!N:O,2,0),""),""))</f>
        <v/>
      </c>
      <c r="X142" s="112"/>
      <c r="Y142" s="111" t="str">
        <f>IF('Order Form'!$F$8="Phone","",IF(ISNUMBER($H142),IF('Order Form'!$K$14="Yes",'Order Form'!$F$8,""),""))</f>
        <v/>
      </c>
      <c r="Z142" s="109" t="str">
        <f>IF('Order Form'!$F$9="Email","",IF(ISNUMBER($H142),IF('Order Form'!$K$14="Yes",'Order Form'!$F$9,""),""))</f>
        <v/>
      </c>
      <c r="AA142" s="50"/>
      <c r="AC142" s="98" t="str">
        <f>IF(ISNUMBER(($H142)),LEFT('Order Form'!$K$10,2),"")</f>
        <v/>
      </c>
      <c r="AD142" s="46"/>
      <c r="AE142" s="98" t="str">
        <f>IF(AC142="GR",LEFT('Order Form'!$K$11,2),"")</f>
        <v/>
      </c>
      <c r="AF142" s="46"/>
      <c r="AG142" s="50"/>
      <c r="AH142" s="50"/>
      <c r="AI142" s="98" t="str">
        <f>IF(ISNUMBER(($H142)),IF('Order Form'!$K$16="Yes","P",""),"")</f>
        <v/>
      </c>
      <c r="AJ142" s="46"/>
      <c r="AK142" s="118"/>
      <c r="AL142" s="118"/>
      <c r="AM142" s="46"/>
      <c r="AN142" s="46"/>
      <c r="AO142" s="50"/>
      <c r="AP142" s="46"/>
      <c r="AQ142" s="50"/>
      <c r="AR142" s="50"/>
      <c r="AS142" s="50"/>
      <c r="AZ142" s="98" t="str">
        <f>IF(ISNUMBER(($H142)),IF('Order Form'!$K$15="Yes","Y",""),"")</f>
        <v/>
      </c>
      <c r="BD142" s="99" t="e">
        <f>IF('Order Form'!#REF!&gt;0,"OF"," ")</f>
        <v>#REF!</v>
      </c>
      <c r="BE142" s="98" t="e">
        <f>IF('Order Form'!#REF!&gt;0,"Y"," ")</f>
        <v>#REF!</v>
      </c>
      <c r="BF142" s="98" t="e">
        <f>IF('Order Form'!#REF!&gt;0,"STANDARD"," ")</f>
        <v>#REF!</v>
      </c>
    </row>
    <row r="143" spans="1:58">
      <c r="A143" s="46"/>
      <c r="B143" s="105" t="str">
        <f>IF(ISNUMBER(($H143)),'Order Form'!$D$5,"")</f>
        <v/>
      </c>
      <c r="C143" s="104" t="str">
        <f>IF(ISNUMBER(($H143)),'Order Form'!$G$5,"")</f>
        <v/>
      </c>
      <c r="D143" s="104" t="e">
        <f>IF('Order Form'!#REF!="","",IF(ISNUMBER(($H143)),'Order Form'!#REF!,""))</f>
        <v>#REF!</v>
      </c>
      <c r="E143" s="47"/>
      <c r="F143" s="103" t="str">
        <f>IF(ISNUMBER((H143)),SUBSTITUTE(SUBSTITUTE('Order Form'!#REF!,"-","")," ",""),"")</f>
        <v/>
      </c>
      <c r="G143" s="48"/>
      <c r="H143" s="102" t="e">
        <f>IF('Order Form'!#REF!&gt;0,'Order Form'!#REF!," ")</f>
        <v>#REF!</v>
      </c>
      <c r="I143" s="101" t="str">
        <f>IF('Order Form'!$K$13="Yes",(IF('Order Form'!#REF!&gt;0,"",IF('Order Form'!$K$10&lt;&gt;"GR - Gratis",IF('Order Form'!#REF!=0,"",IF(ISNUMBER($H143),'Order Form'!#REF!,"")),""))),"")</f>
        <v/>
      </c>
      <c r="J143" s="101" t="str">
        <f>IF('Order Form'!$K$13="Yes",(IF('Order Form'!#REF!=0,"",IF('Order Form'!$K$10&lt;&gt;"GR - Gratis",IF(ISNUMBER($H143),'Order Form'!#REF!,""),""))),"")</f>
        <v/>
      </c>
      <c r="K143" s="49"/>
      <c r="L143" s="101" t="e">
        <f>IF('Order Form'!#REF!&gt;0,"",IF('Order Form'!#REF!=0,"",IF('Order Form'!$K$10&lt;&gt;"GR - Gratis",IF('Order Form'!$K$12="Yes",IF(ISNUMBER($H143),'Order Form'!#REF!*100,""),""),"")))</f>
        <v>#REF!</v>
      </c>
      <c r="M143" s="101" t="e">
        <f>IF('Order Form'!#REF!&gt;0,"",IF('Order Form'!$K$17=0,"",IF('Order Form'!$K$17=0,"",IF('Order Form'!$K$10&lt;&gt;"GR - Gratis",IF('Order Form'!$K$12="Yes",IF(ISNUMBER($H143),'Order Form'!$K$17*100,""),""),""))))</f>
        <v>#REF!</v>
      </c>
      <c r="N143" s="50"/>
      <c r="O143" s="100" t="str">
        <f>IF('Order Form'!$B$8="Name / Attent Of","",IF(ISNUMBER($H143),IF('Order Form'!$K$14="Yes",'Order Form'!$B$8,""),""))</f>
        <v/>
      </c>
      <c r="P143" s="108" t="str">
        <f>IF('Order Form'!$B$9="Company / Department","",IF(ISNUMBER($H143),IF('Order Form'!$K$14="Yes",'Order Form'!$B$9,""),""))</f>
        <v/>
      </c>
      <c r="Q143" s="100" t="str">
        <f>IF('Order Form'!$B$10="Address 1","",IF(ISNUMBER($H143),IF('Order Form'!$K$14="Yes",'Order Form'!$B$10,""),""))</f>
        <v/>
      </c>
      <c r="R143" s="100" t="str">
        <f>IF('Order Form'!$B$11="Address 2","",IF(ISNUMBER($H143),IF('Order Form'!$K$14="Yes",'Order Form'!$B$11,""),""))</f>
        <v/>
      </c>
      <c r="S143" s="108" t="str">
        <f>IF('Order Form'!$B$12="Address 3","",IF(ISNUMBER($H143),IF('Order Form'!$K$14="Yes",'Order Form'!$B$12,""),""))</f>
        <v/>
      </c>
      <c r="T143" s="100" t="str">
        <f>IF('Order Form'!$B$13="Town","",IF(ISNUMBER($H143),IF('Order Form'!$K$14="Yes",'Order Form'!$B$13,""),""))</f>
        <v/>
      </c>
      <c r="U143" s="46"/>
      <c r="V143" s="115" t="str">
        <f>IF('Order Form'!$B$14="Post Code","",IF(ISNUMBER($H143),IF('Order Form'!$K$14="Yes",'Order Form'!$B$14,""),""))</f>
        <v/>
      </c>
      <c r="W143" s="110" t="str">
        <f>IF('Order Form'!$B$15="Country","",IF(ISNUMBER($H143),IF('Order Form'!$K$14="Yes",VLOOKUP('Order Form'!$B$15,Lists!N:O,2,0),""),""))</f>
        <v/>
      </c>
      <c r="X143" s="112"/>
      <c r="Y143" s="111" t="str">
        <f>IF('Order Form'!$F$8="Phone","",IF(ISNUMBER($H143),IF('Order Form'!$K$14="Yes",'Order Form'!$F$8,""),""))</f>
        <v/>
      </c>
      <c r="Z143" s="109" t="str">
        <f>IF('Order Form'!$F$9="Email","",IF(ISNUMBER($H143),IF('Order Form'!$K$14="Yes",'Order Form'!$F$9,""),""))</f>
        <v/>
      </c>
      <c r="AA143" s="50"/>
      <c r="AC143" s="98" t="str">
        <f>IF(ISNUMBER(($H143)),LEFT('Order Form'!$K$10,2),"")</f>
        <v/>
      </c>
      <c r="AD143" s="46"/>
      <c r="AE143" s="98" t="str">
        <f>IF(AC143="GR",LEFT('Order Form'!$K$11,2),"")</f>
        <v/>
      </c>
      <c r="AF143" s="46"/>
      <c r="AG143" s="50"/>
      <c r="AH143" s="50"/>
      <c r="AI143" s="98" t="str">
        <f>IF(ISNUMBER(($H143)),IF('Order Form'!$K$16="Yes","P",""),"")</f>
        <v/>
      </c>
      <c r="AJ143" s="46"/>
      <c r="AK143" s="118"/>
      <c r="AL143" s="118"/>
      <c r="AM143" s="46"/>
      <c r="AN143" s="46"/>
      <c r="AO143" s="50"/>
      <c r="AP143" s="46"/>
      <c r="AQ143" s="50"/>
      <c r="AR143" s="50"/>
      <c r="AS143" s="50"/>
      <c r="AZ143" s="98" t="str">
        <f>IF(ISNUMBER(($H143)),IF('Order Form'!$K$15="Yes","Y",""),"")</f>
        <v/>
      </c>
      <c r="BD143" s="99" t="e">
        <f>IF('Order Form'!#REF!&gt;0,"OF"," ")</f>
        <v>#REF!</v>
      </c>
      <c r="BE143" s="98" t="e">
        <f>IF('Order Form'!#REF!&gt;0,"Y"," ")</f>
        <v>#REF!</v>
      </c>
      <c r="BF143" s="98" t="e">
        <f>IF('Order Form'!#REF!&gt;0,"STANDARD"," ")</f>
        <v>#REF!</v>
      </c>
    </row>
    <row r="144" spans="1:58">
      <c r="A144" s="46"/>
      <c r="B144" s="105" t="str">
        <f>IF(ISNUMBER(($H144)),'Order Form'!$D$5,"")</f>
        <v/>
      </c>
      <c r="C144" s="104" t="str">
        <f>IF(ISNUMBER(($H144)),'Order Form'!$G$5,"")</f>
        <v/>
      </c>
      <c r="D144" s="104" t="e">
        <f>IF('Order Form'!#REF!="","",IF(ISNUMBER(($H144)),'Order Form'!#REF!,""))</f>
        <v>#REF!</v>
      </c>
      <c r="E144" s="47"/>
      <c r="F144" s="103" t="str">
        <f>IF(ISNUMBER((H144)),SUBSTITUTE(SUBSTITUTE('Order Form'!#REF!,"-","")," ",""),"")</f>
        <v/>
      </c>
      <c r="G144" s="48"/>
      <c r="H144" s="102" t="e">
        <f>IF('Order Form'!#REF!&gt;0,'Order Form'!#REF!," ")</f>
        <v>#REF!</v>
      </c>
      <c r="I144" s="101" t="str">
        <f>IF('Order Form'!$K$13="Yes",(IF('Order Form'!#REF!&gt;0,"",IF('Order Form'!$K$10&lt;&gt;"GR - Gratis",IF('Order Form'!#REF!=0,"",IF(ISNUMBER($H144),'Order Form'!#REF!,"")),""))),"")</f>
        <v/>
      </c>
      <c r="J144" s="101" t="str">
        <f>IF('Order Form'!$K$13="Yes",(IF('Order Form'!#REF!=0,"",IF('Order Form'!$K$10&lt;&gt;"GR - Gratis",IF(ISNUMBER($H144),'Order Form'!#REF!,""),""))),"")</f>
        <v/>
      </c>
      <c r="K144" s="49"/>
      <c r="L144" s="101" t="e">
        <f>IF('Order Form'!#REF!&gt;0,"",IF('Order Form'!#REF!=0,"",IF('Order Form'!$K$10&lt;&gt;"GR - Gratis",IF('Order Form'!$K$12="Yes",IF(ISNUMBER($H144),'Order Form'!#REF!*100,""),""),"")))</f>
        <v>#REF!</v>
      </c>
      <c r="M144" s="101" t="e">
        <f>IF('Order Form'!#REF!&gt;0,"",IF('Order Form'!$K$17=0,"",IF('Order Form'!$K$17=0,"",IF('Order Form'!$K$10&lt;&gt;"GR - Gratis",IF('Order Form'!$K$12="Yes",IF(ISNUMBER($H144),'Order Form'!$K$17*100,""),""),""))))</f>
        <v>#REF!</v>
      </c>
      <c r="N144" s="50"/>
      <c r="O144" s="100" t="str">
        <f>IF('Order Form'!$B$8="Name / Attent Of","",IF(ISNUMBER($H144),IF('Order Form'!$K$14="Yes",'Order Form'!$B$8,""),""))</f>
        <v/>
      </c>
      <c r="P144" s="108" t="str">
        <f>IF('Order Form'!$B$9="Company / Department","",IF(ISNUMBER($H144),IF('Order Form'!$K$14="Yes",'Order Form'!$B$9,""),""))</f>
        <v/>
      </c>
      <c r="Q144" s="100" t="str">
        <f>IF('Order Form'!$B$10="Address 1","",IF(ISNUMBER($H144),IF('Order Form'!$K$14="Yes",'Order Form'!$B$10,""),""))</f>
        <v/>
      </c>
      <c r="R144" s="100" t="str">
        <f>IF('Order Form'!$B$11="Address 2","",IF(ISNUMBER($H144),IF('Order Form'!$K$14="Yes",'Order Form'!$B$11,""),""))</f>
        <v/>
      </c>
      <c r="S144" s="108" t="str">
        <f>IF('Order Form'!$B$12="Address 3","",IF(ISNUMBER($H144),IF('Order Form'!$K$14="Yes",'Order Form'!$B$12,""),""))</f>
        <v/>
      </c>
      <c r="T144" s="100" t="str">
        <f>IF('Order Form'!$B$13="Town","",IF(ISNUMBER($H144),IF('Order Form'!$K$14="Yes",'Order Form'!$B$13,""),""))</f>
        <v/>
      </c>
      <c r="U144" s="46"/>
      <c r="V144" s="115" t="str">
        <f>IF('Order Form'!$B$14="Post Code","",IF(ISNUMBER($H144),IF('Order Form'!$K$14="Yes",'Order Form'!$B$14,""),""))</f>
        <v/>
      </c>
      <c r="W144" s="110" t="str">
        <f>IF('Order Form'!$B$15="Country","",IF(ISNUMBER($H144),IF('Order Form'!$K$14="Yes",VLOOKUP('Order Form'!$B$15,Lists!N:O,2,0),""),""))</f>
        <v/>
      </c>
      <c r="X144" s="112"/>
      <c r="Y144" s="111" t="str">
        <f>IF('Order Form'!$F$8="Phone","",IF(ISNUMBER($H144),IF('Order Form'!$K$14="Yes",'Order Form'!$F$8,""),""))</f>
        <v/>
      </c>
      <c r="Z144" s="109" t="str">
        <f>IF('Order Form'!$F$9="Email","",IF(ISNUMBER($H144),IF('Order Form'!$K$14="Yes",'Order Form'!$F$9,""),""))</f>
        <v/>
      </c>
      <c r="AA144" s="50"/>
      <c r="AC144" s="98" t="str">
        <f>IF(ISNUMBER(($H144)),LEFT('Order Form'!$K$10,2),"")</f>
        <v/>
      </c>
      <c r="AD144" s="46"/>
      <c r="AE144" s="98" t="str">
        <f>IF(AC144="GR",LEFT('Order Form'!$K$11,2),"")</f>
        <v/>
      </c>
      <c r="AF144" s="46"/>
      <c r="AG144" s="50"/>
      <c r="AH144" s="50"/>
      <c r="AI144" s="98" t="str">
        <f>IF(ISNUMBER(($H144)),IF('Order Form'!$K$16="Yes","P",""),"")</f>
        <v/>
      </c>
      <c r="AJ144" s="46"/>
      <c r="AK144" s="118"/>
      <c r="AL144" s="118"/>
      <c r="AM144" s="46"/>
      <c r="AN144" s="46"/>
      <c r="AO144" s="50"/>
      <c r="AP144" s="46"/>
      <c r="AQ144" s="50"/>
      <c r="AR144" s="50"/>
      <c r="AS144" s="50"/>
      <c r="AZ144" s="98" t="str">
        <f>IF(ISNUMBER(($H144)),IF('Order Form'!$K$15="Yes","Y",""),"")</f>
        <v/>
      </c>
      <c r="BD144" s="99" t="e">
        <f>IF('Order Form'!#REF!&gt;0,"OF"," ")</f>
        <v>#REF!</v>
      </c>
      <c r="BE144" s="98" t="e">
        <f>IF('Order Form'!#REF!&gt;0,"Y"," ")</f>
        <v>#REF!</v>
      </c>
      <c r="BF144" s="98" t="e">
        <f>IF('Order Form'!#REF!&gt;0,"STANDARD"," ")</f>
        <v>#REF!</v>
      </c>
    </row>
    <row r="145" spans="1:58">
      <c r="A145" s="46"/>
      <c r="B145" s="105" t="str">
        <f>IF(ISNUMBER(($H145)),'Order Form'!$D$5,"")</f>
        <v/>
      </c>
      <c r="C145" s="104" t="str">
        <f>IF(ISNUMBER(($H145)),'Order Form'!$G$5,"")</f>
        <v/>
      </c>
      <c r="D145" s="104" t="e">
        <f>IF('Order Form'!#REF!="","",IF(ISNUMBER(($H145)),'Order Form'!#REF!,""))</f>
        <v>#REF!</v>
      </c>
      <c r="E145" s="47"/>
      <c r="F145" s="103" t="str">
        <f>IF(ISNUMBER((H145)),SUBSTITUTE(SUBSTITUTE('Order Form'!#REF!,"-","")," ",""),"")</f>
        <v/>
      </c>
      <c r="G145" s="48"/>
      <c r="H145" s="102" t="e">
        <f>IF('Order Form'!#REF!&gt;0,'Order Form'!#REF!," ")</f>
        <v>#REF!</v>
      </c>
      <c r="I145" s="101" t="str">
        <f>IF('Order Form'!$K$13="Yes",(IF('Order Form'!#REF!&gt;0,"",IF('Order Form'!$K$10&lt;&gt;"GR - Gratis",IF('Order Form'!#REF!=0,"",IF(ISNUMBER($H145),'Order Form'!#REF!,"")),""))),"")</f>
        <v/>
      </c>
      <c r="J145" s="101" t="str">
        <f>IF('Order Form'!$K$13="Yes",(IF('Order Form'!#REF!=0,"",IF('Order Form'!$K$10&lt;&gt;"GR - Gratis",IF(ISNUMBER($H145),'Order Form'!#REF!,""),""))),"")</f>
        <v/>
      </c>
      <c r="K145" s="49"/>
      <c r="L145" s="101" t="e">
        <f>IF('Order Form'!#REF!&gt;0,"",IF('Order Form'!#REF!=0,"",IF('Order Form'!$K$10&lt;&gt;"GR - Gratis",IF('Order Form'!$K$12="Yes",IF(ISNUMBER($H145),'Order Form'!#REF!*100,""),""),"")))</f>
        <v>#REF!</v>
      </c>
      <c r="M145" s="101" t="e">
        <f>IF('Order Form'!#REF!&gt;0,"",IF('Order Form'!$K$17=0,"",IF('Order Form'!$K$17=0,"",IF('Order Form'!$K$10&lt;&gt;"GR - Gratis",IF('Order Form'!$K$12="Yes",IF(ISNUMBER($H145),'Order Form'!$K$17*100,""),""),""))))</f>
        <v>#REF!</v>
      </c>
      <c r="N145" s="50"/>
      <c r="O145" s="100" t="str">
        <f>IF('Order Form'!$B$8="Name / Attent Of","",IF(ISNUMBER($H145),IF('Order Form'!$K$14="Yes",'Order Form'!$B$8,""),""))</f>
        <v/>
      </c>
      <c r="P145" s="108" t="str">
        <f>IF('Order Form'!$B$9="Company / Department","",IF(ISNUMBER($H145),IF('Order Form'!$K$14="Yes",'Order Form'!$B$9,""),""))</f>
        <v/>
      </c>
      <c r="Q145" s="100" t="str">
        <f>IF('Order Form'!$B$10="Address 1","",IF(ISNUMBER($H145),IF('Order Form'!$K$14="Yes",'Order Form'!$B$10,""),""))</f>
        <v/>
      </c>
      <c r="R145" s="100" t="str">
        <f>IF('Order Form'!$B$11="Address 2","",IF(ISNUMBER($H145),IF('Order Form'!$K$14="Yes",'Order Form'!$B$11,""),""))</f>
        <v/>
      </c>
      <c r="S145" s="108" t="str">
        <f>IF('Order Form'!$B$12="Address 3","",IF(ISNUMBER($H145),IF('Order Form'!$K$14="Yes",'Order Form'!$B$12,""),""))</f>
        <v/>
      </c>
      <c r="T145" s="100" t="str">
        <f>IF('Order Form'!$B$13="Town","",IF(ISNUMBER($H145),IF('Order Form'!$K$14="Yes",'Order Form'!$B$13,""),""))</f>
        <v/>
      </c>
      <c r="U145" s="46"/>
      <c r="V145" s="115" t="str">
        <f>IF('Order Form'!$B$14="Post Code","",IF(ISNUMBER($H145),IF('Order Form'!$K$14="Yes",'Order Form'!$B$14,""),""))</f>
        <v/>
      </c>
      <c r="W145" s="110" t="str">
        <f>IF('Order Form'!$B$15="Country","",IF(ISNUMBER($H145),IF('Order Form'!$K$14="Yes",VLOOKUP('Order Form'!$B$15,Lists!N:O,2,0),""),""))</f>
        <v/>
      </c>
      <c r="X145" s="112"/>
      <c r="Y145" s="111" t="str">
        <f>IF('Order Form'!$F$8="Phone","",IF(ISNUMBER($H145),IF('Order Form'!$K$14="Yes",'Order Form'!$F$8,""),""))</f>
        <v/>
      </c>
      <c r="Z145" s="109" t="str">
        <f>IF('Order Form'!$F$9="Email","",IF(ISNUMBER($H145),IF('Order Form'!$K$14="Yes",'Order Form'!$F$9,""),""))</f>
        <v/>
      </c>
      <c r="AA145" s="50"/>
      <c r="AC145" s="98" t="str">
        <f>IF(ISNUMBER(($H145)),LEFT('Order Form'!$K$10,2),"")</f>
        <v/>
      </c>
      <c r="AD145" s="46"/>
      <c r="AE145" s="98" t="str">
        <f>IF(AC145="GR",LEFT('Order Form'!$K$11,2),"")</f>
        <v/>
      </c>
      <c r="AF145" s="46"/>
      <c r="AG145" s="50"/>
      <c r="AH145" s="50"/>
      <c r="AI145" s="98" t="str">
        <f>IF(ISNUMBER(($H145)),IF('Order Form'!$K$16="Yes","P",""),"")</f>
        <v/>
      </c>
      <c r="AJ145" s="46"/>
      <c r="AK145" s="118"/>
      <c r="AL145" s="118"/>
      <c r="AM145" s="46"/>
      <c r="AN145" s="46"/>
      <c r="AO145" s="50"/>
      <c r="AP145" s="46"/>
      <c r="AQ145" s="50"/>
      <c r="AR145" s="50"/>
      <c r="AS145" s="50"/>
      <c r="AZ145" s="98" t="str">
        <f>IF(ISNUMBER(($H145)),IF('Order Form'!$K$15="Yes","Y",""),"")</f>
        <v/>
      </c>
      <c r="BD145" s="99" t="e">
        <f>IF('Order Form'!#REF!&gt;0,"OF"," ")</f>
        <v>#REF!</v>
      </c>
      <c r="BE145" s="98" t="e">
        <f>IF('Order Form'!#REF!&gt;0,"Y"," ")</f>
        <v>#REF!</v>
      </c>
      <c r="BF145" s="98" t="e">
        <f>IF('Order Form'!#REF!&gt;0,"STANDARD"," ")</f>
        <v>#REF!</v>
      </c>
    </row>
    <row r="146" spans="1:58">
      <c r="A146" s="46"/>
      <c r="B146" s="105" t="str">
        <f>IF(ISNUMBER(($H146)),'Order Form'!$D$5,"")</f>
        <v/>
      </c>
      <c r="C146" s="104" t="str">
        <f>IF(ISNUMBER(($H146)),'Order Form'!$G$5,"")</f>
        <v/>
      </c>
      <c r="D146" s="104" t="e">
        <f>IF('Order Form'!#REF!="","",IF(ISNUMBER(($H146)),'Order Form'!#REF!,""))</f>
        <v>#REF!</v>
      </c>
      <c r="E146" s="47"/>
      <c r="F146" s="103" t="str">
        <f>IF(ISNUMBER((H146)),SUBSTITUTE(SUBSTITUTE('Order Form'!#REF!,"-","")," ",""),"")</f>
        <v/>
      </c>
      <c r="G146" s="48"/>
      <c r="H146" s="102" t="e">
        <f>IF('Order Form'!#REF!&gt;0,'Order Form'!#REF!," ")</f>
        <v>#REF!</v>
      </c>
      <c r="I146" s="101" t="str">
        <f>IF('Order Form'!$K$13="Yes",(IF('Order Form'!#REF!&gt;0,"",IF('Order Form'!$K$10&lt;&gt;"GR - Gratis",IF('Order Form'!#REF!=0,"",IF(ISNUMBER($H146),'Order Form'!#REF!,"")),""))),"")</f>
        <v/>
      </c>
      <c r="J146" s="101" t="str">
        <f>IF('Order Form'!$K$13="Yes",(IF('Order Form'!#REF!=0,"",IF('Order Form'!$K$10&lt;&gt;"GR - Gratis",IF(ISNUMBER($H146),'Order Form'!#REF!,""),""))),"")</f>
        <v/>
      </c>
      <c r="K146" s="49"/>
      <c r="L146" s="101" t="e">
        <f>IF('Order Form'!#REF!&gt;0,"",IF('Order Form'!#REF!=0,"",IF('Order Form'!$K$10&lt;&gt;"GR - Gratis",IF('Order Form'!$K$12="Yes",IF(ISNUMBER($H146),'Order Form'!#REF!*100,""),""),"")))</f>
        <v>#REF!</v>
      </c>
      <c r="M146" s="101" t="e">
        <f>IF('Order Form'!#REF!&gt;0,"",IF('Order Form'!$K$17=0,"",IF('Order Form'!$K$17=0,"",IF('Order Form'!$K$10&lt;&gt;"GR - Gratis",IF('Order Form'!$K$12="Yes",IF(ISNUMBER($H146),'Order Form'!$K$17*100,""),""),""))))</f>
        <v>#REF!</v>
      </c>
      <c r="N146" s="50"/>
      <c r="O146" s="100" t="str">
        <f>IF('Order Form'!$B$8="Name / Attent Of","",IF(ISNUMBER($H146),IF('Order Form'!$K$14="Yes",'Order Form'!$B$8,""),""))</f>
        <v/>
      </c>
      <c r="P146" s="108" t="str">
        <f>IF('Order Form'!$B$9="Company / Department","",IF(ISNUMBER($H146),IF('Order Form'!$K$14="Yes",'Order Form'!$B$9,""),""))</f>
        <v/>
      </c>
      <c r="Q146" s="100" t="str">
        <f>IF('Order Form'!$B$10="Address 1","",IF(ISNUMBER($H146),IF('Order Form'!$K$14="Yes",'Order Form'!$B$10,""),""))</f>
        <v/>
      </c>
      <c r="R146" s="100" t="str">
        <f>IF('Order Form'!$B$11="Address 2","",IF(ISNUMBER($H146),IF('Order Form'!$K$14="Yes",'Order Form'!$B$11,""),""))</f>
        <v/>
      </c>
      <c r="S146" s="108" t="str">
        <f>IF('Order Form'!$B$12="Address 3","",IF(ISNUMBER($H146),IF('Order Form'!$K$14="Yes",'Order Form'!$B$12,""),""))</f>
        <v/>
      </c>
      <c r="T146" s="100" t="str">
        <f>IF('Order Form'!$B$13="Town","",IF(ISNUMBER($H146),IF('Order Form'!$K$14="Yes",'Order Form'!$B$13,""),""))</f>
        <v/>
      </c>
      <c r="U146" s="46"/>
      <c r="V146" s="115" t="str">
        <f>IF('Order Form'!$B$14="Post Code","",IF(ISNUMBER($H146),IF('Order Form'!$K$14="Yes",'Order Form'!$B$14,""),""))</f>
        <v/>
      </c>
      <c r="W146" s="110" t="str">
        <f>IF('Order Form'!$B$15="Country","",IF(ISNUMBER($H146),IF('Order Form'!$K$14="Yes",VLOOKUP('Order Form'!$B$15,Lists!N:O,2,0),""),""))</f>
        <v/>
      </c>
      <c r="X146" s="112"/>
      <c r="Y146" s="111" t="str">
        <f>IF('Order Form'!$F$8="Phone","",IF(ISNUMBER($H146),IF('Order Form'!$K$14="Yes",'Order Form'!$F$8,""),""))</f>
        <v/>
      </c>
      <c r="Z146" s="109" t="str">
        <f>IF('Order Form'!$F$9="Email","",IF(ISNUMBER($H146),IF('Order Form'!$K$14="Yes",'Order Form'!$F$9,""),""))</f>
        <v/>
      </c>
      <c r="AA146" s="50"/>
      <c r="AC146" s="98" t="str">
        <f>IF(ISNUMBER(($H146)),LEFT('Order Form'!$K$10,2),"")</f>
        <v/>
      </c>
      <c r="AD146" s="46"/>
      <c r="AE146" s="98" t="str">
        <f>IF(AC146="GR",LEFT('Order Form'!$K$11,2),"")</f>
        <v/>
      </c>
      <c r="AF146" s="46"/>
      <c r="AG146" s="50"/>
      <c r="AH146" s="50"/>
      <c r="AI146" s="98" t="str">
        <f>IF(ISNUMBER(($H146)),IF('Order Form'!$K$16="Yes","P",""),"")</f>
        <v/>
      </c>
      <c r="AJ146" s="46"/>
      <c r="AK146" s="118"/>
      <c r="AL146" s="118"/>
      <c r="AM146" s="46"/>
      <c r="AN146" s="46"/>
      <c r="AO146" s="50"/>
      <c r="AP146" s="46"/>
      <c r="AQ146" s="50"/>
      <c r="AR146" s="50"/>
      <c r="AS146" s="50"/>
      <c r="AZ146" s="98" t="str">
        <f>IF(ISNUMBER(($H146)),IF('Order Form'!$K$15="Yes","Y",""),"")</f>
        <v/>
      </c>
      <c r="BD146" s="99" t="e">
        <f>IF('Order Form'!#REF!&gt;0,"OF"," ")</f>
        <v>#REF!</v>
      </c>
      <c r="BE146" s="98" t="e">
        <f>IF('Order Form'!#REF!&gt;0,"Y"," ")</f>
        <v>#REF!</v>
      </c>
      <c r="BF146" s="98" t="e">
        <f>IF('Order Form'!#REF!&gt;0,"STANDARD"," ")</f>
        <v>#REF!</v>
      </c>
    </row>
    <row r="147" spans="1:58">
      <c r="A147" s="46"/>
      <c r="B147" s="105" t="str">
        <f>IF(ISNUMBER(($H147)),'Order Form'!$D$5,"")</f>
        <v/>
      </c>
      <c r="C147" s="104" t="str">
        <f>IF(ISNUMBER(($H147)),'Order Form'!$G$5,"")</f>
        <v/>
      </c>
      <c r="D147" s="104" t="e">
        <f>IF('Order Form'!#REF!="","",IF(ISNUMBER(($H147)),'Order Form'!#REF!,""))</f>
        <v>#REF!</v>
      </c>
      <c r="E147" s="47"/>
      <c r="F147" s="103" t="str">
        <f>IF(ISNUMBER((H147)),SUBSTITUTE(SUBSTITUTE('Order Form'!#REF!,"-","")," ",""),"")</f>
        <v/>
      </c>
      <c r="G147" s="48"/>
      <c r="H147" s="102" t="e">
        <f>IF('Order Form'!#REF!&gt;0,'Order Form'!#REF!," ")</f>
        <v>#REF!</v>
      </c>
      <c r="I147" s="101" t="str">
        <f>IF('Order Form'!$K$13="Yes",(IF('Order Form'!#REF!&gt;0,"",IF('Order Form'!$K$10&lt;&gt;"GR - Gratis",IF('Order Form'!#REF!=0,"",IF(ISNUMBER($H147),'Order Form'!#REF!,"")),""))),"")</f>
        <v/>
      </c>
      <c r="J147" s="101" t="str">
        <f>IF('Order Form'!$K$13="Yes",(IF('Order Form'!#REF!=0,"",IF('Order Form'!$K$10&lt;&gt;"GR - Gratis",IF(ISNUMBER($H147),'Order Form'!#REF!,""),""))),"")</f>
        <v/>
      </c>
      <c r="K147" s="49"/>
      <c r="L147" s="101" t="e">
        <f>IF('Order Form'!#REF!&gt;0,"",IF('Order Form'!#REF!=0,"",IF('Order Form'!$K$10&lt;&gt;"GR - Gratis",IF('Order Form'!$K$12="Yes",IF(ISNUMBER($H147),'Order Form'!#REF!*100,""),""),"")))</f>
        <v>#REF!</v>
      </c>
      <c r="M147" s="101" t="e">
        <f>IF('Order Form'!#REF!&gt;0,"",IF('Order Form'!$K$17=0,"",IF('Order Form'!$K$17=0,"",IF('Order Form'!$K$10&lt;&gt;"GR - Gratis",IF('Order Form'!$K$12="Yes",IF(ISNUMBER($H147),'Order Form'!$K$17*100,""),""),""))))</f>
        <v>#REF!</v>
      </c>
      <c r="N147" s="50"/>
      <c r="O147" s="100" t="str">
        <f>IF('Order Form'!$B$8="Name / Attent Of","",IF(ISNUMBER($H147),IF('Order Form'!$K$14="Yes",'Order Form'!$B$8,""),""))</f>
        <v/>
      </c>
      <c r="P147" s="108" t="str">
        <f>IF('Order Form'!$B$9="Company / Department","",IF(ISNUMBER($H147),IF('Order Form'!$K$14="Yes",'Order Form'!$B$9,""),""))</f>
        <v/>
      </c>
      <c r="Q147" s="100" t="str">
        <f>IF('Order Form'!$B$10="Address 1","",IF(ISNUMBER($H147),IF('Order Form'!$K$14="Yes",'Order Form'!$B$10,""),""))</f>
        <v/>
      </c>
      <c r="R147" s="100" t="str">
        <f>IF('Order Form'!$B$11="Address 2","",IF(ISNUMBER($H147),IF('Order Form'!$K$14="Yes",'Order Form'!$B$11,""),""))</f>
        <v/>
      </c>
      <c r="S147" s="108" t="str">
        <f>IF('Order Form'!$B$12="Address 3","",IF(ISNUMBER($H147),IF('Order Form'!$K$14="Yes",'Order Form'!$B$12,""),""))</f>
        <v/>
      </c>
      <c r="T147" s="100" t="str">
        <f>IF('Order Form'!$B$13="Town","",IF(ISNUMBER($H147),IF('Order Form'!$K$14="Yes",'Order Form'!$B$13,""),""))</f>
        <v/>
      </c>
      <c r="U147" s="46"/>
      <c r="V147" s="115" t="str">
        <f>IF('Order Form'!$B$14="Post Code","",IF(ISNUMBER($H147),IF('Order Form'!$K$14="Yes",'Order Form'!$B$14,""),""))</f>
        <v/>
      </c>
      <c r="W147" s="110" t="str">
        <f>IF('Order Form'!$B$15="Country","",IF(ISNUMBER($H147),IF('Order Form'!$K$14="Yes",VLOOKUP('Order Form'!$B$15,Lists!N:O,2,0),""),""))</f>
        <v/>
      </c>
      <c r="X147" s="112"/>
      <c r="Y147" s="111" t="str">
        <f>IF('Order Form'!$F$8="Phone","",IF(ISNUMBER($H147),IF('Order Form'!$K$14="Yes",'Order Form'!$F$8,""),""))</f>
        <v/>
      </c>
      <c r="Z147" s="109" t="str">
        <f>IF('Order Form'!$F$9="Email","",IF(ISNUMBER($H147),IF('Order Form'!$K$14="Yes",'Order Form'!$F$9,""),""))</f>
        <v/>
      </c>
      <c r="AA147" s="50"/>
      <c r="AC147" s="98" t="str">
        <f>IF(ISNUMBER(($H147)),LEFT('Order Form'!$K$10,2),"")</f>
        <v/>
      </c>
      <c r="AD147" s="46"/>
      <c r="AE147" s="98" t="str">
        <f>IF(AC147="GR",LEFT('Order Form'!$K$11,2),"")</f>
        <v/>
      </c>
      <c r="AF147" s="46"/>
      <c r="AG147" s="50"/>
      <c r="AH147" s="50"/>
      <c r="AI147" s="98" t="str">
        <f>IF(ISNUMBER(($H147)),IF('Order Form'!$K$16="Yes","P",""),"")</f>
        <v/>
      </c>
      <c r="AJ147" s="46"/>
      <c r="AK147" s="118"/>
      <c r="AL147" s="118"/>
      <c r="AM147" s="46"/>
      <c r="AN147" s="46"/>
      <c r="AO147" s="50"/>
      <c r="AP147" s="46"/>
      <c r="AQ147" s="50"/>
      <c r="AR147" s="50"/>
      <c r="AS147" s="50"/>
      <c r="AZ147" s="98" t="str">
        <f>IF(ISNUMBER(($H147)),IF('Order Form'!$K$15="Yes","Y",""),"")</f>
        <v/>
      </c>
      <c r="BD147" s="99" t="e">
        <f>IF('Order Form'!#REF!&gt;0,"OF"," ")</f>
        <v>#REF!</v>
      </c>
      <c r="BE147" s="98" t="e">
        <f>IF('Order Form'!#REF!&gt;0,"Y"," ")</f>
        <v>#REF!</v>
      </c>
      <c r="BF147" s="98" t="e">
        <f>IF('Order Form'!#REF!&gt;0,"STANDARD"," ")</f>
        <v>#REF!</v>
      </c>
    </row>
    <row r="148" spans="1:58">
      <c r="A148" s="46"/>
      <c r="B148" s="105" t="str">
        <f>IF(ISNUMBER(($H148)),'Order Form'!$D$5,"")</f>
        <v/>
      </c>
      <c r="C148" s="104" t="str">
        <f>IF(ISNUMBER(($H148)),'Order Form'!$G$5,"")</f>
        <v/>
      </c>
      <c r="D148" s="104" t="e">
        <f>IF('Order Form'!#REF!="","",IF(ISNUMBER(($H148)),'Order Form'!#REF!,""))</f>
        <v>#REF!</v>
      </c>
      <c r="E148" s="47"/>
      <c r="F148" s="103" t="str">
        <f>IF(ISNUMBER((H148)),SUBSTITUTE(SUBSTITUTE('Order Form'!#REF!,"-","")," ",""),"")</f>
        <v/>
      </c>
      <c r="G148" s="48"/>
      <c r="H148" s="102" t="e">
        <f>IF('Order Form'!#REF!&gt;0,'Order Form'!#REF!," ")</f>
        <v>#REF!</v>
      </c>
      <c r="I148" s="101" t="str">
        <f>IF('Order Form'!$K$13="Yes",(IF('Order Form'!#REF!&gt;0,"",IF('Order Form'!$K$10&lt;&gt;"GR - Gratis",IF('Order Form'!#REF!=0,"",IF(ISNUMBER($H148),'Order Form'!#REF!,"")),""))),"")</f>
        <v/>
      </c>
      <c r="J148" s="101" t="str">
        <f>IF('Order Form'!$K$13="Yes",(IF('Order Form'!#REF!=0,"",IF('Order Form'!$K$10&lt;&gt;"GR - Gratis",IF(ISNUMBER($H148),'Order Form'!#REF!,""),""))),"")</f>
        <v/>
      </c>
      <c r="K148" s="49"/>
      <c r="L148" s="101" t="e">
        <f>IF('Order Form'!#REF!&gt;0,"",IF('Order Form'!#REF!=0,"",IF('Order Form'!$K$10&lt;&gt;"GR - Gratis",IF('Order Form'!$K$12="Yes",IF(ISNUMBER($H148),'Order Form'!#REF!*100,""),""),"")))</f>
        <v>#REF!</v>
      </c>
      <c r="M148" s="101" t="e">
        <f>IF('Order Form'!#REF!&gt;0,"",IF('Order Form'!$K$17=0,"",IF('Order Form'!$K$17=0,"",IF('Order Form'!$K$10&lt;&gt;"GR - Gratis",IF('Order Form'!$K$12="Yes",IF(ISNUMBER($H148),'Order Form'!$K$17*100,""),""),""))))</f>
        <v>#REF!</v>
      </c>
      <c r="N148" s="50"/>
      <c r="O148" s="100" t="str">
        <f>IF('Order Form'!$B$8="Name / Attent Of","",IF(ISNUMBER($H148),IF('Order Form'!$K$14="Yes",'Order Form'!$B$8,""),""))</f>
        <v/>
      </c>
      <c r="P148" s="108" t="str">
        <f>IF('Order Form'!$B$9="Company / Department","",IF(ISNUMBER($H148),IF('Order Form'!$K$14="Yes",'Order Form'!$B$9,""),""))</f>
        <v/>
      </c>
      <c r="Q148" s="100" t="str">
        <f>IF('Order Form'!$B$10="Address 1","",IF(ISNUMBER($H148),IF('Order Form'!$K$14="Yes",'Order Form'!$B$10,""),""))</f>
        <v/>
      </c>
      <c r="R148" s="100" t="str">
        <f>IF('Order Form'!$B$11="Address 2","",IF(ISNUMBER($H148),IF('Order Form'!$K$14="Yes",'Order Form'!$B$11,""),""))</f>
        <v/>
      </c>
      <c r="S148" s="108" t="str">
        <f>IF('Order Form'!$B$12="Address 3","",IF(ISNUMBER($H148),IF('Order Form'!$K$14="Yes",'Order Form'!$B$12,""),""))</f>
        <v/>
      </c>
      <c r="T148" s="100" t="str">
        <f>IF('Order Form'!$B$13="Town","",IF(ISNUMBER($H148),IF('Order Form'!$K$14="Yes",'Order Form'!$B$13,""),""))</f>
        <v/>
      </c>
      <c r="U148" s="46"/>
      <c r="V148" s="115" t="str">
        <f>IF('Order Form'!$B$14="Post Code","",IF(ISNUMBER($H148),IF('Order Form'!$K$14="Yes",'Order Form'!$B$14,""),""))</f>
        <v/>
      </c>
      <c r="W148" s="110" t="str">
        <f>IF('Order Form'!$B$15="Country","",IF(ISNUMBER($H148),IF('Order Form'!$K$14="Yes",VLOOKUP('Order Form'!$B$15,Lists!N:O,2,0),""),""))</f>
        <v/>
      </c>
      <c r="X148" s="112"/>
      <c r="Y148" s="111" t="str">
        <f>IF('Order Form'!$F$8="Phone","",IF(ISNUMBER($H148),IF('Order Form'!$K$14="Yes",'Order Form'!$F$8,""),""))</f>
        <v/>
      </c>
      <c r="Z148" s="109" t="str">
        <f>IF('Order Form'!$F$9="Email","",IF(ISNUMBER($H148),IF('Order Form'!$K$14="Yes",'Order Form'!$F$9,""),""))</f>
        <v/>
      </c>
      <c r="AA148" s="50"/>
      <c r="AC148" s="98" t="str">
        <f>IF(ISNUMBER(($H148)),LEFT('Order Form'!$K$10,2),"")</f>
        <v/>
      </c>
      <c r="AD148" s="46"/>
      <c r="AE148" s="98" t="str">
        <f>IF(AC148="GR",LEFT('Order Form'!$K$11,2),"")</f>
        <v/>
      </c>
      <c r="AF148" s="46"/>
      <c r="AG148" s="50"/>
      <c r="AH148" s="50"/>
      <c r="AI148" s="98" t="str">
        <f>IF(ISNUMBER(($H148)),IF('Order Form'!$K$16="Yes","P",""),"")</f>
        <v/>
      </c>
      <c r="AJ148" s="46"/>
      <c r="AK148" s="118"/>
      <c r="AL148" s="118"/>
      <c r="AM148" s="46"/>
      <c r="AN148" s="46"/>
      <c r="AO148" s="50"/>
      <c r="AP148" s="46"/>
      <c r="AQ148" s="50"/>
      <c r="AR148" s="50"/>
      <c r="AS148" s="50"/>
      <c r="AZ148" s="98" t="str">
        <f>IF(ISNUMBER(($H148)),IF('Order Form'!$K$15="Yes","Y",""),"")</f>
        <v/>
      </c>
      <c r="BD148" s="99" t="e">
        <f>IF('Order Form'!#REF!&gt;0,"OF"," ")</f>
        <v>#REF!</v>
      </c>
      <c r="BE148" s="98" t="e">
        <f>IF('Order Form'!#REF!&gt;0,"Y"," ")</f>
        <v>#REF!</v>
      </c>
      <c r="BF148" s="98" t="e">
        <f>IF('Order Form'!#REF!&gt;0,"STANDARD"," ")</f>
        <v>#REF!</v>
      </c>
    </row>
    <row r="149" spans="1:58">
      <c r="A149" s="46"/>
      <c r="B149" s="105" t="str">
        <f>IF(ISNUMBER(($H149)),'Order Form'!$D$5,"")</f>
        <v/>
      </c>
      <c r="C149" s="104" t="str">
        <f>IF(ISNUMBER(($H149)),'Order Form'!$G$5,"")</f>
        <v/>
      </c>
      <c r="D149" s="104" t="e">
        <f>IF('Order Form'!#REF!="","",IF(ISNUMBER(($H149)),'Order Form'!#REF!,""))</f>
        <v>#REF!</v>
      </c>
      <c r="E149" s="47"/>
      <c r="F149" s="103" t="str">
        <f>IF(ISNUMBER((H149)),SUBSTITUTE(SUBSTITUTE('Order Form'!#REF!,"-","")," ",""),"")</f>
        <v/>
      </c>
      <c r="G149" s="48"/>
      <c r="H149" s="102" t="e">
        <f>IF('Order Form'!#REF!&gt;0,'Order Form'!#REF!," ")</f>
        <v>#REF!</v>
      </c>
      <c r="I149" s="101" t="str">
        <f>IF('Order Form'!$K$13="Yes",(IF('Order Form'!#REF!&gt;0,"",IF('Order Form'!$K$10&lt;&gt;"GR - Gratis",IF('Order Form'!#REF!=0,"",IF(ISNUMBER($H149),'Order Form'!#REF!,"")),""))),"")</f>
        <v/>
      </c>
      <c r="J149" s="101" t="str">
        <f>IF('Order Form'!$K$13="Yes",(IF('Order Form'!#REF!=0,"",IF('Order Form'!$K$10&lt;&gt;"GR - Gratis",IF(ISNUMBER($H149),'Order Form'!#REF!,""),""))),"")</f>
        <v/>
      </c>
      <c r="K149" s="49"/>
      <c r="L149" s="101" t="e">
        <f>IF('Order Form'!#REF!&gt;0,"",IF('Order Form'!#REF!=0,"",IF('Order Form'!$K$10&lt;&gt;"GR - Gratis",IF('Order Form'!$K$12="Yes",IF(ISNUMBER($H149),'Order Form'!#REF!*100,""),""),"")))</f>
        <v>#REF!</v>
      </c>
      <c r="M149" s="101" t="e">
        <f>IF('Order Form'!#REF!&gt;0,"",IF('Order Form'!$K$17=0,"",IF('Order Form'!$K$17=0,"",IF('Order Form'!$K$10&lt;&gt;"GR - Gratis",IF('Order Form'!$K$12="Yes",IF(ISNUMBER($H149),'Order Form'!$K$17*100,""),""),""))))</f>
        <v>#REF!</v>
      </c>
      <c r="N149" s="50"/>
      <c r="O149" s="100" t="str">
        <f>IF('Order Form'!$B$8="Name / Attent Of","",IF(ISNUMBER($H149),IF('Order Form'!$K$14="Yes",'Order Form'!$B$8,""),""))</f>
        <v/>
      </c>
      <c r="P149" s="108" t="str">
        <f>IF('Order Form'!$B$9="Company / Department","",IF(ISNUMBER($H149),IF('Order Form'!$K$14="Yes",'Order Form'!$B$9,""),""))</f>
        <v/>
      </c>
      <c r="Q149" s="100" t="str">
        <f>IF('Order Form'!$B$10="Address 1","",IF(ISNUMBER($H149),IF('Order Form'!$K$14="Yes",'Order Form'!$B$10,""),""))</f>
        <v/>
      </c>
      <c r="R149" s="100" t="str">
        <f>IF('Order Form'!$B$11="Address 2","",IF(ISNUMBER($H149),IF('Order Form'!$K$14="Yes",'Order Form'!$B$11,""),""))</f>
        <v/>
      </c>
      <c r="S149" s="108" t="str">
        <f>IF('Order Form'!$B$12="Address 3","",IF(ISNUMBER($H149),IF('Order Form'!$K$14="Yes",'Order Form'!$B$12,""),""))</f>
        <v/>
      </c>
      <c r="T149" s="100" t="str">
        <f>IF('Order Form'!$B$13="Town","",IF(ISNUMBER($H149),IF('Order Form'!$K$14="Yes",'Order Form'!$B$13,""),""))</f>
        <v/>
      </c>
      <c r="U149" s="46"/>
      <c r="V149" s="115" t="str">
        <f>IF('Order Form'!$B$14="Post Code","",IF(ISNUMBER($H149),IF('Order Form'!$K$14="Yes",'Order Form'!$B$14,""),""))</f>
        <v/>
      </c>
      <c r="W149" s="110" t="str">
        <f>IF('Order Form'!$B$15="Country","",IF(ISNUMBER($H149),IF('Order Form'!$K$14="Yes",VLOOKUP('Order Form'!$B$15,Lists!N:O,2,0),""),""))</f>
        <v/>
      </c>
      <c r="X149" s="112"/>
      <c r="Y149" s="111" t="str">
        <f>IF('Order Form'!$F$8="Phone","",IF(ISNUMBER($H149),IF('Order Form'!$K$14="Yes",'Order Form'!$F$8,""),""))</f>
        <v/>
      </c>
      <c r="Z149" s="109" t="str">
        <f>IF('Order Form'!$F$9="Email","",IF(ISNUMBER($H149),IF('Order Form'!$K$14="Yes",'Order Form'!$F$9,""),""))</f>
        <v/>
      </c>
      <c r="AA149" s="50"/>
      <c r="AC149" s="98" t="str">
        <f>IF(ISNUMBER(($H149)),LEFT('Order Form'!$K$10,2),"")</f>
        <v/>
      </c>
      <c r="AD149" s="46"/>
      <c r="AE149" s="98" t="str">
        <f>IF(AC149="GR",LEFT('Order Form'!$K$11,2),"")</f>
        <v/>
      </c>
      <c r="AF149" s="46"/>
      <c r="AG149" s="50"/>
      <c r="AH149" s="50"/>
      <c r="AI149" s="98" t="str">
        <f>IF(ISNUMBER(($H149)),IF('Order Form'!$K$16="Yes","P",""),"")</f>
        <v/>
      </c>
      <c r="AJ149" s="46"/>
      <c r="AK149" s="118"/>
      <c r="AL149" s="118"/>
      <c r="AM149" s="46"/>
      <c r="AN149" s="46"/>
      <c r="AO149" s="50"/>
      <c r="AP149" s="46"/>
      <c r="AQ149" s="50"/>
      <c r="AR149" s="50"/>
      <c r="AS149" s="50"/>
      <c r="AZ149" s="98" t="str">
        <f>IF(ISNUMBER(($H149)),IF('Order Form'!$K$15="Yes","Y",""),"")</f>
        <v/>
      </c>
      <c r="BD149" s="99" t="e">
        <f>IF('Order Form'!#REF!&gt;0,"OF"," ")</f>
        <v>#REF!</v>
      </c>
      <c r="BE149" s="98" t="e">
        <f>IF('Order Form'!#REF!&gt;0,"Y"," ")</f>
        <v>#REF!</v>
      </c>
      <c r="BF149" s="98" t="e">
        <f>IF('Order Form'!#REF!&gt;0,"STANDARD"," ")</f>
        <v>#REF!</v>
      </c>
    </row>
    <row r="150" spans="1:58">
      <c r="A150" s="46"/>
      <c r="B150" s="105" t="str">
        <f>IF(ISNUMBER(($H150)),'Order Form'!$D$5,"")</f>
        <v/>
      </c>
      <c r="C150" s="104" t="str">
        <f>IF(ISNUMBER(($H150)),'Order Form'!$G$5,"")</f>
        <v/>
      </c>
      <c r="D150" s="104" t="e">
        <f>IF('Order Form'!#REF!="","",IF(ISNUMBER(($H150)),'Order Form'!#REF!,""))</f>
        <v>#REF!</v>
      </c>
      <c r="E150" s="47"/>
      <c r="F150" s="103" t="str">
        <f>IF(ISNUMBER((H150)),SUBSTITUTE(SUBSTITUTE('Order Form'!#REF!,"-","")," ",""),"")</f>
        <v/>
      </c>
      <c r="G150" s="48"/>
      <c r="H150" s="102" t="e">
        <f>IF('Order Form'!#REF!&gt;0,'Order Form'!#REF!," ")</f>
        <v>#REF!</v>
      </c>
      <c r="I150" s="101" t="str">
        <f>IF('Order Form'!$K$13="Yes",(IF('Order Form'!#REF!&gt;0,"",IF('Order Form'!$K$10&lt;&gt;"GR - Gratis",IF('Order Form'!#REF!=0,"",IF(ISNUMBER($H150),'Order Form'!#REF!,"")),""))),"")</f>
        <v/>
      </c>
      <c r="J150" s="101" t="str">
        <f>IF('Order Form'!$K$13="Yes",(IF('Order Form'!#REF!=0,"",IF('Order Form'!$K$10&lt;&gt;"GR - Gratis",IF(ISNUMBER($H150),'Order Form'!#REF!,""),""))),"")</f>
        <v/>
      </c>
      <c r="K150" s="49"/>
      <c r="L150" s="101" t="e">
        <f>IF('Order Form'!#REF!&gt;0,"",IF('Order Form'!#REF!=0,"",IF('Order Form'!$K$10&lt;&gt;"GR - Gratis",IF('Order Form'!$K$12="Yes",IF(ISNUMBER($H150),'Order Form'!#REF!*100,""),""),"")))</f>
        <v>#REF!</v>
      </c>
      <c r="M150" s="101" t="e">
        <f>IF('Order Form'!#REF!&gt;0,"",IF('Order Form'!$K$17=0,"",IF('Order Form'!$K$17=0,"",IF('Order Form'!$K$10&lt;&gt;"GR - Gratis",IF('Order Form'!$K$12="Yes",IF(ISNUMBER($H150),'Order Form'!$K$17*100,""),""),""))))</f>
        <v>#REF!</v>
      </c>
      <c r="N150" s="50"/>
      <c r="O150" s="100" t="str">
        <f>IF('Order Form'!$B$8="Name / Attent Of","",IF(ISNUMBER($H150),IF('Order Form'!$K$14="Yes",'Order Form'!$B$8,""),""))</f>
        <v/>
      </c>
      <c r="P150" s="108" t="str">
        <f>IF('Order Form'!$B$9="Company / Department","",IF(ISNUMBER($H150),IF('Order Form'!$K$14="Yes",'Order Form'!$B$9,""),""))</f>
        <v/>
      </c>
      <c r="Q150" s="100" t="str">
        <f>IF('Order Form'!$B$10="Address 1","",IF(ISNUMBER($H150),IF('Order Form'!$K$14="Yes",'Order Form'!$B$10,""),""))</f>
        <v/>
      </c>
      <c r="R150" s="100" t="str">
        <f>IF('Order Form'!$B$11="Address 2","",IF(ISNUMBER($H150),IF('Order Form'!$K$14="Yes",'Order Form'!$B$11,""),""))</f>
        <v/>
      </c>
      <c r="S150" s="108" t="str">
        <f>IF('Order Form'!$B$12="Address 3","",IF(ISNUMBER($H150),IF('Order Form'!$K$14="Yes",'Order Form'!$B$12,""),""))</f>
        <v/>
      </c>
      <c r="T150" s="100" t="str">
        <f>IF('Order Form'!$B$13="Town","",IF(ISNUMBER($H150),IF('Order Form'!$K$14="Yes",'Order Form'!$B$13,""),""))</f>
        <v/>
      </c>
      <c r="U150" s="46"/>
      <c r="V150" s="115" t="str">
        <f>IF('Order Form'!$B$14="Post Code","",IF(ISNUMBER($H150),IF('Order Form'!$K$14="Yes",'Order Form'!$B$14,""),""))</f>
        <v/>
      </c>
      <c r="W150" s="110" t="str">
        <f>IF('Order Form'!$B$15="Country","",IF(ISNUMBER($H150),IF('Order Form'!$K$14="Yes",VLOOKUP('Order Form'!$B$15,Lists!N:O,2,0),""),""))</f>
        <v/>
      </c>
      <c r="X150" s="112"/>
      <c r="Y150" s="111" t="str">
        <f>IF('Order Form'!$F$8="Phone","",IF(ISNUMBER($H150),IF('Order Form'!$K$14="Yes",'Order Form'!$F$8,""),""))</f>
        <v/>
      </c>
      <c r="Z150" s="109" t="str">
        <f>IF('Order Form'!$F$9="Email","",IF(ISNUMBER($H150),IF('Order Form'!$K$14="Yes",'Order Form'!$F$9,""),""))</f>
        <v/>
      </c>
      <c r="AA150" s="50"/>
      <c r="AC150" s="98" t="str">
        <f>IF(ISNUMBER(($H150)),LEFT('Order Form'!$K$10,2),"")</f>
        <v/>
      </c>
      <c r="AD150" s="46"/>
      <c r="AE150" s="98" t="str">
        <f>IF(AC150="GR",LEFT('Order Form'!$K$11,2),"")</f>
        <v/>
      </c>
      <c r="AF150" s="46"/>
      <c r="AG150" s="50"/>
      <c r="AH150" s="50"/>
      <c r="AI150" s="98" t="str">
        <f>IF(ISNUMBER(($H150)),IF('Order Form'!$K$16="Yes","P",""),"")</f>
        <v/>
      </c>
      <c r="AJ150" s="46"/>
      <c r="AK150" s="118"/>
      <c r="AL150" s="118"/>
      <c r="AM150" s="46"/>
      <c r="AN150" s="46"/>
      <c r="AO150" s="50"/>
      <c r="AP150" s="46"/>
      <c r="AQ150" s="50"/>
      <c r="AR150" s="50"/>
      <c r="AS150" s="50"/>
      <c r="AZ150" s="98" t="str">
        <f>IF(ISNUMBER(($H150)),IF('Order Form'!$K$15="Yes","Y",""),"")</f>
        <v/>
      </c>
      <c r="BD150" s="99" t="e">
        <f>IF('Order Form'!#REF!&gt;0,"OF"," ")</f>
        <v>#REF!</v>
      </c>
      <c r="BE150" s="98" t="e">
        <f>IF('Order Form'!#REF!&gt;0,"Y"," ")</f>
        <v>#REF!</v>
      </c>
      <c r="BF150" s="98" t="e">
        <f>IF('Order Form'!#REF!&gt;0,"STANDARD"," ")</f>
        <v>#REF!</v>
      </c>
    </row>
    <row r="151" spans="1:58">
      <c r="A151" s="46"/>
      <c r="B151" s="105" t="str">
        <f>IF(ISNUMBER(($H151)),'Order Form'!$D$5,"")</f>
        <v/>
      </c>
      <c r="C151" s="104" t="str">
        <f>IF(ISNUMBER(($H151)),'Order Form'!$G$5,"")</f>
        <v/>
      </c>
      <c r="D151" s="104" t="e">
        <f>IF('Order Form'!#REF!="","",IF(ISNUMBER(($H151)),'Order Form'!#REF!,""))</f>
        <v>#REF!</v>
      </c>
      <c r="E151" s="47"/>
      <c r="F151" s="103" t="str">
        <f>IF(ISNUMBER((H151)),SUBSTITUTE(SUBSTITUTE('Order Form'!#REF!,"-","")," ",""),"")</f>
        <v/>
      </c>
      <c r="G151" s="48"/>
      <c r="H151" s="102" t="e">
        <f>IF('Order Form'!#REF!&gt;0,'Order Form'!#REF!," ")</f>
        <v>#REF!</v>
      </c>
      <c r="I151" s="101" t="str">
        <f>IF('Order Form'!$K$13="Yes",(IF('Order Form'!#REF!&gt;0,"",IF('Order Form'!$K$10&lt;&gt;"GR - Gratis",IF('Order Form'!#REF!=0,"",IF(ISNUMBER($H151),'Order Form'!#REF!,"")),""))),"")</f>
        <v/>
      </c>
      <c r="J151" s="101" t="str">
        <f>IF('Order Form'!$K$13="Yes",(IF('Order Form'!#REF!=0,"",IF('Order Form'!$K$10&lt;&gt;"GR - Gratis",IF(ISNUMBER($H151),'Order Form'!#REF!,""),""))),"")</f>
        <v/>
      </c>
      <c r="K151" s="49"/>
      <c r="L151" s="101" t="e">
        <f>IF('Order Form'!#REF!&gt;0,"",IF('Order Form'!#REF!=0,"",IF('Order Form'!$K$10&lt;&gt;"GR - Gratis",IF('Order Form'!$K$12="Yes",IF(ISNUMBER($H151),'Order Form'!#REF!*100,""),""),"")))</f>
        <v>#REF!</v>
      </c>
      <c r="M151" s="101" t="e">
        <f>IF('Order Form'!#REF!&gt;0,"",IF('Order Form'!$K$17=0,"",IF('Order Form'!$K$17=0,"",IF('Order Form'!$K$10&lt;&gt;"GR - Gratis",IF('Order Form'!$K$12="Yes",IF(ISNUMBER($H151),'Order Form'!$K$17*100,""),""),""))))</f>
        <v>#REF!</v>
      </c>
      <c r="N151" s="50"/>
      <c r="O151" s="100" t="str">
        <f>IF('Order Form'!$B$8="Name / Attent Of","",IF(ISNUMBER($H151),IF('Order Form'!$K$14="Yes",'Order Form'!$B$8,""),""))</f>
        <v/>
      </c>
      <c r="P151" s="108" t="str">
        <f>IF('Order Form'!$B$9="Company / Department","",IF(ISNUMBER($H151),IF('Order Form'!$K$14="Yes",'Order Form'!$B$9,""),""))</f>
        <v/>
      </c>
      <c r="Q151" s="100" t="str">
        <f>IF('Order Form'!$B$10="Address 1","",IF(ISNUMBER($H151),IF('Order Form'!$K$14="Yes",'Order Form'!$B$10,""),""))</f>
        <v/>
      </c>
      <c r="R151" s="100" t="str">
        <f>IF('Order Form'!$B$11="Address 2","",IF(ISNUMBER($H151),IF('Order Form'!$K$14="Yes",'Order Form'!$B$11,""),""))</f>
        <v/>
      </c>
      <c r="S151" s="108" t="str">
        <f>IF('Order Form'!$B$12="Address 3","",IF(ISNUMBER($H151),IF('Order Form'!$K$14="Yes",'Order Form'!$B$12,""),""))</f>
        <v/>
      </c>
      <c r="T151" s="100" t="str">
        <f>IF('Order Form'!$B$13="Town","",IF(ISNUMBER($H151),IF('Order Form'!$K$14="Yes",'Order Form'!$B$13,""),""))</f>
        <v/>
      </c>
      <c r="U151" s="46"/>
      <c r="V151" s="115" t="str">
        <f>IF('Order Form'!$B$14="Post Code","",IF(ISNUMBER($H151),IF('Order Form'!$K$14="Yes",'Order Form'!$B$14,""),""))</f>
        <v/>
      </c>
      <c r="W151" s="110" t="str">
        <f>IF('Order Form'!$B$15="Country","",IF(ISNUMBER($H151),IF('Order Form'!$K$14="Yes",VLOOKUP('Order Form'!$B$15,Lists!N:O,2,0),""),""))</f>
        <v/>
      </c>
      <c r="X151" s="112"/>
      <c r="Y151" s="111" t="str">
        <f>IF('Order Form'!$F$8="Phone","",IF(ISNUMBER($H151),IF('Order Form'!$K$14="Yes",'Order Form'!$F$8,""),""))</f>
        <v/>
      </c>
      <c r="Z151" s="109" t="str">
        <f>IF('Order Form'!$F$9="Email","",IF(ISNUMBER($H151),IF('Order Form'!$K$14="Yes",'Order Form'!$F$9,""),""))</f>
        <v/>
      </c>
      <c r="AA151" s="50"/>
      <c r="AC151" s="98" t="str">
        <f>IF(ISNUMBER(($H151)),LEFT('Order Form'!$K$10,2),"")</f>
        <v/>
      </c>
      <c r="AD151" s="46"/>
      <c r="AE151" s="98" t="str">
        <f>IF(AC151="GR",LEFT('Order Form'!$K$11,2),"")</f>
        <v/>
      </c>
      <c r="AF151" s="46"/>
      <c r="AG151" s="50"/>
      <c r="AH151" s="50"/>
      <c r="AI151" s="98" t="str">
        <f>IF(ISNUMBER(($H151)),IF('Order Form'!$K$16="Yes","P",""),"")</f>
        <v/>
      </c>
      <c r="AJ151" s="46"/>
      <c r="AK151" s="118"/>
      <c r="AL151" s="118"/>
      <c r="AM151" s="46"/>
      <c r="AN151" s="46"/>
      <c r="AO151" s="50"/>
      <c r="AP151" s="46"/>
      <c r="AQ151" s="50"/>
      <c r="AR151" s="50"/>
      <c r="AS151" s="50"/>
      <c r="AZ151" s="98" t="str">
        <f>IF(ISNUMBER(($H151)),IF('Order Form'!$K$15="Yes","Y",""),"")</f>
        <v/>
      </c>
      <c r="BD151" s="99" t="e">
        <f>IF('Order Form'!#REF!&gt;0,"OF"," ")</f>
        <v>#REF!</v>
      </c>
      <c r="BE151" s="98" t="e">
        <f>IF('Order Form'!#REF!&gt;0,"Y"," ")</f>
        <v>#REF!</v>
      </c>
      <c r="BF151" s="98" t="e">
        <f>IF('Order Form'!#REF!&gt;0,"STANDARD"," ")</f>
        <v>#REF!</v>
      </c>
    </row>
    <row r="152" spans="1:58">
      <c r="A152" s="46"/>
      <c r="B152" s="105" t="str">
        <f>IF(ISNUMBER(($H152)),'Order Form'!$D$5,"")</f>
        <v/>
      </c>
      <c r="C152" s="104" t="str">
        <f>IF(ISNUMBER(($H152)),'Order Form'!$G$5,"")</f>
        <v/>
      </c>
      <c r="D152" s="104" t="e">
        <f>IF('Order Form'!#REF!="","",IF(ISNUMBER(($H152)),'Order Form'!#REF!,""))</f>
        <v>#REF!</v>
      </c>
      <c r="E152" s="47"/>
      <c r="F152" s="103" t="str">
        <f>IF(ISNUMBER((H152)),SUBSTITUTE(SUBSTITUTE('Order Form'!#REF!,"-","")," ",""),"")</f>
        <v/>
      </c>
      <c r="G152" s="48"/>
      <c r="H152" s="102" t="e">
        <f>IF('Order Form'!#REF!&gt;0,'Order Form'!#REF!," ")</f>
        <v>#REF!</v>
      </c>
      <c r="I152" s="101" t="str">
        <f>IF('Order Form'!$K$13="Yes",(IF('Order Form'!#REF!&gt;0,"",IF('Order Form'!$K$10&lt;&gt;"GR - Gratis",IF('Order Form'!#REF!=0,"",IF(ISNUMBER($H152),'Order Form'!#REF!,"")),""))),"")</f>
        <v/>
      </c>
      <c r="J152" s="101" t="str">
        <f>IF('Order Form'!$K$13="Yes",(IF('Order Form'!#REF!=0,"",IF('Order Form'!$K$10&lt;&gt;"GR - Gratis",IF(ISNUMBER($H152),'Order Form'!#REF!,""),""))),"")</f>
        <v/>
      </c>
      <c r="K152" s="49"/>
      <c r="L152" s="101" t="e">
        <f>IF('Order Form'!#REF!&gt;0,"",IF('Order Form'!#REF!=0,"",IF('Order Form'!$K$10&lt;&gt;"GR - Gratis",IF('Order Form'!$K$12="Yes",IF(ISNUMBER($H152),'Order Form'!#REF!*100,""),""),"")))</f>
        <v>#REF!</v>
      </c>
      <c r="M152" s="101" t="e">
        <f>IF('Order Form'!#REF!&gt;0,"",IF('Order Form'!$K$17=0,"",IF('Order Form'!$K$17=0,"",IF('Order Form'!$K$10&lt;&gt;"GR - Gratis",IF('Order Form'!$K$12="Yes",IF(ISNUMBER($H152),'Order Form'!$K$17*100,""),""),""))))</f>
        <v>#REF!</v>
      </c>
      <c r="N152" s="50"/>
      <c r="O152" s="100" t="str">
        <f>IF('Order Form'!$B$8="Name / Attent Of","",IF(ISNUMBER($H152),IF('Order Form'!$K$14="Yes",'Order Form'!$B$8,""),""))</f>
        <v/>
      </c>
      <c r="P152" s="108" t="str">
        <f>IF('Order Form'!$B$9="Company / Department","",IF(ISNUMBER($H152),IF('Order Form'!$K$14="Yes",'Order Form'!$B$9,""),""))</f>
        <v/>
      </c>
      <c r="Q152" s="100" t="str">
        <f>IF('Order Form'!$B$10="Address 1","",IF(ISNUMBER($H152),IF('Order Form'!$K$14="Yes",'Order Form'!$B$10,""),""))</f>
        <v/>
      </c>
      <c r="R152" s="100" t="str">
        <f>IF('Order Form'!$B$11="Address 2","",IF(ISNUMBER($H152),IF('Order Form'!$K$14="Yes",'Order Form'!$B$11,""),""))</f>
        <v/>
      </c>
      <c r="S152" s="108" t="str">
        <f>IF('Order Form'!$B$12="Address 3","",IF(ISNUMBER($H152),IF('Order Form'!$K$14="Yes",'Order Form'!$B$12,""),""))</f>
        <v/>
      </c>
      <c r="T152" s="100" t="str">
        <f>IF('Order Form'!$B$13="Town","",IF(ISNUMBER($H152),IF('Order Form'!$K$14="Yes",'Order Form'!$B$13,""),""))</f>
        <v/>
      </c>
      <c r="U152" s="46"/>
      <c r="V152" s="115" t="str">
        <f>IF('Order Form'!$B$14="Post Code","",IF(ISNUMBER($H152),IF('Order Form'!$K$14="Yes",'Order Form'!$B$14,""),""))</f>
        <v/>
      </c>
      <c r="W152" s="110" t="str">
        <f>IF('Order Form'!$B$15="Country","",IF(ISNUMBER($H152),IF('Order Form'!$K$14="Yes",VLOOKUP('Order Form'!$B$15,Lists!N:O,2,0),""),""))</f>
        <v/>
      </c>
      <c r="X152" s="112"/>
      <c r="Y152" s="111" t="str">
        <f>IF('Order Form'!$F$8="Phone","",IF(ISNUMBER($H152),IF('Order Form'!$K$14="Yes",'Order Form'!$F$8,""),""))</f>
        <v/>
      </c>
      <c r="Z152" s="109" t="str">
        <f>IF('Order Form'!$F$9="Email","",IF(ISNUMBER($H152),IF('Order Form'!$K$14="Yes",'Order Form'!$F$9,""),""))</f>
        <v/>
      </c>
      <c r="AA152" s="50"/>
      <c r="AC152" s="98" t="str">
        <f>IF(ISNUMBER(($H152)),LEFT('Order Form'!$K$10,2),"")</f>
        <v/>
      </c>
      <c r="AD152" s="46"/>
      <c r="AE152" s="98" t="str">
        <f>IF(AC152="GR",LEFT('Order Form'!$K$11,2),"")</f>
        <v/>
      </c>
      <c r="AF152" s="46"/>
      <c r="AG152" s="50"/>
      <c r="AH152" s="50"/>
      <c r="AI152" s="98" t="str">
        <f>IF(ISNUMBER(($H152)),IF('Order Form'!$K$16="Yes","P",""),"")</f>
        <v/>
      </c>
      <c r="AJ152" s="46"/>
      <c r="AK152" s="118"/>
      <c r="AL152" s="118"/>
      <c r="AM152" s="46"/>
      <c r="AN152" s="46"/>
      <c r="AO152" s="50"/>
      <c r="AP152" s="46"/>
      <c r="AQ152" s="50"/>
      <c r="AR152" s="50"/>
      <c r="AS152" s="50"/>
      <c r="AZ152" s="98" t="str">
        <f>IF(ISNUMBER(($H152)),IF('Order Form'!$K$15="Yes","Y",""),"")</f>
        <v/>
      </c>
      <c r="BD152" s="99" t="e">
        <f>IF('Order Form'!#REF!&gt;0,"OF"," ")</f>
        <v>#REF!</v>
      </c>
      <c r="BE152" s="98" t="e">
        <f>IF('Order Form'!#REF!&gt;0,"Y"," ")</f>
        <v>#REF!</v>
      </c>
      <c r="BF152" s="98" t="e">
        <f>IF('Order Form'!#REF!&gt;0,"STANDARD"," ")</f>
        <v>#REF!</v>
      </c>
    </row>
    <row r="153" spans="1:58">
      <c r="A153" s="46"/>
      <c r="B153" s="105" t="str">
        <f>IF(ISNUMBER(($H153)),'Order Form'!$D$5,"")</f>
        <v/>
      </c>
      <c r="C153" s="104" t="str">
        <f>IF(ISNUMBER(($H153)),'Order Form'!$G$5,"")</f>
        <v/>
      </c>
      <c r="D153" s="104" t="e">
        <f>IF('Order Form'!#REF!="","",IF(ISNUMBER(($H153)),'Order Form'!#REF!,""))</f>
        <v>#REF!</v>
      </c>
      <c r="E153" s="47"/>
      <c r="F153" s="103" t="str">
        <f>IF(ISNUMBER((H153)),SUBSTITUTE(SUBSTITUTE('Order Form'!#REF!,"-","")," ",""),"")</f>
        <v/>
      </c>
      <c r="G153" s="48"/>
      <c r="H153" s="102" t="e">
        <f>IF('Order Form'!#REF!&gt;0,'Order Form'!#REF!," ")</f>
        <v>#REF!</v>
      </c>
      <c r="I153" s="101" t="str">
        <f>IF('Order Form'!$K$13="Yes",(IF('Order Form'!#REF!&gt;0,"",IF('Order Form'!$K$10&lt;&gt;"GR - Gratis",IF('Order Form'!#REF!=0,"",IF(ISNUMBER($H153),'Order Form'!#REF!,"")),""))),"")</f>
        <v/>
      </c>
      <c r="J153" s="101" t="str">
        <f>IF('Order Form'!$K$13="Yes",(IF('Order Form'!#REF!=0,"",IF('Order Form'!$K$10&lt;&gt;"GR - Gratis",IF(ISNUMBER($H153),'Order Form'!#REF!,""),""))),"")</f>
        <v/>
      </c>
      <c r="K153" s="49"/>
      <c r="L153" s="101" t="e">
        <f>IF('Order Form'!#REF!&gt;0,"",IF('Order Form'!#REF!=0,"",IF('Order Form'!$K$10&lt;&gt;"GR - Gratis",IF('Order Form'!$K$12="Yes",IF(ISNUMBER($H153),'Order Form'!#REF!*100,""),""),"")))</f>
        <v>#REF!</v>
      </c>
      <c r="M153" s="101" t="e">
        <f>IF('Order Form'!#REF!&gt;0,"",IF('Order Form'!$K$17=0,"",IF('Order Form'!$K$17=0,"",IF('Order Form'!$K$10&lt;&gt;"GR - Gratis",IF('Order Form'!$K$12="Yes",IF(ISNUMBER($H153),'Order Form'!$K$17*100,""),""),""))))</f>
        <v>#REF!</v>
      </c>
      <c r="N153" s="50"/>
      <c r="O153" s="100" t="str">
        <f>IF('Order Form'!$B$8="Name / Attent Of","",IF(ISNUMBER($H153),IF('Order Form'!$K$14="Yes",'Order Form'!$B$8,""),""))</f>
        <v/>
      </c>
      <c r="P153" s="108" t="str">
        <f>IF('Order Form'!$B$9="Company / Department","",IF(ISNUMBER($H153),IF('Order Form'!$K$14="Yes",'Order Form'!$B$9,""),""))</f>
        <v/>
      </c>
      <c r="Q153" s="100" t="str">
        <f>IF('Order Form'!$B$10="Address 1","",IF(ISNUMBER($H153),IF('Order Form'!$K$14="Yes",'Order Form'!$B$10,""),""))</f>
        <v/>
      </c>
      <c r="R153" s="100" t="str">
        <f>IF('Order Form'!$B$11="Address 2","",IF(ISNUMBER($H153),IF('Order Form'!$K$14="Yes",'Order Form'!$B$11,""),""))</f>
        <v/>
      </c>
      <c r="S153" s="108" t="str">
        <f>IF('Order Form'!$B$12="Address 3","",IF(ISNUMBER($H153),IF('Order Form'!$K$14="Yes",'Order Form'!$B$12,""),""))</f>
        <v/>
      </c>
      <c r="T153" s="100" t="str">
        <f>IF('Order Form'!$B$13="Town","",IF(ISNUMBER($H153),IF('Order Form'!$K$14="Yes",'Order Form'!$B$13,""),""))</f>
        <v/>
      </c>
      <c r="U153" s="46"/>
      <c r="V153" s="115" t="str">
        <f>IF('Order Form'!$B$14="Post Code","",IF(ISNUMBER($H153),IF('Order Form'!$K$14="Yes",'Order Form'!$B$14,""),""))</f>
        <v/>
      </c>
      <c r="W153" s="110" t="str">
        <f>IF('Order Form'!$B$15="Country","",IF(ISNUMBER($H153),IF('Order Form'!$K$14="Yes",VLOOKUP('Order Form'!$B$15,Lists!N:O,2,0),""),""))</f>
        <v/>
      </c>
      <c r="X153" s="112"/>
      <c r="Y153" s="111" t="str">
        <f>IF('Order Form'!$F$8="Phone","",IF(ISNUMBER($H153),IF('Order Form'!$K$14="Yes",'Order Form'!$F$8,""),""))</f>
        <v/>
      </c>
      <c r="Z153" s="109" t="str">
        <f>IF('Order Form'!$F$9="Email","",IF(ISNUMBER($H153),IF('Order Form'!$K$14="Yes",'Order Form'!$F$9,""),""))</f>
        <v/>
      </c>
      <c r="AA153" s="50"/>
      <c r="AC153" s="98" t="str">
        <f>IF(ISNUMBER(($H153)),LEFT('Order Form'!$K$10,2),"")</f>
        <v/>
      </c>
      <c r="AD153" s="46"/>
      <c r="AE153" s="98" t="str">
        <f>IF(AC153="GR",LEFT('Order Form'!$K$11,2),"")</f>
        <v/>
      </c>
      <c r="AF153" s="46"/>
      <c r="AG153" s="50"/>
      <c r="AH153" s="50"/>
      <c r="AI153" s="98" t="str">
        <f>IF(ISNUMBER(($H153)),IF('Order Form'!$K$16="Yes","P",""),"")</f>
        <v/>
      </c>
      <c r="AJ153" s="46"/>
      <c r="AK153" s="118"/>
      <c r="AL153" s="118"/>
      <c r="AM153" s="46"/>
      <c r="AN153" s="46"/>
      <c r="AO153" s="50"/>
      <c r="AP153" s="46"/>
      <c r="AQ153" s="50"/>
      <c r="AR153" s="50"/>
      <c r="AS153" s="50"/>
      <c r="AZ153" s="98" t="str">
        <f>IF(ISNUMBER(($H153)),IF('Order Form'!$K$15="Yes","Y",""),"")</f>
        <v/>
      </c>
      <c r="BD153" s="99" t="e">
        <f>IF('Order Form'!#REF!&gt;0,"OF"," ")</f>
        <v>#REF!</v>
      </c>
      <c r="BE153" s="98" t="e">
        <f>IF('Order Form'!#REF!&gt;0,"Y"," ")</f>
        <v>#REF!</v>
      </c>
      <c r="BF153" s="98" t="e">
        <f>IF('Order Form'!#REF!&gt;0,"STANDARD"," ")</f>
        <v>#REF!</v>
      </c>
    </row>
    <row r="154" spans="1:58">
      <c r="A154" s="46"/>
      <c r="B154" s="105" t="str">
        <f>IF(ISNUMBER(($H154)),'Order Form'!$D$5,"")</f>
        <v/>
      </c>
      <c r="C154" s="104" t="str">
        <f>IF(ISNUMBER(($H154)),'Order Form'!$G$5,"")</f>
        <v/>
      </c>
      <c r="D154" s="104" t="e">
        <f>IF('Order Form'!#REF!="","",IF(ISNUMBER(($H154)),'Order Form'!#REF!,""))</f>
        <v>#REF!</v>
      </c>
      <c r="E154" s="47"/>
      <c r="F154" s="103" t="str">
        <f>IF(ISNUMBER((H154)),SUBSTITUTE(SUBSTITUTE('Order Form'!#REF!,"-","")," ",""),"")</f>
        <v/>
      </c>
      <c r="G154" s="48"/>
      <c r="H154" s="102" t="e">
        <f>IF('Order Form'!#REF!&gt;0,'Order Form'!#REF!," ")</f>
        <v>#REF!</v>
      </c>
      <c r="I154" s="101" t="str">
        <f>IF('Order Form'!$K$13="Yes",(IF('Order Form'!#REF!&gt;0,"",IF('Order Form'!$K$10&lt;&gt;"GR - Gratis",IF('Order Form'!#REF!=0,"",IF(ISNUMBER($H154),'Order Form'!#REF!,"")),""))),"")</f>
        <v/>
      </c>
      <c r="J154" s="101" t="str">
        <f>IF('Order Form'!$K$13="Yes",(IF('Order Form'!#REF!=0,"",IF('Order Form'!$K$10&lt;&gt;"GR - Gratis",IF(ISNUMBER($H154),'Order Form'!#REF!,""),""))),"")</f>
        <v/>
      </c>
      <c r="K154" s="49"/>
      <c r="L154" s="101" t="e">
        <f>IF('Order Form'!#REF!&gt;0,"",IF('Order Form'!#REF!=0,"",IF('Order Form'!$K$10&lt;&gt;"GR - Gratis",IF('Order Form'!$K$12="Yes",IF(ISNUMBER($H154),'Order Form'!#REF!*100,""),""),"")))</f>
        <v>#REF!</v>
      </c>
      <c r="M154" s="101" t="e">
        <f>IF('Order Form'!#REF!&gt;0,"",IF('Order Form'!$K$17=0,"",IF('Order Form'!$K$17=0,"",IF('Order Form'!$K$10&lt;&gt;"GR - Gratis",IF('Order Form'!$K$12="Yes",IF(ISNUMBER($H154),'Order Form'!$K$17*100,""),""),""))))</f>
        <v>#REF!</v>
      </c>
      <c r="N154" s="50"/>
      <c r="O154" s="100" t="str">
        <f>IF('Order Form'!$B$8="Name / Attent Of","",IF(ISNUMBER($H154),IF('Order Form'!$K$14="Yes",'Order Form'!$B$8,""),""))</f>
        <v/>
      </c>
      <c r="P154" s="108" t="str">
        <f>IF('Order Form'!$B$9="Company / Department","",IF(ISNUMBER($H154),IF('Order Form'!$K$14="Yes",'Order Form'!$B$9,""),""))</f>
        <v/>
      </c>
      <c r="Q154" s="100" t="str">
        <f>IF('Order Form'!$B$10="Address 1","",IF(ISNUMBER($H154),IF('Order Form'!$K$14="Yes",'Order Form'!$B$10,""),""))</f>
        <v/>
      </c>
      <c r="R154" s="100" t="str">
        <f>IF('Order Form'!$B$11="Address 2","",IF(ISNUMBER($H154),IF('Order Form'!$K$14="Yes",'Order Form'!$B$11,""),""))</f>
        <v/>
      </c>
      <c r="S154" s="108" t="str">
        <f>IF('Order Form'!$B$12="Address 3","",IF(ISNUMBER($H154),IF('Order Form'!$K$14="Yes",'Order Form'!$B$12,""),""))</f>
        <v/>
      </c>
      <c r="T154" s="100" t="str">
        <f>IF('Order Form'!$B$13="Town","",IF(ISNUMBER($H154),IF('Order Form'!$K$14="Yes",'Order Form'!$B$13,""),""))</f>
        <v/>
      </c>
      <c r="U154" s="46"/>
      <c r="V154" s="115" t="str">
        <f>IF('Order Form'!$B$14="Post Code","",IF(ISNUMBER($H154),IF('Order Form'!$K$14="Yes",'Order Form'!$B$14,""),""))</f>
        <v/>
      </c>
      <c r="W154" s="110" t="str">
        <f>IF('Order Form'!$B$15="Country","",IF(ISNUMBER($H154),IF('Order Form'!$K$14="Yes",VLOOKUP('Order Form'!$B$15,Lists!N:O,2,0),""),""))</f>
        <v/>
      </c>
      <c r="X154" s="112"/>
      <c r="Y154" s="111" t="str">
        <f>IF('Order Form'!$F$8="Phone","",IF(ISNUMBER($H154),IF('Order Form'!$K$14="Yes",'Order Form'!$F$8,""),""))</f>
        <v/>
      </c>
      <c r="Z154" s="109" t="str">
        <f>IF('Order Form'!$F$9="Email","",IF(ISNUMBER($H154),IF('Order Form'!$K$14="Yes",'Order Form'!$F$9,""),""))</f>
        <v/>
      </c>
      <c r="AA154" s="50"/>
      <c r="AC154" s="98" t="str">
        <f>IF(ISNUMBER(($H154)),LEFT('Order Form'!$K$10,2),"")</f>
        <v/>
      </c>
      <c r="AD154" s="46"/>
      <c r="AE154" s="98" t="str">
        <f>IF(AC154="GR",LEFT('Order Form'!$K$11,2),"")</f>
        <v/>
      </c>
      <c r="AF154" s="46"/>
      <c r="AG154" s="50"/>
      <c r="AH154" s="50"/>
      <c r="AI154" s="98" t="str">
        <f>IF(ISNUMBER(($H154)),IF('Order Form'!$K$16="Yes","P",""),"")</f>
        <v/>
      </c>
      <c r="AJ154" s="46"/>
      <c r="AK154" s="118"/>
      <c r="AL154" s="118"/>
      <c r="AM154" s="46"/>
      <c r="AN154" s="46"/>
      <c r="AO154" s="50"/>
      <c r="AP154" s="46"/>
      <c r="AQ154" s="50"/>
      <c r="AR154" s="50"/>
      <c r="AS154" s="50"/>
      <c r="AZ154" s="98" t="str">
        <f>IF(ISNUMBER(($H154)),IF('Order Form'!$K$15="Yes","Y",""),"")</f>
        <v/>
      </c>
      <c r="BD154" s="99" t="e">
        <f>IF('Order Form'!#REF!&gt;0,"OF"," ")</f>
        <v>#REF!</v>
      </c>
      <c r="BE154" s="98" t="e">
        <f>IF('Order Form'!#REF!&gt;0,"Y"," ")</f>
        <v>#REF!</v>
      </c>
      <c r="BF154" s="98" t="e">
        <f>IF('Order Form'!#REF!&gt;0,"STANDARD"," ")</f>
        <v>#REF!</v>
      </c>
    </row>
    <row r="155" spans="1:58">
      <c r="A155" s="46"/>
      <c r="B155" s="105" t="str">
        <f>IF(ISNUMBER(($H155)),'Order Form'!$D$5,"")</f>
        <v/>
      </c>
      <c r="C155" s="104" t="str">
        <f>IF(ISNUMBER(($H155)),'Order Form'!$G$5,"")</f>
        <v/>
      </c>
      <c r="D155" s="104" t="e">
        <f>IF('Order Form'!#REF!="","",IF(ISNUMBER(($H155)),'Order Form'!#REF!,""))</f>
        <v>#REF!</v>
      </c>
      <c r="E155" s="47"/>
      <c r="F155" s="103" t="str">
        <f>IF(ISNUMBER((H155)),SUBSTITUTE(SUBSTITUTE('Order Form'!#REF!,"-","")," ",""),"")</f>
        <v/>
      </c>
      <c r="G155" s="48"/>
      <c r="H155" s="102" t="e">
        <f>IF('Order Form'!#REF!&gt;0,'Order Form'!#REF!," ")</f>
        <v>#REF!</v>
      </c>
      <c r="I155" s="101" t="str">
        <f>IF('Order Form'!$K$13="Yes",(IF('Order Form'!#REF!&gt;0,"",IF('Order Form'!$K$10&lt;&gt;"GR - Gratis",IF('Order Form'!#REF!=0,"",IF(ISNUMBER($H155),'Order Form'!#REF!,"")),""))),"")</f>
        <v/>
      </c>
      <c r="J155" s="101" t="str">
        <f>IF('Order Form'!$K$13="Yes",(IF('Order Form'!#REF!=0,"",IF('Order Form'!$K$10&lt;&gt;"GR - Gratis",IF(ISNUMBER($H155),'Order Form'!#REF!,""),""))),"")</f>
        <v/>
      </c>
      <c r="K155" s="49"/>
      <c r="L155" s="101" t="e">
        <f>IF('Order Form'!#REF!&gt;0,"",IF('Order Form'!#REF!=0,"",IF('Order Form'!$K$10&lt;&gt;"GR - Gratis",IF('Order Form'!$K$12="Yes",IF(ISNUMBER($H155),'Order Form'!#REF!*100,""),""),"")))</f>
        <v>#REF!</v>
      </c>
      <c r="M155" s="101" t="e">
        <f>IF('Order Form'!#REF!&gt;0,"",IF('Order Form'!$K$17=0,"",IF('Order Form'!$K$17=0,"",IF('Order Form'!$K$10&lt;&gt;"GR - Gratis",IF('Order Form'!$K$12="Yes",IF(ISNUMBER($H155),'Order Form'!$K$17*100,""),""),""))))</f>
        <v>#REF!</v>
      </c>
      <c r="N155" s="50"/>
      <c r="O155" s="100" t="str">
        <f>IF('Order Form'!$B$8="Name / Attent Of","",IF(ISNUMBER($H155),IF('Order Form'!$K$14="Yes",'Order Form'!$B$8,""),""))</f>
        <v/>
      </c>
      <c r="P155" s="108" t="str">
        <f>IF('Order Form'!$B$9="Company / Department","",IF(ISNUMBER($H155),IF('Order Form'!$K$14="Yes",'Order Form'!$B$9,""),""))</f>
        <v/>
      </c>
      <c r="Q155" s="100" t="str">
        <f>IF('Order Form'!$B$10="Address 1","",IF(ISNUMBER($H155),IF('Order Form'!$K$14="Yes",'Order Form'!$B$10,""),""))</f>
        <v/>
      </c>
      <c r="R155" s="100" t="str">
        <f>IF('Order Form'!$B$11="Address 2","",IF(ISNUMBER($H155),IF('Order Form'!$K$14="Yes",'Order Form'!$B$11,""),""))</f>
        <v/>
      </c>
      <c r="S155" s="108" t="str">
        <f>IF('Order Form'!$B$12="Address 3","",IF(ISNUMBER($H155),IF('Order Form'!$K$14="Yes",'Order Form'!$B$12,""),""))</f>
        <v/>
      </c>
      <c r="T155" s="100" t="str">
        <f>IF('Order Form'!$B$13="Town","",IF(ISNUMBER($H155),IF('Order Form'!$K$14="Yes",'Order Form'!$B$13,""),""))</f>
        <v/>
      </c>
      <c r="U155" s="46"/>
      <c r="V155" s="115" t="str">
        <f>IF('Order Form'!$B$14="Post Code","",IF(ISNUMBER($H155),IF('Order Form'!$K$14="Yes",'Order Form'!$B$14,""),""))</f>
        <v/>
      </c>
      <c r="W155" s="110" t="str">
        <f>IF('Order Form'!$B$15="Country","",IF(ISNUMBER($H155),IF('Order Form'!$K$14="Yes",VLOOKUP('Order Form'!$B$15,Lists!N:O,2,0),""),""))</f>
        <v/>
      </c>
      <c r="X155" s="112"/>
      <c r="Y155" s="111" t="str">
        <f>IF('Order Form'!$F$8="Phone","",IF(ISNUMBER($H155),IF('Order Form'!$K$14="Yes",'Order Form'!$F$8,""),""))</f>
        <v/>
      </c>
      <c r="Z155" s="109" t="str">
        <f>IF('Order Form'!$F$9="Email","",IF(ISNUMBER($H155),IF('Order Form'!$K$14="Yes",'Order Form'!$F$9,""),""))</f>
        <v/>
      </c>
      <c r="AA155" s="50"/>
      <c r="AC155" s="98" t="str">
        <f>IF(ISNUMBER(($H155)),LEFT('Order Form'!$K$10,2),"")</f>
        <v/>
      </c>
      <c r="AD155" s="46"/>
      <c r="AE155" s="98" t="str">
        <f>IF(AC155="GR",LEFT('Order Form'!$K$11,2),"")</f>
        <v/>
      </c>
      <c r="AF155" s="46"/>
      <c r="AG155" s="50"/>
      <c r="AH155" s="50"/>
      <c r="AI155" s="98" t="str">
        <f>IF(ISNUMBER(($H155)),IF('Order Form'!$K$16="Yes","P",""),"")</f>
        <v/>
      </c>
      <c r="AJ155" s="46"/>
      <c r="AK155" s="118"/>
      <c r="AL155" s="118"/>
      <c r="AM155" s="46"/>
      <c r="AN155" s="46"/>
      <c r="AO155" s="50"/>
      <c r="AP155" s="46"/>
      <c r="AQ155" s="50"/>
      <c r="AR155" s="50"/>
      <c r="AS155" s="50"/>
      <c r="AZ155" s="98" t="str">
        <f>IF(ISNUMBER(($H155)),IF('Order Form'!$K$15="Yes","Y",""),"")</f>
        <v/>
      </c>
      <c r="BD155" s="99" t="e">
        <f>IF('Order Form'!#REF!&gt;0,"OF"," ")</f>
        <v>#REF!</v>
      </c>
      <c r="BE155" s="98" t="e">
        <f>IF('Order Form'!#REF!&gt;0,"Y"," ")</f>
        <v>#REF!</v>
      </c>
      <c r="BF155" s="98" t="e">
        <f>IF('Order Form'!#REF!&gt;0,"STANDARD"," ")</f>
        <v>#REF!</v>
      </c>
    </row>
    <row r="156" spans="1:58">
      <c r="A156" s="46"/>
      <c r="B156" s="105" t="str">
        <f>IF(ISNUMBER(($H156)),'Order Form'!$D$5,"")</f>
        <v/>
      </c>
      <c r="C156" s="104" t="str">
        <f>IF(ISNUMBER(($H156)),'Order Form'!$G$5,"")</f>
        <v/>
      </c>
      <c r="D156" s="104" t="e">
        <f>IF('Order Form'!#REF!="","",IF(ISNUMBER(($H156)),'Order Form'!#REF!,""))</f>
        <v>#REF!</v>
      </c>
      <c r="E156" s="47"/>
      <c r="F156" s="103" t="str">
        <f>IF(ISNUMBER((H156)),SUBSTITUTE(SUBSTITUTE('Order Form'!#REF!,"-","")," ",""),"")</f>
        <v/>
      </c>
      <c r="G156" s="48"/>
      <c r="H156" s="102" t="e">
        <f>IF('Order Form'!#REF!&gt;0,'Order Form'!#REF!," ")</f>
        <v>#REF!</v>
      </c>
      <c r="I156" s="101" t="str">
        <f>IF('Order Form'!$K$13="Yes",(IF('Order Form'!#REF!&gt;0,"",IF('Order Form'!$K$10&lt;&gt;"GR - Gratis",IF('Order Form'!#REF!=0,"",IF(ISNUMBER($H156),'Order Form'!#REF!,"")),""))),"")</f>
        <v/>
      </c>
      <c r="J156" s="101" t="str">
        <f>IF('Order Form'!$K$13="Yes",(IF('Order Form'!#REF!=0,"",IF('Order Form'!$K$10&lt;&gt;"GR - Gratis",IF(ISNUMBER($H156),'Order Form'!#REF!,""),""))),"")</f>
        <v/>
      </c>
      <c r="K156" s="49"/>
      <c r="L156" s="101" t="e">
        <f>IF('Order Form'!#REF!&gt;0,"",IF('Order Form'!#REF!=0,"",IF('Order Form'!$K$10&lt;&gt;"GR - Gratis",IF('Order Form'!$K$12="Yes",IF(ISNUMBER($H156),'Order Form'!#REF!*100,""),""),"")))</f>
        <v>#REF!</v>
      </c>
      <c r="M156" s="101" t="e">
        <f>IF('Order Form'!#REF!&gt;0,"",IF('Order Form'!$K$17=0,"",IF('Order Form'!$K$17=0,"",IF('Order Form'!$K$10&lt;&gt;"GR - Gratis",IF('Order Form'!$K$12="Yes",IF(ISNUMBER($H156),'Order Form'!$K$17*100,""),""),""))))</f>
        <v>#REF!</v>
      </c>
      <c r="N156" s="50"/>
      <c r="O156" s="100" t="str">
        <f>IF('Order Form'!$B$8="Name / Attent Of","",IF(ISNUMBER($H156),IF('Order Form'!$K$14="Yes",'Order Form'!$B$8,""),""))</f>
        <v/>
      </c>
      <c r="P156" s="108" t="str">
        <f>IF('Order Form'!$B$9="Company / Department","",IF(ISNUMBER($H156),IF('Order Form'!$K$14="Yes",'Order Form'!$B$9,""),""))</f>
        <v/>
      </c>
      <c r="Q156" s="100" t="str">
        <f>IF('Order Form'!$B$10="Address 1","",IF(ISNUMBER($H156),IF('Order Form'!$K$14="Yes",'Order Form'!$B$10,""),""))</f>
        <v/>
      </c>
      <c r="R156" s="100" t="str">
        <f>IF('Order Form'!$B$11="Address 2","",IF(ISNUMBER($H156),IF('Order Form'!$K$14="Yes",'Order Form'!$B$11,""),""))</f>
        <v/>
      </c>
      <c r="S156" s="108" t="str">
        <f>IF('Order Form'!$B$12="Address 3","",IF(ISNUMBER($H156),IF('Order Form'!$K$14="Yes",'Order Form'!$B$12,""),""))</f>
        <v/>
      </c>
      <c r="T156" s="100" t="str">
        <f>IF('Order Form'!$B$13="Town","",IF(ISNUMBER($H156),IF('Order Form'!$K$14="Yes",'Order Form'!$B$13,""),""))</f>
        <v/>
      </c>
      <c r="U156" s="46"/>
      <c r="V156" s="115" t="str">
        <f>IF('Order Form'!$B$14="Post Code","",IF(ISNUMBER($H156),IF('Order Form'!$K$14="Yes",'Order Form'!$B$14,""),""))</f>
        <v/>
      </c>
      <c r="W156" s="110" t="str">
        <f>IF('Order Form'!$B$15="Country","",IF(ISNUMBER($H156),IF('Order Form'!$K$14="Yes",VLOOKUP('Order Form'!$B$15,Lists!N:O,2,0),""),""))</f>
        <v/>
      </c>
      <c r="X156" s="112"/>
      <c r="Y156" s="111" t="str">
        <f>IF('Order Form'!$F$8="Phone","",IF(ISNUMBER($H156),IF('Order Form'!$K$14="Yes",'Order Form'!$F$8,""),""))</f>
        <v/>
      </c>
      <c r="Z156" s="109" t="str">
        <f>IF('Order Form'!$F$9="Email","",IF(ISNUMBER($H156),IF('Order Form'!$K$14="Yes",'Order Form'!$F$9,""),""))</f>
        <v/>
      </c>
      <c r="AA156" s="50"/>
      <c r="AC156" s="98" t="str">
        <f>IF(ISNUMBER(($H156)),LEFT('Order Form'!$K$10,2),"")</f>
        <v/>
      </c>
      <c r="AD156" s="46"/>
      <c r="AE156" s="98" t="str">
        <f>IF(AC156="GR",LEFT('Order Form'!$K$11,2),"")</f>
        <v/>
      </c>
      <c r="AF156" s="46"/>
      <c r="AG156" s="50"/>
      <c r="AH156" s="50"/>
      <c r="AI156" s="98" t="str">
        <f>IF(ISNUMBER(($H156)),IF('Order Form'!$K$16="Yes","P",""),"")</f>
        <v/>
      </c>
      <c r="AJ156" s="46"/>
      <c r="AK156" s="118"/>
      <c r="AL156" s="118"/>
      <c r="AM156" s="46"/>
      <c r="AN156" s="46"/>
      <c r="AO156" s="50"/>
      <c r="AP156" s="46"/>
      <c r="AQ156" s="50"/>
      <c r="AR156" s="50"/>
      <c r="AS156" s="50"/>
      <c r="AZ156" s="98" t="str">
        <f>IF(ISNUMBER(($H156)),IF('Order Form'!$K$15="Yes","Y",""),"")</f>
        <v/>
      </c>
      <c r="BD156" s="99" t="e">
        <f>IF('Order Form'!#REF!&gt;0,"OF"," ")</f>
        <v>#REF!</v>
      </c>
      <c r="BE156" s="98" t="e">
        <f>IF('Order Form'!#REF!&gt;0,"Y"," ")</f>
        <v>#REF!</v>
      </c>
      <c r="BF156" s="98" t="e">
        <f>IF('Order Form'!#REF!&gt;0,"STANDARD"," ")</f>
        <v>#REF!</v>
      </c>
    </row>
    <row r="157" spans="1:58">
      <c r="A157" s="46"/>
      <c r="B157" s="105" t="str">
        <f>IF(ISNUMBER(($H157)),'Order Form'!$D$5,"")</f>
        <v/>
      </c>
      <c r="C157" s="104" t="str">
        <f>IF(ISNUMBER(($H157)),'Order Form'!$G$5,"")</f>
        <v/>
      </c>
      <c r="D157" s="104" t="e">
        <f>IF('Order Form'!#REF!="","",IF(ISNUMBER(($H157)),'Order Form'!#REF!,""))</f>
        <v>#REF!</v>
      </c>
      <c r="E157" s="47"/>
      <c r="F157" s="103" t="str">
        <f>IF(ISNUMBER((H157)),SUBSTITUTE(SUBSTITUTE('Order Form'!#REF!,"-","")," ",""),"")</f>
        <v/>
      </c>
      <c r="G157" s="48"/>
      <c r="H157" s="102" t="e">
        <f>IF('Order Form'!#REF!&gt;0,'Order Form'!#REF!," ")</f>
        <v>#REF!</v>
      </c>
      <c r="I157" s="101" t="str">
        <f>IF('Order Form'!$K$13="Yes",(IF('Order Form'!#REF!&gt;0,"",IF('Order Form'!$K$10&lt;&gt;"GR - Gratis",IF('Order Form'!#REF!=0,"",IF(ISNUMBER($H157),'Order Form'!#REF!,"")),""))),"")</f>
        <v/>
      </c>
      <c r="J157" s="101" t="str">
        <f>IF('Order Form'!$K$13="Yes",(IF('Order Form'!#REF!=0,"",IF('Order Form'!$K$10&lt;&gt;"GR - Gratis",IF(ISNUMBER($H157),'Order Form'!#REF!,""),""))),"")</f>
        <v/>
      </c>
      <c r="K157" s="49"/>
      <c r="L157" s="101" t="e">
        <f>IF('Order Form'!#REF!&gt;0,"",IF('Order Form'!#REF!=0,"",IF('Order Form'!$K$10&lt;&gt;"GR - Gratis",IF('Order Form'!$K$12="Yes",IF(ISNUMBER($H157),'Order Form'!#REF!*100,""),""),"")))</f>
        <v>#REF!</v>
      </c>
      <c r="M157" s="101" t="e">
        <f>IF('Order Form'!#REF!&gt;0,"",IF('Order Form'!$K$17=0,"",IF('Order Form'!$K$17=0,"",IF('Order Form'!$K$10&lt;&gt;"GR - Gratis",IF('Order Form'!$K$12="Yes",IF(ISNUMBER($H157),'Order Form'!$K$17*100,""),""),""))))</f>
        <v>#REF!</v>
      </c>
      <c r="N157" s="50"/>
      <c r="O157" s="100" t="str">
        <f>IF('Order Form'!$B$8="Name / Attent Of","",IF(ISNUMBER($H157),IF('Order Form'!$K$14="Yes",'Order Form'!$B$8,""),""))</f>
        <v/>
      </c>
      <c r="P157" s="108" t="str">
        <f>IF('Order Form'!$B$9="Company / Department","",IF(ISNUMBER($H157),IF('Order Form'!$K$14="Yes",'Order Form'!$B$9,""),""))</f>
        <v/>
      </c>
      <c r="Q157" s="100" t="str">
        <f>IF('Order Form'!$B$10="Address 1","",IF(ISNUMBER($H157),IF('Order Form'!$K$14="Yes",'Order Form'!$B$10,""),""))</f>
        <v/>
      </c>
      <c r="R157" s="100" t="str">
        <f>IF('Order Form'!$B$11="Address 2","",IF(ISNUMBER($H157),IF('Order Form'!$K$14="Yes",'Order Form'!$B$11,""),""))</f>
        <v/>
      </c>
      <c r="S157" s="108" t="str">
        <f>IF('Order Form'!$B$12="Address 3","",IF(ISNUMBER($H157),IF('Order Form'!$K$14="Yes",'Order Form'!$B$12,""),""))</f>
        <v/>
      </c>
      <c r="T157" s="100" t="str">
        <f>IF('Order Form'!$B$13="Town","",IF(ISNUMBER($H157),IF('Order Form'!$K$14="Yes",'Order Form'!$B$13,""),""))</f>
        <v/>
      </c>
      <c r="U157" s="46"/>
      <c r="V157" s="115" t="str">
        <f>IF('Order Form'!$B$14="Post Code","",IF(ISNUMBER($H157),IF('Order Form'!$K$14="Yes",'Order Form'!$B$14,""),""))</f>
        <v/>
      </c>
      <c r="W157" s="110" t="str">
        <f>IF('Order Form'!$B$15="Country","",IF(ISNUMBER($H157),IF('Order Form'!$K$14="Yes",VLOOKUP('Order Form'!$B$15,Lists!N:O,2,0),""),""))</f>
        <v/>
      </c>
      <c r="X157" s="112"/>
      <c r="Y157" s="111" t="str">
        <f>IF('Order Form'!$F$8="Phone","",IF(ISNUMBER($H157),IF('Order Form'!$K$14="Yes",'Order Form'!$F$8,""),""))</f>
        <v/>
      </c>
      <c r="Z157" s="109" t="str">
        <f>IF('Order Form'!$F$9="Email","",IF(ISNUMBER($H157),IF('Order Form'!$K$14="Yes",'Order Form'!$F$9,""),""))</f>
        <v/>
      </c>
      <c r="AA157" s="50"/>
      <c r="AC157" s="98" t="str">
        <f>IF(ISNUMBER(($H157)),LEFT('Order Form'!$K$10,2),"")</f>
        <v/>
      </c>
      <c r="AD157" s="46"/>
      <c r="AE157" s="98" t="str">
        <f>IF(AC157="GR",LEFT('Order Form'!$K$11,2),"")</f>
        <v/>
      </c>
      <c r="AF157" s="46"/>
      <c r="AG157" s="50"/>
      <c r="AH157" s="50"/>
      <c r="AI157" s="98" t="str">
        <f>IF(ISNUMBER(($H157)),IF('Order Form'!$K$16="Yes","P",""),"")</f>
        <v/>
      </c>
      <c r="AJ157" s="46"/>
      <c r="AK157" s="118"/>
      <c r="AL157" s="118"/>
      <c r="AM157" s="46"/>
      <c r="AN157" s="46"/>
      <c r="AO157" s="50"/>
      <c r="AP157" s="46"/>
      <c r="AQ157" s="50"/>
      <c r="AR157" s="50"/>
      <c r="AS157" s="50"/>
      <c r="AZ157" s="98" t="str">
        <f>IF(ISNUMBER(($H157)),IF('Order Form'!$K$15="Yes","Y",""),"")</f>
        <v/>
      </c>
      <c r="BD157" s="99" t="e">
        <f>IF('Order Form'!#REF!&gt;0,"OF"," ")</f>
        <v>#REF!</v>
      </c>
      <c r="BE157" s="98" t="e">
        <f>IF('Order Form'!#REF!&gt;0,"Y"," ")</f>
        <v>#REF!</v>
      </c>
      <c r="BF157" s="98" t="e">
        <f>IF('Order Form'!#REF!&gt;0,"STANDARD"," ")</f>
        <v>#REF!</v>
      </c>
    </row>
    <row r="158" spans="1:58">
      <c r="A158" s="46"/>
      <c r="B158" s="105" t="str">
        <f>IF(ISNUMBER(($H158)),'Order Form'!$D$5,"")</f>
        <v/>
      </c>
      <c r="C158" s="104" t="str">
        <f>IF(ISNUMBER(($H158)),'Order Form'!$G$5,"")</f>
        <v/>
      </c>
      <c r="D158" s="104" t="e">
        <f>IF('Order Form'!#REF!="","",IF(ISNUMBER(($H158)),'Order Form'!#REF!,""))</f>
        <v>#REF!</v>
      </c>
      <c r="E158" s="47"/>
      <c r="F158" s="103" t="str">
        <f>IF(ISNUMBER((H158)),SUBSTITUTE(SUBSTITUTE('Order Form'!#REF!,"-","")," ",""),"")</f>
        <v/>
      </c>
      <c r="G158" s="48"/>
      <c r="H158" s="102" t="e">
        <f>IF('Order Form'!#REF!&gt;0,'Order Form'!#REF!," ")</f>
        <v>#REF!</v>
      </c>
      <c r="I158" s="101" t="str">
        <f>IF('Order Form'!$K$13="Yes",(IF('Order Form'!#REF!&gt;0,"",IF('Order Form'!$K$10&lt;&gt;"GR - Gratis",IF('Order Form'!#REF!=0,"",IF(ISNUMBER($H158),'Order Form'!#REF!,"")),""))),"")</f>
        <v/>
      </c>
      <c r="J158" s="101" t="str">
        <f>IF('Order Form'!$K$13="Yes",(IF('Order Form'!#REF!=0,"",IF('Order Form'!$K$10&lt;&gt;"GR - Gratis",IF(ISNUMBER($H158),'Order Form'!#REF!,""),""))),"")</f>
        <v/>
      </c>
      <c r="K158" s="49"/>
      <c r="L158" s="101" t="e">
        <f>IF('Order Form'!#REF!&gt;0,"",IF('Order Form'!#REF!=0,"",IF('Order Form'!$K$10&lt;&gt;"GR - Gratis",IF('Order Form'!$K$12="Yes",IF(ISNUMBER($H158),'Order Form'!#REF!*100,""),""),"")))</f>
        <v>#REF!</v>
      </c>
      <c r="M158" s="101" t="e">
        <f>IF('Order Form'!#REF!&gt;0,"",IF('Order Form'!$K$17=0,"",IF('Order Form'!$K$17=0,"",IF('Order Form'!$K$10&lt;&gt;"GR - Gratis",IF('Order Form'!$K$12="Yes",IF(ISNUMBER($H158),'Order Form'!$K$17*100,""),""),""))))</f>
        <v>#REF!</v>
      </c>
      <c r="N158" s="50"/>
      <c r="O158" s="100" t="str">
        <f>IF('Order Form'!$B$8="Name / Attent Of","",IF(ISNUMBER($H158),IF('Order Form'!$K$14="Yes",'Order Form'!$B$8,""),""))</f>
        <v/>
      </c>
      <c r="P158" s="108" t="str">
        <f>IF('Order Form'!$B$9="Company / Department","",IF(ISNUMBER($H158),IF('Order Form'!$K$14="Yes",'Order Form'!$B$9,""),""))</f>
        <v/>
      </c>
      <c r="Q158" s="100" t="str">
        <f>IF('Order Form'!$B$10="Address 1","",IF(ISNUMBER($H158),IF('Order Form'!$K$14="Yes",'Order Form'!$B$10,""),""))</f>
        <v/>
      </c>
      <c r="R158" s="100" t="str">
        <f>IF('Order Form'!$B$11="Address 2","",IF(ISNUMBER($H158),IF('Order Form'!$K$14="Yes",'Order Form'!$B$11,""),""))</f>
        <v/>
      </c>
      <c r="S158" s="108" t="str">
        <f>IF('Order Form'!$B$12="Address 3","",IF(ISNUMBER($H158),IF('Order Form'!$K$14="Yes",'Order Form'!$B$12,""),""))</f>
        <v/>
      </c>
      <c r="T158" s="100" t="str">
        <f>IF('Order Form'!$B$13="Town","",IF(ISNUMBER($H158),IF('Order Form'!$K$14="Yes",'Order Form'!$B$13,""),""))</f>
        <v/>
      </c>
      <c r="U158" s="46"/>
      <c r="V158" s="115" t="str">
        <f>IF('Order Form'!$B$14="Post Code","",IF(ISNUMBER($H158),IF('Order Form'!$K$14="Yes",'Order Form'!$B$14,""),""))</f>
        <v/>
      </c>
      <c r="W158" s="110" t="str">
        <f>IF('Order Form'!$B$15="Country","",IF(ISNUMBER($H158),IF('Order Form'!$K$14="Yes",VLOOKUP('Order Form'!$B$15,Lists!N:O,2,0),""),""))</f>
        <v/>
      </c>
      <c r="X158" s="112"/>
      <c r="Y158" s="111" t="str">
        <f>IF('Order Form'!$F$8="Phone","",IF(ISNUMBER($H158),IF('Order Form'!$K$14="Yes",'Order Form'!$F$8,""),""))</f>
        <v/>
      </c>
      <c r="Z158" s="109" t="str">
        <f>IF('Order Form'!$F$9="Email","",IF(ISNUMBER($H158),IF('Order Form'!$K$14="Yes",'Order Form'!$F$9,""),""))</f>
        <v/>
      </c>
      <c r="AA158" s="50"/>
      <c r="AC158" s="98" t="str">
        <f>IF(ISNUMBER(($H158)),LEFT('Order Form'!$K$10,2),"")</f>
        <v/>
      </c>
      <c r="AD158" s="46"/>
      <c r="AE158" s="98" t="str">
        <f>IF(AC158="GR",LEFT('Order Form'!$K$11,2),"")</f>
        <v/>
      </c>
      <c r="AF158" s="46"/>
      <c r="AG158" s="50"/>
      <c r="AH158" s="50"/>
      <c r="AI158" s="98" t="str">
        <f>IF(ISNUMBER(($H158)),IF('Order Form'!$K$16="Yes","P",""),"")</f>
        <v/>
      </c>
      <c r="AJ158" s="46"/>
      <c r="AK158" s="118"/>
      <c r="AL158" s="118"/>
      <c r="AM158" s="46"/>
      <c r="AN158" s="46"/>
      <c r="AO158" s="50"/>
      <c r="AP158" s="46"/>
      <c r="AQ158" s="50"/>
      <c r="AR158" s="50"/>
      <c r="AS158" s="50"/>
      <c r="AZ158" s="98" t="str">
        <f>IF(ISNUMBER(($H158)),IF('Order Form'!$K$15="Yes","Y",""),"")</f>
        <v/>
      </c>
      <c r="BD158" s="99" t="e">
        <f>IF('Order Form'!#REF!&gt;0,"OF"," ")</f>
        <v>#REF!</v>
      </c>
      <c r="BE158" s="98" t="e">
        <f>IF('Order Form'!#REF!&gt;0,"Y"," ")</f>
        <v>#REF!</v>
      </c>
      <c r="BF158" s="98" t="e">
        <f>IF('Order Form'!#REF!&gt;0,"STANDARD"," ")</f>
        <v>#REF!</v>
      </c>
    </row>
    <row r="159" spans="1:58">
      <c r="A159" s="46"/>
      <c r="B159" s="105" t="str">
        <f>IF(ISNUMBER(($H159)),'Order Form'!$D$5,"")</f>
        <v/>
      </c>
      <c r="C159" s="104" t="str">
        <f>IF(ISNUMBER(($H159)),'Order Form'!$G$5,"")</f>
        <v/>
      </c>
      <c r="D159" s="104" t="e">
        <f>IF('Order Form'!#REF!="","",IF(ISNUMBER(($H159)),'Order Form'!#REF!,""))</f>
        <v>#REF!</v>
      </c>
      <c r="E159" s="47"/>
      <c r="F159" s="103" t="str">
        <f>IF(ISNUMBER((H159)),SUBSTITUTE(SUBSTITUTE('Order Form'!#REF!,"-","")," ",""),"")</f>
        <v/>
      </c>
      <c r="G159" s="48"/>
      <c r="H159" s="102" t="e">
        <f>IF('Order Form'!#REF!&gt;0,'Order Form'!#REF!," ")</f>
        <v>#REF!</v>
      </c>
      <c r="I159" s="101" t="str">
        <f>IF('Order Form'!$K$13="Yes",(IF('Order Form'!#REF!&gt;0,"",IF('Order Form'!$K$10&lt;&gt;"GR - Gratis",IF('Order Form'!#REF!=0,"",IF(ISNUMBER($H159),'Order Form'!#REF!,"")),""))),"")</f>
        <v/>
      </c>
      <c r="J159" s="101" t="str">
        <f>IF('Order Form'!$K$13="Yes",(IF('Order Form'!#REF!=0,"",IF('Order Form'!$K$10&lt;&gt;"GR - Gratis",IF(ISNUMBER($H159),'Order Form'!#REF!,""),""))),"")</f>
        <v/>
      </c>
      <c r="K159" s="49"/>
      <c r="L159" s="101" t="e">
        <f>IF('Order Form'!#REF!&gt;0,"",IF('Order Form'!#REF!=0,"",IF('Order Form'!$K$10&lt;&gt;"GR - Gratis",IF('Order Form'!$K$12="Yes",IF(ISNUMBER($H159),'Order Form'!#REF!*100,""),""),"")))</f>
        <v>#REF!</v>
      </c>
      <c r="M159" s="101" t="e">
        <f>IF('Order Form'!#REF!&gt;0,"",IF('Order Form'!$K$17=0,"",IF('Order Form'!$K$17=0,"",IF('Order Form'!$K$10&lt;&gt;"GR - Gratis",IF('Order Form'!$K$12="Yes",IF(ISNUMBER($H159),'Order Form'!$K$17*100,""),""),""))))</f>
        <v>#REF!</v>
      </c>
      <c r="N159" s="50"/>
      <c r="O159" s="100" t="str">
        <f>IF('Order Form'!$B$8="Name / Attent Of","",IF(ISNUMBER($H159),IF('Order Form'!$K$14="Yes",'Order Form'!$B$8,""),""))</f>
        <v/>
      </c>
      <c r="P159" s="108" t="str">
        <f>IF('Order Form'!$B$9="Company / Department","",IF(ISNUMBER($H159),IF('Order Form'!$K$14="Yes",'Order Form'!$B$9,""),""))</f>
        <v/>
      </c>
      <c r="Q159" s="100" t="str">
        <f>IF('Order Form'!$B$10="Address 1","",IF(ISNUMBER($H159),IF('Order Form'!$K$14="Yes",'Order Form'!$B$10,""),""))</f>
        <v/>
      </c>
      <c r="R159" s="100" t="str">
        <f>IF('Order Form'!$B$11="Address 2","",IF(ISNUMBER($H159),IF('Order Form'!$K$14="Yes",'Order Form'!$B$11,""),""))</f>
        <v/>
      </c>
      <c r="S159" s="108" t="str">
        <f>IF('Order Form'!$B$12="Address 3","",IF(ISNUMBER($H159),IF('Order Form'!$K$14="Yes",'Order Form'!$B$12,""),""))</f>
        <v/>
      </c>
      <c r="T159" s="100" t="str">
        <f>IF('Order Form'!$B$13="Town","",IF(ISNUMBER($H159),IF('Order Form'!$K$14="Yes",'Order Form'!$B$13,""),""))</f>
        <v/>
      </c>
      <c r="U159" s="46"/>
      <c r="V159" s="115" t="str">
        <f>IF('Order Form'!$B$14="Post Code","",IF(ISNUMBER($H159),IF('Order Form'!$K$14="Yes",'Order Form'!$B$14,""),""))</f>
        <v/>
      </c>
      <c r="W159" s="110" t="str">
        <f>IF('Order Form'!$B$15="Country","",IF(ISNUMBER($H159),IF('Order Form'!$K$14="Yes",VLOOKUP('Order Form'!$B$15,Lists!N:O,2,0),""),""))</f>
        <v/>
      </c>
      <c r="X159" s="112"/>
      <c r="Y159" s="111" t="str">
        <f>IF('Order Form'!$F$8="Phone","",IF(ISNUMBER($H159),IF('Order Form'!$K$14="Yes",'Order Form'!$F$8,""),""))</f>
        <v/>
      </c>
      <c r="Z159" s="109" t="str">
        <f>IF('Order Form'!$F$9="Email","",IF(ISNUMBER($H159),IF('Order Form'!$K$14="Yes",'Order Form'!$F$9,""),""))</f>
        <v/>
      </c>
      <c r="AA159" s="50"/>
      <c r="AC159" s="98" t="str">
        <f>IF(ISNUMBER(($H159)),LEFT('Order Form'!$K$10,2),"")</f>
        <v/>
      </c>
      <c r="AD159" s="46"/>
      <c r="AE159" s="98" t="str">
        <f>IF(AC159="GR",LEFT('Order Form'!$K$11,2),"")</f>
        <v/>
      </c>
      <c r="AF159" s="46"/>
      <c r="AG159" s="50"/>
      <c r="AH159" s="50"/>
      <c r="AI159" s="98" t="str">
        <f>IF(ISNUMBER(($H159)),IF('Order Form'!$K$16="Yes","P",""),"")</f>
        <v/>
      </c>
      <c r="AJ159" s="46"/>
      <c r="AK159" s="118"/>
      <c r="AL159" s="118"/>
      <c r="AM159" s="46"/>
      <c r="AN159" s="46"/>
      <c r="AO159" s="50"/>
      <c r="AP159" s="46"/>
      <c r="AQ159" s="50"/>
      <c r="AR159" s="50"/>
      <c r="AS159" s="50"/>
      <c r="AZ159" s="98" t="str">
        <f>IF(ISNUMBER(($H159)),IF('Order Form'!$K$15="Yes","Y",""),"")</f>
        <v/>
      </c>
      <c r="BD159" s="99" t="e">
        <f>IF('Order Form'!#REF!&gt;0,"OF"," ")</f>
        <v>#REF!</v>
      </c>
      <c r="BE159" s="98" t="e">
        <f>IF('Order Form'!#REF!&gt;0,"Y"," ")</f>
        <v>#REF!</v>
      </c>
      <c r="BF159" s="98" t="e">
        <f>IF('Order Form'!#REF!&gt;0,"STANDARD"," ")</f>
        <v>#REF!</v>
      </c>
    </row>
    <row r="160" spans="1:58">
      <c r="A160" s="46"/>
      <c r="B160" s="105" t="str">
        <f>IF(ISNUMBER(($H160)),'Order Form'!$D$5,"")</f>
        <v/>
      </c>
      <c r="C160" s="104" t="str">
        <f>IF(ISNUMBER(($H160)),'Order Form'!$G$5,"")</f>
        <v/>
      </c>
      <c r="D160" s="104" t="e">
        <f>IF('Order Form'!#REF!="","",IF(ISNUMBER(($H160)),'Order Form'!#REF!,""))</f>
        <v>#REF!</v>
      </c>
      <c r="E160" s="47"/>
      <c r="F160" s="103" t="str">
        <f>IF(ISNUMBER((H160)),SUBSTITUTE(SUBSTITUTE('Order Form'!#REF!,"-","")," ",""),"")</f>
        <v/>
      </c>
      <c r="G160" s="48"/>
      <c r="H160" s="102" t="e">
        <f>IF('Order Form'!#REF!&gt;0,'Order Form'!#REF!," ")</f>
        <v>#REF!</v>
      </c>
      <c r="I160" s="101" t="str">
        <f>IF('Order Form'!$K$13="Yes",(IF('Order Form'!#REF!&gt;0,"",IF('Order Form'!$K$10&lt;&gt;"GR - Gratis",IF('Order Form'!#REF!=0,"",IF(ISNUMBER($H160),'Order Form'!#REF!,"")),""))),"")</f>
        <v/>
      </c>
      <c r="J160" s="101" t="str">
        <f>IF('Order Form'!$K$13="Yes",(IF('Order Form'!#REF!=0,"",IF('Order Form'!$K$10&lt;&gt;"GR - Gratis",IF(ISNUMBER($H160),'Order Form'!#REF!,""),""))),"")</f>
        <v/>
      </c>
      <c r="K160" s="49"/>
      <c r="L160" s="101" t="e">
        <f>IF('Order Form'!#REF!&gt;0,"",IF('Order Form'!#REF!=0,"",IF('Order Form'!$K$10&lt;&gt;"GR - Gratis",IF('Order Form'!$K$12="Yes",IF(ISNUMBER($H160),'Order Form'!#REF!*100,""),""),"")))</f>
        <v>#REF!</v>
      </c>
      <c r="M160" s="101" t="e">
        <f>IF('Order Form'!#REF!&gt;0,"",IF('Order Form'!$K$17=0,"",IF('Order Form'!$K$17=0,"",IF('Order Form'!$K$10&lt;&gt;"GR - Gratis",IF('Order Form'!$K$12="Yes",IF(ISNUMBER($H160),'Order Form'!$K$17*100,""),""),""))))</f>
        <v>#REF!</v>
      </c>
      <c r="N160" s="50"/>
      <c r="O160" s="100" t="str">
        <f>IF('Order Form'!$B$8="Name / Attent Of","",IF(ISNUMBER($H160),IF('Order Form'!$K$14="Yes",'Order Form'!$B$8,""),""))</f>
        <v/>
      </c>
      <c r="P160" s="108" t="str">
        <f>IF('Order Form'!$B$9="Company / Department","",IF(ISNUMBER($H160),IF('Order Form'!$K$14="Yes",'Order Form'!$B$9,""),""))</f>
        <v/>
      </c>
      <c r="Q160" s="100" t="str">
        <f>IF('Order Form'!$B$10="Address 1","",IF(ISNUMBER($H160),IF('Order Form'!$K$14="Yes",'Order Form'!$B$10,""),""))</f>
        <v/>
      </c>
      <c r="R160" s="100" t="str">
        <f>IF('Order Form'!$B$11="Address 2","",IF(ISNUMBER($H160),IF('Order Form'!$K$14="Yes",'Order Form'!$B$11,""),""))</f>
        <v/>
      </c>
      <c r="S160" s="108" t="str">
        <f>IF('Order Form'!$B$12="Address 3","",IF(ISNUMBER($H160),IF('Order Form'!$K$14="Yes",'Order Form'!$B$12,""),""))</f>
        <v/>
      </c>
      <c r="T160" s="100" t="str">
        <f>IF('Order Form'!$B$13="Town","",IF(ISNUMBER($H160),IF('Order Form'!$K$14="Yes",'Order Form'!$B$13,""),""))</f>
        <v/>
      </c>
      <c r="U160" s="46"/>
      <c r="V160" s="115" t="str">
        <f>IF('Order Form'!$B$14="Post Code","",IF(ISNUMBER($H160),IF('Order Form'!$K$14="Yes",'Order Form'!$B$14,""),""))</f>
        <v/>
      </c>
      <c r="W160" s="110" t="str">
        <f>IF('Order Form'!$B$15="Country","",IF(ISNUMBER($H160),IF('Order Form'!$K$14="Yes",VLOOKUP('Order Form'!$B$15,Lists!N:O,2,0),""),""))</f>
        <v/>
      </c>
      <c r="X160" s="112"/>
      <c r="Y160" s="111" t="str">
        <f>IF('Order Form'!$F$8="Phone","",IF(ISNUMBER($H160),IF('Order Form'!$K$14="Yes",'Order Form'!$F$8,""),""))</f>
        <v/>
      </c>
      <c r="Z160" s="109" t="str">
        <f>IF('Order Form'!$F$9="Email","",IF(ISNUMBER($H160),IF('Order Form'!$K$14="Yes",'Order Form'!$F$9,""),""))</f>
        <v/>
      </c>
      <c r="AA160" s="50"/>
      <c r="AC160" s="98" t="str">
        <f>IF(ISNUMBER(($H160)),LEFT('Order Form'!$K$10,2),"")</f>
        <v/>
      </c>
      <c r="AD160" s="46"/>
      <c r="AE160" s="98" t="str">
        <f>IF(AC160="GR",LEFT('Order Form'!$K$11,2),"")</f>
        <v/>
      </c>
      <c r="AF160" s="46"/>
      <c r="AG160" s="50"/>
      <c r="AH160" s="50"/>
      <c r="AI160" s="98" t="str">
        <f>IF(ISNUMBER(($H160)),IF('Order Form'!$K$16="Yes","P",""),"")</f>
        <v/>
      </c>
      <c r="AJ160" s="46"/>
      <c r="AK160" s="118"/>
      <c r="AL160" s="118"/>
      <c r="AM160" s="46"/>
      <c r="AN160" s="46"/>
      <c r="AO160" s="50"/>
      <c r="AP160" s="46"/>
      <c r="AQ160" s="50"/>
      <c r="AR160" s="50"/>
      <c r="AS160" s="50"/>
      <c r="AZ160" s="98" t="str">
        <f>IF(ISNUMBER(($H160)),IF('Order Form'!$K$15="Yes","Y",""),"")</f>
        <v/>
      </c>
      <c r="BD160" s="99" t="e">
        <f>IF('Order Form'!#REF!&gt;0,"OF"," ")</f>
        <v>#REF!</v>
      </c>
      <c r="BE160" s="98" t="e">
        <f>IF('Order Form'!#REF!&gt;0,"Y"," ")</f>
        <v>#REF!</v>
      </c>
      <c r="BF160" s="98" t="e">
        <f>IF('Order Form'!#REF!&gt;0,"STANDARD"," ")</f>
        <v>#REF!</v>
      </c>
    </row>
    <row r="161" spans="1:58">
      <c r="A161" s="46"/>
      <c r="B161" s="105" t="str">
        <f>IF(ISNUMBER(($H161)),'Order Form'!$D$5,"")</f>
        <v/>
      </c>
      <c r="C161" s="104" t="str">
        <f>IF(ISNUMBER(($H161)),'Order Form'!$G$5,"")</f>
        <v/>
      </c>
      <c r="D161" s="104" t="e">
        <f>IF('Order Form'!#REF!="","",IF(ISNUMBER(($H161)),'Order Form'!#REF!,""))</f>
        <v>#REF!</v>
      </c>
      <c r="E161" s="47"/>
      <c r="F161" s="103" t="str">
        <f>IF(ISNUMBER((H161)),SUBSTITUTE(SUBSTITUTE('Order Form'!#REF!,"-","")," ",""),"")</f>
        <v/>
      </c>
      <c r="G161" s="48"/>
      <c r="H161" s="102" t="e">
        <f>IF('Order Form'!#REF!&gt;0,'Order Form'!#REF!," ")</f>
        <v>#REF!</v>
      </c>
      <c r="I161" s="101" t="str">
        <f>IF('Order Form'!$K$13="Yes",(IF('Order Form'!#REF!&gt;0,"",IF('Order Form'!$K$10&lt;&gt;"GR - Gratis",IF('Order Form'!#REF!=0,"",IF(ISNUMBER($H161),'Order Form'!#REF!,"")),""))),"")</f>
        <v/>
      </c>
      <c r="J161" s="101" t="str">
        <f>IF('Order Form'!$K$13="Yes",(IF('Order Form'!#REF!=0,"",IF('Order Form'!$K$10&lt;&gt;"GR - Gratis",IF(ISNUMBER($H161),'Order Form'!#REF!,""),""))),"")</f>
        <v/>
      </c>
      <c r="K161" s="49"/>
      <c r="L161" s="101" t="e">
        <f>IF('Order Form'!#REF!&gt;0,"",IF('Order Form'!#REF!=0,"",IF('Order Form'!$K$10&lt;&gt;"GR - Gratis",IF('Order Form'!$K$12="Yes",IF(ISNUMBER($H161),'Order Form'!#REF!*100,""),""),"")))</f>
        <v>#REF!</v>
      </c>
      <c r="M161" s="101" t="e">
        <f>IF('Order Form'!#REF!&gt;0,"",IF('Order Form'!$K$17=0,"",IF('Order Form'!$K$17=0,"",IF('Order Form'!$K$10&lt;&gt;"GR - Gratis",IF('Order Form'!$K$12="Yes",IF(ISNUMBER($H161),'Order Form'!$K$17*100,""),""),""))))</f>
        <v>#REF!</v>
      </c>
      <c r="N161" s="50"/>
      <c r="O161" s="100" t="str">
        <f>IF('Order Form'!$B$8="Name / Attent Of","",IF(ISNUMBER($H161),IF('Order Form'!$K$14="Yes",'Order Form'!$B$8,""),""))</f>
        <v/>
      </c>
      <c r="P161" s="108" t="str">
        <f>IF('Order Form'!$B$9="Company / Department","",IF(ISNUMBER($H161),IF('Order Form'!$K$14="Yes",'Order Form'!$B$9,""),""))</f>
        <v/>
      </c>
      <c r="Q161" s="100" t="str">
        <f>IF('Order Form'!$B$10="Address 1","",IF(ISNUMBER($H161),IF('Order Form'!$K$14="Yes",'Order Form'!$B$10,""),""))</f>
        <v/>
      </c>
      <c r="R161" s="100" t="str">
        <f>IF('Order Form'!$B$11="Address 2","",IF(ISNUMBER($H161),IF('Order Form'!$K$14="Yes",'Order Form'!$B$11,""),""))</f>
        <v/>
      </c>
      <c r="S161" s="108" t="str">
        <f>IF('Order Form'!$B$12="Address 3","",IF(ISNUMBER($H161),IF('Order Form'!$K$14="Yes",'Order Form'!$B$12,""),""))</f>
        <v/>
      </c>
      <c r="T161" s="100" t="str">
        <f>IF('Order Form'!$B$13="Town","",IF(ISNUMBER($H161),IF('Order Form'!$K$14="Yes",'Order Form'!$B$13,""),""))</f>
        <v/>
      </c>
      <c r="U161" s="46"/>
      <c r="V161" s="115" t="str">
        <f>IF('Order Form'!$B$14="Post Code","",IF(ISNUMBER($H161),IF('Order Form'!$K$14="Yes",'Order Form'!$B$14,""),""))</f>
        <v/>
      </c>
      <c r="W161" s="110" t="str">
        <f>IF('Order Form'!$B$15="Country","",IF(ISNUMBER($H161),IF('Order Form'!$K$14="Yes",VLOOKUP('Order Form'!$B$15,Lists!N:O,2,0),""),""))</f>
        <v/>
      </c>
      <c r="X161" s="112"/>
      <c r="Y161" s="111" t="str">
        <f>IF('Order Form'!$F$8="Phone","",IF(ISNUMBER($H161),IF('Order Form'!$K$14="Yes",'Order Form'!$F$8,""),""))</f>
        <v/>
      </c>
      <c r="Z161" s="109" t="str">
        <f>IF('Order Form'!$F$9="Email","",IF(ISNUMBER($H161),IF('Order Form'!$K$14="Yes",'Order Form'!$F$9,""),""))</f>
        <v/>
      </c>
      <c r="AA161" s="50"/>
      <c r="AC161" s="98" t="str">
        <f>IF(ISNUMBER(($H161)),LEFT('Order Form'!$K$10,2),"")</f>
        <v/>
      </c>
      <c r="AD161" s="46"/>
      <c r="AE161" s="98" t="str">
        <f>IF(AC161="GR",LEFT('Order Form'!$K$11,2),"")</f>
        <v/>
      </c>
      <c r="AF161" s="46"/>
      <c r="AG161" s="50"/>
      <c r="AH161" s="50"/>
      <c r="AI161" s="98" t="str">
        <f>IF(ISNUMBER(($H161)),IF('Order Form'!$K$16="Yes","P",""),"")</f>
        <v/>
      </c>
      <c r="AJ161" s="46"/>
      <c r="AK161" s="118"/>
      <c r="AL161" s="118"/>
      <c r="AM161" s="46"/>
      <c r="AN161" s="46"/>
      <c r="AO161" s="50"/>
      <c r="AP161" s="46"/>
      <c r="AQ161" s="50"/>
      <c r="AR161" s="50"/>
      <c r="AS161" s="50"/>
      <c r="AZ161" s="98" t="str">
        <f>IF(ISNUMBER(($H161)),IF('Order Form'!$K$15="Yes","Y",""),"")</f>
        <v/>
      </c>
      <c r="BD161" s="99" t="e">
        <f>IF('Order Form'!#REF!&gt;0,"OF"," ")</f>
        <v>#REF!</v>
      </c>
      <c r="BE161" s="98" t="e">
        <f>IF('Order Form'!#REF!&gt;0,"Y"," ")</f>
        <v>#REF!</v>
      </c>
      <c r="BF161" s="98" t="e">
        <f>IF('Order Form'!#REF!&gt;0,"STANDARD"," ")</f>
        <v>#REF!</v>
      </c>
    </row>
    <row r="162" spans="1:58">
      <c r="A162" s="46"/>
      <c r="B162" s="105" t="str">
        <f>IF(ISNUMBER(($H162)),'Order Form'!$D$5,"")</f>
        <v/>
      </c>
      <c r="C162" s="104" t="str">
        <f>IF(ISNUMBER(($H162)),'Order Form'!$G$5,"")</f>
        <v/>
      </c>
      <c r="D162" s="104" t="e">
        <f>IF('Order Form'!#REF!="","",IF(ISNUMBER(($H162)),'Order Form'!#REF!,""))</f>
        <v>#REF!</v>
      </c>
      <c r="E162" s="47"/>
      <c r="F162" s="103" t="str">
        <f>IF(ISNUMBER((H162)),SUBSTITUTE(SUBSTITUTE('Order Form'!#REF!,"-","")," ",""),"")</f>
        <v/>
      </c>
      <c r="G162" s="48"/>
      <c r="H162" s="102" t="e">
        <f>IF('Order Form'!#REF!&gt;0,'Order Form'!#REF!," ")</f>
        <v>#REF!</v>
      </c>
      <c r="I162" s="101" t="str">
        <f>IF('Order Form'!$K$13="Yes",(IF('Order Form'!#REF!&gt;0,"",IF('Order Form'!$K$10&lt;&gt;"GR - Gratis",IF('Order Form'!#REF!=0,"",IF(ISNUMBER($H162),'Order Form'!#REF!,"")),""))),"")</f>
        <v/>
      </c>
      <c r="J162" s="101" t="str">
        <f>IF('Order Form'!$K$13="Yes",(IF('Order Form'!#REF!=0,"",IF('Order Form'!$K$10&lt;&gt;"GR - Gratis",IF(ISNUMBER($H162),'Order Form'!#REF!,""),""))),"")</f>
        <v/>
      </c>
      <c r="K162" s="49"/>
      <c r="L162" s="101" t="e">
        <f>IF('Order Form'!#REF!&gt;0,"",IF('Order Form'!#REF!=0,"",IF('Order Form'!$K$10&lt;&gt;"GR - Gratis",IF('Order Form'!$K$12="Yes",IF(ISNUMBER($H162),'Order Form'!#REF!*100,""),""),"")))</f>
        <v>#REF!</v>
      </c>
      <c r="M162" s="101" t="e">
        <f>IF('Order Form'!#REF!&gt;0,"",IF('Order Form'!$K$17=0,"",IF('Order Form'!$K$17=0,"",IF('Order Form'!$K$10&lt;&gt;"GR - Gratis",IF('Order Form'!$K$12="Yes",IF(ISNUMBER($H162),'Order Form'!$K$17*100,""),""),""))))</f>
        <v>#REF!</v>
      </c>
      <c r="N162" s="50"/>
      <c r="O162" s="100" t="str">
        <f>IF('Order Form'!$B$8="Name / Attent Of","",IF(ISNUMBER($H162),IF('Order Form'!$K$14="Yes",'Order Form'!$B$8,""),""))</f>
        <v/>
      </c>
      <c r="P162" s="108" t="str">
        <f>IF('Order Form'!$B$9="Company / Department","",IF(ISNUMBER($H162),IF('Order Form'!$K$14="Yes",'Order Form'!$B$9,""),""))</f>
        <v/>
      </c>
      <c r="Q162" s="100" t="str">
        <f>IF('Order Form'!$B$10="Address 1","",IF(ISNUMBER($H162),IF('Order Form'!$K$14="Yes",'Order Form'!$B$10,""),""))</f>
        <v/>
      </c>
      <c r="R162" s="100" t="str">
        <f>IF('Order Form'!$B$11="Address 2","",IF(ISNUMBER($H162),IF('Order Form'!$K$14="Yes",'Order Form'!$B$11,""),""))</f>
        <v/>
      </c>
      <c r="S162" s="108" t="str">
        <f>IF('Order Form'!$B$12="Address 3","",IF(ISNUMBER($H162),IF('Order Form'!$K$14="Yes",'Order Form'!$B$12,""),""))</f>
        <v/>
      </c>
      <c r="T162" s="100" t="str">
        <f>IF('Order Form'!$B$13="Town","",IF(ISNUMBER($H162),IF('Order Form'!$K$14="Yes",'Order Form'!$B$13,""),""))</f>
        <v/>
      </c>
      <c r="U162" s="46"/>
      <c r="V162" s="115" t="str">
        <f>IF('Order Form'!$B$14="Post Code","",IF(ISNUMBER($H162),IF('Order Form'!$K$14="Yes",'Order Form'!$B$14,""),""))</f>
        <v/>
      </c>
      <c r="W162" s="110" t="str">
        <f>IF('Order Form'!$B$15="Country","",IF(ISNUMBER($H162),IF('Order Form'!$K$14="Yes",VLOOKUP('Order Form'!$B$15,Lists!N:O,2,0),""),""))</f>
        <v/>
      </c>
      <c r="X162" s="112"/>
      <c r="Y162" s="111" t="str">
        <f>IF('Order Form'!$F$8="Phone","",IF(ISNUMBER($H162),IF('Order Form'!$K$14="Yes",'Order Form'!$F$8,""),""))</f>
        <v/>
      </c>
      <c r="Z162" s="109" t="str">
        <f>IF('Order Form'!$F$9="Email","",IF(ISNUMBER($H162),IF('Order Form'!$K$14="Yes",'Order Form'!$F$9,""),""))</f>
        <v/>
      </c>
      <c r="AA162" s="50"/>
      <c r="AC162" s="98" t="str">
        <f>IF(ISNUMBER(($H162)),LEFT('Order Form'!$K$10,2),"")</f>
        <v/>
      </c>
      <c r="AD162" s="46"/>
      <c r="AE162" s="98" t="str">
        <f>IF(AC162="GR",LEFT('Order Form'!$K$11,2),"")</f>
        <v/>
      </c>
      <c r="AF162" s="46"/>
      <c r="AG162" s="50"/>
      <c r="AH162" s="50"/>
      <c r="AI162" s="98" t="str">
        <f>IF(ISNUMBER(($H162)),IF('Order Form'!$K$16="Yes","P",""),"")</f>
        <v/>
      </c>
      <c r="AJ162" s="46"/>
      <c r="AK162" s="118"/>
      <c r="AL162" s="118"/>
      <c r="AM162" s="46"/>
      <c r="AN162" s="46"/>
      <c r="AO162" s="50"/>
      <c r="AP162" s="46"/>
      <c r="AQ162" s="50"/>
      <c r="AR162" s="50"/>
      <c r="AS162" s="50"/>
      <c r="AZ162" s="98" t="str">
        <f>IF(ISNUMBER(($H162)),IF('Order Form'!$K$15="Yes","Y",""),"")</f>
        <v/>
      </c>
      <c r="BD162" s="99" t="e">
        <f>IF('Order Form'!#REF!&gt;0,"OF"," ")</f>
        <v>#REF!</v>
      </c>
      <c r="BE162" s="98" t="e">
        <f>IF('Order Form'!#REF!&gt;0,"Y"," ")</f>
        <v>#REF!</v>
      </c>
      <c r="BF162" s="98" t="e">
        <f>IF('Order Form'!#REF!&gt;0,"STANDARD"," ")</f>
        <v>#REF!</v>
      </c>
    </row>
    <row r="163" spans="1:58">
      <c r="A163" s="46"/>
      <c r="B163" s="105" t="str">
        <f>IF(ISNUMBER(($H163)),'Order Form'!$D$5,"")</f>
        <v/>
      </c>
      <c r="C163" s="104" t="str">
        <f>IF(ISNUMBER(($H163)),'Order Form'!$G$5,"")</f>
        <v/>
      </c>
      <c r="D163" s="104" t="e">
        <f>IF('Order Form'!#REF!="","",IF(ISNUMBER(($H163)),'Order Form'!#REF!,""))</f>
        <v>#REF!</v>
      </c>
      <c r="E163" s="47"/>
      <c r="F163" s="103" t="str">
        <f>IF(ISNUMBER((H163)),SUBSTITUTE(SUBSTITUTE('Order Form'!#REF!,"-","")," ",""),"")</f>
        <v/>
      </c>
      <c r="G163" s="48"/>
      <c r="H163" s="102" t="e">
        <f>IF('Order Form'!#REF!&gt;0,'Order Form'!#REF!," ")</f>
        <v>#REF!</v>
      </c>
      <c r="I163" s="101" t="str">
        <f>IF('Order Form'!$K$13="Yes",(IF('Order Form'!#REF!&gt;0,"",IF('Order Form'!$K$10&lt;&gt;"GR - Gratis",IF('Order Form'!#REF!=0,"",IF(ISNUMBER($H163),'Order Form'!#REF!,"")),""))),"")</f>
        <v/>
      </c>
      <c r="J163" s="101" t="str">
        <f>IF('Order Form'!$K$13="Yes",(IF('Order Form'!#REF!=0,"",IF('Order Form'!$K$10&lt;&gt;"GR - Gratis",IF(ISNUMBER($H163),'Order Form'!#REF!,""),""))),"")</f>
        <v/>
      </c>
      <c r="K163" s="49"/>
      <c r="L163" s="101" t="e">
        <f>IF('Order Form'!#REF!&gt;0,"",IF('Order Form'!#REF!=0,"",IF('Order Form'!$K$10&lt;&gt;"GR - Gratis",IF('Order Form'!$K$12="Yes",IF(ISNUMBER($H163),'Order Form'!#REF!*100,""),""),"")))</f>
        <v>#REF!</v>
      </c>
      <c r="M163" s="101" t="e">
        <f>IF('Order Form'!#REF!&gt;0,"",IF('Order Form'!$K$17=0,"",IF('Order Form'!$K$17=0,"",IF('Order Form'!$K$10&lt;&gt;"GR - Gratis",IF('Order Form'!$K$12="Yes",IF(ISNUMBER($H163),'Order Form'!$K$17*100,""),""),""))))</f>
        <v>#REF!</v>
      </c>
      <c r="N163" s="50"/>
      <c r="O163" s="100" t="str">
        <f>IF('Order Form'!$B$8="Name / Attent Of","",IF(ISNUMBER($H163),IF('Order Form'!$K$14="Yes",'Order Form'!$B$8,""),""))</f>
        <v/>
      </c>
      <c r="P163" s="108" t="str">
        <f>IF('Order Form'!$B$9="Company / Department","",IF(ISNUMBER($H163),IF('Order Form'!$K$14="Yes",'Order Form'!$B$9,""),""))</f>
        <v/>
      </c>
      <c r="Q163" s="100" t="str">
        <f>IF('Order Form'!$B$10="Address 1","",IF(ISNUMBER($H163),IF('Order Form'!$K$14="Yes",'Order Form'!$B$10,""),""))</f>
        <v/>
      </c>
      <c r="R163" s="100" t="str">
        <f>IF('Order Form'!$B$11="Address 2","",IF(ISNUMBER($H163),IF('Order Form'!$K$14="Yes",'Order Form'!$B$11,""),""))</f>
        <v/>
      </c>
      <c r="S163" s="108" t="str">
        <f>IF('Order Form'!$B$12="Address 3","",IF(ISNUMBER($H163),IF('Order Form'!$K$14="Yes",'Order Form'!$B$12,""),""))</f>
        <v/>
      </c>
      <c r="T163" s="100" t="str">
        <f>IF('Order Form'!$B$13="Town","",IF(ISNUMBER($H163),IF('Order Form'!$K$14="Yes",'Order Form'!$B$13,""),""))</f>
        <v/>
      </c>
      <c r="U163" s="46"/>
      <c r="V163" s="115" t="str">
        <f>IF('Order Form'!$B$14="Post Code","",IF(ISNUMBER($H163),IF('Order Form'!$K$14="Yes",'Order Form'!$B$14,""),""))</f>
        <v/>
      </c>
      <c r="W163" s="110" t="str">
        <f>IF('Order Form'!$B$15="Country","",IF(ISNUMBER($H163),IF('Order Form'!$K$14="Yes",VLOOKUP('Order Form'!$B$15,Lists!N:O,2,0),""),""))</f>
        <v/>
      </c>
      <c r="X163" s="112"/>
      <c r="Y163" s="111" t="str">
        <f>IF('Order Form'!$F$8="Phone","",IF(ISNUMBER($H163),IF('Order Form'!$K$14="Yes",'Order Form'!$F$8,""),""))</f>
        <v/>
      </c>
      <c r="Z163" s="109" t="str">
        <f>IF('Order Form'!$F$9="Email","",IF(ISNUMBER($H163),IF('Order Form'!$K$14="Yes",'Order Form'!$F$9,""),""))</f>
        <v/>
      </c>
      <c r="AA163" s="50"/>
      <c r="AC163" s="98" t="str">
        <f>IF(ISNUMBER(($H163)),LEFT('Order Form'!$K$10,2),"")</f>
        <v/>
      </c>
      <c r="AD163" s="46"/>
      <c r="AE163" s="98" t="str">
        <f>IF(AC163="GR",LEFT('Order Form'!$K$11,2),"")</f>
        <v/>
      </c>
      <c r="AF163" s="46"/>
      <c r="AG163" s="50"/>
      <c r="AH163" s="50"/>
      <c r="AI163" s="98" t="str">
        <f>IF(ISNUMBER(($H163)),IF('Order Form'!$K$16="Yes","P",""),"")</f>
        <v/>
      </c>
      <c r="AJ163" s="46"/>
      <c r="AK163" s="118"/>
      <c r="AL163" s="118"/>
      <c r="AM163" s="46"/>
      <c r="AN163" s="46"/>
      <c r="AO163" s="50"/>
      <c r="AP163" s="46"/>
      <c r="AQ163" s="50"/>
      <c r="AR163" s="50"/>
      <c r="AS163" s="50"/>
      <c r="AZ163" s="98" t="str">
        <f>IF(ISNUMBER(($H163)),IF('Order Form'!$K$15="Yes","Y",""),"")</f>
        <v/>
      </c>
      <c r="BD163" s="99" t="e">
        <f>IF('Order Form'!#REF!&gt;0,"OF"," ")</f>
        <v>#REF!</v>
      </c>
      <c r="BE163" s="98" t="e">
        <f>IF('Order Form'!#REF!&gt;0,"Y"," ")</f>
        <v>#REF!</v>
      </c>
      <c r="BF163" s="98" t="e">
        <f>IF('Order Form'!#REF!&gt;0,"STANDARD"," ")</f>
        <v>#REF!</v>
      </c>
    </row>
    <row r="164" spans="1:58">
      <c r="A164" s="46"/>
      <c r="B164" s="105" t="str">
        <f>IF(ISNUMBER(($H164)),'Order Form'!$D$5,"")</f>
        <v/>
      </c>
      <c r="C164" s="104" t="str">
        <f>IF(ISNUMBER(($H164)),'Order Form'!$G$5,"")</f>
        <v/>
      </c>
      <c r="D164" s="104" t="e">
        <f>IF('Order Form'!#REF!="","",IF(ISNUMBER(($H164)),'Order Form'!#REF!,""))</f>
        <v>#REF!</v>
      </c>
      <c r="E164" s="47"/>
      <c r="F164" s="103" t="str">
        <f>IF(ISNUMBER((H164)),SUBSTITUTE(SUBSTITUTE('Order Form'!#REF!,"-","")," ",""),"")</f>
        <v/>
      </c>
      <c r="G164" s="48"/>
      <c r="H164" s="102" t="e">
        <f>IF('Order Form'!#REF!&gt;0,'Order Form'!#REF!," ")</f>
        <v>#REF!</v>
      </c>
      <c r="I164" s="101" t="str">
        <f>IF('Order Form'!$K$13="Yes",(IF('Order Form'!#REF!&gt;0,"",IF('Order Form'!$K$10&lt;&gt;"GR - Gratis",IF('Order Form'!#REF!=0,"",IF(ISNUMBER($H164),'Order Form'!#REF!,"")),""))),"")</f>
        <v/>
      </c>
      <c r="J164" s="101" t="str">
        <f>IF('Order Form'!$K$13="Yes",(IF('Order Form'!#REF!=0,"",IF('Order Form'!$K$10&lt;&gt;"GR - Gratis",IF(ISNUMBER($H164),'Order Form'!#REF!,""),""))),"")</f>
        <v/>
      </c>
      <c r="K164" s="49"/>
      <c r="L164" s="101" t="e">
        <f>IF('Order Form'!#REF!&gt;0,"",IF('Order Form'!#REF!=0,"",IF('Order Form'!$K$10&lt;&gt;"GR - Gratis",IF('Order Form'!$K$12="Yes",IF(ISNUMBER($H164),'Order Form'!#REF!*100,""),""),"")))</f>
        <v>#REF!</v>
      </c>
      <c r="M164" s="101" t="e">
        <f>IF('Order Form'!#REF!&gt;0,"",IF('Order Form'!$K$17=0,"",IF('Order Form'!$K$17=0,"",IF('Order Form'!$K$10&lt;&gt;"GR - Gratis",IF('Order Form'!$K$12="Yes",IF(ISNUMBER($H164),'Order Form'!$K$17*100,""),""),""))))</f>
        <v>#REF!</v>
      </c>
      <c r="N164" s="50"/>
      <c r="O164" s="100" t="str">
        <f>IF('Order Form'!$B$8="Name / Attent Of","",IF(ISNUMBER($H164),IF('Order Form'!$K$14="Yes",'Order Form'!$B$8,""),""))</f>
        <v/>
      </c>
      <c r="P164" s="108" t="str">
        <f>IF('Order Form'!$B$9="Company / Department","",IF(ISNUMBER($H164),IF('Order Form'!$K$14="Yes",'Order Form'!$B$9,""),""))</f>
        <v/>
      </c>
      <c r="Q164" s="100" t="str">
        <f>IF('Order Form'!$B$10="Address 1","",IF(ISNUMBER($H164),IF('Order Form'!$K$14="Yes",'Order Form'!$B$10,""),""))</f>
        <v/>
      </c>
      <c r="R164" s="100" t="str">
        <f>IF('Order Form'!$B$11="Address 2","",IF(ISNUMBER($H164),IF('Order Form'!$K$14="Yes",'Order Form'!$B$11,""),""))</f>
        <v/>
      </c>
      <c r="S164" s="108" t="str">
        <f>IF('Order Form'!$B$12="Address 3","",IF(ISNUMBER($H164),IF('Order Form'!$K$14="Yes",'Order Form'!$B$12,""),""))</f>
        <v/>
      </c>
      <c r="T164" s="100" t="str">
        <f>IF('Order Form'!$B$13="Town","",IF(ISNUMBER($H164),IF('Order Form'!$K$14="Yes",'Order Form'!$B$13,""),""))</f>
        <v/>
      </c>
      <c r="U164" s="46"/>
      <c r="V164" s="115" t="str">
        <f>IF('Order Form'!$B$14="Post Code","",IF(ISNUMBER($H164),IF('Order Form'!$K$14="Yes",'Order Form'!$B$14,""),""))</f>
        <v/>
      </c>
      <c r="W164" s="110" t="str">
        <f>IF('Order Form'!$B$15="Country","",IF(ISNUMBER($H164),IF('Order Form'!$K$14="Yes",VLOOKUP('Order Form'!$B$15,Lists!N:O,2,0),""),""))</f>
        <v/>
      </c>
      <c r="X164" s="112"/>
      <c r="Y164" s="111" t="str">
        <f>IF('Order Form'!$F$8="Phone","",IF(ISNUMBER($H164),IF('Order Form'!$K$14="Yes",'Order Form'!$F$8,""),""))</f>
        <v/>
      </c>
      <c r="Z164" s="109" t="str">
        <f>IF('Order Form'!$F$9="Email","",IF(ISNUMBER($H164),IF('Order Form'!$K$14="Yes",'Order Form'!$F$9,""),""))</f>
        <v/>
      </c>
      <c r="AA164" s="50"/>
      <c r="AC164" s="98" t="str">
        <f>IF(ISNUMBER(($H164)),LEFT('Order Form'!$K$10,2),"")</f>
        <v/>
      </c>
      <c r="AD164" s="46"/>
      <c r="AE164" s="98" t="str">
        <f>IF(AC164="GR",LEFT('Order Form'!$K$11,2),"")</f>
        <v/>
      </c>
      <c r="AF164" s="46"/>
      <c r="AG164" s="50"/>
      <c r="AH164" s="50"/>
      <c r="AI164" s="98" t="str">
        <f>IF(ISNUMBER(($H164)),IF('Order Form'!$K$16="Yes","P",""),"")</f>
        <v/>
      </c>
      <c r="AJ164" s="46"/>
      <c r="AK164" s="118"/>
      <c r="AL164" s="118"/>
      <c r="AM164" s="46"/>
      <c r="AN164" s="46"/>
      <c r="AO164" s="50"/>
      <c r="AP164" s="46"/>
      <c r="AQ164" s="50"/>
      <c r="AR164" s="50"/>
      <c r="AS164" s="50"/>
      <c r="AZ164" s="98" t="str">
        <f>IF(ISNUMBER(($H164)),IF('Order Form'!$K$15="Yes","Y",""),"")</f>
        <v/>
      </c>
      <c r="BD164" s="99" t="e">
        <f>IF('Order Form'!#REF!&gt;0,"OF"," ")</f>
        <v>#REF!</v>
      </c>
      <c r="BE164" s="98" t="e">
        <f>IF('Order Form'!#REF!&gt;0,"Y"," ")</f>
        <v>#REF!</v>
      </c>
      <c r="BF164" s="98" t="e">
        <f>IF('Order Form'!#REF!&gt;0,"STANDARD"," ")</f>
        <v>#REF!</v>
      </c>
    </row>
    <row r="165" spans="1:58">
      <c r="A165" s="46"/>
      <c r="B165" s="105" t="str">
        <f>IF(ISNUMBER(($H165)),'Order Form'!$D$5,"")</f>
        <v/>
      </c>
      <c r="C165" s="104" t="str">
        <f>IF(ISNUMBER(($H165)),'Order Form'!$G$5,"")</f>
        <v/>
      </c>
      <c r="D165" s="104" t="e">
        <f>IF('Order Form'!#REF!="","",IF(ISNUMBER(($H165)),'Order Form'!#REF!,""))</f>
        <v>#REF!</v>
      </c>
      <c r="E165" s="47"/>
      <c r="F165" s="103" t="str">
        <f>IF(ISNUMBER((H165)),SUBSTITUTE(SUBSTITUTE('Order Form'!#REF!,"-","")," ",""),"")</f>
        <v/>
      </c>
      <c r="G165" s="48"/>
      <c r="H165" s="102" t="e">
        <f>IF('Order Form'!#REF!&gt;0,'Order Form'!#REF!," ")</f>
        <v>#REF!</v>
      </c>
      <c r="I165" s="101" t="str">
        <f>IF('Order Form'!$K$13="Yes",(IF('Order Form'!#REF!&gt;0,"",IF('Order Form'!$K$10&lt;&gt;"GR - Gratis",IF('Order Form'!#REF!=0,"",IF(ISNUMBER($H165),'Order Form'!#REF!,"")),""))),"")</f>
        <v/>
      </c>
      <c r="J165" s="101" t="str">
        <f>IF('Order Form'!$K$13="Yes",(IF('Order Form'!#REF!=0,"",IF('Order Form'!$K$10&lt;&gt;"GR - Gratis",IF(ISNUMBER($H165),'Order Form'!#REF!,""),""))),"")</f>
        <v/>
      </c>
      <c r="K165" s="49"/>
      <c r="L165" s="101" t="e">
        <f>IF('Order Form'!#REF!&gt;0,"",IF('Order Form'!#REF!=0,"",IF('Order Form'!$K$10&lt;&gt;"GR - Gratis",IF('Order Form'!$K$12="Yes",IF(ISNUMBER($H165),'Order Form'!#REF!*100,""),""),"")))</f>
        <v>#REF!</v>
      </c>
      <c r="M165" s="101" t="e">
        <f>IF('Order Form'!#REF!&gt;0,"",IF('Order Form'!$K$17=0,"",IF('Order Form'!$K$17=0,"",IF('Order Form'!$K$10&lt;&gt;"GR - Gratis",IF('Order Form'!$K$12="Yes",IF(ISNUMBER($H165),'Order Form'!$K$17*100,""),""),""))))</f>
        <v>#REF!</v>
      </c>
      <c r="N165" s="50"/>
      <c r="O165" s="100" t="str">
        <f>IF('Order Form'!$B$8="Name / Attent Of","",IF(ISNUMBER($H165),IF('Order Form'!$K$14="Yes",'Order Form'!$B$8,""),""))</f>
        <v/>
      </c>
      <c r="P165" s="108" t="str">
        <f>IF('Order Form'!$B$9="Company / Department","",IF(ISNUMBER($H165),IF('Order Form'!$K$14="Yes",'Order Form'!$B$9,""),""))</f>
        <v/>
      </c>
      <c r="Q165" s="100" t="str">
        <f>IF('Order Form'!$B$10="Address 1","",IF(ISNUMBER($H165),IF('Order Form'!$K$14="Yes",'Order Form'!$B$10,""),""))</f>
        <v/>
      </c>
      <c r="R165" s="100" t="str">
        <f>IF('Order Form'!$B$11="Address 2","",IF(ISNUMBER($H165),IF('Order Form'!$K$14="Yes",'Order Form'!$B$11,""),""))</f>
        <v/>
      </c>
      <c r="S165" s="108" t="str">
        <f>IF('Order Form'!$B$12="Address 3","",IF(ISNUMBER($H165),IF('Order Form'!$K$14="Yes",'Order Form'!$B$12,""),""))</f>
        <v/>
      </c>
      <c r="T165" s="100" t="str">
        <f>IF('Order Form'!$B$13="Town","",IF(ISNUMBER($H165),IF('Order Form'!$K$14="Yes",'Order Form'!$B$13,""),""))</f>
        <v/>
      </c>
      <c r="U165" s="46"/>
      <c r="V165" s="115" t="str">
        <f>IF('Order Form'!$B$14="Post Code","",IF(ISNUMBER($H165),IF('Order Form'!$K$14="Yes",'Order Form'!$B$14,""),""))</f>
        <v/>
      </c>
      <c r="W165" s="110" t="str">
        <f>IF('Order Form'!$B$15="Country","",IF(ISNUMBER($H165),IF('Order Form'!$K$14="Yes",VLOOKUP('Order Form'!$B$15,Lists!N:O,2,0),""),""))</f>
        <v/>
      </c>
      <c r="X165" s="112"/>
      <c r="Y165" s="111" t="str">
        <f>IF('Order Form'!$F$8="Phone","",IF(ISNUMBER($H165),IF('Order Form'!$K$14="Yes",'Order Form'!$F$8,""),""))</f>
        <v/>
      </c>
      <c r="Z165" s="109" t="str">
        <f>IF('Order Form'!$F$9="Email","",IF(ISNUMBER($H165),IF('Order Form'!$K$14="Yes",'Order Form'!$F$9,""),""))</f>
        <v/>
      </c>
      <c r="AA165" s="50"/>
      <c r="AC165" s="98" t="str">
        <f>IF(ISNUMBER(($H165)),LEFT('Order Form'!$K$10,2),"")</f>
        <v/>
      </c>
      <c r="AD165" s="46"/>
      <c r="AE165" s="98" t="str">
        <f>IF(AC165="GR",LEFT('Order Form'!$K$11,2),"")</f>
        <v/>
      </c>
      <c r="AF165" s="46"/>
      <c r="AG165" s="50"/>
      <c r="AH165" s="50"/>
      <c r="AI165" s="98" t="str">
        <f>IF(ISNUMBER(($H165)),IF('Order Form'!$K$16="Yes","P",""),"")</f>
        <v/>
      </c>
      <c r="AJ165" s="46"/>
      <c r="AK165" s="118"/>
      <c r="AL165" s="118"/>
      <c r="AM165" s="46"/>
      <c r="AN165" s="46"/>
      <c r="AO165" s="50"/>
      <c r="AP165" s="46"/>
      <c r="AQ165" s="50"/>
      <c r="AR165" s="50"/>
      <c r="AS165" s="50"/>
      <c r="AZ165" s="98" t="str">
        <f>IF(ISNUMBER(($H165)),IF('Order Form'!$K$15="Yes","Y",""),"")</f>
        <v/>
      </c>
      <c r="BD165" s="99" t="e">
        <f>IF('Order Form'!#REF!&gt;0,"OF"," ")</f>
        <v>#REF!</v>
      </c>
      <c r="BE165" s="98" t="e">
        <f>IF('Order Form'!#REF!&gt;0,"Y"," ")</f>
        <v>#REF!</v>
      </c>
      <c r="BF165" s="98" t="e">
        <f>IF('Order Form'!#REF!&gt;0,"STANDARD"," ")</f>
        <v>#REF!</v>
      </c>
    </row>
    <row r="166" spans="1:58">
      <c r="A166" s="46"/>
      <c r="B166" s="105" t="str">
        <f>IF(ISNUMBER(($H166)),'Order Form'!$D$5,"")</f>
        <v/>
      </c>
      <c r="C166" s="104" t="str">
        <f>IF(ISNUMBER(($H166)),'Order Form'!$G$5,"")</f>
        <v/>
      </c>
      <c r="D166" s="104" t="e">
        <f>IF('Order Form'!#REF!="","",IF(ISNUMBER(($H166)),'Order Form'!#REF!,""))</f>
        <v>#REF!</v>
      </c>
      <c r="E166" s="47"/>
      <c r="F166" s="103" t="str">
        <f>IF(ISNUMBER((H166)),SUBSTITUTE(SUBSTITUTE('Order Form'!#REF!,"-","")," ",""),"")</f>
        <v/>
      </c>
      <c r="G166" s="48"/>
      <c r="H166" s="102" t="e">
        <f>IF('Order Form'!#REF!&gt;0,'Order Form'!#REF!," ")</f>
        <v>#REF!</v>
      </c>
      <c r="I166" s="101" t="str">
        <f>IF('Order Form'!$K$13="Yes",(IF('Order Form'!#REF!&gt;0,"",IF('Order Form'!$K$10&lt;&gt;"GR - Gratis",IF('Order Form'!#REF!=0,"",IF(ISNUMBER($H166),'Order Form'!#REF!,"")),""))),"")</f>
        <v/>
      </c>
      <c r="J166" s="101" t="str">
        <f>IF('Order Form'!$K$13="Yes",(IF('Order Form'!#REF!=0,"",IF('Order Form'!$K$10&lt;&gt;"GR - Gratis",IF(ISNUMBER($H166),'Order Form'!#REF!,""),""))),"")</f>
        <v/>
      </c>
      <c r="K166" s="49"/>
      <c r="L166" s="101" t="e">
        <f>IF('Order Form'!#REF!&gt;0,"",IF('Order Form'!#REF!=0,"",IF('Order Form'!$K$10&lt;&gt;"GR - Gratis",IF('Order Form'!$K$12="Yes",IF(ISNUMBER($H166),'Order Form'!#REF!*100,""),""),"")))</f>
        <v>#REF!</v>
      </c>
      <c r="M166" s="101" t="e">
        <f>IF('Order Form'!#REF!&gt;0,"",IF('Order Form'!$K$17=0,"",IF('Order Form'!$K$17=0,"",IF('Order Form'!$K$10&lt;&gt;"GR - Gratis",IF('Order Form'!$K$12="Yes",IF(ISNUMBER($H166),'Order Form'!$K$17*100,""),""),""))))</f>
        <v>#REF!</v>
      </c>
      <c r="N166" s="50"/>
      <c r="O166" s="100" t="str">
        <f>IF('Order Form'!$B$8="Name / Attent Of","",IF(ISNUMBER($H166),IF('Order Form'!$K$14="Yes",'Order Form'!$B$8,""),""))</f>
        <v/>
      </c>
      <c r="P166" s="108" t="str">
        <f>IF('Order Form'!$B$9="Company / Department","",IF(ISNUMBER($H166),IF('Order Form'!$K$14="Yes",'Order Form'!$B$9,""),""))</f>
        <v/>
      </c>
      <c r="Q166" s="100" t="str">
        <f>IF('Order Form'!$B$10="Address 1","",IF(ISNUMBER($H166),IF('Order Form'!$K$14="Yes",'Order Form'!$B$10,""),""))</f>
        <v/>
      </c>
      <c r="R166" s="100" t="str">
        <f>IF('Order Form'!$B$11="Address 2","",IF(ISNUMBER($H166),IF('Order Form'!$K$14="Yes",'Order Form'!$B$11,""),""))</f>
        <v/>
      </c>
      <c r="S166" s="108" t="str">
        <f>IF('Order Form'!$B$12="Address 3","",IF(ISNUMBER($H166),IF('Order Form'!$K$14="Yes",'Order Form'!$B$12,""),""))</f>
        <v/>
      </c>
      <c r="T166" s="100" t="str">
        <f>IF('Order Form'!$B$13="Town","",IF(ISNUMBER($H166),IF('Order Form'!$K$14="Yes",'Order Form'!$B$13,""),""))</f>
        <v/>
      </c>
      <c r="U166" s="46"/>
      <c r="V166" s="115" t="str">
        <f>IF('Order Form'!$B$14="Post Code","",IF(ISNUMBER($H166),IF('Order Form'!$K$14="Yes",'Order Form'!$B$14,""),""))</f>
        <v/>
      </c>
      <c r="W166" s="110" t="str">
        <f>IF('Order Form'!$B$15="Country","",IF(ISNUMBER($H166),IF('Order Form'!$K$14="Yes",VLOOKUP('Order Form'!$B$15,Lists!N:O,2,0),""),""))</f>
        <v/>
      </c>
      <c r="X166" s="112"/>
      <c r="Y166" s="111" t="str">
        <f>IF('Order Form'!$F$8="Phone","",IF(ISNUMBER($H166),IF('Order Form'!$K$14="Yes",'Order Form'!$F$8,""),""))</f>
        <v/>
      </c>
      <c r="Z166" s="109" t="str">
        <f>IF('Order Form'!$F$9="Email","",IF(ISNUMBER($H166),IF('Order Form'!$K$14="Yes",'Order Form'!$F$9,""),""))</f>
        <v/>
      </c>
      <c r="AA166" s="50"/>
      <c r="AC166" s="98" t="str">
        <f>IF(ISNUMBER(($H166)),LEFT('Order Form'!$K$10,2),"")</f>
        <v/>
      </c>
      <c r="AD166" s="46"/>
      <c r="AE166" s="98" t="str">
        <f>IF(AC166="GR",LEFT('Order Form'!$K$11,2),"")</f>
        <v/>
      </c>
      <c r="AF166" s="46"/>
      <c r="AG166" s="50"/>
      <c r="AH166" s="50"/>
      <c r="AI166" s="98" t="str">
        <f>IF(ISNUMBER(($H166)),IF('Order Form'!$K$16="Yes","P",""),"")</f>
        <v/>
      </c>
      <c r="AJ166" s="46"/>
      <c r="AK166" s="118"/>
      <c r="AL166" s="118"/>
      <c r="AM166" s="46"/>
      <c r="AN166" s="46"/>
      <c r="AO166" s="50"/>
      <c r="AP166" s="46"/>
      <c r="AQ166" s="50"/>
      <c r="AR166" s="50"/>
      <c r="AS166" s="50"/>
      <c r="AZ166" s="98" t="str">
        <f>IF(ISNUMBER(($H166)),IF('Order Form'!$K$15="Yes","Y",""),"")</f>
        <v/>
      </c>
      <c r="BD166" s="99" t="e">
        <f>IF('Order Form'!#REF!&gt;0,"OF"," ")</f>
        <v>#REF!</v>
      </c>
      <c r="BE166" s="98" t="e">
        <f>IF('Order Form'!#REF!&gt;0,"Y"," ")</f>
        <v>#REF!</v>
      </c>
      <c r="BF166" s="98" t="e">
        <f>IF('Order Form'!#REF!&gt;0,"STANDARD"," ")</f>
        <v>#REF!</v>
      </c>
    </row>
    <row r="167" spans="1:58">
      <c r="A167" s="46"/>
      <c r="B167" s="105" t="str">
        <f>IF(ISNUMBER(($H167)),'Order Form'!$D$5,"")</f>
        <v/>
      </c>
      <c r="C167" s="104" t="str">
        <f>IF(ISNUMBER(($H167)),'Order Form'!$G$5,"")</f>
        <v/>
      </c>
      <c r="D167" s="104" t="e">
        <f>IF('Order Form'!#REF!="","",IF(ISNUMBER(($H167)),'Order Form'!#REF!,""))</f>
        <v>#REF!</v>
      </c>
      <c r="E167" s="47"/>
      <c r="F167" s="103" t="str">
        <f>IF(ISNUMBER((H167)),SUBSTITUTE(SUBSTITUTE('Order Form'!#REF!,"-","")," ",""),"")</f>
        <v/>
      </c>
      <c r="G167" s="48"/>
      <c r="H167" s="102" t="e">
        <f>IF('Order Form'!#REF!&gt;0,'Order Form'!#REF!," ")</f>
        <v>#REF!</v>
      </c>
      <c r="I167" s="101" t="str">
        <f>IF('Order Form'!$K$13="Yes",(IF('Order Form'!#REF!&gt;0,"",IF('Order Form'!$K$10&lt;&gt;"GR - Gratis",IF('Order Form'!#REF!=0,"",IF(ISNUMBER($H167),'Order Form'!#REF!,"")),""))),"")</f>
        <v/>
      </c>
      <c r="J167" s="101" t="str">
        <f>IF('Order Form'!$K$13="Yes",(IF('Order Form'!#REF!=0,"",IF('Order Form'!$K$10&lt;&gt;"GR - Gratis",IF(ISNUMBER($H167),'Order Form'!#REF!,""),""))),"")</f>
        <v/>
      </c>
      <c r="K167" s="49"/>
      <c r="L167" s="101" t="e">
        <f>IF('Order Form'!#REF!&gt;0,"",IF('Order Form'!#REF!=0,"",IF('Order Form'!$K$10&lt;&gt;"GR - Gratis",IF('Order Form'!$K$12="Yes",IF(ISNUMBER($H167),'Order Form'!#REF!*100,""),""),"")))</f>
        <v>#REF!</v>
      </c>
      <c r="M167" s="101" t="e">
        <f>IF('Order Form'!#REF!&gt;0,"",IF('Order Form'!$K$17=0,"",IF('Order Form'!$K$17=0,"",IF('Order Form'!$K$10&lt;&gt;"GR - Gratis",IF('Order Form'!$K$12="Yes",IF(ISNUMBER($H167),'Order Form'!$K$17*100,""),""),""))))</f>
        <v>#REF!</v>
      </c>
      <c r="N167" s="50"/>
      <c r="O167" s="100" t="str">
        <f>IF('Order Form'!$B$8="Name / Attent Of","",IF(ISNUMBER($H167),IF('Order Form'!$K$14="Yes",'Order Form'!$B$8,""),""))</f>
        <v/>
      </c>
      <c r="P167" s="108" t="str">
        <f>IF('Order Form'!$B$9="Company / Department","",IF(ISNUMBER($H167),IF('Order Form'!$K$14="Yes",'Order Form'!$B$9,""),""))</f>
        <v/>
      </c>
      <c r="Q167" s="100" t="str">
        <f>IF('Order Form'!$B$10="Address 1","",IF(ISNUMBER($H167),IF('Order Form'!$K$14="Yes",'Order Form'!$B$10,""),""))</f>
        <v/>
      </c>
      <c r="R167" s="100" t="str">
        <f>IF('Order Form'!$B$11="Address 2","",IF(ISNUMBER($H167),IF('Order Form'!$K$14="Yes",'Order Form'!$B$11,""),""))</f>
        <v/>
      </c>
      <c r="S167" s="108" t="str">
        <f>IF('Order Form'!$B$12="Address 3","",IF(ISNUMBER($H167),IF('Order Form'!$K$14="Yes",'Order Form'!$B$12,""),""))</f>
        <v/>
      </c>
      <c r="T167" s="100" t="str">
        <f>IF('Order Form'!$B$13="Town","",IF(ISNUMBER($H167),IF('Order Form'!$K$14="Yes",'Order Form'!$B$13,""),""))</f>
        <v/>
      </c>
      <c r="U167" s="46"/>
      <c r="V167" s="115" t="str">
        <f>IF('Order Form'!$B$14="Post Code","",IF(ISNUMBER($H167),IF('Order Form'!$K$14="Yes",'Order Form'!$B$14,""),""))</f>
        <v/>
      </c>
      <c r="W167" s="110" t="str">
        <f>IF('Order Form'!$B$15="Country","",IF(ISNUMBER($H167),IF('Order Form'!$K$14="Yes",VLOOKUP('Order Form'!$B$15,Lists!N:O,2,0),""),""))</f>
        <v/>
      </c>
      <c r="X167" s="112"/>
      <c r="Y167" s="111" t="str">
        <f>IF('Order Form'!$F$8="Phone","",IF(ISNUMBER($H167),IF('Order Form'!$K$14="Yes",'Order Form'!$F$8,""),""))</f>
        <v/>
      </c>
      <c r="Z167" s="109" t="str">
        <f>IF('Order Form'!$F$9="Email","",IF(ISNUMBER($H167),IF('Order Form'!$K$14="Yes",'Order Form'!$F$9,""),""))</f>
        <v/>
      </c>
      <c r="AA167" s="50"/>
      <c r="AC167" s="98" t="str">
        <f>IF(ISNUMBER(($H167)),LEFT('Order Form'!$K$10,2),"")</f>
        <v/>
      </c>
      <c r="AD167" s="46"/>
      <c r="AE167" s="98" t="str">
        <f>IF(AC167="GR",LEFT('Order Form'!$K$11,2),"")</f>
        <v/>
      </c>
      <c r="AF167" s="46"/>
      <c r="AG167" s="50"/>
      <c r="AH167" s="50"/>
      <c r="AI167" s="98" t="str">
        <f>IF(ISNUMBER(($H167)),IF('Order Form'!$K$16="Yes","P",""),"")</f>
        <v/>
      </c>
      <c r="AJ167" s="46"/>
      <c r="AK167" s="118"/>
      <c r="AL167" s="118"/>
      <c r="AM167" s="46"/>
      <c r="AN167" s="46"/>
      <c r="AO167" s="50"/>
      <c r="AP167" s="46"/>
      <c r="AQ167" s="50"/>
      <c r="AR167" s="50"/>
      <c r="AS167" s="50"/>
      <c r="AZ167" s="98" t="str">
        <f>IF(ISNUMBER(($H167)),IF('Order Form'!$K$15="Yes","Y",""),"")</f>
        <v/>
      </c>
      <c r="BD167" s="99" t="e">
        <f>IF('Order Form'!#REF!&gt;0,"OF"," ")</f>
        <v>#REF!</v>
      </c>
      <c r="BE167" s="98" t="e">
        <f>IF('Order Form'!#REF!&gt;0,"Y"," ")</f>
        <v>#REF!</v>
      </c>
      <c r="BF167" s="98" t="e">
        <f>IF('Order Form'!#REF!&gt;0,"STANDARD"," ")</f>
        <v>#REF!</v>
      </c>
    </row>
    <row r="168" spans="1:58">
      <c r="A168" s="46"/>
      <c r="B168" s="105" t="str">
        <f>IF(ISNUMBER(($H168)),'Order Form'!$D$5,"")</f>
        <v/>
      </c>
      <c r="C168" s="104" t="str">
        <f>IF(ISNUMBER(($H168)),'Order Form'!$G$5,"")</f>
        <v/>
      </c>
      <c r="D168" s="104" t="e">
        <f>IF('Order Form'!#REF!="","",IF(ISNUMBER(($H168)),'Order Form'!#REF!,""))</f>
        <v>#REF!</v>
      </c>
      <c r="E168" s="47"/>
      <c r="F168" s="103" t="str">
        <f>IF(ISNUMBER((H168)),SUBSTITUTE(SUBSTITUTE('Order Form'!#REF!,"-","")," ",""),"")</f>
        <v/>
      </c>
      <c r="G168" s="48"/>
      <c r="H168" s="102" t="e">
        <f>IF('Order Form'!#REF!&gt;0,'Order Form'!#REF!," ")</f>
        <v>#REF!</v>
      </c>
      <c r="I168" s="101" t="str">
        <f>IF('Order Form'!$K$13="Yes",(IF('Order Form'!#REF!&gt;0,"",IF('Order Form'!$K$10&lt;&gt;"GR - Gratis",IF('Order Form'!#REF!=0,"",IF(ISNUMBER($H168),'Order Form'!#REF!,"")),""))),"")</f>
        <v/>
      </c>
      <c r="J168" s="101" t="str">
        <f>IF('Order Form'!$K$13="Yes",(IF('Order Form'!#REF!=0,"",IF('Order Form'!$K$10&lt;&gt;"GR - Gratis",IF(ISNUMBER($H168),'Order Form'!#REF!,""),""))),"")</f>
        <v/>
      </c>
      <c r="K168" s="49"/>
      <c r="L168" s="101" t="e">
        <f>IF('Order Form'!#REF!&gt;0,"",IF('Order Form'!#REF!=0,"",IF('Order Form'!$K$10&lt;&gt;"GR - Gratis",IF('Order Form'!$K$12="Yes",IF(ISNUMBER($H168),'Order Form'!#REF!*100,""),""),"")))</f>
        <v>#REF!</v>
      </c>
      <c r="M168" s="101" t="e">
        <f>IF('Order Form'!#REF!&gt;0,"",IF('Order Form'!$K$17=0,"",IF('Order Form'!$K$17=0,"",IF('Order Form'!$K$10&lt;&gt;"GR - Gratis",IF('Order Form'!$K$12="Yes",IF(ISNUMBER($H168),'Order Form'!$K$17*100,""),""),""))))</f>
        <v>#REF!</v>
      </c>
      <c r="N168" s="50"/>
      <c r="O168" s="100" t="str">
        <f>IF('Order Form'!$B$8="Name / Attent Of","",IF(ISNUMBER($H168),IF('Order Form'!$K$14="Yes",'Order Form'!$B$8,""),""))</f>
        <v/>
      </c>
      <c r="P168" s="108" t="str">
        <f>IF('Order Form'!$B$9="Company / Department","",IF(ISNUMBER($H168),IF('Order Form'!$K$14="Yes",'Order Form'!$B$9,""),""))</f>
        <v/>
      </c>
      <c r="Q168" s="100" t="str">
        <f>IF('Order Form'!$B$10="Address 1","",IF(ISNUMBER($H168),IF('Order Form'!$K$14="Yes",'Order Form'!$B$10,""),""))</f>
        <v/>
      </c>
      <c r="R168" s="100" t="str">
        <f>IF('Order Form'!$B$11="Address 2","",IF(ISNUMBER($H168),IF('Order Form'!$K$14="Yes",'Order Form'!$B$11,""),""))</f>
        <v/>
      </c>
      <c r="S168" s="108" t="str">
        <f>IF('Order Form'!$B$12="Address 3","",IF(ISNUMBER($H168),IF('Order Form'!$K$14="Yes",'Order Form'!$B$12,""),""))</f>
        <v/>
      </c>
      <c r="T168" s="100" t="str">
        <f>IF('Order Form'!$B$13="Town","",IF(ISNUMBER($H168),IF('Order Form'!$K$14="Yes",'Order Form'!$B$13,""),""))</f>
        <v/>
      </c>
      <c r="U168" s="46"/>
      <c r="V168" s="115" t="str">
        <f>IF('Order Form'!$B$14="Post Code","",IF(ISNUMBER($H168),IF('Order Form'!$K$14="Yes",'Order Form'!$B$14,""),""))</f>
        <v/>
      </c>
      <c r="W168" s="110" t="str">
        <f>IF('Order Form'!$B$15="Country","",IF(ISNUMBER($H168),IF('Order Form'!$K$14="Yes",VLOOKUP('Order Form'!$B$15,Lists!N:O,2,0),""),""))</f>
        <v/>
      </c>
      <c r="X168" s="112"/>
      <c r="Y168" s="111" t="str">
        <f>IF('Order Form'!$F$8="Phone","",IF(ISNUMBER($H168),IF('Order Form'!$K$14="Yes",'Order Form'!$F$8,""),""))</f>
        <v/>
      </c>
      <c r="Z168" s="109" t="str">
        <f>IF('Order Form'!$F$9="Email","",IF(ISNUMBER($H168),IF('Order Form'!$K$14="Yes",'Order Form'!$F$9,""),""))</f>
        <v/>
      </c>
      <c r="AA168" s="50"/>
      <c r="AC168" s="98" t="str">
        <f>IF(ISNUMBER(($H168)),LEFT('Order Form'!$K$10,2),"")</f>
        <v/>
      </c>
      <c r="AD168" s="46"/>
      <c r="AE168" s="98" t="str">
        <f>IF(AC168="GR",LEFT('Order Form'!$K$11,2),"")</f>
        <v/>
      </c>
      <c r="AF168" s="46"/>
      <c r="AG168" s="50"/>
      <c r="AH168" s="50"/>
      <c r="AI168" s="98" t="str">
        <f>IF(ISNUMBER(($H168)),IF('Order Form'!$K$16="Yes","P",""),"")</f>
        <v/>
      </c>
      <c r="AJ168" s="46"/>
      <c r="AK168" s="118"/>
      <c r="AL168" s="118"/>
      <c r="AM168" s="46"/>
      <c r="AN168" s="46"/>
      <c r="AO168" s="50"/>
      <c r="AP168" s="46"/>
      <c r="AQ168" s="50"/>
      <c r="AR168" s="50"/>
      <c r="AS168" s="50"/>
      <c r="AZ168" s="98" t="str">
        <f>IF(ISNUMBER(($H168)),IF('Order Form'!$K$15="Yes","Y",""),"")</f>
        <v/>
      </c>
      <c r="BD168" s="99" t="e">
        <f>IF('Order Form'!#REF!&gt;0,"OF"," ")</f>
        <v>#REF!</v>
      </c>
      <c r="BE168" s="98" t="e">
        <f>IF('Order Form'!#REF!&gt;0,"Y"," ")</f>
        <v>#REF!</v>
      </c>
      <c r="BF168" s="98" t="e">
        <f>IF('Order Form'!#REF!&gt;0,"STANDARD"," ")</f>
        <v>#REF!</v>
      </c>
    </row>
    <row r="169" spans="1:58">
      <c r="A169" s="46"/>
      <c r="B169" s="105" t="str">
        <f>IF(ISNUMBER(($H169)),'Order Form'!$D$5,"")</f>
        <v/>
      </c>
      <c r="C169" s="104" t="str">
        <f>IF(ISNUMBER(($H169)),'Order Form'!$G$5,"")</f>
        <v/>
      </c>
      <c r="D169" s="104" t="e">
        <f>IF('Order Form'!#REF!="","",IF(ISNUMBER(($H169)),'Order Form'!#REF!,""))</f>
        <v>#REF!</v>
      </c>
      <c r="E169" s="47"/>
      <c r="F169" s="103" t="str">
        <f>IF(ISNUMBER((H169)),SUBSTITUTE(SUBSTITUTE('Order Form'!#REF!,"-","")," ",""),"")</f>
        <v/>
      </c>
      <c r="G169" s="48"/>
      <c r="H169" s="102" t="e">
        <f>IF('Order Form'!#REF!&gt;0,'Order Form'!#REF!," ")</f>
        <v>#REF!</v>
      </c>
      <c r="I169" s="101" t="str">
        <f>IF('Order Form'!$K$13="Yes",(IF('Order Form'!#REF!&gt;0,"",IF('Order Form'!$K$10&lt;&gt;"GR - Gratis",IF('Order Form'!#REF!=0,"",IF(ISNUMBER($H169),'Order Form'!#REF!,"")),""))),"")</f>
        <v/>
      </c>
      <c r="J169" s="101" t="str">
        <f>IF('Order Form'!$K$13="Yes",(IF('Order Form'!#REF!=0,"",IF('Order Form'!$K$10&lt;&gt;"GR - Gratis",IF(ISNUMBER($H169),'Order Form'!#REF!,""),""))),"")</f>
        <v/>
      </c>
      <c r="K169" s="49"/>
      <c r="L169" s="101" t="e">
        <f>IF('Order Form'!#REF!&gt;0,"",IF('Order Form'!#REF!=0,"",IF('Order Form'!$K$10&lt;&gt;"GR - Gratis",IF('Order Form'!$K$12="Yes",IF(ISNUMBER($H169),'Order Form'!#REF!*100,""),""),"")))</f>
        <v>#REF!</v>
      </c>
      <c r="M169" s="101" t="e">
        <f>IF('Order Form'!#REF!&gt;0,"",IF('Order Form'!$K$17=0,"",IF('Order Form'!$K$17=0,"",IF('Order Form'!$K$10&lt;&gt;"GR - Gratis",IF('Order Form'!$K$12="Yes",IF(ISNUMBER($H169),'Order Form'!$K$17*100,""),""),""))))</f>
        <v>#REF!</v>
      </c>
      <c r="N169" s="50"/>
      <c r="O169" s="100" t="str">
        <f>IF('Order Form'!$B$8="Name / Attent Of","",IF(ISNUMBER($H169),IF('Order Form'!$K$14="Yes",'Order Form'!$B$8,""),""))</f>
        <v/>
      </c>
      <c r="P169" s="108" t="str">
        <f>IF('Order Form'!$B$9="Company / Department","",IF(ISNUMBER($H169),IF('Order Form'!$K$14="Yes",'Order Form'!$B$9,""),""))</f>
        <v/>
      </c>
      <c r="Q169" s="100" t="str">
        <f>IF('Order Form'!$B$10="Address 1","",IF(ISNUMBER($H169),IF('Order Form'!$K$14="Yes",'Order Form'!$B$10,""),""))</f>
        <v/>
      </c>
      <c r="R169" s="100" t="str">
        <f>IF('Order Form'!$B$11="Address 2","",IF(ISNUMBER($H169),IF('Order Form'!$K$14="Yes",'Order Form'!$B$11,""),""))</f>
        <v/>
      </c>
      <c r="S169" s="108" t="str">
        <f>IF('Order Form'!$B$12="Address 3","",IF(ISNUMBER($H169),IF('Order Form'!$K$14="Yes",'Order Form'!$B$12,""),""))</f>
        <v/>
      </c>
      <c r="T169" s="100" t="str">
        <f>IF('Order Form'!$B$13="Town","",IF(ISNUMBER($H169),IF('Order Form'!$K$14="Yes",'Order Form'!$B$13,""),""))</f>
        <v/>
      </c>
      <c r="U169" s="46"/>
      <c r="V169" s="115" t="str">
        <f>IF('Order Form'!$B$14="Post Code","",IF(ISNUMBER($H169),IF('Order Form'!$K$14="Yes",'Order Form'!$B$14,""),""))</f>
        <v/>
      </c>
      <c r="W169" s="110" t="str">
        <f>IF('Order Form'!$B$15="Country","",IF(ISNUMBER($H169),IF('Order Form'!$K$14="Yes",VLOOKUP('Order Form'!$B$15,Lists!N:O,2,0),""),""))</f>
        <v/>
      </c>
      <c r="X169" s="112"/>
      <c r="Y169" s="111" t="str">
        <f>IF('Order Form'!$F$8="Phone","",IF(ISNUMBER($H169),IF('Order Form'!$K$14="Yes",'Order Form'!$F$8,""),""))</f>
        <v/>
      </c>
      <c r="Z169" s="109" t="str">
        <f>IF('Order Form'!$F$9="Email","",IF(ISNUMBER($H169),IF('Order Form'!$K$14="Yes",'Order Form'!$F$9,""),""))</f>
        <v/>
      </c>
      <c r="AA169" s="50"/>
      <c r="AC169" s="98" t="str">
        <f>IF(ISNUMBER(($H169)),LEFT('Order Form'!$K$10,2),"")</f>
        <v/>
      </c>
      <c r="AD169" s="46"/>
      <c r="AE169" s="98" t="str">
        <f>IF(AC169="GR",LEFT('Order Form'!$K$11,2),"")</f>
        <v/>
      </c>
      <c r="AF169" s="46"/>
      <c r="AG169" s="50"/>
      <c r="AH169" s="50"/>
      <c r="AI169" s="98" t="str">
        <f>IF(ISNUMBER(($H169)),IF('Order Form'!$K$16="Yes","P",""),"")</f>
        <v/>
      </c>
      <c r="AJ169" s="46"/>
      <c r="AK169" s="118"/>
      <c r="AL169" s="118"/>
      <c r="AM169" s="46"/>
      <c r="AN169" s="46"/>
      <c r="AO169" s="50"/>
      <c r="AP169" s="46"/>
      <c r="AQ169" s="50"/>
      <c r="AR169" s="50"/>
      <c r="AS169" s="50"/>
      <c r="AZ169" s="98" t="str">
        <f>IF(ISNUMBER(($H169)),IF('Order Form'!$K$15="Yes","Y",""),"")</f>
        <v/>
      </c>
      <c r="BD169" s="99" t="e">
        <f>IF('Order Form'!#REF!&gt;0,"OF"," ")</f>
        <v>#REF!</v>
      </c>
      <c r="BE169" s="98" t="e">
        <f>IF('Order Form'!#REF!&gt;0,"Y"," ")</f>
        <v>#REF!</v>
      </c>
      <c r="BF169" s="98" t="e">
        <f>IF('Order Form'!#REF!&gt;0,"STANDARD"," ")</f>
        <v>#REF!</v>
      </c>
    </row>
    <row r="170" spans="1:58">
      <c r="A170" s="46"/>
      <c r="B170" s="105" t="str">
        <f>IF(ISNUMBER(($H170)),'Order Form'!$D$5,"")</f>
        <v/>
      </c>
      <c r="C170" s="104" t="str">
        <f>IF(ISNUMBER(($H170)),'Order Form'!$G$5,"")</f>
        <v/>
      </c>
      <c r="D170" s="104" t="e">
        <f>IF('Order Form'!#REF!="","",IF(ISNUMBER(($H170)),'Order Form'!#REF!,""))</f>
        <v>#REF!</v>
      </c>
      <c r="E170" s="47"/>
      <c r="F170" s="103" t="str">
        <f>IF(ISNUMBER((H170)),SUBSTITUTE(SUBSTITUTE('Order Form'!#REF!,"-","")," ",""),"")</f>
        <v/>
      </c>
      <c r="G170" s="48"/>
      <c r="H170" s="102" t="e">
        <f>IF('Order Form'!#REF!&gt;0,'Order Form'!#REF!," ")</f>
        <v>#REF!</v>
      </c>
      <c r="I170" s="101" t="str">
        <f>IF('Order Form'!$K$13="Yes",(IF('Order Form'!#REF!&gt;0,"",IF('Order Form'!$K$10&lt;&gt;"GR - Gratis",IF('Order Form'!#REF!=0,"",IF(ISNUMBER($H170),'Order Form'!#REF!,"")),""))),"")</f>
        <v/>
      </c>
      <c r="J170" s="101" t="str">
        <f>IF('Order Form'!$K$13="Yes",(IF('Order Form'!#REF!=0,"",IF('Order Form'!$K$10&lt;&gt;"GR - Gratis",IF(ISNUMBER($H170),'Order Form'!#REF!,""),""))),"")</f>
        <v/>
      </c>
      <c r="K170" s="49"/>
      <c r="L170" s="101" t="e">
        <f>IF('Order Form'!#REF!&gt;0,"",IF('Order Form'!#REF!=0,"",IF('Order Form'!$K$10&lt;&gt;"GR - Gratis",IF('Order Form'!$K$12="Yes",IF(ISNUMBER($H170),'Order Form'!#REF!*100,""),""),"")))</f>
        <v>#REF!</v>
      </c>
      <c r="M170" s="101" t="e">
        <f>IF('Order Form'!#REF!&gt;0,"",IF('Order Form'!$K$17=0,"",IF('Order Form'!$K$17=0,"",IF('Order Form'!$K$10&lt;&gt;"GR - Gratis",IF('Order Form'!$K$12="Yes",IF(ISNUMBER($H170),'Order Form'!$K$17*100,""),""),""))))</f>
        <v>#REF!</v>
      </c>
      <c r="N170" s="50"/>
      <c r="O170" s="100" t="str">
        <f>IF('Order Form'!$B$8="Name / Attent Of","",IF(ISNUMBER($H170),IF('Order Form'!$K$14="Yes",'Order Form'!$B$8,""),""))</f>
        <v/>
      </c>
      <c r="P170" s="108" t="str">
        <f>IF('Order Form'!$B$9="Company / Department","",IF(ISNUMBER($H170),IF('Order Form'!$K$14="Yes",'Order Form'!$B$9,""),""))</f>
        <v/>
      </c>
      <c r="Q170" s="100" t="str">
        <f>IF('Order Form'!$B$10="Address 1","",IF(ISNUMBER($H170),IF('Order Form'!$K$14="Yes",'Order Form'!$B$10,""),""))</f>
        <v/>
      </c>
      <c r="R170" s="100" t="str">
        <f>IF('Order Form'!$B$11="Address 2","",IF(ISNUMBER($H170),IF('Order Form'!$K$14="Yes",'Order Form'!$B$11,""),""))</f>
        <v/>
      </c>
      <c r="S170" s="108" t="str">
        <f>IF('Order Form'!$B$12="Address 3","",IF(ISNUMBER($H170),IF('Order Form'!$K$14="Yes",'Order Form'!$B$12,""),""))</f>
        <v/>
      </c>
      <c r="T170" s="100" t="str">
        <f>IF('Order Form'!$B$13="Town","",IF(ISNUMBER($H170),IF('Order Form'!$K$14="Yes",'Order Form'!$B$13,""),""))</f>
        <v/>
      </c>
      <c r="U170" s="46"/>
      <c r="V170" s="115" t="str">
        <f>IF('Order Form'!$B$14="Post Code","",IF(ISNUMBER($H170),IF('Order Form'!$K$14="Yes",'Order Form'!$B$14,""),""))</f>
        <v/>
      </c>
      <c r="W170" s="110" t="str">
        <f>IF('Order Form'!$B$15="Country","",IF(ISNUMBER($H170),IF('Order Form'!$K$14="Yes",VLOOKUP('Order Form'!$B$15,Lists!N:O,2,0),""),""))</f>
        <v/>
      </c>
      <c r="X170" s="112"/>
      <c r="Y170" s="111" t="str">
        <f>IF('Order Form'!$F$8="Phone","",IF(ISNUMBER($H170),IF('Order Form'!$K$14="Yes",'Order Form'!$F$8,""),""))</f>
        <v/>
      </c>
      <c r="Z170" s="109" t="str">
        <f>IF('Order Form'!$F$9="Email","",IF(ISNUMBER($H170),IF('Order Form'!$K$14="Yes",'Order Form'!$F$9,""),""))</f>
        <v/>
      </c>
      <c r="AA170" s="50"/>
      <c r="AC170" s="98" t="str">
        <f>IF(ISNUMBER(($H170)),LEFT('Order Form'!$K$10,2),"")</f>
        <v/>
      </c>
      <c r="AD170" s="46"/>
      <c r="AE170" s="98" t="str">
        <f>IF(AC170="GR",LEFT('Order Form'!$K$11,2),"")</f>
        <v/>
      </c>
      <c r="AF170" s="46"/>
      <c r="AG170" s="50"/>
      <c r="AH170" s="50"/>
      <c r="AI170" s="98" t="str">
        <f>IF(ISNUMBER(($H170)),IF('Order Form'!$K$16="Yes","P",""),"")</f>
        <v/>
      </c>
      <c r="AJ170" s="46"/>
      <c r="AK170" s="118"/>
      <c r="AL170" s="118"/>
      <c r="AM170" s="46"/>
      <c r="AN170" s="46"/>
      <c r="AO170" s="50"/>
      <c r="AP170" s="46"/>
      <c r="AQ170" s="50"/>
      <c r="AR170" s="50"/>
      <c r="AS170" s="50"/>
      <c r="AZ170" s="98" t="str">
        <f>IF(ISNUMBER(($H170)),IF('Order Form'!$K$15="Yes","Y",""),"")</f>
        <v/>
      </c>
      <c r="BD170" s="99" t="e">
        <f>IF('Order Form'!#REF!&gt;0,"OF"," ")</f>
        <v>#REF!</v>
      </c>
      <c r="BE170" s="98" t="e">
        <f>IF('Order Form'!#REF!&gt;0,"Y"," ")</f>
        <v>#REF!</v>
      </c>
      <c r="BF170" s="98" t="e">
        <f>IF('Order Form'!#REF!&gt;0,"STANDARD"," ")</f>
        <v>#REF!</v>
      </c>
    </row>
    <row r="171" spans="1:58">
      <c r="A171" s="46"/>
      <c r="B171" s="105" t="str">
        <f>IF(ISNUMBER(($H171)),'Order Form'!$D$5,"")</f>
        <v/>
      </c>
      <c r="C171" s="104" t="str">
        <f>IF(ISNUMBER(($H171)),'Order Form'!$G$5,"")</f>
        <v/>
      </c>
      <c r="D171" s="104" t="e">
        <f>IF('Order Form'!#REF!="","",IF(ISNUMBER(($H171)),'Order Form'!#REF!,""))</f>
        <v>#REF!</v>
      </c>
      <c r="E171" s="47"/>
      <c r="F171" s="103" t="str">
        <f>IF(ISNUMBER((H171)),SUBSTITUTE(SUBSTITUTE('Order Form'!#REF!,"-","")," ",""),"")</f>
        <v/>
      </c>
      <c r="G171" s="48"/>
      <c r="H171" s="102" t="e">
        <f>IF('Order Form'!#REF!&gt;0,'Order Form'!#REF!," ")</f>
        <v>#REF!</v>
      </c>
      <c r="I171" s="101" t="str">
        <f>IF('Order Form'!$K$13="Yes",(IF('Order Form'!#REF!&gt;0,"",IF('Order Form'!$K$10&lt;&gt;"GR - Gratis",IF('Order Form'!#REF!=0,"",IF(ISNUMBER($H171),'Order Form'!#REF!,"")),""))),"")</f>
        <v/>
      </c>
      <c r="J171" s="101" t="str">
        <f>IF('Order Form'!$K$13="Yes",(IF('Order Form'!#REF!=0,"",IF('Order Form'!$K$10&lt;&gt;"GR - Gratis",IF(ISNUMBER($H171),'Order Form'!#REF!,""),""))),"")</f>
        <v/>
      </c>
      <c r="K171" s="49"/>
      <c r="L171" s="101" t="e">
        <f>IF('Order Form'!#REF!&gt;0,"",IF('Order Form'!#REF!=0,"",IF('Order Form'!$K$10&lt;&gt;"GR - Gratis",IF('Order Form'!$K$12="Yes",IF(ISNUMBER($H171),'Order Form'!#REF!*100,""),""),"")))</f>
        <v>#REF!</v>
      </c>
      <c r="M171" s="101" t="e">
        <f>IF('Order Form'!#REF!&gt;0,"",IF('Order Form'!$K$17=0,"",IF('Order Form'!$K$17=0,"",IF('Order Form'!$K$10&lt;&gt;"GR - Gratis",IF('Order Form'!$K$12="Yes",IF(ISNUMBER($H171),'Order Form'!$K$17*100,""),""),""))))</f>
        <v>#REF!</v>
      </c>
      <c r="N171" s="50"/>
      <c r="O171" s="100" t="str">
        <f>IF('Order Form'!$B$8="Name / Attent Of","",IF(ISNUMBER($H171),IF('Order Form'!$K$14="Yes",'Order Form'!$B$8,""),""))</f>
        <v/>
      </c>
      <c r="P171" s="108" t="str">
        <f>IF('Order Form'!$B$9="Company / Department","",IF(ISNUMBER($H171),IF('Order Form'!$K$14="Yes",'Order Form'!$B$9,""),""))</f>
        <v/>
      </c>
      <c r="Q171" s="100" t="str">
        <f>IF('Order Form'!$B$10="Address 1","",IF(ISNUMBER($H171),IF('Order Form'!$K$14="Yes",'Order Form'!$B$10,""),""))</f>
        <v/>
      </c>
      <c r="R171" s="100" t="str">
        <f>IF('Order Form'!$B$11="Address 2","",IF(ISNUMBER($H171),IF('Order Form'!$K$14="Yes",'Order Form'!$B$11,""),""))</f>
        <v/>
      </c>
      <c r="S171" s="108" t="str">
        <f>IF('Order Form'!$B$12="Address 3","",IF(ISNUMBER($H171),IF('Order Form'!$K$14="Yes",'Order Form'!$B$12,""),""))</f>
        <v/>
      </c>
      <c r="T171" s="100" t="str">
        <f>IF('Order Form'!$B$13="Town","",IF(ISNUMBER($H171),IF('Order Form'!$K$14="Yes",'Order Form'!$B$13,""),""))</f>
        <v/>
      </c>
      <c r="U171" s="46"/>
      <c r="V171" s="115" t="str">
        <f>IF('Order Form'!$B$14="Post Code","",IF(ISNUMBER($H171),IF('Order Form'!$K$14="Yes",'Order Form'!$B$14,""),""))</f>
        <v/>
      </c>
      <c r="W171" s="110" t="str">
        <f>IF('Order Form'!$B$15="Country","",IF(ISNUMBER($H171),IF('Order Form'!$K$14="Yes",VLOOKUP('Order Form'!$B$15,Lists!N:O,2,0),""),""))</f>
        <v/>
      </c>
      <c r="X171" s="112"/>
      <c r="Y171" s="111" t="str">
        <f>IF('Order Form'!$F$8="Phone","",IF(ISNUMBER($H171),IF('Order Form'!$K$14="Yes",'Order Form'!$F$8,""),""))</f>
        <v/>
      </c>
      <c r="Z171" s="109" t="str">
        <f>IF('Order Form'!$F$9="Email","",IF(ISNUMBER($H171),IF('Order Form'!$K$14="Yes",'Order Form'!$F$9,""),""))</f>
        <v/>
      </c>
      <c r="AA171" s="50"/>
      <c r="AC171" s="98" t="str">
        <f>IF(ISNUMBER(($H171)),LEFT('Order Form'!$K$10,2),"")</f>
        <v/>
      </c>
      <c r="AD171" s="46"/>
      <c r="AE171" s="98" t="str">
        <f>IF(AC171="GR",LEFT('Order Form'!$K$11,2),"")</f>
        <v/>
      </c>
      <c r="AF171" s="46"/>
      <c r="AG171" s="50"/>
      <c r="AH171" s="50"/>
      <c r="AI171" s="98" t="str">
        <f>IF(ISNUMBER(($H171)),IF('Order Form'!$K$16="Yes","P",""),"")</f>
        <v/>
      </c>
      <c r="AJ171" s="46"/>
      <c r="AK171" s="118"/>
      <c r="AL171" s="118"/>
      <c r="AM171" s="46"/>
      <c r="AN171" s="46"/>
      <c r="AO171" s="50"/>
      <c r="AP171" s="46"/>
      <c r="AQ171" s="50"/>
      <c r="AR171" s="50"/>
      <c r="AS171" s="50"/>
      <c r="AZ171" s="98" t="str">
        <f>IF(ISNUMBER(($H171)),IF('Order Form'!$K$15="Yes","Y",""),"")</f>
        <v/>
      </c>
      <c r="BD171" s="99" t="e">
        <f>IF('Order Form'!#REF!&gt;0,"OF"," ")</f>
        <v>#REF!</v>
      </c>
      <c r="BE171" s="98" t="e">
        <f>IF('Order Form'!#REF!&gt;0,"Y"," ")</f>
        <v>#REF!</v>
      </c>
      <c r="BF171" s="98" t="e">
        <f>IF('Order Form'!#REF!&gt;0,"STANDARD"," ")</f>
        <v>#REF!</v>
      </c>
    </row>
    <row r="172" spans="1:58">
      <c r="A172" s="46"/>
      <c r="B172" s="105" t="str">
        <f>IF(ISNUMBER(($H172)),'Order Form'!$D$5,"")</f>
        <v/>
      </c>
      <c r="C172" s="104" t="str">
        <f>IF(ISNUMBER(($H172)),'Order Form'!$G$5,"")</f>
        <v/>
      </c>
      <c r="D172" s="104" t="e">
        <f>IF('Order Form'!#REF!="","",IF(ISNUMBER(($H172)),'Order Form'!#REF!,""))</f>
        <v>#REF!</v>
      </c>
      <c r="E172" s="47"/>
      <c r="F172" s="103" t="str">
        <f>IF(ISNUMBER((H172)),SUBSTITUTE(SUBSTITUTE('Order Form'!#REF!,"-","")," ",""),"")</f>
        <v/>
      </c>
      <c r="G172" s="48"/>
      <c r="H172" s="102" t="e">
        <f>IF('Order Form'!#REF!&gt;0,'Order Form'!#REF!," ")</f>
        <v>#REF!</v>
      </c>
      <c r="I172" s="101" t="str">
        <f>IF('Order Form'!$K$13="Yes",(IF('Order Form'!#REF!&gt;0,"",IF('Order Form'!$K$10&lt;&gt;"GR - Gratis",IF('Order Form'!#REF!=0,"",IF(ISNUMBER($H172),'Order Form'!#REF!,"")),""))),"")</f>
        <v/>
      </c>
      <c r="J172" s="101" t="str">
        <f>IF('Order Form'!$K$13="Yes",(IF('Order Form'!#REF!=0,"",IF('Order Form'!$K$10&lt;&gt;"GR - Gratis",IF(ISNUMBER($H172),'Order Form'!#REF!,""),""))),"")</f>
        <v/>
      </c>
      <c r="K172" s="49"/>
      <c r="L172" s="101" t="e">
        <f>IF('Order Form'!#REF!&gt;0,"",IF('Order Form'!#REF!=0,"",IF('Order Form'!$K$10&lt;&gt;"GR - Gratis",IF('Order Form'!$K$12="Yes",IF(ISNUMBER($H172),'Order Form'!#REF!*100,""),""),"")))</f>
        <v>#REF!</v>
      </c>
      <c r="M172" s="101" t="e">
        <f>IF('Order Form'!#REF!&gt;0,"",IF('Order Form'!$K$17=0,"",IF('Order Form'!$K$17=0,"",IF('Order Form'!$K$10&lt;&gt;"GR - Gratis",IF('Order Form'!$K$12="Yes",IF(ISNUMBER($H172),'Order Form'!$K$17*100,""),""),""))))</f>
        <v>#REF!</v>
      </c>
      <c r="N172" s="50"/>
      <c r="O172" s="100" t="str">
        <f>IF('Order Form'!$B$8="Name / Attent Of","",IF(ISNUMBER($H172),IF('Order Form'!$K$14="Yes",'Order Form'!$B$8,""),""))</f>
        <v/>
      </c>
      <c r="P172" s="108" t="str">
        <f>IF('Order Form'!$B$9="Company / Department","",IF(ISNUMBER($H172),IF('Order Form'!$K$14="Yes",'Order Form'!$B$9,""),""))</f>
        <v/>
      </c>
      <c r="Q172" s="100" t="str">
        <f>IF('Order Form'!$B$10="Address 1","",IF(ISNUMBER($H172),IF('Order Form'!$K$14="Yes",'Order Form'!$B$10,""),""))</f>
        <v/>
      </c>
      <c r="R172" s="100" t="str">
        <f>IF('Order Form'!$B$11="Address 2","",IF(ISNUMBER($H172),IF('Order Form'!$K$14="Yes",'Order Form'!$B$11,""),""))</f>
        <v/>
      </c>
      <c r="S172" s="108" t="str">
        <f>IF('Order Form'!$B$12="Address 3","",IF(ISNUMBER($H172),IF('Order Form'!$K$14="Yes",'Order Form'!$B$12,""),""))</f>
        <v/>
      </c>
      <c r="T172" s="100" t="str">
        <f>IF('Order Form'!$B$13="Town","",IF(ISNUMBER($H172),IF('Order Form'!$K$14="Yes",'Order Form'!$B$13,""),""))</f>
        <v/>
      </c>
      <c r="U172" s="46"/>
      <c r="V172" s="115" t="str">
        <f>IF('Order Form'!$B$14="Post Code","",IF(ISNUMBER($H172),IF('Order Form'!$K$14="Yes",'Order Form'!$B$14,""),""))</f>
        <v/>
      </c>
      <c r="W172" s="110" t="str">
        <f>IF('Order Form'!$B$15="Country","",IF(ISNUMBER($H172),IF('Order Form'!$K$14="Yes",VLOOKUP('Order Form'!$B$15,Lists!N:O,2,0),""),""))</f>
        <v/>
      </c>
      <c r="X172" s="112"/>
      <c r="Y172" s="111" t="str">
        <f>IF('Order Form'!$F$8="Phone","",IF(ISNUMBER($H172),IF('Order Form'!$K$14="Yes",'Order Form'!$F$8,""),""))</f>
        <v/>
      </c>
      <c r="Z172" s="109" t="str">
        <f>IF('Order Form'!$F$9="Email","",IF(ISNUMBER($H172),IF('Order Form'!$K$14="Yes",'Order Form'!$F$9,""),""))</f>
        <v/>
      </c>
      <c r="AA172" s="50"/>
      <c r="AC172" s="98" t="str">
        <f>IF(ISNUMBER(($H172)),LEFT('Order Form'!$K$10,2),"")</f>
        <v/>
      </c>
      <c r="AD172" s="46"/>
      <c r="AE172" s="98" t="str">
        <f>IF(AC172="GR",LEFT('Order Form'!$K$11,2),"")</f>
        <v/>
      </c>
      <c r="AF172" s="46"/>
      <c r="AG172" s="50"/>
      <c r="AH172" s="50"/>
      <c r="AI172" s="98" t="str">
        <f>IF(ISNUMBER(($H172)),IF('Order Form'!$K$16="Yes","P",""),"")</f>
        <v/>
      </c>
      <c r="AJ172" s="46"/>
      <c r="AK172" s="118"/>
      <c r="AL172" s="118"/>
      <c r="AM172" s="46"/>
      <c r="AN172" s="46"/>
      <c r="AO172" s="50"/>
      <c r="AP172" s="46"/>
      <c r="AQ172" s="50"/>
      <c r="AR172" s="50"/>
      <c r="AS172" s="50"/>
      <c r="AZ172" s="98" t="str">
        <f>IF(ISNUMBER(($H172)),IF('Order Form'!$K$15="Yes","Y",""),"")</f>
        <v/>
      </c>
      <c r="BD172" s="99" t="e">
        <f>IF('Order Form'!#REF!&gt;0,"OF"," ")</f>
        <v>#REF!</v>
      </c>
      <c r="BE172" s="98" t="e">
        <f>IF('Order Form'!#REF!&gt;0,"Y"," ")</f>
        <v>#REF!</v>
      </c>
      <c r="BF172" s="98" t="e">
        <f>IF('Order Form'!#REF!&gt;0,"STANDARD"," ")</f>
        <v>#REF!</v>
      </c>
    </row>
    <row r="173" spans="1:58">
      <c r="A173" s="46"/>
      <c r="B173" s="105" t="str">
        <f>IF(ISNUMBER(($H173)),'Order Form'!$D$5,"")</f>
        <v/>
      </c>
      <c r="C173" s="104" t="str">
        <f>IF(ISNUMBER(($H173)),'Order Form'!$G$5,"")</f>
        <v/>
      </c>
      <c r="D173" s="104" t="e">
        <f>IF('Order Form'!#REF!="","",IF(ISNUMBER(($H173)),'Order Form'!#REF!,""))</f>
        <v>#REF!</v>
      </c>
      <c r="E173" s="47"/>
      <c r="F173" s="103" t="str">
        <f>IF(ISNUMBER((H173)),SUBSTITUTE(SUBSTITUTE('Order Form'!#REF!,"-","")," ",""),"")</f>
        <v/>
      </c>
      <c r="G173" s="48"/>
      <c r="H173" s="102" t="e">
        <f>IF('Order Form'!#REF!&gt;0,'Order Form'!#REF!," ")</f>
        <v>#REF!</v>
      </c>
      <c r="I173" s="101" t="str">
        <f>IF('Order Form'!$K$13="Yes",(IF('Order Form'!#REF!&gt;0,"",IF('Order Form'!$K$10&lt;&gt;"GR - Gratis",IF('Order Form'!#REF!=0,"",IF(ISNUMBER($H173),'Order Form'!#REF!,"")),""))),"")</f>
        <v/>
      </c>
      <c r="J173" s="101" t="str">
        <f>IF('Order Form'!$K$13="Yes",(IF('Order Form'!#REF!=0,"",IF('Order Form'!$K$10&lt;&gt;"GR - Gratis",IF(ISNUMBER($H173),'Order Form'!#REF!,""),""))),"")</f>
        <v/>
      </c>
      <c r="K173" s="49"/>
      <c r="L173" s="101" t="e">
        <f>IF('Order Form'!#REF!&gt;0,"",IF('Order Form'!#REF!=0,"",IF('Order Form'!$K$10&lt;&gt;"GR - Gratis",IF('Order Form'!$K$12="Yes",IF(ISNUMBER($H173),'Order Form'!#REF!*100,""),""),"")))</f>
        <v>#REF!</v>
      </c>
      <c r="M173" s="101" t="e">
        <f>IF('Order Form'!#REF!&gt;0,"",IF('Order Form'!$K$17=0,"",IF('Order Form'!$K$17=0,"",IF('Order Form'!$K$10&lt;&gt;"GR - Gratis",IF('Order Form'!$K$12="Yes",IF(ISNUMBER($H173),'Order Form'!$K$17*100,""),""),""))))</f>
        <v>#REF!</v>
      </c>
      <c r="N173" s="50"/>
      <c r="O173" s="100" t="str">
        <f>IF('Order Form'!$B$8="Name / Attent Of","",IF(ISNUMBER($H173),IF('Order Form'!$K$14="Yes",'Order Form'!$B$8,""),""))</f>
        <v/>
      </c>
      <c r="P173" s="108" t="str">
        <f>IF('Order Form'!$B$9="Company / Department","",IF(ISNUMBER($H173),IF('Order Form'!$K$14="Yes",'Order Form'!$B$9,""),""))</f>
        <v/>
      </c>
      <c r="Q173" s="100" t="str">
        <f>IF('Order Form'!$B$10="Address 1","",IF(ISNUMBER($H173),IF('Order Form'!$K$14="Yes",'Order Form'!$B$10,""),""))</f>
        <v/>
      </c>
      <c r="R173" s="100" t="str">
        <f>IF('Order Form'!$B$11="Address 2","",IF(ISNUMBER($H173),IF('Order Form'!$K$14="Yes",'Order Form'!$B$11,""),""))</f>
        <v/>
      </c>
      <c r="S173" s="108" t="str">
        <f>IF('Order Form'!$B$12="Address 3","",IF(ISNUMBER($H173),IF('Order Form'!$K$14="Yes",'Order Form'!$B$12,""),""))</f>
        <v/>
      </c>
      <c r="T173" s="100" t="str">
        <f>IF('Order Form'!$B$13="Town","",IF(ISNUMBER($H173),IF('Order Form'!$K$14="Yes",'Order Form'!$B$13,""),""))</f>
        <v/>
      </c>
      <c r="U173" s="46"/>
      <c r="V173" s="115" t="str">
        <f>IF('Order Form'!$B$14="Post Code","",IF(ISNUMBER($H173),IF('Order Form'!$K$14="Yes",'Order Form'!$B$14,""),""))</f>
        <v/>
      </c>
      <c r="W173" s="110" t="str">
        <f>IF('Order Form'!$B$15="Country","",IF(ISNUMBER($H173),IF('Order Form'!$K$14="Yes",VLOOKUP('Order Form'!$B$15,Lists!N:O,2,0),""),""))</f>
        <v/>
      </c>
      <c r="X173" s="112"/>
      <c r="Y173" s="111" t="str">
        <f>IF('Order Form'!$F$8="Phone","",IF(ISNUMBER($H173),IF('Order Form'!$K$14="Yes",'Order Form'!$F$8,""),""))</f>
        <v/>
      </c>
      <c r="Z173" s="109" t="str">
        <f>IF('Order Form'!$F$9="Email","",IF(ISNUMBER($H173),IF('Order Form'!$K$14="Yes",'Order Form'!$F$9,""),""))</f>
        <v/>
      </c>
      <c r="AA173" s="50"/>
      <c r="AC173" s="98" t="str">
        <f>IF(ISNUMBER(($H173)),LEFT('Order Form'!$K$10,2),"")</f>
        <v/>
      </c>
      <c r="AD173" s="46"/>
      <c r="AE173" s="98" t="str">
        <f>IF(AC173="GR",LEFT('Order Form'!$K$11,2),"")</f>
        <v/>
      </c>
      <c r="AF173" s="46"/>
      <c r="AG173" s="50"/>
      <c r="AH173" s="50"/>
      <c r="AI173" s="98" t="str">
        <f>IF(ISNUMBER(($H173)),IF('Order Form'!$K$16="Yes","P",""),"")</f>
        <v/>
      </c>
      <c r="AJ173" s="46"/>
      <c r="AK173" s="118"/>
      <c r="AL173" s="118"/>
      <c r="AM173" s="46"/>
      <c r="AN173" s="46"/>
      <c r="AO173" s="50"/>
      <c r="AP173" s="46"/>
      <c r="AQ173" s="50"/>
      <c r="AR173" s="50"/>
      <c r="AS173" s="50"/>
      <c r="AZ173" s="98" t="str">
        <f>IF(ISNUMBER(($H173)),IF('Order Form'!$K$15="Yes","Y",""),"")</f>
        <v/>
      </c>
      <c r="BD173" s="99" t="e">
        <f>IF('Order Form'!#REF!&gt;0,"OF"," ")</f>
        <v>#REF!</v>
      </c>
      <c r="BE173" s="98" t="e">
        <f>IF('Order Form'!#REF!&gt;0,"Y"," ")</f>
        <v>#REF!</v>
      </c>
      <c r="BF173" s="98" t="e">
        <f>IF('Order Form'!#REF!&gt;0,"STANDARD"," ")</f>
        <v>#REF!</v>
      </c>
    </row>
    <row r="174" spans="1:58">
      <c r="A174" s="46"/>
      <c r="B174" s="105" t="str">
        <f>IF(ISNUMBER(($H174)),'Order Form'!$D$5,"")</f>
        <v/>
      </c>
      <c r="C174" s="104" t="str">
        <f>IF(ISNUMBER(($H174)),'Order Form'!$G$5,"")</f>
        <v/>
      </c>
      <c r="D174" s="104" t="e">
        <f>IF('Order Form'!#REF!="","",IF(ISNUMBER(($H174)),'Order Form'!#REF!,""))</f>
        <v>#REF!</v>
      </c>
      <c r="E174" s="47"/>
      <c r="F174" s="103" t="str">
        <f>IF(ISNUMBER((H174)),SUBSTITUTE(SUBSTITUTE('Order Form'!#REF!,"-","")," ",""),"")</f>
        <v/>
      </c>
      <c r="G174" s="48"/>
      <c r="H174" s="102" t="e">
        <f>IF('Order Form'!#REF!&gt;0,'Order Form'!#REF!," ")</f>
        <v>#REF!</v>
      </c>
      <c r="I174" s="101" t="str">
        <f>IF('Order Form'!$K$13="Yes",(IF('Order Form'!#REF!&gt;0,"",IF('Order Form'!$K$10&lt;&gt;"GR - Gratis",IF('Order Form'!#REF!=0,"",IF(ISNUMBER($H174),'Order Form'!#REF!,"")),""))),"")</f>
        <v/>
      </c>
      <c r="J174" s="101" t="str">
        <f>IF('Order Form'!$K$13="Yes",(IF('Order Form'!#REF!=0,"",IF('Order Form'!$K$10&lt;&gt;"GR - Gratis",IF(ISNUMBER($H174),'Order Form'!#REF!,""),""))),"")</f>
        <v/>
      </c>
      <c r="K174" s="49"/>
      <c r="L174" s="101" t="e">
        <f>IF('Order Form'!#REF!&gt;0,"",IF('Order Form'!#REF!=0,"",IF('Order Form'!$K$10&lt;&gt;"GR - Gratis",IF('Order Form'!$K$12="Yes",IF(ISNUMBER($H174),'Order Form'!#REF!*100,""),""),"")))</f>
        <v>#REF!</v>
      </c>
      <c r="M174" s="101" t="e">
        <f>IF('Order Form'!#REF!&gt;0,"",IF('Order Form'!$K$17=0,"",IF('Order Form'!$K$17=0,"",IF('Order Form'!$K$10&lt;&gt;"GR - Gratis",IF('Order Form'!$K$12="Yes",IF(ISNUMBER($H174),'Order Form'!$K$17*100,""),""),""))))</f>
        <v>#REF!</v>
      </c>
      <c r="N174" s="50"/>
      <c r="O174" s="100" t="str">
        <f>IF('Order Form'!$B$8="Name / Attent Of","",IF(ISNUMBER($H174),IF('Order Form'!$K$14="Yes",'Order Form'!$B$8,""),""))</f>
        <v/>
      </c>
      <c r="P174" s="108" t="str">
        <f>IF('Order Form'!$B$9="Company / Department","",IF(ISNUMBER($H174),IF('Order Form'!$K$14="Yes",'Order Form'!$B$9,""),""))</f>
        <v/>
      </c>
      <c r="Q174" s="100" t="str">
        <f>IF('Order Form'!$B$10="Address 1","",IF(ISNUMBER($H174),IF('Order Form'!$K$14="Yes",'Order Form'!$B$10,""),""))</f>
        <v/>
      </c>
      <c r="R174" s="100" t="str">
        <f>IF('Order Form'!$B$11="Address 2","",IF(ISNUMBER($H174),IF('Order Form'!$K$14="Yes",'Order Form'!$B$11,""),""))</f>
        <v/>
      </c>
      <c r="S174" s="108" t="str">
        <f>IF('Order Form'!$B$12="Address 3","",IF(ISNUMBER($H174),IF('Order Form'!$K$14="Yes",'Order Form'!$B$12,""),""))</f>
        <v/>
      </c>
      <c r="T174" s="100" t="str">
        <f>IF('Order Form'!$B$13="Town","",IF(ISNUMBER($H174),IF('Order Form'!$K$14="Yes",'Order Form'!$B$13,""),""))</f>
        <v/>
      </c>
      <c r="U174" s="46"/>
      <c r="V174" s="115" t="str">
        <f>IF('Order Form'!$B$14="Post Code","",IF(ISNUMBER($H174),IF('Order Form'!$K$14="Yes",'Order Form'!$B$14,""),""))</f>
        <v/>
      </c>
      <c r="W174" s="110" t="str">
        <f>IF('Order Form'!$B$15="Country","",IF(ISNUMBER($H174),IF('Order Form'!$K$14="Yes",VLOOKUP('Order Form'!$B$15,Lists!N:O,2,0),""),""))</f>
        <v/>
      </c>
      <c r="X174" s="112"/>
      <c r="Y174" s="111" t="str">
        <f>IF('Order Form'!$F$8="Phone","",IF(ISNUMBER($H174),IF('Order Form'!$K$14="Yes",'Order Form'!$F$8,""),""))</f>
        <v/>
      </c>
      <c r="Z174" s="109" t="str">
        <f>IF('Order Form'!$F$9="Email","",IF(ISNUMBER($H174),IF('Order Form'!$K$14="Yes",'Order Form'!$F$9,""),""))</f>
        <v/>
      </c>
      <c r="AA174" s="50"/>
      <c r="AC174" s="98" t="str">
        <f>IF(ISNUMBER(($H174)),LEFT('Order Form'!$K$10,2),"")</f>
        <v/>
      </c>
      <c r="AD174" s="46"/>
      <c r="AE174" s="98" t="str">
        <f>IF(AC174="GR",LEFT('Order Form'!$K$11,2),"")</f>
        <v/>
      </c>
      <c r="AF174" s="46"/>
      <c r="AG174" s="50"/>
      <c r="AH174" s="50"/>
      <c r="AI174" s="98" t="str">
        <f>IF(ISNUMBER(($H174)),IF('Order Form'!$K$16="Yes","P",""),"")</f>
        <v/>
      </c>
      <c r="AJ174" s="46"/>
      <c r="AK174" s="118"/>
      <c r="AL174" s="118"/>
      <c r="AM174" s="46"/>
      <c r="AN174" s="46"/>
      <c r="AO174" s="50"/>
      <c r="AP174" s="46"/>
      <c r="AQ174" s="50"/>
      <c r="AR174" s="50"/>
      <c r="AS174" s="50"/>
      <c r="AZ174" s="98" t="str">
        <f>IF(ISNUMBER(($H174)),IF('Order Form'!$K$15="Yes","Y",""),"")</f>
        <v/>
      </c>
      <c r="BD174" s="99" t="e">
        <f>IF('Order Form'!#REF!&gt;0,"OF"," ")</f>
        <v>#REF!</v>
      </c>
      <c r="BE174" s="98" t="e">
        <f>IF('Order Form'!#REF!&gt;0,"Y"," ")</f>
        <v>#REF!</v>
      </c>
      <c r="BF174" s="98" t="e">
        <f>IF('Order Form'!#REF!&gt;0,"STANDARD"," ")</f>
        <v>#REF!</v>
      </c>
    </row>
    <row r="175" spans="1:58">
      <c r="A175" s="46"/>
      <c r="B175" s="105" t="str">
        <f>IF(ISNUMBER(($H175)),'Order Form'!$D$5,"")</f>
        <v/>
      </c>
      <c r="C175" s="104" t="str">
        <f>IF(ISNUMBER(($H175)),'Order Form'!$G$5,"")</f>
        <v/>
      </c>
      <c r="D175" s="104" t="e">
        <f>IF('Order Form'!#REF!="","",IF(ISNUMBER(($H175)),'Order Form'!#REF!,""))</f>
        <v>#REF!</v>
      </c>
      <c r="E175" s="47"/>
      <c r="F175" s="103" t="str">
        <f>IF(ISNUMBER((H175)),SUBSTITUTE(SUBSTITUTE('Order Form'!#REF!,"-","")," ",""),"")</f>
        <v/>
      </c>
      <c r="G175" s="48"/>
      <c r="H175" s="102" t="e">
        <f>IF('Order Form'!#REF!&gt;0,'Order Form'!#REF!," ")</f>
        <v>#REF!</v>
      </c>
      <c r="I175" s="101" t="str">
        <f>IF('Order Form'!$K$13="Yes",(IF('Order Form'!#REF!&gt;0,"",IF('Order Form'!$K$10&lt;&gt;"GR - Gratis",IF('Order Form'!#REF!=0,"",IF(ISNUMBER($H175),'Order Form'!#REF!,"")),""))),"")</f>
        <v/>
      </c>
      <c r="J175" s="101" t="str">
        <f>IF('Order Form'!$K$13="Yes",(IF('Order Form'!#REF!=0,"",IF('Order Form'!$K$10&lt;&gt;"GR - Gratis",IF(ISNUMBER($H175),'Order Form'!#REF!,""),""))),"")</f>
        <v/>
      </c>
      <c r="K175" s="49"/>
      <c r="L175" s="101" t="e">
        <f>IF('Order Form'!#REF!&gt;0,"",IF('Order Form'!#REF!=0,"",IF('Order Form'!$K$10&lt;&gt;"GR - Gratis",IF('Order Form'!$K$12="Yes",IF(ISNUMBER($H175),'Order Form'!#REF!*100,""),""),"")))</f>
        <v>#REF!</v>
      </c>
      <c r="M175" s="101" t="e">
        <f>IF('Order Form'!#REF!&gt;0,"",IF('Order Form'!$K$17=0,"",IF('Order Form'!$K$17=0,"",IF('Order Form'!$K$10&lt;&gt;"GR - Gratis",IF('Order Form'!$K$12="Yes",IF(ISNUMBER($H175),'Order Form'!$K$17*100,""),""),""))))</f>
        <v>#REF!</v>
      </c>
      <c r="N175" s="50"/>
      <c r="O175" s="100" t="str">
        <f>IF('Order Form'!$B$8="Name / Attent Of","",IF(ISNUMBER($H175),IF('Order Form'!$K$14="Yes",'Order Form'!$B$8,""),""))</f>
        <v/>
      </c>
      <c r="P175" s="108" t="str">
        <f>IF('Order Form'!$B$9="Company / Department","",IF(ISNUMBER($H175),IF('Order Form'!$K$14="Yes",'Order Form'!$B$9,""),""))</f>
        <v/>
      </c>
      <c r="Q175" s="100" t="str">
        <f>IF('Order Form'!$B$10="Address 1","",IF(ISNUMBER($H175),IF('Order Form'!$K$14="Yes",'Order Form'!$B$10,""),""))</f>
        <v/>
      </c>
      <c r="R175" s="100" t="str">
        <f>IF('Order Form'!$B$11="Address 2","",IF(ISNUMBER($H175),IF('Order Form'!$K$14="Yes",'Order Form'!$B$11,""),""))</f>
        <v/>
      </c>
      <c r="S175" s="108" t="str">
        <f>IF('Order Form'!$B$12="Address 3","",IF(ISNUMBER($H175),IF('Order Form'!$K$14="Yes",'Order Form'!$B$12,""),""))</f>
        <v/>
      </c>
      <c r="T175" s="100" t="str">
        <f>IF('Order Form'!$B$13="Town","",IF(ISNUMBER($H175),IF('Order Form'!$K$14="Yes",'Order Form'!$B$13,""),""))</f>
        <v/>
      </c>
      <c r="U175" s="46"/>
      <c r="V175" s="115" t="str">
        <f>IF('Order Form'!$B$14="Post Code","",IF(ISNUMBER($H175),IF('Order Form'!$K$14="Yes",'Order Form'!$B$14,""),""))</f>
        <v/>
      </c>
      <c r="W175" s="110" t="str">
        <f>IF('Order Form'!$B$15="Country","",IF(ISNUMBER($H175),IF('Order Form'!$K$14="Yes",VLOOKUP('Order Form'!$B$15,Lists!N:O,2,0),""),""))</f>
        <v/>
      </c>
      <c r="X175" s="112"/>
      <c r="Y175" s="111" t="str">
        <f>IF('Order Form'!$F$8="Phone","",IF(ISNUMBER($H175),IF('Order Form'!$K$14="Yes",'Order Form'!$F$8,""),""))</f>
        <v/>
      </c>
      <c r="Z175" s="109" t="str">
        <f>IF('Order Form'!$F$9="Email","",IF(ISNUMBER($H175),IF('Order Form'!$K$14="Yes",'Order Form'!$F$9,""),""))</f>
        <v/>
      </c>
      <c r="AA175" s="50"/>
      <c r="AC175" s="98" t="str">
        <f>IF(ISNUMBER(($H175)),LEFT('Order Form'!$K$10,2),"")</f>
        <v/>
      </c>
      <c r="AD175" s="46"/>
      <c r="AE175" s="98" t="str">
        <f>IF(AC175="GR",LEFT('Order Form'!$K$11,2),"")</f>
        <v/>
      </c>
      <c r="AF175" s="46"/>
      <c r="AG175" s="50"/>
      <c r="AH175" s="50"/>
      <c r="AI175" s="98" t="str">
        <f>IF(ISNUMBER(($H175)),IF('Order Form'!$K$16="Yes","P",""),"")</f>
        <v/>
      </c>
      <c r="AJ175" s="46"/>
      <c r="AK175" s="118"/>
      <c r="AL175" s="118"/>
      <c r="AM175" s="46"/>
      <c r="AN175" s="46"/>
      <c r="AO175" s="50"/>
      <c r="AP175" s="46"/>
      <c r="AQ175" s="50"/>
      <c r="AR175" s="50"/>
      <c r="AS175" s="50"/>
      <c r="AZ175" s="98" t="str">
        <f>IF(ISNUMBER(($H175)),IF('Order Form'!$K$15="Yes","Y",""),"")</f>
        <v/>
      </c>
      <c r="BD175" s="99" t="e">
        <f>IF('Order Form'!#REF!&gt;0,"OF"," ")</f>
        <v>#REF!</v>
      </c>
      <c r="BE175" s="98" t="e">
        <f>IF('Order Form'!#REF!&gt;0,"Y"," ")</f>
        <v>#REF!</v>
      </c>
      <c r="BF175" s="98" t="e">
        <f>IF('Order Form'!#REF!&gt;0,"STANDARD"," ")</f>
        <v>#REF!</v>
      </c>
    </row>
    <row r="176" spans="1:58">
      <c r="A176" s="46"/>
      <c r="B176" s="105" t="str">
        <f>IF(ISNUMBER(($H176)),'Order Form'!$D$5,"")</f>
        <v/>
      </c>
      <c r="C176" s="104" t="str">
        <f>IF(ISNUMBER(($H176)),'Order Form'!$G$5,"")</f>
        <v/>
      </c>
      <c r="D176" s="104" t="e">
        <f>IF('Order Form'!#REF!="","",IF(ISNUMBER(($H176)),'Order Form'!#REF!,""))</f>
        <v>#REF!</v>
      </c>
      <c r="E176" s="47"/>
      <c r="F176" s="103" t="str">
        <f>IF(ISNUMBER((H176)),SUBSTITUTE(SUBSTITUTE('Order Form'!#REF!,"-","")," ",""),"")</f>
        <v/>
      </c>
      <c r="G176" s="48"/>
      <c r="H176" s="102" t="e">
        <f>IF('Order Form'!#REF!&gt;0,'Order Form'!#REF!," ")</f>
        <v>#REF!</v>
      </c>
      <c r="I176" s="101" t="str">
        <f>IF('Order Form'!$K$13="Yes",(IF('Order Form'!#REF!&gt;0,"",IF('Order Form'!$K$10&lt;&gt;"GR - Gratis",IF('Order Form'!#REF!=0,"",IF(ISNUMBER($H176),'Order Form'!#REF!,"")),""))),"")</f>
        <v/>
      </c>
      <c r="J176" s="101" t="str">
        <f>IF('Order Form'!$K$13="Yes",(IF('Order Form'!#REF!=0,"",IF('Order Form'!$K$10&lt;&gt;"GR - Gratis",IF(ISNUMBER($H176),'Order Form'!#REF!,""),""))),"")</f>
        <v/>
      </c>
      <c r="K176" s="49"/>
      <c r="L176" s="101" t="e">
        <f>IF('Order Form'!#REF!&gt;0,"",IF('Order Form'!#REF!=0,"",IF('Order Form'!$K$10&lt;&gt;"GR - Gratis",IF('Order Form'!$K$12="Yes",IF(ISNUMBER($H176),'Order Form'!#REF!*100,""),""),"")))</f>
        <v>#REF!</v>
      </c>
      <c r="M176" s="101" t="e">
        <f>IF('Order Form'!#REF!&gt;0,"",IF('Order Form'!$K$17=0,"",IF('Order Form'!$K$17=0,"",IF('Order Form'!$K$10&lt;&gt;"GR - Gratis",IF('Order Form'!$K$12="Yes",IF(ISNUMBER($H176),'Order Form'!$K$17*100,""),""),""))))</f>
        <v>#REF!</v>
      </c>
      <c r="N176" s="50"/>
      <c r="O176" s="100" t="str">
        <f>IF('Order Form'!$B$8="Name / Attent Of","",IF(ISNUMBER($H176),IF('Order Form'!$K$14="Yes",'Order Form'!$B$8,""),""))</f>
        <v/>
      </c>
      <c r="P176" s="108" t="str">
        <f>IF('Order Form'!$B$9="Company / Department","",IF(ISNUMBER($H176),IF('Order Form'!$K$14="Yes",'Order Form'!$B$9,""),""))</f>
        <v/>
      </c>
      <c r="Q176" s="100" t="str">
        <f>IF('Order Form'!$B$10="Address 1","",IF(ISNUMBER($H176),IF('Order Form'!$K$14="Yes",'Order Form'!$B$10,""),""))</f>
        <v/>
      </c>
      <c r="R176" s="100" t="str">
        <f>IF('Order Form'!$B$11="Address 2","",IF(ISNUMBER($H176),IF('Order Form'!$K$14="Yes",'Order Form'!$B$11,""),""))</f>
        <v/>
      </c>
      <c r="S176" s="108" t="str">
        <f>IF('Order Form'!$B$12="Address 3","",IF(ISNUMBER($H176),IF('Order Form'!$K$14="Yes",'Order Form'!$B$12,""),""))</f>
        <v/>
      </c>
      <c r="T176" s="100" t="str">
        <f>IF('Order Form'!$B$13="Town","",IF(ISNUMBER($H176),IF('Order Form'!$K$14="Yes",'Order Form'!$B$13,""),""))</f>
        <v/>
      </c>
      <c r="U176" s="46"/>
      <c r="V176" s="115" t="str">
        <f>IF('Order Form'!$B$14="Post Code","",IF(ISNUMBER($H176),IF('Order Form'!$K$14="Yes",'Order Form'!$B$14,""),""))</f>
        <v/>
      </c>
      <c r="W176" s="110" t="str">
        <f>IF('Order Form'!$B$15="Country","",IF(ISNUMBER($H176),IF('Order Form'!$K$14="Yes",VLOOKUP('Order Form'!$B$15,Lists!N:O,2,0),""),""))</f>
        <v/>
      </c>
      <c r="X176" s="112"/>
      <c r="Y176" s="111" t="str">
        <f>IF('Order Form'!$F$8="Phone","",IF(ISNUMBER($H176),IF('Order Form'!$K$14="Yes",'Order Form'!$F$8,""),""))</f>
        <v/>
      </c>
      <c r="Z176" s="109" t="str">
        <f>IF('Order Form'!$F$9="Email","",IF(ISNUMBER($H176),IF('Order Form'!$K$14="Yes",'Order Form'!$F$9,""),""))</f>
        <v/>
      </c>
      <c r="AA176" s="50"/>
      <c r="AC176" s="98" t="str">
        <f>IF(ISNUMBER(($H176)),LEFT('Order Form'!$K$10,2),"")</f>
        <v/>
      </c>
      <c r="AD176" s="46"/>
      <c r="AE176" s="98" t="str">
        <f>IF(AC176="GR",LEFT('Order Form'!$K$11,2),"")</f>
        <v/>
      </c>
      <c r="AF176" s="46"/>
      <c r="AG176" s="50"/>
      <c r="AH176" s="50"/>
      <c r="AI176" s="98" t="str">
        <f>IF(ISNUMBER(($H176)),IF('Order Form'!$K$16="Yes","P",""),"")</f>
        <v/>
      </c>
      <c r="AJ176" s="46"/>
      <c r="AK176" s="118"/>
      <c r="AL176" s="118"/>
      <c r="AM176" s="46"/>
      <c r="AN176" s="46"/>
      <c r="AO176" s="50"/>
      <c r="AP176" s="46"/>
      <c r="AQ176" s="50"/>
      <c r="AR176" s="50"/>
      <c r="AS176" s="50"/>
      <c r="AZ176" s="98" t="str">
        <f>IF(ISNUMBER(($H176)),IF('Order Form'!$K$15="Yes","Y",""),"")</f>
        <v/>
      </c>
      <c r="BD176" s="99" t="e">
        <f>IF('Order Form'!#REF!&gt;0,"OF"," ")</f>
        <v>#REF!</v>
      </c>
      <c r="BE176" s="98" t="e">
        <f>IF('Order Form'!#REF!&gt;0,"Y"," ")</f>
        <v>#REF!</v>
      </c>
      <c r="BF176" s="98" t="e">
        <f>IF('Order Form'!#REF!&gt;0,"STANDARD"," ")</f>
        <v>#REF!</v>
      </c>
    </row>
    <row r="177" spans="1:58">
      <c r="A177" s="46"/>
      <c r="B177" s="105" t="str">
        <f>IF(ISNUMBER(($H177)),'Order Form'!$D$5,"")</f>
        <v/>
      </c>
      <c r="C177" s="104" t="str">
        <f>IF(ISNUMBER(($H177)),'Order Form'!$G$5,"")</f>
        <v/>
      </c>
      <c r="D177" s="104" t="e">
        <f>IF('Order Form'!#REF!="","",IF(ISNUMBER(($H177)),'Order Form'!#REF!,""))</f>
        <v>#REF!</v>
      </c>
      <c r="E177" s="47"/>
      <c r="F177" s="103" t="str">
        <f>IF(ISNUMBER((H177)),SUBSTITUTE(SUBSTITUTE('Order Form'!#REF!,"-","")," ",""),"")</f>
        <v/>
      </c>
      <c r="G177" s="48"/>
      <c r="H177" s="102" t="e">
        <f>IF('Order Form'!#REF!&gt;0,'Order Form'!#REF!," ")</f>
        <v>#REF!</v>
      </c>
      <c r="I177" s="101" t="str">
        <f>IF('Order Form'!$K$13="Yes",(IF('Order Form'!#REF!&gt;0,"",IF('Order Form'!$K$10&lt;&gt;"GR - Gratis",IF('Order Form'!#REF!=0,"",IF(ISNUMBER($H177),'Order Form'!#REF!,"")),""))),"")</f>
        <v/>
      </c>
      <c r="J177" s="101" t="str">
        <f>IF('Order Form'!$K$13="Yes",(IF('Order Form'!#REF!=0,"",IF('Order Form'!$K$10&lt;&gt;"GR - Gratis",IF(ISNUMBER($H177),'Order Form'!#REF!,""),""))),"")</f>
        <v/>
      </c>
      <c r="K177" s="49"/>
      <c r="L177" s="101" t="e">
        <f>IF('Order Form'!#REF!&gt;0,"",IF('Order Form'!#REF!=0,"",IF('Order Form'!$K$10&lt;&gt;"GR - Gratis",IF('Order Form'!$K$12="Yes",IF(ISNUMBER($H177),'Order Form'!#REF!*100,""),""),"")))</f>
        <v>#REF!</v>
      </c>
      <c r="M177" s="101" t="e">
        <f>IF('Order Form'!#REF!&gt;0,"",IF('Order Form'!$K$17=0,"",IF('Order Form'!$K$17=0,"",IF('Order Form'!$K$10&lt;&gt;"GR - Gratis",IF('Order Form'!$K$12="Yes",IF(ISNUMBER($H177),'Order Form'!$K$17*100,""),""),""))))</f>
        <v>#REF!</v>
      </c>
      <c r="N177" s="50"/>
      <c r="O177" s="100" t="str">
        <f>IF('Order Form'!$B$8="Name / Attent Of","",IF(ISNUMBER($H177),IF('Order Form'!$K$14="Yes",'Order Form'!$B$8,""),""))</f>
        <v/>
      </c>
      <c r="P177" s="108" t="str">
        <f>IF('Order Form'!$B$9="Company / Department","",IF(ISNUMBER($H177),IF('Order Form'!$K$14="Yes",'Order Form'!$B$9,""),""))</f>
        <v/>
      </c>
      <c r="Q177" s="100" t="str">
        <f>IF('Order Form'!$B$10="Address 1","",IF(ISNUMBER($H177),IF('Order Form'!$K$14="Yes",'Order Form'!$B$10,""),""))</f>
        <v/>
      </c>
      <c r="R177" s="100" t="str">
        <f>IF('Order Form'!$B$11="Address 2","",IF(ISNUMBER($H177),IF('Order Form'!$K$14="Yes",'Order Form'!$B$11,""),""))</f>
        <v/>
      </c>
      <c r="S177" s="108" t="str">
        <f>IF('Order Form'!$B$12="Address 3","",IF(ISNUMBER($H177),IF('Order Form'!$K$14="Yes",'Order Form'!$B$12,""),""))</f>
        <v/>
      </c>
      <c r="T177" s="100" t="str">
        <f>IF('Order Form'!$B$13="Town","",IF(ISNUMBER($H177),IF('Order Form'!$K$14="Yes",'Order Form'!$B$13,""),""))</f>
        <v/>
      </c>
      <c r="U177" s="46"/>
      <c r="V177" s="115" t="str">
        <f>IF('Order Form'!$B$14="Post Code","",IF(ISNUMBER($H177),IF('Order Form'!$K$14="Yes",'Order Form'!$B$14,""),""))</f>
        <v/>
      </c>
      <c r="W177" s="110" t="str">
        <f>IF('Order Form'!$B$15="Country","",IF(ISNUMBER($H177),IF('Order Form'!$K$14="Yes",VLOOKUP('Order Form'!$B$15,Lists!N:O,2,0),""),""))</f>
        <v/>
      </c>
      <c r="X177" s="112"/>
      <c r="Y177" s="111" t="str">
        <f>IF('Order Form'!$F$8="Phone","",IF(ISNUMBER($H177),IF('Order Form'!$K$14="Yes",'Order Form'!$F$8,""),""))</f>
        <v/>
      </c>
      <c r="Z177" s="109" t="str">
        <f>IF('Order Form'!$F$9="Email","",IF(ISNUMBER($H177),IF('Order Form'!$K$14="Yes",'Order Form'!$F$9,""),""))</f>
        <v/>
      </c>
      <c r="AA177" s="50"/>
      <c r="AC177" s="98" t="str">
        <f>IF(ISNUMBER(($H177)),LEFT('Order Form'!$K$10,2),"")</f>
        <v/>
      </c>
      <c r="AD177" s="46"/>
      <c r="AE177" s="98" t="str">
        <f>IF(AC177="GR",LEFT('Order Form'!$K$11,2),"")</f>
        <v/>
      </c>
      <c r="AF177" s="46"/>
      <c r="AG177" s="50"/>
      <c r="AH177" s="50"/>
      <c r="AI177" s="98" t="str">
        <f>IF(ISNUMBER(($H177)),IF('Order Form'!$K$16="Yes","P",""),"")</f>
        <v/>
      </c>
      <c r="AJ177" s="46"/>
      <c r="AK177" s="118"/>
      <c r="AL177" s="118"/>
      <c r="AM177" s="46"/>
      <c r="AN177" s="46"/>
      <c r="AO177" s="50"/>
      <c r="AP177" s="46"/>
      <c r="AQ177" s="50"/>
      <c r="AR177" s="50"/>
      <c r="AS177" s="50"/>
      <c r="AZ177" s="98" t="str">
        <f>IF(ISNUMBER(($H177)),IF('Order Form'!$K$15="Yes","Y",""),"")</f>
        <v/>
      </c>
      <c r="BD177" s="99" t="e">
        <f>IF('Order Form'!#REF!&gt;0,"OF"," ")</f>
        <v>#REF!</v>
      </c>
      <c r="BE177" s="98" t="e">
        <f>IF('Order Form'!#REF!&gt;0,"Y"," ")</f>
        <v>#REF!</v>
      </c>
      <c r="BF177" s="98" t="e">
        <f>IF('Order Form'!#REF!&gt;0,"STANDARD"," ")</f>
        <v>#REF!</v>
      </c>
    </row>
    <row r="178" spans="1:58">
      <c r="A178" s="46"/>
      <c r="B178" s="105" t="str">
        <f>IF(ISNUMBER(($H178)),'Order Form'!$D$5,"")</f>
        <v/>
      </c>
      <c r="C178" s="104" t="str">
        <f>IF(ISNUMBER(($H178)),'Order Form'!$G$5,"")</f>
        <v/>
      </c>
      <c r="D178" s="104" t="e">
        <f>IF('Order Form'!#REF!="","",IF(ISNUMBER(($H178)),'Order Form'!#REF!,""))</f>
        <v>#REF!</v>
      </c>
      <c r="E178" s="47"/>
      <c r="F178" s="103" t="str">
        <f>IF(ISNUMBER((H178)),SUBSTITUTE(SUBSTITUTE('Order Form'!#REF!,"-","")," ",""),"")</f>
        <v/>
      </c>
      <c r="G178" s="48"/>
      <c r="H178" s="102" t="e">
        <f>IF('Order Form'!#REF!&gt;0,'Order Form'!#REF!," ")</f>
        <v>#REF!</v>
      </c>
      <c r="I178" s="101" t="str">
        <f>IF('Order Form'!$K$13="Yes",(IF('Order Form'!#REF!&gt;0,"",IF('Order Form'!$K$10&lt;&gt;"GR - Gratis",IF('Order Form'!#REF!=0,"",IF(ISNUMBER($H178),'Order Form'!#REF!,"")),""))),"")</f>
        <v/>
      </c>
      <c r="J178" s="101" t="str">
        <f>IF('Order Form'!$K$13="Yes",(IF('Order Form'!#REF!=0,"",IF('Order Form'!$K$10&lt;&gt;"GR - Gratis",IF(ISNUMBER($H178),'Order Form'!#REF!,""),""))),"")</f>
        <v/>
      </c>
      <c r="K178" s="49"/>
      <c r="L178" s="101" t="e">
        <f>IF('Order Form'!#REF!&gt;0,"",IF('Order Form'!#REF!=0,"",IF('Order Form'!$K$10&lt;&gt;"GR - Gratis",IF('Order Form'!$K$12="Yes",IF(ISNUMBER($H178),'Order Form'!#REF!*100,""),""),"")))</f>
        <v>#REF!</v>
      </c>
      <c r="M178" s="101" t="e">
        <f>IF('Order Form'!#REF!&gt;0,"",IF('Order Form'!$K$17=0,"",IF('Order Form'!$K$17=0,"",IF('Order Form'!$K$10&lt;&gt;"GR - Gratis",IF('Order Form'!$K$12="Yes",IF(ISNUMBER($H178),'Order Form'!$K$17*100,""),""),""))))</f>
        <v>#REF!</v>
      </c>
      <c r="N178" s="50"/>
      <c r="O178" s="100" t="str">
        <f>IF('Order Form'!$B$8="Name / Attent Of","",IF(ISNUMBER($H178),IF('Order Form'!$K$14="Yes",'Order Form'!$B$8,""),""))</f>
        <v/>
      </c>
      <c r="P178" s="108" t="str">
        <f>IF('Order Form'!$B$9="Company / Department","",IF(ISNUMBER($H178),IF('Order Form'!$K$14="Yes",'Order Form'!$B$9,""),""))</f>
        <v/>
      </c>
      <c r="Q178" s="100" t="str">
        <f>IF('Order Form'!$B$10="Address 1","",IF(ISNUMBER($H178),IF('Order Form'!$K$14="Yes",'Order Form'!$B$10,""),""))</f>
        <v/>
      </c>
      <c r="R178" s="100" t="str">
        <f>IF('Order Form'!$B$11="Address 2","",IF(ISNUMBER($H178),IF('Order Form'!$K$14="Yes",'Order Form'!$B$11,""),""))</f>
        <v/>
      </c>
      <c r="S178" s="108" t="str">
        <f>IF('Order Form'!$B$12="Address 3","",IF(ISNUMBER($H178),IF('Order Form'!$K$14="Yes",'Order Form'!$B$12,""),""))</f>
        <v/>
      </c>
      <c r="T178" s="100" t="str">
        <f>IF('Order Form'!$B$13="Town","",IF(ISNUMBER($H178),IF('Order Form'!$K$14="Yes",'Order Form'!$B$13,""),""))</f>
        <v/>
      </c>
      <c r="U178" s="46"/>
      <c r="V178" s="115" t="str">
        <f>IF('Order Form'!$B$14="Post Code","",IF(ISNUMBER($H178),IF('Order Form'!$K$14="Yes",'Order Form'!$B$14,""),""))</f>
        <v/>
      </c>
      <c r="W178" s="110" t="str">
        <f>IF('Order Form'!$B$15="Country","",IF(ISNUMBER($H178),IF('Order Form'!$K$14="Yes",VLOOKUP('Order Form'!$B$15,Lists!N:O,2,0),""),""))</f>
        <v/>
      </c>
      <c r="X178" s="112"/>
      <c r="Y178" s="111" t="str">
        <f>IF('Order Form'!$F$8="Phone","",IF(ISNUMBER($H178),IF('Order Form'!$K$14="Yes",'Order Form'!$F$8,""),""))</f>
        <v/>
      </c>
      <c r="Z178" s="109" t="str">
        <f>IF('Order Form'!$F$9="Email","",IF(ISNUMBER($H178),IF('Order Form'!$K$14="Yes",'Order Form'!$F$9,""),""))</f>
        <v/>
      </c>
      <c r="AA178" s="50"/>
      <c r="AC178" s="98" t="str">
        <f>IF(ISNUMBER(($H178)),LEFT('Order Form'!$K$10,2),"")</f>
        <v/>
      </c>
      <c r="AD178" s="46"/>
      <c r="AE178" s="98" t="str">
        <f>IF(AC178="GR",LEFT('Order Form'!$K$11,2),"")</f>
        <v/>
      </c>
      <c r="AF178" s="46"/>
      <c r="AG178" s="50"/>
      <c r="AH178" s="50"/>
      <c r="AI178" s="98" t="str">
        <f>IF(ISNUMBER(($H178)),IF('Order Form'!$K$16="Yes","P",""),"")</f>
        <v/>
      </c>
      <c r="AJ178" s="46"/>
      <c r="AK178" s="118"/>
      <c r="AL178" s="118"/>
      <c r="AM178" s="46"/>
      <c r="AN178" s="46"/>
      <c r="AO178" s="50"/>
      <c r="AP178" s="46"/>
      <c r="AQ178" s="50"/>
      <c r="AR178" s="50"/>
      <c r="AS178" s="50"/>
      <c r="AZ178" s="98" t="str">
        <f>IF(ISNUMBER(($H178)),IF('Order Form'!$K$15="Yes","Y",""),"")</f>
        <v/>
      </c>
      <c r="BD178" s="99" t="e">
        <f>IF('Order Form'!#REF!&gt;0,"OF"," ")</f>
        <v>#REF!</v>
      </c>
      <c r="BE178" s="98" t="e">
        <f>IF('Order Form'!#REF!&gt;0,"Y"," ")</f>
        <v>#REF!</v>
      </c>
      <c r="BF178" s="98" t="e">
        <f>IF('Order Form'!#REF!&gt;0,"STANDARD"," ")</f>
        <v>#REF!</v>
      </c>
    </row>
    <row r="179" spans="1:58">
      <c r="A179" s="46"/>
      <c r="B179" s="105" t="str">
        <f>IF(ISNUMBER(($H179)),'Order Form'!$D$5,"")</f>
        <v/>
      </c>
      <c r="C179" s="104" t="str">
        <f>IF(ISNUMBER(($H179)),'Order Form'!$G$5,"")</f>
        <v/>
      </c>
      <c r="D179" s="104" t="e">
        <f>IF('Order Form'!#REF!="","",IF(ISNUMBER(($H179)),'Order Form'!#REF!,""))</f>
        <v>#REF!</v>
      </c>
      <c r="E179" s="47"/>
      <c r="F179" s="103" t="str">
        <f>IF(ISNUMBER((H179)),SUBSTITUTE(SUBSTITUTE('Order Form'!#REF!,"-","")," ",""),"")</f>
        <v/>
      </c>
      <c r="G179" s="48"/>
      <c r="H179" s="102" t="e">
        <f>IF('Order Form'!#REF!&gt;0,'Order Form'!#REF!," ")</f>
        <v>#REF!</v>
      </c>
      <c r="I179" s="101" t="str">
        <f>IF('Order Form'!$K$13="Yes",(IF('Order Form'!#REF!&gt;0,"",IF('Order Form'!$K$10&lt;&gt;"GR - Gratis",IF('Order Form'!#REF!=0,"",IF(ISNUMBER($H179),'Order Form'!#REF!,"")),""))),"")</f>
        <v/>
      </c>
      <c r="J179" s="101" t="str">
        <f>IF('Order Form'!$K$13="Yes",(IF('Order Form'!#REF!=0,"",IF('Order Form'!$K$10&lt;&gt;"GR - Gratis",IF(ISNUMBER($H179),'Order Form'!#REF!,""),""))),"")</f>
        <v/>
      </c>
      <c r="K179" s="49"/>
      <c r="L179" s="101" t="e">
        <f>IF('Order Form'!#REF!&gt;0,"",IF('Order Form'!#REF!=0,"",IF('Order Form'!$K$10&lt;&gt;"GR - Gratis",IF('Order Form'!$K$12="Yes",IF(ISNUMBER($H179),'Order Form'!#REF!*100,""),""),"")))</f>
        <v>#REF!</v>
      </c>
      <c r="M179" s="101" t="e">
        <f>IF('Order Form'!#REF!&gt;0,"",IF('Order Form'!$K$17=0,"",IF('Order Form'!$K$17=0,"",IF('Order Form'!$K$10&lt;&gt;"GR - Gratis",IF('Order Form'!$K$12="Yes",IF(ISNUMBER($H179),'Order Form'!$K$17*100,""),""),""))))</f>
        <v>#REF!</v>
      </c>
      <c r="N179" s="50"/>
      <c r="O179" s="100" t="str">
        <f>IF('Order Form'!$B$8="Name / Attent Of","",IF(ISNUMBER($H179),IF('Order Form'!$K$14="Yes",'Order Form'!$B$8,""),""))</f>
        <v/>
      </c>
      <c r="P179" s="108" t="str">
        <f>IF('Order Form'!$B$9="Company / Department","",IF(ISNUMBER($H179),IF('Order Form'!$K$14="Yes",'Order Form'!$B$9,""),""))</f>
        <v/>
      </c>
      <c r="Q179" s="100" t="str">
        <f>IF('Order Form'!$B$10="Address 1","",IF(ISNUMBER($H179),IF('Order Form'!$K$14="Yes",'Order Form'!$B$10,""),""))</f>
        <v/>
      </c>
      <c r="R179" s="100" t="str">
        <f>IF('Order Form'!$B$11="Address 2","",IF(ISNUMBER($H179),IF('Order Form'!$K$14="Yes",'Order Form'!$B$11,""),""))</f>
        <v/>
      </c>
      <c r="S179" s="108" t="str">
        <f>IF('Order Form'!$B$12="Address 3","",IF(ISNUMBER($H179),IF('Order Form'!$K$14="Yes",'Order Form'!$B$12,""),""))</f>
        <v/>
      </c>
      <c r="T179" s="100" t="str">
        <f>IF('Order Form'!$B$13="Town","",IF(ISNUMBER($H179),IF('Order Form'!$K$14="Yes",'Order Form'!$B$13,""),""))</f>
        <v/>
      </c>
      <c r="U179" s="46"/>
      <c r="V179" s="115" t="str">
        <f>IF('Order Form'!$B$14="Post Code","",IF(ISNUMBER($H179),IF('Order Form'!$K$14="Yes",'Order Form'!$B$14,""),""))</f>
        <v/>
      </c>
      <c r="W179" s="110" t="str">
        <f>IF('Order Form'!$B$15="Country","",IF(ISNUMBER($H179),IF('Order Form'!$K$14="Yes",VLOOKUP('Order Form'!$B$15,Lists!N:O,2,0),""),""))</f>
        <v/>
      </c>
      <c r="X179" s="112"/>
      <c r="Y179" s="111" t="str">
        <f>IF('Order Form'!$F$8="Phone","",IF(ISNUMBER($H179),IF('Order Form'!$K$14="Yes",'Order Form'!$F$8,""),""))</f>
        <v/>
      </c>
      <c r="Z179" s="109" t="str">
        <f>IF('Order Form'!$F$9="Email","",IF(ISNUMBER($H179),IF('Order Form'!$K$14="Yes",'Order Form'!$F$9,""),""))</f>
        <v/>
      </c>
      <c r="AA179" s="50"/>
      <c r="AC179" s="98" t="str">
        <f>IF(ISNUMBER(($H179)),LEFT('Order Form'!$K$10,2),"")</f>
        <v/>
      </c>
      <c r="AD179" s="46"/>
      <c r="AE179" s="98" t="str">
        <f>IF(AC179="GR",LEFT('Order Form'!$K$11,2),"")</f>
        <v/>
      </c>
      <c r="AF179" s="46"/>
      <c r="AG179" s="50"/>
      <c r="AH179" s="50"/>
      <c r="AI179" s="98" t="str">
        <f>IF(ISNUMBER(($H179)),IF('Order Form'!$K$16="Yes","P",""),"")</f>
        <v/>
      </c>
      <c r="AJ179" s="46"/>
      <c r="AK179" s="118"/>
      <c r="AL179" s="118"/>
      <c r="AM179" s="46"/>
      <c r="AN179" s="46"/>
      <c r="AO179" s="50"/>
      <c r="AP179" s="46"/>
      <c r="AQ179" s="50"/>
      <c r="AR179" s="50"/>
      <c r="AS179" s="50"/>
      <c r="AZ179" s="98" t="str">
        <f>IF(ISNUMBER(($H179)),IF('Order Form'!$K$15="Yes","Y",""),"")</f>
        <v/>
      </c>
      <c r="BD179" s="99" t="e">
        <f>IF('Order Form'!#REF!&gt;0,"OF"," ")</f>
        <v>#REF!</v>
      </c>
      <c r="BE179" s="98" t="e">
        <f>IF('Order Form'!#REF!&gt;0,"Y"," ")</f>
        <v>#REF!</v>
      </c>
      <c r="BF179" s="98" t="e">
        <f>IF('Order Form'!#REF!&gt;0,"STANDARD"," ")</f>
        <v>#REF!</v>
      </c>
    </row>
    <row r="180" spans="1:58">
      <c r="A180" s="46"/>
      <c r="B180" s="105" t="str">
        <f>IF(ISNUMBER(($H180)),'Order Form'!$D$5,"")</f>
        <v/>
      </c>
      <c r="C180" s="104" t="str">
        <f>IF(ISNUMBER(($H180)),'Order Form'!$G$5,"")</f>
        <v/>
      </c>
      <c r="D180" s="104" t="e">
        <f>IF('Order Form'!#REF!="","",IF(ISNUMBER(($H180)),'Order Form'!#REF!,""))</f>
        <v>#REF!</v>
      </c>
      <c r="E180" s="47"/>
      <c r="F180" s="103" t="str">
        <f>IF(ISNUMBER((H180)),SUBSTITUTE(SUBSTITUTE('Order Form'!#REF!,"-","")," ",""),"")</f>
        <v/>
      </c>
      <c r="G180" s="48"/>
      <c r="H180" s="102" t="e">
        <f>IF('Order Form'!#REF!&gt;0,'Order Form'!#REF!," ")</f>
        <v>#REF!</v>
      </c>
      <c r="I180" s="101" t="str">
        <f>IF('Order Form'!$K$13="Yes",(IF('Order Form'!#REF!&gt;0,"",IF('Order Form'!$K$10&lt;&gt;"GR - Gratis",IF('Order Form'!#REF!=0,"",IF(ISNUMBER($H180),'Order Form'!#REF!,"")),""))),"")</f>
        <v/>
      </c>
      <c r="J180" s="101" t="str">
        <f>IF('Order Form'!$K$13="Yes",(IF('Order Form'!#REF!=0,"",IF('Order Form'!$K$10&lt;&gt;"GR - Gratis",IF(ISNUMBER($H180),'Order Form'!#REF!,""),""))),"")</f>
        <v/>
      </c>
      <c r="K180" s="49"/>
      <c r="L180" s="101" t="e">
        <f>IF('Order Form'!#REF!&gt;0,"",IF('Order Form'!#REF!=0,"",IF('Order Form'!$K$10&lt;&gt;"GR - Gratis",IF('Order Form'!$K$12="Yes",IF(ISNUMBER($H180),'Order Form'!#REF!*100,""),""),"")))</f>
        <v>#REF!</v>
      </c>
      <c r="M180" s="101" t="e">
        <f>IF('Order Form'!#REF!&gt;0,"",IF('Order Form'!$K$17=0,"",IF('Order Form'!$K$17=0,"",IF('Order Form'!$K$10&lt;&gt;"GR - Gratis",IF('Order Form'!$K$12="Yes",IF(ISNUMBER($H180),'Order Form'!$K$17*100,""),""),""))))</f>
        <v>#REF!</v>
      </c>
      <c r="N180" s="50"/>
      <c r="O180" s="100" t="str">
        <f>IF('Order Form'!$B$8="Name / Attent Of","",IF(ISNUMBER($H180),IF('Order Form'!$K$14="Yes",'Order Form'!$B$8,""),""))</f>
        <v/>
      </c>
      <c r="P180" s="108" t="str">
        <f>IF('Order Form'!$B$9="Company / Department","",IF(ISNUMBER($H180),IF('Order Form'!$K$14="Yes",'Order Form'!$B$9,""),""))</f>
        <v/>
      </c>
      <c r="Q180" s="100" t="str">
        <f>IF('Order Form'!$B$10="Address 1","",IF(ISNUMBER($H180),IF('Order Form'!$K$14="Yes",'Order Form'!$B$10,""),""))</f>
        <v/>
      </c>
      <c r="R180" s="100" t="str">
        <f>IF('Order Form'!$B$11="Address 2","",IF(ISNUMBER($H180),IF('Order Form'!$K$14="Yes",'Order Form'!$B$11,""),""))</f>
        <v/>
      </c>
      <c r="S180" s="108" t="str">
        <f>IF('Order Form'!$B$12="Address 3","",IF(ISNUMBER($H180),IF('Order Form'!$K$14="Yes",'Order Form'!$B$12,""),""))</f>
        <v/>
      </c>
      <c r="T180" s="100" t="str">
        <f>IF('Order Form'!$B$13="Town","",IF(ISNUMBER($H180),IF('Order Form'!$K$14="Yes",'Order Form'!$B$13,""),""))</f>
        <v/>
      </c>
      <c r="U180" s="46"/>
      <c r="V180" s="115" t="str">
        <f>IF('Order Form'!$B$14="Post Code","",IF(ISNUMBER($H180),IF('Order Form'!$K$14="Yes",'Order Form'!$B$14,""),""))</f>
        <v/>
      </c>
      <c r="W180" s="110" t="str">
        <f>IF('Order Form'!$B$15="Country","",IF(ISNUMBER($H180),IF('Order Form'!$K$14="Yes",VLOOKUP('Order Form'!$B$15,Lists!N:O,2,0),""),""))</f>
        <v/>
      </c>
      <c r="X180" s="112"/>
      <c r="Y180" s="111" t="str">
        <f>IF('Order Form'!$F$8="Phone","",IF(ISNUMBER($H180),IF('Order Form'!$K$14="Yes",'Order Form'!$F$8,""),""))</f>
        <v/>
      </c>
      <c r="Z180" s="109" t="str">
        <f>IF('Order Form'!$F$9="Email","",IF(ISNUMBER($H180),IF('Order Form'!$K$14="Yes",'Order Form'!$F$9,""),""))</f>
        <v/>
      </c>
      <c r="AA180" s="50"/>
      <c r="AC180" s="98" t="str">
        <f>IF(ISNUMBER(($H180)),LEFT('Order Form'!$K$10,2),"")</f>
        <v/>
      </c>
      <c r="AD180" s="46"/>
      <c r="AE180" s="98" t="str">
        <f>IF(AC180="GR",LEFT('Order Form'!$K$11,2),"")</f>
        <v/>
      </c>
      <c r="AF180" s="46"/>
      <c r="AG180" s="50"/>
      <c r="AH180" s="50"/>
      <c r="AI180" s="98" t="str">
        <f>IF(ISNUMBER(($H180)),IF('Order Form'!$K$16="Yes","P",""),"")</f>
        <v/>
      </c>
      <c r="AJ180" s="46"/>
      <c r="AK180" s="118"/>
      <c r="AL180" s="118"/>
      <c r="AM180" s="46"/>
      <c r="AN180" s="46"/>
      <c r="AO180" s="50"/>
      <c r="AP180" s="46"/>
      <c r="AQ180" s="50"/>
      <c r="AR180" s="50"/>
      <c r="AS180" s="50"/>
      <c r="AZ180" s="98" t="str">
        <f>IF(ISNUMBER(($H180)),IF('Order Form'!$K$15="Yes","Y",""),"")</f>
        <v/>
      </c>
      <c r="BD180" s="99" t="e">
        <f>IF('Order Form'!#REF!&gt;0,"OF"," ")</f>
        <v>#REF!</v>
      </c>
      <c r="BE180" s="98" t="e">
        <f>IF('Order Form'!#REF!&gt;0,"Y"," ")</f>
        <v>#REF!</v>
      </c>
      <c r="BF180" s="98" t="e">
        <f>IF('Order Form'!#REF!&gt;0,"STANDARD"," ")</f>
        <v>#REF!</v>
      </c>
    </row>
    <row r="181" spans="1:58">
      <c r="A181" s="46"/>
      <c r="B181" s="105" t="str">
        <f>IF(ISNUMBER(($H181)),'Order Form'!$D$5,"")</f>
        <v/>
      </c>
      <c r="C181" s="104" t="str">
        <f>IF(ISNUMBER(($H181)),'Order Form'!$G$5,"")</f>
        <v/>
      </c>
      <c r="D181" s="104" t="e">
        <f>IF('Order Form'!#REF!="","",IF(ISNUMBER(($H181)),'Order Form'!#REF!,""))</f>
        <v>#REF!</v>
      </c>
      <c r="E181" s="47"/>
      <c r="F181" s="103" t="str">
        <f>IF(ISNUMBER((H181)),SUBSTITUTE(SUBSTITUTE('Order Form'!#REF!,"-","")," ",""),"")</f>
        <v/>
      </c>
      <c r="G181" s="48"/>
      <c r="H181" s="102" t="e">
        <f>IF('Order Form'!#REF!&gt;0,'Order Form'!#REF!," ")</f>
        <v>#REF!</v>
      </c>
      <c r="I181" s="101" t="str">
        <f>IF('Order Form'!$K$13="Yes",(IF('Order Form'!#REF!&gt;0,"",IF('Order Form'!$K$10&lt;&gt;"GR - Gratis",IF('Order Form'!#REF!=0,"",IF(ISNUMBER($H181),'Order Form'!#REF!,"")),""))),"")</f>
        <v/>
      </c>
      <c r="J181" s="101" t="str">
        <f>IF('Order Form'!$K$13="Yes",(IF('Order Form'!#REF!=0,"",IF('Order Form'!$K$10&lt;&gt;"GR - Gratis",IF(ISNUMBER($H181),'Order Form'!#REF!,""),""))),"")</f>
        <v/>
      </c>
      <c r="K181" s="49"/>
      <c r="L181" s="101" t="e">
        <f>IF('Order Form'!#REF!&gt;0,"",IF('Order Form'!#REF!=0,"",IF('Order Form'!$K$10&lt;&gt;"GR - Gratis",IF('Order Form'!$K$12="Yes",IF(ISNUMBER($H181),'Order Form'!#REF!*100,""),""),"")))</f>
        <v>#REF!</v>
      </c>
      <c r="M181" s="101" t="e">
        <f>IF('Order Form'!#REF!&gt;0,"",IF('Order Form'!$K$17=0,"",IF('Order Form'!$K$17=0,"",IF('Order Form'!$K$10&lt;&gt;"GR - Gratis",IF('Order Form'!$K$12="Yes",IF(ISNUMBER($H181),'Order Form'!$K$17*100,""),""),""))))</f>
        <v>#REF!</v>
      </c>
      <c r="N181" s="50"/>
      <c r="O181" s="100" t="str">
        <f>IF('Order Form'!$B$8="Name / Attent Of","",IF(ISNUMBER($H181),IF('Order Form'!$K$14="Yes",'Order Form'!$B$8,""),""))</f>
        <v/>
      </c>
      <c r="P181" s="108" t="str">
        <f>IF('Order Form'!$B$9="Company / Department","",IF(ISNUMBER($H181),IF('Order Form'!$K$14="Yes",'Order Form'!$B$9,""),""))</f>
        <v/>
      </c>
      <c r="Q181" s="100" t="str">
        <f>IF('Order Form'!$B$10="Address 1","",IF(ISNUMBER($H181),IF('Order Form'!$K$14="Yes",'Order Form'!$B$10,""),""))</f>
        <v/>
      </c>
      <c r="R181" s="100" t="str">
        <f>IF('Order Form'!$B$11="Address 2","",IF(ISNUMBER($H181),IF('Order Form'!$K$14="Yes",'Order Form'!$B$11,""),""))</f>
        <v/>
      </c>
      <c r="S181" s="108" t="str">
        <f>IF('Order Form'!$B$12="Address 3","",IF(ISNUMBER($H181),IF('Order Form'!$K$14="Yes",'Order Form'!$B$12,""),""))</f>
        <v/>
      </c>
      <c r="T181" s="100" t="str">
        <f>IF('Order Form'!$B$13="Town","",IF(ISNUMBER($H181),IF('Order Form'!$K$14="Yes",'Order Form'!$B$13,""),""))</f>
        <v/>
      </c>
      <c r="U181" s="46"/>
      <c r="V181" s="115" t="str">
        <f>IF('Order Form'!$B$14="Post Code","",IF(ISNUMBER($H181),IF('Order Form'!$K$14="Yes",'Order Form'!$B$14,""),""))</f>
        <v/>
      </c>
      <c r="W181" s="110" t="str">
        <f>IF('Order Form'!$B$15="Country","",IF(ISNUMBER($H181),IF('Order Form'!$K$14="Yes",VLOOKUP('Order Form'!$B$15,Lists!N:O,2,0),""),""))</f>
        <v/>
      </c>
      <c r="X181" s="112"/>
      <c r="Y181" s="111" t="str">
        <f>IF('Order Form'!$F$8="Phone","",IF(ISNUMBER($H181),IF('Order Form'!$K$14="Yes",'Order Form'!$F$8,""),""))</f>
        <v/>
      </c>
      <c r="Z181" s="109" t="str">
        <f>IF('Order Form'!$F$9="Email","",IF(ISNUMBER($H181),IF('Order Form'!$K$14="Yes",'Order Form'!$F$9,""),""))</f>
        <v/>
      </c>
      <c r="AA181" s="50"/>
      <c r="AC181" s="98" t="str">
        <f>IF(ISNUMBER(($H181)),LEFT('Order Form'!$K$10,2),"")</f>
        <v/>
      </c>
      <c r="AD181" s="46"/>
      <c r="AE181" s="98" t="str">
        <f>IF(AC181="GR",LEFT('Order Form'!$K$11,2),"")</f>
        <v/>
      </c>
      <c r="AF181" s="46"/>
      <c r="AG181" s="50"/>
      <c r="AH181" s="50"/>
      <c r="AI181" s="98" t="str">
        <f>IF(ISNUMBER(($H181)),IF('Order Form'!$K$16="Yes","P",""),"")</f>
        <v/>
      </c>
      <c r="AJ181" s="46"/>
      <c r="AK181" s="118"/>
      <c r="AL181" s="118"/>
      <c r="AM181" s="46"/>
      <c r="AN181" s="46"/>
      <c r="AO181" s="50"/>
      <c r="AP181" s="46"/>
      <c r="AQ181" s="50"/>
      <c r="AR181" s="50"/>
      <c r="AS181" s="50"/>
      <c r="AZ181" s="98" t="str">
        <f>IF(ISNUMBER(($H181)),IF('Order Form'!$K$15="Yes","Y",""),"")</f>
        <v/>
      </c>
      <c r="BD181" s="99" t="e">
        <f>IF('Order Form'!#REF!&gt;0,"OF"," ")</f>
        <v>#REF!</v>
      </c>
      <c r="BE181" s="98" t="e">
        <f>IF('Order Form'!#REF!&gt;0,"Y"," ")</f>
        <v>#REF!</v>
      </c>
      <c r="BF181" s="98" t="e">
        <f>IF('Order Form'!#REF!&gt;0,"STANDARD"," ")</f>
        <v>#REF!</v>
      </c>
    </row>
    <row r="182" spans="1:58">
      <c r="A182" s="46"/>
      <c r="B182" s="105" t="str">
        <f>IF(ISNUMBER(($H182)),'Order Form'!$D$5,"")</f>
        <v/>
      </c>
      <c r="C182" s="104" t="str">
        <f>IF(ISNUMBER(($H182)),'Order Form'!$G$5,"")</f>
        <v/>
      </c>
      <c r="D182" s="104" t="e">
        <f>IF('Order Form'!#REF!="","",IF(ISNUMBER(($H182)),'Order Form'!#REF!,""))</f>
        <v>#REF!</v>
      </c>
      <c r="E182" s="47"/>
      <c r="F182" s="103" t="str">
        <f>IF(ISNUMBER((H182)),SUBSTITUTE(SUBSTITUTE('Order Form'!#REF!,"-","")," ",""),"")</f>
        <v/>
      </c>
      <c r="G182" s="48"/>
      <c r="H182" s="102" t="e">
        <f>IF('Order Form'!#REF!&gt;0,'Order Form'!#REF!," ")</f>
        <v>#REF!</v>
      </c>
      <c r="I182" s="101" t="str">
        <f>IF('Order Form'!$K$13="Yes",(IF('Order Form'!#REF!&gt;0,"",IF('Order Form'!$K$10&lt;&gt;"GR - Gratis",IF('Order Form'!#REF!=0,"",IF(ISNUMBER($H182),'Order Form'!#REF!,"")),""))),"")</f>
        <v/>
      </c>
      <c r="J182" s="101" t="str">
        <f>IF('Order Form'!$K$13="Yes",(IF('Order Form'!#REF!=0,"",IF('Order Form'!$K$10&lt;&gt;"GR - Gratis",IF(ISNUMBER($H182),'Order Form'!#REF!,""),""))),"")</f>
        <v/>
      </c>
      <c r="K182" s="49"/>
      <c r="L182" s="101" t="e">
        <f>IF('Order Form'!#REF!&gt;0,"",IF('Order Form'!#REF!=0,"",IF('Order Form'!$K$10&lt;&gt;"GR - Gratis",IF('Order Form'!$K$12="Yes",IF(ISNUMBER($H182),'Order Form'!#REF!*100,""),""),"")))</f>
        <v>#REF!</v>
      </c>
      <c r="M182" s="101" t="e">
        <f>IF('Order Form'!#REF!&gt;0,"",IF('Order Form'!$K$17=0,"",IF('Order Form'!$K$17=0,"",IF('Order Form'!$K$10&lt;&gt;"GR - Gratis",IF('Order Form'!$K$12="Yes",IF(ISNUMBER($H182),'Order Form'!$K$17*100,""),""),""))))</f>
        <v>#REF!</v>
      </c>
      <c r="N182" s="50"/>
      <c r="O182" s="100" t="str">
        <f>IF('Order Form'!$B$8="Name / Attent Of","",IF(ISNUMBER($H182),IF('Order Form'!$K$14="Yes",'Order Form'!$B$8,""),""))</f>
        <v/>
      </c>
      <c r="P182" s="108" t="str">
        <f>IF('Order Form'!$B$9="Company / Department","",IF(ISNUMBER($H182),IF('Order Form'!$K$14="Yes",'Order Form'!$B$9,""),""))</f>
        <v/>
      </c>
      <c r="Q182" s="100" t="str">
        <f>IF('Order Form'!$B$10="Address 1","",IF(ISNUMBER($H182),IF('Order Form'!$K$14="Yes",'Order Form'!$B$10,""),""))</f>
        <v/>
      </c>
      <c r="R182" s="100" t="str">
        <f>IF('Order Form'!$B$11="Address 2","",IF(ISNUMBER($H182),IF('Order Form'!$K$14="Yes",'Order Form'!$B$11,""),""))</f>
        <v/>
      </c>
      <c r="S182" s="108" t="str">
        <f>IF('Order Form'!$B$12="Address 3","",IF(ISNUMBER($H182),IF('Order Form'!$K$14="Yes",'Order Form'!$B$12,""),""))</f>
        <v/>
      </c>
      <c r="T182" s="100" t="str">
        <f>IF('Order Form'!$B$13="Town","",IF(ISNUMBER($H182),IF('Order Form'!$K$14="Yes",'Order Form'!$B$13,""),""))</f>
        <v/>
      </c>
      <c r="U182" s="46"/>
      <c r="V182" s="115" t="str">
        <f>IF('Order Form'!$B$14="Post Code","",IF(ISNUMBER($H182),IF('Order Form'!$K$14="Yes",'Order Form'!$B$14,""),""))</f>
        <v/>
      </c>
      <c r="W182" s="110" t="str">
        <f>IF('Order Form'!$B$15="Country","",IF(ISNUMBER($H182),IF('Order Form'!$K$14="Yes",VLOOKUP('Order Form'!$B$15,Lists!N:O,2,0),""),""))</f>
        <v/>
      </c>
      <c r="X182" s="112"/>
      <c r="Y182" s="111" t="str">
        <f>IF('Order Form'!$F$8="Phone","",IF(ISNUMBER($H182),IF('Order Form'!$K$14="Yes",'Order Form'!$F$8,""),""))</f>
        <v/>
      </c>
      <c r="Z182" s="109" t="str">
        <f>IF('Order Form'!$F$9="Email","",IF(ISNUMBER($H182),IF('Order Form'!$K$14="Yes",'Order Form'!$F$9,""),""))</f>
        <v/>
      </c>
      <c r="AA182" s="50"/>
      <c r="AC182" s="98" t="str">
        <f>IF(ISNUMBER(($H182)),LEFT('Order Form'!$K$10,2),"")</f>
        <v/>
      </c>
      <c r="AD182" s="46"/>
      <c r="AE182" s="98" t="str">
        <f>IF(AC182="GR",LEFT('Order Form'!$K$11,2),"")</f>
        <v/>
      </c>
      <c r="AF182" s="46"/>
      <c r="AG182" s="50"/>
      <c r="AH182" s="50"/>
      <c r="AI182" s="98" t="str">
        <f>IF(ISNUMBER(($H182)),IF('Order Form'!$K$16="Yes","P",""),"")</f>
        <v/>
      </c>
      <c r="AJ182" s="46"/>
      <c r="AK182" s="118"/>
      <c r="AL182" s="118"/>
      <c r="AM182" s="46"/>
      <c r="AN182" s="46"/>
      <c r="AO182" s="50"/>
      <c r="AP182" s="46"/>
      <c r="AQ182" s="50"/>
      <c r="AR182" s="50"/>
      <c r="AS182" s="50"/>
      <c r="AZ182" s="98" t="str">
        <f>IF(ISNUMBER(($H182)),IF('Order Form'!$K$15="Yes","Y",""),"")</f>
        <v/>
      </c>
      <c r="BD182" s="99" t="e">
        <f>IF('Order Form'!#REF!&gt;0,"OF"," ")</f>
        <v>#REF!</v>
      </c>
      <c r="BE182" s="98" t="e">
        <f>IF('Order Form'!#REF!&gt;0,"Y"," ")</f>
        <v>#REF!</v>
      </c>
      <c r="BF182" s="98" t="e">
        <f>IF('Order Form'!#REF!&gt;0,"STANDARD"," ")</f>
        <v>#REF!</v>
      </c>
    </row>
    <row r="183" spans="1:58">
      <c r="A183" s="46"/>
      <c r="B183" s="105" t="str">
        <f>IF(ISNUMBER(($H183)),'Order Form'!$D$5,"")</f>
        <v/>
      </c>
      <c r="C183" s="104" t="str">
        <f>IF(ISNUMBER(($H183)),'Order Form'!$G$5,"")</f>
        <v/>
      </c>
      <c r="D183" s="104" t="e">
        <f>IF('Order Form'!#REF!="","",IF(ISNUMBER(($H183)),'Order Form'!#REF!,""))</f>
        <v>#REF!</v>
      </c>
      <c r="E183" s="47"/>
      <c r="F183" s="103" t="str">
        <f>IF(ISNUMBER((H183)),SUBSTITUTE(SUBSTITUTE('Order Form'!#REF!,"-","")," ",""),"")</f>
        <v/>
      </c>
      <c r="G183" s="48"/>
      <c r="H183" s="102" t="e">
        <f>IF('Order Form'!#REF!&gt;0,'Order Form'!#REF!," ")</f>
        <v>#REF!</v>
      </c>
      <c r="I183" s="101" t="str">
        <f>IF('Order Form'!$K$13="Yes",(IF('Order Form'!#REF!&gt;0,"",IF('Order Form'!$K$10&lt;&gt;"GR - Gratis",IF('Order Form'!#REF!=0,"",IF(ISNUMBER($H183),'Order Form'!#REF!,"")),""))),"")</f>
        <v/>
      </c>
      <c r="J183" s="101" t="str">
        <f>IF('Order Form'!$K$13="Yes",(IF('Order Form'!#REF!=0,"",IF('Order Form'!$K$10&lt;&gt;"GR - Gratis",IF(ISNUMBER($H183),'Order Form'!#REF!,""),""))),"")</f>
        <v/>
      </c>
      <c r="K183" s="49"/>
      <c r="L183" s="101" t="e">
        <f>IF('Order Form'!#REF!&gt;0,"",IF('Order Form'!#REF!=0,"",IF('Order Form'!$K$10&lt;&gt;"GR - Gratis",IF('Order Form'!$K$12="Yes",IF(ISNUMBER($H183),'Order Form'!#REF!*100,""),""),"")))</f>
        <v>#REF!</v>
      </c>
      <c r="M183" s="101" t="e">
        <f>IF('Order Form'!#REF!&gt;0,"",IF('Order Form'!$K$17=0,"",IF('Order Form'!$K$17=0,"",IF('Order Form'!$K$10&lt;&gt;"GR - Gratis",IF('Order Form'!$K$12="Yes",IF(ISNUMBER($H183),'Order Form'!$K$17*100,""),""),""))))</f>
        <v>#REF!</v>
      </c>
      <c r="N183" s="50"/>
      <c r="O183" s="100" t="str">
        <f>IF('Order Form'!$B$8="Name / Attent Of","",IF(ISNUMBER($H183),IF('Order Form'!$K$14="Yes",'Order Form'!$B$8,""),""))</f>
        <v/>
      </c>
      <c r="P183" s="108" t="str">
        <f>IF('Order Form'!$B$9="Company / Department","",IF(ISNUMBER($H183),IF('Order Form'!$K$14="Yes",'Order Form'!$B$9,""),""))</f>
        <v/>
      </c>
      <c r="Q183" s="100" t="str">
        <f>IF('Order Form'!$B$10="Address 1","",IF(ISNUMBER($H183),IF('Order Form'!$K$14="Yes",'Order Form'!$B$10,""),""))</f>
        <v/>
      </c>
      <c r="R183" s="100" t="str">
        <f>IF('Order Form'!$B$11="Address 2","",IF(ISNUMBER($H183),IF('Order Form'!$K$14="Yes",'Order Form'!$B$11,""),""))</f>
        <v/>
      </c>
      <c r="S183" s="108" t="str">
        <f>IF('Order Form'!$B$12="Address 3","",IF(ISNUMBER($H183),IF('Order Form'!$K$14="Yes",'Order Form'!$B$12,""),""))</f>
        <v/>
      </c>
      <c r="T183" s="100" t="str">
        <f>IF('Order Form'!$B$13="Town","",IF(ISNUMBER($H183),IF('Order Form'!$K$14="Yes",'Order Form'!$B$13,""),""))</f>
        <v/>
      </c>
      <c r="U183" s="46"/>
      <c r="V183" s="115" t="str">
        <f>IF('Order Form'!$B$14="Post Code","",IF(ISNUMBER($H183),IF('Order Form'!$K$14="Yes",'Order Form'!$B$14,""),""))</f>
        <v/>
      </c>
      <c r="W183" s="110" t="str">
        <f>IF('Order Form'!$B$15="Country","",IF(ISNUMBER($H183),IF('Order Form'!$K$14="Yes",VLOOKUP('Order Form'!$B$15,Lists!N:O,2,0),""),""))</f>
        <v/>
      </c>
      <c r="X183" s="112"/>
      <c r="Y183" s="111" t="str">
        <f>IF('Order Form'!$F$8="Phone","",IF(ISNUMBER($H183),IF('Order Form'!$K$14="Yes",'Order Form'!$F$8,""),""))</f>
        <v/>
      </c>
      <c r="Z183" s="109" t="str">
        <f>IF('Order Form'!$F$9="Email","",IF(ISNUMBER($H183),IF('Order Form'!$K$14="Yes",'Order Form'!$F$9,""),""))</f>
        <v/>
      </c>
      <c r="AA183" s="50"/>
      <c r="AC183" s="98" t="str">
        <f>IF(ISNUMBER(($H183)),LEFT('Order Form'!$K$10,2),"")</f>
        <v/>
      </c>
      <c r="AD183" s="46"/>
      <c r="AE183" s="98" t="str">
        <f>IF(AC183="GR",LEFT('Order Form'!$K$11,2),"")</f>
        <v/>
      </c>
      <c r="AF183" s="46"/>
      <c r="AG183" s="50"/>
      <c r="AH183" s="50"/>
      <c r="AI183" s="98" t="str">
        <f>IF(ISNUMBER(($H183)),IF('Order Form'!$K$16="Yes","P",""),"")</f>
        <v/>
      </c>
      <c r="AJ183" s="46"/>
      <c r="AK183" s="118"/>
      <c r="AL183" s="118"/>
      <c r="AM183" s="46"/>
      <c r="AN183" s="46"/>
      <c r="AO183" s="50"/>
      <c r="AP183" s="46"/>
      <c r="AQ183" s="50"/>
      <c r="AR183" s="50"/>
      <c r="AS183" s="50"/>
      <c r="AZ183" s="98" t="str">
        <f>IF(ISNUMBER(($H183)),IF('Order Form'!$K$15="Yes","Y",""),"")</f>
        <v/>
      </c>
      <c r="BD183" s="99" t="e">
        <f>IF('Order Form'!#REF!&gt;0,"OF"," ")</f>
        <v>#REF!</v>
      </c>
      <c r="BE183" s="98" t="e">
        <f>IF('Order Form'!#REF!&gt;0,"Y"," ")</f>
        <v>#REF!</v>
      </c>
      <c r="BF183" s="98" t="e">
        <f>IF('Order Form'!#REF!&gt;0,"STANDARD"," ")</f>
        <v>#REF!</v>
      </c>
    </row>
    <row r="184" spans="1:58">
      <c r="A184" s="46"/>
      <c r="B184" s="105" t="str">
        <f>IF(ISNUMBER(($H184)),'Order Form'!$D$5,"")</f>
        <v/>
      </c>
      <c r="C184" s="104" t="str">
        <f>IF(ISNUMBER(($H184)),'Order Form'!$G$5,"")</f>
        <v/>
      </c>
      <c r="D184" s="104" t="e">
        <f>IF('Order Form'!#REF!="","",IF(ISNUMBER(($H184)),'Order Form'!#REF!,""))</f>
        <v>#REF!</v>
      </c>
      <c r="E184" s="47"/>
      <c r="F184" s="103" t="str">
        <f>IF(ISNUMBER((H184)),SUBSTITUTE(SUBSTITUTE('Order Form'!#REF!,"-","")," ",""),"")</f>
        <v/>
      </c>
      <c r="G184" s="48"/>
      <c r="H184" s="102" t="e">
        <f>IF('Order Form'!#REF!&gt;0,'Order Form'!#REF!," ")</f>
        <v>#REF!</v>
      </c>
      <c r="I184" s="101" t="str">
        <f>IF('Order Form'!$K$13="Yes",(IF('Order Form'!#REF!&gt;0,"",IF('Order Form'!$K$10&lt;&gt;"GR - Gratis",IF('Order Form'!#REF!=0,"",IF(ISNUMBER($H184),'Order Form'!#REF!,"")),""))),"")</f>
        <v/>
      </c>
      <c r="J184" s="101" t="str">
        <f>IF('Order Form'!$K$13="Yes",(IF('Order Form'!#REF!=0,"",IF('Order Form'!$K$10&lt;&gt;"GR - Gratis",IF(ISNUMBER($H184),'Order Form'!#REF!,""),""))),"")</f>
        <v/>
      </c>
      <c r="K184" s="49"/>
      <c r="L184" s="101" t="e">
        <f>IF('Order Form'!#REF!&gt;0,"",IF('Order Form'!#REF!=0,"",IF('Order Form'!$K$10&lt;&gt;"GR - Gratis",IF('Order Form'!$K$12="Yes",IF(ISNUMBER($H184),'Order Form'!#REF!*100,""),""),"")))</f>
        <v>#REF!</v>
      </c>
      <c r="M184" s="101" t="e">
        <f>IF('Order Form'!#REF!&gt;0,"",IF('Order Form'!$K$17=0,"",IF('Order Form'!$K$17=0,"",IF('Order Form'!$K$10&lt;&gt;"GR - Gratis",IF('Order Form'!$K$12="Yes",IF(ISNUMBER($H184),'Order Form'!$K$17*100,""),""),""))))</f>
        <v>#REF!</v>
      </c>
      <c r="N184" s="50"/>
      <c r="O184" s="100" t="str">
        <f>IF('Order Form'!$B$8="Name / Attent Of","",IF(ISNUMBER($H184),IF('Order Form'!$K$14="Yes",'Order Form'!$B$8,""),""))</f>
        <v/>
      </c>
      <c r="P184" s="108" t="str">
        <f>IF('Order Form'!$B$9="Company / Department","",IF(ISNUMBER($H184),IF('Order Form'!$K$14="Yes",'Order Form'!$B$9,""),""))</f>
        <v/>
      </c>
      <c r="Q184" s="100" t="str">
        <f>IF('Order Form'!$B$10="Address 1","",IF(ISNUMBER($H184),IF('Order Form'!$K$14="Yes",'Order Form'!$B$10,""),""))</f>
        <v/>
      </c>
      <c r="R184" s="100" t="str">
        <f>IF('Order Form'!$B$11="Address 2","",IF(ISNUMBER($H184),IF('Order Form'!$K$14="Yes",'Order Form'!$B$11,""),""))</f>
        <v/>
      </c>
      <c r="S184" s="108" t="str">
        <f>IF('Order Form'!$B$12="Address 3","",IF(ISNUMBER($H184),IF('Order Form'!$K$14="Yes",'Order Form'!$B$12,""),""))</f>
        <v/>
      </c>
      <c r="T184" s="100" t="str">
        <f>IF('Order Form'!$B$13="Town","",IF(ISNUMBER($H184),IF('Order Form'!$K$14="Yes",'Order Form'!$B$13,""),""))</f>
        <v/>
      </c>
      <c r="U184" s="46"/>
      <c r="V184" s="115" t="str">
        <f>IF('Order Form'!$B$14="Post Code","",IF(ISNUMBER($H184),IF('Order Form'!$K$14="Yes",'Order Form'!$B$14,""),""))</f>
        <v/>
      </c>
      <c r="W184" s="110" t="str">
        <f>IF('Order Form'!$B$15="Country","",IF(ISNUMBER($H184),IF('Order Form'!$K$14="Yes",VLOOKUP('Order Form'!$B$15,Lists!N:O,2,0),""),""))</f>
        <v/>
      </c>
      <c r="X184" s="112"/>
      <c r="Y184" s="111" t="str">
        <f>IF('Order Form'!$F$8="Phone","",IF(ISNUMBER($H184),IF('Order Form'!$K$14="Yes",'Order Form'!$F$8,""),""))</f>
        <v/>
      </c>
      <c r="Z184" s="109" t="str">
        <f>IF('Order Form'!$F$9="Email","",IF(ISNUMBER($H184),IF('Order Form'!$K$14="Yes",'Order Form'!$F$9,""),""))</f>
        <v/>
      </c>
      <c r="AA184" s="50"/>
      <c r="AC184" s="98" t="str">
        <f>IF(ISNUMBER(($H184)),LEFT('Order Form'!$K$10,2),"")</f>
        <v/>
      </c>
      <c r="AD184" s="46"/>
      <c r="AE184" s="98" t="str">
        <f>IF(AC184="GR",LEFT('Order Form'!$K$11,2),"")</f>
        <v/>
      </c>
      <c r="AF184" s="46"/>
      <c r="AG184" s="50"/>
      <c r="AH184" s="50"/>
      <c r="AI184" s="98" t="str">
        <f>IF(ISNUMBER(($H184)),IF('Order Form'!$K$16="Yes","P",""),"")</f>
        <v/>
      </c>
      <c r="AJ184" s="46"/>
      <c r="AK184" s="118"/>
      <c r="AL184" s="118"/>
      <c r="AM184" s="46"/>
      <c r="AN184" s="46"/>
      <c r="AO184" s="50"/>
      <c r="AP184" s="46"/>
      <c r="AQ184" s="50"/>
      <c r="AR184" s="50"/>
      <c r="AS184" s="50"/>
      <c r="AZ184" s="98" t="str">
        <f>IF(ISNUMBER(($H184)),IF('Order Form'!$K$15="Yes","Y",""),"")</f>
        <v/>
      </c>
      <c r="BD184" s="99" t="e">
        <f>IF('Order Form'!#REF!&gt;0,"OF"," ")</f>
        <v>#REF!</v>
      </c>
      <c r="BE184" s="98" t="e">
        <f>IF('Order Form'!#REF!&gt;0,"Y"," ")</f>
        <v>#REF!</v>
      </c>
      <c r="BF184" s="98" t="e">
        <f>IF('Order Form'!#REF!&gt;0,"STANDARD"," ")</f>
        <v>#REF!</v>
      </c>
    </row>
    <row r="185" spans="1:58">
      <c r="A185" s="46"/>
      <c r="B185" s="105" t="str">
        <f>IF(ISNUMBER(($H185)),'Order Form'!$D$5,"")</f>
        <v/>
      </c>
      <c r="C185" s="104" t="str">
        <f>IF(ISNUMBER(($H185)),'Order Form'!$G$5,"")</f>
        <v/>
      </c>
      <c r="D185" s="104" t="e">
        <f>IF('Order Form'!#REF!="","",IF(ISNUMBER(($H185)),'Order Form'!#REF!,""))</f>
        <v>#REF!</v>
      </c>
      <c r="E185" s="47"/>
      <c r="F185" s="103" t="str">
        <f>IF(ISNUMBER((H185)),SUBSTITUTE(SUBSTITUTE('Order Form'!#REF!,"-","")," ",""),"")</f>
        <v/>
      </c>
      <c r="G185" s="48"/>
      <c r="H185" s="102" t="e">
        <f>IF('Order Form'!#REF!&gt;0,'Order Form'!#REF!," ")</f>
        <v>#REF!</v>
      </c>
      <c r="I185" s="101" t="str">
        <f>IF('Order Form'!$K$13="Yes",(IF('Order Form'!#REF!&gt;0,"",IF('Order Form'!$K$10&lt;&gt;"GR - Gratis",IF('Order Form'!#REF!=0,"",IF(ISNUMBER($H185),'Order Form'!#REF!,"")),""))),"")</f>
        <v/>
      </c>
      <c r="J185" s="101" t="str">
        <f>IF('Order Form'!$K$13="Yes",(IF('Order Form'!#REF!=0,"",IF('Order Form'!$K$10&lt;&gt;"GR - Gratis",IF(ISNUMBER($H185),'Order Form'!#REF!,""),""))),"")</f>
        <v/>
      </c>
      <c r="K185" s="49"/>
      <c r="L185" s="101" t="e">
        <f>IF('Order Form'!#REF!&gt;0,"",IF('Order Form'!#REF!=0,"",IF('Order Form'!$K$10&lt;&gt;"GR - Gratis",IF('Order Form'!$K$12="Yes",IF(ISNUMBER($H185),'Order Form'!#REF!*100,""),""),"")))</f>
        <v>#REF!</v>
      </c>
      <c r="M185" s="101" t="e">
        <f>IF('Order Form'!#REF!&gt;0,"",IF('Order Form'!$K$17=0,"",IF('Order Form'!$K$17=0,"",IF('Order Form'!$K$10&lt;&gt;"GR - Gratis",IF('Order Form'!$K$12="Yes",IF(ISNUMBER($H185),'Order Form'!$K$17*100,""),""),""))))</f>
        <v>#REF!</v>
      </c>
      <c r="N185" s="50"/>
      <c r="O185" s="100" t="str">
        <f>IF('Order Form'!$B$8="Name / Attent Of","",IF(ISNUMBER($H185),IF('Order Form'!$K$14="Yes",'Order Form'!$B$8,""),""))</f>
        <v/>
      </c>
      <c r="P185" s="108" t="str">
        <f>IF('Order Form'!$B$9="Company / Department","",IF(ISNUMBER($H185),IF('Order Form'!$K$14="Yes",'Order Form'!$B$9,""),""))</f>
        <v/>
      </c>
      <c r="Q185" s="100" t="str">
        <f>IF('Order Form'!$B$10="Address 1","",IF(ISNUMBER($H185),IF('Order Form'!$K$14="Yes",'Order Form'!$B$10,""),""))</f>
        <v/>
      </c>
      <c r="R185" s="100" t="str">
        <f>IF('Order Form'!$B$11="Address 2","",IF(ISNUMBER($H185),IF('Order Form'!$K$14="Yes",'Order Form'!$B$11,""),""))</f>
        <v/>
      </c>
      <c r="S185" s="108" t="str">
        <f>IF('Order Form'!$B$12="Address 3","",IF(ISNUMBER($H185),IF('Order Form'!$K$14="Yes",'Order Form'!$B$12,""),""))</f>
        <v/>
      </c>
      <c r="T185" s="100" t="str">
        <f>IF('Order Form'!$B$13="Town","",IF(ISNUMBER($H185),IF('Order Form'!$K$14="Yes",'Order Form'!$B$13,""),""))</f>
        <v/>
      </c>
      <c r="U185" s="46"/>
      <c r="V185" s="115" t="str">
        <f>IF('Order Form'!$B$14="Post Code","",IF(ISNUMBER($H185),IF('Order Form'!$K$14="Yes",'Order Form'!$B$14,""),""))</f>
        <v/>
      </c>
      <c r="W185" s="110" t="str">
        <f>IF('Order Form'!$B$15="Country","",IF(ISNUMBER($H185),IF('Order Form'!$K$14="Yes",VLOOKUP('Order Form'!$B$15,Lists!N:O,2,0),""),""))</f>
        <v/>
      </c>
      <c r="X185" s="112"/>
      <c r="Y185" s="111" t="str">
        <f>IF('Order Form'!$F$8="Phone","",IF(ISNUMBER($H185),IF('Order Form'!$K$14="Yes",'Order Form'!$F$8,""),""))</f>
        <v/>
      </c>
      <c r="Z185" s="109" t="str">
        <f>IF('Order Form'!$F$9="Email","",IF(ISNUMBER($H185),IF('Order Form'!$K$14="Yes",'Order Form'!$F$9,""),""))</f>
        <v/>
      </c>
      <c r="AA185" s="50"/>
      <c r="AC185" s="98" t="str">
        <f>IF(ISNUMBER(($H185)),LEFT('Order Form'!$K$10,2),"")</f>
        <v/>
      </c>
      <c r="AD185" s="46"/>
      <c r="AE185" s="98" t="str">
        <f>IF(AC185="GR",LEFT('Order Form'!$K$11,2),"")</f>
        <v/>
      </c>
      <c r="AF185" s="46"/>
      <c r="AG185" s="50"/>
      <c r="AH185" s="50"/>
      <c r="AI185" s="98" t="str">
        <f>IF(ISNUMBER(($H185)),IF('Order Form'!$K$16="Yes","P",""),"")</f>
        <v/>
      </c>
      <c r="AJ185" s="46"/>
      <c r="AK185" s="118"/>
      <c r="AL185" s="118"/>
      <c r="AM185" s="46"/>
      <c r="AN185" s="46"/>
      <c r="AO185" s="50"/>
      <c r="AP185" s="46"/>
      <c r="AQ185" s="50"/>
      <c r="AR185" s="50"/>
      <c r="AS185" s="50"/>
      <c r="AZ185" s="98" t="str">
        <f>IF(ISNUMBER(($H185)),IF('Order Form'!$K$15="Yes","Y",""),"")</f>
        <v/>
      </c>
      <c r="BD185" s="99" t="e">
        <f>IF('Order Form'!#REF!&gt;0,"OF"," ")</f>
        <v>#REF!</v>
      </c>
      <c r="BE185" s="98" t="e">
        <f>IF('Order Form'!#REF!&gt;0,"Y"," ")</f>
        <v>#REF!</v>
      </c>
      <c r="BF185" s="98" t="e">
        <f>IF('Order Form'!#REF!&gt;0,"STANDARD"," ")</f>
        <v>#REF!</v>
      </c>
    </row>
    <row r="186" spans="1:58">
      <c r="A186" s="46"/>
      <c r="B186" s="105" t="str">
        <f>IF(ISNUMBER(($H186)),'Order Form'!$D$5,"")</f>
        <v/>
      </c>
      <c r="C186" s="104" t="str">
        <f>IF(ISNUMBER(($H186)),'Order Form'!$G$5,"")</f>
        <v/>
      </c>
      <c r="D186" s="104" t="e">
        <f>IF('Order Form'!#REF!="","",IF(ISNUMBER(($H186)),'Order Form'!#REF!,""))</f>
        <v>#REF!</v>
      </c>
      <c r="E186" s="47"/>
      <c r="F186" s="103" t="str">
        <f>IF(ISNUMBER((H186)),SUBSTITUTE(SUBSTITUTE('Order Form'!#REF!,"-","")," ",""),"")</f>
        <v/>
      </c>
      <c r="G186" s="48"/>
      <c r="H186" s="102" t="e">
        <f>IF('Order Form'!#REF!&gt;0,'Order Form'!#REF!," ")</f>
        <v>#REF!</v>
      </c>
      <c r="I186" s="101" t="str">
        <f>IF('Order Form'!$K$13="Yes",(IF('Order Form'!#REF!&gt;0,"",IF('Order Form'!$K$10&lt;&gt;"GR - Gratis",IF('Order Form'!#REF!=0,"",IF(ISNUMBER($H186),'Order Form'!#REF!,"")),""))),"")</f>
        <v/>
      </c>
      <c r="J186" s="101" t="str">
        <f>IF('Order Form'!$K$13="Yes",(IF('Order Form'!#REF!=0,"",IF('Order Form'!$K$10&lt;&gt;"GR - Gratis",IF(ISNUMBER($H186),'Order Form'!#REF!,""),""))),"")</f>
        <v/>
      </c>
      <c r="K186" s="49"/>
      <c r="L186" s="101" t="e">
        <f>IF('Order Form'!#REF!&gt;0,"",IF('Order Form'!#REF!=0,"",IF('Order Form'!$K$10&lt;&gt;"GR - Gratis",IF('Order Form'!$K$12="Yes",IF(ISNUMBER($H186),'Order Form'!#REF!*100,""),""),"")))</f>
        <v>#REF!</v>
      </c>
      <c r="M186" s="101" t="e">
        <f>IF('Order Form'!#REF!&gt;0,"",IF('Order Form'!$K$17=0,"",IF('Order Form'!$K$17=0,"",IF('Order Form'!$K$10&lt;&gt;"GR - Gratis",IF('Order Form'!$K$12="Yes",IF(ISNUMBER($H186),'Order Form'!$K$17*100,""),""),""))))</f>
        <v>#REF!</v>
      </c>
      <c r="N186" s="50"/>
      <c r="O186" s="100" t="str">
        <f>IF('Order Form'!$B$8="Name / Attent Of","",IF(ISNUMBER($H186),IF('Order Form'!$K$14="Yes",'Order Form'!$B$8,""),""))</f>
        <v/>
      </c>
      <c r="P186" s="108" t="str">
        <f>IF('Order Form'!$B$9="Company / Department","",IF(ISNUMBER($H186),IF('Order Form'!$K$14="Yes",'Order Form'!$B$9,""),""))</f>
        <v/>
      </c>
      <c r="Q186" s="100" t="str">
        <f>IF('Order Form'!$B$10="Address 1","",IF(ISNUMBER($H186),IF('Order Form'!$K$14="Yes",'Order Form'!$B$10,""),""))</f>
        <v/>
      </c>
      <c r="R186" s="100" t="str">
        <f>IF('Order Form'!$B$11="Address 2","",IF(ISNUMBER($H186),IF('Order Form'!$K$14="Yes",'Order Form'!$B$11,""),""))</f>
        <v/>
      </c>
      <c r="S186" s="108" t="str">
        <f>IF('Order Form'!$B$12="Address 3","",IF(ISNUMBER($H186),IF('Order Form'!$K$14="Yes",'Order Form'!$B$12,""),""))</f>
        <v/>
      </c>
      <c r="T186" s="100" t="str">
        <f>IF('Order Form'!$B$13="Town","",IF(ISNUMBER($H186),IF('Order Form'!$K$14="Yes",'Order Form'!$B$13,""),""))</f>
        <v/>
      </c>
      <c r="U186" s="46"/>
      <c r="V186" s="115" t="str">
        <f>IF('Order Form'!$B$14="Post Code","",IF(ISNUMBER($H186),IF('Order Form'!$K$14="Yes",'Order Form'!$B$14,""),""))</f>
        <v/>
      </c>
      <c r="W186" s="110" t="str">
        <f>IF('Order Form'!$B$15="Country","",IF(ISNUMBER($H186),IF('Order Form'!$K$14="Yes",VLOOKUP('Order Form'!$B$15,Lists!N:O,2,0),""),""))</f>
        <v/>
      </c>
      <c r="X186" s="112"/>
      <c r="Y186" s="111" t="str">
        <f>IF('Order Form'!$F$8="Phone","",IF(ISNUMBER($H186),IF('Order Form'!$K$14="Yes",'Order Form'!$F$8,""),""))</f>
        <v/>
      </c>
      <c r="Z186" s="109" t="str">
        <f>IF('Order Form'!$F$9="Email","",IF(ISNUMBER($H186),IF('Order Form'!$K$14="Yes",'Order Form'!$F$9,""),""))</f>
        <v/>
      </c>
      <c r="AA186" s="50"/>
      <c r="AC186" s="98" t="str">
        <f>IF(ISNUMBER(($H186)),LEFT('Order Form'!$K$10,2),"")</f>
        <v/>
      </c>
      <c r="AD186" s="46"/>
      <c r="AE186" s="98" t="str">
        <f>IF(AC186="GR",LEFT('Order Form'!$K$11,2),"")</f>
        <v/>
      </c>
      <c r="AF186" s="46"/>
      <c r="AG186" s="50"/>
      <c r="AH186" s="50"/>
      <c r="AI186" s="98" t="str">
        <f>IF(ISNUMBER(($H186)),IF('Order Form'!$K$16="Yes","P",""),"")</f>
        <v/>
      </c>
      <c r="AJ186" s="46"/>
      <c r="AK186" s="118"/>
      <c r="AL186" s="118"/>
      <c r="AM186" s="46"/>
      <c r="AN186" s="46"/>
      <c r="AO186" s="50"/>
      <c r="AP186" s="46"/>
      <c r="AQ186" s="50"/>
      <c r="AR186" s="50"/>
      <c r="AS186" s="50"/>
      <c r="AZ186" s="98" t="str">
        <f>IF(ISNUMBER(($H186)),IF('Order Form'!$K$15="Yes","Y",""),"")</f>
        <v/>
      </c>
      <c r="BD186" s="99" t="e">
        <f>IF('Order Form'!#REF!&gt;0,"OF"," ")</f>
        <v>#REF!</v>
      </c>
      <c r="BE186" s="98" t="e">
        <f>IF('Order Form'!#REF!&gt;0,"Y"," ")</f>
        <v>#REF!</v>
      </c>
      <c r="BF186" s="98" t="e">
        <f>IF('Order Form'!#REF!&gt;0,"STANDARD"," ")</f>
        <v>#REF!</v>
      </c>
    </row>
    <row r="187" spans="1:58">
      <c r="A187" s="46"/>
      <c r="B187" s="105" t="str">
        <f>IF(ISNUMBER(($H187)),'Order Form'!$D$5,"")</f>
        <v/>
      </c>
      <c r="C187" s="104" t="str">
        <f>IF(ISNUMBER(($H187)),'Order Form'!$G$5,"")</f>
        <v/>
      </c>
      <c r="D187" s="104" t="e">
        <f>IF('Order Form'!#REF!="","",IF(ISNUMBER(($H187)),'Order Form'!#REF!,""))</f>
        <v>#REF!</v>
      </c>
      <c r="E187" s="47"/>
      <c r="F187" s="103" t="str">
        <f>IF(ISNUMBER((H187)),SUBSTITUTE(SUBSTITUTE('Order Form'!#REF!,"-","")," ",""),"")</f>
        <v/>
      </c>
      <c r="G187" s="48"/>
      <c r="H187" s="102" t="e">
        <f>IF('Order Form'!#REF!&gt;0,'Order Form'!#REF!," ")</f>
        <v>#REF!</v>
      </c>
      <c r="I187" s="101" t="str">
        <f>IF('Order Form'!$K$13="Yes",(IF('Order Form'!#REF!&gt;0,"",IF('Order Form'!$K$10&lt;&gt;"GR - Gratis",IF('Order Form'!#REF!=0,"",IF(ISNUMBER($H187),'Order Form'!#REF!,"")),""))),"")</f>
        <v/>
      </c>
      <c r="J187" s="101" t="str">
        <f>IF('Order Form'!$K$13="Yes",(IF('Order Form'!#REF!=0,"",IF('Order Form'!$K$10&lt;&gt;"GR - Gratis",IF(ISNUMBER($H187),'Order Form'!#REF!,""),""))),"")</f>
        <v/>
      </c>
      <c r="K187" s="49"/>
      <c r="L187" s="101" t="e">
        <f>IF('Order Form'!#REF!&gt;0,"",IF('Order Form'!#REF!=0,"",IF('Order Form'!$K$10&lt;&gt;"GR - Gratis",IF('Order Form'!$K$12="Yes",IF(ISNUMBER($H187),'Order Form'!#REF!*100,""),""),"")))</f>
        <v>#REF!</v>
      </c>
      <c r="M187" s="101" t="e">
        <f>IF('Order Form'!#REF!&gt;0,"",IF('Order Form'!$K$17=0,"",IF('Order Form'!$K$17=0,"",IF('Order Form'!$K$10&lt;&gt;"GR - Gratis",IF('Order Form'!$K$12="Yes",IF(ISNUMBER($H187),'Order Form'!$K$17*100,""),""),""))))</f>
        <v>#REF!</v>
      </c>
      <c r="N187" s="50"/>
      <c r="O187" s="100" t="str">
        <f>IF('Order Form'!$B$8="Name / Attent Of","",IF(ISNUMBER($H187),IF('Order Form'!$K$14="Yes",'Order Form'!$B$8,""),""))</f>
        <v/>
      </c>
      <c r="P187" s="108" t="str">
        <f>IF('Order Form'!$B$9="Company / Department","",IF(ISNUMBER($H187),IF('Order Form'!$K$14="Yes",'Order Form'!$B$9,""),""))</f>
        <v/>
      </c>
      <c r="Q187" s="100" t="str">
        <f>IF('Order Form'!$B$10="Address 1","",IF(ISNUMBER($H187),IF('Order Form'!$K$14="Yes",'Order Form'!$B$10,""),""))</f>
        <v/>
      </c>
      <c r="R187" s="100" t="str">
        <f>IF('Order Form'!$B$11="Address 2","",IF(ISNUMBER($H187),IF('Order Form'!$K$14="Yes",'Order Form'!$B$11,""),""))</f>
        <v/>
      </c>
      <c r="S187" s="108" t="str">
        <f>IF('Order Form'!$B$12="Address 3","",IF(ISNUMBER($H187),IF('Order Form'!$K$14="Yes",'Order Form'!$B$12,""),""))</f>
        <v/>
      </c>
      <c r="T187" s="100" t="str">
        <f>IF('Order Form'!$B$13="Town","",IF(ISNUMBER($H187),IF('Order Form'!$K$14="Yes",'Order Form'!$B$13,""),""))</f>
        <v/>
      </c>
      <c r="U187" s="46"/>
      <c r="V187" s="115" t="str">
        <f>IF('Order Form'!$B$14="Post Code","",IF(ISNUMBER($H187),IF('Order Form'!$K$14="Yes",'Order Form'!$B$14,""),""))</f>
        <v/>
      </c>
      <c r="W187" s="110" t="str">
        <f>IF('Order Form'!$B$15="Country","",IF(ISNUMBER($H187),IF('Order Form'!$K$14="Yes",VLOOKUP('Order Form'!$B$15,Lists!N:O,2,0),""),""))</f>
        <v/>
      </c>
      <c r="X187" s="112"/>
      <c r="Y187" s="111" t="str">
        <f>IF('Order Form'!$F$8="Phone","",IF(ISNUMBER($H187),IF('Order Form'!$K$14="Yes",'Order Form'!$F$8,""),""))</f>
        <v/>
      </c>
      <c r="Z187" s="109" t="str">
        <f>IF('Order Form'!$F$9="Email","",IF(ISNUMBER($H187),IF('Order Form'!$K$14="Yes",'Order Form'!$F$9,""),""))</f>
        <v/>
      </c>
      <c r="AA187" s="50"/>
      <c r="AC187" s="98" t="str">
        <f>IF(ISNUMBER(($H187)),LEFT('Order Form'!$K$10,2),"")</f>
        <v/>
      </c>
      <c r="AD187" s="46"/>
      <c r="AE187" s="98" t="str">
        <f>IF(AC187="GR",LEFT('Order Form'!$K$11,2),"")</f>
        <v/>
      </c>
      <c r="AF187" s="46"/>
      <c r="AG187" s="50"/>
      <c r="AH187" s="50"/>
      <c r="AI187" s="98" t="str">
        <f>IF(ISNUMBER(($H187)),IF('Order Form'!$K$16="Yes","P",""),"")</f>
        <v/>
      </c>
      <c r="AJ187" s="46"/>
      <c r="AK187" s="118"/>
      <c r="AL187" s="118"/>
      <c r="AM187" s="46"/>
      <c r="AN187" s="46"/>
      <c r="AO187" s="50"/>
      <c r="AP187" s="46"/>
      <c r="AQ187" s="50"/>
      <c r="AR187" s="50"/>
      <c r="AS187" s="50"/>
      <c r="AZ187" s="98" t="str">
        <f>IF(ISNUMBER(($H187)),IF('Order Form'!$K$15="Yes","Y",""),"")</f>
        <v/>
      </c>
      <c r="BD187" s="99" t="e">
        <f>IF('Order Form'!#REF!&gt;0,"OF"," ")</f>
        <v>#REF!</v>
      </c>
      <c r="BE187" s="98" t="e">
        <f>IF('Order Form'!#REF!&gt;0,"Y"," ")</f>
        <v>#REF!</v>
      </c>
      <c r="BF187" s="98" t="e">
        <f>IF('Order Form'!#REF!&gt;0,"STANDARD"," ")</f>
        <v>#REF!</v>
      </c>
    </row>
    <row r="188" spans="1:58">
      <c r="A188" s="46"/>
      <c r="B188" s="105" t="str">
        <f>IF(ISNUMBER(($H188)),'Order Form'!$D$5,"")</f>
        <v/>
      </c>
      <c r="C188" s="104" t="str">
        <f>IF(ISNUMBER(($H188)),'Order Form'!$G$5,"")</f>
        <v/>
      </c>
      <c r="D188" s="104" t="e">
        <f>IF('Order Form'!#REF!="","",IF(ISNUMBER(($H188)),'Order Form'!#REF!,""))</f>
        <v>#REF!</v>
      </c>
      <c r="E188" s="47"/>
      <c r="F188" s="103" t="str">
        <f>IF(ISNUMBER((H188)),SUBSTITUTE(SUBSTITUTE('Order Form'!#REF!,"-","")," ",""),"")</f>
        <v/>
      </c>
      <c r="G188" s="48"/>
      <c r="H188" s="102" t="e">
        <f>IF('Order Form'!#REF!&gt;0,'Order Form'!#REF!," ")</f>
        <v>#REF!</v>
      </c>
      <c r="I188" s="101" t="str">
        <f>IF('Order Form'!$K$13="Yes",(IF('Order Form'!#REF!&gt;0,"",IF('Order Form'!$K$10&lt;&gt;"GR - Gratis",IF('Order Form'!#REF!=0,"",IF(ISNUMBER($H188),'Order Form'!#REF!,"")),""))),"")</f>
        <v/>
      </c>
      <c r="J188" s="101" t="str">
        <f>IF('Order Form'!$K$13="Yes",(IF('Order Form'!#REF!=0,"",IF('Order Form'!$K$10&lt;&gt;"GR - Gratis",IF(ISNUMBER($H188),'Order Form'!#REF!,""),""))),"")</f>
        <v/>
      </c>
      <c r="K188" s="49"/>
      <c r="L188" s="101" t="e">
        <f>IF('Order Form'!#REF!&gt;0,"",IF('Order Form'!#REF!=0,"",IF('Order Form'!$K$10&lt;&gt;"GR - Gratis",IF('Order Form'!$K$12="Yes",IF(ISNUMBER($H188),'Order Form'!#REF!*100,""),""),"")))</f>
        <v>#REF!</v>
      </c>
      <c r="M188" s="101" t="e">
        <f>IF('Order Form'!#REF!&gt;0,"",IF('Order Form'!$K$17=0,"",IF('Order Form'!$K$17=0,"",IF('Order Form'!$K$10&lt;&gt;"GR - Gratis",IF('Order Form'!$K$12="Yes",IF(ISNUMBER($H188),'Order Form'!$K$17*100,""),""),""))))</f>
        <v>#REF!</v>
      </c>
      <c r="N188" s="50"/>
      <c r="O188" s="100" t="str">
        <f>IF('Order Form'!$B$8="Name / Attent Of","",IF(ISNUMBER($H188),IF('Order Form'!$K$14="Yes",'Order Form'!$B$8,""),""))</f>
        <v/>
      </c>
      <c r="P188" s="108" t="str">
        <f>IF('Order Form'!$B$9="Company / Department","",IF(ISNUMBER($H188),IF('Order Form'!$K$14="Yes",'Order Form'!$B$9,""),""))</f>
        <v/>
      </c>
      <c r="Q188" s="100" t="str">
        <f>IF('Order Form'!$B$10="Address 1","",IF(ISNUMBER($H188),IF('Order Form'!$K$14="Yes",'Order Form'!$B$10,""),""))</f>
        <v/>
      </c>
      <c r="R188" s="100" t="str">
        <f>IF('Order Form'!$B$11="Address 2","",IF(ISNUMBER($H188),IF('Order Form'!$K$14="Yes",'Order Form'!$B$11,""),""))</f>
        <v/>
      </c>
      <c r="S188" s="108" t="str">
        <f>IF('Order Form'!$B$12="Address 3","",IF(ISNUMBER($H188),IF('Order Form'!$K$14="Yes",'Order Form'!$B$12,""),""))</f>
        <v/>
      </c>
      <c r="T188" s="100" t="str">
        <f>IF('Order Form'!$B$13="Town","",IF(ISNUMBER($H188),IF('Order Form'!$K$14="Yes",'Order Form'!$B$13,""),""))</f>
        <v/>
      </c>
      <c r="U188" s="46"/>
      <c r="V188" s="115" t="str">
        <f>IF('Order Form'!$B$14="Post Code","",IF(ISNUMBER($H188),IF('Order Form'!$K$14="Yes",'Order Form'!$B$14,""),""))</f>
        <v/>
      </c>
      <c r="W188" s="110" t="str">
        <f>IF('Order Form'!$B$15="Country","",IF(ISNUMBER($H188),IF('Order Form'!$K$14="Yes",VLOOKUP('Order Form'!$B$15,Lists!N:O,2,0),""),""))</f>
        <v/>
      </c>
      <c r="X188" s="112"/>
      <c r="Y188" s="111" t="str">
        <f>IF('Order Form'!$F$8="Phone","",IF(ISNUMBER($H188),IF('Order Form'!$K$14="Yes",'Order Form'!$F$8,""),""))</f>
        <v/>
      </c>
      <c r="Z188" s="109" t="str">
        <f>IF('Order Form'!$F$9="Email","",IF(ISNUMBER($H188),IF('Order Form'!$K$14="Yes",'Order Form'!$F$9,""),""))</f>
        <v/>
      </c>
      <c r="AA188" s="50"/>
      <c r="AC188" s="98" t="str">
        <f>IF(ISNUMBER(($H188)),LEFT('Order Form'!$K$10,2),"")</f>
        <v/>
      </c>
      <c r="AD188" s="46"/>
      <c r="AE188" s="98" t="str">
        <f>IF(AC188="GR",LEFT('Order Form'!$K$11,2),"")</f>
        <v/>
      </c>
      <c r="AF188" s="46"/>
      <c r="AG188" s="50"/>
      <c r="AH188" s="50"/>
      <c r="AI188" s="98" t="str">
        <f>IF(ISNUMBER(($H188)),IF('Order Form'!$K$16="Yes","P",""),"")</f>
        <v/>
      </c>
      <c r="AJ188" s="46"/>
      <c r="AK188" s="118"/>
      <c r="AL188" s="118"/>
      <c r="AM188" s="46"/>
      <c r="AN188" s="46"/>
      <c r="AO188" s="50"/>
      <c r="AP188" s="46"/>
      <c r="AQ188" s="50"/>
      <c r="AR188" s="50"/>
      <c r="AS188" s="50"/>
      <c r="AZ188" s="98" t="str">
        <f>IF(ISNUMBER(($H188)),IF('Order Form'!$K$15="Yes","Y",""),"")</f>
        <v/>
      </c>
      <c r="BD188" s="99" t="e">
        <f>IF('Order Form'!#REF!&gt;0,"OF"," ")</f>
        <v>#REF!</v>
      </c>
      <c r="BE188" s="98" t="e">
        <f>IF('Order Form'!#REF!&gt;0,"Y"," ")</f>
        <v>#REF!</v>
      </c>
      <c r="BF188" s="98" t="e">
        <f>IF('Order Form'!#REF!&gt;0,"STANDARD"," ")</f>
        <v>#REF!</v>
      </c>
    </row>
    <row r="189" spans="1:58">
      <c r="A189" s="46"/>
      <c r="B189" s="105" t="str">
        <f>IF(ISNUMBER(($H189)),'Order Form'!$D$5,"")</f>
        <v/>
      </c>
      <c r="C189" s="104" t="str">
        <f>IF(ISNUMBER(($H189)),'Order Form'!$G$5,"")</f>
        <v/>
      </c>
      <c r="D189" s="104" t="e">
        <f>IF('Order Form'!#REF!="","",IF(ISNUMBER(($H189)),'Order Form'!#REF!,""))</f>
        <v>#REF!</v>
      </c>
      <c r="E189" s="47"/>
      <c r="F189" s="103" t="str">
        <f>IF(ISNUMBER((H189)),SUBSTITUTE(SUBSTITUTE('Order Form'!#REF!,"-","")," ",""),"")</f>
        <v/>
      </c>
      <c r="G189" s="48"/>
      <c r="H189" s="102" t="e">
        <f>IF('Order Form'!#REF!&gt;0,'Order Form'!#REF!," ")</f>
        <v>#REF!</v>
      </c>
      <c r="I189" s="101" t="str">
        <f>IF('Order Form'!$K$13="Yes",(IF('Order Form'!#REF!&gt;0,"",IF('Order Form'!$K$10&lt;&gt;"GR - Gratis",IF('Order Form'!#REF!=0,"",IF(ISNUMBER($H189),'Order Form'!#REF!,"")),""))),"")</f>
        <v/>
      </c>
      <c r="J189" s="101" t="str">
        <f>IF('Order Form'!$K$13="Yes",(IF('Order Form'!#REF!=0,"",IF('Order Form'!$K$10&lt;&gt;"GR - Gratis",IF(ISNUMBER($H189),'Order Form'!#REF!,""),""))),"")</f>
        <v/>
      </c>
      <c r="K189" s="49"/>
      <c r="L189" s="101" t="e">
        <f>IF('Order Form'!#REF!&gt;0,"",IF('Order Form'!#REF!=0,"",IF('Order Form'!$K$10&lt;&gt;"GR - Gratis",IF('Order Form'!$K$12="Yes",IF(ISNUMBER($H189),'Order Form'!#REF!*100,""),""),"")))</f>
        <v>#REF!</v>
      </c>
      <c r="M189" s="101" t="e">
        <f>IF('Order Form'!#REF!&gt;0,"",IF('Order Form'!$K$17=0,"",IF('Order Form'!$K$17=0,"",IF('Order Form'!$K$10&lt;&gt;"GR - Gratis",IF('Order Form'!$K$12="Yes",IF(ISNUMBER($H189),'Order Form'!$K$17*100,""),""),""))))</f>
        <v>#REF!</v>
      </c>
      <c r="N189" s="50"/>
      <c r="O189" s="100" t="str">
        <f>IF('Order Form'!$B$8="Name / Attent Of","",IF(ISNUMBER($H189),IF('Order Form'!$K$14="Yes",'Order Form'!$B$8,""),""))</f>
        <v/>
      </c>
      <c r="P189" s="108" t="str">
        <f>IF('Order Form'!$B$9="Company / Department","",IF(ISNUMBER($H189),IF('Order Form'!$K$14="Yes",'Order Form'!$B$9,""),""))</f>
        <v/>
      </c>
      <c r="Q189" s="100" t="str">
        <f>IF('Order Form'!$B$10="Address 1","",IF(ISNUMBER($H189),IF('Order Form'!$K$14="Yes",'Order Form'!$B$10,""),""))</f>
        <v/>
      </c>
      <c r="R189" s="100" t="str">
        <f>IF('Order Form'!$B$11="Address 2","",IF(ISNUMBER($H189),IF('Order Form'!$K$14="Yes",'Order Form'!$B$11,""),""))</f>
        <v/>
      </c>
      <c r="S189" s="108" t="str">
        <f>IF('Order Form'!$B$12="Address 3","",IF(ISNUMBER($H189),IF('Order Form'!$K$14="Yes",'Order Form'!$B$12,""),""))</f>
        <v/>
      </c>
      <c r="T189" s="100" t="str">
        <f>IF('Order Form'!$B$13="Town","",IF(ISNUMBER($H189),IF('Order Form'!$K$14="Yes",'Order Form'!$B$13,""),""))</f>
        <v/>
      </c>
      <c r="U189" s="46"/>
      <c r="V189" s="115" t="str">
        <f>IF('Order Form'!$B$14="Post Code","",IF(ISNUMBER($H189),IF('Order Form'!$K$14="Yes",'Order Form'!$B$14,""),""))</f>
        <v/>
      </c>
      <c r="W189" s="110" t="str">
        <f>IF('Order Form'!$B$15="Country","",IF(ISNUMBER($H189),IF('Order Form'!$K$14="Yes",VLOOKUP('Order Form'!$B$15,Lists!N:O,2,0),""),""))</f>
        <v/>
      </c>
      <c r="X189" s="112"/>
      <c r="Y189" s="111" t="str">
        <f>IF('Order Form'!$F$8="Phone","",IF(ISNUMBER($H189),IF('Order Form'!$K$14="Yes",'Order Form'!$F$8,""),""))</f>
        <v/>
      </c>
      <c r="Z189" s="109" t="str">
        <f>IF('Order Form'!$F$9="Email","",IF(ISNUMBER($H189),IF('Order Form'!$K$14="Yes",'Order Form'!$F$9,""),""))</f>
        <v/>
      </c>
      <c r="AA189" s="50"/>
      <c r="AC189" s="98" t="str">
        <f>IF(ISNUMBER(($H189)),LEFT('Order Form'!$K$10,2),"")</f>
        <v/>
      </c>
      <c r="AD189" s="46"/>
      <c r="AE189" s="98" t="str">
        <f>IF(AC189="GR",LEFT('Order Form'!$K$11,2),"")</f>
        <v/>
      </c>
      <c r="AF189" s="46"/>
      <c r="AG189" s="50"/>
      <c r="AH189" s="50"/>
      <c r="AI189" s="98" t="str">
        <f>IF(ISNUMBER(($H189)),IF('Order Form'!$K$16="Yes","P",""),"")</f>
        <v/>
      </c>
      <c r="AJ189" s="46"/>
      <c r="AK189" s="118"/>
      <c r="AL189" s="118"/>
      <c r="AM189" s="46"/>
      <c r="AN189" s="46"/>
      <c r="AO189" s="50"/>
      <c r="AP189" s="46"/>
      <c r="AQ189" s="50"/>
      <c r="AR189" s="50"/>
      <c r="AS189" s="50"/>
      <c r="AZ189" s="98" t="str">
        <f>IF(ISNUMBER(($H189)),IF('Order Form'!$K$15="Yes","Y",""),"")</f>
        <v/>
      </c>
      <c r="BD189" s="99" t="e">
        <f>IF('Order Form'!#REF!&gt;0,"OF"," ")</f>
        <v>#REF!</v>
      </c>
      <c r="BE189" s="98" t="e">
        <f>IF('Order Form'!#REF!&gt;0,"Y"," ")</f>
        <v>#REF!</v>
      </c>
      <c r="BF189" s="98" t="e">
        <f>IF('Order Form'!#REF!&gt;0,"STANDARD"," ")</f>
        <v>#REF!</v>
      </c>
    </row>
    <row r="190" spans="1:58">
      <c r="A190" s="46"/>
      <c r="B190" s="105" t="str">
        <f>IF(ISNUMBER(($H190)),'Order Form'!$D$5,"")</f>
        <v/>
      </c>
      <c r="C190" s="104" t="str">
        <f>IF(ISNUMBER(($H190)),'Order Form'!$G$5,"")</f>
        <v/>
      </c>
      <c r="D190" s="104" t="e">
        <f>IF('Order Form'!#REF!="","",IF(ISNUMBER(($H190)),'Order Form'!#REF!,""))</f>
        <v>#REF!</v>
      </c>
      <c r="E190" s="47"/>
      <c r="F190" s="103" t="str">
        <f>IF(ISNUMBER((H190)),SUBSTITUTE(SUBSTITUTE('Order Form'!#REF!,"-","")," ",""),"")</f>
        <v/>
      </c>
      <c r="G190" s="48"/>
      <c r="H190" s="102" t="e">
        <f>IF('Order Form'!#REF!&gt;0,'Order Form'!#REF!," ")</f>
        <v>#REF!</v>
      </c>
      <c r="I190" s="101" t="str">
        <f>IF('Order Form'!$K$13="Yes",(IF('Order Form'!#REF!&gt;0,"",IF('Order Form'!$K$10&lt;&gt;"GR - Gratis",IF('Order Form'!#REF!=0,"",IF(ISNUMBER($H190),'Order Form'!#REF!,"")),""))),"")</f>
        <v/>
      </c>
      <c r="J190" s="101" t="str">
        <f>IF('Order Form'!$K$13="Yes",(IF('Order Form'!#REF!=0,"",IF('Order Form'!$K$10&lt;&gt;"GR - Gratis",IF(ISNUMBER($H190),'Order Form'!#REF!,""),""))),"")</f>
        <v/>
      </c>
      <c r="K190" s="49"/>
      <c r="L190" s="101" t="e">
        <f>IF('Order Form'!#REF!&gt;0,"",IF('Order Form'!#REF!=0,"",IF('Order Form'!$K$10&lt;&gt;"GR - Gratis",IF('Order Form'!$K$12="Yes",IF(ISNUMBER($H190),'Order Form'!#REF!*100,""),""),"")))</f>
        <v>#REF!</v>
      </c>
      <c r="M190" s="101" t="e">
        <f>IF('Order Form'!#REF!&gt;0,"",IF('Order Form'!$K$17=0,"",IF('Order Form'!$K$17=0,"",IF('Order Form'!$K$10&lt;&gt;"GR - Gratis",IF('Order Form'!$K$12="Yes",IF(ISNUMBER($H190),'Order Form'!$K$17*100,""),""),""))))</f>
        <v>#REF!</v>
      </c>
      <c r="N190" s="50"/>
      <c r="O190" s="100" t="str">
        <f>IF('Order Form'!$B$8="Name / Attent Of","",IF(ISNUMBER($H190),IF('Order Form'!$K$14="Yes",'Order Form'!$B$8,""),""))</f>
        <v/>
      </c>
      <c r="P190" s="108" t="str">
        <f>IF('Order Form'!$B$9="Company / Department","",IF(ISNUMBER($H190),IF('Order Form'!$K$14="Yes",'Order Form'!$B$9,""),""))</f>
        <v/>
      </c>
      <c r="Q190" s="100" t="str">
        <f>IF('Order Form'!$B$10="Address 1","",IF(ISNUMBER($H190),IF('Order Form'!$K$14="Yes",'Order Form'!$B$10,""),""))</f>
        <v/>
      </c>
      <c r="R190" s="100" t="str">
        <f>IF('Order Form'!$B$11="Address 2","",IF(ISNUMBER($H190),IF('Order Form'!$K$14="Yes",'Order Form'!$B$11,""),""))</f>
        <v/>
      </c>
      <c r="S190" s="108" t="str">
        <f>IF('Order Form'!$B$12="Address 3","",IF(ISNUMBER($H190),IF('Order Form'!$K$14="Yes",'Order Form'!$B$12,""),""))</f>
        <v/>
      </c>
      <c r="T190" s="100" t="str">
        <f>IF('Order Form'!$B$13="Town","",IF(ISNUMBER($H190),IF('Order Form'!$K$14="Yes",'Order Form'!$B$13,""),""))</f>
        <v/>
      </c>
      <c r="U190" s="46"/>
      <c r="V190" s="115" t="str">
        <f>IF('Order Form'!$B$14="Post Code","",IF(ISNUMBER($H190),IF('Order Form'!$K$14="Yes",'Order Form'!$B$14,""),""))</f>
        <v/>
      </c>
      <c r="W190" s="110" t="str">
        <f>IF('Order Form'!$B$15="Country","",IF(ISNUMBER($H190),IF('Order Form'!$K$14="Yes",VLOOKUP('Order Form'!$B$15,Lists!N:O,2,0),""),""))</f>
        <v/>
      </c>
      <c r="X190" s="112"/>
      <c r="Y190" s="111" t="str">
        <f>IF('Order Form'!$F$8="Phone","",IF(ISNUMBER($H190),IF('Order Form'!$K$14="Yes",'Order Form'!$F$8,""),""))</f>
        <v/>
      </c>
      <c r="Z190" s="109" t="str">
        <f>IF('Order Form'!$F$9="Email","",IF(ISNUMBER($H190),IF('Order Form'!$K$14="Yes",'Order Form'!$F$9,""),""))</f>
        <v/>
      </c>
      <c r="AA190" s="50"/>
      <c r="AC190" s="98" t="str">
        <f>IF(ISNUMBER(($H190)),LEFT('Order Form'!$K$10,2),"")</f>
        <v/>
      </c>
      <c r="AD190" s="46"/>
      <c r="AE190" s="98" t="str">
        <f>IF(AC190="GR",LEFT('Order Form'!$K$11,2),"")</f>
        <v/>
      </c>
      <c r="AF190" s="46"/>
      <c r="AG190" s="50"/>
      <c r="AH190" s="50"/>
      <c r="AI190" s="98" t="str">
        <f>IF(ISNUMBER(($H190)),IF('Order Form'!$K$16="Yes","P",""),"")</f>
        <v/>
      </c>
      <c r="AJ190" s="46"/>
      <c r="AK190" s="118"/>
      <c r="AL190" s="118"/>
      <c r="AM190" s="46"/>
      <c r="AN190" s="46"/>
      <c r="AO190" s="50"/>
      <c r="AP190" s="46"/>
      <c r="AQ190" s="50"/>
      <c r="AR190" s="50"/>
      <c r="AS190" s="50"/>
      <c r="AZ190" s="98" t="str">
        <f>IF(ISNUMBER(($H190)),IF('Order Form'!$K$15="Yes","Y",""),"")</f>
        <v/>
      </c>
      <c r="BD190" s="99" t="e">
        <f>IF('Order Form'!#REF!&gt;0,"OF"," ")</f>
        <v>#REF!</v>
      </c>
      <c r="BE190" s="98" t="e">
        <f>IF('Order Form'!#REF!&gt;0,"Y"," ")</f>
        <v>#REF!</v>
      </c>
      <c r="BF190" s="98" t="e">
        <f>IF('Order Form'!#REF!&gt;0,"STANDARD"," ")</f>
        <v>#REF!</v>
      </c>
    </row>
    <row r="191" spans="1:58">
      <c r="A191" s="46"/>
      <c r="B191" s="105" t="str">
        <f>IF(ISNUMBER(($H191)),'Order Form'!$D$5,"")</f>
        <v/>
      </c>
      <c r="C191" s="104" t="str">
        <f>IF(ISNUMBER(($H191)),'Order Form'!$G$5,"")</f>
        <v/>
      </c>
      <c r="D191" s="104" t="e">
        <f>IF('Order Form'!#REF!="","",IF(ISNUMBER(($H191)),'Order Form'!#REF!,""))</f>
        <v>#REF!</v>
      </c>
      <c r="E191" s="47"/>
      <c r="F191" s="103" t="str">
        <f>IF(ISNUMBER((H191)),SUBSTITUTE(SUBSTITUTE('Order Form'!#REF!,"-","")," ",""),"")</f>
        <v/>
      </c>
      <c r="G191" s="48"/>
      <c r="H191" s="102" t="e">
        <f>IF('Order Form'!#REF!&gt;0,'Order Form'!#REF!," ")</f>
        <v>#REF!</v>
      </c>
      <c r="I191" s="101" t="str">
        <f>IF('Order Form'!$K$13="Yes",(IF('Order Form'!#REF!&gt;0,"",IF('Order Form'!$K$10&lt;&gt;"GR - Gratis",IF('Order Form'!#REF!=0,"",IF(ISNUMBER($H191),'Order Form'!#REF!,"")),""))),"")</f>
        <v/>
      </c>
      <c r="J191" s="101" t="str">
        <f>IF('Order Form'!$K$13="Yes",(IF('Order Form'!#REF!=0,"",IF('Order Form'!$K$10&lt;&gt;"GR - Gratis",IF(ISNUMBER($H191),'Order Form'!#REF!,""),""))),"")</f>
        <v/>
      </c>
      <c r="K191" s="49"/>
      <c r="L191" s="101" t="e">
        <f>IF('Order Form'!#REF!&gt;0,"",IF('Order Form'!#REF!=0,"",IF('Order Form'!$K$10&lt;&gt;"GR - Gratis",IF('Order Form'!$K$12="Yes",IF(ISNUMBER($H191),'Order Form'!#REF!*100,""),""),"")))</f>
        <v>#REF!</v>
      </c>
      <c r="M191" s="101" t="e">
        <f>IF('Order Form'!#REF!&gt;0,"",IF('Order Form'!$K$17=0,"",IF('Order Form'!$K$17=0,"",IF('Order Form'!$K$10&lt;&gt;"GR - Gratis",IF('Order Form'!$K$12="Yes",IF(ISNUMBER($H191),'Order Form'!$K$17*100,""),""),""))))</f>
        <v>#REF!</v>
      </c>
      <c r="N191" s="50"/>
      <c r="O191" s="100" t="str">
        <f>IF('Order Form'!$B$8="Name / Attent Of","",IF(ISNUMBER($H191),IF('Order Form'!$K$14="Yes",'Order Form'!$B$8,""),""))</f>
        <v/>
      </c>
      <c r="P191" s="108" t="str">
        <f>IF('Order Form'!$B$9="Company / Department","",IF(ISNUMBER($H191),IF('Order Form'!$K$14="Yes",'Order Form'!$B$9,""),""))</f>
        <v/>
      </c>
      <c r="Q191" s="100" t="str">
        <f>IF('Order Form'!$B$10="Address 1","",IF(ISNUMBER($H191),IF('Order Form'!$K$14="Yes",'Order Form'!$B$10,""),""))</f>
        <v/>
      </c>
      <c r="R191" s="100" t="str">
        <f>IF('Order Form'!$B$11="Address 2","",IF(ISNUMBER($H191),IF('Order Form'!$K$14="Yes",'Order Form'!$B$11,""),""))</f>
        <v/>
      </c>
      <c r="S191" s="108" t="str">
        <f>IF('Order Form'!$B$12="Address 3","",IF(ISNUMBER($H191),IF('Order Form'!$K$14="Yes",'Order Form'!$B$12,""),""))</f>
        <v/>
      </c>
      <c r="T191" s="100" t="str">
        <f>IF('Order Form'!$B$13="Town","",IF(ISNUMBER($H191),IF('Order Form'!$K$14="Yes",'Order Form'!$B$13,""),""))</f>
        <v/>
      </c>
      <c r="U191" s="46"/>
      <c r="V191" s="115" t="str">
        <f>IF('Order Form'!$B$14="Post Code","",IF(ISNUMBER($H191),IF('Order Form'!$K$14="Yes",'Order Form'!$B$14,""),""))</f>
        <v/>
      </c>
      <c r="W191" s="110" t="str">
        <f>IF('Order Form'!$B$15="Country","",IF(ISNUMBER($H191),IF('Order Form'!$K$14="Yes",VLOOKUP('Order Form'!$B$15,Lists!N:O,2,0),""),""))</f>
        <v/>
      </c>
      <c r="X191" s="112"/>
      <c r="Y191" s="111" t="str">
        <f>IF('Order Form'!$F$8="Phone","",IF(ISNUMBER($H191),IF('Order Form'!$K$14="Yes",'Order Form'!$F$8,""),""))</f>
        <v/>
      </c>
      <c r="Z191" s="109" t="str">
        <f>IF('Order Form'!$F$9="Email","",IF(ISNUMBER($H191),IF('Order Form'!$K$14="Yes",'Order Form'!$F$9,""),""))</f>
        <v/>
      </c>
      <c r="AA191" s="50"/>
      <c r="AC191" s="98" t="str">
        <f>IF(ISNUMBER(($H191)),LEFT('Order Form'!$K$10,2),"")</f>
        <v/>
      </c>
      <c r="AD191" s="46"/>
      <c r="AE191" s="98" t="str">
        <f>IF(AC191="GR",LEFT('Order Form'!$K$11,2),"")</f>
        <v/>
      </c>
      <c r="AF191" s="46"/>
      <c r="AG191" s="50"/>
      <c r="AH191" s="50"/>
      <c r="AI191" s="98" t="str">
        <f>IF(ISNUMBER(($H191)),IF('Order Form'!$K$16="Yes","P",""),"")</f>
        <v/>
      </c>
      <c r="AJ191" s="46"/>
      <c r="AK191" s="118"/>
      <c r="AL191" s="118"/>
      <c r="AM191" s="46"/>
      <c r="AN191" s="46"/>
      <c r="AO191" s="50"/>
      <c r="AP191" s="46"/>
      <c r="AQ191" s="50"/>
      <c r="AR191" s="50"/>
      <c r="AS191" s="50"/>
      <c r="AZ191" s="98" t="str">
        <f>IF(ISNUMBER(($H191)),IF('Order Form'!$K$15="Yes","Y",""),"")</f>
        <v/>
      </c>
      <c r="BD191" s="99" t="e">
        <f>IF('Order Form'!#REF!&gt;0,"OF"," ")</f>
        <v>#REF!</v>
      </c>
      <c r="BE191" s="98" t="e">
        <f>IF('Order Form'!#REF!&gt;0,"Y"," ")</f>
        <v>#REF!</v>
      </c>
      <c r="BF191" s="98" t="e">
        <f>IF('Order Form'!#REF!&gt;0,"STANDARD"," ")</f>
        <v>#REF!</v>
      </c>
    </row>
    <row r="192" spans="1:58">
      <c r="A192" s="46"/>
      <c r="B192" s="105" t="str">
        <f>IF(ISNUMBER(($H192)),'Order Form'!$D$5,"")</f>
        <v/>
      </c>
      <c r="C192" s="104" t="str">
        <f>IF(ISNUMBER(($H192)),'Order Form'!$G$5,"")</f>
        <v/>
      </c>
      <c r="D192" s="104" t="e">
        <f>IF('Order Form'!#REF!="","",IF(ISNUMBER(($H192)),'Order Form'!#REF!,""))</f>
        <v>#REF!</v>
      </c>
      <c r="E192" s="47"/>
      <c r="F192" s="103" t="str">
        <f>IF(ISNUMBER((H192)),SUBSTITUTE(SUBSTITUTE('Order Form'!#REF!,"-","")," ",""),"")</f>
        <v/>
      </c>
      <c r="G192" s="48"/>
      <c r="H192" s="102" t="e">
        <f>IF('Order Form'!#REF!&gt;0,'Order Form'!#REF!," ")</f>
        <v>#REF!</v>
      </c>
      <c r="I192" s="101" t="str">
        <f>IF('Order Form'!$K$13="Yes",(IF('Order Form'!#REF!&gt;0,"",IF('Order Form'!$K$10&lt;&gt;"GR - Gratis",IF('Order Form'!#REF!=0,"",IF(ISNUMBER($H192),'Order Form'!#REF!,"")),""))),"")</f>
        <v/>
      </c>
      <c r="J192" s="101" t="str">
        <f>IF('Order Form'!$K$13="Yes",(IF('Order Form'!#REF!=0,"",IF('Order Form'!$K$10&lt;&gt;"GR - Gratis",IF(ISNUMBER($H192),'Order Form'!#REF!,""),""))),"")</f>
        <v/>
      </c>
      <c r="K192" s="49"/>
      <c r="L192" s="101" t="e">
        <f>IF('Order Form'!#REF!&gt;0,"",IF('Order Form'!#REF!=0,"",IF('Order Form'!$K$10&lt;&gt;"GR - Gratis",IF('Order Form'!$K$12="Yes",IF(ISNUMBER($H192),'Order Form'!#REF!*100,""),""),"")))</f>
        <v>#REF!</v>
      </c>
      <c r="M192" s="101" t="e">
        <f>IF('Order Form'!#REF!&gt;0,"",IF('Order Form'!$K$17=0,"",IF('Order Form'!$K$17=0,"",IF('Order Form'!$K$10&lt;&gt;"GR - Gratis",IF('Order Form'!$K$12="Yes",IF(ISNUMBER($H192),'Order Form'!$K$17*100,""),""),""))))</f>
        <v>#REF!</v>
      </c>
      <c r="N192" s="50"/>
      <c r="O192" s="100" t="str">
        <f>IF('Order Form'!$B$8="Name / Attent Of","",IF(ISNUMBER($H192),IF('Order Form'!$K$14="Yes",'Order Form'!$B$8,""),""))</f>
        <v/>
      </c>
      <c r="P192" s="108" t="str">
        <f>IF('Order Form'!$B$9="Company / Department","",IF(ISNUMBER($H192),IF('Order Form'!$K$14="Yes",'Order Form'!$B$9,""),""))</f>
        <v/>
      </c>
      <c r="Q192" s="100" t="str">
        <f>IF('Order Form'!$B$10="Address 1","",IF(ISNUMBER($H192),IF('Order Form'!$K$14="Yes",'Order Form'!$B$10,""),""))</f>
        <v/>
      </c>
      <c r="R192" s="100" t="str">
        <f>IF('Order Form'!$B$11="Address 2","",IF(ISNUMBER($H192),IF('Order Form'!$K$14="Yes",'Order Form'!$B$11,""),""))</f>
        <v/>
      </c>
      <c r="S192" s="108" t="str">
        <f>IF('Order Form'!$B$12="Address 3","",IF(ISNUMBER($H192),IF('Order Form'!$K$14="Yes",'Order Form'!$B$12,""),""))</f>
        <v/>
      </c>
      <c r="T192" s="100" t="str">
        <f>IF('Order Form'!$B$13="Town","",IF(ISNUMBER($H192),IF('Order Form'!$K$14="Yes",'Order Form'!$B$13,""),""))</f>
        <v/>
      </c>
      <c r="U192" s="46"/>
      <c r="V192" s="115" t="str">
        <f>IF('Order Form'!$B$14="Post Code","",IF(ISNUMBER($H192),IF('Order Form'!$K$14="Yes",'Order Form'!$B$14,""),""))</f>
        <v/>
      </c>
      <c r="W192" s="110" t="str">
        <f>IF('Order Form'!$B$15="Country","",IF(ISNUMBER($H192),IF('Order Form'!$K$14="Yes",VLOOKUP('Order Form'!$B$15,Lists!N:O,2,0),""),""))</f>
        <v/>
      </c>
      <c r="X192" s="112"/>
      <c r="Y192" s="111" t="str">
        <f>IF('Order Form'!$F$8="Phone","",IF(ISNUMBER($H192),IF('Order Form'!$K$14="Yes",'Order Form'!$F$8,""),""))</f>
        <v/>
      </c>
      <c r="Z192" s="109" t="str">
        <f>IF('Order Form'!$F$9="Email","",IF(ISNUMBER($H192),IF('Order Form'!$K$14="Yes",'Order Form'!$F$9,""),""))</f>
        <v/>
      </c>
      <c r="AA192" s="50"/>
      <c r="AC192" s="98" t="str">
        <f>IF(ISNUMBER(($H192)),LEFT('Order Form'!$K$10,2),"")</f>
        <v/>
      </c>
      <c r="AD192" s="46"/>
      <c r="AE192" s="98" t="str">
        <f>IF(AC192="GR",LEFT('Order Form'!$K$11,2),"")</f>
        <v/>
      </c>
      <c r="AF192" s="46"/>
      <c r="AG192" s="50"/>
      <c r="AH192" s="50"/>
      <c r="AI192" s="98" t="str">
        <f>IF(ISNUMBER(($H192)),IF('Order Form'!$K$16="Yes","P",""),"")</f>
        <v/>
      </c>
      <c r="AJ192" s="46"/>
      <c r="AK192" s="118"/>
      <c r="AL192" s="118"/>
      <c r="AM192" s="46"/>
      <c r="AN192" s="46"/>
      <c r="AO192" s="50"/>
      <c r="AP192" s="46"/>
      <c r="AQ192" s="50"/>
      <c r="AR192" s="50"/>
      <c r="AS192" s="50"/>
      <c r="AZ192" s="98" t="str">
        <f>IF(ISNUMBER(($H192)),IF('Order Form'!$K$15="Yes","Y",""),"")</f>
        <v/>
      </c>
      <c r="BD192" s="99" t="e">
        <f>IF('Order Form'!#REF!&gt;0,"OF"," ")</f>
        <v>#REF!</v>
      </c>
      <c r="BE192" s="98" t="e">
        <f>IF('Order Form'!#REF!&gt;0,"Y"," ")</f>
        <v>#REF!</v>
      </c>
      <c r="BF192" s="98" t="e">
        <f>IF('Order Form'!#REF!&gt;0,"STANDARD"," ")</f>
        <v>#REF!</v>
      </c>
    </row>
    <row r="193" spans="1:58">
      <c r="A193" s="46"/>
      <c r="B193" s="105" t="str">
        <f>IF(ISNUMBER(($H193)),'Order Form'!$D$5,"")</f>
        <v/>
      </c>
      <c r="C193" s="104" t="str">
        <f>IF(ISNUMBER(($H193)),'Order Form'!$G$5,"")</f>
        <v/>
      </c>
      <c r="D193" s="104" t="e">
        <f>IF('Order Form'!#REF!="","",IF(ISNUMBER(($H193)),'Order Form'!#REF!,""))</f>
        <v>#REF!</v>
      </c>
      <c r="E193" s="47"/>
      <c r="F193" s="103" t="str">
        <f>IF(ISNUMBER((H193)),SUBSTITUTE(SUBSTITUTE('Order Form'!#REF!,"-","")," ",""),"")</f>
        <v/>
      </c>
      <c r="G193" s="48"/>
      <c r="H193" s="102" t="e">
        <f>IF('Order Form'!#REF!&gt;0,'Order Form'!#REF!," ")</f>
        <v>#REF!</v>
      </c>
      <c r="I193" s="101" t="str">
        <f>IF('Order Form'!$K$13="Yes",(IF('Order Form'!#REF!&gt;0,"",IF('Order Form'!$K$10&lt;&gt;"GR - Gratis",IF('Order Form'!#REF!=0,"",IF(ISNUMBER($H193),'Order Form'!#REF!,"")),""))),"")</f>
        <v/>
      </c>
      <c r="J193" s="101" t="str">
        <f>IF('Order Form'!$K$13="Yes",(IF('Order Form'!#REF!=0,"",IF('Order Form'!$K$10&lt;&gt;"GR - Gratis",IF(ISNUMBER($H193),'Order Form'!#REF!,""),""))),"")</f>
        <v/>
      </c>
      <c r="K193" s="49"/>
      <c r="L193" s="101" t="e">
        <f>IF('Order Form'!#REF!&gt;0,"",IF('Order Form'!#REF!=0,"",IF('Order Form'!$K$10&lt;&gt;"GR - Gratis",IF('Order Form'!$K$12="Yes",IF(ISNUMBER($H193),'Order Form'!#REF!*100,""),""),"")))</f>
        <v>#REF!</v>
      </c>
      <c r="M193" s="101" t="e">
        <f>IF('Order Form'!#REF!&gt;0,"",IF('Order Form'!$K$17=0,"",IF('Order Form'!$K$17=0,"",IF('Order Form'!$K$10&lt;&gt;"GR - Gratis",IF('Order Form'!$K$12="Yes",IF(ISNUMBER($H193),'Order Form'!$K$17*100,""),""),""))))</f>
        <v>#REF!</v>
      </c>
      <c r="N193" s="50"/>
      <c r="O193" s="100" t="str">
        <f>IF('Order Form'!$B$8="Name / Attent Of","",IF(ISNUMBER($H193),IF('Order Form'!$K$14="Yes",'Order Form'!$B$8,""),""))</f>
        <v/>
      </c>
      <c r="P193" s="108" t="str">
        <f>IF('Order Form'!$B$9="Company / Department","",IF(ISNUMBER($H193),IF('Order Form'!$K$14="Yes",'Order Form'!$B$9,""),""))</f>
        <v/>
      </c>
      <c r="Q193" s="100" t="str">
        <f>IF('Order Form'!$B$10="Address 1","",IF(ISNUMBER($H193),IF('Order Form'!$K$14="Yes",'Order Form'!$B$10,""),""))</f>
        <v/>
      </c>
      <c r="R193" s="100" t="str">
        <f>IF('Order Form'!$B$11="Address 2","",IF(ISNUMBER($H193),IF('Order Form'!$K$14="Yes",'Order Form'!$B$11,""),""))</f>
        <v/>
      </c>
      <c r="S193" s="108" t="str">
        <f>IF('Order Form'!$B$12="Address 3","",IF(ISNUMBER($H193),IF('Order Form'!$K$14="Yes",'Order Form'!$B$12,""),""))</f>
        <v/>
      </c>
      <c r="T193" s="100" t="str">
        <f>IF('Order Form'!$B$13="Town","",IF(ISNUMBER($H193),IF('Order Form'!$K$14="Yes",'Order Form'!$B$13,""),""))</f>
        <v/>
      </c>
      <c r="U193" s="46"/>
      <c r="V193" s="115" t="str">
        <f>IF('Order Form'!$B$14="Post Code","",IF(ISNUMBER($H193),IF('Order Form'!$K$14="Yes",'Order Form'!$B$14,""),""))</f>
        <v/>
      </c>
      <c r="W193" s="110" t="str">
        <f>IF('Order Form'!$B$15="Country","",IF(ISNUMBER($H193),IF('Order Form'!$K$14="Yes",VLOOKUP('Order Form'!$B$15,Lists!N:O,2,0),""),""))</f>
        <v/>
      </c>
      <c r="X193" s="112"/>
      <c r="Y193" s="111" t="str">
        <f>IF('Order Form'!$F$8="Phone","",IF(ISNUMBER($H193),IF('Order Form'!$K$14="Yes",'Order Form'!$F$8,""),""))</f>
        <v/>
      </c>
      <c r="Z193" s="109" t="str">
        <f>IF('Order Form'!$F$9="Email","",IF(ISNUMBER($H193),IF('Order Form'!$K$14="Yes",'Order Form'!$F$9,""),""))</f>
        <v/>
      </c>
      <c r="AA193" s="50"/>
      <c r="AC193" s="98" t="str">
        <f>IF(ISNUMBER(($H193)),LEFT('Order Form'!$K$10,2),"")</f>
        <v/>
      </c>
      <c r="AD193" s="46"/>
      <c r="AE193" s="98" t="str">
        <f>IF(AC193="GR",LEFT('Order Form'!$K$11,2),"")</f>
        <v/>
      </c>
      <c r="AF193" s="46"/>
      <c r="AG193" s="50"/>
      <c r="AH193" s="50"/>
      <c r="AI193" s="98" t="str">
        <f>IF(ISNUMBER(($H193)),IF('Order Form'!$K$16="Yes","P",""),"")</f>
        <v/>
      </c>
      <c r="AJ193" s="46"/>
      <c r="AK193" s="118"/>
      <c r="AL193" s="118"/>
      <c r="AM193" s="46"/>
      <c r="AN193" s="46"/>
      <c r="AO193" s="50"/>
      <c r="AP193" s="46"/>
      <c r="AQ193" s="50"/>
      <c r="AR193" s="50"/>
      <c r="AS193" s="50"/>
      <c r="AZ193" s="98" t="str">
        <f>IF(ISNUMBER(($H193)),IF('Order Form'!$K$15="Yes","Y",""),"")</f>
        <v/>
      </c>
      <c r="BD193" s="99" t="e">
        <f>IF('Order Form'!#REF!&gt;0,"OF"," ")</f>
        <v>#REF!</v>
      </c>
      <c r="BE193" s="98" t="e">
        <f>IF('Order Form'!#REF!&gt;0,"Y"," ")</f>
        <v>#REF!</v>
      </c>
      <c r="BF193" s="98" t="e">
        <f>IF('Order Form'!#REF!&gt;0,"STANDARD"," ")</f>
        <v>#REF!</v>
      </c>
    </row>
    <row r="194" spans="1:58">
      <c r="A194" s="46"/>
      <c r="B194" s="105" t="str">
        <f>IF(ISNUMBER(($H194)),'Order Form'!$D$5,"")</f>
        <v/>
      </c>
      <c r="C194" s="104" t="str">
        <f>IF(ISNUMBER(($H194)),'Order Form'!$G$5,"")</f>
        <v/>
      </c>
      <c r="D194" s="104" t="e">
        <f>IF('Order Form'!#REF!="","",IF(ISNUMBER(($H194)),'Order Form'!#REF!,""))</f>
        <v>#REF!</v>
      </c>
      <c r="E194" s="47"/>
      <c r="F194" s="103" t="str">
        <f>IF(ISNUMBER((H194)),SUBSTITUTE(SUBSTITUTE('Order Form'!#REF!,"-","")," ",""),"")</f>
        <v/>
      </c>
      <c r="G194" s="48"/>
      <c r="H194" s="102" t="e">
        <f>IF('Order Form'!#REF!&gt;0,'Order Form'!#REF!," ")</f>
        <v>#REF!</v>
      </c>
      <c r="I194" s="101" t="str">
        <f>IF('Order Form'!$K$13="Yes",(IF('Order Form'!#REF!&gt;0,"",IF('Order Form'!$K$10&lt;&gt;"GR - Gratis",IF('Order Form'!#REF!=0,"",IF(ISNUMBER($H194),'Order Form'!#REF!,"")),""))),"")</f>
        <v/>
      </c>
      <c r="J194" s="101" t="str">
        <f>IF('Order Form'!$K$13="Yes",(IF('Order Form'!#REF!=0,"",IF('Order Form'!$K$10&lt;&gt;"GR - Gratis",IF(ISNUMBER($H194),'Order Form'!#REF!,""),""))),"")</f>
        <v/>
      </c>
      <c r="K194" s="49"/>
      <c r="L194" s="101" t="e">
        <f>IF('Order Form'!#REF!&gt;0,"",IF('Order Form'!#REF!=0,"",IF('Order Form'!$K$10&lt;&gt;"GR - Gratis",IF('Order Form'!$K$12="Yes",IF(ISNUMBER($H194),'Order Form'!#REF!*100,""),""),"")))</f>
        <v>#REF!</v>
      </c>
      <c r="M194" s="101" t="e">
        <f>IF('Order Form'!#REF!&gt;0,"",IF('Order Form'!$K$17=0,"",IF('Order Form'!$K$17=0,"",IF('Order Form'!$K$10&lt;&gt;"GR - Gratis",IF('Order Form'!$K$12="Yes",IF(ISNUMBER($H194),'Order Form'!$K$17*100,""),""),""))))</f>
        <v>#REF!</v>
      </c>
      <c r="N194" s="50"/>
      <c r="O194" s="100" t="str">
        <f>IF('Order Form'!$B$8="Name / Attent Of","",IF(ISNUMBER($H194),IF('Order Form'!$K$14="Yes",'Order Form'!$B$8,""),""))</f>
        <v/>
      </c>
      <c r="P194" s="108" t="str">
        <f>IF('Order Form'!$B$9="Company / Department","",IF(ISNUMBER($H194),IF('Order Form'!$K$14="Yes",'Order Form'!$B$9,""),""))</f>
        <v/>
      </c>
      <c r="Q194" s="100" t="str">
        <f>IF('Order Form'!$B$10="Address 1","",IF(ISNUMBER($H194),IF('Order Form'!$K$14="Yes",'Order Form'!$B$10,""),""))</f>
        <v/>
      </c>
      <c r="R194" s="100" t="str">
        <f>IF('Order Form'!$B$11="Address 2","",IF(ISNUMBER($H194),IF('Order Form'!$K$14="Yes",'Order Form'!$B$11,""),""))</f>
        <v/>
      </c>
      <c r="S194" s="108" t="str">
        <f>IF('Order Form'!$B$12="Address 3","",IF(ISNUMBER($H194),IF('Order Form'!$K$14="Yes",'Order Form'!$B$12,""),""))</f>
        <v/>
      </c>
      <c r="T194" s="100" t="str">
        <f>IF('Order Form'!$B$13="Town","",IF(ISNUMBER($H194),IF('Order Form'!$K$14="Yes",'Order Form'!$B$13,""),""))</f>
        <v/>
      </c>
      <c r="U194" s="46"/>
      <c r="V194" s="115" t="str">
        <f>IF('Order Form'!$B$14="Post Code","",IF(ISNUMBER($H194),IF('Order Form'!$K$14="Yes",'Order Form'!$B$14,""),""))</f>
        <v/>
      </c>
      <c r="W194" s="110" t="str">
        <f>IF('Order Form'!$B$15="Country","",IF(ISNUMBER($H194),IF('Order Form'!$K$14="Yes",VLOOKUP('Order Form'!$B$15,Lists!N:O,2,0),""),""))</f>
        <v/>
      </c>
      <c r="X194" s="112"/>
      <c r="Y194" s="111" t="str">
        <f>IF('Order Form'!$F$8="Phone","",IF(ISNUMBER($H194),IF('Order Form'!$K$14="Yes",'Order Form'!$F$8,""),""))</f>
        <v/>
      </c>
      <c r="Z194" s="109" t="str">
        <f>IF('Order Form'!$F$9="Email","",IF(ISNUMBER($H194),IF('Order Form'!$K$14="Yes",'Order Form'!$F$9,""),""))</f>
        <v/>
      </c>
      <c r="AA194" s="50"/>
      <c r="AC194" s="98" t="str">
        <f>IF(ISNUMBER(($H194)),LEFT('Order Form'!$K$10,2),"")</f>
        <v/>
      </c>
      <c r="AD194" s="46"/>
      <c r="AE194" s="98" t="str">
        <f>IF(AC194="GR",LEFT('Order Form'!$K$11,2),"")</f>
        <v/>
      </c>
      <c r="AF194" s="46"/>
      <c r="AG194" s="50"/>
      <c r="AH194" s="50"/>
      <c r="AI194" s="98" t="str">
        <f>IF(ISNUMBER(($H194)),IF('Order Form'!$K$16="Yes","P",""),"")</f>
        <v/>
      </c>
      <c r="AJ194" s="46"/>
      <c r="AK194" s="118"/>
      <c r="AL194" s="118"/>
      <c r="AM194" s="46"/>
      <c r="AN194" s="46"/>
      <c r="AO194" s="50"/>
      <c r="AP194" s="46"/>
      <c r="AQ194" s="50"/>
      <c r="AR194" s="50"/>
      <c r="AS194" s="50"/>
      <c r="AZ194" s="98" t="str">
        <f>IF(ISNUMBER(($H194)),IF('Order Form'!$K$15="Yes","Y",""),"")</f>
        <v/>
      </c>
      <c r="BD194" s="99" t="e">
        <f>IF('Order Form'!#REF!&gt;0,"OF"," ")</f>
        <v>#REF!</v>
      </c>
      <c r="BE194" s="98" t="e">
        <f>IF('Order Form'!#REF!&gt;0,"Y"," ")</f>
        <v>#REF!</v>
      </c>
      <c r="BF194" s="98" t="e">
        <f>IF('Order Form'!#REF!&gt;0,"STANDARD"," ")</f>
        <v>#REF!</v>
      </c>
    </row>
    <row r="195" spans="1:58">
      <c r="A195" s="46"/>
      <c r="B195" s="105" t="str">
        <f>IF(ISNUMBER(($H195)),'Order Form'!$D$5,"")</f>
        <v/>
      </c>
      <c r="C195" s="104" t="str">
        <f>IF(ISNUMBER(($H195)),'Order Form'!$G$5,"")</f>
        <v/>
      </c>
      <c r="D195" s="104" t="e">
        <f>IF('Order Form'!#REF!="","",IF(ISNUMBER(($H195)),'Order Form'!#REF!,""))</f>
        <v>#REF!</v>
      </c>
      <c r="E195" s="47"/>
      <c r="F195" s="103" t="str">
        <f>IF(ISNUMBER((H195)),SUBSTITUTE(SUBSTITUTE('Order Form'!#REF!,"-","")," ",""),"")</f>
        <v/>
      </c>
      <c r="G195" s="48"/>
      <c r="H195" s="102" t="e">
        <f>IF('Order Form'!#REF!&gt;0,'Order Form'!#REF!," ")</f>
        <v>#REF!</v>
      </c>
      <c r="I195" s="101" t="str">
        <f>IF('Order Form'!$K$13="Yes",(IF('Order Form'!#REF!&gt;0,"",IF('Order Form'!$K$10&lt;&gt;"GR - Gratis",IF('Order Form'!#REF!=0,"",IF(ISNUMBER($H195),'Order Form'!#REF!,"")),""))),"")</f>
        <v/>
      </c>
      <c r="J195" s="101" t="str">
        <f>IF('Order Form'!$K$13="Yes",(IF('Order Form'!#REF!=0,"",IF('Order Form'!$K$10&lt;&gt;"GR - Gratis",IF(ISNUMBER($H195),'Order Form'!#REF!,""),""))),"")</f>
        <v/>
      </c>
      <c r="K195" s="49"/>
      <c r="L195" s="101" t="e">
        <f>IF('Order Form'!#REF!&gt;0,"",IF('Order Form'!#REF!=0,"",IF('Order Form'!$K$10&lt;&gt;"GR - Gratis",IF('Order Form'!$K$12="Yes",IF(ISNUMBER($H195),'Order Form'!#REF!*100,""),""),"")))</f>
        <v>#REF!</v>
      </c>
      <c r="M195" s="101" t="e">
        <f>IF('Order Form'!#REF!&gt;0,"",IF('Order Form'!$K$17=0,"",IF('Order Form'!$K$17=0,"",IF('Order Form'!$K$10&lt;&gt;"GR - Gratis",IF('Order Form'!$K$12="Yes",IF(ISNUMBER($H195),'Order Form'!$K$17*100,""),""),""))))</f>
        <v>#REF!</v>
      </c>
      <c r="N195" s="50"/>
      <c r="O195" s="100" t="str">
        <f>IF('Order Form'!$B$8="Name / Attent Of","",IF(ISNUMBER($H195),IF('Order Form'!$K$14="Yes",'Order Form'!$B$8,""),""))</f>
        <v/>
      </c>
      <c r="P195" s="108" t="str">
        <f>IF('Order Form'!$B$9="Company / Department","",IF(ISNUMBER($H195),IF('Order Form'!$K$14="Yes",'Order Form'!$B$9,""),""))</f>
        <v/>
      </c>
      <c r="Q195" s="100" t="str">
        <f>IF('Order Form'!$B$10="Address 1","",IF(ISNUMBER($H195),IF('Order Form'!$K$14="Yes",'Order Form'!$B$10,""),""))</f>
        <v/>
      </c>
      <c r="R195" s="100" t="str">
        <f>IF('Order Form'!$B$11="Address 2","",IF(ISNUMBER($H195),IF('Order Form'!$K$14="Yes",'Order Form'!$B$11,""),""))</f>
        <v/>
      </c>
      <c r="S195" s="108" t="str">
        <f>IF('Order Form'!$B$12="Address 3","",IF(ISNUMBER($H195),IF('Order Form'!$K$14="Yes",'Order Form'!$B$12,""),""))</f>
        <v/>
      </c>
      <c r="T195" s="100" t="str">
        <f>IF('Order Form'!$B$13="Town","",IF(ISNUMBER($H195),IF('Order Form'!$K$14="Yes",'Order Form'!$B$13,""),""))</f>
        <v/>
      </c>
      <c r="U195" s="46"/>
      <c r="V195" s="115" t="str">
        <f>IF('Order Form'!$B$14="Post Code","",IF(ISNUMBER($H195),IF('Order Form'!$K$14="Yes",'Order Form'!$B$14,""),""))</f>
        <v/>
      </c>
      <c r="W195" s="110" t="str">
        <f>IF('Order Form'!$B$15="Country","",IF(ISNUMBER($H195),IF('Order Form'!$K$14="Yes",VLOOKUP('Order Form'!$B$15,Lists!N:O,2,0),""),""))</f>
        <v/>
      </c>
      <c r="X195" s="112"/>
      <c r="Y195" s="111" t="str">
        <f>IF('Order Form'!$F$8="Phone","",IF(ISNUMBER($H195),IF('Order Form'!$K$14="Yes",'Order Form'!$F$8,""),""))</f>
        <v/>
      </c>
      <c r="Z195" s="109" t="str">
        <f>IF('Order Form'!$F$9="Email","",IF(ISNUMBER($H195),IF('Order Form'!$K$14="Yes",'Order Form'!$F$9,""),""))</f>
        <v/>
      </c>
      <c r="AA195" s="50"/>
      <c r="AC195" s="98" t="str">
        <f>IF(ISNUMBER(($H195)),LEFT('Order Form'!$K$10,2),"")</f>
        <v/>
      </c>
      <c r="AD195" s="46"/>
      <c r="AE195" s="98" t="str">
        <f>IF(AC195="GR",LEFT('Order Form'!$K$11,2),"")</f>
        <v/>
      </c>
      <c r="AF195" s="46"/>
      <c r="AG195" s="50"/>
      <c r="AH195" s="50"/>
      <c r="AI195" s="98" t="str">
        <f>IF(ISNUMBER(($H195)),IF('Order Form'!$K$16="Yes","P",""),"")</f>
        <v/>
      </c>
      <c r="AJ195" s="46"/>
      <c r="AK195" s="118"/>
      <c r="AL195" s="118"/>
      <c r="AM195" s="46"/>
      <c r="AN195" s="46"/>
      <c r="AO195" s="50"/>
      <c r="AP195" s="46"/>
      <c r="AQ195" s="50"/>
      <c r="AR195" s="50"/>
      <c r="AS195" s="50"/>
      <c r="AZ195" s="98" t="str">
        <f>IF(ISNUMBER(($H195)),IF('Order Form'!$K$15="Yes","Y",""),"")</f>
        <v/>
      </c>
      <c r="BD195" s="99" t="e">
        <f>IF('Order Form'!#REF!&gt;0,"OF"," ")</f>
        <v>#REF!</v>
      </c>
      <c r="BE195" s="98" t="e">
        <f>IF('Order Form'!#REF!&gt;0,"Y"," ")</f>
        <v>#REF!</v>
      </c>
      <c r="BF195" s="98" t="e">
        <f>IF('Order Form'!#REF!&gt;0,"STANDARD"," ")</f>
        <v>#REF!</v>
      </c>
    </row>
    <row r="196" spans="1:58">
      <c r="A196" s="46"/>
      <c r="B196" s="105" t="str">
        <f>IF(ISNUMBER(($H196)),'Order Form'!$D$5,"")</f>
        <v/>
      </c>
      <c r="C196" s="104" t="str">
        <f>IF(ISNUMBER(($H196)),'Order Form'!$G$5,"")</f>
        <v/>
      </c>
      <c r="D196" s="104" t="e">
        <f>IF('Order Form'!#REF!="","",IF(ISNUMBER(($H196)),'Order Form'!#REF!,""))</f>
        <v>#REF!</v>
      </c>
      <c r="E196" s="47"/>
      <c r="F196" s="103" t="str">
        <f>IF(ISNUMBER((H196)),SUBSTITUTE(SUBSTITUTE('Order Form'!#REF!,"-","")," ",""),"")</f>
        <v/>
      </c>
      <c r="G196" s="48"/>
      <c r="H196" s="102" t="e">
        <f>IF('Order Form'!#REF!&gt;0,'Order Form'!#REF!," ")</f>
        <v>#REF!</v>
      </c>
      <c r="I196" s="101" t="str">
        <f>IF('Order Form'!$K$13="Yes",(IF('Order Form'!#REF!&gt;0,"",IF('Order Form'!$K$10&lt;&gt;"GR - Gratis",IF('Order Form'!#REF!=0,"",IF(ISNUMBER($H196),'Order Form'!#REF!,"")),""))),"")</f>
        <v/>
      </c>
      <c r="J196" s="101" t="str">
        <f>IF('Order Form'!$K$13="Yes",(IF('Order Form'!#REF!=0,"",IF('Order Form'!$K$10&lt;&gt;"GR - Gratis",IF(ISNUMBER($H196),'Order Form'!#REF!,""),""))),"")</f>
        <v/>
      </c>
      <c r="K196" s="49"/>
      <c r="L196" s="101" t="e">
        <f>IF('Order Form'!#REF!&gt;0,"",IF('Order Form'!#REF!=0,"",IF('Order Form'!$K$10&lt;&gt;"GR - Gratis",IF('Order Form'!$K$12="Yes",IF(ISNUMBER($H196),'Order Form'!#REF!*100,""),""),"")))</f>
        <v>#REF!</v>
      </c>
      <c r="M196" s="101" t="e">
        <f>IF('Order Form'!#REF!&gt;0,"",IF('Order Form'!$K$17=0,"",IF('Order Form'!$K$17=0,"",IF('Order Form'!$K$10&lt;&gt;"GR - Gratis",IF('Order Form'!$K$12="Yes",IF(ISNUMBER($H196),'Order Form'!$K$17*100,""),""),""))))</f>
        <v>#REF!</v>
      </c>
      <c r="N196" s="50"/>
      <c r="O196" s="100" t="str">
        <f>IF('Order Form'!$B$8="Name / Attent Of","",IF(ISNUMBER($H196),IF('Order Form'!$K$14="Yes",'Order Form'!$B$8,""),""))</f>
        <v/>
      </c>
      <c r="P196" s="108" t="str">
        <f>IF('Order Form'!$B$9="Company / Department","",IF(ISNUMBER($H196),IF('Order Form'!$K$14="Yes",'Order Form'!$B$9,""),""))</f>
        <v/>
      </c>
      <c r="Q196" s="100" t="str">
        <f>IF('Order Form'!$B$10="Address 1","",IF(ISNUMBER($H196),IF('Order Form'!$K$14="Yes",'Order Form'!$B$10,""),""))</f>
        <v/>
      </c>
      <c r="R196" s="100" t="str">
        <f>IF('Order Form'!$B$11="Address 2","",IF(ISNUMBER($H196),IF('Order Form'!$K$14="Yes",'Order Form'!$B$11,""),""))</f>
        <v/>
      </c>
      <c r="S196" s="108" t="str">
        <f>IF('Order Form'!$B$12="Address 3","",IF(ISNUMBER($H196),IF('Order Form'!$K$14="Yes",'Order Form'!$B$12,""),""))</f>
        <v/>
      </c>
      <c r="T196" s="100" t="str">
        <f>IF('Order Form'!$B$13="Town","",IF(ISNUMBER($H196),IF('Order Form'!$K$14="Yes",'Order Form'!$B$13,""),""))</f>
        <v/>
      </c>
      <c r="U196" s="46"/>
      <c r="V196" s="115" t="str">
        <f>IF('Order Form'!$B$14="Post Code","",IF(ISNUMBER($H196),IF('Order Form'!$K$14="Yes",'Order Form'!$B$14,""),""))</f>
        <v/>
      </c>
      <c r="W196" s="110" t="str">
        <f>IF('Order Form'!$B$15="Country","",IF(ISNUMBER($H196),IF('Order Form'!$K$14="Yes",VLOOKUP('Order Form'!$B$15,Lists!N:O,2,0),""),""))</f>
        <v/>
      </c>
      <c r="X196" s="112"/>
      <c r="Y196" s="111" t="str">
        <f>IF('Order Form'!$F$8="Phone","",IF(ISNUMBER($H196),IF('Order Form'!$K$14="Yes",'Order Form'!$F$8,""),""))</f>
        <v/>
      </c>
      <c r="Z196" s="109" t="str">
        <f>IF('Order Form'!$F$9="Email","",IF(ISNUMBER($H196),IF('Order Form'!$K$14="Yes",'Order Form'!$F$9,""),""))</f>
        <v/>
      </c>
      <c r="AA196" s="50"/>
      <c r="AC196" s="98" t="str">
        <f>IF(ISNUMBER(($H196)),LEFT('Order Form'!$K$10,2),"")</f>
        <v/>
      </c>
      <c r="AD196" s="46"/>
      <c r="AE196" s="98" t="str">
        <f>IF(AC196="GR",LEFT('Order Form'!$K$11,2),"")</f>
        <v/>
      </c>
      <c r="AF196" s="46"/>
      <c r="AG196" s="50"/>
      <c r="AH196" s="50"/>
      <c r="AI196" s="98" t="str">
        <f>IF(ISNUMBER(($H196)),IF('Order Form'!$K$16="Yes","P",""),"")</f>
        <v/>
      </c>
      <c r="AJ196" s="46"/>
      <c r="AK196" s="118"/>
      <c r="AL196" s="118"/>
      <c r="AM196" s="46"/>
      <c r="AN196" s="46"/>
      <c r="AO196" s="50"/>
      <c r="AP196" s="46"/>
      <c r="AQ196" s="50"/>
      <c r="AR196" s="50"/>
      <c r="AS196" s="50"/>
      <c r="AZ196" s="98" t="str">
        <f>IF(ISNUMBER(($H196)),IF('Order Form'!$K$15="Yes","Y",""),"")</f>
        <v/>
      </c>
      <c r="BD196" s="99" t="e">
        <f>IF('Order Form'!#REF!&gt;0,"OF"," ")</f>
        <v>#REF!</v>
      </c>
      <c r="BE196" s="98" t="e">
        <f>IF('Order Form'!#REF!&gt;0,"Y"," ")</f>
        <v>#REF!</v>
      </c>
      <c r="BF196" s="98" t="e">
        <f>IF('Order Form'!#REF!&gt;0,"STANDARD"," ")</f>
        <v>#REF!</v>
      </c>
    </row>
    <row r="197" spans="1:58">
      <c r="A197" s="46"/>
      <c r="B197" s="105" t="str">
        <f>IF(ISNUMBER(($H197)),'Order Form'!$D$5,"")</f>
        <v/>
      </c>
      <c r="C197" s="104" t="str">
        <f>IF(ISNUMBER(($H197)),'Order Form'!$G$5,"")</f>
        <v/>
      </c>
      <c r="D197" s="104" t="e">
        <f>IF('Order Form'!#REF!="","",IF(ISNUMBER(($H197)),'Order Form'!#REF!,""))</f>
        <v>#REF!</v>
      </c>
      <c r="E197" s="47"/>
      <c r="F197" s="103" t="str">
        <f>IF(ISNUMBER((H197)),SUBSTITUTE(SUBSTITUTE('Order Form'!#REF!,"-","")," ",""),"")</f>
        <v/>
      </c>
      <c r="G197" s="48"/>
      <c r="H197" s="102" t="e">
        <f>IF('Order Form'!#REF!&gt;0,'Order Form'!#REF!," ")</f>
        <v>#REF!</v>
      </c>
      <c r="I197" s="101" t="str">
        <f>IF('Order Form'!$K$13="Yes",(IF('Order Form'!#REF!&gt;0,"",IF('Order Form'!$K$10&lt;&gt;"GR - Gratis",IF('Order Form'!#REF!=0,"",IF(ISNUMBER($H197),'Order Form'!#REF!,"")),""))),"")</f>
        <v/>
      </c>
      <c r="J197" s="101" t="str">
        <f>IF('Order Form'!$K$13="Yes",(IF('Order Form'!#REF!=0,"",IF('Order Form'!$K$10&lt;&gt;"GR - Gratis",IF(ISNUMBER($H197),'Order Form'!#REF!,""),""))),"")</f>
        <v/>
      </c>
      <c r="K197" s="49"/>
      <c r="L197" s="101" t="e">
        <f>IF('Order Form'!#REF!&gt;0,"",IF('Order Form'!#REF!=0,"",IF('Order Form'!$K$10&lt;&gt;"GR - Gratis",IF('Order Form'!$K$12="Yes",IF(ISNUMBER($H197),'Order Form'!#REF!*100,""),""),"")))</f>
        <v>#REF!</v>
      </c>
      <c r="M197" s="101" t="e">
        <f>IF('Order Form'!#REF!&gt;0,"",IF('Order Form'!$K$17=0,"",IF('Order Form'!$K$17=0,"",IF('Order Form'!$K$10&lt;&gt;"GR - Gratis",IF('Order Form'!$K$12="Yes",IF(ISNUMBER($H197),'Order Form'!$K$17*100,""),""),""))))</f>
        <v>#REF!</v>
      </c>
      <c r="N197" s="50"/>
      <c r="O197" s="100" t="str">
        <f>IF('Order Form'!$B$8="Name / Attent Of","",IF(ISNUMBER($H197),IF('Order Form'!$K$14="Yes",'Order Form'!$B$8,""),""))</f>
        <v/>
      </c>
      <c r="P197" s="108" t="str">
        <f>IF('Order Form'!$B$9="Company / Department","",IF(ISNUMBER($H197),IF('Order Form'!$K$14="Yes",'Order Form'!$B$9,""),""))</f>
        <v/>
      </c>
      <c r="Q197" s="100" t="str">
        <f>IF('Order Form'!$B$10="Address 1","",IF(ISNUMBER($H197),IF('Order Form'!$K$14="Yes",'Order Form'!$B$10,""),""))</f>
        <v/>
      </c>
      <c r="R197" s="100" t="str">
        <f>IF('Order Form'!$B$11="Address 2","",IF(ISNUMBER($H197),IF('Order Form'!$K$14="Yes",'Order Form'!$B$11,""),""))</f>
        <v/>
      </c>
      <c r="S197" s="108" t="str">
        <f>IF('Order Form'!$B$12="Address 3","",IF(ISNUMBER($H197),IF('Order Form'!$K$14="Yes",'Order Form'!$B$12,""),""))</f>
        <v/>
      </c>
      <c r="T197" s="100" t="str">
        <f>IF('Order Form'!$B$13="Town","",IF(ISNUMBER($H197),IF('Order Form'!$K$14="Yes",'Order Form'!$B$13,""),""))</f>
        <v/>
      </c>
      <c r="U197" s="46"/>
      <c r="V197" s="115" t="str">
        <f>IF('Order Form'!$B$14="Post Code","",IF(ISNUMBER($H197),IF('Order Form'!$K$14="Yes",'Order Form'!$B$14,""),""))</f>
        <v/>
      </c>
      <c r="W197" s="110" t="str">
        <f>IF('Order Form'!$B$15="Country","",IF(ISNUMBER($H197),IF('Order Form'!$K$14="Yes",VLOOKUP('Order Form'!$B$15,Lists!N:O,2,0),""),""))</f>
        <v/>
      </c>
      <c r="X197" s="112"/>
      <c r="Y197" s="111" t="str">
        <f>IF('Order Form'!$F$8="Phone","",IF(ISNUMBER($H197),IF('Order Form'!$K$14="Yes",'Order Form'!$F$8,""),""))</f>
        <v/>
      </c>
      <c r="Z197" s="109" t="str">
        <f>IF('Order Form'!$F$9="Email","",IF(ISNUMBER($H197),IF('Order Form'!$K$14="Yes",'Order Form'!$F$9,""),""))</f>
        <v/>
      </c>
      <c r="AA197" s="50"/>
      <c r="AC197" s="98" t="str">
        <f>IF(ISNUMBER(($H197)),LEFT('Order Form'!$K$10,2),"")</f>
        <v/>
      </c>
      <c r="AD197" s="46"/>
      <c r="AE197" s="98" t="str">
        <f>IF(AC197="GR",LEFT('Order Form'!$K$11,2),"")</f>
        <v/>
      </c>
      <c r="AF197" s="46"/>
      <c r="AG197" s="50"/>
      <c r="AH197" s="50"/>
      <c r="AI197" s="98" t="str">
        <f>IF(ISNUMBER(($H197)),IF('Order Form'!$K$16="Yes","P",""),"")</f>
        <v/>
      </c>
      <c r="AJ197" s="46"/>
      <c r="AK197" s="118"/>
      <c r="AL197" s="118"/>
      <c r="AM197" s="46"/>
      <c r="AN197" s="46"/>
      <c r="AO197" s="50"/>
      <c r="AP197" s="46"/>
      <c r="AQ197" s="50"/>
      <c r="AR197" s="50"/>
      <c r="AS197" s="50"/>
      <c r="AZ197" s="98" t="str">
        <f>IF(ISNUMBER(($H197)),IF('Order Form'!$K$15="Yes","Y",""),"")</f>
        <v/>
      </c>
      <c r="BD197" s="99" t="e">
        <f>IF('Order Form'!#REF!&gt;0,"OF"," ")</f>
        <v>#REF!</v>
      </c>
      <c r="BE197" s="98" t="e">
        <f>IF('Order Form'!#REF!&gt;0,"Y"," ")</f>
        <v>#REF!</v>
      </c>
      <c r="BF197" s="98" t="e">
        <f>IF('Order Form'!#REF!&gt;0,"STANDARD"," ")</f>
        <v>#REF!</v>
      </c>
    </row>
    <row r="198" spans="1:58">
      <c r="A198" s="46"/>
      <c r="B198" s="105" t="str">
        <f>IF(ISNUMBER(($H198)),'Order Form'!$D$5,"")</f>
        <v/>
      </c>
      <c r="C198" s="104" t="str">
        <f>IF(ISNUMBER(($H198)),'Order Form'!$G$5,"")</f>
        <v/>
      </c>
      <c r="D198" s="104" t="e">
        <f>IF('Order Form'!#REF!="","",IF(ISNUMBER(($H198)),'Order Form'!#REF!,""))</f>
        <v>#REF!</v>
      </c>
      <c r="E198" s="47"/>
      <c r="F198" s="103" t="str">
        <f>IF(ISNUMBER((H198)),SUBSTITUTE(SUBSTITUTE('Order Form'!#REF!,"-","")," ",""),"")</f>
        <v/>
      </c>
      <c r="G198" s="48"/>
      <c r="H198" s="102" t="e">
        <f>IF('Order Form'!#REF!&gt;0,'Order Form'!#REF!," ")</f>
        <v>#REF!</v>
      </c>
      <c r="I198" s="101" t="str">
        <f>IF('Order Form'!$K$13="Yes",(IF('Order Form'!#REF!&gt;0,"",IF('Order Form'!$K$10&lt;&gt;"GR - Gratis",IF('Order Form'!#REF!=0,"",IF(ISNUMBER($H198),'Order Form'!#REF!,"")),""))),"")</f>
        <v/>
      </c>
      <c r="J198" s="101" t="str">
        <f>IF('Order Form'!$K$13="Yes",(IF('Order Form'!#REF!=0,"",IF('Order Form'!$K$10&lt;&gt;"GR - Gratis",IF(ISNUMBER($H198),'Order Form'!#REF!,""),""))),"")</f>
        <v/>
      </c>
      <c r="K198" s="49"/>
      <c r="L198" s="101" t="e">
        <f>IF('Order Form'!#REF!&gt;0,"",IF('Order Form'!#REF!=0,"",IF('Order Form'!$K$10&lt;&gt;"GR - Gratis",IF('Order Form'!$K$12="Yes",IF(ISNUMBER($H198),'Order Form'!#REF!*100,""),""),"")))</f>
        <v>#REF!</v>
      </c>
      <c r="M198" s="101" t="e">
        <f>IF('Order Form'!#REF!&gt;0,"",IF('Order Form'!$K$17=0,"",IF('Order Form'!$K$17=0,"",IF('Order Form'!$K$10&lt;&gt;"GR - Gratis",IF('Order Form'!$K$12="Yes",IF(ISNUMBER($H198),'Order Form'!$K$17*100,""),""),""))))</f>
        <v>#REF!</v>
      </c>
      <c r="N198" s="50"/>
      <c r="O198" s="100" t="str">
        <f>IF('Order Form'!$B$8="Name / Attent Of","",IF(ISNUMBER($H198),IF('Order Form'!$K$14="Yes",'Order Form'!$B$8,""),""))</f>
        <v/>
      </c>
      <c r="P198" s="108" t="str">
        <f>IF('Order Form'!$B$9="Company / Department","",IF(ISNUMBER($H198),IF('Order Form'!$K$14="Yes",'Order Form'!$B$9,""),""))</f>
        <v/>
      </c>
      <c r="Q198" s="100" t="str">
        <f>IF('Order Form'!$B$10="Address 1","",IF(ISNUMBER($H198),IF('Order Form'!$K$14="Yes",'Order Form'!$B$10,""),""))</f>
        <v/>
      </c>
      <c r="R198" s="100" t="str">
        <f>IF('Order Form'!$B$11="Address 2","",IF(ISNUMBER($H198),IF('Order Form'!$K$14="Yes",'Order Form'!$B$11,""),""))</f>
        <v/>
      </c>
      <c r="S198" s="108" t="str">
        <f>IF('Order Form'!$B$12="Address 3","",IF(ISNUMBER($H198),IF('Order Form'!$K$14="Yes",'Order Form'!$B$12,""),""))</f>
        <v/>
      </c>
      <c r="T198" s="100" t="str">
        <f>IF('Order Form'!$B$13="Town","",IF(ISNUMBER($H198),IF('Order Form'!$K$14="Yes",'Order Form'!$B$13,""),""))</f>
        <v/>
      </c>
      <c r="U198" s="46"/>
      <c r="V198" s="115" t="str">
        <f>IF('Order Form'!$B$14="Post Code","",IF(ISNUMBER($H198),IF('Order Form'!$K$14="Yes",'Order Form'!$B$14,""),""))</f>
        <v/>
      </c>
      <c r="W198" s="110" t="str">
        <f>IF('Order Form'!$B$15="Country","",IF(ISNUMBER($H198),IF('Order Form'!$K$14="Yes",VLOOKUP('Order Form'!$B$15,Lists!N:O,2,0),""),""))</f>
        <v/>
      </c>
      <c r="X198" s="112"/>
      <c r="Y198" s="111" t="str">
        <f>IF('Order Form'!$F$8="Phone","",IF(ISNUMBER($H198),IF('Order Form'!$K$14="Yes",'Order Form'!$F$8,""),""))</f>
        <v/>
      </c>
      <c r="Z198" s="109" t="str">
        <f>IF('Order Form'!$F$9="Email","",IF(ISNUMBER($H198),IF('Order Form'!$K$14="Yes",'Order Form'!$F$9,""),""))</f>
        <v/>
      </c>
      <c r="AA198" s="50"/>
      <c r="AC198" s="98" t="str">
        <f>IF(ISNUMBER(($H198)),LEFT('Order Form'!$K$10,2),"")</f>
        <v/>
      </c>
      <c r="AD198" s="46"/>
      <c r="AE198" s="98" t="str">
        <f>IF(AC198="GR",LEFT('Order Form'!$K$11,2),"")</f>
        <v/>
      </c>
      <c r="AF198" s="46"/>
      <c r="AG198" s="50"/>
      <c r="AH198" s="50"/>
      <c r="AI198" s="98" t="str">
        <f>IF(ISNUMBER(($H198)),IF('Order Form'!$K$16="Yes","P",""),"")</f>
        <v/>
      </c>
      <c r="AJ198" s="46"/>
      <c r="AK198" s="118"/>
      <c r="AL198" s="118"/>
      <c r="AM198" s="46"/>
      <c r="AN198" s="46"/>
      <c r="AO198" s="50"/>
      <c r="AP198" s="46"/>
      <c r="AQ198" s="50"/>
      <c r="AR198" s="50"/>
      <c r="AS198" s="50"/>
      <c r="AZ198" s="98" t="str">
        <f>IF(ISNUMBER(($H198)),IF('Order Form'!$K$15="Yes","Y",""),"")</f>
        <v/>
      </c>
      <c r="BD198" s="99" t="e">
        <f>IF('Order Form'!#REF!&gt;0,"OF"," ")</f>
        <v>#REF!</v>
      </c>
      <c r="BE198" s="98" t="e">
        <f>IF('Order Form'!#REF!&gt;0,"Y"," ")</f>
        <v>#REF!</v>
      </c>
      <c r="BF198" s="98" t="e">
        <f>IF('Order Form'!#REF!&gt;0,"STANDARD"," ")</f>
        <v>#REF!</v>
      </c>
    </row>
    <row r="199" spans="1:58">
      <c r="A199" s="46"/>
      <c r="B199" s="105" t="str">
        <f>IF(ISNUMBER(($H199)),'Order Form'!$D$5,"")</f>
        <v/>
      </c>
      <c r="C199" s="104" t="str">
        <f>IF(ISNUMBER(($H199)),'Order Form'!$G$5,"")</f>
        <v/>
      </c>
      <c r="D199" s="104" t="e">
        <f>IF('Order Form'!#REF!="","",IF(ISNUMBER(($H199)),'Order Form'!#REF!,""))</f>
        <v>#REF!</v>
      </c>
      <c r="E199" s="47"/>
      <c r="F199" s="103" t="str">
        <f>IF(ISNUMBER((H199)),SUBSTITUTE(SUBSTITUTE('Order Form'!#REF!,"-","")," ",""),"")</f>
        <v/>
      </c>
      <c r="G199" s="48"/>
      <c r="H199" s="102" t="e">
        <f>IF('Order Form'!#REF!&gt;0,'Order Form'!#REF!," ")</f>
        <v>#REF!</v>
      </c>
      <c r="I199" s="101" t="str">
        <f>IF('Order Form'!$K$13="Yes",(IF('Order Form'!#REF!&gt;0,"",IF('Order Form'!$K$10&lt;&gt;"GR - Gratis",IF('Order Form'!#REF!=0,"",IF(ISNUMBER($H199),'Order Form'!#REF!,"")),""))),"")</f>
        <v/>
      </c>
      <c r="J199" s="101" t="str">
        <f>IF('Order Form'!$K$13="Yes",(IF('Order Form'!#REF!=0,"",IF('Order Form'!$K$10&lt;&gt;"GR - Gratis",IF(ISNUMBER($H199),'Order Form'!#REF!,""),""))),"")</f>
        <v/>
      </c>
      <c r="K199" s="49"/>
      <c r="L199" s="101" t="e">
        <f>IF('Order Form'!#REF!&gt;0,"",IF('Order Form'!#REF!=0,"",IF('Order Form'!$K$10&lt;&gt;"GR - Gratis",IF('Order Form'!$K$12="Yes",IF(ISNUMBER($H199),'Order Form'!#REF!*100,""),""),"")))</f>
        <v>#REF!</v>
      </c>
      <c r="M199" s="101" t="e">
        <f>IF('Order Form'!#REF!&gt;0,"",IF('Order Form'!$K$17=0,"",IF('Order Form'!$K$17=0,"",IF('Order Form'!$K$10&lt;&gt;"GR - Gratis",IF('Order Form'!$K$12="Yes",IF(ISNUMBER($H199),'Order Form'!$K$17*100,""),""),""))))</f>
        <v>#REF!</v>
      </c>
      <c r="N199" s="50"/>
      <c r="O199" s="100" t="str">
        <f>IF('Order Form'!$B$8="Name / Attent Of","",IF(ISNUMBER($H199),IF('Order Form'!$K$14="Yes",'Order Form'!$B$8,""),""))</f>
        <v/>
      </c>
      <c r="P199" s="108" t="str">
        <f>IF('Order Form'!$B$9="Company / Department","",IF(ISNUMBER($H199),IF('Order Form'!$K$14="Yes",'Order Form'!$B$9,""),""))</f>
        <v/>
      </c>
      <c r="Q199" s="100" t="str">
        <f>IF('Order Form'!$B$10="Address 1","",IF(ISNUMBER($H199),IF('Order Form'!$K$14="Yes",'Order Form'!$B$10,""),""))</f>
        <v/>
      </c>
      <c r="R199" s="100" t="str">
        <f>IF('Order Form'!$B$11="Address 2","",IF(ISNUMBER($H199),IF('Order Form'!$K$14="Yes",'Order Form'!$B$11,""),""))</f>
        <v/>
      </c>
      <c r="S199" s="108" t="str">
        <f>IF('Order Form'!$B$12="Address 3","",IF(ISNUMBER($H199),IF('Order Form'!$K$14="Yes",'Order Form'!$B$12,""),""))</f>
        <v/>
      </c>
      <c r="T199" s="100" t="str">
        <f>IF('Order Form'!$B$13="Town","",IF(ISNUMBER($H199),IF('Order Form'!$K$14="Yes",'Order Form'!$B$13,""),""))</f>
        <v/>
      </c>
      <c r="U199" s="46"/>
      <c r="V199" s="115" t="str">
        <f>IF('Order Form'!$B$14="Post Code","",IF(ISNUMBER($H199),IF('Order Form'!$K$14="Yes",'Order Form'!$B$14,""),""))</f>
        <v/>
      </c>
      <c r="W199" s="110" t="str">
        <f>IF('Order Form'!$B$15="Country","",IF(ISNUMBER($H199),IF('Order Form'!$K$14="Yes",VLOOKUP('Order Form'!$B$15,Lists!N:O,2,0),""),""))</f>
        <v/>
      </c>
      <c r="X199" s="112"/>
      <c r="Y199" s="111" t="str">
        <f>IF('Order Form'!$F$8="Phone","",IF(ISNUMBER($H199),IF('Order Form'!$K$14="Yes",'Order Form'!$F$8,""),""))</f>
        <v/>
      </c>
      <c r="Z199" s="109" t="str">
        <f>IF('Order Form'!$F$9="Email","",IF(ISNUMBER($H199),IF('Order Form'!$K$14="Yes",'Order Form'!$F$9,""),""))</f>
        <v/>
      </c>
      <c r="AA199" s="50"/>
      <c r="AC199" s="98" t="str">
        <f>IF(ISNUMBER(($H199)),LEFT('Order Form'!$K$10,2),"")</f>
        <v/>
      </c>
      <c r="AD199" s="46"/>
      <c r="AE199" s="98" t="str">
        <f>IF(AC199="GR",LEFT('Order Form'!$K$11,2),"")</f>
        <v/>
      </c>
      <c r="AF199" s="46"/>
      <c r="AG199" s="50"/>
      <c r="AH199" s="50"/>
      <c r="AI199" s="98" t="str">
        <f>IF(ISNUMBER(($H199)),IF('Order Form'!$K$16="Yes","P",""),"")</f>
        <v/>
      </c>
      <c r="AJ199" s="46"/>
      <c r="AK199" s="118"/>
      <c r="AL199" s="118"/>
      <c r="AM199" s="46"/>
      <c r="AN199" s="46"/>
      <c r="AO199" s="50"/>
      <c r="AP199" s="46"/>
      <c r="AQ199" s="50"/>
      <c r="AR199" s="50"/>
      <c r="AS199" s="50"/>
      <c r="AZ199" s="98" t="str">
        <f>IF(ISNUMBER(($H199)),IF('Order Form'!$K$15="Yes","Y",""),"")</f>
        <v/>
      </c>
      <c r="BD199" s="99" t="e">
        <f>IF('Order Form'!#REF!&gt;0,"OF"," ")</f>
        <v>#REF!</v>
      </c>
      <c r="BE199" s="98" t="e">
        <f>IF('Order Form'!#REF!&gt;0,"Y"," ")</f>
        <v>#REF!</v>
      </c>
      <c r="BF199" s="98" t="e">
        <f>IF('Order Form'!#REF!&gt;0,"STANDARD"," ")</f>
        <v>#REF!</v>
      </c>
    </row>
    <row r="200" spans="1:58">
      <c r="A200" s="46"/>
      <c r="B200" s="105" t="str">
        <f>IF(ISNUMBER(($H200)),'Order Form'!$D$5,"")</f>
        <v/>
      </c>
      <c r="C200" s="104" t="str">
        <f>IF(ISNUMBER(($H200)),'Order Form'!$G$5,"")</f>
        <v/>
      </c>
      <c r="D200" s="104" t="e">
        <f>IF('Order Form'!#REF!="","",IF(ISNUMBER(($H200)),'Order Form'!#REF!,""))</f>
        <v>#REF!</v>
      </c>
      <c r="E200" s="47"/>
      <c r="F200" s="103" t="str">
        <f>IF(ISNUMBER((H200)),SUBSTITUTE(SUBSTITUTE('Order Form'!#REF!,"-","")," ",""),"")</f>
        <v/>
      </c>
      <c r="G200" s="48"/>
      <c r="H200" s="102" t="e">
        <f>IF('Order Form'!#REF!&gt;0,'Order Form'!#REF!," ")</f>
        <v>#REF!</v>
      </c>
      <c r="I200" s="101" t="str">
        <f>IF('Order Form'!$K$13="Yes",(IF('Order Form'!#REF!&gt;0,"",IF('Order Form'!$K$10&lt;&gt;"GR - Gratis",IF('Order Form'!#REF!=0,"",IF(ISNUMBER($H200),'Order Form'!#REF!,"")),""))),"")</f>
        <v/>
      </c>
      <c r="J200" s="101" t="str">
        <f>IF('Order Form'!$K$13="Yes",(IF('Order Form'!#REF!=0,"",IF('Order Form'!$K$10&lt;&gt;"GR - Gratis",IF(ISNUMBER($H200),'Order Form'!#REF!,""),""))),"")</f>
        <v/>
      </c>
      <c r="K200" s="49"/>
      <c r="L200" s="101" t="e">
        <f>IF('Order Form'!#REF!&gt;0,"",IF('Order Form'!#REF!=0,"",IF('Order Form'!$K$10&lt;&gt;"GR - Gratis",IF('Order Form'!$K$12="Yes",IF(ISNUMBER($H200),'Order Form'!#REF!*100,""),""),"")))</f>
        <v>#REF!</v>
      </c>
      <c r="M200" s="101" t="e">
        <f>IF('Order Form'!#REF!&gt;0,"",IF('Order Form'!$K$17=0,"",IF('Order Form'!$K$17=0,"",IF('Order Form'!$K$10&lt;&gt;"GR - Gratis",IF('Order Form'!$K$12="Yes",IF(ISNUMBER($H200),'Order Form'!$K$17*100,""),""),""))))</f>
        <v>#REF!</v>
      </c>
      <c r="N200" s="50"/>
      <c r="O200" s="100" t="str">
        <f>IF('Order Form'!$B$8="Name / Attent Of","",IF(ISNUMBER($H200),IF('Order Form'!$K$14="Yes",'Order Form'!$B$8,""),""))</f>
        <v/>
      </c>
      <c r="P200" s="108" t="str">
        <f>IF('Order Form'!$B$9="Company / Department","",IF(ISNUMBER($H200),IF('Order Form'!$K$14="Yes",'Order Form'!$B$9,""),""))</f>
        <v/>
      </c>
      <c r="Q200" s="100" t="str">
        <f>IF('Order Form'!$B$10="Address 1","",IF(ISNUMBER($H200),IF('Order Form'!$K$14="Yes",'Order Form'!$B$10,""),""))</f>
        <v/>
      </c>
      <c r="R200" s="100" t="str">
        <f>IF('Order Form'!$B$11="Address 2","",IF(ISNUMBER($H200),IF('Order Form'!$K$14="Yes",'Order Form'!$B$11,""),""))</f>
        <v/>
      </c>
      <c r="S200" s="108" t="str">
        <f>IF('Order Form'!$B$12="Address 3","",IF(ISNUMBER($H200),IF('Order Form'!$K$14="Yes",'Order Form'!$B$12,""),""))</f>
        <v/>
      </c>
      <c r="T200" s="100" t="str">
        <f>IF('Order Form'!$B$13="Town","",IF(ISNUMBER($H200),IF('Order Form'!$K$14="Yes",'Order Form'!$B$13,""),""))</f>
        <v/>
      </c>
      <c r="U200" s="46"/>
      <c r="V200" s="115" t="str">
        <f>IF('Order Form'!$B$14="Post Code","",IF(ISNUMBER($H200),IF('Order Form'!$K$14="Yes",'Order Form'!$B$14,""),""))</f>
        <v/>
      </c>
      <c r="W200" s="110" t="str">
        <f>IF('Order Form'!$B$15="Country","",IF(ISNUMBER($H200),IF('Order Form'!$K$14="Yes",VLOOKUP('Order Form'!$B$15,Lists!N:O,2,0),""),""))</f>
        <v/>
      </c>
      <c r="X200" s="112"/>
      <c r="Y200" s="111" t="str">
        <f>IF('Order Form'!$F$8="Phone","",IF(ISNUMBER($H200),IF('Order Form'!$K$14="Yes",'Order Form'!$F$8,""),""))</f>
        <v/>
      </c>
      <c r="Z200" s="109" t="str">
        <f>IF('Order Form'!$F$9="Email","",IF(ISNUMBER($H200),IF('Order Form'!$K$14="Yes",'Order Form'!$F$9,""),""))</f>
        <v/>
      </c>
      <c r="AA200" s="50"/>
      <c r="AC200" s="98" t="str">
        <f>IF(ISNUMBER(($H200)),LEFT('Order Form'!$K$10,2),"")</f>
        <v/>
      </c>
      <c r="AD200" s="46"/>
      <c r="AE200" s="98" t="str">
        <f>IF(AC200="GR",LEFT('Order Form'!$K$11,2),"")</f>
        <v/>
      </c>
      <c r="AF200" s="46"/>
      <c r="AG200" s="50"/>
      <c r="AH200" s="50"/>
      <c r="AI200" s="98" t="str">
        <f>IF(ISNUMBER(($H200)),IF('Order Form'!$K$16="Yes","P",""),"")</f>
        <v/>
      </c>
      <c r="AJ200" s="46"/>
      <c r="AK200" s="118"/>
      <c r="AL200" s="118"/>
      <c r="AM200" s="46"/>
      <c r="AN200" s="46"/>
      <c r="AO200" s="50"/>
      <c r="AP200" s="46"/>
      <c r="AQ200" s="50"/>
      <c r="AR200" s="50"/>
      <c r="AS200" s="50"/>
      <c r="AZ200" s="98" t="str">
        <f>IF(ISNUMBER(($H200)),IF('Order Form'!$K$15="Yes","Y",""),"")</f>
        <v/>
      </c>
      <c r="BD200" s="99" t="e">
        <f>IF('Order Form'!#REF!&gt;0,"OF"," ")</f>
        <v>#REF!</v>
      </c>
      <c r="BE200" s="98" t="e">
        <f>IF('Order Form'!#REF!&gt;0,"Y"," ")</f>
        <v>#REF!</v>
      </c>
      <c r="BF200" s="98" t="e">
        <f>IF('Order Form'!#REF!&gt;0,"STANDARD"," ")</f>
        <v>#REF!</v>
      </c>
    </row>
    <row r="201" spans="1:58">
      <c r="A201" s="46"/>
      <c r="B201" s="105" t="str">
        <f>IF(ISNUMBER(($H201)),'Order Form'!$D$5,"")</f>
        <v/>
      </c>
      <c r="C201" s="104" t="str">
        <f>IF(ISNUMBER(($H201)),'Order Form'!$G$5,"")</f>
        <v/>
      </c>
      <c r="D201" s="104" t="e">
        <f>IF('Order Form'!#REF!="","",IF(ISNUMBER(($H201)),'Order Form'!#REF!,""))</f>
        <v>#REF!</v>
      </c>
      <c r="E201" s="47"/>
      <c r="F201" s="103" t="str">
        <f>IF(ISNUMBER((H201)),SUBSTITUTE(SUBSTITUTE('Order Form'!#REF!,"-","")," ",""),"")</f>
        <v/>
      </c>
      <c r="G201" s="48"/>
      <c r="H201" s="102" t="e">
        <f>IF('Order Form'!#REF!&gt;0,'Order Form'!#REF!," ")</f>
        <v>#REF!</v>
      </c>
      <c r="I201" s="101" t="str">
        <f>IF('Order Form'!$K$13="Yes",(IF('Order Form'!#REF!&gt;0,"",IF('Order Form'!$K$10&lt;&gt;"GR - Gratis",IF('Order Form'!#REF!=0,"",IF(ISNUMBER($H201),'Order Form'!#REF!,"")),""))),"")</f>
        <v/>
      </c>
      <c r="J201" s="101" t="str">
        <f>IF('Order Form'!$K$13="Yes",(IF('Order Form'!#REF!=0,"",IF('Order Form'!$K$10&lt;&gt;"GR - Gratis",IF(ISNUMBER($H201),'Order Form'!#REF!,""),""))),"")</f>
        <v/>
      </c>
      <c r="K201" s="49"/>
      <c r="L201" s="101" t="e">
        <f>IF('Order Form'!#REF!&gt;0,"",IF('Order Form'!#REF!=0,"",IF('Order Form'!$K$10&lt;&gt;"GR - Gratis",IF('Order Form'!$K$12="Yes",IF(ISNUMBER($H201),'Order Form'!#REF!*100,""),""),"")))</f>
        <v>#REF!</v>
      </c>
      <c r="M201" s="101" t="e">
        <f>IF('Order Form'!#REF!&gt;0,"",IF('Order Form'!$K$17=0,"",IF('Order Form'!$K$17=0,"",IF('Order Form'!$K$10&lt;&gt;"GR - Gratis",IF('Order Form'!$K$12="Yes",IF(ISNUMBER($H201),'Order Form'!$K$17*100,""),""),""))))</f>
        <v>#REF!</v>
      </c>
      <c r="N201" s="50"/>
      <c r="O201" s="100" t="str">
        <f>IF('Order Form'!$B$8="Name / Attent Of","",IF(ISNUMBER($H201),IF('Order Form'!$K$14="Yes",'Order Form'!$B$8,""),""))</f>
        <v/>
      </c>
      <c r="P201" s="108" t="str">
        <f>IF('Order Form'!$B$9="Company / Department","",IF(ISNUMBER($H201),IF('Order Form'!$K$14="Yes",'Order Form'!$B$9,""),""))</f>
        <v/>
      </c>
      <c r="Q201" s="100" t="str">
        <f>IF('Order Form'!$B$10="Address 1","",IF(ISNUMBER($H201),IF('Order Form'!$K$14="Yes",'Order Form'!$B$10,""),""))</f>
        <v/>
      </c>
      <c r="R201" s="100" t="str">
        <f>IF('Order Form'!$B$11="Address 2","",IF(ISNUMBER($H201),IF('Order Form'!$K$14="Yes",'Order Form'!$B$11,""),""))</f>
        <v/>
      </c>
      <c r="S201" s="108" t="str">
        <f>IF('Order Form'!$B$12="Address 3","",IF(ISNUMBER($H201),IF('Order Form'!$K$14="Yes",'Order Form'!$B$12,""),""))</f>
        <v/>
      </c>
      <c r="T201" s="100" t="str">
        <f>IF('Order Form'!$B$13="Town","",IF(ISNUMBER($H201),IF('Order Form'!$K$14="Yes",'Order Form'!$B$13,""),""))</f>
        <v/>
      </c>
      <c r="U201" s="46"/>
      <c r="V201" s="115" t="str">
        <f>IF('Order Form'!$B$14="Post Code","",IF(ISNUMBER($H201),IF('Order Form'!$K$14="Yes",'Order Form'!$B$14,""),""))</f>
        <v/>
      </c>
      <c r="W201" s="110" t="str">
        <f>IF('Order Form'!$B$15="Country","",IF(ISNUMBER($H201),IF('Order Form'!$K$14="Yes",VLOOKUP('Order Form'!$B$15,Lists!N:O,2,0),""),""))</f>
        <v/>
      </c>
      <c r="X201" s="112"/>
      <c r="Y201" s="111" t="str">
        <f>IF('Order Form'!$F$8="Phone","",IF(ISNUMBER($H201),IF('Order Form'!$K$14="Yes",'Order Form'!$F$8,""),""))</f>
        <v/>
      </c>
      <c r="Z201" s="109" t="str">
        <f>IF('Order Form'!$F$9="Email","",IF(ISNUMBER($H201),IF('Order Form'!$K$14="Yes",'Order Form'!$F$9,""),""))</f>
        <v/>
      </c>
      <c r="AA201" s="50"/>
      <c r="AC201" s="98" t="str">
        <f>IF(ISNUMBER(($H201)),LEFT('Order Form'!$K$10,2),"")</f>
        <v/>
      </c>
      <c r="AD201" s="46"/>
      <c r="AE201" s="98" t="str">
        <f>IF(AC201="GR",LEFT('Order Form'!$K$11,2),"")</f>
        <v/>
      </c>
      <c r="AF201" s="46"/>
      <c r="AG201" s="50"/>
      <c r="AH201" s="50"/>
      <c r="AI201" s="98" t="str">
        <f>IF(ISNUMBER(($H201)),IF('Order Form'!$K$16="Yes","P",""),"")</f>
        <v/>
      </c>
      <c r="AJ201" s="46"/>
      <c r="AK201" s="118"/>
      <c r="AL201" s="118"/>
      <c r="AM201" s="46"/>
      <c r="AN201" s="46"/>
      <c r="AO201" s="50"/>
      <c r="AP201" s="46"/>
      <c r="AQ201" s="50"/>
      <c r="AR201" s="50"/>
      <c r="AS201" s="50"/>
      <c r="AZ201" s="98" t="str">
        <f>IF(ISNUMBER(($H201)),IF('Order Form'!$K$15="Yes","Y",""),"")</f>
        <v/>
      </c>
      <c r="BD201" s="99" t="e">
        <f>IF('Order Form'!#REF!&gt;0,"OF"," ")</f>
        <v>#REF!</v>
      </c>
      <c r="BE201" s="98" t="e">
        <f>IF('Order Form'!#REF!&gt;0,"Y"," ")</f>
        <v>#REF!</v>
      </c>
      <c r="BF201" s="98" t="e">
        <f>IF('Order Form'!#REF!&gt;0,"STANDARD"," ")</f>
        <v>#REF!</v>
      </c>
    </row>
    <row r="202" spans="1:58">
      <c r="A202" s="46"/>
      <c r="B202" s="105" t="str">
        <f>IF(ISNUMBER(($H202)),'Order Form'!$D$5,"")</f>
        <v/>
      </c>
      <c r="C202" s="104" t="str">
        <f>IF(ISNUMBER(($H202)),'Order Form'!$G$5,"")</f>
        <v/>
      </c>
      <c r="D202" s="104" t="e">
        <f>IF('Order Form'!#REF!="","",IF(ISNUMBER(($H202)),'Order Form'!#REF!,""))</f>
        <v>#REF!</v>
      </c>
      <c r="E202" s="47"/>
      <c r="F202" s="103" t="str">
        <f>IF(ISNUMBER((H202)),SUBSTITUTE(SUBSTITUTE('Order Form'!#REF!,"-","")," ",""),"")</f>
        <v/>
      </c>
      <c r="G202" s="48"/>
      <c r="H202" s="102" t="e">
        <f>IF('Order Form'!#REF!&gt;0,'Order Form'!#REF!," ")</f>
        <v>#REF!</v>
      </c>
      <c r="I202" s="101" t="str">
        <f>IF('Order Form'!$K$13="Yes",(IF('Order Form'!#REF!&gt;0,"",IF('Order Form'!$K$10&lt;&gt;"GR - Gratis",IF('Order Form'!#REF!=0,"",IF(ISNUMBER($H202),'Order Form'!#REF!,"")),""))),"")</f>
        <v/>
      </c>
      <c r="J202" s="101" t="str">
        <f>IF('Order Form'!$K$13="Yes",(IF('Order Form'!#REF!=0,"",IF('Order Form'!$K$10&lt;&gt;"GR - Gratis",IF(ISNUMBER($H202),'Order Form'!#REF!,""),""))),"")</f>
        <v/>
      </c>
      <c r="K202" s="49"/>
      <c r="L202" s="101" t="e">
        <f>IF('Order Form'!#REF!&gt;0,"",IF('Order Form'!#REF!=0,"",IF('Order Form'!$K$10&lt;&gt;"GR - Gratis",IF('Order Form'!$K$12="Yes",IF(ISNUMBER($H202),'Order Form'!#REF!*100,""),""),"")))</f>
        <v>#REF!</v>
      </c>
      <c r="M202" s="101" t="e">
        <f>IF('Order Form'!#REF!&gt;0,"",IF('Order Form'!$K$17=0,"",IF('Order Form'!$K$17=0,"",IF('Order Form'!$K$10&lt;&gt;"GR - Gratis",IF('Order Form'!$K$12="Yes",IF(ISNUMBER($H202),'Order Form'!$K$17*100,""),""),""))))</f>
        <v>#REF!</v>
      </c>
      <c r="N202" s="50"/>
      <c r="O202" s="100" t="str">
        <f>IF('Order Form'!$B$8="Name / Attent Of","",IF(ISNUMBER($H202),IF('Order Form'!$K$14="Yes",'Order Form'!$B$8,""),""))</f>
        <v/>
      </c>
      <c r="P202" s="108" t="str">
        <f>IF('Order Form'!$B$9="Company / Department","",IF(ISNUMBER($H202),IF('Order Form'!$K$14="Yes",'Order Form'!$B$9,""),""))</f>
        <v/>
      </c>
      <c r="Q202" s="100" t="str">
        <f>IF('Order Form'!$B$10="Address 1","",IF(ISNUMBER($H202),IF('Order Form'!$K$14="Yes",'Order Form'!$B$10,""),""))</f>
        <v/>
      </c>
      <c r="R202" s="100" t="str">
        <f>IF('Order Form'!$B$11="Address 2","",IF(ISNUMBER($H202),IF('Order Form'!$K$14="Yes",'Order Form'!$B$11,""),""))</f>
        <v/>
      </c>
      <c r="S202" s="108" t="str">
        <f>IF('Order Form'!$B$12="Address 3","",IF(ISNUMBER($H202),IF('Order Form'!$K$14="Yes",'Order Form'!$B$12,""),""))</f>
        <v/>
      </c>
      <c r="T202" s="100" t="str">
        <f>IF('Order Form'!$B$13="Town","",IF(ISNUMBER($H202),IF('Order Form'!$K$14="Yes",'Order Form'!$B$13,""),""))</f>
        <v/>
      </c>
      <c r="U202" s="46"/>
      <c r="V202" s="115" t="str">
        <f>IF('Order Form'!$B$14="Post Code","",IF(ISNUMBER($H202),IF('Order Form'!$K$14="Yes",'Order Form'!$B$14,""),""))</f>
        <v/>
      </c>
      <c r="W202" s="110" t="str">
        <f>IF('Order Form'!$B$15="Country","",IF(ISNUMBER($H202),IF('Order Form'!$K$14="Yes",VLOOKUP('Order Form'!$B$15,Lists!N:O,2,0),""),""))</f>
        <v/>
      </c>
      <c r="X202" s="112"/>
      <c r="Y202" s="111" t="str">
        <f>IF('Order Form'!$F$8="Phone","",IF(ISNUMBER($H202),IF('Order Form'!$K$14="Yes",'Order Form'!$F$8,""),""))</f>
        <v/>
      </c>
      <c r="Z202" s="109" t="str">
        <f>IF('Order Form'!$F$9="Email","",IF(ISNUMBER($H202),IF('Order Form'!$K$14="Yes",'Order Form'!$F$9,""),""))</f>
        <v/>
      </c>
      <c r="AA202" s="50"/>
      <c r="AC202" s="98" t="str">
        <f>IF(ISNUMBER(($H202)),LEFT('Order Form'!$K$10,2),"")</f>
        <v/>
      </c>
      <c r="AD202" s="46"/>
      <c r="AE202" s="98" t="str">
        <f>IF(AC202="GR",LEFT('Order Form'!$K$11,2),"")</f>
        <v/>
      </c>
      <c r="AF202" s="46"/>
      <c r="AG202" s="50"/>
      <c r="AH202" s="50"/>
      <c r="AI202" s="98" t="str">
        <f>IF(ISNUMBER(($H202)),IF('Order Form'!$K$16="Yes","P",""),"")</f>
        <v/>
      </c>
      <c r="AJ202" s="46"/>
      <c r="AK202" s="118"/>
      <c r="AL202" s="118"/>
      <c r="AM202" s="46"/>
      <c r="AN202" s="46"/>
      <c r="AO202" s="50"/>
      <c r="AP202" s="46"/>
      <c r="AQ202" s="50"/>
      <c r="AR202" s="50"/>
      <c r="AS202" s="50"/>
      <c r="AZ202" s="98" t="str">
        <f>IF(ISNUMBER(($H202)),IF('Order Form'!$K$15="Yes","Y",""),"")</f>
        <v/>
      </c>
      <c r="BD202" s="99" t="e">
        <f>IF('Order Form'!#REF!&gt;0,"OF"," ")</f>
        <v>#REF!</v>
      </c>
      <c r="BE202" s="98" t="e">
        <f>IF('Order Form'!#REF!&gt;0,"Y"," ")</f>
        <v>#REF!</v>
      </c>
      <c r="BF202" s="98" t="e">
        <f>IF('Order Form'!#REF!&gt;0,"STANDARD"," ")</f>
        <v>#REF!</v>
      </c>
    </row>
    <row r="203" spans="1:58">
      <c r="A203" s="46"/>
      <c r="B203" s="105" t="str">
        <f>IF(ISNUMBER(($H203)),'Order Form'!$D$5,"")</f>
        <v/>
      </c>
      <c r="C203" s="104" t="str">
        <f>IF(ISNUMBER(($H203)),'Order Form'!$G$5,"")</f>
        <v/>
      </c>
      <c r="D203" s="104" t="e">
        <f>IF('Order Form'!#REF!="","",IF(ISNUMBER(($H203)),'Order Form'!#REF!,""))</f>
        <v>#REF!</v>
      </c>
      <c r="E203" s="47"/>
      <c r="F203" s="103" t="str">
        <f>IF(ISNUMBER((H203)),SUBSTITUTE(SUBSTITUTE('Order Form'!#REF!,"-","")," ",""),"")</f>
        <v/>
      </c>
      <c r="G203" s="48"/>
      <c r="H203" s="102" t="e">
        <f>IF('Order Form'!#REF!&gt;0,'Order Form'!#REF!," ")</f>
        <v>#REF!</v>
      </c>
      <c r="I203" s="101" t="str">
        <f>IF('Order Form'!$K$13="Yes",(IF('Order Form'!#REF!&gt;0,"",IF('Order Form'!$K$10&lt;&gt;"GR - Gratis",IF('Order Form'!#REF!=0,"",IF(ISNUMBER($H203),'Order Form'!#REF!,"")),""))),"")</f>
        <v/>
      </c>
      <c r="J203" s="101" t="str">
        <f>IF('Order Form'!$K$13="Yes",(IF('Order Form'!#REF!=0,"",IF('Order Form'!$K$10&lt;&gt;"GR - Gratis",IF(ISNUMBER($H203),'Order Form'!#REF!,""),""))),"")</f>
        <v/>
      </c>
      <c r="K203" s="49"/>
      <c r="L203" s="101" t="e">
        <f>IF('Order Form'!#REF!&gt;0,"",IF('Order Form'!#REF!=0,"",IF('Order Form'!$K$10&lt;&gt;"GR - Gratis",IF('Order Form'!$K$12="Yes",IF(ISNUMBER($H203),'Order Form'!#REF!*100,""),""),"")))</f>
        <v>#REF!</v>
      </c>
      <c r="M203" s="101" t="e">
        <f>IF('Order Form'!#REF!&gt;0,"",IF('Order Form'!$K$17=0,"",IF('Order Form'!$K$17=0,"",IF('Order Form'!$K$10&lt;&gt;"GR - Gratis",IF('Order Form'!$K$12="Yes",IF(ISNUMBER($H203),'Order Form'!$K$17*100,""),""),""))))</f>
        <v>#REF!</v>
      </c>
      <c r="N203" s="50"/>
      <c r="O203" s="100" t="str">
        <f>IF('Order Form'!$B$8="Name / Attent Of","",IF(ISNUMBER($H203),IF('Order Form'!$K$14="Yes",'Order Form'!$B$8,""),""))</f>
        <v/>
      </c>
      <c r="P203" s="108" t="str">
        <f>IF('Order Form'!$B$9="Company / Department","",IF(ISNUMBER($H203),IF('Order Form'!$K$14="Yes",'Order Form'!$B$9,""),""))</f>
        <v/>
      </c>
      <c r="Q203" s="100" t="str">
        <f>IF('Order Form'!$B$10="Address 1","",IF(ISNUMBER($H203),IF('Order Form'!$K$14="Yes",'Order Form'!$B$10,""),""))</f>
        <v/>
      </c>
      <c r="R203" s="100" t="str">
        <f>IF('Order Form'!$B$11="Address 2","",IF(ISNUMBER($H203),IF('Order Form'!$K$14="Yes",'Order Form'!$B$11,""),""))</f>
        <v/>
      </c>
      <c r="S203" s="108" t="str">
        <f>IF('Order Form'!$B$12="Address 3","",IF(ISNUMBER($H203),IF('Order Form'!$K$14="Yes",'Order Form'!$B$12,""),""))</f>
        <v/>
      </c>
      <c r="T203" s="100" t="str">
        <f>IF('Order Form'!$B$13="Town","",IF(ISNUMBER($H203),IF('Order Form'!$K$14="Yes",'Order Form'!$B$13,""),""))</f>
        <v/>
      </c>
      <c r="U203" s="46"/>
      <c r="V203" s="115" t="str">
        <f>IF('Order Form'!$B$14="Post Code","",IF(ISNUMBER($H203),IF('Order Form'!$K$14="Yes",'Order Form'!$B$14,""),""))</f>
        <v/>
      </c>
      <c r="W203" s="110" t="str">
        <f>IF('Order Form'!$B$15="Country","",IF(ISNUMBER($H203),IF('Order Form'!$K$14="Yes",VLOOKUP('Order Form'!$B$15,Lists!N:O,2,0),""),""))</f>
        <v/>
      </c>
      <c r="X203" s="112"/>
      <c r="Y203" s="111" t="str">
        <f>IF('Order Form'!$F$8="Phone","",IF(ISNUMBER($H203),IF('Order Form'!$K$14="Yes",'Order Form'!$F$8,""),""))</f>
        <v/>
      </c>
      <c r="Z203" s="109" t="str">
        <f>IF('Order Form'!$F$9="Email","",IF(ISNUMBER($H203),IF('Order Form'!$K$14="Yes",'Order Form'!$F$9,""),""))</f>
        <v/>
      </c>
      <c r="AA203" s="50"/>
      <c r="AC203" s="98" t="str">
        <f>IF(ISNUMBER(($H203)),LEFT('Order Form'!$K$10,2),"")</f>
        <v/>
      </c>
      <c r="AD203" s="46"/>
      <c r="AE203" s="98" t="str">
        <f>IF(AC203="GR",LEFT('Order Form'!$K$11,2),"")</f>
        <v/>
      </c>
      <c r="AF203" s="46"/>
      <c r="AG203" s="50"/>
      <c r="AH203" s="50"/>
      <c r="AI203" s="98" t="str">
        <f>IF(ISNUMBER(($H203)),IF('Order Form'!$K$16="Yes","P",""),"")</f>
        <v/>
      </c>
      <c r="AJ203" s="46"/>
      <c r="AK203" s="118"/>
      <c r="AL203" s="118"/>
      <c r="AM203" s="46"/>
      <c r="AN203" s="46"/>
      <c r="AO203" s="50"/>
      <c r="AP203" s="46"/>
      <c r="AQ203" s="50"/>
      <c r="AR203" s="50"/>
      <c r="AS203" s="50"/>
      <c r="AZ203" s="98" t="str">
        <f>IF(ISNUMBER(($H203)),IF('Order Form'!$K$15="Yes","Y",""),"")</f>
        <v/>
      </c>
      <c r="BD203" s="99" t="e">
        <f>IF('Order Form'!#REF!&gt;0,"OF"," ")</f>
        <v>#REF!</v>
      </c>
      <c r="BE203" s="98" t="e">
        <f>IF('Order Form'!#REF!&gt;0,"Y"," ")</f>
        <v>#REF!</v>
      </c>
      <c r="BF203" s="98" t="e">
        <f>IF('Order Form'!#REF!&gt;0,"STANDARD"," ")</f>
        <v>#REF!</v>
      </c>
    </row>
    <row r="204" spans="1:58">
      <c r="A204" s="46"/>
      <c r="B204" s="105" t="str">
        <f>IF(ISNUMBER(($H204)),'Order Form'!$D$5,"")</f>
        <v/>
      </c>
      <c r="C204" s="104" t="str">
        <f>IF(ISNUMBER(($H204)),'Order Form'!$G$5,"")</f>
        <v/>
      </c>
      <c r="D204" s="104" t="e">
        <f>IF('Order Form'!#REF!="","",IF(ISNUMBER(($H204)),'Order Form'!#REF!,""))</f>
        <v>#REF!</v>
      </c>
      <c r="E204" s="47"/>
      <c r="F204" s="103" t="str">
        <f>IF(ISNUMBER((H204)),SUBSTITUTE(SUBSTITUTE('Order Form'!#REF!,"-","")," ",""),"")</f>
        <v/>
      </c>
      <c r="G204" s="48"/>
      <c r="H204" s="102" t="e">
        <f>IF('Order Form'!#REF!&gt;0,'Order Form'!#REF!," ")</f>
        <v>#REF!</v>
      </c>
      <c r="I204" s="101" t="str">
        <f>IF('Order Form'!$K$13="Yes",(IF('Order Form'!#REF!&gt;0,"",IF('Order Form'!$K$10&lt;&gt;"GR - Gratis",IF('Order Form'!#REF!=0,"",IF(ISNUMBER($H204),'Order Form'!#REF!,"")),""))),"")</f>
        <v/>
      </c>
      <c r="J204" s="101" t="str">
        <f>IF('Order Form'!$K$13="Yes",(IF('Order Form'!#REF!=0,"",IF('Order Form'!$K$10&lt;&gt;"GR - Gratis",IF(ISNUMBER($H204),'Order Form'!#REF!,""),""))),"")</f>
        <v/>
      </c>
      <c r="K204" s="49"/>
      <c r="L204" s="101" t="e">
        <f>IF('Order Form'!#REF!&gt;0,"",IF('Order Form'!#REF!=0,"",IF('Order Form'!$K$10&lt;&gt;"GR - Gratis",IF('Order Form'!$K$12="Yes",IF(ISNUMBER($H204),'Order Form'!#REF!*100,""),""),"")))</f>
        <v>#REF!</v>
      </c>
      <c r="M204" s="101" t="e">
        <f>IF('Order Form'!#REF!&gt;0,"",IF('Order Form'!$K$17=0,"",IF('Order Form'!$K$17=0,"",IF('Order Form'!$K$10&lt;&gt;"GR - Gratis",IF('Order Form'!$K$12="Yes",IF(ISNUMBER($H204),'Order Form'!$K$17*100,""),""),""))))</f>
        <v>#REF!</v>
      </c>
      <c r="N204" s="50"/>
      <c r="O204" s="100" t="str">
        <f>IF('Order Form'!$B$8="Name / Attent Of","",IF(ISNUMBER($H204),IF('Order Form'!$K$14="Yes",'Order Form'!$B$8,""),""))</f>
        <v/>
      </c>
      <c r="P204" s="108" t="str">
        <f>IF('Order Form'!$B$9="Company / Department","",IF(ISNUMBER($H204),IF('Order Form'!$K$14="Yes",'Order Form'!$B$9,""),""))</f>
        <v/>
      </c>
      <c r="Q204" s="100" t="str">
        <f>IF('Order Form'!$B$10="Address 1","",IF(ISNUMBER($H204),IF('Order Form'!$K$14="Yes",'Order Form'!$B$10,""),""))</f>
        <v/>
      </c>
      <c r="R204" s="100" t="str">
        <f>IF('Order Form'!$B$11="Address 2","",IF(ISNUMBER($H204),IF('Order Form'!$K$14="Yes",'Order Form'!$B$11,""),""))</f>
        <v/>
      </c>
      <c r="S204" s="108" t="str">
        <f>IF('Order Form'!$B$12="Address 3","",IF(ISNUMBER($H204),IF('Order Form'!$K$14="Yes",'Order Form'!$B$12,""),""))</f>
        <v/>
      </c>
      <c r="T204" s="100" t="str">
        <f>IF('Order Form'!$B$13="Town","",IF(ISNUMBER($H204),IF('Order Form'!$K$14="Yes",'Order Form'!$B$13,""),""))</f>
        <v/>
      </c>
      <c r="U204" s="46"/>
      <c r="V204" s="115" t="str">
        <f>IF('Order Form'!$B$14="Post Code","",IF(ISNUMBER($H204),IF('Order Form'!$K$14="Yes",'Order Form'!$B$14,""),""))</f>
        <v/>
      </c>
      <c r="W204" s="110" t="str">
        <f>IF('Order Form'!$B$15="Country","",IF(ISNUMBER($H204),IF('Order Form'!$K$14="Yes",VLOOKUP('Order Form'!$B$15,Lists!N:O,2,0),""),""))</f>
        <v/>
      </c>
      <c r="X204" s="112"/>
      <c r="Y204" s="111" t="str">
        <f>IF('Order Form'!$F$8="Phone","",IF(ISNUMBER($H204),IF('Order Form'!$K$14="Yes",'Order Form'!$F$8,""),""))</f>
        <v/>
      </c>
      <c r="Z204" s="109" t="str">
        <f>IF('Order Form'!$F$9="Email","",IF(ISNUMBER($H204),IF('Order Form'!$K$14="Yes",'Order Form'!$F$9,""),""))</f>
        <v/>
      </c>
      <c r="AA204" s="50"/>
      <c r="AC204" s="98" t="str">
        <f>IF(ISNUMBER(($H204)),LEFT('Order Form'!$K$10,2),"")</f>
        <v/>
      </c>
      <c r="AD204" s="46"/>
      <c r="AE204" s="98" t="str">
        <f>IF(AC204="GR",LEFT('Order Form'!$K$11,2),"")</f>
        <v/>
      </c>
      <c r="AF204" s="46"/>
      <c r="AG204" s="50"/>
      <c r="AH204" s="50"/>
      <c r="AI204" s="98" t="str">
        <f>IF(ISNUMBER(($H204)),IF('Order Form'!$K$16="Yes","P",""),"")</f>
        <v/>
      </c>
      <c r="AJ204" s="46"/>
      <c r="AK204" s="118"/>
      <c r="AL204" s="118"/>
      <c r="AM204" s="46"/>
      <c r="AN204" s="46"/>
      <c r="AO204" s="50"/>
      <c r="AP204" s="46"/>
      <c r="AQ204" s="50"/>
      <c r="AR204" s="50"/>
      <c r="AS204" s="50"/>
      <c r="AZ204" s="98" t="str">
        <f>IF(ISNUMBER(($H204)),IF('Order Form'!$K$15="Yes","Y",""),"")</f>
        <v/>
      </c>
      <c r="BD204" s="99" t="e">
        <f>IF('Order Form'!#REF!&gt;0,"OF"," ")</f>
        <v>#REF!</v>
      </c>
      <c r="BE204" s="98" t="e">
        <f>IF('Order Form'!#REF!&gt;0,"Y"," ")</f>
        <v>#REF!</v>
      </c>
      <c r="BF204" s="98" t="e">
        <f>IF('Order Form'!#REF!&gt;0,"STANDARD"," ")</f>
        <v>#REF!</v>
      </c>
    </row>
    <row r="205" spans="1:58">
      <c r="A205" s="46"/>
      <c r="B205" s="105" t="str">
        <f>IF(ISNUMBER(($H205)),'Order Form'!$D$5,"")</f>
        <v/>
      </c>
      <c r="C205" s="104" t="str">
        <f>IF(ISNUMBER(($H205)),'Order Form'!$G$5,"")</f>
        <v/>
      </c>
      <c r="D205" s="104" t="e">
        <f>IF('Order Form'!#REF!="","",IF(ISNUMBER(($H205)),'Order Form'!#REF!,""))</f>
        <v>#REF!</v>
      </c>
      <c r="E205" s="47"/>
      <c r="F205" s="103" t="str">
        <f>IF(ISNUMBER((H205)),SUBSTITUTE(SUBSTITUTE('Order Form'!#REF!,"-","")," ",""),"")</f>
        <v/>
      </c>
      <c r="G205" s="48"/>
      <c r="H205" s="102" t="e">
        <f>IF('Order Form'!#REF!&gt;0,'Order Form'!#REF!," ")</f>
        <v>#REF!</v>
      </c>
      <c r="I205" s="101" t="str">
        <f>IF('Order Form'!$K$13="Yes",(IF('Order Form'!#REF!&gt;0,"",IF('Order Form'!$K$10&lt;&gt;"GR - Gratis",IF('Order Form'!#REF!=0,"",IF(ISNUMBER($H205),'Order Form'!#REF!,"")),""))),"")</f>
        <v/>
      </c>
      <c r="J205" s="101" t="str">
        <f>IF('Order Form'!$K$13="Yes",(IF('Order Form'!#REF!=0,"",IF('Order Form'!$K$10&lt;&gt;"GR - Gratis",IF(ISNUMBER($H205),'Order Form'!#REF!,""),""))),"")</f>
        <v/>
      </c>
      <c r="K205" s="49"/>
      <c r="L205" s="101" t="e">
        <f>IF('Order Form'!#REF!&gt;0,"",IF('Order Form'!#REF!=0,"",IF('Order Form'!$K$10&lt;&gt;"GR - Gratis",IF('Order Form'!$K$12="Yes",IF(ISNUMBER($H205),'Order Form'!#REF!*100,""),""),"")))</f>
        <v>#REF!</v>
      </c>
      <c r="M205" s="101" t="e">
        <f>IF('Order Form'!#REF!&gt;0,"",IF('Order Form'!$K$17=0,"",IF('Order Form'!$K$17=0,"",IF('Order Form'!$K$10&lt;&gt;"GR - Gratis",IF('Order Form'!$K$12="Yes",IF(ISNUMBER($H205),'Order Form'!$K$17*100,""),""),""))))</f>
        <v>#REF!</v>
      </c>
      <c r="N205" s="50"/>
      <c r="O205" s="100" t="str">
        <f>IF('Order Form'!$B$8="Name / Attent Of","",IF(ISNUMBER($H205),IF('Order Form'!$K$14="Yes",'Order Form'!$B$8,""),""))</f>
        <v/>
      </c>
      <c r="P205" s="108" t="str">
        <f>IF('Order Form'!$B$9="Company / Department","",IF(ISNUMBER($H205),IF('Order Form'!$K$14="Yes",'Order Form'!$B$9,""),""))</f>
        <v/>
      </c>
      <c r="Q205" s="100" t="str">
        <f>IF('Order Form'!$B$10="Address 1","",IF(ISNUMBER($H205),IF('Order Form'!$K$14="Yes",'Order Form'!$B$10,""),""))</f>
        <v/>
      </c>
      <c r="R205" s="100" t="str">
        <f>IF('Order Form'!$B$11="Address 2","",IF(ISNUMBER($H205),IF('Order Form'!$K$14="Yes",'Order Form'!$B$11,""),""))</f>
        <v/>
      </c>
      <c r="S205" s="108" t="str">
        <f>IF('Order Form'!$B$12="Address 3","",IF(ISNUMBER($H205),IF('Order Form'!$K$14="Yes",'Order Form'!$B$12,""),""))</f>
        <v/>
      </c>
      <c r="T205" s="100" t="str">
        <f>IF('Order Form'!$B$13="Town","",IF(ISNUMBER($H205),IF('Order Form'!$K$14="Yes",'Order Form'!$B$13,""),""))</f>
        <v/>
      </c>
      <c r="U205" s="46"/>
      <c r="V205" s="115" t="str">
        <f>IF('Order Form'!$B$14="Post Code","",IF(ISNUMBER($H205),IF('Order Form'!$K$14="Yes",'Order Form'!$B$14,""),""))</f>
        <v/>
      </c>
      <c r="W205" s="110" t="str">
        <f>IF('Order Form'!$B$15="Country","",IF(ISNUMBER($H205),IF('Order Form'!$K$14="Yes",VLOOKUP('Order Form'!$B$15,Lists!N:O,2,0),""),""))</f>
        <v/>
      </c>
      <c r="X205" s="112"/>
      <c r="Y205" s="111" t="str">
        <f>IF('Order Form'!$F$8="Phone","",IF(ISNUMBER($H205),IF('Order Form'!$K$14="Yes",'Order Form'!$F$8,""),""))</f>
        <v/>
      </c>
      <c r="Z205" s="109" t="str">
        <f>IF('Order Form'!$F$9="Email","",IF(ISNUMBER($H205),IF('Order Form'!$K$14="Yes",'Order Form'!$F$9,""),""))</f>
        <v/>
      </c>
      <c r="AA205" s="50"/>
      <c r="AC205" s="98" t="str">
        <f>IF(ISNUMBER(($H205)),LEFT('Order Form'!$K$10,2),"")</f>
        <v/>
      </c>
      <c r="AD205" s="46"/>
      <c r="AE205" s="98" t="str">
        <f>IF(AC205="GR",LEFT('Order Form'!$K$11,2),"")</f>
        <v/>
      </c>
      <c r="AF205" s="46"/>
      <c r="AG205" s="50"/>
      <c r="AH205" s="50"/>
      <c r="AI205" s="98" t="str">
        <f>IF(ISNUMBER(($H205)),IF('Order Form'!$K$16="Yes","P",""),"")</f>
        <v/>
      </c>
      <c r="AJ205" s="46"/>
      <c r="AK205" s="118"/>
      <c r="AL205" s="118"/>
      <c r="AM205" s="46"/>
      <c r="AN205" s="46"/>
      <c r="AO205" s="50"/>
      <c r="AP205" s="46"/>
      <c r="AQ205" s="50"/>
      <c r="AR205" s="50"/>
      <c r="AS205" s="50"/>
      <c r="AZ205" s="98" t="str">
        <f>IF(ISNUMBER(($H205)),IF('Order Form'!$K$15="Yes","Y",""),"")</f>
        <v/>
      </c>
      <c r="BD205" s="99" t="e">
        <f>IF('Order Form'!#REF!&gt;0,"OF"," ")</f>
        <v>#REF!</v>
      </c>
      <c r="BE205" s="98" t="e">
        <f>IF('Order Form'!#REF!&gt;0,"Y"," ")</f>
        <v>#REF!</v>
      </c>
      <c r="BF205" s="98" t="e">
        <f>IF('Order Form'!#REF!&gt;0,"STANDARD"," ")</f>
        <v>#REF!</v>
      </c>
    </row>
    <row r="206" spans="1:58">
      <c r="A206" s="46"/>
      <c r="B206" s="105" t="str">
        <f>IF(ISNUMBER(($H206)),'Order Form'!$D$5,"")</f>
        <v/>
      </c>
      <c r="C206" s="104" t="str">
        <f>IF(ISNUMBER(($H206)),'Order Form'!$G$5,"")</f>
        <v/>
      </c>
      <c r="D206" s="104" t="e">
        <f>IF('Order Form'!#REF!="","",IF(ISNUMBER(($H206)),'Order Form'!#REF!,""))</f>
        <v>#REF!</v>
      </c>
      <c r="E206" s="47"/>
      <c r="F206" s="103" t="str">
        <f>IF(ISNUMBER((H206)),SUBSTITUTE(SUBSTITUTE('Order Form'!#REF!,"-","")," ",""),"")</f>
        <v/>
      </c>
      <c r="G206" s="48"/>
      <c r="H206" s="102" t="e">
        <f>IF('Order Form'!#REF!&gt;0,'Order Form'!#REF!," ")</f>
        <v>#REF!</v>
      </c>
      <c r="I206" s="101" t="str">
        <f>IF('Order Form'!$K$13="Yes",(IF('Order Form'!#REF!&gt;0,"",IF('Order Form'!$K$10&lt;&gt;"GR - Gratis",IF('Order Form'!#REF!=0,"",IF(ISNUMBER($H206),'Order Form'!#REF!,"")),""))),"")</f>
        <v/>
      </c>
      <c r="J206" s="101" t="str">
        <f>IF('Order Form'!$K$13="Yes",(IF('Order Form'!#REF!=0,"",IF('Order Form'!$K$10&lt;&gt;"GR - Gratis",IF(ISNUMBER($H206),'Order Form'!#REF!,""),""))),"")</f>
        <v/>
      </c>
      <c r="K206" s="49"/>
      <c r="L206" s="101" t="e">
        <f>IF('Order Form'!#REF!&gt;0,"",IF('Order Form'!#REF!=0,"",IF('Order Form'!$K$10&lt;&gt;"GR - Gratis",IF('Order Form'!$K$12="Yes",IF(ISNUMBER($H206),'Order Form'!#REF!*100,""),""),"")))</f>
        <v>#REF!</v>
      </c>
      <c r="M206" s="101" t="e">
        <f>IF('Order Form'!#REF!&gt;0,"",IF('Order Form'!$K$17=0,"",IF('Order Form'!$K$17=0,"",IF('Order Form'!$K$10&lt;&gt;"GR - Gratis",IF('Order Form'!$K$12="Yes",IF(ISNUMBER($H206),'Order Form'!$K$17*100,""),""),""))))</f>
        <v>#REF!</v>
      </c>
      <c r="N206" s="50"/>
      <c r="O206" s="100" t="str">
        <f>IF('Order Form'!$B$8="Name / Attent Of","",IF(ISNUMBER($H206),IF('Order Form'!$K$14="Yes",'Order Form'!$B$8,""),""))</f>
        <v/>
      </c>
      <c r="P206" s="108" t="str">
        <f>IF('Order Form'!$B$9="Company / Department","",IF(ISNUMBER($H206),IF('Order Form'!$K$14="Yes",'Order Form'!$B$9,""),""))</f>
        <v/>
      </c>
      <c r="Q206" s="100" t="str">
        <f>IF('Order Form'!$B$10="Address 1","",IF(ISNUMBER($H206),IF('Order Form'!$K$14="Yes",'Order Form'!$B$10,""),""))</f>
        <v/>
      </c>
      <c r="R206" s="100" t="str">
        <f>IF('Order Form'!$B$11="Address 2","",IF(ISNUMBER($H206),IF('Order Form'!$K$14="Yes",'Order Form'!$B$11,""),""))</f>
        <v/>
      </c>
      <c r="S206" s="108" t="str">
        <f>IF('Order Form'!$B$12="Address 3","",IF(ISNUMBER($H206),IF('Order Form'!$K$14="Yes",'Order Form'!$B$12,""),""))</f>
        <v/>
      </c>
      <c r="T206" s="100" t="str">
        <f>IF('Order Form'!$B$13="Town","",IF(ISNUMBER($H206),IF('Order Form'!$K$14="Yes",'Order Form'!$B$13,""),""))</f>
        <v/>
      </c>
      <c r="U206" s="46"/>
      <c r="V206" s="115" t="str">
        <f>IF('Order Form'!$B$14="Post Code","",IF(ISNUMBER($H206),IF('Order Form'!$K$14="Yes",'Order Form'!$B$14,""),""))</f>
        <v/>
      </c>
      <c r="W206" s="110" t="str">
        <f>IF('Order Form'!$B$15="Country","",IF(ISNUMBER($H206),IF('Order Form'!$K$14="Yes",VLOOKUP('Order Form'!$B$15,Lists!N:O,2,0),""),""))</f>
        <v/>
      </c>
      <c r="X206" s="112"/>
      <c r="Y206" s="111" t="str">
        <f>IF('Order Form'!$F$8="Phone","",IF(ISNUMBER($H206),IF('Order Form'!$K$14="Yes",'Order Form'!$F$8,""),""))</f>
        <v/>
      </c>
      <c r="Z206" s="109" t="str">
        <f>IF('Order Form'!$F$9="Email","",IF(ISNUMBER($H206),IF('Order Form'!$K$14="Yes",'Order Form'!$F$9,""),""))</f>
        <v/>
      </c>
      <c r="AA206" s="50"/>
      <c r="AC206" s="98" t="str">
        <f>IF(ISNUMBER(($H206)),LEFT('Order Form'!$K$10,2),"")</f>
        <v/>
      </c>
      <c r="AD206" s="46"/>
      <c r="AE206" s="98" t="str">
        <f>IF(AC206="GR",LEFT('Order Form'!$K$11,2),"")</f>
        <v/>
      </c>
      <c r="AF206" s="46"/>
      <c r="AG206" s="50"/>
      <c r="AH206" s="50"/>
      <c r="AI206" s="98" t="str">
        <f>IF(ISNUMBER(($H206)),IF('Order Form'!$K$16="Yes","P",""),"")</f>
        <v/>
      </c>
      <c r="AJ206" s="46"/>
      <c r="AK206" s="118"/>
      <c r="AL206" s="118"/>
      <c r="AM206" s="46"/>
      <c r="AN206" s="46"/>
      <c r="AO206" s="50"/>
      <c r="AP206" s="46"/>
      <c r="AQ206" s="50"/>
      <c r="AR206" s="50"/>
      <c r="AS206" s="50"/>
      <c r="AZ206" s="98" t="str">
        <f>IF(ISNUMBER(($H206)),IF('Order Form'!$K$15="Yes","Y",""),"")</f>
        <v/>
      </c>
      <c r="BD206" s="99" t="e">
        <f>IF('Order Form'!#REF!&gt;0,"OF"," ")</f>
        <v>#REF!</v>
      </c>
      <c r="BE206" s="98" t="e">
        <f>IF('Order Form'!#REF!&gt;0,"Y"," ")</f>
        <v>#REF!</v>
      </c>
      <c r="BF206" s="98" t="e">
        <f>IF('Order Form'!#REF!&gt;0,"STANDARD"," ")</f>
        <v>#REF!</v>
      </c>
    </row>
    <row r="207" spans="1:58">
      <c r="A207" s="46"/>
      <c r="B207" s="105" t="str">
        <f>IF(ISNUMBER(($H207)),'Order Form'!$D$5,"")</f>
        <v/>
      </c>
      <c r="C207" s="104" t="str">
        <f>IF(ISNUMBER(($H207)),'Order Form'!$G$5,"")</f>
        <v/>
      </c>
      <c r="D207" s="104" t="e">
        <f>IF('Order Form'!#REF!="","",IF(ISNUMBER(($H207)),'Order Form'!#REF!,""))</f>
        <v>#REF!</v>
      </c>
      <c r="E207" s="47"/>
      <c r="F207" s="103" t="str">
        <f>IF(ISNUMBER((H207)),SUBSTITUTE(SUBSTITUTE('Order Form'!#REF!,"-","")," ",""),"")</f>
        <v/>
      </c>
      <c r="G207" s="48"/>
      <c r="H207" s="102" t="e">
        <f>IF('Order Form'!#REF!&gt;0,'Order Form'!#REF!," ")</f>
        <v>#REF!</v>
      </c>
      <c r="I207" s="101" t="str">
        <f>IF('Order Form'!$K$13="Yes",(IF('Order Form'!#REF!&gt;0,"",IF('Order Form'!$K$10&lt;&gt;"GR - Gratis",IF('Order Form'!#REF!=0,"",IF(ISNUMBER($H207),'Order Form'!#REF!,"")),""))),"")</f>
        <v/>
      </c>
      <c r="J207" s="101" t="str">
        <f>IF('Order Form'!$K$13="Yes",(IF('Order Form'!#REF!=0,"",IF('Order Form'!$K$10&lt;&gt;"GR - Gratis",IF(ISNUMBER($H207),'Order Form'!#REF!,""),""))),"")</f>
        <v/>
      </c>
      <c r="K207" s="49"/>
      <c r="L207" s="101" t="e">
        <f>IF('Order Form'!#REF!&gt;0,"",IF('Order Form'!#REF!=0,"",IF('Order Form'!$K$10&lt;&gt;"GR - Gratis",IF('Order Form'!$K$12="Yes",IF(ISNUMBER($H207),'Order Form'!#REF!*100,""),""),"")))</f>
        <v>#REF!</v>
      </c>
      <c r="M207" s="101" t="e">
        <f>IF('Order Form'!#REF!&gt;0,"",IF('Order Form'!$K$17=0,"",IF('Order Form'!$K$17=0,"",IF('Order Form'!$K$10&lt;&gt;"GR - Gratis",IF('Order Form'!$K$12="Yes",IF(ISNUMBER($H207),'Order Form'!$K$17*100,""),""),""))))</f>
        <v>#REF!</v>
      </c>
      <c r="N207" s="50"/>
      <c r="O207" s="100" t="str">
        <f>IF('Order Form'!$B$8="Name / Attent Of","",IF(ISNUMBER($H207),IF('Order Form'!$K$14="Yes",'Order Form'!$B$8,""),""))</f>
        <v/>
      </c>
      <c r="P207" s="108" t="str">
        <f>IF('Order Form'!$B$9="Company / Department","",IF(ISNUMBER($H207),IF('Order Form'!$K$14="Yes",'Order Form'!$B$9,""),""))</f>
        <v/>
      </c>
      <c r="Q207" s="100" t="str">
        <f>IF('Order Form'!$B$10="Address 1","",IF(ISNUMBER($H207),IF('Order Form'!$K$14="Yes",'Order Form'!$B$10,""),""))</f>
        <v/>
      </c>
      <c r="R207" s="100" t="str">
        <f>IF('Order Form'!$B$11="Address 2","",IF(ISNUMBER($H207),IF('Order Form'!$K$14="Yes",'Order Form'!$B$11,""),""))</f>
        <v/>
      </c>
      <c r="S207" s="108" t="str">
        <f>IF('Order Form'!$B$12="Address 3","",IF(ISNUMBER($H207),IF('Order Form'!$K$14="Yes",'Order Form'!$B$12,""),""))</f>
        <v/>
      </c>
      <c r="T207" s="100" t="str">
        <f>IF('Order Form'!$B$13="Town","",IF(ISNUMBER($H207),IF('Order Form'!$K$14="Yes",'Order Form'!$B$13,""),""))</f>
        <v/>
      </c>
      <c r="U207" s="46"/>
      <c r="V207" s="115" t="str">
        <f>IF('Order Form'!$B$14="Post Code","",IF(ISNUMBER($H207),IF('Order Form'!$K$14="Yes",'Order Form'!$B$14,""),""))</f>
        <v/>
      </c>
      <c r="W207" s="110" t="str">
        <f>IF('Order Form'!$B$15="Country","",IF(ISNUMBER($H207),IF('Order Form'!$K$14="Yes",VLOOKUP('Order Form'!$B$15,Lists!N:O,2,0),""),""))</f>
        <v/>
      </c>
      <c r="X207" s="112"/>
      <c r="Y207" s="111" t="str">
        <f>IF('Order Form'!$F$8="Phone","",IF(ISNUMBER($H207),IF('Order Form'!$K$14="Yes",'Order Form'!$F$8,""),""))</f>
        <v/>
      </c>
      <c r="Z207" s="109" t="str">
        <f>IF('Order Form'!$F$9="Email","",IF(ISNUMBER($H207),IF('Order Form'!$K$14="Yes",'Order Form'!$F$9,""),""))</f>
        <v/>
      </c>
      <c r="AA207" s="50"/>
      <c r="AC207" s="98" t="str">
        <f>IF(ISNUMBER(($H207)),LEFT('Order Form'!$K$10,2),"")</f>
        <v/>
      </c>
      <c r="AD207" s="46"/>
      <c r="AE207" s="98" t="str">
        <f>IF(AC207="GR",LEFT('Order Form'!$K$11,2),"")</f>
        <v/>
      </c>
      <c r="AF207" s="46"/>
      <c r="AG207" s="50"/>
      <c r="AH207" s="50"/>
      <c r="AI207" s="98" t="str">
        <f>IF(ISNUMBER(($H207)),IF('Order Form'!$K$16="Yes","P",""),"")</f>
        <v/>
      </c>
      <c r="AJ207" s="46"/>
      <c r="AK207" s="118"/>
      <c r="AL207" s="118"/>
      <c r="AM207" s="46"/>
      <c r="AN207" s="46"/>
      <c r="AO207" s="50"/>
      <c r="AP207" s="46"/>
      <c r="AQ207" s="50"/>
      <c r="AR207" s="50"/>
      <c r="AS207" s="50"/>
      <c r="AZ207" s="98" t="str">
        <f>IF(ISNUMBER(($H207)),IF('Order Form'!$K$15="Yes","Y",""),"")</f>
        <v/>
      </c>
      <c r="BD207" s="99" t="e">
        <f>IF('Order Form'!#REF!&gt;0,"OF"," ")</f>
        <v>#REF!</v>
      </c>
      <c r="BE207" s="98" t="e">
        <f>IF('Order Form'!#REF!&gt;0,"Y"," ")</f>
        <v>#REF!</v>
      </c>
      <c r="BF207" s="98" t="e">
        <f>IF('Order Form'!#REF!&gt;0,"STANDARD"," ")</f>
        <v>#REF!</v>
      </c>
    </row>
    <row r="208" spans="1:58">
      <c r="A208" s="46"/>
      <c r="B208" s="105" t="str">
        <f>IF(ISNUMBER(($H208)),'Order Form'!$D$5,"")</f>
        <v/>
      </c>
      <c r="C208" s="104" t="str">
        <f>IF(ISNUMBER(($H208)),'Order Form'!$G$5,"")</f>
        <v/>
      </c>
      <c r="D208" s="104" t="e">
        <f>IF('Order Form'!#REF!="","",IF(ISNUMBER(($H208)),'Order Form'!#REF!,""))</f>
        <v>#REF!</v>
      </c>
      <c r="E208" s="47"/>
      <c r="F208" s="103" t="str">
        <f>IF(ISNUMBER((H208)),SUBSTITUTE(SUBSTITUTE('Order Form'!#REF!,"-","")," ",""),"")</f>
        <v/>
      </c>
      <c r="G208" s="48"/>
      <c r="H208" s="102" t="e">
        <f>IF('Order Form'!#REF!&gt;0,'Order Form'!#REF!," ")</f>
        <v>#REF!</v>
      </c>
      <c r="I208" s="101" t="str">
        <f>IF('Order Form'!$K$13="Yes",(IF('Order Form'!#REF!&gt;0,"",IF('Order Form'!$K$10&lt;&gt;"GR - Gratis",IF('Order Form'!#REF!=0,"",IF(ISNUMBER($H208),'Order Form'!#REF!,"")),""))),"")</f>
        <v/>
      </c>
      <c r="J208" s="101" t="str">
        <f>IF('Order Form'!$K$13="Yes",(IF('Order Form'!#REF!=0,"",IF('Order Form'!$K$10&lt;&gt;"GR - Gratis",IF(ISNUMBER($H208),'Order Form'!#REF!,""),""))),"")</f>
        <v/>
      </c>
      <c r="K208" s="49"/>
      <c r="L208" s="101" t="e">
        <f>IF('Order Form'!#REF!&gt;0,"",IF('Order Form'!#REF!=0,"",IF('Order Form'!$K$10&lt;&gt;"GR - Gratis",IF('Order Form'!$K$12="Yes",IF(ISNUMBER($H208),'Order Form'!#REF!*100,""),""),"")))</f>
        <v>#REF!</v>
      </c>
      <c r="M208" s="101" t="e">
        <f>IF('Order Form'!#REF!&gt;0,"",IF('Order Form'!$K$17=0,"",IF('Order Form'!$K$17=0,"",IF('Order Form'!$K$10&lt;&gt;"GR - Gratis",IF('Order Form'!$K$12="Yes",IF(ISNUMBER($H208),'Order Form'!$K$17*100,""),""),""))))</f>
        <v>#REF!</v>
      </c>
      <c r="N208" s="50"/>
      <c r="O208" s="100" t="str">
        <f>IF('Order Form'!$B$8="Name / Attent Of","",IF(ISNUMBER($H208),IF('Order Form'!$K$14="Yes",'Order Form'!$B$8,""),""))</f>
        <v/>
      </c>
      <c r="P208" s="108" t="str">
        <f>IF('Order Form'!$B$9="Company / Department","",IF(ISNUMBER($H208),IF('Order Form'!$K$14="Yes",'Order Form'!$B$9,""),""))</f>
        <v/>
      </c>
      <c r="Q208" s="100" t="str">
        <f>IF('Order Form'!$B$10="Address 1","",IF(ISNUMBER($H208),IF('Order Form'!$K$14="Yes",'Order Form'!$B$10,""),""))</f>
        <v/>
      </c>
      <c r="R208" s="100" t="str">
        <f>IF('Order Form'!$B$11="Address 2","",IF(ISNUMBER($H208),IF('Order Form'!$K$14="Yes",'Order Form'!$B$11,""),""))</f>
        <v/>
      </c>
      <c r="S208" s="108" t="str">
        <f>IF('Order Form'!$B$12="Address 3","",IF(ISNUMBER($H208),IF('Order Form'!$K$14="Yes",'Order Form'!$B$12,""),""))</f>
        <v/>
      </c>
      <c r="T208" s="100" t="str">
        <f>IF('Order Form'!$B$13="Town","",IF(ISNUMBER($H208),IF('Order Form'!$K$14="Yes",'Order Form'!$B$13,""),""))</f>
        <v/>
      </c>
      <c r="U208" s="46"/>
      <c r="V208" s="115" t="str">
        <f>IF('Order Form'!$B$14="Post Code","",IF(ISNUMBER($H208),IF('Order Form'!$K$14="Yes",'Order Form'!$B$14,""),""))</f>
        <v/>
      </c>
      <c r="W208" s="110" t="str">
        <f>IF('Order Form'!$B$15="Country","",IF(ISNUMBER($H208),IF('Order Form'!$K$14="Yes",VLOOKUP('Order Form'!$B$15,Lists!N:O,2,0),""),""))</f>
        <v/>
      </c>
      <c r="X208" s="112"/>
      <c r="Y208" s="111" t="str">
        <f>IF('Order Form'!$F$8="Phone","",IF(ISNUMBER($H208),IF('Order Form'!$K$14="Yes",'Order Form'!$F$8,""),""))</f>
        <v/>
      </c>
      <c r="Z208" s="109" t="str">
        <f>IF('Order Form'!$F$9="Email","",IF(ISNUMBER($H208),IF('Order Form'!$K$14="Yes",'Order Form'!$F$9,""),""))</f>
        <v/>
      </c>
      <c r="AA208" s="50"/>
      <c r="AC208" s="98" t="str">
        <f>IF(ISNUMBER(($H208)),LEFT('Order Form'!$K$10,2),"")</f>
        <v/>
      </c>
      <c r="AD208" s="46"/>
      <c r="AE208" s="98" t="str">
        <f>IF(AC208="GR",LEFT('Order Form'!$K$11,2),"")</f>
        <v/>
      </c>
      <c r="AF208" s="46"/>
      <c r="AG208" s="50"/>
      <c r="AH208" s="50"/>
      <c r="AI208" s="98" t="str">
        <f>IF(ISNUMBER(($H208)),IF('Order Form'!$K$16="Yes","P",""),"")</f>
        <v/>
      </c>
      <c r="AJ208" s="46"/>
      <c r="AK208" s="118"/>
      <c r="AL208" s="118"/>
      <c r="AM208" s="46"/>
      <c r="AN208" s="46"/>
      <c r="AO208" s="50"/>
      <c r="AP208" s="46"/>
      <c r="AQ208" s="50"/>
      <c r="AR208" s="50"/>
      <c r="AS208" s="50"/>
      <c r="AZ208" s="98" t="str">
        <f>IF(ISNUMBER(($H208)),IF('Order Form'!$K$15="Yes","Y",""),"")</f>
        <v/>
      </c>
      <c r="BD208" s="99" t="e">
        <f>IF('Order Form'!#REF!&gt;0,"OF"," ")</f>
        <v>#REF!</v>
      </c>
      <c r="BE208" s="98" t="e">
        <f>IF('Order Form'!#REF!&gt;0,"Y"," ")</f>
        <v>#REF!</v>
      </c>
      <c r="BF208" s="98" t="e">
        <f>IF('Order Form'!#REF!&gt;0,"STANDARD"," ")</f>
        <v>#REF!</v>
      </c>
    </row>
    <row r="209" spans="1:58">
      <c r="A209" s="46"/>
      <c r="B209" s="105" t="str">
        <f>IF(ISNUMBER(($H209)),'Order Form'!$D$5,"")</f>
        <v/>
      </c>
      <c r="C209" s="104" t="str">
        <f>IF(ISNUMBER(($H209)),'Order Form'!$G$5,"")</f>
        <v/>
      </c>
      <c r="D209" s="104" t="e">
        <f>IF('Order Form'!#REF!="","",IF(ISNUMBER(($H209)),'Order Form'!#REF!,""))</f>
        <v>#REF!</v>
      </c>
      <c r="E209" s="47"/>
      <c r="F209" s="103" t="str">
        <f>IF(ISNUMBER((H209)),SUBSTITUTE(SUBSTITUTE('Order Form'!#REF!,"-","")," ",""),"")</f>
        <v/>
      </c>
      <c r="G209" s="48"/>
      <c r="H209" s="102" t="e">
        <f>IF('Order Form'!#REF!&gt;0,'Order Form'!#REF!," ")</f>
        <v>#REF!</v>
      </c>
      <c r="I209" s="101" t="str">
        <f>IF('Order Form'!$K$13="Yes",(IF('Order Form'!#REF!&gt;0,"",IF('Order Form'!$K$10&lt;&gt;"GR - Gratis",IF('Order Form'!#REF!=0,"",IF(ISNUMBER($H209),'Order Form'!#REF!,"")),""))),"")</f>
        <v/>
      </c>
      <c r="J209" s="101" t="str">
        <f>IF('Order Form'!$K$13="Yes",(IF('Order Form'!#REF!=0,"",IF('Order Form'!$K$10&lt;&gt;"GR - Gratis",IF(ISNUMBER($H209),'Order Form'!#REF!,""),""))),"")</f>
        <v/>
      </c>
      <c r="K209" s="49"/>
      <c r="L209" s="101" t="e">
        <f>IF('Order Form'!#REF!&gt;0,"",IF('Order Form'!#REF!=0,"",IF('Order Form'!$K$10&lt;&gt;"GR - Gratis",IF('Order Form'!$K$12="Yes",IF(ISNUMBER($H209),'Order Form'!#REF!*100,""),""),"")))</f>
        <v>#REF!</v>
      </c>
      <c r="M209" s="101" t="e">
        <f>IF('Order Form'!#REF!&gt;0,"",IF('Order Form'!$K$17=0,"",IF('Order Form'!$K$17=0,"",IF('Order Form'!$K$10&lt;&gt;"GR - Gratis",IF('Order Form'!$K$12="Yes",IF(ISNUMBER($H209),'Order Form'!$K$17*100,""),""),""))))</f>
        <v>#REF!</v>
      </c>
      <c r="N209" s="50"/>
      <c r="O209" s="100" t="str">
        <f>IF('Order Form'!$B$8="Name / Attent Of","",IF(ISNUMBER($H209),IF('Order Form'!$K$14="Yes",'Order Form'!$B$8,""),""))</f>
        <v/>
      </c>
      <c r="P209" s="108" t="str">
        <f>IF('Order Form'!$B$9="Company / Department","",IF(ISNUMBER($H209),IF('Order Form'!$K$14="Yes",'Order Form'!$B$9,""),""))</f>
        <v/>
      </c>
      <c r="Q209" s="100" t="str">
        <f>IF('Order Form'!$B$10="Address 1","",IF(ISNUMBER($H209),IF('Order Form'!$K$14="Yes",'Order Form'!$B$10,""),""))</f>
        <v/>
      </c>
      <c r="R209" s="100" t="str">
        <f>IF('Order Form'!$B$11="Address 2","",IF(ISNUMBER($H209),IF('Order Form'!$K$14="Yes",'Order Form'!$B$11,""),""))</f>
        <v/>
      </c>
      <c r="S209" s="108" t="str">
        <f>IF('Order Form'!$B$12="Address 3","",IF(ISNUMBER($H209),IF('Order Form'!$K$14="Yes",'Order Form'!$B$12,""),""))</f>
        <v/>
      </c>
      <c r="T209" s="100" t="str">
        <f>IF('Order Form'!$B$13="Town","",IF(ISNUMBER($H209),IF('Order Form'!$K$14="Yes",'Order Form'!$B$13,""),""))</f>
        <v/>
      </c>
      <c r="U209" s="46"/>
      <c r="V209" s="115" t="str">
        <f>IF('Order Form'!$B$14="Post Code","",IF(ISNUMBER($H209),IF('Order Form'!$K$14="Yes",'Order Form'!$B$14,""),""))</f>
        <v/>
      </c>
      <c r="W209" s="110" t="str">
        <f>IF('Order Form'!$B$15="Country","",IF(ISNUMBER($H209),IF('Order Form'!$K$14="Yes",VLOOKUP('Order Form'!$B$15,Lists!N:O,2,0),""),""))</f>
        <v/>
      </c>
      <c r="X209" s="112"/>
      <c r="Y209" s="111" t="str">
        <f>IF('Order Form'!$F$8="Phone","",IF(ISNUMBER($H209),IF('Order Form'!$K$14="Yes",'Order Form'!$F$8,""),""))</f>
        <v/>
      </c>
      <c r="Z209" s="109" t="str">
        <f>IF('Order Form'!$F$9="Email","",IF(ISNUMBER($H209),IF('Order Form'!$K$14="Yes",'Order Form'!$F$9,""),""))</f>
        <v/>
      </c>
      <c r="AA209" s="50"/>
      <c r="AC209" s="98" t="str">
        <f>IF(ISNUMBER(($H209)),LEFT('Order Form'!$K$10,2),"")</f>
        <v/>
      </c>
      <c r="AD209" s="46"/>
      <c r="AE209" s="98" t="str">
        <f>IF(AC209="GR",LEFT('Order Form'!$K$11,2),"")</f>
        <v/>
      </c>
      <c r="AF209" s="46"/>
      <c r="AG209" s="50"/>
      <c r="AH209" s="50"/>
      <c r="AI209" s="98" t="str">
        <f>IF(ISNUMBER(($H209)),IF('Order Form'!$K$16="Yes","P",""),"")</f>
        <v/>
      </c>
      <c r="AJ209" s="46"/>
      <c r="AK209" s="118"/>
      <c r="AL209" s="118"/>
      <c r="AM209" s="46"/>
      <c r="AN209" s="46"/>
      <c r="AO209" s="50"/>
      <c r="AP209" s="46"/>
      <c r="AQ209" s="50"/>
      <c r="AR209" s="50"/>
      <c r="AS209" s="50"/>
      <c r="AZ209" s="98" t="str">
        <f>IF(ISNUMBER(($H209)),IF('Order Form'!$K$15="Yes","Y",""),"")</f>
        <v/>
      </c>
      <c r="BD209" s="99" t="e">
        <f>IF('Order Form'!#REF!&gt;0,"OF"," ")</f>
        <v>#REF!</v>
      </c>
      <c r="BE209" s="98" t="e">
        <f>IF('Order Form'!#REF!&gt;0,"Y"," ")</f>
        <v>#REF!</v>
      </c>
      <c r="BF209" s="98" t="e">
        <f>IF('Order Form'!#REF!&gt;0,"STANDARD"," ")</f>
        <v>#REF!</v>
      </c>
    </row>
    <row r="210" spans="1:58">
      <c r="A210" s="46"/>
      <c r="B210" s="105" t="str">
        <f>IF(ISNUMBER(($H210)),'Order Form'!$D$5,"")</f>
        <v/>
      </c>
      <c r="C210" s="104" t="str">
        <f>IF(ISNUMBER(($H210)),'Order Form'!$G$5,"")</f>
        <v/>
      </c>
      <c r="D210" s="104" t="e">
        <f>IF('Order Form'!#REF!="","",IF(ISNUMBER(($H210)),'Order Form'!#REF!,""))</f>
        <v>#REF!</v>
      </c>
      <c r="E210" s="47"/>
      <c r="F210" s="103" t="str">
        <f>IF(ISNUMBER((H210)),SUBSTITUTE(SUBSTITUTE('Order Form'!#REF!,"-","")," ",""),"")</f>
        <v/>
      </c>
      <c r="G210" s="48"/>
      <c r="H210" s="102" t="e">
        <f>IF('Order Form'!#REF!&gt;0,'Order Form'!#REF!," ")</f>
        <v>#REF!</v>
      </c>
      <c r="I210" s="101" t="str">
        <f>IF('Order Form'!$K$13="Yes",(IF('Order Form'!#REF!&gt;0,"",IF('Order Form'!$K$10&lt;&gt;"GR - Gratis",IF('Order Form'!#REF!=0,"",IF(ISNUMBER($H210),'Order Form'!#REF!,"")),""))),"")</f>
        <v/>
      </c>
      <c r="J210" s="101" t="str">
        <f>IF('Order Form'!$K$13="Yes",(IF('Order Form'!#REF!=0,"",IF('Order Form'!$K$10&lt;&gt;"GR - Gratis",IF(ISNUMBER($H210),'Order Form'!#REF!,""),""))),"")</f>
        <v/>
      </c>
      <c r="K210" s="49"/>
      <c r="L210" s="101" t="e">
        <f>IF('Order Form'!#REF!&gt;0,"",IF('Order Form'!#REF!=0,"",IF('Order Form'!$K$10&lt;&gt;"GR - Gratis",IF('Order Form'!$K$12="Yes",IF(ISNUMBER($H210),'Order Form'!#REF!*100,""),""),"")))</f>
        <v>#REF!</v>
      </c>
      <c r="M210" s="101" t="e">
        <f>IF('Order Form'!#REF!&gt;0,"",IF('Order Form'!$K$17=0,"",IF('Order Form'!$K$17=0,"",IF('Order Form'!$K$10&lt;&gt;"GR - Gratis",IF('Order Form'!$K$12="Yes",IF(ISNUMBER($H210),'Order Form'!$K$17*100,""),""),""))))</f>
        <v>#REF!</v>
      </c>
      <c r="N210" s="50"/>
      <c r="O210" s="100" t="str">
        <f>IF('Order Form'!$B$8="Name / Attent Of","",IF(ISNUMBER($H210),IF('Order Form'!$K$14="Yes",'Order Form'!$B$8,""),""))</f>
        <v/>
      </c>
      <c r="P210" s="108" t="str">
        <f>IF('Order Form'!$B$9="Company / Department","",IF(ISNUMBER($H210),IF('Order Form'!$K$14="Yes",'Order Form'!$B$9,""),""))</f>
        <v/>
      </c>
      <c r="Q210" s="100" t="str">
        <f>IF('Order Form'!$B$10="Address 1","",IF(ISNUMBER($H210),IF('Order Form'!$K$14="Yes",'Order Form'!$B$10,""),""))</f>
        <v/>
      </c>
      <c r="R210" s="100" t="str">
        <f>IF('Order Form'!$B$11="Address 2","",IF(ISNUMBER($H210),IF('Order Form'!$K$14="Yes",'Order Form'!$B$11,""),""))</f>
        <v/>
      </c>
      <c r="S210" s="108" t="str">
        <f>IF('Order Form'!$B$12="Address 3","",IF(ISNUMBER($H210),IF('Order Form'!$K$14="Yes",'Order Form'!$B$12,""),""))</f>
        <v/>
      </c>
      <c r="T210" s="100" t="str">
        <f>IF('Order Form'!$B$13="Town","",IF(ISNUMBER($H210),IF('Order Form'!$K$14="Yes",'Order Form'!$B$13,""),""))</f>
        <v/>
      </c>
      <c r="U210" s="46"/>
      <c r="V210" s="115" t="str">
        <f>IF('Order Form'!$B$14="Post Code","",IF(ISNUMBER($H210),IF('Order Form'!$K$14="Yes",'Order Form'!$B$14,""),""))</f>
        <v/>
      </c>
      <c r="W210" s="110" t="str">
        <f>IF('Order Form'!$B$15="Country","",IF(ISNUMBER($H210),IF('Order Form'!$K$14="Yes",VLOOKUP('Order Form'!$B$15,Lists!N:O,2,0),""),""))</f>
        <v/>
      </c>
      <c r="X210" s="112"/>
      <c r="Y210" s="111" t="str">
        <f>IF('Order Form'!$F$8="Phone","",IF(ISNUMBER($H210),IF('Order Form'!$K$14="Yes",'Order Form'!$F$8,""),""))</f>
        <v/>
      </c>
      <c r="Z210" s="109" t="str">
        <f>IF('Order Form'!$F$9="Email","",IF(ISNUMBER($H210),IF('Order Form'!$K$14="Yes",'Order Form'!$F$9,""),""))</f>
        <v/>
      </c>
      <c r="AA210" s="50"/>
      <c r="AC210" s="98" t="str">
        <f>IF(ISNUMBER(($H210)),LEFT('Order Form'!$K$10,2),"")</f>
        <v/>
      </c>
      <c r="AD210" s="46"/>
      <c r="AE210" s="98" t="str">
        <f>IF(AC210="GR",LEFT('Order Form'!$K$11,2),"")</f>
        <v/>
      </c>
      <c r="AF210" s="46"/>
      <c r="AG210" s="50"/>
      <c r="AH210" s="50"/>
      <c r="AI210" s="98" t="str">
        <f>IF(ISNUMBER(($H210)),IF('Order Form'!$K$16="Yes","P",""),"")</f>
        <v/>
      </c>
      <c r="AJ210" s="46"/>
      <c r="AK210" s="118"/>
      <c r="AL210" s="118"/>
      <c r="AM210" s="46"/>
      <c r="AN210" s="46"/>
      <c r="AO210" s="50"/>
      <c r="AP210" s="46"/>
      <c r="AQ210" s="50"/>
      <c r="AR210" s="50"/>
      <c r="AS210" s="50"/>
      <c r="AZ210" s="98" t="str">
        <f>IF(ISNUMBER(($H210)),IF('Order Form'!$K$15="Yes","Y",""),"")</f>
        <v/>
      </c>
      <c r="BD210" s="99" t="e">
        <f>IF('Order Form'!#REF!&gt;0,"OF"," ")</f>
        <v>#REF!</v>
      </c>
      <c r="BE210" s="98" t="e">
        <f>IF('Order Form'!#REF!&gt;0,"Y"," ")</f>
        <v>#REF!</v>
      </c>
      <c r="BF210" s="98" t="e">
        <f>IF('Order Form'!#REF!&gt;0,"STANDARD"," ")</f>
        <v>#REF!</v>
      </c>
    </row>
    <row r="211" spans="1:58">
      <c r="A211" s="46"/>
      <c r="B211" s="105" t="str">
        <f>IF(ISNUMBER(($H211)),'Order Form'!$D$5,"")</f>
        <v/>
      </c>
      <c r="C211" s="104" t="str">
        <f>IF(ISNUMBER(($H211)),'Order Form'!$G$5,"")</f>
        <v/>
      </c>
      <c r="D211" s="104" t="e">
        <f>IF('Order Form'!#REF!="","",IF(ISNUMBER(($H211)),'Order Form'!#REF!,""))</f>
        <v>#REF!</v>
      </c>
      <c r="E211" s="47"/>
      <c r="F211" s="103" t="str">
        <f>IF(ISNUMBER((H211)),SUBSTITUTE(SUBSTITUTE('Order Form'!#REF!,"-","")," ",""),"")</f>
        <v/>
      </c>
      <c r="G211" s="48"/>
      <c r="H211" s="102" t="e">
        <f>IF('Order Form'!#REF!&gt;0,'Order Form'!#REF!," ")</f>
        <v>#REF!</v>
      </c>
      <c r="I211" s="101" t="str">
        <f>IF('Order Form'!$K$13="Yes",(IF('Order Form'!#REF!&gt;0,"",IF('Order Form'!$K$10&lt;&gt;"GR - Gratis",IF('Order Form'!#REF!=0,"",IF(ISNUMBER($H211),'Order Form'!#REF!,"")),""))),"")</f>
        <v/>
      </c>
      <c r="J211" s="101" t="str">
        <f>IF('Order Form'!$K$13="Yes",(IF('Order Form'!#REF!=0,"",IF('Order Form'!$K$10&lt;&gt;"GR - Gratis",IF(ISNUMBER($H211),'Order Form'!#REF!,""),""))),"")</f>
        <v/>
      </c>
      <c r="K211" s="49"/>
      <c r="L211" s="101" t="e">
        <f>IF('Order Form'!#REF!&gt;0,"",IF('Order Form'!#REF!=0,"",IF('Order Form'!$K$10&lt;&gt;"GR - Gratis",IF('Order Form'!$K$12="Yes",IF(ISNUMBER($H211),'Order Form'!#REF!*100,""),""),"")))</f>
        <v>#REF!</v>
      </c>
      <c r="M211" s="101" t="e">
        <f>IF('Order Form'!#REF!&gt;0,"",IF('Order Form'!$K$17=0,"",IF('Order Form'!$K$17=0,"",IF('Order Form'!$K$10&lt;&gt;"GR - Gratis",IF('Order Form'!$K$12="Yes",IF(ISNUMBER($H211),'Order Form'!$K$17*100,""),""),""))))</f>
        <v>#REF!</v>
      </c>
      <c r="N211" s="50"/>
      <c r="O211" s="100" t="str">
        <f>IF('Order Form'!$B$8="Name / Attent Of","",IF(ISNUMBER($H211),IF('Order Form'!$K$14="Yes",'Order Form'!$B$8,""),""))</f>
        <v/>
      </c>
      <c r="P211" s="108" t="str">
        <f>IF('Order Form'!$B$9="Company / Department","",IF(ISNUMBER($H211),IF('Order Form'!$K$14="Yes",'Order Form'!$B$9,""),""))</f>
        <v/>
      </c>
      <c r="Q211" s="100" t="str">
        <f>IF('Order Form'!$B$10="Address 1","",IF(ISNUMBER($H211),IF('Order Form'!$K$14="Yes",'Order Form'!$B$10,""),""))</f>
        <v/>
      </c>
      <c r="R211" s="100" t="str">
        <f>IF('Order Form'!$B$11="Address 2","",IF(ISNUMBER($H211),IF('Order Form'!$K$14="Yes",'Order Form'!$B$11,""),""))</f>
        <v/>
      </c>
      <c r="S211" s="108" t="str">
        <f>IF('Order Form'!$B$12="Address 3","",IF(ISNUMBER($H211),IF('Order Form'!$K$14="Yes",'Order Form'!$B$12,""),""))</f>
        <v/>
      </c>
      <c r="T211" s="100" t="str">
        <f>IF('Order Form'!$B$13="Town","",IF(ISNUMBER($H211),IF('Order Form'!$K$14="Yes",'Order Form'!$B$13,""),""))</f>
        <v/>
      </c>
      <c r="U211" s="46"/>
      <c r="V211" s="115" t="str">
        <f>IF('Order Form'!$B$14="Post Code","",IF(ISNUMBER($H211),IF('Order Form'!$K$14="Yes",'Order Form'!$B$14,""),""))</f>
        <v/>
      </c>
      <c r="W211" s="110" t="str">
        <f>IF('Order Form'!$B$15="Country","",IF(ISNUMBER($H211),IF('Order Form'!$K$14="Yes",VLOOKUP('Order Form'!$B$15,Lists!N:O,2,0),""),""))</f>
        <v/>
      </c>
      <c r="X211" s="112"/>
      <c r="Y211" s="111" t="str">
        <f>IF('Order Form'!$F$8="Phone","",IF(ISNUMBER($H211),IF('Order Form'!$K$14="Yes",'Order Form'!$F$8,""),""))</f>
        <v/>
      </c>
      <c r="Z211" s="109" t="str">
        <f>IF('Order Form'!$F$9="Email","",IF(ISNUMBER($H211),IF('Order Form'!$K$14="Yes",'Order Form'!$F$9,""),""))</f>
        <v/>
      </c>
      <c r="AA211" s="50"/>
      <c r="AC211" s="98" t="str">
        <f>IF(ISNUMBER(($H211)),LEFT('Order Form'!$K$10,2),"")</f>
        <v/>
      </c>
      <c r="AD211" s="46"/>
      <c r="AE211" s="98" t="str">
        <f>IF(AC211="GR",LEFT('Order Form'!$K$11,2),"")</f>
        <v/>
      </c>
      <c r="AF211" s="46"/>
      <c r="AG211" s="50"/>
      <c r="AH211" s="50"/>
      <c r="AI211" s="98" t="str">
        <f>IF(ISNUMBER(($H211)),IF('Order Form'!$K$16="Yes","P",""),"")</f>
        <v/>
      </c>
      <c r="AJ211" s="46"/>
      <c r="AK211" s="118"/>
      <c r="AL211" s="118"/>
      <c r="AM211" s="46"/>
      <c r="AN211" s="46"/>
      <c r="AO211" s="50"/>
      <c r="AP211" s="46"/>
      <c r="AQ211" s="50"/>
      <c r="AR211" s="50"/>
      <c r="AS211" s="50"/>
      <c r="AZ211" s="98" t="str">
        <f>IF(ISNUMBER(($H211)),IF('Order Form'!$K$15="Yes","Y",""),"")</f>
        <v/>
      </c>
      <c r="BD211" s="99" t="e">
        <f>IF('Order Form'!#REF!&gt;0,"OF"," ")</f>
        <v>#REF!</v>
      </c>
      <c r="BE211" s="98" t="e">
        <f>IF('Order Form'!#REF!&gt;0,"Y"," ")</f>
        <v>#REF!</v>
      </c>
      <c r="BF211" s="98" t="e">
        <f>IF('Order Form'!#REF!&gt;0,"STANDARD"," ")</f>
        <v>#REF!</v>
      </c>
    </row>
    <row r="212" spans="1:58">
      <c r="A212" s="46"/>
      <c r="B212" s="105" t="str">
        <f>IF(ISNUMBER(($H212)),'Order Form'!$D$5,"")</f>
        <v/>
      </c>
      <c r="C212" s="104" t="str">
        <f>IF(ISNUMBER(($H212)),'Order Form'!$G$5,"")</f>
        <v/>
      </c>
      <c r="D212" s="104" t="e">
        <f>IF('Order Form'!#REF!="","",IF(ISNUMBER(($H212)),'Order Form'!#REF!,""))</f>
        <v>#REF!</v>
      </c>
      <c r="E212" s="47"/>
      <c r="F212" s="103" t="str">
        <f>IF(ISNUMBER((H212)),SUBSTITUTE(SUBSTITUTE('Order Form'!#REF!,"-","")," ",""),"")</f>
        <v/>
      </c>
      <c r="G212" s="48"/>
      <c r="H212" s="102" t="e">
        <f>IF('Order Form'!#REF!&gt;0,'Order Form'!#REF!," ")</f>
        <v>#REF!</v>
      </c>
      <c r="I212" s="101" t="str">
        <f>IF('Order Form'!$K$13="Yes",(IF('Order Form'!#REF!&gt;0,"",IF('Order Form'!$K$10&lt;&gt;"GR - Gratis",IF('Order Form'!#REF!=0,"",IF(ISNUMBER($H212),'Order Form'!#REF!,"")),""))),"")</f>
        <v/>
      </c>
      <c r="J212" s="101" t="str">
        <f>IF('Order Form'!$K$13="Yes",(IF('Order Form'!#REF!=0,"",IF('Order Form'!$K$10&lt;&gt;"GR - Gratis",IF(ISNUMBER($H212),'Order Form'!#REF!,""),""))),"")</f>
        <v/>
      </c>
      <c r="K212" s="49"/>
      <c r="L212" s="101" t="e">
        <f>IF('Order Form'!#REF!&gt;0,"",IF('Order Form'!#REF!=0,"",IF('Order Form'!$K$10&lt;&gt;"GR - Gratis",IF('Order Form'!$K$12="Yes",IF(ISNUMBER($H212),'Order Form'!#REF!*100,""),""),"")))</f>
        <v>#REF!</v>
      </c>
      <c r="M212" s="101" t="e">
        <f>IF('Order Form'!#REF!&gt;0,"",IF('Order Form'!$K$17=0,"",IF('Order Form'!$K$17=0,"",IF('Order Form'!$K$10&lt;&gt;"GR - Gratis",IF('Order Form'!$K$12="Yes",IF(ISNUMBER($H212),'Order Form'!$K$17*100,""),""),""))))</f>
        <v>#REF!</v>
      </c>
      <c r="N212" s="50"/>
      <c r="O212" s="100" t="str">
        <f>IF('Order Form'!$B$8="Name / Attent Of","",IF(ISNUMBER($H212),IF('Order Form'!$K$14="Yes",'Order Form'!$B$8,""),""))</f>
        <v/>
      </c>
      <c r="P212" s="108" t="str">
        <f>IF('Order Form'!$B$9="Company / Department","",IF(ISNUMBER($H212),IF('Order Form'!$K$14="Yes",'Order Form'!$B$9,""),""))</f>
        <v/>
      </c>
      <c r="Q212" s="100" t="str">
        <f>IF('Order Form'!$B$10="Address 1","",IF(ISNUMBER($H212),IF('Order Form'!$K$14="Yes",'Order Form'!$B$10,""),""))</f>
        <v/>
      </c>
      <c r="R212" s="100" t="str">
        <f>IF('Order Form'!$B$11="Address 2","",IF(ISNUMBER($H212),IF('Order Form'!$K$14="Yes",'Order Form'!$B$11,""),""))</f>
        <v/>
      </c>
      <c r="S212" s="108" t="str">
        <f>IF('Order Form'!$B$12="Address 3","",IF(ISNUMBER($H212),IF('Order Form'!$K$14="Yes",'Order Form'!$B$12,""),""))</f>
        <v/>
      </c>
      <c r="T212" s="100" t="str">
        <f>IF('Order Form'!$B$13="Town","",IF(ISNUMBER($H212),IF('Order Form'!$K$14="Yes",'Order Form'!$B$13,""),""))</f>
        <v/>
      </c>
      <c r="U212" s="46"/>
      <c r="V212" s="115" t="str">
        <f>IF('Order Form'!$B$14="Post Code","",IF(ISNUMBER($H212),IF('Order Form'!$K$14="Yes",'Order Form'!$B$14,""),""))</f>
        <v/>
      </c>
      <c r="W212" s="110" t="str">
        <f>IF('Order Form'!$B$15="Country","",IF(ISNUMBER($H212),IF('Order Form'!$K$14="Yes",VLOOKUP('Order Form'!$B$15,Lists!N:O,2,0),""),""))</f>
        <v/>
      </c>
      <c r="X212" s="112"/>
      <c r="Y212" s="111" t="str">
        <f>IF('Order Form'!$F$8="Phone","",IF(ISNUMBER($H212),IF('Order Form'!$K$14="Yes",'Order Form'!$F$8,""),""))</f>
        <v/>
      </c>
      <c r="Z212" s="109" t="str">
        <f>IF('Order Form'!$F$9="Email","",IF(ISNUMBER($H212),IF('Order Form'!$K$14="Yes",'Order Form'!$F$9,""),""))</f>
        <v/>
      </c>
      <c r="AA212" s="50"/>
      <c r="AC212" s="98" t="str">
        <f>IF(ISNUMBER(($H212)),LEFT('Order Form'!$K$10,2),"")</f>
        <v/>
      </c>
      <c r="AD212" s="46"/>
      <c r="AE212" s="98" t="str">
        <f>IF(AC212="GR",LEFT('Order Form'!$K$11,2),"")</f>
        <v/>
      </c>
      <c r="AF212" s="46"/>
      <c r="AG212" s="50"/>
      <c r="AH212" s="50"/>
      <c r="AI212" s="98" t="str">
        <f>IF(ISNUMBER(($H212)),IF('Order Form'!$K$16="Yes","P",""),"")</f>
        <v/>
      </c>
      <c r="AJ212" s="46"/>
      <c r="AK212" s="118"/>
      <c r="AL212" s="118"/>
      <c r="AM212" s="46"/>
      <c r="AN212" s="46"/>
      <c r="AO212" s="50"/>
      <c r="AP212" s="46"/>
      <c r="AQ212" s="50"/>
      <c r="AR212" s="50"/>
      <c r="AS212" s="50"/>
      <c r="AZ212" s="98" t="str">
        <f>IF(ISNUMBER(($H212)),IF('Order Form'!$K$15="Yes","Y",""),"")</f>
        <v/>
      </c>
      <c r="BD212" s="99" t="e">
        <f>IF('Order Form'!#REF!&gt;0,"OF"," ")</f>
        <v>#REF!</v>
      </c>
      <c r="BE212" s="98" t="e">
        <f>IF('Order Form'!#REF!&gt;0,"Y"," ")</f>
        <v>#REF!</v>
      </c>
      <c r="BF212" s="98" t="e">
        <f>IF('Order Form'!#REF!&gt;0,"STANDARD"," ")</f>
        <v>#REF!</v>
      </c>
    </row>
    <row r="213" spans="1:58">
      <c r="A213" s="46"/>
      <c r="B213" s="105" t="str">
        <f>IF(ISNUMBER(($H213)),'Order Form'!$D$5,"")</f>
        <v/>
      </c>
      <c r="C213" s="104" t="str">
        <f>IF(ISNUMBER(($H213)),'Order Form'!$G$5,"")</f>
        <v/>
      </c>
      <c r="D213" s="104" t="e">
        <f>IF('Order Form'!#REF!="","",IF(ISNUMBER(($H213)),'Order Form'!#REF!,""))</f>
        <v>#REF!</v>
      </c>
      <c r="E213" s="47"/>
      <c r="F213" s="103" t="str">
        <f>IF(ISNUMBER((H213)),SUBSTITUTE(SUBSTITUTE('Order Form'!#REF!,"-","")," ",""),"")</f>
        <v/>
      </c>
      <c r="G213" s="48"/>
      <c r="H213" s="102" t="e">
        <f>IF('Order Form'!#REF!&gt;0,'Order Form'!#REF!," ")</f>
        <v>#REF!</v>
      </c>
      <c r="I213" s="101" t="str">
        <f>IF('Order Form'!$K$13="Yes",(IF('Order Form'!#REF!&gt;0,"",IF('Order Form'!$K$10&lt;&gt;"GR - Gratis",IF('Order Form'!#REF!=0,"",IF(ISNUMBER($H213),'Order Form'!#REF!,"")),""))),"")</f>
        <v/>
      </c>
      <c r="J213" s="101" t="str">
        <f>IF('Order Form'!$K$13="Yes",(IF('Order Form'!#REF!=0,"",IF('Order Form'!$K$10&lt;&gt;"GR - Gratis",IF(ISNUMBER($H213),'Order Form'!#REF!,""),""))),"")</f>
        <v/>
      </c>
      <c r="K213" s="49"/>
      <c r="L213" s="101" t="e">
        <f>IF('Order Form'!#REF!&gt;0,"",IF('Order Form'!#REF!=0,"",IF('Order Form'!$K$10&lt;&gt;"GR - Gratis",IF('Order Form'!$K$12="Yes",IF(ISNUMBER($H213),'Order Form'!#REF!*100,""),""),"")))</f>
        <v>#REF!</v>
      </c>
      <c r="M213" s="101" t="e">
        <f>IF('Order Form'!#REF!&gt;0,"",IF('Order Form'!$K$17=0,"",IF('Order Form'!$K$17=0,"",IF('Order Form'!$K$10&lt;&gt;"GR - Gratis",IF('Order Form'!$K$12="Yes",IF(ISNUMBER($H213),'Order Form'!$K$17*100,""),""),""))))</f>
        <v>#REF!</v>
      </c>
      <c r="N213" s="50"/>
      <c r="O213" s="100" t="str">
        <f>IF('Order Form'!$B$8="Name / Attent Of","",IF(ISNUMBER($H213),IF('Order Form'!$K$14="Yes",'Order Form'!$B$8,""),""))</f>
        <v/>
      </c>
      <c r="P213" s="108" t="str">
        <f>IF('Order Form'!$B$9="Company / Department","",IF(ISNUMBER($H213),IF('Order Form'!$K$14="Yes",'Order Form'!$B$9,""),""))</f>
        <v/>
      </c>
      <c r="Q213" s="100" t="str">
        <f>IF('Order Form'!$B$10="Address 1","",IF(ISNUMBER($H213),IF('Order Form'!$K$14="Yes",'Order Form'!$B$10,""),""))</f>
        <v/>
      </c>
      <c r="R213" s="100" t="str">
        <f>IF('Order Form'!$B$11="Address 2","",IF(ISNUMBER($H213),IF('Order Form'!$K$14="Yes",'Order Form'!$B$11,""),""))</f>
        <v/>
      </c>
      <c r="S213" s="108" t="str">
        <f>IF('Order Form'!$B$12="Address 3","",IF(ISNUMBER($H213),IF('Order Form'!$K$14="Yes",'Order Form'!$B$12,""),""))</f>
        <v/>
      </c>
      <c r="T213" s="100" t="str">
        <f>IF('Order Form'!$B$13="Town","",IF(ISNUMBER($H213),IF('Order Form'!$K$14="Yes",'Order Form'!$B$13,""),""))</f>
        <v/>
      </c>
      <c r="U213" s="46"/>
      <c r="V213" s="115" t="str">
        <f>IF('Order Form'!$B$14="Post Code","",IF(ISNUMBER($H213),IF('Order Form'!$K$14="Yes",'Order Form'!$B$14,""),""))</f>
        <v/>
      </c>
      <c r="W213" s="110" t="str">
        <f>IF('Order Form'!$B$15="Country","",IF(ISNUMBER($H213),IF('Order Form'!$K$14="Yes",VLOOKUP('Order Form'!$B$15,Lists!N:O,2,0),""),""))</f>
        <v/>
      </c>
      <c r="X213" s="112"/>
      <c r="Y213" s="111" t="str">
        <f>IF('Order Form'!$F$8="Phone","",IF(ISNUMBER($H213),IF('Order Form'!$K$14="Yes",'Order Form'!$F$8,""),""))</f>
        <v/>
      </c>
      <c r="Z213" s="109" t="str">
        <f>IF('Order Form'!$F$9="Email","",IF(ISNUMBER($H213),IF('Order Form'!$K$14="Yes",'Order Form'!$F$9,""),""))</f>
        <v/>
      </c>
      <c r="AA213" s="50"/>
      <c r="AC213" s="98" t="str">
        <f>IF(ISNUMBER(($H213)),LEFT('Order Form'!$K$10,2),"")</f>
        <v/>
      </c>
      <c r="AD213" s="46"/>
      <c r="AE213" s="98" t="str">
        <f>IF(AC213="GR",LEFT('Order Form'!$K$11,2),"")</f>
        <v/>
      </c>
      <c r="AF213" s="46"/>
      <c r="AG213" s="50"/>
      <c r="AH213" s="50"/>
      <c r="AI213" s="98" t="str">
        <f>IF(ISNUMBER(($H213)),IF('Order Form'!$K$16="Yes","P",""),"")</f>
        <v/>
      </c>
      <c r="AJ213" s="46"/>
      <c r="AK213" s="118"/>
      <c r="AL213" s="118"/>
      <c r="AM213" s="46"/>
      <c r="AN213" s="46"/>
      <c r="AO213" s="50"/>
      <c r="AP213" s="46"/>
      <c r="AQ213" s="50"/>
      <c r="AR213" s="50"/>
      <c r="AS213" s="50"/>
      <c r="AZ213" s="98" t="str">
        <f>IF(ISNUMBER(($H213)),IF('Order Form'!$K$15="Yes","Y",""),"")</f>
        <v/>
      </c>
      <c r="BD213" s="99" t="e">
        <f>IF('Order Form'!#REF!&gt;0,"OF"," ")</f>
        <v>#REF!</v>
      </c>
      <c r="BE213" s="98" t="e">
        <f>IF('Order Form'!#REF!&gt;0,"Y"," ")</f>
        <v>#REF!</v>
      </c>
      <c r="BF213" s="98" t="e">
        <f>IF('Order Form'!#REF!&gt;0,"STANDARD"," ")</f>
        <v>#REF!</v>
      </c>
    </row>
    <row r="214" spans="1:58">
      <c r="A214" s="46"/>
      <c r="B214" s="105" t="str">
        <f>IF(ISNUMBER(($H214)),'Order Form'!$D$5,"")</f>
        <v/>
      </c>
      <c r="C214" s="104" t="str">
        <f>IF(ISNUMBER(($H214)),'Order Form'!$G$5,"")</f>
        <v/>
      </c>
      <c r="D214" s="104" t="e">
        <f>IF('Order Form'!#REF!="","",IF(ISNUMBER(($H214)),'Order Form'!#REF!,""))</f>
        <v>#REF!</v>
      </c>
      <c r="E214" s="47"/>
      <c r="F214" s="103" t="str">
        <f>IF(ISNUMBER((H214)),SUBSTITUTE(SUBSTITUTE('Order Form'!#REF!,"-","")," ",""),"")</f>
        <v/>
      </c>
      <c r="G214" s="48"/>
      <c r="H214" s="102" t="e">
        <f>IF('Order Form'!#REF!&gt;0,'Order Form'!#REF!," ")</f>
        <v>#REF!</v>
      </c>
      <c r="I214" s="101" t="str">
        <f>IF('Order Form'!$K$13="Yes",(IF('Order Form'!#REF!&gt;0,"",IF('Order Form'!$K$10&lt;&gt;"GR - Gratis",IF('Order Form'!#REF!=0,"",IF(ISNUMBER($H214),'Order Form'!#REF!,"")),""))),"")</f>
        <v/>
      </c>
      <c r="J214" s="101" t="str">
        <f>IF('Order Form'!$K$13="Yes",(IF('Order Form'!#REF!=0,"",IF('Order Form'!$K$10&lt;&gt;"GR - Gratis",IF(ISNUMBER($H214),'Order Form'!#REF!,""),""))),"")</f>
        <v/>
      </c>
      <c r="K214" s="49"/>
      <c r="L214" s="101" t="e">
        <f>IF('Order Form'!#REF!&gt;0,"",IF('Order Form'!#REF!=0,"",IF('Order Form'!$K$10&lt;&gt;"GR - Gratis",IF('Order Form'!$K$12="Yes",IF(ISNUMBER($H214),'Order Form'!#REF!*100,""),""),"")))</f>
        <v>#REF!</v>
      </c>
      <c r="M214" s="101" t="e">
        <f>IF('Order Form'!#REF!&gt;0,"",IF('Order Form'!$K$17=0,"",IF('Order Form'!$K$17=0,"",IF('Order Form'!$K$10&lt;&gt;"GR - Gratis",IF('Order Form'!$K$12="Yes",IF(ISNUMBER($H214),'Order Form'!$K$17*100,""),""),""))))</f>
        <v>#REF!</v>
      </c>
      <c r="N214" s="50"/>
      <c r="O214" s="100" t="str">
        <f>IF('Order Form'!$B$8="Name / Attent Of","",IF(ISNUMBER($H214),IF('Order Form'!$K$14="Yes",'Order Form'!$B$8,""),""))</f>
        <v/>
      </c>
      <c r="P214" s="108" t="str">
        <f>IF('Order Form'!$B$9="Company / Department","",IF(ISNUMBER($H214),IF('Order Form'!$K$14="Yes",'Order Form'!$B$9,""),""))</f>
        <v/>
      </c>
      <c r="Q214" s="100" t="str">
        <f>IF('Order Form'!$B$10="Address 1","",IF(ISNUMBER($H214),IF('Order Form'!$K$14="Yes",'Order Form'!$B$10,""),""))</f>
        <v/>
      </c>
      <c r="R214" s="100" t="str">
        <f>IF('Order Form'!$B$11="Address 2","",IF(ISNUMBER($H214),IF('Order Form'!$K$14="Yes",'Order Form'!$B$11,""),""))</f>
        <v/>
      </c>
      <c r="S214" s="108" t="str">
        <f>IF('Order Form'!$B$12="Address 3","",IF(ISNUMBER($H214),IF('Order Form'!$K$14="Yes",'Order Form'!$B$12,""),""))</f>
        <v/>
      </c>
      <c r="T214" s="100" t="str">
        <f>IF('Order Form'!$B$13="Town","",IF(ISNUMBER($H214),IF('Order Form'!$K$14="Yes",'Order Form'!$B$13,""),""))</f>
        <v/>
      </c>
      <c r="U214" s="46"/>
      <c r="V214" s="115" t="str">
        <f>IF('Order Form'!$B$14="Post Code","",IF(ISNUMBER($H214),IF('Order Form'!$K$14="Yes",'Order Form'!$B$14,""),""))</f>
        <v/>
      </c>
      <c r="W214" s="110" t="str">
        <f>IF('Order Form'!$B$15="Country","",IF(ISNUMBER($H214),IF('Order Form'!$K$14="Yes",VLOOKUP('Order Form'!$B$15,Lists!N:O,2,0),""),""))</f>
        <v/>
      </c>
      <c r="X214" s="112"/>
      <c r="Y214" s="111" t="str">
        <f>IF('Order Form'!$F$8="Phone","",IF(ISNUMBER($H214),IF('Order Form'!$K$14="Yes",'Order Form'!$F$8,""),""))</f>
        <v/>
      </c>
      <c r="Z214" s="109" t="str">
        <f>IF('Order Form'!$F$9="Email","",IF(ISNUMBER($H214),IF('Order Form'!$K$14="Yes",'Order Form'!$F$9,""),""))</f>
        <v/>
      </c>
      <c r="AA214" s="50"/>
      <c r="AC214" s="98" t="str">
        <f>IF(ISNUMBER(($H214)),LEFT('Order Form'!$K$10,2),"")</f>
        <v/>
      </c>
      <c r="AD214" s="46"/>
      <c r="AE214" s="98" t="str">
        <f>IF(AC214="GR",LEFT('Order Form'!$K$11,2),"")</f>
        <v/>
      </c>
      <c r="AF214" s="46"/>
      <c r="AG214" s="50"/>
      <c r="AH214" s="50"/>
      <c r="AI214" s="98" t="str">
        <f>IF(ISNUMBER(($H214)),IF('Order Form'!$K$16="Yes","P",""),"")</f>
        <v/>
      </c>
      <c r="AJ214" s="46"/>
      <c r="AK214" s="118"/>
      <c r="AL214" s="118"/>
      <c r="AM214" s="46"/>
      <c r="AN214" s="46"/>
      <c r="AO214" s="50"/>
      <c r="AP214" s="46"/>
      <c r="AQ214" s="50"/>
      <c r="AR214" s="50"/>
      <c r="AS214" s="50"/>
      <c r="AZ214" s="98" t="str">
        <f>IF(ISNUMBER(($H214)),IF('Order Form'!$K$15="Yes","Y",""),"")</f>
        <v/>
      </c>
      <c r="BD214" s="99" t="e">
        <f>IF('Order Form'!#REF!&gt;0,"OF"," ")</f>
        <v>#REF!</v>
      </c>
      <c r="BE214" s="98" t="e">
        <f>IF('Order Form'!#REF!&gt;0,"Y"," ")</f>
        <v>#REF!</v>
      </c>
      <c r="BF214" s="98" t="e">
        <f>IF('Order Form'!#REF!&gt;0,"STANDARD"," ")</f>
        <v>#REF!</v>
      </c>
    </row>
    <row r="215" spans="1:58">
      <c r="A215" s="46"/>
      <c r="B215" s="105" t="str">
        <f>IF(ISNUMBER(($H215)),'Order Form'!$D$5,"")</f>
        <v/>
      </c>
      <c r="C215" s="104" t="str">
        <f>IF(ISNUMBER(($H215)),'Order Form'!$G$5,"")</f>
        <v/>
      </c>
      <c r="D215" s="104" t="e">
        <f>IF('Order Form'!#REF!="","",IF(ISNUMBER(($H215)),'Order Form'!#REF!,""))</f>
        <v>#REF!</v>
      </c>
      <c r="E215" s="47"/>
      <c r="F215" s="103" t="str">
        <f>IF(ISNUMBER((H215)),SUBSTITUTE(SUBSTITUTE('Order Form'!#REF!,"-","")," ",""),"")</f>
        <v/>
      </c>
      <c r="G215" s="48"/>
      <c r="H215" s="102" t="e">
        <f>IF('Order Form'!#REF!&gt;0,'Order Form'!#REF!," ")</f>
        <v>#REF!</v>
      </c>
      <c r="I215" s="101" t="str">
        <f>IF('Order Form'!$K$13="Yes",(IF('Order Form'!#REF!&gt;0,"",IF('Order Form'!$K$10&lt;&gt;"GR - Gratis",IF('Order Form'!#REF!=0,"",IF(ISNUMBER($H215),'Order Form'!#REF!,"")),""))),"")</f>
        <v/>
      </c>
      <c r="J215" s="101" t="str">
        <f>IF('Order Form'!$K$13="Yes",(IF('Order Form'!#REF!=0,"",IF('Order Form'!$K$10&lt;&gt;"GR - Gratis",IF(ISNUMBER($H215),'Order Form'!#REF!,""),""))),"")</f>
        <v/>
      </c>
      <c r="K215" s="49"/>
      <c r="L215" s="101" t="e">
        <f>IF('Order Form'!#REF!&gt;0,"",IF('Order Form'!#REF!=0,"",IF('Order Form'!$K$10&lt;&gt;"GR - Gratis",IF('Order Form'!$K$12="Yes",IF(ISNUMBER($H215),'Order Form'!#REF!*100,""),""),"")))</f>
        <v>#REF!</v>
      </c>
      <c r="M215" s="101" t="e">
        <f>IF('Order Form'!#REF!&gt;0,"",IF('Order Form'!$K$17=0,"",IF('Order Form'!$K$17=0,"",IF('Order Form'!$K$10&lt;&gt;"GR - Gratis",IF('Order Form'!$K$12="Yes",IF(ISNUMBER($H215),'Order Form'!$K$17*100,""),""),""))))</f>
        <v>#REF!</v>
      </c>
      <c r="N215" s="50"/>
      <c r="O215" s="100" t="str">
        <f>IF('Order Form'!$B$8="Name / Attent Of","",IF(ISNUMBER($H215),IF('Order Form'!$K$14="Yes",'Order Form'!$B$8,""),""))</f>
        <v/>
      </c>
      <c r="P215" s="108" t="str">
        <f>IF('Order Form'!$B$9="Company / Department","",IF(ISNUMBER($H215),IF('Order Form'!$K$14="Yes",'Order Form'!$B$9,""),""))</f>
        <v/>
      </c>
      <c r="Q215" s="100" t="str">
        <f>IF('Order Form'!$B$10="Address 1","",IF(ISNUMBER($H215),IF('Order Form'!$K$14="Yes",'Order Form'!$B$10,""),""))</f>
        <v/>
      </c>
      <c r="R215" s="100" t="str">
        <f>IF('Order Form'!$B$11="Address 2","",IF(ISNUMBER($H215),IF('Order Form'!$K$14="Yes",'Order Form'!$B$11,""),""))</f>
        <v/>
      </c>
      <c r="S215" s="108" t="str">
        <f>IF('Order Form'!$B$12="Address 3","",IF(ISNUMBER($H215),IF('Order Form'!$K$14="Yes",'Order Form'!$B$12,""),""))</f>
        <v/>
      </c>
      <c r="T215" s="100" t="str">
        <f>IF('Order Form'!$B$13="Town","",IF(ISNUMBER($H215),IF('Order Form'!$K$14="Yes",'Order Form'!$B$13,""),""))</f>
        <v/>
      </c>
      <c r="U215" s="46"/>
      <c r="V215" s="115" t="str">
        <f>IF('Order Form'!$B$14="Post Code","",IF(ISNUMBER($H215),IF('Order Form'!$K$14="Yes",'Order Form'!$B$14,""),""))</f>
        <v/>
      </c>
      <c r="W215" s="110" t="str">
        <f>IF('Order Form'!$B$15="Country","",IF(ISNUMBER($H215),IF('Order Form'!$K$14="Yes",VLOOKUP('Order Form'!$B$15,Lists!N:O,2,0),""),""))</f>
        <v/>
      </c>
      <c r="X215" s="112"/>
      <c r="Y215" s="111" t="str">
        <f>IF('Order Form'!$F$8="Phone","",IF(ISNUMBER($H215),IF('Order Form'!$K$14="Yes",'Order Form'!$F$8,""),""))</f>
        <v/>
      </c>
      <c r="Z215" s="109" t="str">
        <f>IF('Order Form'!$F$9="Email","",IF(ISNUMBER($H215),IF('Order Form'!$K$14="Yes",'Order Form'!$F$9,""),""))</f>
        <v/>
      </c>
      <c r="AA215" s="50"/>
      <c r="AC215" s="98" t="str">
        <f>IF(ISNUMBER(($H215)),LEFT('Order Form'!$K$10,2),"")</f>
        <v/>
      </c>
      <c r="AD215" s="46"/>
      <c r="AE215" s="98" t="str">
        <f>IF(AC215="GR",LEFT('Order Form'!$K$11,2),"")</f>
        <v/>
      </c>
      <c r="AF215" s="46"/>
      <c r="AG215" s="50"/>
      <c r="AH215" s="50"/>
      <c r="AI215" s="98" t="str">
        <f>IF(ISNUMBER(($H215)),IF('Order Form'!$K$16="Yes","P",""),"")</f>
        <v/>
      </c>
      <c r="AJ215" s="46"/>
      <c r="AK215" s="118"/>
      <c r="AL215" s="118"/>
      <c r="AM215" s="46"/>
      <c r="AN215" s="46"/>
      <c r="AO215" s="50"/>
      <c r="AP215" s="46"/>
      <c r="AQ215" s="50"/>
      <c r="AR215" s="50"/>
      <c r="AS215" s="50"/>
      <c r="AZ215" s="98" t="str">
        <f>IF(ISNUMBER(($H215)),IF('Order Form'!$K$15="Yes","Y",""),"")</f>
        <v/>
      </c>
      <c r="BD215" s="99" t="e">
        <f>IF('Order Form'!#REF!&gt;0,"OF"," ")</f>
        <v>#REF!</v>
      </c>
      <c r="BE215" s="98" t="e">
        <f>IF('Order Form'!#REF!&gt;0,"Y"," ")</f>
        <v>#REF!</v>
      </c>
      <c r="BF215" s="98" t="e">
        <f>IF('Order Form'!#REF!&gt;0,"STANDARD"," ")</f>
        <v>#REF!</v>
      </c>
    </row>
    <row r="216" spans="1:58">
      <c r="A216" s="46"/>
      <c r="B216" s="105" t="str">
        <f>IF(ISNUMBER(($H216)),'Order Form'!$D$5,"")</f>
        <v/>
      </c>
      <c r="C216" s="104" t="str">
        <f>IF(ISNUMBER(($H216)),'Order Form'!$G$5,"")</f>
        <v/>
      </c>
      <c r="D216" s="104" t="e">
        <f>IF('Order Form'!#REF!="","",IF(ISNUMBER(($H216)),'Order Form'!#REF!,""))</f>
        <v>#REF!</v>
      </c>
      <c r="E216" s="47"/>
      <c r="F216" s="103" t="str">
        <f>IF(ISNUMBER((H216)),SUBSTITUTE(SUBSTITUTE('Order Form'!#REF!,"-","")," ",""),"")</f>
        <v/>
      </c>
      <c r="G216" s="48"/>
      <c r="H216" s="102" t="e">
        <f>IF('Order Form'!#REF!&gt;0,'Order Form'!#REF!," ")</f>
        <v>#REF!</v>
      </c>
      <c r="I216" s="101" t="str">
        <f>IF('Order Form'!$K$13="Yes",(IF('Order Form'!#REF!&gt;0,"",IF('Order Form'!$K$10&lt;&gt;"GR - Gratis",IF('Order Form'!#REF!=0,"",IF(ISNUMBER($H216),'Order Form'!#REF!,"")),""))),"")</f>
        <v/>
      </c>
      <c r="J216" s="101" t="str">
        <f>IF('Order Form'!$K$13="Yes",(IF('Order Form'!#REF!=0,"",IF('Order Form'!$K$10&lt;&gt;"GR - Gratis",IF(ISNUMBER($H216),'Order Form'!#REF!,""),""))),"")</f>
        <v/>
      </c>
      <c r="K216" s="49"/>
      <c r="L216" s="101" t="e">
        <f>IF('Order Form'!#REF!&gt;0,"",IF('Order Form'!#REF!=0,"",IF('Order Form'!$K$10&lt;&gt;"GR - Gratis",IF('Order Form'!$K$12="Yes",IF(ISNUMBER($H216),'Order Form'!#REF!*100,""),""),"")))</f>
        <v>#REF!</v>
      </c>
      <c r="M216" s="101" t="e">
        <f>IF('Order Form'!#REF!&gt;0,"",IF('Order Form'!$K$17=0,"",IF('Order Form'!$K$17=0,"",IF('Order Form'!$K$10&lt;&gt;"GR - Gratis",IF('Order Form'!$K$12="Yes",IF(ISNUMBER($H216),'Order Form'!$K$17*100,""),""),""))))</f>
        <v>#REF!</v>
      </c>
      <c r="N216" s="50"/>
      <c r="O216" s="100" t="str">
        <f>IF('Order Form'!$B$8="Name / Attent Of","",IF(ISNUMBER($H216),IF('Order Form'!$K$14="Yes",'Order Form'!$B$8,""),""))</f>
        <v/>
      </c>
      <c r="P216" s="108" t="str">
        <f>IF('Order Form'!$B$9="Company / Department","",IF(ISNUMBER($H216),IF('Order Form'!$K$14="Yes",'Order Form'!$B$9,""),""))</f>
        <v/>
      </c>
      <c r="Q216" s="100" t="str">
        <f>IF('Order Form'!$B$10="Address 1","",IF(ISNUMBER($H216),IF('Order Form'!$K$14="Yes",'Order Form'!$B$10,""),""))</f>
        <v/>
      </c>
      <c r="R216" s="100" t="str">
        <f>IF('Order Form'!$B$11="Address 2","",IF(ISNUMBER($H216),IF('Order Form'!$K$14="Yes",'Order Form'!$B$11,""),""))</f>
        <v/>
      </c>
      <c r="S216" s="108" t="str">
        <f>IF('Order Form'!$B$12="Address 3","",IF(ISNUMBER($H216),IF('Order Form'!$K$14="Yes",'Order Form'!$B$12,""),""))</f>
        <v/>
      </c>
      <c r="T216" s="100" t="str">
        <f>IF('Order Form'!$B$13="Town","",IF(ISNUMBER($H216),IF('Order Form'!$K$14="Yes",'Order Form'!$B$13,""),""))</f>
        <v/>
      </c>
      <c r="U216" s="46"/>
      <c r="V216" s="115" t="str">
        <f>IF('Order Form'!$B$14="Post Code","",IF(ISNUMBER($H216),IF('Order Form'!$K$14="Yes",'Order Form'!$B$14,""),""))</f>
        <v/>
      </c>
      <c r="W216" s="110" t="str">
        <f>IF('Order Form'!$B$15="Country","",IF(ISNUMBER($H216),IF('Order Form'!$K$14="Yes",VLOOKUP('Order Form'!$B$15,Lists!N:O,2,0),""),""))</f>
        <v/>
      </c>
      <c r="X216" s="112"/>
      <c r="Y216" s="111" t="str">
        <f>IF('Order Form'!$F$8="Phone","",IF(ISNUMBER($H216),IF('Order Form'!$K$14="Yes",'Order Form'!$F$8,""),""))</f>
        <v/>
      </c>
      <c r="Z216" s="109" t="str">
        <f>IF('Order Form'!$F$9="Email","",IF(ISNUMBER($H216),IF('Order Form'!$K$14="Yes",'Order Form'!$F$9,""),""))</f>
        <v/>
      </c>
      <c r="AA216" s="50"/>
      <c r="AC216" s="98" t="str">
        <f>IF(ISNUMBER(($H216)),LEFT('Order Form'!$K$10,2),"")</f>
        <v/>
      </c>
      <c r="AD216" s="46"/>
      <c r="AE216" s="98" t="str">
        <f>IF(AC216="GR",LEFT('Order Form'!$K$11,2),"")</f>
        <v/>
      </c>
      <c r="AF216" s="46"/>
      <c r="AG216" s="50"/>
      <c r="AH216" s="50"/>
      <c r="AI216" s="98" t="str">
        <f>IF(ISNUMBER(($H216)),IF('Order Form'!$K$16="Yes","P",""),"")</f>
        <v/>
      </c>
      <c r="AJ216" s="46"/>
      <c r="AK216" s="118"/>
      <c r="AL216" s="118"/>
      <c r="AM216" s="46"/>
      <c r="AN216" s="46"/>
      <c r="AO216" s="50"/>
      <c r="AP216" s="46"/>
      <c r="AQ216" s="50"/>
      <c r="AR216" s="50"/>
      <c r="AS216" s="50"/>
      <c r="AZ216" s="98" t="str">
        <f>IF(ISNUMBER(($H216)),IF('Order Form'!$K$15="Yes","Y",""),"")</f>
        <v/>
      </c>
      <c r="BD216" s="99" t="e">
        <f>IF('Order Form'!#REF!&gt;0,"OF"," ")</f>
        <v>#REF!</v>
      </c>
      <c r="BE216" s="98" t="e">
        <f>IF('Order Form'!#REF!&gt;0,"Y"," ")</f>
        <v>#REF!</v>
      </c>
      <c r="BF216" s="98" t="e">
        <f>IF('Order Form'!#REF!&gt;0,"STANDARD"," ")</f>
        <v>#REF!</v>
      </c>
    </row>
    <row r="217" spans="1:58">
      <c r="A217" s="46"/>
      <c r="B217" s="105" t="str">
        <f>IF(ISNUMBER(($H217)),'Order Form'!$D$5,"")</f>
        <v/>
      </c>
      <c r="C217" s="104" t="str">
        <f>IF(ISNUMBER(($H217)),'Order Form'!$G$5,"")</f>
        <v/>
      </c>
      <c r="D217" s="104" t="e">
        <f>IF('Order Form'!#REF!="","",IF(ISNUMBER(($H217)),'Order Form'!#REF!,""))</f>
        <v>#REF!</v>
      </c>
      <c r="E217" s="47"/>
      <c r="F217" s="103" t="str">
        <f>IF(ISNUMBER((H217)),SUBSTITUTE(SUBSTITUTE('Order Form'!#REF!,"-","")," ",""),"")</f>
        <v/>
      </c>
      <c r="G217" s="48"/>
      <c r="H217" s="102" t="e">
        <f>IF('Order Form'!#REF!&gt;0,'Order Form'!#REF!," ")</f>
        <v>#REF!</v>
      </c>
      <c r="I217" s="101" t="str">
        <f>IF('Order Form'!$K$13="Yes",(IF('Order Form'!#REF!&gt;0,"",IF('Order Form'!$K$10&lt;&gt;"GR - Gratis",IF('Order Form'!#REF!=0,"",IF(ISNUMBER($H217),'Order Form'!#REF!,"")),""))),"")</f>
        <v/>
      </c>
      <c r="J217" s="101" t="str">
        <f>IF('Order Form'!$K$13="Yes",(IF('Order Form'!#REF!=0,"",IF('Order Form'!$K$10&lt;&gt;"GR - Gratis",IF(ISNUMBER($H217),'Order Form'!#REF!,""),""))),"")</f>
        <v/>
      </c>
      <c r="K217" s="49"/>
      <c r="L217" s="101" t="e">
        <f>IF('Order Form'!#REF!&gt;0,"",IF('Order Form'!#REF!=0,"",IF('Order Form'!$K$10&lt;&gt;"GR - Gratis",IF('Order Form'!$K$12="Yes",IF(ISNUMBER($H217),'Order Form'!#REF!*100,""),""),"")))</f>
        <v>#REF!</v>
      </c>
      <c r="M217" s="101" t="e">
        <f>IF('Order Form'!#REF!&gt;0,"",IF('Order Form'!$K$17=0,"",IF('Order Form'!$K$17=0,"",IF('Order Form'!$K$10&lt;&gt;"GR - Gratis",IF('Order Form'!$K$12="Yes",IF(ISNUMBER($H217),'Order Form'!$K$17*100,""),""),""))))</f>
        <v>#REF!</v>
      </c>
      <c r="N217" s="50"/>
      <c r="O217" s="100" t="str">
        <f>IF('Order Form'!$B$8="Name / Attent Of","",IF(ISNUMBER($H217),IF('Order Form'!$K$14="Yes",'Order Form'!$B$8,""),""))</f>
        <v/>
      </c>
      <c r="P217" s="108" t="str">
        <f>IF('Order Form'!$B$9="Company / Department","",IF(ISNUMBER($H217),IF('Order Form'!$K$14="Yes",'Order Form'!$B$9,""),""))</f>
        <v/>
      </c>
      <c r="Q217" s="100" t="str">
        <f>IF('Order Form'!$B$10="Address 1","",IF(ISNUMBER($H217),IF('Order Form'!$K$14="Yes",'Order Form'!$B$10,""),""))</f>
        <v/>
      </c>
      <c r="R217" s="100" t="str">
        <f>IF('Order Form'!$B$11="Address 2","",IF(ISNUMBER($H217),IF('Order Form'!$K$14="Yes",'Order Form'!$B$11,""),""))</f>
        <v/>
      </c>
      <c r="S217" s="108" t="str">
        <f>IF('Order Form'!$B$12="Address 3","",IF(ISNUMBER($H217),IF('Order Form'!$K$14="Yes",'Order Form'!$B$12,""),""))</f>
        <v/>
      </c>
      <c r="T217" s="100" t="str">
        <f>IF('Order Form'!$B$13="Town","",IF(ISNUMBER($H217),IF('Order Form'!$K$14="Yes",'Order Form'!$B$13,""),""))</f>
        <v/>
      </c>
      <c r="U217" s="46"/>
      <c r="V217" s="115" t="str">
        <f>IF('Order Form'!$B$14="Post Code","",IF(ISNUMBER($H217),IF('Order Form'!$K$14="Yes",'Order Form'!$B$14,""),""))</f>
        <v/>
      </c>
      <c r="W217" s="110" t="str">
        <f>IF('Order Form'!$B$15="Country","",IF(ISNUMBER($H217),IF('Order Form'!$K$14="Yes",VLOOKUP('Order Form'!$B$15,Lists!N:O,2,0),""),""))</f>
        <v/>
      </c>
      <c r="X217" s="112"/>
      <c r="Y217" s="111" t="str">
        <f>IF('Order Form'!$F$8="Phone","",IF(ISNUMBER($H217),IF('Order Form'!$K$14="Yes",'Order Form'!$F$8,""),""))</f>
        <v/>
      </c>
      <c r="Z217" s="109" t="str">
        <f>IF('Order Form'!$F$9="Email","",IF(ISNUMBER($H217),IF('Order Form'!$K$14="Yes",'Order Form'!$F$9,""),""))</f>
        <v/>
      </c>
      <c r="AA217" s="50"/>
      <c r="AC217" s="98" t="str">
        <f>IF(ISNUMBER(($H217)),LEFT('Order Form'!$K$10,2),"")</f>
        <v/>
      </c>
      <c r="AD217" s="46"/>
      <c r="AE217" s="98" t="str">
        <f>IF(AC217="GR",LEFT('Order Form'!$K$11,2),"")</f>
        <v/>
      </c>
      <c r="AF217" s="46"/>
      <c r="AG217" s="50"/>
      <c r="AH217" s="50"/>
      <c r="AI217" s="98" t="str">
        <f>IF(ISNUMBER(($H217)),IF('Order Form'!$K$16="Yes","P",""),"")</f>
        <v/>
      </c>
      <c r="AJ217" s="46"/>
      <c r="AK217" s="118"/>
      <c r="AL217" s="118"/>
      <c r="AM217" s="46"/>
      <c r="AN217" s="46"/>
      <c r="AO217" s="50"/>
      <c r="AP217" s="46"/>
      <c r="AQ217" s="50"/>
      <c r="AR217" s="50"/>
      <c r="AS217" s="50"/>
      <c r="AZ217" s="98" t="str">
        <f>IF(ISNUMBER(($H217)),IF('Order Form'!$K$15="Yes","Y",""),"")</f>
        <v/>
      </c>
      <c r="BD217" s="99" t="e">
        <f>IF('Order Form'!#REF!&gt;0,"OF"," ")</f>
        <v>#REF!</v>
      </c>
      <c r="BE217" s="98" t="e">
        <f>IF('Order Form'!#REF!&gt;0,"Y"," ")</f>
        <v>#REF!</v>
      </c>
      <c r="BF217" s="98" t="e">
        <f>IF('Order Form'!#REF!&gt;0,"STANDARD"," ")</f>
        <v>#REF!</v>
      </c>
    </row>
    <row r="218" spans="1:58">
      <c r="A218" s="46"/>
      <c r="B218" s="105" t="str">
        <f>IF(ISNUMBER(($H218)),'Order Form'!$D$5,"")</f>
        <v/>
      </c>
      <c r="C218" s="104" t="str">
        <f>IF(ISNUMBER(($H218)),'Order Form'!$G$5,"")</f>
        <v/>
      </c>
      <c r="D218" s="104" t="e">
        <f>IF('Order Form'!#REF!="","",IF(ISNUMBER(($H218)),'Order Form'!#REF!,""))</f>
        <v>#REF!</v>
      </c>
      <c r="E218" s="47"/>
      <c r="F218" s="103" t="str">
        <f>IF(ISNUMBER((H218)),SUBSTITUTE(SUBSTITUTE('Order Form'!#REF!,"-","")," ",""),"")</f>
        <v/>
      </c>
      <c r="G218" s="48"/>
      <c r="H218" s="102" t="e">
        <f>IF('Order Form'!#REF!&gt;0,'Order Form'!#REF!," ")</f>
        <v>#REF!</v>
      </c>
      <c r="I218" s="101" t="str">
        <f>IF('Order Form'!$K$13="Yes",(IF('Order Form'!#REF!&gt;0,"",IF('Order Form'!$K$10&lt;&gt;"GR - Gratis",IF('Order Form'!#REF!=0,"",IF(ISNUMBER($H218),'Order Form'!#REF!,"")),""))),"")</f>
        <v/>
      </c>
      <c r="J218" s="101" t="str">
        <f>IF('Order Form'!$K$13="Yes",(IF('Order Form'!#REF!=0,"",IF('Order Form'!$K$10&lt;&gt;"GR - Gratis",IF(ISNUMBER($H218),'Order Form'!#REF!,""),""))),"")</f>
        <v/>
      </c>
      <c r="K218" s="49"/>
      <c r="L218" s="101" t="e">
        <f>IF('Order Form'!#REF!&gt;0,"",IF('Order Form'!#REF!=0,"",IF('Order Form'!$K$10&lt;&gt;"GR - Gratis",IF('Order Form'!$K$12="Yes",IF(ISNUMBER($H218),'Order Form'!#REF!*100,""),""),"")))</f>
        <v>#REF!</v>
      </c>
      <c r="M218" s="101" t="e">
        <f>IF('Order Form'!#REF!&gt;0,"",IF('Order Form'!$K$17=0,"",IF('Order Form'!$K$17=0,"",IF('Order Form'!$K$10&lt;&gt;"GR - Gratis",IF('Order Form'!$K$12="Yes",IF(ISNUMBER($H218),'Order Form'!$K$17*100,""),""),""))))</f>
        <v>#REF!</v>
      </c>
      <c r="N218" s="50"/>
      <c r="O218" s="100" t="str">
        <f>IF('Order Form'!$B$8="Name / Attent Of","",IF(ISNUMBER($H218),IF('Order Form'!$K$14="Yes",'Order Form'!$B$8,""),""))</f>
        <v/>
      </c>
      <c r="P218" s="108" t="str">
        <f>IF('Order Form'!$B$9="Company / Department","",IF(ISNUMBER($H218),IF('Order Form'!$K$14="Yes",'Order Form'!$B$9,""),""))</f>
        <v/>
      </c>
      <c r="Q218" s="100" t="str">
        <f>IF('Order Form'!$B$10="Address 1","",IF(ISNUMBER($H218),IF('Order Form'!$K$14="Yes",'Order Form'!$B$10,""),""))</f>
        <v/>
      </c>
      <c r="R218" s="100" t="str">
        <f>IF('Order Form'!$B$11="Address 2","",IF(ISNUMBER($H218),IF('Order Form'!$K$14="Yes",'Order Form'!$B$11,""),""))</f>
        <v/>
      </c>
      <c r="S218" s="108" t="str">
        <f>IF('Order Form'!$B$12="Address 3","",IF(ISNUMBER($H218),IF('Order Form'!$K$14="Yes",'Order Form'!$B$12,""),""))</f>
        <v/>
      </c>
      <c r="T218" s="100" t="str">
        <f>IF('Order Form'!$B$13="Town","",IF(ISNUMBER($H218),IF('Order Form'!$K$14="Yes",'Order Form'!$B$13,""),""))</f>
        <v/>
      </c>
      <c r="U218" s="46"/>
      <c r="V218" s="115" t="str">
        <f>IF('Order Form'!$B$14="Post Code","",IF(ISNUMBER($H218),IF('Order Form'!$K$14="Yes",'Order Form'!$B$14,""),""))</f>
        <v/>
      </c>
      <c r="W218" s="110" t="str">
        <f>IF('Order Form'!$B$15="Country","",IF(ISNUMBER($H218),IF('Order Form'!$K$14="Yes",VLOOKUP('Order Form'!$B$15,Lists!N:O,2,0),""),""))</f>
        <v/>
      </c>
      <c r="X218" s="112"/>
      <c r="Y218" s="111" t="str">
        <f>IF('Order Form'!$F$8="Phone","",IF(ISNUMBER($H218),IF('Order Form'!$K$14="Yes",'Order Form'!$F$8,""),""))</f>
        <v/>
      </c>
      <c r="Z218" s="109" t="str">
        <f>IF('Order Form'!$F$9="Email","",IF(ISNUMBER($H218),IF('Order Form'!$K$14="Yes",'Order Form'!$F$9,""),""))</f>
        <v/>
      </c>
      <c r="AA218" s="50"/>
      <c r="AC218" s="98" t="str">
        <f>IF(ISNUMBER(($H218)),LEFT('Order Form'!$K$10,2),"")</f>
        <v/>
      </c>
      <c r="AD218" s="46"/>
      <c r="AE218" s="98" t="str">
        <f>IF(AC218="GR",LEFT('Order Form'!$K$11,2),"")</f>
        <v/>
      </c>
      <c r="AF218" s="46"/>
      <c r="AG218" s="50"/>
      <c r="AH218" s="50"/>
      <c r="AI218" s="98" t="str">
        <f>IF(ISNUMBER(($H218)),IF('Order Form'!$K$16="Yes","P",""),"")</f>
        <v/>
      </c>
      <c r="AJ218" s="46"/>
      <c r="AK218" s="118"/>
      <c r="AL218" s="118"/>
      <c r="AM218" s="46"/>
      <c r="AN218" s="46"/>
      <c r="AO218" s="50"/>
      <c r="AP218" s="46"/>
      <c r="AQ218" s="50"/>
      <c r="AR218" s="50"/>
      <c r="AS218" s="50"/>
      <c r="AZ218" s="98" t="str">
        <f>IF(ISNUMBER(($H218)),IF('Order Form'!$K$15="Yes","Y",""),"")</f>
        <v/>
      </c>
      <c r="BD218" s="99" t="e">
        <f>IF('Order Form'!#REF!&gt;0,"OF"," ")</f>
        <v>#REF!</v>
      </c>
      <c r="BE218" s="98" t="e">
        <f>IF('Order Form'!#REF!&gt;0,"Y"," ")</f>
        <v>#REF!</v>
      </c>
      <c r="BF218" s="98" t="e">
        <f>IF('Order Form'!#REF!&gt;0,"STANDARD"," ")</f>
        <v>#REF!</v>
      </c>
    </row>
    <row r="219" spans="1:58">
      <c r="A219" s="46"/>
      <c r="B219" s="105" t="str">
        <f>IF(ISNUMBER(($H219)),'Order Form'!$D$5,"")</f>
        <v/>
      </c>
      <c r="C219" s="104" t="str">
        <f>IF(ISNUMBER(($H219)),'Order Form'!$G$5,"")</f>
        <v/>
      </c>
      <c r="D219" s="104" t="e">
        <f>IF('Order Form'!#REF!="","",IF(ISNUMBER(($H219)),'Order Form'!#REF!,""))</f>
        <v>#REF!</v>
      </c>
      <c r="E219" s="47"/>
      <c r="F219" s="103" t="str">
        <f>IF(ISNUMBER((H219)),SUBSTITUTE(SUBSTITUTE('Order Form'!#REF!,"-","")," ",""),"")</f>
        <v/>
      </c>
      <c r="G219" s="48"/>
      <c r="H219" s="102" t="e">
        <f>IF('Order Form'!#REF!&gt;0,'Order Form'!#REF!," ")</f>
        <v>#REF!</v>
      </c>
      <c r="I219" s="101" t="str">
        <f>IF('Order Form'!$K$13="Yes",(IF('Order Form'!#REF!&gt;0,"",IF('Order Form'!$K$10&lt;&gt;"GR - Gratis",IF('Order Form'!#REF!=0,"",IF(ISNUMBER($H219),'Order Form'!#REF!,"")),""))),"")</f>
        <v/>
      </c>
      <c r="J219" s="101" t="str">
        <f>IF('Order Form'!$K$13="Yes",(IF('Order Form'!#REF!=0,"",IF('Order Form'!$K$10&lt;&gt;"GR - Gratis",IF(ISNUMBER($H219),'Order Form'!#REF!,""),""))),"")</f>
        <v/>
      </c>
      <c r="K219" s="49"/>
      <c r="L219" s="101" t="e">
        <f>IF('Order Form'!#REF!&gt;0,"",IF('Order Form'!#REF!=0,"",IF('Order Form'!$K$10&lt;&gt;"GR - Gratis",IF('Order Form'!$K$12="Yes",IF(ISNUMBER($H219),'Order Form'!#REF!*100,""),""),"")))</f>
        <v>#REF!</v>
      </c>
      <c r="M219" s="101" t="e">
        <f>IF('Order Form'!#REF!&gt;0,"",IF('Order Form'!$K$17=0,"",IF('Order Form'!$K$17=0,"",IF('Order Form'!$K$10&lt;&gt;"GR - Gratis",IF('Order Form'!$K$12="Yes",IF(ISNUMBER($H219),'Order Form'!$K$17*100,""),""),""))))</f>
        <v>#REF!</v>
      </c>
      <c r="N219" s="50"/>
      <c r="O219" s="100" t="str">
        <f>IF('Order Form'!$B$8="Name / Attent Of","",IF(ISNUMBER($H219),IF('Order Form'!$K$14="Yes",'Order Form'!$B$8,""),""))</f>
        <v/>
      </c>
      <c r="P219" s="108" t="str">
        <f>IF('Order Form'!$B$9="Company / Department","",IF(ISNUMBER($H219),IF('Order Form'!$K$14="Yes",'Order Form'!$B$9,""),""))</f>
        <v/>
      </c>
      <c r="Q219" s="100" t="str">
        <f>IF('Order Form'!$B$10="Address 1","",IF(ISNUMBER($H219),IF('Order Form'!$K$14="Yes",'Order Form'!$B$10,""),""))</f>
        <v/>
      </c>
      <c r="R219" s="100" t="str">
        <f>IF('Order Form'!$B$11="Address 2","",IF(ISNUMBER($H219),IF('Order Form'!$K$14="Yes",'Order Form'!$B$11,""),""))</f>
        <v/>
      </c>
      <c r="S219" s="108" t="str">
        <f>IF('Order Form'!$B$12="Address 3","",IF(ISNUMBER($H219),IF('Order Form'!$K$14="Yes",'Order Form'!$B$12,""),""))</f>
        <v/>
      </c>
      <c r="T219" s="100" t="str">
        <f>IF('Order Form'!$B$13="Town","",IF(ISNUMBER($H219),IF('Order Form'!$K$14="Yes",'Order Form'!$B$13,""),""))</f>
        <v/>
      </c>
      <c r="U219" s="46"/>
      <c r="V219" s="115" t="str">
        <f>IF('Order Form'!$B$14="Post Code","",IF(ISNUMBER($H219),IF('Order Form'!$K$14="Yes",'Order Form'!$B$14,""),""))</f>
        <v/>
      </c>
      <c r="W219" s="110" t="str">
        <f>IF('Order Form'!$B$15="Country","",IF(ISNUMBER($H219),IF('Order Form'!$K$14="Yes",VLOOKUP('Order Form'!$B$15,Lists!N:O,2,0),""),""))</f>
        <v/>
      </c>
      <c r="X219" s="112"/>
      <c r="Y219" s="111" t="str">
        <f>IF('Order Form'!$F$8="Phone","",IF(ISNUMBER($H219),IF('Order Form'!$K$14="Yes",'Order Form'!$F$8,""),""))</f>
        <v/>
      </c>
      <c r="Z219" s="109" t="str">
        <f>IF('Order Form'!$F$9="Email","",IF(ISNUMBER($H219),IF('Order Form'!$K$14="Yes",'Order Form'!$F$9,""),""))</f>
        <v/>
      </c>
      <c r="AA219" s="50"/>
      <c r="AC219" s="98" t="str">
        <f>IF(ISNUMBER(($H219)),LEFT('Order Form'!$K$10,2),"")</f>
        <v/>
      </c>
      <c r="AD219" s="46"/>
      <c r="AE219" s="98" t="str">
        <f>IF(AC219="GR",LEFT('Order Form'!$K$11,2),"")</f>
        <v/>
      </c>
      <c r="AF219" s="46"/>
      <c r="AG219" s="50"/>
      <c r="AH219" s="50"/>
      <c r="AI219" s="98" t="str">
        <f>IF(ISNUMBER(($H219)),IF('Order Form'!$K$16="Yes","P",""),"")</f>
        <v/>
      </c>
      <c r="AJ219" s="46"/>
      <c r="AK219" s="118"/>
      <c r="AL219" s="118"/>
      <c r="AM219" s="46"/>
      <c r="AN219" s="46"/>
      <c r="AO219" s="50"/>
      <c r="AP219" s="46"/>
      <c r="AQ219" s="50"/>
      <c r="AR219" s="50"/>
      <c r="AS219" s="50"/>
      <c r="AZ219" s="98" t="str">
        <f>IF(ISNUMBER(($H219)),IF('Order Form'!$K$15="Yes","Y",""),"")</f>
        <v/>
      </c>
      <c r="BD219" s="99" t="e">
        <f>IF('Order Form'!#REF!&gt;0,"OF"," ")</f>
        <v>#REF!</v>
      </c>
      <c r="BE219" s="98" t="e">
        <f>IF('Order Form'!#REF!&gt;0,"Y"," ")</f>
        <v>#REF!</v>
      </c>
      <c r="BF219" s="98" t="e">
        <f>IF('Order Form'!#REF!&gt;0,"STANDARD"," ")</f>
        <v>#REF!</v>
      </c>
    </row>
    <row r="220" spans="1:58">
      <c r="A220" s="46"/>
      <c r="B220" s="105" t="str">
        <f>IF(ISNUMBER(($H220)),'Order Form'!$D$5,"")</f>
        <v/>
      </c>
      <c r="C220" s="104" t="str">
        <f>IF(ISNUMBER(($H220)),'Order Form'!$G$5,"")</f>
        <v/>
      </c>
      <c r="D220" s="104" t="e">
        <f>IF('Order Form'!#REF!="","",IF(ISNUMBER(($H220)),'Order Form'!#REF!,""))</f>
        <v>#REF!</v>
      </c>
      <c r="E220" s="47"/>
      <c r="F220" s="103" t="str">
        <f>IF(ISNUMBER((H220)),SUBSTITUTE(SUBSTITUTE('Order Form'!#REF!,"-","")," ",""),"")</f>
        <v/>
      </c>
      <c r="G220" s="48"/>
      <c r="H220" s="102" t="e">
        <f>IF('Order Form'!#REF!&gt;0,'Order Form'!#REF!," ")</f>
        <v>#REF!</v>
      </c>
      <c r="I220" s="101" t="str">
        <f>IF('Order Form'!$K$13="Yes",(IF('Order Form'!#REF!&gt;0,"",IF('Order Form'!$K$10&lt;&gt;"GR - Gratis",IF('Order Form'!#REF!=0,"",IF(ISNUMBER($H220),'Order Form'!#REF!,"")),""))),"")</f>
        <v/>
      </c>
      <c r="J220" s="101" t="str">
        <f>IF('Order Form'!$K$13="Yes",(IF('Order Form'!#REF!=0,"",IF('Order Form'!$K$10&lt;&gt;"GR - Gratis",IF(ISNUMBER($H220),'Order Form'!#REF!,""),""))),"")</f>
        <v/>
      </c>
      <c r="K220" s="49"/>
      <c r="L220" s="101" t="e">
        <f>IF('Order Form'!#REF!&gt;0,"",IF('Order Form'!#REF!=0,"",IF('Order Form'!$K$10&lt;&gt;"GR - Gratis",IF('Order Form'!$K$12="Yes",IF(ISNUMBER($H220),'Order Form'!#REF!*100,""),""),"")))</f>
        <v>#REF!</v>
      </c>
      <c r="M220" s="101" t="e">
        <f>IF('Order Form'!#REF!&gt;0,"",IF('Order Form'!$K$17=0,"",IF('Order Form'!$K$17=0,"",IF('Order Form'!$K$10&lt;&gt;"GR - Gratis",IF('Order Form'!$K$12="Yes",IF(ISNUMBER($H220),'Order Form'!$K$17*100,""),""),""))))</f>
        <v>#REF!</v>
      </c>
      <c r="N220" s="50"/>
      <c r="O220" s="100" t="str">
        <f>IF('Order Form'!$B$8="Name / Attent Of","",IF(ISNUMBER($H220),IF('Order Form'!$K$14="Yes",'Order Form'!$B$8,""),""))</f>
        <v/>
      </c>
      <c r="P220" s="108" t="str">
        <f>IF('Order Form'!$B$9="Company / Department","",IF(ISNUMBER($H220),IF('Order Form'!$K$14="Yes",'Order Form'!$B$9,""),""))</f>
        <v/>
      </c>
      <c r="Q220" s="100" t="str">
        <f>IF('Order Form'!$B$10="Address 1","",IF(ISNUMBER($H220),IF('Order Form'!$K$14="Yes",'Order Form'!$B$10,""),""))</f>
        <v/>
      </c>
      <c r="R220" s="100" t="str">
        <f>IF('Order Form'!$B$11="Address 2","",IF(ISNUMBER($H220),IF('Order Form'!$K$14="Yes",'Order Form'!$B$11,""),""))</f>
        <v/>
      </c>
      <c r="S220" s="108" t="str">
        <f>IF('Order Form'!$B$12="Address 3","",IF(ISNUMBER($H220),IF('Order Form'!$K$14="Yes",'Order Form'!$B$12,""),""))</f>
        <v/>
      </c>
      <c r="T220" s="100" t="str">
        <f>IF('Order Form'!$B$13="Town","",IF(ISNUMBER($H220),IF('Order Form'!$K$14="Yes",'Order Form'!$B$13,""),""))</f>
        <v/>
      </c>
      <c r="U220" s="46"/>
      <c r="V220" s="115" t="str">
        <f>IF('Order Form'!$B$14="Post Code","",IF(ISNUMBER($H220),IF('Order Form'!$K$14="Yes",'Order Form'!$B$14,""),""))</f>
        <v/>
      </c>
      <c r="W220" s="110" t="str">
        <f>IF('Order Form'!$B$15="Country","",IF(ISNUMBER($H220),IF('Order Form'!$K$14="Yes",VLOOKUP('Order Form'!$B$15,Lists!N:O,2,0),""),""))</f>
        <v/>
      </c>
      <c r="X220" s="112"/>
      <c r="Y220" s="111" t="str">
        <f>IF('Order Form'!$F$8="Phone","",IF(ISNUMBER($H220),IF('Order Form'!$K$14="Yes",'Order Form'!$F$8,""),""))</f>
        <v/>
      </c>
      <c r="Z220" s="109" t="str">
        <f>IF('Order Form'!$F$9="Email","",IF(ISNUMBER($H220),IF('Order Form'!$K$14="Yes",'Order Form'!$F$9,""),""))</f>
        <v/>
      </c>
      <c r="AA220" s="50"/>
      <c r="AC220" s="98" t="str">
        <f>IF(ISNUMBER(($H220)),LEFT('Order Form'!$K$10,2),"")</f>
        <v/>
      </c>
      <c r="AD220" s="46"/>
      <c r="AE220" s="98" t="str">
        <f>IF(AC220="GR",LEFT('Order Form'!$K$11,2),"")</f>
        <v/>
      </c>
      <c r="AF220" s="46"/>
      <c r="AG220" s="50"/>
      <c r="AH220" s="50"/>
      <c r="AI220" s="98" t="str">
        <f>IF(ISNUMBER(($H220)),IF('Order Form'!$K$16="Yes","P",""),"")</f>
        <v/>
      </c>
      <c r="AJ220" s="46"/>
      <c r="AK220" s="118"/>
      <c r="AL220" s="118"/>
      <c r="AM220" s="46"/>
      <c r="AN220" s="46"/>
      <c r="AO220" s="50"/>
      <c r="AP220" s="46"/>
      <c r="AQ220" s="50"/>
      <c r="AR220" s="50"/>
      <c r="AS220" s="50"/>
      <c r="AZ220" s="98" t="str">
        <f>IF(ISNUMBER(($H220)),IF('Order Form'!$K$15="Yes","Y",""),"")</f>
        <v/>
      </c>
      <c r="BD220" s="99" t="e">
        <f>IF('Order Form'!#REF!&gt;0,"OF"," ")</f>
        <v>#REF!</v>
      </c>
      <c r="BE220" s="98" t="e">
        <f>IF('Order Form'!#REF!&gt;0,"Y"," ")</f>
        <v>#REF!</v>
      </c>
      <c r="BF220" s="98" t="e">
        <f>IF('Order Form'!#REF!&gt;0,"STANDARD"," ")</f>
        <v>#REF!</v>
      </c>
    </row>
    <row r="221" spans="1:58">
      <c r="A221" s="46"/>
      <c r="B221" s="105" t="str">
        <f>IF(ISNUMBER(($H221)),'Order Form'!$D$5,"")</f>
        <v/>
      </c>
      <c r="C221" s="104" t="str">
        <f>IF(ISNUMBER(($H221)),'Order Form'!$G$5,"")</f>
        <v/>
      </c>
      <c r="D221" s="104" t="e">
        <f>IF('Order Form'!#REF!="","",IF(ISNUMBER(($H221)),'Order Form'!#REF!,""))</f>
        <v>#REF!</v>
      </c>
      <c r="E221" s="47"/>
      <c r="F221" s="103" t="str">
        <f>IF(ISNUMBER((H221)),SUBSTITUTE(SUBSTITUTE('Order Form'!#REF!,"-","")," ",""),"")</f>
        <v/>
      </c>
      <c r="G221" s="48"/>
      <c r="H221" s="102" t="e">
        <f>IF('Order Form'!#REF!&gt;0,'Order Form'!#REF!," ")</f>
        <v>#REF!</v>
      </c>
      <c r="I221" s="101" t="str">
        <f>IF('Order Form'!$K$13="Yes",(IF('Order Form'!#REF!&gt;0,"",IF('Order Form'!$K$10&lt;&gt;"GR - Gratis",IF('Order Form'!#REF!=0,"",IF(ISNUMBER($H221),'Order Form'!#REF!,"")),""))),"")</f>
        <v/>
      </c>
      <c r="J221" s="101" t="str">
        <f>IF('Order Form'!$K$13="Yes",(IF('Order Form'!#REF!=0,"",IF('Order Form'!$K$10&lt;&gt;"GR - Gratis",IF(ISNUMBER($H221),'Order Form'!#REF!,""),""))),"")</f>
        <v/>
      </c>
      <c r="K221" s="49"/>
      <c r="L221" s="101" t="e">
        <f>IF('Order Form'!#REF!&gt;0,"",IF('Order Form'!#REF!=0,"",IF('Order Form'!$K$10&lt;&gt;"GR - Gratis",IF('Order Form'!$K$12="Yes",IF(ISNUMBER($H221),'Order Form'!#REF!*100,""),""),"")))</f>
        <v>#REF!</v>
      </c>
      <c r="M221" s="101" t="e">
        <f>IF('Order Form'!#REF!&gt;0,"",IF('Order Form'!$K$17=0,"",IF('Order Form'!$K$17=0,"",IF('Order Form'!$K$10&lt;&gt;"GR - Gratis",IF('Order Form'!$K$12="Yes",IF(ISNUMBER($H221),'Order Form'!$K$17*100,""),""),""))))</f>
        <v>#REF!</v>
      </c>
      <c r="N221" s="50"/>
      <c r="O221" s="100" t="str">
        <f>IF('Order Form'!$B$8="Name / Attent Of","",IF(ISNUMBER($H221),IF('Order Form'!$K$14="Yes",'Order Form'!$B$8,""),""))</f>
        <v/>
      </c>
      <c r="P221" s="108" t="str">
        <f>IF('Order Form'!$B$9="Company / Department","",IF(ISNUMBER($H221),IF('Order Form'!$K$14="Yes",'Order Form'!$B$9,""),""))</f>
        <v/>
      </c>
      <c r="Q221" s="100" t="str">
        <f>IF('Order Form'!$B$10="Address 1","",IF(ISNUMBER($H221),IF('Order Form'!$K$14="Yes",'Order Form'!$B$10,""),""))</f>
        <v/>
      </c>
      <c r="R221" s="100" t="str">
        <f>IF('Order Form'!$B$11="Address 2","",IF(ISNUMBER($H221),IF('Order Form'!$K$14="Yes",'Order Form'!$B$11,""),""))</f>
        <v/>
      </c>
      <c r="S221" s="108" t="str">
        <f>IF('Order Form'!$B$12="Address 3","",IF(ISNUMBER($H221),IF('Order Form'!$K$14="Yes",'Order Form'!$B$12,""),""))</f>
        <v/>
      </c>
      <c r="T221" s="100" t="str">
        <f>IF('Order Form'!$B$13="Town","",IF(ISNUMBER($H221),IF('Order Form'!$K$14="Yes",'Order Form'!$B$13,""),""))</f>
        <v/>
      </c>
      <c r="U221" s="46"/>
      <c r="V221" s="115" t="str">
        <f>IF('Order Form'!$B$14="Post Code","",IF(ISNUMBER($H221),IF('Order Form'!$K$14="Yes",'Order Form'!$B$14,""),""))</f>
        <v/>
      </c>
      <c r="W221" s="110" t="str">
        <f>IF('Order Form'!$B$15="Country","",IF(ISNUMBER($H221),IF('Order Form'!$K$14="Yes",VLOOKUP('Order Form'!$B$15,Lists!N:O,2,0),""),""))</f>
        <v/>
      </c>
      <c r="X221" s="112"/>
      <c r="Y221" s="111" t="str">
        <f>IF('Order Form'!$F$8="Phone","",IF(ISNUMBER($H221),IF('Order Form'!$K$14="Yes",'Order Form'!$F$8,""),""))</f>
        <v/>
      </c>
      <c r="Z221" s="109" t="str">
        <f>IF('Order Form'!$F$9="Email","",IF(ISNUMBER($H221),IF('Order Form'!$K$14="Yes",'Order Form'!$F$9,""),""))</f>
        <v/>
      </c>
      <c r="AA221" s="50"/>
      <c r="AC221" s="98" t="str">
        <f>IF(ISNUMBER(($H221)),LEFT('Order Form'!$K$10,2),"")</f>
        <v/>
      </c>
      <c r="AD221" s="46"/>
      <c r="AE221" s="98" t="str">
        <f>IF(AC221="GR",LEFT('Order Form'!$K$11,2),"")</f>
        <v/>
      </c>
      <c r="AF221" s="46"/>
      <c r="AG221" s="50"/>
      <c r="AH221" s="50"/>
      <c r="AI221" s="98" t="str">
        <f>IF(ISNUMBER(($H221)),IF('Order Form'!$K$16="Yes","P",""),"")</f>
        <v/>
      </c>
      <c r="AJ221" s="46"/>
      <c r="AK221" s="118"/>
      <c r="AL221" s="118"/>
      <c r="AM221" s="46"/>
      <c r="AN221" s="46"/>
      <c r="AO221" s="50"/>
      <c r="AP221" s="46"/>
      <c r="AQ221" s="50"/>
      <c r="AR221" s="50"/>
      <c r="AS221" s="50"/>
      <c r="AZ221" s="98" t="str">
        <f>IF(ISNUMBER(($H221)),IF('Order Form'!$K$15="Yes","Y",""),"")</f>
        <v/>
      </c>
      <c r="BD221" s="99" t="e">
        <f>IF('Order Form'!#REF!&gt;0,"OF"," ")</f>
        <v>#REF!</v>
      </c>
      <c r="BE221" s="98" t="e">
        <f>IF('Order Form'!#REF!&gt;0,"Y"," ")</f>
        <v>#REF!</v>
      </c>
      <c r="BF221" s="98" t="e">
        <f>IF('Order Form'!#REF!&gt;0,"STANDARD"," ")</f>
        <v>#REF!</v>
      </c>
    </row>
    <row r="222" spans="1:58">
      <c r="A222" s="46"/>
      <c r="B222" s="105" t="str">
        <f>IF(ISNUMBER(($H222)),'Order Form'!$D$5,"")</f>
        <v/>
      </c>
      <c r="C222" s="104" t="str">
        <f>IF(ISNUMBER(($H222)),'Order Form'!$G$5,"")</f>
        <v/>
      </c>
      <c r="D222" s="104" t="e">
        <f>IF('Order Form'!#REF!="","",IF(ISNUMBER(($H222)),'Order Form'!#REF!,""))</f>
        <v>#REF!</v>
      </c>
      <c r="E222" s="47"/>
      <c r="F222" s="103" t="str">
        <f>IF(ISNUMBER((H222)),SUBSTITUTE(SUBSTITUTE('Order Form'!#REF!,"-","")," ",""),"")</f>
        <v/>
      </c>
      <c r="G222" s="48"/>
      <c r="H222" s="102" t="e">
        <f>IF('Order Form'!#REF!&gt;0,'Order Form'!#REF!," ")</f>
        <v>#REF!</v>
      </c>
      <c r="I222" s="101" t="str">
        <f>IF('Order Form'!$K$13="Yes",(IF('Order Form'!#REF!&gt;0,"",IF('Order Form'!$K$10&lt;&gt;"GR - Gratis",IF('Order Form'!#REF!=0,"",IF(ISNUMBER($H222),'Order Form'!#REF!,"")),""))),"")</f>
        <v/>
      </c>
      <c r="J222" s="101" t="str">
        <f>IF('Order Form'!$K$13="Yes",(IF('Order Form'!#REF!=0,"",IF('Order Form'!$K$10&lt;&gt;"GR - Gratis",IF(ISNUMBER($H222),'Order Form'!#REF!,""),""))),"")</f>
        <v/>
      </c>
      <c r="K222" s="49"/>
      <c r="L222" s="101" t="e">
        <f>IF('Order Form'!#REF!&gt;0,"",IF('Order Form'!#REF!=0,"",IF('Order Form'!$K$10&lt;&gt;"GR - Gratis",IF('Order Form'!$K$12="Yes",IF(ISNUMBER($H222),'Order Form'!#REF!*100,""),""),"")))</f>
        <v>#REF!</v>
      </c>
      <c r="M222" s="101" t="e">
        <f>IF('Order Form'!#REF!&gt;0,"",IF('Order Form'!$K$17=0,"",IF('Order Form'!$K$17=0,"",IF('Order Form'!$K$10&lt;&gt;"GR - Gratis",IF('Order Form'!$K$12="Yes",IF(ISNUMBER($H222),'Order Form'!$K$17*100,""),""),""))))</f>
        <v>#REF!</v>
      </c>
      <c r="N222" s="50"/>
      <c r="O222" s="100" t="str">
        <f>IF('Order Form'!$B$8="Name / Attent Of","",IF(ISNUMBER($H222),IF('Order Form'!$K$14="Yes",'Order Form'!$B$8,""),""))</f>
        <v/>
      </c>
      <c r="P222" s="108" t="str">
        <f>IF('Order Form'!$B$9="Company / Department","",IF(ISNUMBER($H222),IF('Order Form'!$K$14="Yes",'Order Form'!$B$9,""),""))</f>
        <v/>
      </c>
      <c r="Q222" s="100" t="str">
        <f>IF('Order Form'!$B$10="Address 1","",IF(ISNUMBER($H222),IF('Order Form'!$K$14="Yes",'Order Form'!$B$10,""),""))</f>
        <v/>
      </c>
      <c r="R222" s="100" t="str">
        <f>IF('Order Form'!$B$11="Address 2","",IF(ISNUMBER($H222),IF('Order Form'!$K$14="Yes",'Order Form'!$B$11,""),""))</f>
        <v/>
      </c>
      <c r="S222" s="108" t="str">
        <f>IF('Order Form'!$B$12="Address 3","",IF(ISNUMBER($H222),IF('Order Form'!$K$14="Yes",'Order Form'!$B$12,""),""))</f>
        <v/>
      </c>
      <c r="T222" s="100" t="str">
        <f>IF('Order Form'!$B$13="Town","",IF(ISNUMBER($H222),IF('Order Form'!$K$14="Yes",'Order Form'!$B$13,""),""))</f>
        <v/>
      </c>
      <c r="U222" s="46"/>
      <c r="V222" s="115" t="str">
        <f>IF('Order Form'!$B$14="Post Code","",IF(ISNUMBER($H222),IF('Order Form'!$K$14="Yes",'Order Form'!$B$14,""),""))</f>
        <v/>
      </c>
      <c r="W222" s="110" t="str">
        <f>IF('Order Form'!$B$15="Country","",IF(ISNUMBER($H222),IF('Order Form'!$K$14="Yes",VLOOKUP('Order Form'!$B$15,Lists!N:O,2,0),""),""))</f>
        <v/>
      </c>
      <c r="X222" s="112"/>
      <c r="Y222" s="111" t="str">
        <f>IF('Order Form'!$F$8="Phone","",IF(ISNUMBER($H222),IF('Order Form'!$K$14="Yes",'Order Form'!$F$8,""),""))</f>
        <v/>
      </c>
      <c r="Z222" s="109" t="str">
        <f>IF('Order Form'!$F$9="Email","",IF(ISNUMBER($H222),IF('Order Form'!$K$14="Yes",'Order Form'!$F$9,""),""))</f>
        <v/>
      </c>
      <c r="AA222" s="50"/>
      <c r="AC222" s="98" t="str">
        <f>IF(ISNUMBER(($H222)),LEFT('Order Form'!$K$10,2),"")</f>
        <v/>
      </c>
      <c r="AD222" s="46"/>
      <c r="AE222" s="98" t="str">
        <f>IF(AC222="GR",LEFT('Order Form'!$K$11,2),"")</f>
        <v/>
      </c>
      <c r="AF222" s="46"/>
      <c r="AG222" s="50"/>
      <c r="AH222" s="50"/>
      <c r="AI222" s="98" t="str">
        <f>IF(ISNUMBER(($H222)),IF('Order Form'!$K$16="Yes","P",""),"")</f>
        <v/>
      </c>
      <c r="AJ222" s="46"/>
      <c r="AK222" s="118"/>
      <c r="AL222" s="118"/>
      <c r="AM222" s="46"/>
      <c r="AN222" s="46"/>
      <c r="AO222" s="50"/>
      <c r="AP222" s="46"/>
      <c r="AQ222" s="50"/>
      <c r="AR222" s="50"/>
      <c r="AS222" s="50"/>
      <c r="AZ222" s="98" t="str">
        <f>IF(ISNUMBER(($H222)),IF('Order Form'!$K$15="Yes","Y",""),"")</f>
        <v/>
      </c>
      <c r="BD222" s="99" t="e">
        <f>IF('Order Form'!#REF!&gt;0,"OF"," ")</f>
        <v>#REF!</v>
      </c>
      <c r="BE222" s="98" t="e">
        <f>IF('Order Form'!#REF!&gt;0,"Y"," ")</f>
        <v>#REF!</v>
      </c>
      <c r="BF222" s="98" t="e">
        <f>IF('Order Form'!#REF!&gt;0,"STANDARD"," ")</f>
        <v>#REF!</v>
      </c>
    </row>
    <row r="223" spans="1:58">
      <c r="A223" s="46"/>
      <c r="B223" s="105" t="str">
        <f>IF(ISNUMBER(($H223)),'Order Form'!$D$5,"")</f>
        <v/>
      </c>
      <c r="C223" s="104" t="str">
        <f>IF(ISNUMBER(($H223)),'Order Form'!$G$5,"")</f>
        <v/>
      </c>
      <c r="D223" s="104" t="e">
        <f>IF('Order Form'!#REF!="","",IF(ISNUMBER(($H223)),'Order Form'!#REF!,""))</f>
        <v>#REF!</v>
      </c>
      <c r="E223" s="47"/>
      <c r="F223" s="103" t="str">
        <f>IF(ISNUMBER((H223)),SUBSTITUTE(SUBSTITUTE('Order Form'!#REF!,"-","")," ",""),"")</f>
        <v/>
      </c>
      <c r="G223" s="48"/>
      <c r="H223" s="102" t="e">
        <f>IF('Order Form'!#REF!&gt;0,'Order Form'!#REF!," ")</f>
        <v>#REF!</v>
      </c>
      <c r="I223" s="101" t="str">
        <f>IF('Order Form'!$K$13="Yes",(IF('Order Form'!#REF!&gt;0,"",IF('Order Form'!$K$10&lt;&gt;"GR - Gratis",IF('Order Form'!#REF!=0,"",IF(ISNUMBER($H223),'Order Form'!#REF!,"")),""))),"")</f>
        <v/>
      </c>
      <c r="J223" s="101" t="str">
        <f>IF('Order Form'!$K$13="Yes",(IF('Order Form'!#REF!=0,"",IF('Order Form'!$K$10&lt;&gt;"GR - Gratis",IF(ISNUMBER($H223),'Order Form'!#REF!,""),""))),"")</f>
        <v/>
      </c>
      <c r="K223" s="49"/>
      <c r="L223" s="101" t="e">
        <f>IF('Order Form'!#REF!&gt;0,"",IF('Order Form'!#REF!=0,"",IF('Order Form'!$K$10&lt;&gt;"GR - Gratis",IF('Order Form'!$K$12="Yes",IF(ISNUMBER($H223),'Order Form'!#REF!*100,""),""),"")))</f>
        <v>#REF!</v>
      </c>
      <c r="M223" s="101" t="e">
        <f>IF('Order Form'!#REF!&gt;0,"",IF('Order Form'!$K$17=0,"",IF('Order Form'!$K$17=0,"",IF('Order Form'!$K$10&lt;&gt;"GR - Gratis",IF('Order Form'!$K$12="Yes",IF(ISNUMBER($H223),'Order Form'!$K$17*100,""),""),""))))</f>
        <v>#REF!</v>
      </c>
      <c r="N223" s="50"/>
      <c r="O223" s="100" t="str">
        <f>IF('Order Form'!$B$8="Name / Attent Of","",IF(ISNUMBER($H223),IF('Order Form'!$K$14="Yes",'Order Form'!$B$8,""),""))</f>
        <v/>
      </c>
      <c r="P223" s="108" t="str">
        <f>IF('Order Form'!$B$9="Company / Department","",IF(ISNUMBER($H223),IF('Order Form'!$K$14="Yes",'Order Form'!$B$9,""),""))</f>
        <v/>
      </c>
      <c r="Q223" s="100" t="str">
        <f>IF('Order Form'!$B$10="Address 1","",IF(ISNUMBER($H223),IF('Order Form'!$K$14="Yes",'Order Form'!$B$10,""),""))</f>
        <v/>
      </c>
      <c r="R223" s="100" t="str">
        <f>IF('Order Form'!$B$11="Address 2","",IF(ISNUMBER($H223),IF('Order Form'!$K$14="Yes",'Order Form'!$B$11,""),""))</f>
        <v/>
      </c>
      <c r="S223" s="108" t="str">
        <f>IF('Order Form'!$B$12="Address 3","",IF(ISNUMBER($H223),IF('Order Form'!$K$14="Yes",'Order Form'!$B$12,""),""))</f>
        <v/>
      </c>
      <c r="T223" s="100" t="str">
        <f>IF('Order Form'!$B$13="Town","",IF(ISNUMBER($H223),IF('Order Form'!$K$14="Yes",'Order Form'!$B$13,""),""))</f>
        <v/>
      </c>
      <c r="U223" s="46"/>
      <c r="V223" s="115" t="str">
        <f>IF('Order Form'!$B$14="Post Code","",IF(ISNUMBER($H223),IF('Order Form'!$K$14="Yes",'Order Form'!$B$14,""),""))</f>
        <v/>
      </c>
      <c r="W223" s="110" t="str">
        <f>IF('Order Form'!$B$15="Country","",IF(ISNUMBER($H223),IF('Order Form'!$K$14="Yes",VLOOKUP('Order Form'!$B$15,Lists!N:O,2,0),""),""))</f>
        <v/>
      </c>
      <c r="X223" s="112"/>
      <c r="Y223" s="111" t="str">
        <f>IF('Order Form'!$F$8="Phone","",IF(ISNUMBER($H223),IF('Order Form'!$K$14="Yes",'Order Form'!$F$8,""),""))</f>
        <v/>
      </c>
      <c r="Z223" s="109" t="str">
        <f>IF('Order Form'!$F$9="Email","",IF(ISNUMBER($H223),IF('Order Form'!$K$14="Yes",'Order Form'!$F$9,""),""))</f>
        <v/>
      </c>
      <c r="AA223" s="50"/>
      <c r="AC223" s="98" t="str">
        <f>IF(ISNUMBER(($H223)),LEFT('Order Form'!$K$10,2),"")</f>
        <v/>
      </c>
      <c r="AD223" s="46"/>
      <c r="AE223" s="98" t="str">
        <f>IF(AC223="GR",LEFT('Order Form'!$K$11,2),"")</f>
        <v/>
      </c>
      <c r="AF223" s="46"/>
      <c r="AG223" s="50"/>
      <c r="AH223" s="50"/>
      <c r="AI223" s="98" t="str">
        <f>IF(ISNUMBER(($H223)),IF('Order Form'!$K$16="Yes","P",""),"")</f>
        <v/>
      </c>
      <c r="AJ223" s="46"/>
      <c r="AK223" s="118"/>
      <c r="AL223" s="118"/>
      <c r="AM223" s="46"/>
      <c r="AN223" s="46"/>
      <c r="AO223" s="50"/>
      <c r="AP223" s="46"/>
      <c r="AQ223" s="50"/>
      <c r="AR223" s="50"/>
      <c r="AS223" s="50"/>
      <c r="AZ223" s="98" t="str">
        <f>IF(ISNUMBER(($H223)),IF('Order Form'!$K$15="Yes","Y",""),"")</f>
        <v/>
      </c>
      <c r="BD223" s="99" t="e">
        <f>IF('Order Form'!#REF!&gt;0,"OF"," ")</f>
        <v>#REF!</v>
      </c>
      <c r="BE223" s="98" t="e">
        <f>IF('Order Form'!#REF!&gt;0,"Y"," ")</f>
        <v>#REF!</v>
      </c>
      <c r="BF223" s="98" t="e">
        <f>IF('Order Form'!#REF!&gt;0,"STANDARD"," ")</f>
        <v>#REF!</v>
      </c>
    </row>
    <row r="224" spans="1:58">
      <c r="A224" s="46"/>
      <c r="B224" s="105" t="str">
        <f>IF(ISNUMBER(($H224)),'Order Form'!$D$5,"")</f>
        <v/>
      </c>
      <c r="C224" s="104" t="str">
        <f>IF(ISNUMBER(($H224)),'Order Form'!$G$5,"")</f>
        <v/>
      </c>
      <c r="D224" s="104" t="e">
        <f>IF('Order Form'!#REF!="","",IF(ISNUMBER(($H224)),'Order Form'!#REF!,""))</f>
        <v>#REF!</v>
      </c>
      <c r="E224" s="47"/>
      <c r="F224" s="103" t="str">
        <f>IF(ISNUMBER((H224)),SUBSTITUTE(SUBSTITUTE('Order Form'!#REF!,"-","")," ",""),"")</f>
        <v/>
      </c>
      <c r="G224" s="48"/>
      <c r="H224" s="102" t="e">
        <f>IF('Order Form'!#REF!&gt;0,'Order Form'!#REF!," ")</f>
        <v>#REF!</v>
      </c>
      <c r="I224" s="101" t="str">
        <f>IF('Order Form'!$K$13="Yes",(IF('Order Form'!#REF!&gt;0,"",IF('Order Form'!$K$10&lt;&gt;"GR - Gratis",IF('Order Form'!#REF!=0,"",IF(ISNUMBER($H224),'Order Form'!#REF!,"")),""))),"")</f>
        <v/>
      </c>
      <c r="J224" s="101" t="str">
        <f>IF('Order Form'!$K$13="Yes",(IF('Order Form'!#REF!=0,"",IF('Order Form'!$K$10&lt;&gt;"GR - Gratis",IF(ISNUMBER($H224),'Order Form'!#REF!,""),""))),"")</f>
        <v/>
      </c>
      <c r="K224" s="49"/>
      <c r="L224" s="101" t="e">
        <f>IF('Order Form'!#REF!&gt;0,"",IF('Order Form'!#REF!=0,"",IF('Order Form'!$K$10&lt;&gt;"GR - Gratis",IF('Order Form'!$K$12="Yes",IF(ISNUMBER($H224),'Order Form'!#REF!*100,""),""),"")))</f>
        <v>#REF!</v>
      </c>
      <c r="M224" s="101" t="e">
        <f>IF('Order Form'!#REF!&gt;0,"",IF('Order Form'!$K$17=0,"",IF('Order Form'!$K$17=0,"",IF('Order Form'!$K$10&lt;&gt;"GR - Gratis",IF('Order Form'!$K$12="Yes",IF(ISNUMBER($H224),'Order Form'!$K$17*100,""),""),""))))</f>
        <v>#REF!</v>
      </c>
      <c r="N224" s="50"/>
      <c r="O224" s="100" t="str">
        <f>IF('Order Form'!$B$8="Name / Attent Of","",IF(ISNUMBER($H224),IF('Order Form'!$K$14="Yes",'Order Form'!$B$8,""),""))</f>
        <v/>
      </c>
      <c r="P224" s="108" t="str">
        <f>IF('Order Form'!$B$9="Company / Department","",IF(ISNUMBER($H224),IF('Order Form'!$K$14="Yes",'Order Form'!$B$9,""),""))</f>
        <v/>
      </c>
      <c r="Q224" s="100" t="str">
        <f>IF('Order Form'!$B$10="Address 1","",IF(ISNUMBER($H224),IF('Order Form'!$K$14="Yes",'Order Form'!$B$10,""),""))</f>
        <v/>
      </c>
      <c r="R224" s="100" t="str">
        <f>IF('Order Form'!$B$11="Address 2","",IF(ISNUMBER($H224),IF('Order Form'!$K$14="Yes",'Order Form'!$B$11,""),""))</f>
        <v/>
      </c>
      <c r="S224" s="108" t="str">
        <f>IF('Order Form'!$B$12="Address 3","",IF(ISNUMBER($H224),IF('Order Form'!$K$14="Yes",'Order Form'!$B$12,""),""))</f>
        <v/>
      </c>
      <c r="T224" s="100" t="str">
        <f>IF('Order Form'!$B$13="Town","",IF(ISNUMBER($H224),IF('Order Form'!$K$14="Yes",'Order Form'!$B$13,""),""))</f>
        <v/>
      </c>
      <c r="U224" s="46"/>
      <c r="V224" s="115" t="str">
        <f>IF('Order Form'!$B$14="Post Code","",IF(ISNUMBER($H224),IF('Order Form'!$K$14="Yes",'Order Form'!$B$14,""),""))</f>
        <v/>
      </c>
      <c r="W224" s="110" t="str">
        <f>IF('Order Form'!$B$15="Country","",IF(ISNUMBER($H224),IF('Order Form'!$K$14="Yes",VLOOKUP('Order Form'!$B$15,Lists!N:O,2,0),""),""))</f>
        <v/>
      </c>
      <c r="X224" s="112"/>
      <c r="Y224" s="111" t="str">
        <f>IF('Order Form'!$F$8="Phone","",IF(ISNUMBER($H224),IF('Order Form'!$K$14="Yes",'Order Form'!$F$8,""),""))</f>
        <v/>
      </c>
      <c r="Z224" s="109" t="str">
        <f>IF('Order Form'!$F$9="Email","",IF(ISNUMBER($H224),IF('Order Form'!$K$14="Yes",'Order Form'!$F$9,""),""))</f>
        <v/>
      </c>
      <c r="AA224" s="50"/>
      <c r="AC224" s="98" t="str">
        <f>IF(ISNUMBER(($H224)),LEFT('Order Form'!$K$10,2),"")</f>
        <v/>
      </c>
      <c r="AD224" s="46"/>
      <c r="AE224" s="98" t="str">
        <f>IF(AC224="GR",LEFT('Order Form'!$K$11,2),"")</f>
        <v/>
      </c>
      <c r="AF224" s="46"/>
      <c r="AG224" s="50"/>
      <c r="AH224" s="50"/>
      <c r="AI224" s="98" t="str">
        <f>IF(ISNUMBER(($H224)),IF('Order Form'!$K$16="Yes","P",""),"")</f>
        <v/>
      </c>
      <c r="AJ224" s="46"/>
      <c r="AK224" s="118"/>
      <c r="AL224" s="118"/>
      <c r="AM224" s="46"/>
      <c r="AN224" s="46"/>
      <c r="AO224" s="50"/>
      <c r="AP224" s="46"/>
      <c r="AQ224" s="50"/>
      <c r="AR224" s="50"/>
      <c r="AS224" s="50"/>
      <c r="AZ224" s="98" t="str">
        <f>IF(ISNUMBER(($H224)),IF('Order Form'!$K$15="Yes","Y",""),"")</f>
        <v/>
      </c>
      <c r="BD224" s="99" t="e">
        <f>IF('Order Form'!#REF!&gt;0,"OF"," ")</f>
        <v>#REF!</v>
      </c>
      <c r="BE224" s="98" t="e">
        <f>IF('Order Form'!#REF!&gt;0,"Y"," ")</f>
        <v>#REF!</v>
      </c>
      <c r="BF224" s="98" t="e">
        <f>IF('Order Form'!#REF!&gt;0,"STANDARD"," ")</f>
        <v>#REF!</v>
      </c>
    </row>
    <row r="225" spans="1:58">
      <c r="A225" s="46"/>
      <c r="B225" s="105" t="str">
        <f>IF(ISNUMBER(($H225)),'Order Form'!$D$5,"")</f>
        <v/>
      </c>
      <c r="C225" s="104" t="str">
        <f>IF(ISNUMBER(($H225)),'Order Form'!$G$5,"")</f>
        <v/>
      </c>
      <c r="D225" s="104" t="e">
        <f>IF('Order Form'!#REF!="","",IF(ISNUMBER(($H225)),'Order Form'!#REF!,""))</f>
        <v>#REF!</v>
      </c>
      <c r="E225" s="47"/>
      <c r="F225" s="103" t="str">
        <f>IF(ISNUMBER((H225)),SUBSTITUTE(SUBSTITUTE('Order Form'!#REF!,"-","")," ",""),"")</f>
        <v/>
      </c>
      <c r="G225" s="48"/>
      <c r="H225" s="102" t="e">
        <f>IF('Order Form'!#REF!&gt;0,'Order Form'!#REF!," ")</f>
        <v>#REF!</v>
      </c>
      <c r="I225" s="101" t="str">
        <f>IF('Order Form'!$K$13="Yes",(IF('Order Form'!#REF!&gt;0,"",IF('Order Form'!$K$10&lt;&gt;"GR - Gratis",IF('Order Form'!#REF!=0,"",IF(ISNUMBER($H225),'Order Form'!#REF!,"")),""))),"")</f>
        <v/>
      </c>
      <c r="J225" s="101" t="str">
        <f>IF('Order Form'!$K$13="Yes",(IF('Order Form'!#REF!=0,"",IF('Order Form'!$K$10&lt;&gt;"GR - Gratis",IF(ISNUMBER($H225),'Order Form'!#REF!,""),""))),"")</f>
        <v/>
      </c>
      <c r="K225" s="49"/>
      <c r="L225" s="101" t="e">
        <f>IF('Order Form'!#REF!&gt;0,"",IF('Order Form'!#REF!=0,"",IF('Order Form'!$K$10&lt;&gt;"GR - Gratis",IF('Order Form'!$K$12="Yes",IF(ISNUMBER($H225),'Order Form'!#REF!*100,""),""),"")))</f>
        <v>#REF!</v>
      </c>
      <c r="M225" s="101" t="e">
        <f>IF('Order Form'!#REF!&gt;0,"",IF('Order Form'!$K$17=0,"",IF('Order Form'!$K$17=0,"",IF('Order Form'!$K$10&lt;&gt;"GR - Gratis",IF('Order Form'!$K$12="Yes",IF(ISNUMBER($H225),'Order Form'!$K$17*100,""),""),""))))</f>
        <v>#REF!</v>
      </c>
      <c r="N225" s="50"/>
      <c r="O225" s="100" t="str">
        <f>IF('Order Form'!$B$8="Name / Attent Of","",IF(ISNUMBER($H225),IF('Order Form'!$K$14="Yes",'Order Form'!$B$8,""),""))</f>
        <v/>
      </c>
      <c r="P225" s="108" t="str">
        <f>IF('Order Form'!$B$9="Company / Department","",IF(ISNUMBER($H225),IF('Order Form'!$K$14="Yes",'Order Form'!$B$9,""),""))</f>
        <v/>
      </c>
      <c r="Q225" s="100" t="str">
        <f>IF('Order Form'!$B$10="Address 1","",IF(ISNUMBER($H225),IF('Order Form'!$K$14="Yes",'Order Form'!$B$10,""),""))</f>
        <v/>
      </c>
      <c r="R225" s="100" t="str">
        <f>IF('Order Form'!$B$11="Address 2","",IF(ISNUMBER($H225),IF('Order Form'!$K$14="Yes",'Order Form'!$B$11,""),""))</f>
        <v/>
      </c>
      <c r="S225" s="108" t="str">
        <f>IF('Order Form'!$B$12="Address 3","",IF(ISNUMBER($H225),IF('Order Form'!$K$14="Yes",'Order Form'!$B$12,""),""))</f>
        <v/>
      </c>
      <c r="T225" s="100" t="str">
        <f>IF('Order Form'!$B$13="Town","",IF(ISNUMBER($H225),IF('Order Form'!$K$14="Yes",'Order Form'!$B$13,""),""))</f>
        <v/>
      </c>
      <c r="U225" s="46"/>
      <c r="V225" s="115" t="str">
        <f>IF('Order Form'!$B$14="Post Code","",IF(ISNUMBER($H225),IF('Order Form'!$K$14="Yes",'Order Form'!$B$14,""),""))</f>
        <v/>
      </c>
      <c r="W225" s="110" t="str">
        <f>IF('Order Form'!$B$15="Country","",IF(ISNUMBER($H225),IF('Order Form'!$K$14="Yes",VLOOKUP('Order Form'!$B$15,Lists!N:O,2,0),""),""))</f>
        <v/>
      </c>
      <c r="X225" s="112"/>
      <c r="Y225" s="111" t="str">
        <f>IF('Order Form'!$F$8="Phone","",IF(ISNUMBER($H225),IF('Order Form'!$K$14="Yes",'Order Form'!$F$8,""),""))</f>
        <v/>
      </c>
      <c r="Z225" s="109" t="str">
        <f>IF('Order Form'!$F$9="Email","",IF(ISNUMBER($H225),IF('Order Form'!$K$14="Yes",'Order Form'!$F$9,""),""))</f>
        <v/>
      </c>
      <c r="AA225" s="50"/>
      <c r="AC225" s="98" t="str">
        <f>IF(ISNUMBER(($H225)),LEFT('Order Form'!$K$10,2),"")</f>
        <v/>
      </c>
      <c r="AD225" s="46"/>
      <c r="AE225" s="98" t="str">
        <f>IF(AC225="GR",LEFT('Order Form'!$K$11,2),"")</f>
        <v/>
      </c>
      <c r="AF225" s="46"/>
      <c r="AG225" s="50"/>
      <c r="AH225" s="50"/>
      <c r="AI225" s="98" t="str">
        <f>IF(ISNUMBER(($H225)),IF('Order Form'!$K$16="Yes","P",""),"")</f>
        <v/>
      </c>
      <c r="AJ225" s="46"/>
      <c r="AK225" s="118"/>
      <c r="AL225" s="118"/>
      <c r="AM225" s="46"/>
      <c r="AN225" s="46"/>
      <c r="AO225" s="50"/>
      <c r="AP225" s="46"/>
      <c r="AQ225" s="50"/>
      <c r="AR225" s="50"/>
      <c r="AS225" s="50"/>
      <c r="AZ225" s="98" t="str">
        <f>IF(ISNUMBER(($H225)),IF('Order Form'!$K$15="Yes","Y",""),"")</f>
        <v/>
      </c>
      <c r="BD225" s="99" t="e">
        <f>IF('Order Form'!#REF!&gt;0,"OF"," ")</f>
        <v>#REF!</v>
      </c>
      <c r="BE225" s="98" t="e">
        <f>IF('Order Form'!#REF!&gt;0,"Y"," ")</f>
        <v>#REF!</v>
      </c>
      <c r="BF225" s="98" t="e">
        <f>IF('Order Form'!#REF!&gt;0,"STANDARD"," ")</f>
        <v>#REF!</v>
      </c>
    </row>
    <row r="226" spans="1:58">
      <c r="A226" s="46"/>
      <c r="B226" s="105" t="str">
        <f>IF(ISNUMBER(($H226)),'Order Form'!$D$5,"")</f>
        <v/>
      </c>
      <c r="C226" s="104" t="str">
        <f>IF(ISNUMBER(($H226)),'Order Form'!$G$5,"")</f>
        <v/>
      </c>
      <c r="D226" s="104" t="e">
        <f>IF('Order Form'!#REF!="","",IF(ISNUMBER(($H226)),'Order Form'!#REF!,""))</f>
        <v>#REF!</v>
      </c>
      <c r="E226" s="47"/>
      <c r="F226" s="103" t="str">
        <f>IF(ISNUMBER((H226)),SUBSTITUTE(SUBSTITUTE('Order Form'!#REF!,"-","")," ",""),"")</f>
        <v/>
      </c>
      <c r="G226" s="48"/>
      <c r="H226" s="102" t="e">
        <f>IF('Order Form'!#REF!&gt;0,'Order Form'!#REF!," ")</f>
        <v>#REF!</v>
      </c>
      <c r="I226" s="101" t="str">
        <f>IF('Order Form'!$K$13="Yes",(IF('Order Form'!#REF!&gt;0,"",IF('Order Form'!$K$10&lt;&gt;"GR - Gratis",IF('Order Form'!#REF!=0,"",IF(ISNUMBER($H226),'Order Form'!#REF!,"")),""))),"")</f>
        <v/>
      </c>
      <c r="J226" s="101" t="str">
        <f>IF('Order Form'!$K$13="Yes",(IF('Order Form'!#REF!=0,"",IF('Order Form'!$K$10&lt;&gt;"GR - Gratis",IF(ISNUMBER($H226),'Order Form'!#REF!,""),""))),"")</f>
        <v/>
      </c>
      <c r="K226" s="49"/>
      <c r="L226" s="101" t="e">
        <f>IF('Order Form'!#REF!&gt;0,"",IF('Order Form'!#REF!=0,"",IF('Order Form'!$K$10&lt;&gt;"GR - Gratis",IF('Order Form'!$K$12="Yes",IF(ISNUMBER($H226),'Order Form'!#REF!*100,""),""),"")))</f>
        <v>#REF!</v>
      </c>
      <c r="M226" s="101" t="e">
        <f>IF('Order Form'!#REF!&gt;0,"",IF('Order Form'!$K$17=0,"",IF('Order Form'!$K$17=0,"",IF('Order Form'!$K$10&lt;&gt;"GR - Gratis",IF('Order Form'!$K$12="Yes",IF(ISNUMBER($H226),'Order Form'!$K$17*100,""),""),""))))</f>
        <v>#REF!</v>
      </c>
      <c r="N226" s="50"/>
      <c r="O226" s="100" t="str">
        <f>IF('Order Form'!$B$8="Name / Attent Of","",IF(ISNUMBER($H226),IF('Order Form'!$K$14="Yes",'Order Form'!$B$8,""),""))</f>
        <v/>
      </c>
      <c r="P226" s="108" t="str">
        <f>IF('Order Form'!$B$9="Company / Department","",IF(ISNUMBER($H226),IF('Order Form'!$K$14="Yes",'Order Form'!$B$9,""),""))</f>
        <v/>
      </c>
      <c r="Q226" s="100" t="str">
        <f>IF('Order Form'!$B$10="Address 1","",IF(ISNUMBER($H226),IF('Order Form'!$K$14="Yes",'Order Form'!$B$10,""),""))</f>
        <v/>
      </c>
      <c r="R226" s="100" t="str">
        <f>IF('Order Form'!$B$11="Address 2","",IF(ISNUMBER($H226),IF('Order Form'!$K$14="Yes",'Order Form'!$B$11,""),""))</f>
        <v/>
      </c>
      <c r="S226" s="108" t="str">
        <f>IF('Order Form'!$B$12="Address 3","",IF(ISNUMBER($H226),IF('Order Form'!$K$14="Yes",'Order Form'!$B$12,""),""))</f>
        <v/>
      </c>
      <c r="T226" s="100" t="str">
        <f>IF('Order Form'!$B$13="Town","",IF(ISNUMBER($H226),IF('Order Form'!$K$14="Yes",'Order Form'!$B$13,""),""))</f>
        <v/>
      </c>
      <c r="U226" s="46"/>
      <c r="V226" s="115" t="str">
        <f>IF('Order Form'!$B$14="Post Code","",IF(ISNUMBER($H226),IF('Order Form'!$K$14="Yes",'Order Form'!$B$14,""),""))</f>
        <v/>
      </c>
      <c r="W226" s="110" t="str">
        <f>IF('Order Form'!$B$15="Country","",IF(ISNUMBER($H226),IF('Order Form'!$K$14="Yes",VLOOKUP('Order Form'!$B$15,Lists!N:O,2,0),""),""))</f>
        <v/>
      </c>
      <c r="X226" s="112"/>
      <c r="Y226" s="111" t="str">
        <f>IF('Order Form'!$F$8="Phone","",IF(ISNUMBER($H226),IF('Order Form'!$K$14="Yes",'Order Form'!$F$8,""),""))</f>
        <v/>
      </c>
      <c r="Z226" s="109" t="str">
        <f>IF('Order Form'!$F$9="Email","",IF(ISNUMBER($H226),IF('Order Form'!$K$14="Yes",'Order Form'!$F$9,""),""))</f>
        <v/>
      </c>
      <c r="AA226" s="50"/>
      <c r="AC226" s="98" t="str">
        <f>IF(ISNUMBER(($H226)),LEFT('Order Form'!$K$10,2),"")</f>
        <v/>
      </c>
      <c r="AD226" s="46"/>
      <c r="AE226" s="98" t="str">
        <f>IF(AC226="GR",LEFT('Order Form'!$K$11,2),"")</f>
        <v/>
      </c>
      <c r="AF226" s="46"/>
      <c r="AG226" s="50"/>
      <c r="AH226" s="50"/>
      <c r="AI226" s="98" t="str">
        <f>IF(ISNUMBER(($H226)),IF('Order Form'!$K$16="Yes","P",""),"")</f>
        <v/>
      </c>
      <c r="AJ226" s="46"/>
      <c r="AK226" s="118"/>
      <c r="AL226" s="118"/>
      <c r="AM226" s="46"/>
      <c r="AN226" s="46"/>
      <c r="AO226" s="50"/>
      <c r="AP226" s="46"/>
      <c r="AQ226" s="50"/>
      <c r="AR226" s="50"/>
      <c r="AS226" s="50"/>
      <c r="AZ226" s="98" t="str">
        <f>IF(ISNUMBER(($H226)),IF('Order Form'!$K$15="Yes","Y",""),"")</f>
        <v/>
      </c>
      <c r="BD226" s="99" t="e">
        <f>IF('Order Form'!#REF!&gt;0,"OF"," ")</f>
        <v>#REF!</v>
      </c>
      <c r="BE226" s="98" t="e">
        <f>IF('Order Form'!#REF!&gt;0,"Y"," ")</f>
        <v>#REF!</v>
      </c>
      <c r="BF226" s="98" t="e">
        <f>IF('Order Form'!#REF!&gt;0,"STANDARD"," ")</f>
        <v>#REF!</v>
      </c>
    </row>
    <row r="227" spans="1:58">
      <c r="A227" s="46"/>
      <c r="B227" s="105" t="str">
        <f>IF(ISNUMBER(($H227)),'Order Form'!$D$5,"")</f>
        <v/>
      </c>
      <c r="C227" s="104" t="str">
        <f>IF(ISNUMBER(($H227)),'Order Form'!$G$5,"")</f>
        <v/>
      </c>
      <c r="D227" s="104" t="e">
        <f>IF('Order Form'!#REF!="","",IF(ISNUMBER(($H227)),'Order Form'!#REF!,""))</f>
        <v>#REF!</v>
      </c>
      <c r="E227" s="47"/>
      <c r="F227" s="103" t="str">
        <f>IF(ISNUMBER((H227)),SUBSTITUTE(SUBSTITUTE('Order Form'!#REF!,"-","")," ",""),"")</f>
        <v/>
      </c>
      <c r="G227" s="48"/>
      <c r="H227" s="102" t="e">
        <f>IF('Order Form'!#REF!&gt;0,'Order Form'!#REF!," ")</f>
        <v>#REF!</v>
      </c>
      <c r="I227" s="101" t="str">
        <f>IF('Order Form'!$K$13="Yes",(IF('Order Form'!#REF!&gt;0,"",IF('Order Form'!$K$10&lt;&gt;"GR - Gratis",IF('Order Form'!#REF!=0,"",IF(ISNUMBER($H227),'Order Form'!#REF!,"")),""))),"")</f>
        <v/>
      </c>
      <c r="J227" s="101" t="str">
        <f>IF('Order Form'!$K$13="Yes",(IF('Order Form'!#REF!=0,"",IF('Order Form'!$K$10&lt;&gt;"GR - Gratis",IF(ISNUMBER($H227),'Order Form'!#REF!,""),""))),"")</f>
        <v/>
      </c>
      <c r="K227" s="49"/>
      <c r="L227" s="101" t="e">
        <f>IF('Order Form'!#REF!&gt;0,"",IF('Order Form'!#REF!=0,"",IF('Order Form'!$K$10&lt;&gt;"GR - Gratis",IF('Order Form'!$K$12="Yes",IF(ISNUMBER($H227),'Order Form'!#REF!*100,""),""),"")))</f>
        <v>#REF!</v>
      </c>
      <c r="M227" s="101" t="e">
        <f>IF('Order Form'!#REF!&gt;0,"",IF('Order Form'!$K$17=0,"",IF('Order Form'!$K$17=0,"",IF('Order Form'!$K$10&lt;&gt;"GR - Gratis",IF('Order Form'!$K$12="Yes",IF(ISNUMBER($H227),'Order Form'!$K$17*100,""),""),""))))</f>
        <v>#REF!</v>
      </c>
      <c r="N227" s="50"/>
      <c r="O227" s="100" t="str">
        <f>IF('Order Form'!$B$8="Name / Attent Of","",IF(ISNUMBER($H227),IF('Order Form'!$K$14="Yes",'Order Form'!$B$8,""),""))</f>
        <v/>
      </c>
      <c r="P227" s="108" t="str">
        <f>IF('Order Form'!$B$9="Company / Department","",IF(ISNUMBER($H227),IF('Order Form'!$K$14="Yes",'Order Form'!$B$9,""),""))</f>
        <v/>
      </c>
      <c r="Q227" s="100" t="str">
        <f>IF('Order Form'!$B$10="Address 1","",IF(ISNUMBER($H227),IF('Order Form'!$K$14="Yes",'Order Form'!$B$10,""),""))</f>
        <v/>
      </c>
      <c r="R227" s="100" t="str">
        <f>IF('Order Form'!$B$11="Address 2","",IF(ISNUMBER($H227),IF('Order Form'!$K$14="Yes",'Order Form'!$B$11,""),""))</f>
        <v/>
      </c>
      <c r="S227" s="108" t="str">
        <f>IF('Order Form'!$B$12="Address 3","",IF(ISNUMBER($H227),IF('Order Form'!$K$14="Yes",'Order Form'!$B$12,""),""))</f>
        <v/>
      </c>
      <c r="T227" s="100" t="str">
        <f>IF('Order Form'!$B$13="Town","",IF(ISNUMBER($H227),IF('Order Form'!$K$14="Yes",'Order Form'!$B$13,""),""))</f>
        <v/>
      </c>
      <c r="U227" s="46"/>
      <c r="V227" s="115" t="str">
        <f>IF('Order Form'!$B$14="Post Code","",IF(ISNUMBER($H227),IF('Order Form'!$K$14="Yes",'Order Form'!$B$14,""),""))</f>
        <v/>
      </c>
      <c r="W227" s="110" t="str">
        <f>IF('Order Form'!$B$15="Country","",IF(ISNUMBER($H227),IF('Order Form'!$K$14="Yes",VLOOKUP('Order Form'!$B$15,Lists!N:O,2,0),""),""))</f>
        <v/>
      </c>
      <c r="X227" s="112"/>
      <c r="Y227" s="111" t="str">
        <f>IF('Order Form'!$F$8="Phone","",IF(ISNUMBER($H227),IF('Order Form'!$K$14="Yes",'Order Form'!$F$8,""),""))</f>
        <v/>
      </c>
      <c r="Z227" s="109" t="str">
        <f>IF('Order Form'!$F$9="Email","",IF(ISNUMBER($H227),IF('Order Form'!$K$14="Yes",'Order Form'!$F$9,""),""))</f>
        <v/>
      </c>
      <c r="AA227" s="50"/>
      <c r="AC227" s="98" t="str">
        <f>IF(ISNUMBER(($H227)),LEFT('Order Form'!$K$10,2),"")</f>
        <v/>
      </c>
      <c r="AD227" s="46"/>
      <c r="AE227" s="98" t="str">
        <f>IF(AC227="GR",LEFT('Order Form'!$K$11,2),"")</f>
        <v/>
      </c>
      <c r="AF227" s="46"/>
      <c r="AG227" s="50"/>
      <c r="AH227" s="50"/>
      <c r="AI227" s="98" t="str">
        <f>IF(ISNUMBER(($H227)),IF('Order Form'!$K$16="Yes","P",""),"")</f>
        <v/>
      </c>
      <c r="AJ227" s="46"/>
      <c r="AK227" s="118"/>
      <c r="AL227" s="118"/>
      <c r="AM227" s="46"/>
      <c r="AN227" s="46"/>
      <c r="AO227" s="50"/>
      <c r="AP227" s="46"/>
      <c r="AQ227" s="50"/>
      <c r="AR227" s="50"/>
      <c r="AS227" s="50"/>
      <c r="AZ227" s="98" t="str">
        <f>IF(ISNUMBER(($H227)),IF('Order Form'!$K$15="Yes","Y",""),"")</f>
        <v/>
      </c>
      <c r="BD227" s="99" t="e">
        <f>IF('Order Form'!#REF!&gt;0,"OF"," ")</f>
        <v>#REF!</v>
      </c>
      <c r="BE227" s="98" t="e">
        <f>IF('Order Form'!#REF!&gt;0,"Y"," ")</f>
        <v>#REF!</v>
      </c>
      <c r="BF227" s="98" t="e">
        <f>IF('Order Form'!#REF!&gt;0,"STANDARD"," ")</f>
        <v>#REF!</v>
      </c>
    </row>
    <row r="228" spans="1:58">
      <c r="A228" s="46"/>
      <c r="B228" s="105" t="str">
        <f>IF(ISNUMBER(($H228)),'Order Form'!$D$5,"")</f>
        <v/>
      </c>
      <c r="C228" s="104" t="str">
        <f>IF(ISNUMBER(($H228)),'Order Form'!$G$5,"")</f>
        <v/>
      </c>
      <c r="D228" s="104" t="e">
        <f>IF('Order Form'!#REF!="","",IF(ISNUMBER(($H228)),'Order Form'!#REF!,""))</f>
        <v>#REF!</v>
      </c>
      <c r="E228" s="47"/>
      <c r="F228" s="103" t="str">
        <f>IF(ISNUMBER((H228)),SUBSTITUTE(SUBSTITUTE('Order Form'!#REF!,"-","")," ",""),"")</f>
        <v/>
      </c>
      <c r="G228" s="48"/>
      <c r="H228" s="102" t="e">
        <f>IF('Order Form'!#REF!&gt;0,'Order Form'!#REF!," ")</f>
        <v>#REF!</v>
      </c>
      <c r="I228" s="101" t="str">
        <f>IF('Order Form'!$K$13="Yes",(IF('Order Form'!#REF!&gt;0,"",IF('Order Form'!$K$10&lt;&gt;"GR - Gratis",IF('Order Form'!#REF!=0,"",IF(ISNUMBER($H228),'Order Form'!#REF!,"")),""))),"")</f>
        <v/>
      </c>
      <c r="J228" s="101" t="str">
        <f>IF('Order Form'!$K$13="Yes",(IF('Order Form'!#REF!=0,"",IF('Order Form'!$K$10&lt;&gt;"GR - Gratis",IF(ISNUMBER($H228),'Order Form'!#REF!,""),""))),"")</f>
        <v/>
      </c>
      <c r="K228" s="49"/>
      <c r="L228" s="101" t="e">
        <f>IF('Order Form'!#REF!&gt;0,"",IF('Order Form'!#REF!=0,"",IF('Order Form'!$K$10&lt;&gt;"GR - Gratis",IF('Order Form'!$K$12="Yes",IF(ISNUMBER($H228),'Order Form'!#REF!*100,""),""),"")))</f>
        <v>#REF!</v>
      </c>
      <c r="M228" s="101" t="e">
        <f>IF('Order Form'!#REF!&gt;0,"",IF('Order Form'!$K$17=0,"",IF('Order Form'!$K$17=0,"",IF('Order Form'!$K$10&lt;&gt;"GR - Gratis",IF('Order Form'!$K$12="Yes",IF(ISNUMBER($H228),'Order Form'!$K$17*100,""),""),""))))</f>
        <v>#REF!</v>
      </c>
      <c r="N228" s="50"/>
      <c r="O228" s="100" t="str">
        <f>IF('Order Form'!$B$8="Name / Attent Of","",IF(ISNUMBER($H228),IF('Order Form'!$K$14="Yes",'Order Form'!$B$8,""),""))</f>
        <v/>
      </c>
      <c r="P228" s="108" t="str">
        <f>IF('Order Form'!$B$9="Company / Department","",IF(ISNUMBER($H228),IF('Order Form'!$K$14="Yes",'Order Form'!$B$9,""),""))</f>
        <v/>
      </c>
      <c r="Q228" s="100" t="str">
        <f>IF('Order Form'!$B$10="Address 1","",IF(ISNUMBER($H228),IF('Order Form'!$K$14="Yes",'Order Form'!$B$10,""),""))</f>
        <v/>
      </c>
      <c r="R228" s="100" t="str">
        <f>IF('Order Form'!$B$11="Address 2","",IF(ISNUMBER($H228),IF('Order Form'!$K$14="Yes",'Order Form'!$B$11,""),""))</f>
        <v/>
      </c>
      <c r="S228" s="108" t="str">
        <f>IF('Order Form'!$B$12="Address 3","",IF(ISNUMBER($H228),IF('Order Form'!$K$14="Yes",'Order Form'!$B$12,""),""))</f>
        <v/>
      </c>
      <c r="T228" s="100" t="str">
        <f>IF('Order Form'!$B$13="Town","",IF(ISNUMBER($H228),IF('Order Form'!$K$14="Yes",'Order Form'!$B$13,""),""))</f>
        <v/>
      </c>
      <c r="U228" s="46"/>
      <c r="V228" s="115" t="str">
        <f>IF('Order Form'!$B$14="Post Code","",IF(ISNUMBER($H228),IF('Order Form'!$K$14="Yes",'Order Form'!$B$14,""),""))</f>
        <v/>
      </c>
      <c r="W228" s="110" t="str">
        <f>IF('Order Form'!$B$15="Country","",IF(ISNUMBER($H228),IF('Order Form'!$K$14="Yes",VLOOKUP('Order Form'!$B$15,Lists!N:O,2,0),""),""))</f>
        <v/>
      </c>
      <c r="X228" s="112"/>
      <c r="Y228" s="111" t="str">
        <f>IF('Order Form'!$F$8="Phone","",IF(ISNUMBER($H228),IF('Order Form'!$K$14="Yes",'Order Form'!$F$8,""),""))</f>
        <v/>
      </c>
      <c r="Z228" s="109" t="str">
        <f>IF('Order Form'!$F$9="Email","",IF(ISNUMBER($H228),IF('Order Form'!$K$14="Yes",'Order Form'!$F$9,""),""))</f>
        <v/>
      </c>
      <c r="AA228" s="50"/>
      <c r="AC228" s="98" t="str">
        <f>IF(ISNUMBER(($H228)),LEFT('Order Form'!$K$10,2),"")</f>
        <v/>
      </c>
      <c r="AD228" s="46"/>
      <c r="AE228" s="98" t="str">
        <f>IF(AC228="GR",LEFT('Order Form'!$K$11,2),"")</f>
        <v/>
      </c>
      <c r="AF228" s="46"/>
      <c r="AG228" s="50"/>
      <c r="AH228" s="50"/>
      <c r="AI228" s="98" t="str">
        <f>IF(ISNUMBER(($H228)),IF('Order Form'!$K$16="Yes","P",""),"")</f>
        <v/>
      </c>
      <c r="AJ228" s="46"/>
      <c r="AK228" s="118"/>
      <c r="AL228" s="118"/>
      <c r="AM228" s="46"/>
      <c r="AN228" s="46"/>
      <c r="AO228" s="50"/>
      <c r="AP228" s="46"/>
      <c r="AQ228" s="50"/>
      <c r="AR228" s="50"/>
      <c r="AS228" s="50"/>
      <c r="AZ228" s="98" t="str">
        <f>IF(ISNUMBER(($H228)),IF('Order Form'!$K$15="Yes","Y",""),"")</f>
        <v/>
      </c>
      <c r="BD228" s="99" t="e">
        <f>IF('Order Form'!#REF!&gt;0,"OF"," ")</f>
        <v>#REF!</v>
      </c>
      <c r="BE228" s="98" t="e">
        <f>IF('Order Form'!#REF!&gt;0,"Y"," ")</f>
        <v>#REF!</v>
      </c>
      <c r="BF228" s="98" t="e">
        <f>IF('Order Form'!#REF!&gt;0,"STANDARD"," ")</f>
        <v>#REF!</v>
      </c>
    </row>
    <row r="229" spans="1:58">
      <c r="A229" s="46"/>
      <c r="B229" s="105" t="str">
        <f>IF(ISNUMBER(($H229)),'Order Form'!$D$5,"")</f>
        <v/>
      </c>
      <c r="C229" s="104" t="str">
        <f>IF(ISNUMBER(($H229)),'Order Form'!$G$5,"")</f>
        <v/>
      </c>
      <c r="D229" s="104" t="e">
        <f>IF('Order Form'!#REF!="","",IF(ISNUMBER(($H229)),'Order Form'!#REF!,""))</f>
        <v>#REF!</v>
      </c>
      <c r="E229" s="47"/>
      <c r="F229" s="103" t="str">
        <f>IF(ISNUMBER((H229)),SUBSTITUTE(SUBSTITUTE('Order Form'!#REF!,"-","")," ",""),"")</f>
        <v/>
      </c>
      <c r="G229" s="48"/>
      <c r="H229" s="102" t="e">
        <f>IF('Order Form'!#REF!&gt;0,'Order Form'!#REF!," ")</f>
        <v>#REF!</v>
      </c>
      <c r="I229" s="101" t="str">
        <f>IF('Order Form'!$K$13="Yes",(IF('Order Form'!#REF!&gt;0,"",IF('Order Form'!$K$10&lt;&gt;"GR - Gratis",IF('Order Form'!#REF!=0,"",IF(ISNUMBER($H229),'Order Form'!#REF!,"")),""))),"")</f>
        <v/>
      </c>
      <c r="J229" s="101" t="str">
        <f>IF('Order Form'!$K$13="Yes",(IF('Order Form'!#REF!=0,"",IF('Order Form'!$K$10&lt;&gt;"GR - Gratis",IF(ISNUMBER($H229),'Order Form'!#REF!,""),""))),"")</f>
        <v/>
      </c>
      <c r="K229" s="49"/>
      <c r="L229" s="101" t="e">
        <f>IF('Order Form'!#REF!&gt;0,"",IF('Order Form'!#REF!=0,"",IF('Order Form'!$K$10&lt;&gt;"GR - Gratis",IF('Order Form'!$K$12="Yes",IF(ISNUMBER($H229),'Order Form'!#REF!*100,""),""),"")))</f>
        <v>#REF!</v>
      </c>
      <c r="M229" s="101" t="e">
        <f>IF('Order Form'!#REF!&gt;0,"",IF('Order Form'!$K$17=0,"",IF('Order Form'!$K$17=0,"",IF('Order Form'!$K$10&lt;&gt;"GR - Gratis",IF('Order Form'!$K$12="Yes",IF(ISNUMBER($H229),'Order Form'!$K$17*100,""),""),""))))</f>
        <v>#REF!</v>
      </c>
      <c r="N229" s="50"/>
      <c r="O229" s="100" t="str">
        <f>IF('Order Form'!$B$8="Name / Attent Of","",IF(ISNUMBER($H229),IF('Order Form'!$K$14="Yes",'Order Form'!$B$8,""),""))</f>
        <v/>
      </c>
      <c r="P229" s="108" t="str">
        <f>IF('Order Form'!$B$9="Company / Department","",IF(ISNUMBER($H229),IF('Order Form'!$K$14="Yes",'Order Form'!$B$9,""),""))</f>
        <v/>
      </c>
      <c r="Q229" s="100" t="str">
        <f>IF('Order Form'!$B$10="Address 1","",IF(ISNUMBER($H229),IF('Order Form'!$K$14="Yes",'Order Form'!$B$10,""),""))</f>
        <v/>
      </c>
      <c r="R229" s="100" t="str">
        <f>IF('Order Form'!$B$11="Address 2","",IF(ISNUMBER($H229),IF('Order Form'!$K$14="Yes",'Order Form'!$B$11,""),""))</f>
        <v/>
      </c>
      <c r="S229" s="108" t="str">
        <f>IF('Order Form'!$B$12="Address 3","",IF(ISNUMBER($H229),IF('Order Form'!$K$14="Yes",'Order Form'!$B$12,""),""))</f>
        <v/>
      </c>
      <c r="T229" s="100" t="str">
        <f>IF('Order Form'!$B$13="Town","",IF(ISNUMBER($H229),IF('Order Form'!$K$14="Yes",'Order Form'!$B$13,""),""))</f>
        <v/>
      </c>
      <c r="U229" s="46"/>
      <c r="V229" s="115" t="str">
        <f>IF('Order Form'!$B$14="Post Code","",IF(ISNUMBER($H229),IF('Order Form'!$K$14="Yes",'Order Form'!$B$14,""),""))</f>
        <v/>
      </c>
      <c r="W229" s="110" t="str">
        <f>IF('Order Form'!$B$15="Country","",IF(ISNUMBER($H229),IF('Order Form'!$K$14="Yes",VLOOKUP('Order Form'!$B$15,Lists!N:O,2,0),""),""))</f>
        <v/>
      </c>
      <c r="X229" s="112"/>
      <c r="Y229" s="111" t="str">
        <f>IF('Order Form'!$F$8="Phone","",IF(ISNUMBER($H229),IF('Order Form'!$K$14="Yes",'Order Form'!$F$8,""),""))</f>
        <v/>
      </c>
      <c r="Z229" s="109" t="str">
        <f>IF('Order Form'!$F$9="Email","",IF(ISNUMBER($H229),IF('Order Form'!$K$14="Yes",'Order Form'!$F$9,""),""))</f>
        <v/>
      </c>
      <c r="AA229" s="50"/>
      <c r="AC229" s="98" t="str">
        <f>IF(ISNUMBER(($H229)),LEFT('Order Form'!$K$10,2),"")</f>
        <v/>
      </c>
      <c r="AD229" s="46"/>
      <c r="AE229" s="98" t="str">
        <f>IF(AC229="GR",LEFT('Order Form'!$K$11,2),"")</f>
        <v/>
      </c>
      <c r="AF229" s="46"/>
      <c r="AG229" s="50"/>
      <c r="AH229" s="50"/>
      <c r="AI229" s="98" t="str">
        <f>IF(ISNUMBER(($H229)),IF('Order Form'!$K$16="Yes","P",""),"")</f>
        <v/>
      </c>
      <c r="AJ229" s="46"/>
      <c r="AK229" s="118"/>
      <c r="AL229" s="118"/>
      <c r="AM229" s="46"/>
      <c r="AN229" s="46"/>
      <c r="AO229" s="50"/>
      <c r="AP229" s="46"/>
      <c r="AQ229" s="50"/>
      <c r="AR229" s="50"/>
      <c r="AS229" s="50"/>
      <c r="AZ229" s="98" t="str">
        <f>IF(ISNUMBER(($H229)),IF('Order Form'!$K$15="Yes","Y",""),"")</f>
        <v/>
      </c>
      <c r="BD229" s="99" t="e">
        <f>IF('Order Form'!#REF!&gt;0,"OF"," ")</f>
        <v>#REF!</v>
      </c>
      <c r="BE229" s="98" t="e">
        <f>IF('Order Form'!#REF!&gt;0,"Y"," ")</f>
        <v>#REF!</v>
      </c>
      <c r="BF229" s="98" t="e">
        <f>IF('Order Form'!#REF!&gt;0,"STANDARD"," ")</f>
        <v>#REF!</v>
      </c>
    </row>
    <row r="230" spans="1:58">
      <c r="A230" s="46"/>
      <c r="B230" s="105" t="str">
        <f>IF(ISNUMBER(($H230)),'Order Form'!$D$5,"")</f>
        <v/>
      </c>
      <c r="C230" s="104" t="str">
        <f>IF(ISNUMBER(($H230)),'Order Form'!$G$5,"")</f>
        <v/>
      </c>
      <c r="D230" s="104" t="e">
        <f>IF('Order Form'!#REF!="","",IF(ISNUMBER(($H230)),'Order Form'!#REF!,""))</f>
        <v>#REF!</v>
      </c>
      <c r="E230" s="47"/>
      <c r="F230" s="103" t="str">
        <f>IF(ISNUMBER((H230)),SUBSTITUTE(SUBSTITUTE('Order Form'!#REF!,"-","")," ",""),"")</f>
        <v/>
      </c>
      <c r="G230" s="48"/>
      <c r="H230" s="102" t="e">
        <f>IF('Order Form'!#REF!&gt;0,'Order Form'!#REF!," ")</f>
        <v>#REF!</v>
      </c>
      <c r="I230" s="101" t="str">
        <f>IF('Order Form'!$K$13="Yes",(IF('Order Form'!#REF!&gt;0,"",IF('Order Form'!$K$10&lt;&gt;"GR - Gratis",IF('Order Form'!#REF!=0,"",IF(ISNUMBER($H230),'Order Form'!#REF!,"")),""))),"")</f>
        <v/>
      </c>
      <c r="J230" s="101" t="str">
        <f>IF('Order Form'!$K$13="Yes",(IF('Order Form'!#REF!=0,"",IF('Order Form'!$K$10&lt;&gt;"GR - Gratis",IF(ISNUMBER($H230),'Order Form'!#REF!,""),""))),"")</f>
        <v/>
      </c>
      <c r="K230" s="49"/>
      <c r="L230" s="101" t="e">
        <f>IF('Order Form'!#REF!&gt;0,"",IF('Order Form'!#REF!=0,"",IF('Order Form'!$K$10&lt;&gt;"GR - Gratis",IF('Order Form'!$K$12="Yes",IF(ISNUMBER($H230),'Order Form'!#REF!*100,""),""),"")))</f>
        <v>#REF!</v>
      </c>
      <c r="M230" s="101" t="e">
        <f>IF('Order Form'!#REF!&gt;0,"",IF('Order Form'!$K$17=0,"",IF('Order Form'!$K$17=0,"",IF('Order Form'!$K$10&lt;&gt;"GR - Gratis",IF('Order Form'!$K$12="Yes",IF(ISNUMBER($H230),'Order Form'!$K$17*100,""),""),""))))</f>
        <v>#REF!</v>
      </c>
      <c r="N230" s="50"/>
      <c r="O230" s="100" t="str">
        <f>IF('Order Form'!$B$8="Name / Attent Of","",IF(ISNUMBER($H230),IF('Order Form'!$K$14="Yes",'Order Form'!$B$8,""),""))</f>
        <v/>
      </c>
      <c r="P230" s="108" t="str">
        <f>IF('Order Form'!$B$9="Company / Department","",IF(ISNUMBER($H230),IF('Order Form'!$K$14="Yes",'Order Form'!$B$9,""),""))</f>
        <v/>
      </c>
      <c r="Q230" s="100" t="str">
        <f>IF('Order Form'!$B$10="Address 1","",IF(ISNUMBER($H230),IF('Order Form'!$K$14="Yes",'Order Form'!$B$10,""),""))</f>
        <v/>
      </c>
      <c r="R230" s="100" t="str">
        <f>IF('Order Form'!$B$11="Address 2","",IF(ISNUMBER($H230),IF('Order Form'!$K$14="Yes",'Order Form'!$B$11,""),""))</f>
        <v/>
      </c>
      <c r="S230" s="108" t="str">
        <f>IF('Order Form'!$B$12="Address 3","",IF(ISNUMBER($H230),IF('Order Form'!$K$14="Yes",'Order Form'!$B$12,""),""))</f>
        <v/>
      </c>
      <c r="T230" s="100" t="str">
        <f>IF('Order Form'!$B$13="Town","",IF(ISNUMBER($H230),IF('Order Form'!$K$14="Yes",'Order Form'!$B$13,""),""))</f>
        <v/>
      </c>
      <c r="U230" s="46"/>
      <c r="V230" s="115" t="str">
        <f>IF('Order Form'!$B$14="Post Code","",IF(ISNUMBER($H230),IF('Order Form'!$K$14="Yes",'Order Form'!$B$14,""),""))</f>
        <v/>
      </c>
      <c r="W230" s="110" t="str">
        <f>IF('Order Form'!$B$15="Country","",IF(ISNUMBER($H230),IF('Order Form'!$K$14="Yes",VLOOKUP('Order Form'!$B$15,Lists!N:O,2,0),""),""))</f>
        <v/>
      </c>
      <c r="X230" s="112"/>
      <c r="Y230" s="111" t="str">
        <f>IF('Order Form'!$F$8="Phone","",IF(ISNUMBER($H230),IF('Order Form'!$K$14="Yes",'Order Form'!$F$8,""),""))</f>
        <v/>
      </c>
      <c r="Z230" s="109" t="str">
        <f>IF('Order Form'!$F$9="Email","",IF(ISNUMBER($H230),IF('Order Form'!$K$14="Yes",'Order Form'!$F$9,""),""))</f>
        <v/>
      </c>
      <c r="AA230" s="50"/>
      <c r="AC230" s="98" t="str">
        <f>IF(ISNUMBER(($H230)),LEFT('Order Form'!$K$10,2),"")</f>
        <v/>
      </c>
      <c r="AD230" s="46"/>
      <c r="AE230" s="98" t="str">
        <f>IF(AC230="GR",LEFT('Order Form'!$K$11,2),"")</f>
        <v/>
      </c>
      <c r="AF230" s="46"/>
      <c r="AG230" s="50"/>
      <c r="AH230" s="50"/>
      <c r="AI230" s="98" t="str">
        <f>IF(ISNUMBER(($H230)),IF('Order Form'!$K$16="Yes","P",""),"")</f>
        <v/>
      </c>
      <c r="AJ230" s="46"/>
      <c r="AK230" s="118"/>
      <c r="AL230" s="118"/>
      <c r="AM230" s="46"/>
      <c r="AN230" s="46"/>
      <c r="AO230" s="50"/>
      <c r="AP230" s="46"/>
      <c r="AQ230" s="50"/>
      <c r="AR230" s="50"/>
      <c r="AS230" s="50"/>
      <c r="AZ230" s="98" t="str">
        <f>IF(ISNUMBER(($H230)),IF('Order Form'!$K$15="Yes","Y",""),"")</f>
        <v/>
      </c>
      <c r="BD230" s="99" t="e">
        <f>IF('Order Form'!#REF!&gt;0,"OF"," ")</f>
        <v>#REF!</v>
      </c>
      <c r="BE230" s="98" t="e">
        <f>IF('Order Form'!#REF!&gt;0,"Y"," ")</f>
        <v>#REF!</v>
      </c>
      <c r="BF230" s="98" t="e">
        <f>IF('Order Form'!#REF!&gt;0,"STANDARD"," ")</f>
        <v>#REF!</v>
      </c>
    </row>
    <row r="231" spans="1:58">
      <c r="A231" s="46"/>
      <c r="B231" s="105" t="str">
        <f>IF(ISNUMBER(($H231)),'Order Form'!$D$5,"")</f>
        <v/>
      </c>
      <c r="C231" s="104" t="str">
        <f>IF(ISNUMBER(($H231)),'Order Form'!$G$5,"")</f>
        <v/>
      </c>
      <c r="D231" s="104" t="e">
        <f>IF('Order Form'!#REF!="","",IF(ISNUMBER(($H231)),'Order Form'!#REF!,""))</f>
        <v>#REF!</v>
      </c>
      <c r="E231" s="47"/>
      <c r="F231" s="103" t="str">
        <f>IF(ISNUMBER((H231)),SUBSTITUTE(SUBSTITUTE('Order Form'!#REF!,"-","")," ",""),"")</f>
        <v/>
      </c>
      <c r="G231" s="48"/>
      <c r="H231" s="102" t="e">
        <f>IF('Order Form'!#REF!&gt;0,'Order Form'!#REF!," ")</f>
        <v>#REF!</v>
      </c>
      <c r="I231" s="101" t="str">
        <f>IF('Order Form'!$K$13="Yes",(IF('Order Form'!#REF!&gt;0,"",IF('Order Form'!$K$10&lt;&gt;"GR - Gratis",IF('Order Form'!#REF!=0,"",IF(ISNUMBER($H231),'Order Form'!#REF!,"")),""))),"")</f>
        <v/>
      </c>
      <c r="J231" s="101" t="str">
        <f>IF('Order Form'!$K$13="Yes",(IF('Order Form'!#REF!=0,"",IF('Order Form'!$K$10&lt;&gt;"GR - Gratis",IF(ISNUMBER($H231),'Order Form'!#REF!,""),""))),"")</f>
        <v/>
      </c>
      <c r="K231" s="49"/>
      <c r="L231" s="101" t="e">
        <f>IF('Order Form'!#REF!&gt;0,"",IF('Order Form'!#REF!=0,"",IF('Order Form'!$K$10&lt;&gt;"GR - Gratis",IF('Order Form'!$K$12="Yes",IF(ISNUMBER($H231),'Order Form'!#REF!*100,""),""),"")))</f>
        <v>#REF!</v>
      </c>
      <c r="M231" s="101" t="e">
        <f>IF('Order Form'!#REF!&gt;0,"",IF('Order Form'!$K$17=0,"",IF('Order Form'!$K$17=0,"",IF('Order Form'!$K$10&lt;&gt;"GR - Gratis",IF('Order Form'!$K$12="Yes",IF(ISNUMBER($H231),'Order Form'!$K$17*100,""),""),""))))</f>
        <v>#REF!</v>
      </c>
      <c r="N231" s="50"/>
      <c r="O231" s="100" t="str">
        <f>IF('Order Form'!$B$8="Name / Attent Of","",IF(ISNUMBER($H231),IF('Order Form'!$K$14="Yes",'Order Form'!$B$8,""),""))</f>
        <v/>
      </c>
      <c r="P231" s="108" t="str">
        <f>IF('Order Form'!$B$9="Company / Department","",IF(ISNUMBER($H231),IF('Order Form'!$K$14="Yes",'Order Form'!$B$9,""),""))</f>
        <v/>
      </c>
      <c r="Q231" s="100" t="str">
        <f>IF('Order Form'!$B$10="Address 1","",IF(ISNUMBER($H231),IF('Order Form'!$K$14="Yes",'Order Form'!$B$10,""),""))</f>
        <v/>
      </c>
      <c r="R231" s="100" t="str">
        <f>IF('Order Form'!$B$11="Address 2","",IF(ISNUMBER($H231),IF('Order Form'!$K$14="Yes",'Order Form'!$B$11,""),""))</f>
        <v/>
      </c>
      <c r="S231" s="108" t="str">
        <f>IF('Order Form'!$B$12="Address 3","",IF(ISNUMBER($H231),IF('Order Form'!$K$14="Yes",'Order Form'!$B$12,""),""))</f>
        <v/>
      </c>
      <c r="T231" s="100" t="str">
        <f>IF('Order Form'!$B$13="Town","",IF(ISNUMBER($H231),IF('Order Form'!$K$14="Yes",'Order Form'!$B$13,""),""))</f>
        <v/>
      </c>
      <c r="U231" s="46"/>
      <c r="V231" s="115" t="str">
        <f>IF('Order Form'!$B$14="Post Code","",IF(ISNUMBER($H231),IF('Order Form'!$K$14="Yes",'Order Form'!$B$14,""),""))</f>
        <v/>
      </c>
      <c r="W231" s="110" t="str">
        <f>IF('Order Form'!$B$15="Country","",IF(ISNUMBER($H231),IF('Order Form'!$K$14="Yes",VLOOKUP('Order Form'!$B$15,Lists!N:O,2,0),""),""))</f>
        <v/>
      </c>
      <c r="X231" s="112"/>
      <c r="Y231" s="111" t="str">
        <f>IF('Order Form'!$F$8="Phone","",IF(ISNUMBER($H231),IF('Order Form'!$K$14="Yes",'Order Form'!$F$8,""),""))</f>
        <v/>
      </c>
      <c r="Z231" s="109" t="str">
        <f>IF('Order Form'!$F$9="Email","",IF(ISNUMBER($H231),IF('Order Form'!$K$14="Yes",'Order Form'!$F$9,""),""))</f>
        <v/>
      </c>
      <c r="AA231" s="50"/>
      <c r="AC231" s="98" t="str">
        <f>IF(ISNUMBER(($H231)),LEFT('Order Form'!$K$10,2),"")</f>
        <v/>
      </c>
      <c r="AD231" s="46"/>
      <c r="AE231" s="98" t="str">
        <f>IF(AC231="GR",LEFT('Order Form'!$K$11,2),"")</f>
        <v/>
      </c>
      <c r="AF231" s="46"/>
      <c r="AG231" s="50"/>
      <c r="AH231" s="50"/>
      <c r="AI231" s="98" t="str">
        <f>IF(ISNUMBER(($H231)),IF('Order Form'!$K$16="Yes","P",""),"")</f>
        <v/>
      </c>
      <c r="AJ231" s="46"/>
      <c r="AK231" s="118"/>
      <c r="AL231" s="118"/>
      <c r="AM231" s="46"/>
      <c r="AN231" s="46"/>
      <c r="AO231" s="50"/>
      <c r="AP231" s="46"/>
      <c r="AQ231" s="50"/>
      <c r="AR231" s="50"/>
      <c r="AS231" s="50"/>
      <c r="AZ231" s="98" t="str">
        <f>IF(ISNUMBER(($H231)),IF('Order Form'!$K$15="Yes","Y",""),"")</f>
        <v/>
      </c>
      <c r="BD231" s="99" t="e">
        <f>IF('Order Form'!#REF!&gt;0,"OF"," ")</f>
        <v>#REF!</v>
      </c>
      <c r="BE231" s="98" t="e">
        <f>IF('Order Form'!#REF!&gt;0,"Y"," ")</f>
        <v>#REF!</v>
      </c>
      <c r="BF231" s="98" t="e">
        <f>IF('Order Form'!#REF!&gt;0,"STANDARD"," ")</f>
        <v>#REF!</v>
      </c>
    </row>
    <row r="232" spans="1:58">
      <c r="A232" s="46"/>
      <c r="B232" s="105" t="str">
        <f>IF(ISNUMBER(($H232)),'Order Form'!$D$5,"")</f>
        <v/>
      </c>
      <c r="C232" s="104" t="str">
        <f>IF(ISNUMBER(($H232)),'Order Form'!$G$5,"")</f>
        <v/>
      </c>
      <c r="D232" s="104" t="e">
        <f>IF('Order Form'!#REF!="","",IF(ISNUMBER(($H232)),'Order Form'!#REF!,""))</f>
        <v>#REF!</v>
      </c>
      <c r="E232" s="47"/>
      <c r="F232" s="103" t="str">
        <f>IF(ISNUMBER((H232)),SUBSTITUTE(SUBSTITUTE('Order Form'!#REF!,"-","")," ",""),"")</f>
        <v/>
      </c>
      <c r="G232" s="48"/>
      <c r="H232" s="102" t="e">
        <f>IF('Order Form'!#REF!&gt;0,'Order Form'!#REF!," ")</f>
        <v>#REF!</v>
      </c>
      <c r="I232" s="101" t="str">
        <f>IF('Order Form'!$K$13="Yes",(IF('Order Form'!#REF!&gt;0,"",IF('Order Form'!$K$10&lt;&gt;"GR - Gratis",IF('Order Form'!#REF!=0,"",IF(ISNUMBER($H232),'Order Form'!#REF!,"")),""))),"")</f>
        <v/>
      </c>
      <c r="J232" s="101" t="str">
        <f>IF('Order Form'!$K$13="Yes",(IF('Order Form'!#REF!=0,"",IF('Order Form'!$K$10&lt;&gt;"GR - Gratis",IF(ISNUMBER($H232),'Order Form'!#REF!,""),""))),"")</f>
        <v/>
      </c>
      <c r="K232" s="49"/>
      <c r="L232" s="101" t="e">
        <f>IF('Order Form'!#REF!&gt;0,"",IF('Order Form'!#REF!=0,"",IF('Order Form'!$K$10&lt;&gt;"GR - Gratis",IF('Order Form'!$K$12="Yes",IF(ISNUMBER($H232),'Order Form'!#REF!*100,""),""),"")))</f>
        <v>#REF!</v>
      </c>
      <c r="M232" s="101" t="e">
        <f>IF('Order Form'!#REF!&gt;0,"",IF('Order Form'!$K$17=0,"",IF('Order Form'!$K$17=0,"",IF('Order Form'!$K$10&lt;&gt;"GR - Gratis",IF('Order Form'!$K$12="Yes",IF(ISNUMBER($H232),'Order Form'!$K$17*100,""),""),""))))</f>
        <v>#REF!</v>
      </c>
      <c r="N232" s="50"/>
      <c r="O232" s="100" t="str">
        <f>IF('Order Form'!$B$8="Name / Attent Of","",IF(ISNUMBER($H232),IF('Order Form'!$K$14="Yes",'Order Form'!$B$8,""),""))</f>
        <v/>
      </c>
      <c r="P232" s="108" t="str">
        <f>IF('Order Form'!$B$9="Company / Department","",IF(ISNUMBER($H232),IF('Order Form'!$K$14="Yes",'Order Form'!$B$9,""),""))</f>
        <v/>
      </c>
      <c r="Q232" s="100" t="str">
        <f>IF('Order Form'!$B$10="Address 1","",IF(ISNUMBER($H232),IF('Order Form'!$K$14="Yes",'Order Form'!$B$10,""),""))</f>
        <v/>
      </c>
      <c r="R232" s="100" t="str">
        <f>IF('Order Form'!$B$11="Address 2","",IF(ISNUMBER($H232),IF('Order Form'!$K$14="Yes",'Order Form'!$B$11,""),""))</f>
        <v/>
      </c>
      <c r="S232" s="108" t="str">
        <f>IF('Order Form'!$B$12="Address 3","",IF(ISNUMBER($H232),IF('Order Form'!$K$14="Yes",'Order Form'!$B$12,""),""))</f>
        <v/>
      </c>
      <c r="T232" s="100" t="str">
        <f>IF('Order Form'!$B$13="Town","",IF(ISNUMBER($H232),IF('Order Form'!$K$14="Yes",'Order Form'!$B$13,""),""))</f>
        <v/>
      </c>
      <c r="U232" s="46"/>
      <c r="V232" s="115" t="str">
        <f>IF('Order Form'!$B$14="Post Code","",IF(ISNUMBER($H232),IF('Order Form'!$K$14="Yes",'Order Form'!$B$14,""),""))</f>
        <v/>
      </c>
      <c r="W232" s="110" t="str">
        <f>IF('Order Form'!$B$15="Country","",IF(ISNUMBER($H232),IF('Order Form'!$K$14="Yes",VLOOKUP('Order Form'!$B$15,Lists!N:O,2,0),""),""))</f>
        <v/>
      </c>
      <c r="X232" s="112"/>
      <c r="Y232" s="111" t="str">
        <f>IF('Order Form'!$F$8="Phone","",IF(ISNUMBER($H232),IF('Order Form'!$K$14="Yes",'Order Form'!$F$8,""),""))</f>
        <v/>
      </c>
      <c r="Z232" s="109" t="str">
        <f>IF('Order Form'!$F$9="Email","",IF(ISNUMBER($H232),IF('Order Form'!$K$14="Yes",'Order Form'!$F$9,""),""))</f>
        <v/>
      </c>
      <c r="AA232" s="50"/>
      <c r="AC232" s="98" t="str">
        <f>IF(ISNUMBER(($H232)),LEFT('Order Form'!$K$10,2),"")</f>
        <v/>
      </c>
      <c r="AD232" s="46"/>
      <c r="AE232" s="98" t="str">
        <f>IF(AC232="GR",LEFT('Order Form'!$K$11,2),"")</f>
        <v/>
      </c>
      <c r="AF232" s="46"/>
      <c r="AG232" s="50"/>
      <c r="AH232" s="50"/>
      <c r="AI232" s="98" t="str">
        <f>IF(ISNUMBER(($H232)),IF('Order Form'!$K$16="Yes","P",""),"")</f>
        <v/>
      </c>
      <c r="AJ232" s="46"/>
      <c r="AK232" s="118"/>
      <c r="AL232" s="118"/>
      <c r="AM232" s="46"/>
      <c r="AN232" s="46"/>
      <c r="AO232" s="50"/>
      <c r="AP232" s="46"/>
      <c r="AQ232" s="50"/>
      <c r="AR232" s="50"/>
      <c r="AS232" s="50"/>
      <c r="AZ232" s="98" t="str">
        <f>IF(ISNUMBER(($H232)),IF('Order Form'!$K$15="Yes","Y",""),"")</f>
        <v/>
      </c>
      <c r="BD232" s="99" t="e">
        <f>IF('Order Form'!#REF!&gt;0,"OF"," ")</f>
        <v>#REF!</v>
      </c>
      <c r="BE232" s="98" t="e">
        <f>IF('Order Form'!#REF!&gt;0,"Y"," ")</f>
        <v>#REF!</v>
      </c>
      <c r="BF232" s="98" t="e">
        <f>IF('Order Form'!#REF!&gt;0,"STANDARD"," ")</f>
        <v>#REF!</v>
      </c>
    </row>
    <row r="233" spans="1:58">
      <c r="A233" s="46"/>
      <c r="B233" s="105" t="str">
        <f>IF(ISNUMBER(($H233)),'Order Form'!$D$5,"")</f>
        <v/>
      </c>
      <c r="C233" s="104" t="str">
        <f>IF(ISNUMBER(($H233)),'Order Form'!$G$5,"")</f>
        <v/>
      </c>
      <c r="D233" s="104" t="e">
        <f>IF('Order Form'!#REF!="","",IF(ISNUMBER(($H233)),'Order Form'!#REF!,""))</f>
        <v>#REF!</v>
      </c>
      <c r="E233" s="47"/>
      <c r="F233" s="103" t="str">
        <f>IF(ISNUMBER((H233)),SUBSTITUTE(SUBSTITUTE('Order Form'!#REF!,"-","")," ",""),"")</f>
        <v/>
      </c>
      <c r="G233" s="48"/>
      <c r="H233" s="102" t="e">
        <f>IF('Order Form'!#REF!&gt;0,'Order Form'!#REF!," ")</f>
        <v>#REF!</v>
      </c>
      <c r="I233" s="101" t="str">
        <f>IF('Order Form'!$K$13="Yes",(IF('Order Form'!#REF!&gt;0,"",IF('Order Form'!$K$10&lt;&gt;"GR - Gratis",IF('Order Form'!#REF!=0,"",IF(ISNUMBER($H233),'Order Form'!#REF!,"")),""))),"")</f>
        <v/>
      </c>
      <c r="J233" s="101" t="str">
        <f>IF('Order Form'!$K$13="Yes",(IF('Order Form'!#REF!=0,"",IF('Order Form'!$K$10&lt;&gt;"GR - Gratis",IF(ISNUMBER($H233),'Order Form'!#REF!,""),""))),"")</f>
        <v/>
      </c>
      <c r="K233" s="49"/>
      <c r="L233" s="101" t="e">
        <f>IF('Order Form'!#REF!&gt;0,"",IF('Order Form'!#REF!=0,"",IF('Order Form'!$K$10&lt;&gt;"GR - Gratis",IF('Order Form'!$K$12="Yes",IF(ISNUMBER($H233),'Order Form'!#REF!*100,""),""),"")))</f>
        <v>#REF!</v>
      </c>
      <c r="M233" s="101" t="e">
        <f>IF('Order Form'!#REF!&gt;0,"",IF('Order Form'!$K$17=0,"",IF('Order Form'!$K$17=0,"",IF('Order Form'!$K$10&lt;&gt;"GR - Gratis",IF('Order Form'!$K$12="Yes",IF(ISNUMBER($H233),'Order Form'!$K$17*100,""),""),""))))</f>
        <v>#REF!</v>
      </c>
      <c r="N233" s="50"/>
      <c r="O233" s="100" t="str">
        <f>IF('Order Form'!$B$8="Name / Attent Of","",IF(ISNUMBER($H233),IF('Order Form'!$K$14="Yes",'Order Form'!$B$8,""),""))</f>
        <v/>
      </c>
      <c r="P233" s="108" t="str">
        <f>IF('Order Form'!$B$9="Company / Department","",IF(ISNUMBER($H233),IF('Order Form'!$K$14="Yes",'Order Form'!$B$9,""),""))</f>
        <v/>
      </c>
      <c r="Q233" s="100" t="str">
        <f>IF('Order Form'!$B$10="Address 1","",IF(ISNUMBER($H233),IF('Order Form'!$K$14="Yes",'Order Form'!$B$10,""),""))</f>
        <v/>
      </c>
      <c r="R233" s="100" t="str">
        <f>IF('Order Form'!$B$11="Address 2","",IF(ISNUMBER($H233),IF('Order Form'!$K$14="Yes",'Order Form'!$B$11,""),""))</f>
        <v/>
      </c>
      <c r="S233" s="108" t="str">
        <f>IF('Order Form'!$B$12="Address 3","",IF(ISNUMBER($H233),IF('Order Form'!$K$14="Yes",'Order Form'!$B$12,""),""))</f>
        <v/>
      </c>
      <c r="T233" s="100" t="str">
        <f>IF('Order Form'!$B$13="Town","",IF(ISNUMBER($H233),IF('Order Form'!$K$14="Yes",'Order Form'!$B$13,""),""))</f>
        <v/>
      </c>
      <c r="U233" s="46"/>
      <c r="V233" s="115" t="str">
        <f>IF('Order Form'!$B$14="Post Code","",IF(ISNUMBER($H233),IF('Order Form'!$K$14="Yes",'Order Form'!$B$14,""),""))</f>
        <v/>
      </c>
      <c r="W233" s="110" t="str">
        <f>IF('Order Form'!$B$15="Country","",IF(ISNUMBER($H233),IF('Order Form'!$K$14="Yes",VLOOKUP('Order Form'!$B$15,Lists!N:O,2,0),""),""))</f>
        <v/>
      </c>
      <c r="X233" s="112"/>
      <c r="Y233" s="111" t="str">
        <f>IF('Order Form'!$F$8="Phone","",IF(ISNUMBER($H233),IF('Order Form'!$K$14="Yes",'Order Form'!$F$8,""),""))</f>
        <v/>
      </c>
      <c r="Z233" s="109" t="str">
        <f>IF('Order Form'!$F$9="Email","",IF(ISNUMBER($H233),IF('Order Form'!$K$14="Yes",'Order Form'!$F$9,""),""))</f>
        <v/>
      </c>
      <c r="AA233" s="50"/>
      <c r="AC233" s="98" t="str">
        <f>IF(ISNUMBER(($H233)),LEFT('Order Form'!$K$10,2),"")</f>
        <v/>
      </c>
      <c r="AD233" s="46"/>
      <c r="AE233" s="98" t="str">
        <f>IF(AC233="GR",LEFT('Order Form'!$K$11,2),"")</f>
        <v/>
      </c>
      <c r="AF233" s="46"/>
      <c r="AG233" s="50"/>
      <c r="AH233" s="50"/>
      <c r="AI233" s="98" t="str">
        <f>IF(ISNUMBER(($H233)),IF('Order Form'!$K$16="Yes","P",""),"")</f>
        <v/>
      </c>
      <c r="AJ233" s="46"/>
      <c r="AK233" s="118"/>
      <c r="AL233" s="118"/>
      <c r="AM233" s="46"/>
      <c r="AN233" s="46"/>
      <c r="AO233" s="50"/>
      <c r="AP233" s="46"/>
      <c r="AQ233" s="50"/>
      <c r="AR233" s="50"/>
      <c r="AS233" s="50"/>
      <c r="AZ233" s="98" t="str">
        <f>IF(ISNUMBER(($H233)),IF('Order Form'!$K$15="Yes","Y",""),"")</f>
        <v/>
      </c>
      <c r="BD233" s="99" t="e">
        <f>IF('Order Form'!#REF!&gt;0,"OF"," ")</f>
        <v>#REF!</v>
      </c>
      <c r="BE233" s="98" t="e">
        <f>IF('Order Form'!#REF!&gt;0,"Y"," ")</f>
        <v>#REF!</v>
      </c>
      <c r="BF233" s="98" t="e">
        <f>IF('Order Form'!#REF!&gt;0,"STANDARD"," ")</f>
        <v>#REF!</v>
      </c>
    </row>
    <row r="234" spans="1:58">
      <c r="A234" s="46"/>
      <c r="B234" s="105" t="str">
        <f>IF(ISNUMBER(($H234)),'Order Form'!$D$5,"")</f>
        <v/>
      </c>
      <c r="C234" s="104" t="str">
        <f>IF(ISNUMBER(($H234)),'Order Form'!$G$5,"")</f>
        <v/>
      </c>
      <c r="D234" s="104" t="e">
        <f>IF('Order Form'!#REF!="","",IF(ISNUMBER(($H234)),'Order Form'!#REF!,""))</f>
        <v>#REF!</v>
      </c>
      <c r="E234" s="47"/>
      <c r="F234" s="103" t="str">
        <f>IF(ISNUMBER((H234)),SUBSTITUTE(SUBSTITUTE('Order Form'!#REF!,"-","")," ",""),"")</f>
        <v/>
      </c>
      <c r="G234" s="48"/>
      <c r="H234" s="102" t="e">
        <f>IF('Order Form'!#REF!&gt;0,'Order Form'!#REF!," ")</f>
        <v>#REF!</v>
      </c>
      <c r="I234" s="101" t="str">
        <f>IF('Order Form'!$K$13="Yes",(IF('Order Form'!#REF!&gt;0,"",IF('Order Form'!$K$10&lt;&gt;"GR - Gratis",IF('Order Form'!#REF!=0,"",IF(ISNUMBER($H234),'Order Form'!#REF!,"")),""))),"")</f>
        <v/>
      </c>
      <c r="J234" s="101" t="str">
        <f>IF('Order Form'!$K$13="Yes",(IF('Order Form'!#REF!=0,"",IF('Order Form'!$K$10&lt;&gt;"GR - Gratis",IF(ISNUMBER($H234),'Order Form'!#REF!,""),""))),"")</f>
        <v/>
      </c>
      <c r="K234" s="49"/>
      <c r="L234" s="101" t="e">
        <f>IF('Order Form'!#REF!&gt;0,"",IF('Order Form'!#REF!=0,"",IF('Order Form'!$K$10&lt;&gt;"GR - Gratis",IF('Order Form'!$K$12="Yes",IF(ISNUMBER($H234),'Order Form'!#REF!*100,""),""),"")))</f>
        <v>#REF!</v>
      </c>
      <c r="M234" s="101" t="e">
        <f>IF('Order Form'!#REF!&gt;0,"",IF('Order Form'!$K$17=0,"",IF('Order Form'!$K$17=0,"",IF('Order Form'!$K$10&lt;&gt;"GR - Gratis",IF('Order Form'!$K$12="Yes",IF(ISNUMBER($H234),'Order Form'!$K$17*100,""),""),""))))</f>
        <v>#REF!</v>
      </c>
      <c r="N234" s="50"/>
      <c r="O234" s="100" t="str">
        <f>IF('Order Form'!$B$8="Name / Attent Of","",IF(ISNUMBER($H234),IF('Order Form'!$K$14="Yes",'Order Form'!$B$8,""),""))</f>
        <v/>
      </c>
      <c r="P234" s="108" t="str">
        <f>IF('Order Form'!$B$9="Company / Department","",IF(ISNUMBER($H234),IF('Order Form'!$K$14="Yes",'Order Form'!$B$9,""),""))</f>
        <v/>
      </c>
      <c r="Q234" s="100" t="str">
        <f>IF('Order Form'!$B$10="Address 1","",IF(ISNUMBER($H234),IF('Order Form'!$K$14="Yes",'Order Form'!$B$10,""),""))</f>
        <v/>
      </c>
      <c r="R234" s="100" t="str">
        <f>IF('Order Form'!$B$11="Address 2","",IF(ISNUMBER($H234),IF('Order Form'!$K$14="Yes",'Order Form'!$B$11,""),""))</f>
        <v/>
      </c>
      <c r="S234" s="108" t="str">
        <f>IF('Order Form'!$B$12="Address 3","",IF(ISNUMBER($H234),IF('Order Form'!$K$14="Yes",'Order Form'!$B$12,""),""))</f>
        <v/>
      </c>
      <c r="T234" s="100" t="str">
        <f>IF('Order Form'!$B$13="Town","",IF(ISNUMBER($H234),IF('Order Form'!$K$14="Yes",'Order Form'!$B$13,""),""))</f>
        <v/>
      </c>
      <c r="U234" s="46"/>
      <c r="V234" s="115" t="str">
        <f>IF('Order Form'!$B$14="Post Code","",IF(ISNUMBER($H234),IF('Order Form'!$K$14="Yes",'Order Form'!$B$14,""),""))</f>
        <v/>
      </c>
      <c r="W234" s="110" t="str">
        <f>IF('Order Form'!$B$15="Country","",IF(ISNUMBER($H234),IF('Order Form'!$K$14="Yes",VLOOKUP('Order Form'!$B$15,Lists!N:O,2,0),""),""))</f>
        <v/>
      </c>
      <c r="X234" s="112"/>
      <c r="Y234" s="111" t="str">
        <f>IF('Order Form'!$F$8="Phone","",IF(ISNUMBER($H234),IF('Order Form'!$K$14="Yes",'Order Form'!$F$8,""),""))</f>
        <v/>
      </c>
      <c r="Z234" s="109" t="str">
        <f>IF('Order Form'!$F$9="Email","",IF(ISNUMBER($H234),IF('Order Form'!$K$14="Yes",'Order Form'!$F$9,""),""))</f>
        <v/>
      </c>
      <c r="AA234" s="50"/>
      <c r="AC234" s="98" t="str">
        <f>IF(ISNUMBER(($H234)),LEFT('Order Form'!$K$10,2),"")</f>
        <v/>
      </c>
      <c r="AD234" s="46"/>
      <c r="AE234" s="98" t="str">
        <f>IF(AC234="GR",LEFT('Order Form'!$K$11,2),"")</f>
        <v/>
      </c>
      <c r="AF234" s="46"/>
      <c r="AG234" s="50"/>
      <c r="AH234" s="50"/>
      <c r="AI234" s="98" t="str">
        <f>IF(ISNUMBER(($H234)),IF('Order Form'!$K$16="Yes","P",""),"")</f>
        <v/>
      </c>
      <c r="AJ234" s="46"/>
      <c r="AK234" s="118"/>
      <c r="AL234" s="118"/>
      <c r="AM234" s="46"/>
      <c r="AN234" s="46"/>
      <c r="AO234" s="50"/>
      <c r="AP234" s="46"/>
      <c r="AQ234" s="50"/>
      <c r="AR234" s="50"/>
      <c r="AS234" s="50"/>
      <c r="AZ234" s="98" t="str">
        <f>IF(ISNUMBER(($H234)),IF('Order Form'!$K$15="Yes","Y",""),"")</f>
        <v/>
      </c>
      <c r="BD234" s="99" t="e">
        <f>IF('Order Form'!#REF!&gt;0,"OF"," ")</f>
        <v>#REF!</v>
      </c>
      <c r="BE234" s="98" t="e">
        <f>IF('Order Form'!#REF!&gt;0,"Y"," ")</f>
        <v>#REF!</v>
      </c>
      <c r="BF234" s="98" t="e">
        <f>IF('Order Form'!#REF!&gt;0,"STANDARD"," ")</f>
        <v>#REF!</v>
      </c>
    </row>
    <row r="235" spans="1:58">
      <c r="A235" s="46"/>
      <c r="B235" s="105" t="str">
        <f>IF(ISNUMBER(($H235)),'Order Form'!$D$5,"")</f>
        <v/>
      </c>
      <c r="C235" s="104" t="str">
        <f>IF(ISNUMBER(($H235)),'Order Form'!$G$5,"")</f>
        <v/>
      </c>
      <c r="D235" s="104" t="e">
        <f>IF('Order Form'!#REF!="","",IF(ISNUMBER(($H235)),'Order Form'!#REF!,""))</f>
        <v>#REF!</v>
      </c>
      <c r="E235" s="47"/>
      <c r="F235" s="103" t="str">
        <f>IF(ISNUMBER((H235)),SUBSTITUTE(SUBSTITUTE('Order Form'!#REF!,"-","")," ",""),"")</f>
        <v/>
      </c>
      <c r="G235" s="48"/>
      <c r="H235" s="102" t="e">
        <f>IF('Order Form'!#REF!&gt;0,'Order Form'!#REF!," ")</f>
        <v>#REF!</v>
      </c>
      <c r="I235" s="101" t="str">
        <f>IF('Order Form'!$K$13="Yes",(IF('Order Form'!#REF!&gt;0,"",IF('Order Form'!$K$10&lt;&gt;"GR - Gratis",IF('Order Form'!#REF!=0,"",IF(ISNUMBER($H235),'Order Form'!#REF!,"")),""))),"")</f>
        <v/>
      </c>
      <c r="J235" s="101" t="str">
        <f>IF('Order Form'!$K$13="Yes",(IF('Order Form'!#REF!=0,"",IF('Order Form'!$K$10&lt;&gt;"GR - Gratis",IF(ISNUMBER($H235),'Order Form'!#REF!,""),""))),"")</f>
        <v/>
      </c>
      <c r="K235" s="49"/>
      <c r="L235" s="101" t="e">
        <f>IF('Order Form'!#REF!&gt;0,"",IF('Order Form'!#REF!=0,"",IF('Order Form'!$K$10&lt;&gt;"GR - Gratis",IF('Order Form'!$K$12="Yes",IF(ISNUMBER($H235),'Order Form'!#REF!*100,""),""),"")))</f>
        <v>#REF!</v>
      </c>
      <c r="M235" s="101" t="e">
        <f>IF('Order Form'!#REF!&gt;0,"",IF('Order Form'!$K$17=0,"",IF('Order Form'!$K$17=0,"",IF('Order Form'!$K$10&lt;&gt;"GR - Gratis",IF('Order Form'!$K$12="Yes",IF(ISNUMBER($H235),'Order Form'!$K$17*100,""),""),""))))</f>
        <v>#REF!</v>
      </c>
      <c r="N235" s="50"/>
      <c r="O235" s="100" t="str">
        <f>IF('Order Form'!$B$8="Name / Attent Of","",IF(ISNUMBER($H235),IF('Order Form'!$K$14="Yes",'Order Form'!$B$8,""),""))</f>
        <v/>
      </c>
      <c r="P235" s="108" t="str">
        <f>IF('Order Form'!$B$9="Company / Department","",IF(ISNUMBER($H235),IF('Order Form'!$K$14="Yes",'Order Form'!$B$9,""),""))</f>
        <v/>
      </c>
      <c r="Q235" s="100" t="str">
        <f>IF('Order Form'!$B$10="Address 1","",IF(ISNUMBER($H235),IF('Order Form'!$K$14="Yes",'Order Form'!$B$10,""),""))</f>
        <v/>
      </c>
      <c r="R235" s="100" t="str">
        <f>IF('Order Form'!$B$11="Address 2","",IF(ISNUMBER($H235),IF('Order Form'!$K$14="Yes",'Order Form'!$B$11,""),""))</f>
        <v/>
      </c>
      <c r="S235" s="108" t="str">
        <f>IF('Order Form'!$B$12="Address 3","",IF(ISNUMBER($H235),IF('Order Form'!$K$14="Yes",'Order Form'!$B$12,""),""))</f>
        <v/>
      </c>
      <c r="T235" s="100" t="str">
        <f>IF('Order Form'!$B$13="Town","",IF(ISNUMBER($H235),IF('Order Form'!$K$14="Yes",'Order Form'!$B$13,""),""))</f>
        <v/>
      </c>
      <c r="U235" s="46"/>
      <c r="V235" s="115" t="str">
        <f>IF('Order Form'!$B$14="Post Code","",IF(ISNUMBER($H235),IF('Order Form'!$K$14="Yes",'Order Form'!$B$14,""),""))</f>
        <v/>
      </c>
      <c r="W235" s="110" t="str">
        <f>IF('Order Form'!$B$15="Country","",IF(ISNUMBER($H235),IF('Order Form'!$K$14="Yes",VLOOKUP('Order Form'!$B$15,Lists!N:O,2,0),""),""))</f>
        <v/>
      </c>
      <c r="X235" s="112"/>
      <c r="Y235" s="111" t="str">
        <f>IF('Order Form'!$F$8="Phone","",IF(ISNUMBER($H235),IF('Order Form'!$K$14="Yes",'Order Form'!$F$8,""),""))</f>
        <v/>
      </c>
      <c r="Z235" s="109" t="str">
        <f>IF('Order Form'!$F$9="Email","",IF(ISNUMBER($H235),IF('Order Form'!$K$14="Yes",'Order Form'!$F$9,""),""))</f>
        <v/>
      </c>
      <c r="AA235" s="50"/>
      <c r="AC235" s="98" t="str">
        <f>IF(ISNUMBER(($H235)),LEFT('Order Form'!$K$10,2),"")</f>
        <v/>
      </c>
      <c r="AD235" s="46"/>
      <c r="AE235" s="98" t="str">
        <f>IF(AC235="GR",LEFT('Order Form'!$K$11,2),"")</f>
        <v/>
      </c>
      <c r="AF235" s="46"/>
      <c r="AG235" s="50"/>
      <c r="AH235" s="50"/>
      <c r="AI235" s="98" t="str">
        <f>IF(ISNUMBER(($H235)),IF('Order Form'!$K$16="Yes","P",""),"")</f>
        <v/>
      </c>
      <c r="AJ235" s="46"/>
      <c r="AK235" s="118"/>
      <c r="AL235" s="118"/>
      <c r="AM235" s="46"/>
      <c r="AN235" s="46"/>
      <c r="AO235" s="50"/>
      <c r="AP235" s="46"/>
      <c r="AQ235" s="50"/>
      <c r="AR235" s="50"/>
      <c r="AS235" s="50"/>
      <c r="AZ235" s="98" t="str">
        <f>IF(ISNUMBER(($H235)),IF('Order Form'!$K$15="Yes","Y",""),"")</f>
        <v/>
      </c>
      <c r="BD235" s="99" t="e">
        <f>IF('Order Form'!#REF!&gt;0,"OF"," ")</f>
        <v>#REF!</v>
      </c>
      <c r="BE235" s="98" t="e">
        <f>IF('Order Form'!#REF!&gt;0,"Y"," ")</f>
        <v>#REF!</v>
      </c>
      <c r="BF235" s="98" t="e">
        <f>IF('Order Form'!#REF!&gt;0,"STANDARD"," ")</f>
        <v>#REF!</v>
      </c>
    </row>
    <row r="236" spans="1:58">
      <c r="A236" s="46"/>
      <c r="B236" s="105" t="str">
        <f>IF(ISNUMBER(($H236)),'Order Form'!$D$5,"")</f>
        <v/>
      </c>
      <c r="C236" s="104" t="str">
        <f>IF(ISNUMBER(($H236)),'Order Form'!$G$5,"")</f>
        <v/>
      </c>
      <c r="D236" s="104" t="e">
        <f>IF('Order Form'!#REF!="","",IF(ISNUMBER(($H236)),'Order Form'!#REF!,""))</f>
        <v>#REF!</v>
      </c>
      <c r="E236" s="47"/>
      <c r="F236" s="103" t="str">
        <f>IF(ISNUMBER((H236)),SUBSTITUTE(SUBSTITUTE('Order Form'!#REF!,"-","")," ",""),"")</f>
        <v/>
      </c>
      <c r="G236" s="48"/>
      <c r="H236" s="102" t="e">
        <f>IF('Order Form'!#REF!&gt;0,'Order Form'!#REF!," ")</f>
        <v>#REF!</v>
      </c>
      <c r="I236" s="101" t="str">
        <f>IF('Order Form'!$K$13="Yes",(IF('Order Form'!#REF!&gt;0,"",IF('Order Form'!$K$10&lt;&gt;"GR - Gratis",IF('Order Form'!#REF!=0,"",IF(ISNUMBER($H236),'Order Form'!#REF!,"")),""))),"")</f>
        <v/>
      </c>
      <c r="J236" s="101" t="str">
        <f>IF('Order Form'!$K$13="Yes",(IF('Order Form'!#REF!=0,"",IF('Order Form'!$K$10&lt;&gt;"GR - Gratis",IF(ISNUMBER($H236),'Order Form'!#REF!,""),""))),"")</f>
        <v/>
      </c>
      <c r="K236" s="49"/>
      <c r="L236" s="101" t="e">
        <f>IF('Order Form'!#REF!&gt;0,"",IF('Order Form'!#REF!=0,"",IF('Order Form'!$K$10&lt;&gt;"GR - Gratis",IF('Order Form'!$K$12="Yes",IF(ISNUMBER($H236),'Order Form'!#REF!*100,""),""),"")))</f>
        <v>#REF!</v>
      </c>
      <c r="M236" s="101" t="e">
        <f>IF('Order Form'!#REF!&gt;0,"",IF('Order Form'!$K$17=0,"",IF('Order Form'!$K$17=0,"",IF('Order Form'!$K$10&lt;&gt;"GR - Gratis",IF('Order Form'!$K$12="Yes",IF(ISNUMBER($H236),'Order Form'!$K$17*100,""),""),""))))</f>
        <v>#REF!</v>
      </c>
      <c r="N236" s="50"/>
      <c r="O236" s="100" t="str">
        <f>IF('Order Form'!$B$8="Name / Attent Of","",IF(ISNUMBER($H236),IF('Order Form'!$K$14="Yes",'Order Form'!$B$8,""),""))</f>
        <v/>
      </c>
      <c r="P236" s="108" t="str">
        <f>IF('Order Form'!$B$9="Company / Department","",IF(ISNUMBER($H236),IF('Order Form'!$K$14="Yes",'Order Form'!$B$9,""),""))</f>
        <v/>
      </c>
      <c r="Q236" s="100" t="str">
        <f>IF('Order Form'!$B$10="Address 1","",IF(ISNUMBER($H236),IF('Order Form'!$K$14="Yes",'Order Form'!$B$10,""),""))</f>
        <v/>
      </c>
      <c r="R236" s="100" t="str">
        <f>IF('Order Form'!$B$11="Address 2","",IF(ISNUMBER($H236),IF('Order Form'!$K$14="Yes",'Order Form'!$B$11,""),""))</f>
        <v/>
      </c>
      <c r="S236" s="108" t="str">
        <f>IF('Order Form'!$B$12="Address 3","",IF(ISNUMBER($H236),IF('Order Form'!$K$14="Yes",'Order Form'!$B$12,""),""))</f>
        <v/>
      </c>
      <c r="T236" s="100" t="str">
        <f>IF('Order Form'!$B$13="Town","",IF(ISNUMBER($H236),IF('Order Form'!$K$14="Yes",'Order Form'!$B$13,""),""))</f>
        <v/>
      </c>
      <c r="U236" s="46"/>
      <c r="V236" s="115" t="str">
        <f>IF('Order Form'!$B$14="Post Code","",IF(ISNUMBER($H236),IF('Order Form'!$K$14="Yes",'Order Form'!$B$14,""),""))</f>
        <v/>
      </c>
      <c r="W236" s="110" t="str">
        <f>IF('Order Form'!$B$15="Country","",IF(ISNUMBER($H236),IF('Order Form'!$K$14="Yes",VLOOKUP('Order Form'!$B$15,Lists!N:O,2,0),""),""))</f>
        <v/>
      </c>
      <c r="X236" s="112"/>
      <c r="Y236" s="111" t="str">
        <f>IF('Order Form'!$F$8="Phone","",IF(ISNUMBER($H236),IF('Order Form'!$K$14="Yes",'Order Form'!$F$8,""),""))</f>
        <v/>
      </c>
      <c r="Z236" s="109" t="str">
        <f>IF('Order Form'!$F$9="Email","",IF(ISNUMBER($H236),IF('Order Form'!$K$14="Yes",'Order Form'!$F$9,""),""))</f>
        <v/>
      </c>
      <c r="AA236" s="50"/>
      <c r="AC236" s="98" t="str">
        <f>IF(ISNUMBER(($H236)),LEFT('Order Form'!$K$10,2),"")</f>
        <v/>
      </c>
      <c r="AD236" s="46"/>
      <c r="AE236" s="98" t="str">
        <f>IF(AC236="GR",LEFT('Order Form'!$K$11,2),"")</f>
        <v/>
      </c>
      <c r="AF236" s="46"/>
      <c r="AG236" s="50"/>
      <c r="AH236" s="50"/>
      <c r="AI236" s="98" t="str">
        <f>IF(ISNUMBER(($H236)),IF('Order Form'!$K$16="Yes","P",""),"")</f>
        <v/>
      </c>
      <c r="AJ236" s="46"/>
      <c r="AK236" s="118"/>
      <c r="AL236" s="118"/>
      <c r="AM236" s="46"/>
      <c r="AN236" s="46"/>
      <c r="AO236" s="50"/>
      <c r="AP236" s="46"/>
      <c r="AQ236" s="50"/>
      <c r="AR236" s="50"/>
      <c r="AS236" s="50"/>
      <c r="AZ236" s="98" t="str">
        <f>IF(ISNUMBER(($H236)),IF('Order Form'!$K$15="Yes","Y",""),"")</f>
        <v/>
      </c>
      <c r="BD236" s="99" t="e">
        <f>IF('Order Form'!#REF!&gt;0,"OF"," ")</f>
        <v>#REF!</v>
      </c>
      <c r="BE236" s="98" t="e">
        <f>IF('Order Form'!#REF!&gt;0,"Y"," ")</f>
        <v>#REF!</v>
      </c>
      <c r="BF236" s="98" t="e">
        <f>IF('Order Form'!#REF!&gt;0,"STANDARD"," ")</f>
        <v>#REF!</v>
      </c>
    </row>
    <row r="237" spans="1:58">
      <c r="A237" s="46"/>
      <c r="B237" s="105" t="str">
        <f>IF(ISNUMBER(($H237)),'Order Form'!$D$5,"")</f>
        <v/>
      </c>
      <c r="C237" s="104" t="str">
        <f>IF(ISNUMBER(($H237)),'Order Form'!$G$5,"")</f>
        <v/>
      </c>
      <c r="D237" s="104" t="e">
        <f>IF('Order Form'!#REF!="","",IF(ISNUMBER(($H237)),'Order Form'!#REF!,""))</f>
        <v>#REF!</v>
      </c>
      <c r="E237" s="47"/>
      <c r="F237" s="103" t="str">
        <f>IF(ISNUMBER((H237)),SUBSTITUTE(SUBSTITUTE('Order Form'!#REF!,"-","")," ",""),"")</f>
        <v/>
      </c>
      <c r="G237" s="48"/>
      <c r="H237" s="102" t="e">
        <f>IF('Order Form'!#REF!&gt;0,'Order Form'!#REF!," ")</f>
        <v>#REF!</v>
      </c>
      <c r="I237" s="101" t="str">
        <f>IF('Order Form'!$K$13="Yes",(IF('Order Form'!#REF!&gt;0,"",IF('Order Form'!$K$10&lt;&gt;"GR - Gratis",IF('Order Form'!#REF!=0,"",IF(ISNUMBER($H237),'Order Form'!#REF!,"")),""))),"")</f>
        <v/>
      </c>
      <c r="J237" s="101" t="str">
        <f>IF('Order Form'!$K$13="Yes",(IF('Order Form'!#REF!=0,"",IF('Order Form'!$K$10&lt;&gt;"GR - Gratis",IF(ISNUMBER($H237),'Order Form'!#REF!,""),""))),"")</f>
        <v/>
      </c>
      <c r="K237" s="49"/>
      <c r="L237" s="101" t="e">
        <f>IF('Order Form'!#REF!&gt;0,"",IF('Order Form'!#REF!=0,"",IF('Order Form'!$K$10&lt;&gt;"GR - Gratis",IF('Order Form'!$K$12="Yes",IF(ISNUMBER($H237),'Order Form'!#REF!*100,""),""),"")))</f>
        <v>#REF!</v>
      </c>
      <c r="M237" s="101" t="e">
        <f>IF('Order Form'!#REF!&gt;0,"",IF('Order Form'!$K$17=0,"",IF('Order Form'!$K$17=0,"",IF('Order Form'!$K$10&lt;&gt;"GR - Gratis",IF('Order Form'!$K$12="Yes",IF(ISNUMBER($H237),'Order Form'!$K$17*100,""),""),""))))</f>
        <v>#REF!</v>
      </c>
      <c r="N237" s="50"/>
      <c r="O237" s="100" t="str">
        <f>IF('Order Form'!$B$8="Name / Attent Of","",IF(ISNUMBER($H237),IF('Order Form'!$K$14="Yes",'Order Form'!$B$8,""),""))</f>
        <v/>
      </c>
      <c r="P237" s="108" t="str">
        <f>IF('Order Form'!$B$9="Company / Department","",IF(ISNUMBER($H237),IF('Order Form'!$K$14="Yes",'Order Form'!$B$9,""),""))</f>
        <v/>
      </c>
      <c r="Q237" s="100" t="str">
        <f>IF('Order Form'!$B$10="Address 1","",IF(ISNUMBER($H237),IF('Order Form'!$K$14="Yes",'Order Form'!$B$10,""),""))</f>
        <v/>
      </c>
      <c r="R237" s="100" t="str">
        <f>IF('Order Form'!$B$11="Address 2","",IF(ISNUMBER($H237),IF('Order Form'!$K$14="Yes",'Order Form'!$B$11,""),""))</f>
        <v/>
      </c>
      <c r="S237" s="108" t="str">
        <f>IF('Order Form'!$B$12="Address 3","",IF(ISNUMBER($H237),IF('Order Form'!$K$14="Yes",'Order Form'!$B$12,""),""))</f>
        <v/>
      </c>
      <c r="T237" s="100" t="str">
        <f>IF('Order Form'!$B$13="Town","",IF(ISNUMBER($H237),IF('Order Form'!$K$14="Yes",'Order Form'!$B$13,""),""))</f>
        <v/>
      </c>
      <c r="U237" s="46"/>
      <c r="V237" s="115" t="str">
        <f>IF('Order Form'!$B$14="Post Code","",IF(ISNUMBER($H237),IF('Order Form'!$K$14="Yes",'Order Form'!$B$14,""),""))</f>
        <v/>
      </c>
      <c r="W237" s="110" t="str">
        <f>IF('Order Form'!$B$15="Country","",IF(ISNUMBER($H237),IF('Order Form'!$K$14="Yes",VLOOKUP('Order Form'!$B$15,Lists!N:O,2,0),""),""))</f>
        <v/>
      </c>
      <c r="X237" s="112"/>
      <c r="Y237" s="111" t="str">
        <f>IF('Order Form'!$F$8="Phone","",IF(ISNUMBER($H237),IF('Order Form'!$K$14="Yes",'Order Form'!$F$8,""),""))</f>
        <v/>
      </c>
      <c r="Z237" s="109" t="str">
        <f>IF('Order Form'!$F$9="Email","",IF(ISNUMBER($H237),IF('Order Form'!$K$14="Yes",'Order Form'!$F$9,""),""))</f>
        <v/>
      </c>
      <c r="AA237" s="50"/>
      <c r="AC237" s="98" t="str">
        <f>IF(ISNUMBER(($H237)),LEFT('Order Form'!$K$10,2),"")</f>
        <v/>
      </c>
      <c r="AD237" s="46"/>
      <c r="AE237" s="98" t="str">
        <f>IF(AC237="GR",LEFT('Order Form'!$K$11,2),"")</f>
        <v/>
      </c>
      <c r="AF237" s="46"/>
      <c r="AG237" s="50"/>
      <c r="AH237" s="50"/>
      <c r="AI237" s="98" t="str">
        <f>IF(ISNUMBER(($H237)),IF('Order Form'!$K$16="Yes","P",""),"")</f>
        <v/>
      </c>
      <c r="AJ237" s="46"/>
      <c r="AK237" s="118"/>
      <c r="AL237" s="118"/>
      <c r="AM237" s="46"/>
      <c r="AN237" s="46"/>
      <c r="AO237" s="50"/>
      <c r="AP237" s="46"/>
      <c r="AQ237" s="50"/>
      <c r="AR237" s="50"/>
      <c r="AS237" s="50"/>
      <c r="AZ237" s="98" t="str">
        <f>IF(ISNUMBER(($H237)),IF('Order Form'!$K$15="Yes","Y",""),"")</f>
        <v/>
      </c>
      <c r="BD237" s="99" t="e">
        <f>IF('Order Form'!#REF!&gt;0,"OF"," ")</f>
        <v>#REF!</v>
      </c>
      <c r="BE237" s="98" t="e">
        <f>IF('Order Form'!#REF!&gt;0,"Y"," ")</f>
        <v>#REF!</v>
      </c>
      <c r="BF237" s="98" t="e">
        <f>IF('Order Form'!#REF!&gt;0,"STANDARD"," ")</f>
        <v>#REF!</v>
      </c>
    </row>
    <row r="238" spans="1:58">
      <c r="A238" s="46"/>
      <c r="B238" s="105" t="str">
        <f>IF(ISNUMBER(($H238)),'Order Form'!$D$5,"")</f>
        <v/>
      </c>
      <c r="C238" s="104" t="str">
        <f>IF(ISNUMBER(($H238)),'Order Form'!$G$5,"")</f>
        <v/>
      </c>
      <c r="D238" s="104" t="e">
        <f>IF('Order Form'!#REF!="","",IF(ISNUMBER(($H238)),'Order Form'!#REF!,""))</f>
        <v>#REF!</v>
      </c>
      <c r="E238" s="47"/>
      <c r="F238" s="103" t="str">
        <f>IF(ISNUMBER((H238)),SUBSTITUTE(SUBSTITUTE('Order Form'!#REF!,"-","")," ",""),"")</f>
        <v/>
      </c>
      <c r="G238" s="48"/>
      <c r="H238" s="102" t="e">
        <f>IF('Order Form'!#REF!&gt;0,'Order Form'!#REF!," ")</f>
        <v>#REF!</v>
      </c>
      <c r="I238" s="101" t="str">
        <f>IF('Order Form'!$K$13="Yes",(IF('Order Form'!#REF!&gt;0,"",IF('Order Form'!$K$10&lt;&gt;"GR - Gratis",IF('Order Form'!#REF!=0,"",IF(ISNUMBER($H238),'Order Form'!#REF!,"")),""))),"")</f>
        <v/>
      </c>
      <c r="J238" s="101" t="str">
        <f>IF('Order Form'!$K$13="Yes",(IF('Order Form'!#REF!=0,"",IF('Order Form'!$K$10&lt;&gt;"GR - Gratis",IF(ISNUMBER($H238),'Order Form'!#REF!,""),""))),"")</f>
        <v/>
      </c>
      <c r="K238" s="49"/>
      <c r="L238" s="101" t="e">
        <f>IF('Order Form'!#REF!&gt;0,"",IF('Order Form'!#REF!=0,"",IF('Order Form'!$K$10&lt;&gt;"GR - Gratis",IF('Order Form'!$K$12="Yes",IF(ISNUMBER($H238),'Order Form'!#REF!*100,""),""),"")))</f>
        <v>#REF!</v>
      </c>
      <c r="M238" s="101" t="e">
        <f>IF('Order Form'!#REF!&gt;0,"",IF('Order Form'!$K$17=0,"",IF('Order Form'!$K$17=0,"",IF('Order Form'!$K$10&lt;&gt;"GR - Gratis",IF('Order Form'!$K$12="Yes",IF(ISNUMBER($H238),'Order Form'!$K$17*100,""),""),""))))</f>
        <v>#REF!</v>
      </c>
      <c r="N238" s="50"/>
      <c r="O238" s="100" t="str">
        <f>IF('Order Form'!$B$8="Name / Attent Of","",IF(ISNUMBER($H238),IF('Order Form'!$K$14="Yes",'Order Form'!$B$8,""),""))</f>
        <v/>
      </c>
      <c r="P238" s="108" t="str">
        <f>IF('Order Form'!$B$9="Company / Department","",IF(ISNUMBER($H238),IF('Order Form'!$K$14="Yes",'Order Form'!$B$9,""),""))</f>
        <v/>
      </c>
      <c r="Q238" s="100" t="str">
        <f>IF('Order Form'!$B$10="Address 1","",IF(ISNUMBER($H238),IF('Order Form'!$K$14="Yes",'Order Form'!$B$10,""),""))</f>
        <v/>
      </c>
      <c r="R238" s="100" t="str">
        <f>IF('Order Form'!$B$11="Address 2","",IF(ISNUMBER($H238),IF('Order Form'!$K$14="Yes",'Order Form'!$B$11,""),""))</f>
        <v/>
      </c>
      <c r="S238" s="108" t="str">
        <f>IF('Order Form'!$B$12="Address 3","",IF(ISNUMBER($H238),IF('Order Form'!$K$14="Yes",'Order Form'!$B$12,""),""))</f>
        <v/>
      </c>
      <c r="T238" s="100" t="str">
        <f>IF('Order Form'!$B$13="Town","",IF(ISNUMBER($H238),IF('Order Form'!$K$14="Yes",'Order Form'!$B$13,""),""))</f>
        <v/>
      </c>
      <c r="U238" s="46"/>
      <c r="V238" s="115" t="str">
        <f>IF('Order Form'!$B$14="Post Code","",IF(ISNUMBER($H238),IF('Order Form'!$K$14="Yes",'Order Form'!$B$14,""),""))</f>
        <v/>
      </c>
      <c r="W238" s="110" t="str">
        <f>IF('Order Form'!$B$15="Country","",IF(ISNUMBER($H238),IF('Order Form'!$K$14="Yes",VLOOKUP('Order Form'!$B$15,Lists!N:O,2,0),""),""))</f>
        <v/>
      </c>
      <c r="X238" s="112"/>
      <c r="Y238" s="111" t="str">
        <f>IF('Order Form'!$F$8="Phone","",IF(ISNUMBER($H238),IF('Order Form'!$K$14="Yes",'Order Form'!$F$8,""),""))</f>
        <v/>
      </c>
      <c r="Z238" s="109" t="str">
        <f>IF('Order Form'!$F$9="Email","",IF(ISNUMBER($H238),IF('Order Form'!$K$14="Yes",'Order Form'!$F$9,""),""))</f>
        <v/>
      </c>
      <c r="AA238" s="50"/>
      <c r="AC238" s="98" t="str">
        <f>IF(ISNUMBER(($H238)),LEFT('Order Form'!$K$10,2),"")</f>
        <v/>
      </c>
      <c r="AD238" s="46"/>
      <c r="AE238" s="98" t="str">
        <f>IF(AC238="GR",LEFT('Order Form'!$K$11,2),"")</f>
        <v/>
      </c>
      <c r="AF238" s="46"/>
      <c r="AG238" s="50"/>
      <c r="AH238" s="50"/>
      <c r="AI238" s="98" t="str">
        <f>IF(ISNUMBER(($H238)),IF('Order Form'!$K$16="Yes","P",""),"")</f>
        <v/>
      </c>
      <c r="AJ238" s="46"/>
      <c r="AK238" s="118"/>
      <c r="AL238" s="118"/>
      <c r="AM238" s="46"/>
      <c r="AN238" s="46"/>
      <c r="AO238" s="50"/>
      <c r="AP238" s="46"/>
      <c r="AQ238" s="50"/>
      <c r="AR238" s="50"/>
      <c r="AS238" s="50"/>
      <c r="AZ238" s="98" t="str">
        <f>IF(ISNUMBER(($H238)),IF('Order Form'!$K$15="Yes","Y",""),"")</f>
        <v/>
      </c>
      <c r="BD238" s="99" t="e">
        <f>IF('Order Form'!#REF!&gt;0,"OF"," ")</f>
        <v>#REF!</v>
      </c>
      <c r="BE238" s="98" t="e">
        <f>IF('Order Form'!#REF!&gt;0,"Y"," ")</f>
        <v>#REF!</v>
      </c>
      <c r="BF238" s="98" t="e">
        <f>IF('Order Form'!#REF!&gt;0,"STANDARD"," ")</f>
        <v>#REF!</v>
      </c>
    </row>
    <row r="239" spans="1:58">
      <c r="A239" s="46"/>
      <c r="B239" s="105" t="str">
        <f>IF(ISNUMBER(($H239)),'Order Form'!$D$5,"")</f>
        <v/>
      </c>
      <c r="C239" s="104" t="str">
        <f>IF(ISNUMBER(($H239)),'Order Form'!$G$5,"")</f>
        <v/>
      </c>
      <c r="D239" s="104" t="e">
        <f>IF('Order Form'!#REF!="","",IF(ISNUMBER(($H239)),'Order Form'!#REF!,""))</f>
        <v>#REF!</v>
      </c>
      <c r="E239" s="47"/>
      <c r="F239" s="103" t="str">
        <f>IF(ISNUMBER((H239)),SUBSTITUTE(SUBSTITUTE('Order Form'!#REF!,"-","")," ",""),"")</f>
        <v/>
      </c>
      <c r="G239" s="48"/>
      <c r="H239" s="102" t="e">
        <f>IF('Order Form'!#REF!&gt;0,'Order Form'!#REF!," ")</f>
        <v>#REF!</v>
      </c>
      <c r="I239" s="101" t="str">
        <f>IF('Order Form'!$K$13="Yes",(IF('Order Form'!#REF!&gt;0,"",IF('Order Form'!$K$10&lt;&gt;"GR - Gratis",IF('Order Form'!#REF!=0,"",IF(ISNUMBER($H239),'Order Form'!#REF!,"")),""))),"")</f>
        <v/>
      </c>
      <c r="J239" s="101" t="str">
        <f>IF('Order Form'!$K$13="Yes",(IF('Order Form'!#REF!=0,"",IF('Order Form'!$K$10&lt;&gt;"GR - Gratis",IF(ISNUMBER($H239),'Order Form'!#REF!,""),""))),"")</f>
        <v/>
      </c>
      <c r="K239" s="49"/>
      <c r="L239" s="101" t="e">
        <f>IF('Order Form'!#REF!&gt;0,"",IF('Order Form'!#REF!=0,"",IF('Order Form'!$K$10&lt;&gt;"GR - Gratis",IF('Order Form'!$K$12="Yes",IF(ISNUMBER($H239),'Order Form'!#REF!*100,""),""),"")))</f>
        <v>#REF!</v>
      </c>
      <c r="M239" s="101" t="e">
        <f>IF('Order Form'!#REF!&gt;0,"",IF('Order Form'!$K$17=0,"",IF('Order Form'!$K$17=0,"",IF('Order Form'!$K$10&lt;&gt;"GR - Gratis",IF('Order Form'!$K$12="Yes",IF(ISNUMBER($H239),'Order Form'!$K$17*100,""),""),""))))</f>
        <v>#REF!</v>
      </c>
      <c r="N239" s="50"/>
      <c r="O239" s="100" t="str">
        <f>IF('Order Form'!$B$8="Name / Attent Of","",IF(ISNUMBER($H239),IF('Order Form'!$K$14="Yes",'Order Form'!$B$8,""),""))</f>
        <v/>
      </c>
      <c r="P239" s="108" t="str">
        <f>IF('Order Form'!$B$9="Company / Department","",IF(ISNUMBER($H239),IF('Order Form'!$K$14="Yes",'Order Form'!$B$9,""),""))</f>
        <v/>
      </c>
      <c r="Q239" s="100" t="str">
        <f>IF('Order Form'!$B$10="Address 1","",IF(ISNUMBER($H239),IF('Order Form'!$K$14="Yes",'Order Form'!$B$10,""),""))</f>
        <v/>
      </c>
      <c r="R239" s="100" t="str">
        <f>IF('Order Form'!$B$11="Address 2","",IF(ISNUMBER($H239),IF('Order Form'!$K$14="Yes",'Order Form'!$B$11,""),""))</f>
        <v/>
      </c>
      <c r="S239" s="108" t="str">
        <f>IF('Order Form'!$B$12="Address 3","",IF(ISNUMBER($H239),IF('Order Form'!$K$14="Yes",'Order Form'!$B$12,""),""))</f>
        <v/>
      </c>
      <c r="T239" s="100" t="str">
        <f>IF('Order Form'!$B$13="Town","",IF(ISNUMBER($H239),IF('Order Form'!$K$14="Yes",'Order Form'!$B$13,""),""))</f>
        <v/>
      </c>
      <c r="U239" s="46"/>
      <c r="V239" s="115" t="str">
        <f>IF('Order Form'!$B$14="Post Code","",IF(ISNUMBER($H239),IF('Order Form'!$K$14="Yes",'Order Form'!$B$14,""),""))</f>
        <v/>
      </c>
      <c r="W239" s="110" t="str">
        <f>IF('Order Form'!$B$15="Country","",IF(ISNUMBER($H239),IF('Order Form'!$K$14="Yes",VLOOKUP('Order Form'!$B$15,Lists!N:O,2,0),""),""))</f>
        <v/>
      </c>
      <c r="X239" s="112"/>
      <c r="Y239" s="111" t="str">
        <f>IF('Order Form'!$F$8="Phone","",IF(ISNUMBER($H239),IF('Order Form'!$K$14="Yes",'Order Form'!$F$8,""),""))</f>
        <v/>
      </c>
      <c r="Z239" s="109" t="str">
        <f>IF('Order Form'!$F$9="Email","",IF(ISNUMBER($H239),IF('Order Form'!$K$14="Yes",'Order Form'!$F$9,""),""))</f>
        <v/>
      </c>
      <c r="AA239" s="50"/>
      <c r="AC239" s="98" t="str">
        <f>IF(ISNUMBER(($H239)),LEFT('Order Form'!$K$10,2),"")</f>
        <v/>
      </c>
      <c r="AD239" s="46"/>
      <c r="AE239" s="98" t="str">
        <f>IF(AC239="GR",LEFT('Order Form'!$K$11,2),"")</f>
        <v/>
      </c>
      <c r="AF239" s="46"/>
      <c r="AG239" s="50"/>
      <c r="AH239" s="50"/>
      <c r="AI239" s="98" t="str">
        <f>IF(ISNUMBER(($H239)),IF('Order Form'!$K$16="Yes","P",""),"")</f>
        <v/>
      </c>
      <c r="AJ239" s="46"/>
      <c r="AK239" s="118"/>
      <c r="AL239" s="118"/>
      <c r="AM239" s="46"/>
      <c r="AN239" s="46"/>
      <c r="AO239" s="50"/>
      <c r="AP239" s="46"/>
      <c r="AQ239" s="50"/>
      <c r="AR239" s="50"/>
      <c r="AS239" s="50"/>
      <c r="AZ239" s="98" t="str">
        <f>IF(ISNUMBER(($H239)),IF('Order Form'!$K$15="Yes","Y",""),"")</f>
        <v/>
      </c>
      <c r="BD239" s="99" t="e">
        <f>IF('Order Form'!#REF!&gt;0,"OF"," ")</f>
        <v>#REF!</v>
      </c>
      <c r="BE239" s="98" t="e">
        <f>IF('Order Form'!#REF!&gt;0,"Y"," ")</f>
        <v>#REF!</v>
      </c>
      <c r="BF239" s="98" t="e">
        <f>IF('Order Form'!#REF!&gt;0,"STANDARD"," ")</f>
        <v>#REF!</v>
      </c>
    </row>
    <row r="240" spans="1:58">
      <c r="A240" s="46"/>
      <c r="B240" s="105" t="str">
        <f>IF(ISNUMBER(($H240)),'Order Form'!$D$5,"")</f>
        <v/>
      </c>
      <c r="C240" s="104" t="str">
        <f>IF(ISNUMBER(($H240)),'Order Form'!$G$5,"")</f>
        <v/>
      </c>
      <c r="D240" s="104" t="e">
        <f>IF('Order Form'!#REF!="","",IF(ISNUMBER(($H240)),'Order Form'!#REF!,""))</f>
        <v>#REF!</v>
      </c>
      <c r="E240" s="47"/>
      <c r="F240" s="103" t="str">
        <f>IF(ISNUMBER((H240)),SUBSTITUTE(SUBSTITUTE('Order Form'!#REF!,"-","")," ",""),"")</f>
        <v/>
      </c>
      <c r="G240" s="48"/>
      <c r="H240" s="102" t="e">
        <f>IF('Order Form'!#REF!&gt;0,'Order Form'!#REF!," ")</f>
        <v>#REF!</v>
      </c>
      <c r="I240" s="101" t="str">
        <f>IF('Order Form'!$K$13="Yes",(IF('Order Form'!#REF!&gt;0,"",IF('Order Form'!$K$10&lt;&gt;"GR - Gratis",IF('Order Form'!#REF!=0,"",IF(ISNUMBER($H240),'Order Form'!#REF!,"")),""))),"")</f>
        <v/>
      </c>
      <c r="J240" s="101" t="str">
        <f>IF('Order Form'!$K$13="Yes",(IF('Order Form'!#REF!=0,"",IF('Order Form'!$K$10&lt;&gt;"GR - Gratis",IF(ISNUMBER($H240),'Order Form'!#REF!,""),""))),"")</f>
        <v/>
      </c>
      <c r="K240" s="49"/>
      <c r="L240" s="101" t="e">
        <f>IF('Order Form'!#REF!&gt;0,"",IF('Order Form'!#REF!=0,"",IF('Order Form'!$K$10&lt;&gt;"GR - Gratis",IF('Order Form'!$K$12="Yes",IF(ISNUMBER($H240),'Order Form'!#REF!*100,""),""),"")))</f>
        <v>#REF!</v>
      </c>
      <c r="M240" s="101" t="e">
        <f>IF('Order Form'!#REF!&gt;0,"",IF('Order Form'!$K$17=0,"",IF('Order Form'!$K$17=0,"",IF('Order Form'!$K$10&lt;&gt;"GR - Gratis",IF('Order Form'!$K$12="Yes",IF(ISNUMBER($H240),'Order Form'!$K$17*100,""),""),""))))</f>
        <v>#REF!</v>
      </c>
      <c r="N240" s="50"/>
      <c r="O240" s="100" t="str">
        <f>IF('Order Form'!$B$8="Name / Attent Of","",IF(ISNUMBER($H240),IF('Order Form'!$K$14="Yes",'Order Form'!$B$8,""),""))</f>
        <v/>
      </c>
      <c r="P240" s="108" t="str">
        <f>IF('Order Form'!$B$9="Company / Department","",IF(ISNUMBER($H240),IF('Order Form'!$K$14="Yes",'Order Form'!$B$9,""),""))</f>
        <v/>
      </c>
      <c r="Q240" s="100" t="str">
        <f>IF('Order Form'!$B$10="Address 1","",IF(ISNUMBER($H240),IF('Order Form'!$K$14="Yes",'Order Form'!$B$10,""),""))</f>
        <v/>
      </c>
      <c r="R240" s="100" t="str">
        <f>IF('Order Form'!$B$11="Address 2","",IF(ISNUMBER($H240),IF('Order Form'!$K$14="Yes",'Order Form'!$B$11,""),""))</f>
        <v/>
      </c>
      <c r="S240" s="108" t="str">
        <f>IF('Order Form'!$B$12="Address 3","",IF(ISNUMBER($H240),IF('Order Form'!$K$14="Yes",'Order Form'!$B$12,""),""))</f>
        <v/>
      </c>
      <c r="T240" s="100" t="str">
        <f>IF('Order Form'!$B$13="Town","",IF(ISNUMBER($H240),IF('Order Form'!$K$14="Yes",'Order Form'!$B$13,""),""))</f>
        <v/>
      </c>
      <c r="U240" s="46"/>
      <c r="V240" s="115" t="str">
        <f>IF('Order Form'!$B$14="Post Code","",IF(ISNUMBER($H240),IF('Order Form'!$K$14="Yes",'Order Form'!$B$14,""),""))</f>
        <v/>
      </c>
      <c r="W240" s="110" t="str">
        <f>IF('Order Form'!$B$15="Country","",IF(ISNUMBER($H240),IF('Order Form'!$K$14="Yes",VLOOKUP('Order Form'!$B$15,Lists!N:O,2,0),""),""))</f>
        <v/>
      </c>
      <c r="X240" s="112"/>
      <c r="Y240" s="111" t="str">
        <f>IF('Order Form'!$F$8="Phone","",IF(ISNUMBER($H240),IF('Order Form'!$K$14="Yes",'Order Form'!$F$8,""),""))</f>
        <v/>
      </c>
      <c r="Z240" s="109" t="str">
        <f>IF('Order Form'!$F$9="Email","",IF(ISNUMBER($H240),IF('Order Form'!$K$14="Yes",'Order Form'!$F$9,""),""))</f>
        <v/>
      </c>
      <c r="AA240" s="50"/>
      <c r="AC240" s="98" t="str">
        <f>IF(ISNUMBER(($H240)),LEFT('Order Form'!$K$10,2),"")</f>
        <v/>
      </c>
      <c r="AD240" s="46"/>
      <c r="AE240" s="98" t="str">
        <f>IF(AC240="GR",LEFT('Order Form'!$K$11,2),"")</f>
        <v/>
      </c>
      <c r="AF240" s="46"/>
      <c r="AG240" s="50"/>
      <c r="AH240" s="50"/>
      <c r="AI240" s="98" t="str">
        <f>IF(ISNUMBER(($H240)),IF('Order Form'!$K$16="Yes","P",""),"")</f>
        <v/>
      </c>
      <c r="AJ240" s="46"/>
      <c r="AK240" s="118"/>
      <c r="AL240" s="118"/>
      <c r="AM240" s="46"/>
      <c r="AN240" s="46"/>
      <c r="AO240" s="50"/>
      <c r="AP240" s="46"/>
      <c r="AQ240" s="50"/>
      <c r="AR240" s="50"/>
      <c r="AS240" s="50"/>
      <c r="AZ240" s="98" t="str">
        <f>IF(ISNUMBER(($H240)),IF('Order Form'!$K$15="Yes","Y",""),"")</f>
        <v/>
      </c>
      <c r="BD240" s="99" t="e">
        <f>IF('Order Form'!#REF!&gt;0,"OF"," ")</f>
        <v>#REF!</v>
      </c>
      <c r="BE240" s="98" t="e">
        <f>IF('Order Form'!#REF!&gt;0,"Y"," ")</f>
        <v>#REF!</v>
      </c>
      <c r="BF240" s="98" t="e">
        <f>IF('Order Form'!#REF!&gt;0,"STANDARD"," ")</f>
        <v>#REF!</v>
      </c>
    </row>
    <row r="241" spans="1:58">
      <c r="A241" s="46"/>
      <c r="B241" s="105" t="str">
        <f>IF(ISNUMBER(($H241)),'Order Form'!$D$5,"")</f>
        <v/>
      </c>
      <c r="C241" s="104" t="str">
        <f>IF(ISNUMBER(($H241)),'Order Form'!$G$5,"")</f>
        <v/>
      </c>
      <c r="D241" s="104" t="e">
        <f>IF('Order Form'!#REF!="","",IF(ISNUMBER(($H241)),'Order Form'!#REF!,""))</f>
        <v>#REF!</v>
      </c>
      <c r="E241" s="47"/>
      <c r="F241" s="103" t="str">
        <f>IF(ISNUMBER((H241)),SUBSTITUTE(SUBSTITUTE('Order Form'!#REF!,"-","")," ",""),"")</f>
        <v/>
      </c>
      <c r="G241" s="48"/>
      <c r="H241" s="102" t="e">
        <f>IF('Order Form'!#REF!&gt;0,'Order Form'!#REF!," ")</f>
        <v>#REF!</v>
      </c>
      <c r="I241" s="101" t="str">
        <f>IF('Order Form'!$K$13="Yes",(IF('Order Form'!#REF!&gt;0,"",IF('Order Form'!$K$10&lt;&gt;"GR - Gratis",IF('Order Form'!#REF!=0,"",IF(ISNUMBER($H241),'Order Form'!#REF!,"")),""))),"")</f>
        <v/>
      </c>
      <c r="J241" s="101" t="str">
        <f>IF('Order Form'!$K$13="Yes",(IF('Order Form'!#REF!=0,"",IF('Order Form'!$K$10&lt;&gt;"GR - Gratis",IF(ISNUMBER($H241),'Order Form'!#REF!,""),""))),"")</f>
        <v/>
      </c>
      <c r="K241" s="49"/>
      <c r="L241" s="101" t="e">
        <f>IF('Order Form'!#REF!&gt;0,"",IF('Order Form'!#REF!=0,"",IF('Order Form'!$K$10&lt;&gt;"GR - Gratis",IF('Order Form'!$K$12="Yes",IF(ISNUMBER($H241),'Order Form'!#REF!*100,""),""),"")))</f>
        <v>#REF!</v>
      </c>
      <c r="M241" s="101" t="e">
        <f>IF('Order Form'!#REF!&gt;0,"",IF('Order Form'!$K$17=0,"",IF('Order Form'!$K$17=0,"",IF('Order Form'!$K$10&lt;&gt;"GR - Gratis",IF('Order Form'!$K$12="Yes",IF(ISNUMBER($H241),'Order Form'!$K$17*100,""),""),""))))</f>
        <v>#REF!</v>
      </c>
      <c r="N241" s="50"/>
      <c r="O241" s="100" t="str">
        <f>IF('Order Form'!$B$8="Name / Attent Of","",IF(ISNUMBER($H241),IF('Order Form'!$K$14="Yes",'Order Form'!$B$8,""),""))</f>
        <v/>
      </c>
      <c r="P241" s="108" t="str">
        <f>IF('Order Form'!$B$9="Company / Department","",IF(ISNUMBER($H241),IF('Order Form'!$K$14="Yes",'Order Form'!$B$9,""),""))</f>
        <v/>
      </c>
      <c r="Q241" s="100" t="str">
        <f>IF('Order Form'!$B$10="Address 1","",IF(ISNUMBER($H241),IF('Order Form'!$K$14="Yes",'Order Form'!$B$10,""),""))</f>
        <v/>
      </c>
      <c r="R241" s="100" t="str">
        <f>IF('Order Form'!$B$11="Address 2","",IF(ISNUMBER($H241),IF('Order Form'!$K$14="Yes",'Order Form'!$B$11,""),""))</f>
        <v/>
      </c>
      <c r="S241" s="108" t="str">
        <f>IF('Order Form'!$B$12="Address 3","",IF(ISNUMBER($H241),IF('Order Form'!$K$14="Yes",'Order Form'!$B$12,""),""))</f>
        <v/>
      </c>
      <c r="T241" s="100" t="str">
        <f>IF('Order Form'!$B$13="Town","",IF(ISNUMBER($H241),IF('Order Form'!$K$14="Yes",'Order Form'!$B$13,""),""))</f>
        <v/>
      </c>
      <c r="U241" s="46"/>
      <c r="V241" s="115" t="str">
        <f>IF('Order Form'!$B$14="Post Code","",IF(ISNUMBER($H241),IF('Order Form'!$K$14="Yes",'Order Form'!$B$14,""),""))</f>
        <v/>
      </c>
      <c r="W241" s="110" t="str">
        <f>IF('Order Form'!$B$15="Country","",IF(ISNUMBER($H241),IF('Order Form'!$K$14="Yes",VLOOKUP('Order Form'!$B$15,Lists!N:O,2,0),""),""))</f>
        <v/>
      </c>
      <c r="X241" s="112"/>
      <c r="Y241" s="111" t="str">
        <f>IF('Order Form'!$F$8="Phone","",IF(ISNUMBER($H241),IF('Order Form'!$K$14="Yes",'Order Form'!$F$8,""),""))</f>
        <v/>
      </c>
      <c r="Z241" s="109" t="str">
        <f>IF('Order Form'!$F$9="Email","",IF(ISNUMBER($H241),IF('Order Form'!$K$14="Yes",'Order Form'!$F$9,""),""))</f>
        <v/>
      </c>
      <c r="AA241" s="50"/>
      <c r="AC241" s="98" t="str">
        <f>IF(ISNUMBER(($H241)),LEFT('Order Form'!$K$10,2),"")</f>
        <v/>
      </c>
      <c r="AD241" s="46"/>
      <c r="AE241" s="98" t="str">
        <f>IF(AC241="GR",LEFT('Order Form'!$K$11,2),"")</f>
        <v/>
      </c>
      <c r="AF241" s="46"/>
      <c r="AG241" s="50"/>
      <c r="AH241" s="50"/>
      <c r="AI241" s="98" t="str">
        <f>IF(ISNUMBER(($H241)),IF('Order Form'!$K$16="Yes","P",""),"")</f>
        <v/>
      </c>
      <c r="AJ241" s="46"/>
      <c r="AK241" s="118"/>
      <c r="AL241" s="118"/>
      <c r="AM241" s="46"/>
      <c r="AN241" s="46"/>
      <c r="AO241" s="50"/>
      <c r="AP241" s="46"/>
      <c r="AQ241" s="50"/>
      <c r="AR241" s="50"/>
      <c r="AS241" s="50"/>
      <c r="AZ241" s="98" t="str">
        <f>IF(ISNUMBER(($H241)),IF('Order Form'!$K$15="Yes","Y",""),"")</f>
        <v/>
      </c>
      <c r="BD241" s="99" t="e">
        <f>IF('Order Form'!#REF!&gt;0,"OF"," ")</f>
        <v>#REF!</v>
      </c>
      <c r="BE241" s="98" t="e">
        <f>IF('Order Form'!#REF!&gt;0,"Y"," ")</f>
        <v>#REF!</v>
      </c>
      <c r="BF241" s="98" t="e">
        <f>IF('Order Form'!#REF!&gt;0,"STANDARD"," ")</f>
        <v>#REF!</v>
      </c>
    </row>
    <row r="242" spans="1:58">
      <c r="A242" s="46"/>
      <c r="B242" s="105" t="str">
        <f>IF(ISNUMBER(($H242)),'Order Form'!$D$5,"")</f>
        <v/>
      </c>
      <c r="C242" s="104" t="str">
        <f>IF(ISNUMBER(($H242)),'Order Form'!$G$5,"")</f>
        <v/>
      </c>
      <c r="D242" s="104" t="e">
        <f>IF('Order Form'!#REF!="","",IF(ISNUMBER(($H242)),'Order Form'!#REF!,""))</f>
        <v>#REF!</v>
      </c>
      <c r="E242" s="47"/>
      <c r="F242" s="103" t="str">
        <f>IF(ISNUMBER((H242)),SUBSTITUTE(SUBSTITUTE('Order Form'!#REF!,"-","")," ",""),"")</f>
        <v/>
      </c>
      <c r="G242" s="48"/>
      <c r="H242" s="102" t="e">
        <f>IF('Order Form'!#REF!&gt;0,'Order Form'!#REF!," ")</f>
        <v>#REF!</v>
      </c>
      <c r="I242" s="101" t="str">
        <f>IF('Order Form'!$K$13="Yes",(IF('Order Form'!#REF!&gt;0,"",IF('Order Form'!$K$10&lt;&gt;"GR - Gratis",IF('Order Form'!#REF!=0,"",IF(ISNUMBER($H242),'Order Form'!#REF!,"")),""))),"")</f>
        <v/>
      </c>
      <c r="J242" s="101" t="str">
        <f>IF('Order Form'!$K$13="Yes",(IF('Order Form'!#REF!=0,"",IF('Order Form'!$K$10&lt;&gt;"GR - Gratis",IF(ISNUMBER($H242),'Order Form'!#REF!,""),""))),"")</f>
        <v/>
      </c>
      <c r="K242" s="49"/>
      <c r="L242" s="101" t="e">
        <f>IF('Order Form'!#REF!&gt;0,"",IF('Order Form'!#REF!=0,"",IF('Order Form'!$K$10&lt;&gt;"GR - Gratis",IF('Order Form'!$K$12="Yes",IF(ISNUMBER($H242),'Order Form'!#REF!*100,""),""),"")))</f>
        <v>#REF!</v>
      </c>
      <c r="M242" s="101" t="e">
        <f>IF('Order Form'!#REF!&gt;0,"",IF('Order Form'!$K$17=0,"",IF('Order Form'!$K$17=0,"",IF('Order Form'!$K$10&lt;&gt;"GR - Gratis",IF('Order Form'!$K$12="Yes",IF(ISNUMBER($H242),'Order Form'!$K$17*100,""),""),""))))</f>
        <v>#REF!</v>
      </c>
      <c r="N242" s="50"/>
      <c r="O242" s="100" t="str">
        <f>IF('Order Form'!$B$8="Name / Attent Of","",IF(ISNUMBER($H242),IF('Order Form'!$K$14="Yes",'Order Form'!$B$8,""),""))</f>
        <v/>
      </c>
      <c r="P242" s="108" t="str">
        <f>IF('Order Form'!$B$9="Company / Department","",IF(ISNUMBER($H242),IF('Order Form'!$K$14="Yes",'Order Form'!$B$9,""),""))</f>
        <v/>
      </c>
      <c r="Q242" s="100" t="str">
        <f>IF('Order Form'!$B$10="Address 1","",IF(ISNUMBER($H242),IF('Order Form'!$K$14="Yes",'Order Form'!$B$10,""),""))</f>
        <v/>
      </c>
      <c r="R242" s="100" t="str">
        <f>IF('Order Form'!$B$11="Address 2","",IF(ISNUMBER($H242),IF('Order Form'!$K$14="Yes",'Order Form'!$B$11,""),""))</f>
        <v/>
      </c>
      <c r="S242" s="108" t="str">
        <f>IF('Order Form'!$B$12="Address 3","",IF(ISNUMBER($H242),IF('Order Form'!$K$14="Yes",'Order Form'!$B$12,""),""))</f>
        <v/>
      </c>
      <c r="T242" s="100" t="str">
        <f>IF('Order Form'!$B$13="Town","",IF(ISNUMBER($H242),IF('Order Form'!$K$14="Yes",'Order Form'!$B$13,""),""))</f>
        <v/>
      </c>
      <c r="U242" s="46"/>
      <c r="V242" s="115" t="str">
        <f>IF('Order Form'!$B$14="Post Code","",IF(ISNUMBER($H242),IF('Order Form'!$K$14="Yes",'Order Form'!$B$14,""),""))</f>
        <v/>
      </c>
      <c r="W242" s="110" t="str">
        <f>IF('Order Form'!$B$15="Country","",IF(ISNUMBER($H242),IF('Order Form'!$K$14="Yes",VLOOKUP('Order Form'!$B$15,Lists!N:O,2,0),""),""))</f>
        <v/>
      </c>
      <c r="X242" s="112"/>
      <c r="Y242" s="111" t="str">
        <f>IF('Order Form'!$F$8="Phone","",IF(ISNUMBER($H242),IF('Order Form'!$K$14="Yes",'Order Form'!$F$8,""),""))</f>
        <v/>
      </c>
      <c r="Z242" s="109" t="str">
        <f>IF('Order Form'!$F$9="Email","",IF(ISNUMBER($H242),IF('Order Form'!$K$14="Yes",'Order Form'!$F$9,""),""))</f>
        <v/>
      </c>
      <c r="AA242" s="50"/>
      <c r="AC242" s="98" t="str">
        <f>IF(ISNUMBER(($H242)),LEFT('Order Form'!$K$10,2),"")</f>
        <v/>
      </c>
      <c r="AD242" s="46"/>
      <c r="AE242" s="98" t="str">
        <f>IF(AC242="GR",LEFT('Order Form'!$K$11,2),"")</f>
        <v/>
      </c>
      <c r="AF242" s="46"/>
      <c r="AG242" s="50"/>
      <c r="AH242" s="50"/>
      <c r="AI242" s="98" t="str">
        <f>IF(ISNUMBER(($H242)),IF('Order Form'!$K$16="Yes","P",""),"")</f>
        <v/>
      </c>
      <c r="AJ242" s="46"/>
      <c r="AK242" s="118"/>
      <c r="AL242" s="118"/>
      <c r="AM242" s="46"/>
      <c r="AN242" s="46"/>
      <c r="AO242" s="50"/>
      <c r="AP242" s="46"/>
      <c r="AQ242" s="50"/>
      <c r="AR242" s="50"/>
      <c r="AS242" s="50"/>
      <c r="AZ242" s="98" t="str">
        <f>IF(ISNUMBER(($H242)),IF('Order Form'!$K$15="Yes","Y",""),"")</f>
        <v/>
      </c>
      <c r="BD242" s="99" t="e">
        <f>IF('Order Form'!#REF!&gt;0,"OF"," ")</f>
        <v>#REF!</v>
      </c>
      <c r="BE242" s="98" t="e">
        <f>IF('Order Form'!#REF!&gt;0,"Y"," ")</f>
        <v>#REF!</v>
      </c>
      <c r="BF242" s="98" t="e">
        <f>IF('Order Form'!#REF!&gt;0,"STANDARD"," ")</f>
        <v>#REF!</v>
      </c>
    </row>
    <row r="243" spans="1:58">
      <c r="A243" s="46"/>
      <c r="B243" s="105" t="str">
        <f>IF(ISNUMBER(($H243)),'Order Form'!$D$5,"")</f>
        <v/>
      </c>
      <c r="C243" s="104" t="str">
        <f>IF(ISNUMBER(($H243)),'Order Form'!$G$5,"")</f>
        <v/>
      </c>
      <c r="D243" s="104" t="e">
        <f>IF('Order Form'!#REF!="","",IF(ISNUMBER(($H243)),'Order Form'!#REF!,""))</f>
        <v>#REF!</v>
      </c>
      <c r="E243" s="47"/>
      <c r="F243" s="103" t="str">
        <f>IF(ISNUMBER((H243)),SUBSTITUTE(SUBSTITUTE('Order Form'!#REF!,"-","")," ",""),"")</f>
        <v/>
      </c>
      <c r="G243" s="48"/>
      <c r="H243" s="102" t="e">
        <f>IF('Order Form'!#REF!&gt;0,'Order Form'!#REF!," ")</f>
        <v>#REF!</v>
      </c>
      <c r="I243" s="101" t="str">
        <f>IF('Order Form'!$K$13="Yes",(IF('Order Form'!#REF!&gt;0,"",IF('Order Form'!$K$10&lt;&gt;"GR - Gratis",IF('Order Form'!#REF!=0,"",IF(ISNUMBER($H243),'Order Form'!#REF!,"")),""))),"")</f>
        <v/>
      </c>
      <c r="J243" s="101" t="str">
        <f>IF('Order Form'!$K$13="Yes",(IF('Order Form'!#REF!=0,"",IF('Order Form'!$K$10&lt;&gt;"GR - Gratis",IF(ISNUMBER($H243),'Order Form'!#REF!,""),""))),"")</f>
        <v/>
      </c>
      <c r="K243" s="49"/>
      <c r="L243" s="101" t="e">
        <f>IF('Order Form'!#REF!&gt;0,"",IF('Order Form'!#REF!=0,"",IF('Order Form'!$K$10&lt;&gt;"GR - Gratis",IF('Order Form'!$K$12="Yes",IF(ISNUMBER($H243),'Order Form'!#REF!*100,""),""),"")))</f>
        <v>#REF!</v>
      </c>
      <c r="M243" s="101" t="e">
        <f>IF('Order Form'!#REF!&gt;0,"",IF('Order Form'!$K$17=0,"",IF('Order Form'!$K$17=0,"",IF('Order Form'!$K$10&lt;&gt;"GR - Gratis",IF('Order Form'!$K$12="Yes",IF(ISNUMBER($H243),'Order Form'!$K$17*100,""),""),""))))</f>
        <v>#REF!</v>
      </c>
      <c r="N243" s="50"/>
      <c r="O243" s="100" t="str">
        <f>IF('Order Form'!$B$8="Name / Attent Of","",IF(ISNUMBER($H243),IF('Order Form'!$K$14="Yes",'Order Form'!$B$8,""),""))</f>
        <v/>
      </c>
      <c r="P243" s="108" t="str">
        <f>IF('Order Form'!$B$9="Company / Department","",IF(ISNUMBER($H243),IF('Order Form'!$K$14="Yes",'Order Form'!$B$9,""),""))</f>
        <v/>
      </c>
      <c r="Q243" s="100" t="str">
        <f>IF('Order Form'!$B$10="Address 1","",IF(ISNUMBER($H243),IF('Order Form'!$K$14="Yes",'Order Form'!$B$10,""),""))</f>
        <v/>
      </c>
      <c r="R243" s="100" t="str">
        <f>IF('Order Form'!$B$11="Address 2","",IF(ISNUMBER($H243),IF('Order Form'!$K$14="Yes",'Order Form'!$B$11,""),""))</f>
        <v/>
      </c>
      <c r="S243" s="108" t="str">
        <f>IF('Order Form'!$B$12="Address 3","",IF(ISNUMBER($H243),IF('Order Form'!$K$14="Yes",'Order Form'!$B$12,""),""))</f>
        <v/>
      </c>
      <c r="T243" s="100" t="str">
        <f>IF('Order Form'!$B$13="Town","",IF(ISNUMBER($H243),IF('Order Form'!$K$14="Yes",'Order Form'!$B$13,""),""))</f>
        <v/>
      </c>
      <c r="U243" s="46"/>
      <c r="V243" s="115" t="str">
        <f>IF('Order Form'!$B$14="Post Code","",IF(ISNUMBER($H243),IF('Order Form'!$K$14="Yes",'Order Form'!$B$14,""),""))</f>
        <v/>
      </c>
      <c r="W243" s="110" t="str">
        <f>IF('Order Form'!$B$15="Country","",IF(ISNUMBER($H243),IF('Order Form'!$K$14="Yes",VLOOKUP('Order Form'!$B$15,Lists!N:O,2,0),""),""))</f>
        <v/>
      </c>
      <c r="X243" s="112"/>
      <c r="Y243" s="111" t="str">
        <f>IF('Order Form'!$F$8="Phone","",IF(ISNUMBER($H243),IF('Order Form'!$K$14="Yes",'Order Form'!$F$8,""),""))</f>
        <v/>
      </c>
      <c r="Z243" s="109" t="str">
        <f>IF('Order Form'!$F$9="Email","",IF(ISNUMBER($H243),IF('Order Form'!$K$14="Yes",'Order Form'!$F$9,""),""))</f>
        <v/>
      </c>
      <c r="AA243" s="50"/>
      <c r="AC243" s="98" t="str">
        <f>IF(ISNUMBER(($H243)),LEFT('Order Form'!$K$10,2),"")</f>
        <v/>
      </c>
      <c r="AD243" s="46"/>
      <c r="AE243" s="98" t="str">
        <f>IF(AC243="GR",LEFT('Order Form'!$K$11,2),"")</f>
        <v/>
      </c>
      <c r="AF243" s="46"/>
      <c r="AG243" s="50"/>
      <c r="AH243" s="50"/>
      <c r="AI243" s="98" t="str">
        <f>IF(ISNUMBER(($H243)),IF('Order Form'!$K$16="Yes","P",""),"")</f>
        <v/>
      </c>
      <c r="AJ243" s="46"/>
      <c r="AK243" s="118"/>
      <c r="AL243" s="118"/>
      <c r="AM243" s="46"/>
      <c r="AN243" s="46"/>
      <c r="AO243" s="50"/>
      <c r="AP243" s="46"/>
      <c r="AQ243" s="50"/>
      <c r="AR243" s="50"/>
      <c r="AS243" s="50"/>
      <c r="AZ243" s="98" t="str">
        <f>IF(ISNUMBER(($H243)),IF('Order Form'!$K$15="Yes","Y",""),"")</f>
        <v/>
      </c>
      <c r="BD243" s="99" t="e">
        <f>IF('Order Form'!#REF!&gt;0,"OF"," ")</f>
        <v>#REF!</v>
      </c>
      <c r="BE243" s="98" t="e">
        <f>IF('Order Form'!#REF!&gt;0,"Y"," ")</f>
        <v>#REF!</v>
      </c>
      <c r="BF243" s="98" t="e">
        <f>IF('Order Form'!#REF!&gt;0,"STANDARD"," ")</f>
        <v>#REF!</v>
      </c>
    </row>
    <row r="244" spans="1:58">
      <c r="A244" s="46"/>
      <c r="B244" s="105" t="str">
        <f>IF(ISNUMBER(($H244)),'Order Form'!$D$5,"")</f>
        <v/>
      </c>
      <c r="C244" s="104" t="str">
        <f>IF(ISNUMBER(($H244)),'Order Form'!$G$5,"")</f>
        <v/>
      </c>
      <c r="D244" s="104" t="e">
        <f>IF('Order Form'!#REF!="","",IF(ISNUMBER(($H244)),'Order Form'!#REF!,""))</f>
        <v>#REF!</v>
      </c>
      <c r="E244" s="47"/>
      <c r="F244" s="103" t="str">
        <f>IF(ISNUMBER((H244)),SUBSTITUTE(SUBSTITUTE('Order Form'!#REF!,"-","")," ",""),"")</f>
        <v/>
      </c>
      <c r="G244" s="48"/>
      <c r="H244" s="102" t="e">
        <f>IF('Order Form'!#REF!&gt;0,'Order Form'!#REF!," ")</f>
        <v>#REF!</v>
      </c>
      <c r="I244" s="101" t="str">
        <f>IF('Order Form'!$K$13="Yes",(IF('Order Form'!#REF!&gt;0,"",IF('Order Form'!$K$10&lt;&gt;"GR - Gratis",IF('Order Form'!#REF!=0,"",IF(ISNUMBER($H244),'Order Form'!#REF!,"")),""))),"")</f>
        <v/>
      </c>
      <c r="J244" s="101" t="str">
        <f>IF('Order Form'!$K$13="Yes",(IF('Order Form'!#REF!=0,"",IF('Order Form'!$K$10&lt;&gt;"GR - Gratis",IF(ISNUMBER($H244),'Order Form'!#REF!,""),""))),"")</f>
        <v/>
      </c>
      <c r="K244" s="49"/>
      <c r="L244" s="101" t="e">
        <f>IF('Order Form'!#REF!&gt;0,"",IF('Order Form'!#REF!=0,"",IF('Order Form'!$K$10&lt;&gt;"GR - Gratis",IF('Order Form'!$K$12="Yes",IF(ISNUMBER($H244),'Order Form'!#REF!*100,""),""),"")))</f>
        <v>#REF!</v>
      </c>
      <c r="M244" s="101" t="e">
        <f>IF('Order Form'!#REF!&gt;0,"",IF('Order Form'!$K$17=0,"",IF('Order Form'!$K$17=0,"",IF('Order Form'!$K$10&lt;&gt;"GR - Gratis",IF('Order Form'!$K$12="Yes",IF(ISNUMBER($H244),'Order Form'!$K$17*100,""),""),""))))</f>
        <v>#REF!</v>
      </c>
      <c r="N244" s="50"/>
      <c r="O244" s="100" t="str">
        <f>IF('Order Form'!$B$8="Name / Attent Of","",IF(ISNUMBER($H244),IF('Order Form'!$K$14="Yes",'Order Form'!$B$8,""),""))</f>
        <v/>
      </c>
      <c r="P244" s="108" t="str">
        <f>IF('Order Form'!$B$9="Company / Department","",IF(ISNUMBER($H244),IF('Order Form'!$K$14="Yes",'Order Form'!$B$9,""),""))</f>
        <v/>
      </c>
      <c r="Q244" s="100" t="str">
        <f>IF('Order Form'!$B$10="Address 1","",IF(ISNUMBER($H244),IF('Order Form'!$K$14="Yes",'Order Form'!$B$10,""),""))</f>
        <v/>
      </c>
      <c r="R244" s="100" t="str">
        <f>IF('Order Form'!$B$11="Address 2","",IF(ISNUMBER($H244),IF('Order Form'!$K$14="Yes",'Order Form'!$B$11,""),""))</f>
        <v/>
      </c>
      <c r="S244" s="108" t="str">
        <f>IF('Order Form'!$B$12="Address 3","",IF(ISNUMBER($H244),IF('Order Form'!$K$14="Yes",'Order Form'!$B$12,""),""))</f>
        <v/>
      </c>
      <c r="T244" s="100" t="str">
        <f>IF('Order Form'!$B$13="Town","",IF(ISNUMBER($H244),IF('Order Form'!$K$14="Yes",'Order Form'!$B$13,""),""))</f>
        <v/>
      </c>
      <c r="U244" s="46"/>
      <c r="V244" s="115" t="str">
        <f>IF('Order Form'!$B$14="Post Code","",IF(ISNUMBER($H244),IF('Order Form'!$K$14="Yes",'Order Form'!$B$14,""),""))</f>
        <v/>
      </c>
      <c r="W244" s="110" t="str">
        <f>IF('Order Form'!$B$15="Country","",IF(ISNUMBER($H244),IF('Order Form'!$K$14="Yes",VLOOKUP('Order Form'!$B$15,Lists!N:O,2,0),""),""))</f>
        <v/>
      </c>
      <c r="X244" s="112"/>
      <c r="Y244" s="111" t="str">
        <f>IF('Order Form'!$F$8="Phone","",IF(ISNUMBER($H244),IF('Order Form'!$K$14="Yes",'Order Form'!$F$8,""),""))</f>
        <v/>
      </c>
      <c r="Z244" s="109" t="str">
        <f>IF('Order Form'!$F$9="Email","",IF(ISNUMBER($H244),IF('Order Form'!$K$14="Yes",'Order Form'!$F$9,""),""))</f>
        <v/>
      </c>
      <c r="AA244" s="50"/>
      <c r="AC244" s="98" t="str">
        <f>IF(ISNUMBER(($H244)),LEFT('Order Form'!$K$10,2),"")</f>
        <v/>
      </c>
      <c r="AD244" s="46"/>
      <c r="AE244" s="98" t="str">
        <f>IF(AC244="GR",LEFT('Order Form'!$K$11,2),"")</f>
        <v/>
      </c>
      <c r="AF244" s="46"/>
      <c r="AG244" s="50"/>
      <c r="AH244" s="50"/>
      <c r="AI244" s="98" t="str">
        <f>IF(ISNUMBER(($H244)),IF('Order Form'!$K$16="Yes","P",""),"")</f>
        <v/>
      </c>
      <c r="AJ244" s="46"/>
      <c r="AK244" s="118"/>
      <c r="AL244" s="118"/>
      <c r="AM244" s="46"/>
      <c r="AN244" s="46"/>
      <c r="AO244" s="50"/>
      <c r="AP244" s="46"/>
      <c r="AQ244" s="50"/>
      <c r="AR244" s="50"/>
      <c r="AS244" s="50"/>
      <c r="AZ244" s="98" t="str">
        <f>IF(ISNUMBER(($H244)),IF('Order Form'!$K$15="Yes","Y",""),"")</f>
        <v/>
      </c>
      <c r="BD244" s="99" t="e">
        <f>IF('Order Form'!#REF!&gt;0,"OF"," ")</f>
        <v>#REF!</v>
      </c>
      <c r="BE244" s="98" t="e">
        <f>IF('Order Form'!#REF!&gt;0,"Y"," ")</f>
        <v>#REF!</v>
      </c>
      <c r="BF244" s="98" t="e">
        <f>IF('Order Form'!#REF!&gt;0,"STANDARD"," ")</f>
        <v>#REF!</v>
      </c>
    </row>
    <row r="245" spans="1:58">
      <c r="A245" s="46"/>
      <c r="B245" s="105" t="str">
        <f>IF(ISNUMBER(($H245)),'Order Form'!$D$5,"")</f>
        <v/>
      </c>
      <c r="C245" s="104" t="str">
        <f>IF(ISNUMBER(($H245)),'Order Form'!$G$5,"")</f>
        <v/>
      </c>
      <c r="D245" s="104" t="e">
        <f>IF('Order Form'!#REF!="","",IF(ISNUMBER(($H245)),'Order Form'!#REF!,""))</f>
        <v>#REF!</v>
      </c>
      <c r="E245" s="47"/>
      <c r="F245" s="103" t="str">
        <f>IF(ISNUMBER((H245)),SUBSTITUTE(SUBSTITUTE('Order Form'!#REF!,"-","")," ",""),"")</f>
        <v/>
      </c>
      <c r="G245" s="48"/>
      <c r="H245" s="102" t="e">
        <f>IF('Order Form'!#REF!&gt;0,'Order Form'!#REF!," ")</f>
        <v>#REF!</v>
      </c>
      <c r="I245" s="101" t="str">
        <f>IF('Order Form'!$K$13="Yes",(IF('Order Form'!#REF!&gt;0,"",IF('Order Form'!$K$10&lt;&gt;"GR - Gratis",IF('Order Form'!#REF!=0,"",IF(ISNUMBER($H245),'Order Form'!#REF!,"")),""))),"")</f>
        <v/>
      </c>
      <c r="J245" s="101" t="str">
        <f>IF('Order Form'!$K$13="Yes",(IF('Order Form'!#REF!=0,"",IF('Order Form'!$K$10&lt;&gt;"GR - Gratis",IF(ISNUMBER($H245),'Order Form'!#REF!,""),""))),"")</f>
        <v/>
      </c>
      <c r="K245" s="49"/>
      <c r="L245" s="101" t="e">
        <f>IF('Order Form'!#REF!&gt;0,"",IF('Order Form'!#REF!=0,"",IF('Order Form'!$K$10&lt;&gt;"GR - Gratis",IF('Order Form'!$K$12="Yes",IF(ISNUMBER($H245),'Order Form'!#REF!*100,""),""),"")))</f>
        <v>#REF!</v>
      </c>
      <c r="M245" s="101" t="e">
        <f>IF('Order Form'!#REF!&gt;0,"",IF('Order Form'!$K$17=0,"",IF('Order Form'!$K$17=0,"",IF('Order Form'!$K$10&lt;&gt;"GR - Gratis",IF('Order Form'!$K$12="Yes",IF(ISNUMBER($H245),'Order Form'!$K$17*100,""),""),""))))</f>
        <v>#REF!</v>
      </c>
      <c r="N245" s="50"/>
      <c r="O245" s="100" t="str">
        <f>IF('Order Form'!$B$8="Name / Attent Of","",IF(ISNUMBER($H245),IF('Order Form'!$K$14="Yes",'Order Form'!$B$8,""),""))</f>
        <v/>
      </c>
      <c r="P245" s="108" t="str">
        <f>IF('Order Form'!$B$9="Company / Department","",IF(ISNUMBER($H245),IF('Order Form'!$K$14="Yes",'Order Form'!$B$9,""),""))</f>
        <v/>
      </c>
      <c r="Q245" s="100" t="str">
        <f>IF('Order Form'!$B$10="Address 1","",IF(ISNUMBER($H245),IF('Order Form'!$K$14="Yes",'Order Form'!$B$10,""),""))</f>
        <v/>
      </c>
      <c r="R245" s="100" t="str">
        <f>IF('Order Form'!$B$11="Address 2","",IF(ISNUMBER($H245),IF('Order Form'!$K$14="Yes",'Order Form'!$B$11,""),""))</f>
        <v/>
      </c>
      <c r="S245" s="108" t="str">
        <f>IF('Order Form'!$B$12="Address 3","",IF(ISNUMBER($H245),IF('Order Form'!$K$14="Yes",'Order Form'!$B$12,""),""))</f>
        <v/>
      </c>
      <c r="T245" s="100" t="str">
        <f>IF('Order Form'!$B$13="Town","",IF(ISNUMBER($H245),IF('Order Form'!$K$14="Yes",'Order Form'!$B$13,""),""))</f>
        <v/>
      </c>
      <c r="U245" s="46"/>
      <c r="V245" s="115" t="str">
        <f>IF('Order Form'!$B$14="Post Code","",IF(ISNUMBER($H245),IF('Order Form'!$K$14="Yes",'Order Form'!$B$14,""),""))</f>
        <v/>
      </c>
      <c r="W245" s="110" t="str">
        <f>IF('Order Form'!$B$15="Country","",IF(ISNUMBER($H245),IF('Order Form'!$K$14="Yes",VLOOKUP('Order Form'!$B$15,Lists!N:O,2,0),""),""))</f>
        <v/>
      </c>
      <c r="X245" s="112"/>
      <c r="Y245" s="111" t="str">
        <f>IF('Order Form'!$F$8="Phone","",IF(ISNUMBER($H245),IF('Order Form'!$K$14="Yes",'Order Form'!$F$8,""),""))</f>
        <v/>
      </c>
      <c r="Z245" s="109" t="str">
        <f>IF('Order Form'!$F$9="Email","",IF(ISNUMBER($H245),IF('Order Form'!$K$14="Yes",'Order Form'!$F$9,""),""))</f>
        <v/>
      </c>
      <c r="AA245" s="50"/>
      <c r="AC245" s="98" t="str">
        <f>IF(ISNUMBER(($H245)),LEFT('Order Form'!$K$10,2),"")</f>
        <v/>
      </c>
      <c r="AD245" s="46"/>
      <c r="AE245" s="98" t="str">
        <f>IF(AC245="GR",LEFT('Order Form'!$K$11,2),"")</f>
        <v/>
      </c>
      <c r="AF245" s="46"/>
      <c r="AG245" s="50"/>
      <c r="AH245" s="50"/>
      <c r="AI245" s="98" t="str">
        <f>IF(ISNUMBER(($H245)),IF('Order Form'!$K$16="Yes","P",""),"")</f>
        <v/>
      </c>
      <c r="AJ245" s="46"/>
      <c r="AK245" s="118"/>
      <c r="AL245" s="118"/>
      <c r="AM245" s="46"/>
      <c r="AN245" s="46"/>
      <c r="AO245" s="50"/>
      <c r="AP245" s="46"/>
      <c r="AQ245" s="50"/>
      <c r="AR245" s="50"/>
      <c r="AS245" s="50"/>
      <c r="AZ245" s="98" t="str">
        <f>IF(ISNUMBER(($H245)),IF('Order Form'!$K$15="Yes","Y",""),"")</f>
        <v/>
      </c>
      <c r="BD245" s="99" t="e">
        <f>IF('Order Form'!#REF!&gt;0,"OF"," ")</f>
        <v>#REF!</v>
      </c>
      <c r="BE245" s="98" t="e">
        <f>IF('Order Form'!#REF!&gt;0,"Y"," ")</f>
        <v>#REF!</v>
      </c>
      <c r="BF245" s="98" t="e">
        <f>IF('Order Form'!#REF!&gt;0,"STANDARD"," ")</f>
        <v>#REF!</v>
      </c>
    </row>
    <row r="246" spans="1:58">
      <c r="A246" s="46"/>
      <c r="B246" s="105" t="str">
        <f>IF(ISNUMBER(($H246)),'Order Form'!$D$5,"")</f>
        <v/>
      </c>
      <c r="C246" s="104" t="str">
        <f>IF(ISNUMBER(($H246)),'Order Form'!$G$5,"")</f>
        <v/>
      </c>
      <c r="D246" s="104" t="e">
        <f>IF('Order Form'!#REF!="","",IF(ISNUMBER(($H246)),'Order Form'!#REF!,""))</f>
        <v>#REF!</v>
      </c>
      <c r="E246" s="47"/>
      <c r="F246" s="103" t="str">
        <f>IF(ISNUMBER((H246)),SUBSTITUTE(SUBSTITUTE('Order Form'!#REF!,"-","")," ",""),"")</f>
        <v/>
      </c>
      <c r="G246" s="48"/>
      <c r="H246" s="102" t="e">
        <f>IF('Order Form'!#REF!&gt;0,'Order Form'!#REF!," ")</f>
        <v>#REF!</v>
      </c>
      <c r="I246" s="101" t="str">
        <f>IF('Order Form'!$K$13="Yes",(IF('Order Form'!#REF!&gt;0,"",IF('Order Form'!$K$10&lt;&gt;"GR - Gratis",IF('Order Form'!#REF!=0,"",IF(ISNUMBER($H246),'Order Form'!#REF!,"")),""))),"")</f>
        <v/>
      </c>
      <c r="J246" s="101" t="str">
        <f>IF('Order Form'!$K$13="Yes",(IF('Order Form'!#REF!=0,"",IF('Order Form'!$K$10&lt;&gt;"GR - Gratis",IF(ISNUMBER($H246),'Order Form'!#REF!,""),""))),"")</f>
        <v/>
      </c>
      <c r="K246" s="49"/>
      <c r="L246" s="101" t="e">
        <f>IF('Order Form'!#REF!&gt;0,"",IF('Order Form'!#REF!=0,"",IF('Order Form'!$K$10&lt;&gt;"GR - Gratis",IF('Order Form'!$K$12="Yes",IF(ISNUMBER($H246),'Order Form'!#REF!*100,""),""),"")))</f>
        <v>#REF!</v>
      </c>
      <c r="M246" s="101" t="e">
        <f>IF('Order Form'!#REF!&gt;0,"",IF('Order Form'!$K$17=0,"",IF('Order Form'!$K$17=0,"",IF('Order Form'!$K$10&lt;&gt;"GR - Gratis",IF('Order Form'!$K$12="Yes",IF(ISNUMBER($H246),'Order Form'!$K$17*100,""),""),""))))</f>
        <v>#REF!</v>
      </c>
      <c r="N246" s="50"/>
      <c r="O246" s="100" t="str">
        <f>IF('Order Form'!$B$8="Name / Attent Of","",IF(ISNUMBER($H246),IF('Order Form'!$K$14="Yes",'Order Form'!$B$8,""),""))</f>
        <v/>
      </c>
      <c r="P246" s="108" t="str">
        <f>IF('Order Form'!$B$9="Company / Department","",IF(ISNUMBER($H246),IF('Order Form'!$K$14="Yes",'Order Form'!$B$9,""),""))</f>
        <v/>
      </c>
      <c r="Q246" s="100" t="str">
        <f>IF('Order Form'!$B$10="Address 1","",IF(ISNUMBER($H246),IF('Order Form'!$K$14="Yes",'Order Form'!$B$10,""),""))</f>
        <v/>
      </c>
      <c r="R246" s="100" t="str">
        <f>IF('Order Form'!$B$11="Address 2","",IF(ISNUMBER($H246),IF('Order Form'!$K$14="Yes",'Order Form'!$B$11,""),""))</f>
        <v/>
      </c>
      <c r="S246" s="108" t="str">
        <f>IF('Order Form'!$B$12="Address 3","",IF(ISNUMBER($H246),IF('Order Form'!$K$14="Yes",'Order Form'!$B$12,""),""))</f>
        <v/>
      </c>
      <c r="T246" s="100" t="str">
        <f>IF('Order Form'!$B$13="Town","",IF(ISNUMBER($H246),IF('Order Form'!$K$14="Yes",'Order Form'!$B$13,""),""))</f>
        <v/>
      </c>
      <c r="U246" s="46"/>
      <c r="V246" s="115" t="str">
        <f>IF('Order Form'!$B$14="Post Code","",IF(ISNUMBER($H246),IF('Order Form'!$K$14="Yes",'Order Form'!$B$14,""),""))</f>
        <v/>
      </c>
      <c r="W246" s="110" t="str">
        <f>IF('Order Form'!$B$15="Country","",IF(ISNUMBER($H246),IF('Order Form'!$K$14="Yes",VLOOKUP('Order Form'!$B$15,Lists!N:O,2,0),""),""))</f>
        <v/>
      </c>
      <c r="X246" s="112"/>
      <c r="Y246" s="111" t="str">
        <f>IF('Order Form'!$F$8="Phone","",IF(ISNUMBER($H246),IF('Order Form'!$K$14="Yes",'Order Form'!$F$8,""),""))</f>
        <v/>
      </c>
      <c r="Z246" s="109" t="str">
        <f>IF('Order Form'!$F$9="Email","",IF(ISNUMBER($H246),IF('Order Form'!$K$14="Yes",'Order Form'!$F$9,""),""))</f>
        <v/>
      </c>
      <c r="AA246" s="50"/>
      <c r="AC246" s="98" t="str">
        <f>IF(ISNUMBER(($H246)),LEFT('Order Form'!$K$10,2),"")</f>
        <v/>
      </c>
      <c r="AD246" s="46"/>
      <c r="AE246" s="98" t="str">
        <f>IF(AC246="GR",LEFT('Order Form'!$K$11,2),"")</f>
        <v/>
      </c>
      <c r="AF246" s="46"/>
      <c r="AG246" s="50"/>
      <c r="AH246" s="50"/>
      <c r="AI246" s="98" t="str">
        <f>IF(ISNUMBER(($H246)),IF('Order Form'!$K$16="Yes","P",""),"")</f>
        <v/>
      </c>
      <c r="AJ246" s="46"/>
      <c r="AK246" s="118"/>
      <c r="AL246" s="118"/>
      <c r="AM246" s="46"/>
      <c r="AN246" s="46"/>
      <c r="AO246" s="50"/>
      <c r="AP246" s="46"/>
      <c r="AQ246" s="50"/>
      <c r="AR246" s="50"/>
      <c r="AS246" s="50"/>
      <c r="AZ246" s="98" t="str">
        <f>IF(ISNUMBER(($H246)),IF('Order Form'!$K$15="Yes","Y",""),"")</f>
        <v/>
      </c>
      <c r="BD246" s="99" t="e">
        <f>IF('Order Form'!#REF!&gt;0,"OF"," ")</f>
        <v>#REF!</v>
      </c>
      <c r="BE246" s="98" t="e">
        <f>IF('Order Form'!#REF!&gt;0,"Y"," ")</f>
        <v>#REF!</v>
      </c>
      <c r="BF246" s="98" t="e">
        <f>IF('Order Form'!#REF!&gt;0,"STANDARD"," ")</f>
        <v>#REF!</v>
      </c>
    </row>
    <row r="247" spans="1:58">
      <c r="A247" s="46"/>
      <c r="B247" s="105" t="str">
        <f>IF(ISNUMBER(($H247)),'Order Form'!$D$5,"")</f>
        <v/>
      </c>
      <c r="C247" s="104" t="str">
        <f>IF(ISNUMBER(($H247)),'Order Form'!$G$5,"")</f>
        <v/>
      </c>
      <c r="D247" s="104" t="e">
        <f>IF('Order Form'!#REF!="","",IF(ISNUMBER(($H247)),'Order Form'!#REF!,""))</f>
        <v>#REF!</v>
      </c>
      <c r="E247" s="47"/>
      <c r="F247" s="103" t="str">
        <f>IF(ISNUMBER((H247)),SUBSTITUTE(SUBSTITUTE('Order Form'!#REF!,"-","")," ",""),"")</f>
        <v/>
      </c>
      <c r="G247" s="48"/>
      <c r="H247" s="102" t="e">
        <f>IF('Order Form'!#REF!&gt;0,'Order Form'!#REF!," ")</f>
        <v>#REF!</v>
      </c>
      <c r="I247" s="101" t="str">
        <f>IF('Order Form'!$K$13="Yes",(IF('Order Form'!#REF!&gt;0,"",IF('Order Form'!$K$10&lt;&gt;"GR - Gratis",IF('Order Form'!#REF!=0,"",IF(ISNUMBER($H247),'Order Form'!#REF!,"")),""))),"")</f>
        <v/>
      </c>
      <c r="J247" s="101" t="str">
        <f>IF('Order Form'!$K$13="Yes",(IF('Order Form'!#REF!=0,"",IF('Order Form'!$K$10&lt;&gt;"GR - Gratis",IF(ISNUMBER($H247),'Order Form'!#REF!,""),""))),"")</f>
        <v/>
      </c>
      <c r="K247" s="49"/>
      <c r="L247" s="101" t="e">
        <f>IF('Order Form'!#REF!&gt;0,"",IF('Order Form'!#REF!=0,"",IF('Order Form'!$K$10&lt;&gt;"GR - Gratis",IF('Order Form'!$K$12="Yes",IF(ISNUMBER($H247),'Order Form'!#REF!*100,""),""),"")))</f>
        <v>#REF!</v>
      </c>
      <c r="M247" s="101" t="e">
        <f>IF('Order Form'!#REF!&gt;0,"",IF('Order Form'!$K$17=0,"",IF('Order Form'!$K$17=0,"",IF('Order Form'!$K$10&lt;&gt;"GR - Gratis",IF('Order Form'!$K$12="Yes",IF(ISNUMBER($H247),'Order Form'!$K$17*100,""),""),""))))</f>
        <v>#REF!</v>
      </c>
      <c r="N247" s="50"/>
      <c r="O247" s="100" t="str">
        <f>IF('Order Form'!$B$8="Name / Attent Of","",IF(ISNUMBER($H247),IF('Order Form'!$K$14="Yes",'Order Form'!$B$8,""),""))</f>
        <v/>
      </c>
      <c r="P247" s="108" t="str">
        <f>IF('Order Form'!$B$9="Company / Department","",IF(ISNUMBER($H247),IF('Order Form'!$K$14="Yes",'Order Form'!$B$9,""),""))</f>
        <v/>
      </c>
      <c r="Q247" s="100" t="str">
        <f>IF('Order Form'!$B$10="Address 1","",IF(ISNUMBER($H247),IF('Order Form'!$K$14="Yes",'Order Form'!$B$10,""),""))</f>
        <v/>
      </c>
      <c r="R247" s="100" t="str">
        <f>IF('Order Form'!$B$11="Address 2","",IF(ISNUMBER($H247),IF('Order Form'!$K$14="Yes",'Order Form'!$B$11,""),""))</f>
        <v/>
      </c>
      <c r="S247" s="108" t="str">
        <f>IF('Order Form'!$B$12="Address 3","",IF(ISNUMBER($H247),IF('Order Form'!$K$14="Yes",'Order Form'!$B$12,""),""))</f>
        <v/>
      </c>
      <c r="T247" s="100" t="str">
        <f>IF('Order Form'!$B$13="Town","",IF(ISNUMBER($H247),IF('Order Form'!$K$14="Yes",'Order Form'!$B$13,""),""))</f>
        <v/>
      </c>
      <c r="U247" s="46"/>
      <c r="V247" s="115" t="str">
        <f>IF('Order Form'!$B$14="Post Code","",IF(ISNUMBER($H247),IF('Order Form'!$K$14="Yes",'Order Form'!$B$14,""),""))</f>
        <v/>
      </c>
      <c r="W247" s="110" t="str">
        <f>IF('Order Form'!$B$15="Country","",IF(ISNUMBER($H247),IF('Order Form'!$K$14="Yes",VLOOKUP('Order Form'!$B$15,Lists!N:O,2,0),""),""))</f>
        <v/>
      </c>
      <c r="X247" s="112"/>
      <c r="Y247" s="111" t="str">
        <f>IF('Order Form'!$F$8="Phone","",IF(ISNUMBER($H247),IF('Order Form'!$K$14="Yes",'Order Form'!$F$8,""),""))</f>
        <v/>
      </c>
      <c r="Z247" s="109" t="str">
        <f>IF('Order Form'!$F$9="Email","",IF(ISNUMBER($H247),IF('Order Form'!$K$14="Yes",'Order Form'!$F$9,""),""))</f>
        <v/>
      </c>
      <c r="AA247" s="50"/>
      <c r="AC247" s="98" t="str">
        <f>IF(ISNUMBER(($H247)),LEFT('Order Form'!$K$10,2),"")</f>
        <v/>
      </c>
      <c r="AD247" s="46"/>
      <c r="AE247" s="98" t="str">
        <f>IF(AC247="GR",LEFT('Order Form'!$K$11,2),"")</f>
        <v/>
      </c>
      <c r="AF247" s="46"/>
      <c r="AG247" s="50"/>
      <c r="AH247" s="50"/>
      <c r="AI247" s="98" t="str">
        <f>IF(ISNUMBER(($H247)),IF('Order Form'!$K$16="Yes","P",""),"")</f>
        <v/>
      </c>
      <c r="AJ247" s="46"/>
      <c r="AK247" s="118"/>
      <c r="AL247" s="118"/>
      <c r="AM247" s="46"/>
      <c r="AN247" s="46"/>
      <c r="AO247" s="50"/>
      <c r="AP247" s="46"/>
      <c r="AQ247" s="50"/>
      <c r="AR247" s="50"/>
      <c r="AS247" s="50"/>
      <c r="AZ247" s="98" t="str">
        <f>IF(ISNUMBER(($H247)),IF('Order Form'!$K$15="Yes","Y",""),"")</f>
        <v/>
      </c>
      <c r="BD247" s="99" t="e">
        <f>IF('Order Form'!#REF!&gt;0,"OF"," ")</f>
        <v>#REF!</v>
      </c>
      <c r="BE247" s="98" t="e">
        <f>IF('Order Form'!#REF!&gt;0,"Y"," ")</f>
        <v>#REF!</v>
      </c>
      <c r="BF247" s="98" t="e">
        <f>IF('Order Form'!#REF!&gt;0,"STANDARD"," ")</f>
        <v>#REF!</v>
      </c>
    </row>
    <row r="248" spans="1:58">
      <c r="A248" s="46"/>
      <c r="B248" s="105" t="str">
        <f>IF(ISNUMBER(($H248)),'Order Form'!$D$5,"")</f>
        <v/>
      </c>
      <c r="C248" s="104" t="str">
        <f>IF(ISNUMBER(($H248)),'Order Form'!$G$5,"")</f>
        <v/>
      </c>
      <c r="D248" s="104" t="e">
        <f>IF('Order Form'!#REF!="","",IF(ISNUMBER(($H248)),'Order Form'!#REF!,""))</f>
        <v>#REF!</v>
      </c>
      <c r="E248" s="47"/>
      <c r="F248" s="103" t="str">
        <f>IF(ISNUMBER((H248)),SUBSTITUTE(SUBSTITUTE('Order Form'!#REF!,"-","")," ",""),"")</f>
        <v/>
      </c>
      <c r="G248" s="48"/>
      <c r="H248" s="102" t="e">
        <f>IF('Order Form'!#REF!&gt;0,'Order Form'!#REF!," ")</f>
        <v>#REF!</v>
      </c>
      <c r="I248" s="101" t="str">
        <f>IF('Order Form'!$K$13="Yes",(IF('Order Form'!#REF!&gt;0,"",IF('Order Form'!$K$10&lt;&gt;"GR - Gratis",IF('Order Form'!#REF!=0,"",IF(ISNUMBER($H248),'Order Form'!#REF!,"")),""))),"")</f>
        <v/>
      </c>
      <c r="J248" s="101" t="str">
        <f>IF('Order Form'!$K$13="Yes",(IF('Order Form'!#REF!=0,"",IF('Order Form'!$K$10&lt;&gt;"GR - Gratis",IF(ISNUMBER($H248),'Order Form'!#REF!,""),""))),"")</f>
        <v/>
      </c>
      <c r="K248" s="49"/>
      <c r="L248" s="101" t="e">
        <f>IF('Order Form'!#REF!&gt;0,"",IF('Order Form'!#REF!=0,"",IF('Order Form'!$K$10&lt;&gt;"GR - Gratis",IF('Order Form'!$K$12="Yes",IF(ISNUMBER($H248),'Order Form'!#REF!*100,""),""),"")))</f>
        <v>#REF!</v>
      </c>
      <c r="M248" s="101" t="e">
        <f>IF('Order Form'!#REF!&gt;0,"",IF('Order Form'!$K$17=0,"",IF('Order Form'!$K$17=0,"",IF('Order Form'!$K$10&lt;&gt;"GR - Gratis",IF('Order Form'!$K$12="Yes",IF(ISNUMBER($H248),'Order Form'!$K$17*100,""),""),""))))</f>
        <v>#REF!</v>
      </c>
      <c r="N248" s="50"/>
      <c r="O248" s="100" t="str">
        <f>IF('Order Form'!$B$8="Name / Attent Of","",IF(ISNUMBER($H248),IF('Order Form'!$K$14="Yes",'Order Form'!$B$8,""),""))</f>
        <v/>
      </c>
      <c r="P248" s="108" t="str">
        <f>IF('Order Form'!$B$9="Company / Department","",IF(ISNUMBER($H248),IF('Order Form'!$K$14="Yes",'Order Form'!$B$9,""),""))</f>
        <v/>
      </c>
      <c r="Q248" s="100" t="str">
        <f>IF('Order Form'!$B$10="Address 1","",IF(ISNUMBER($H248),IF('Order Form'!$K$14="Yes",'Order Form'!$B$10,""),""))</f>
        <v/>
      </c>
      <c r="R248" s="100" t="str">
        <f>IF('Order Form'!$B$11="Address 2","",IF(ISNUMBER($H248),IF('Order Form'!$K$14="Yes",'Order Form'!$B$11,""),""))</f>
        <v/>
      </c>
      <c r="S248" s="108" t="str">
        <f>IF('Order Form'!$B$12="Address 3","",IF(ISNUMBER($H248),IF('Order Form'!$K$14="Yes",'Order Form'!$B$12,""),""))</f>
        <v/>
      </c>
      <c r="T248" s="100" t="str">
        <f>IF('Order Form'!$B$13="Town","",IF(ISNUMBER($H248),IF('Order Form'!$K$14="Yes",'Order Form'!$B$13,""),""))</f>
        <v/>
      </c>
      <c r="U248" s="46"/>
      <c r="V248" s="115" t="str">
        <f>IF('Order Form'!$B$14="Post Code","",IF(ISNUMBER($H248),IF('Order Form'!$K$14="Yes",'Order Form'!$B$14,""),""))</f>
        <v/>
      </c>
      <c r="W248" s="110" t="str">
        <f>IF('Order Form'!$B$15="Country","",IF(ISNUMBER($H248),IF('Order Form'!$K$14="Yes",VLOOKUP('Order Form'!$B$15,Lists!N:O,2,0),""),""))</f>
        <v/>
      </c>
      <c r="X248" s="112"/>
      <c r="Y248" s="111" t="str">
        <f>IF('Order Form'!$F$8="Phone","",IF(ISNUMBER($H248),IF('Order Form'!$K$14="Yes",'Order Form'!$F$8,""),""))</f>
        <v/>
      </c>
      <c r="Z248" s="109" t="str">
        <f>IF('Order Form'!$F$9="Email","",IF(ISNUMBER($H248),IF('Order Form'!$K$14="Yes",'Order Form'!$F$9,""),""))</f>
        <v/>
      </c>
      <c r="AA248" s="50"/>
      <c r="AC248" s="98" t="str">
        <f>IF(ISNUMBER(($H248)),LEFT('Order Form'!$K$10,2),"")</f>
        <v/>
      </c>
      <c r="AD248" s="46"/>
      <c r="AE248" s="98" t="str">
        <f>IF(AC248="GR",LEFT('Order Form'!$K$11,2),"")</f>
        <v/>
      </c>
      <c r="AF248" s="46"/>
      <c r="AG248" s="50"/>
      <c r="AH248" s="50"/>
      <c r="AI248" s="98" t="str">
        <f>IF(ISNUMBER(($H248)),IF('Order Form'!$K$16="Yes","P",""),"")</f>
        <v/>
      </c>
      <c r="AJ248" s="46"/>
      <c r="AK248" s="118"/>
      <c r="AL248" s="118"/>
      <c r="AM248" s="46"/>
      <c r="AN248" s="46"/>
      <c r="AO248" s="50"/>
      <c r="AP248" s="46"/>
      <c r="AQ248" s="50"/>
      <c r="AR248" s="50"/>
      <c r="AS248" s="50"/>
      <c r="AZ248" s="98" t="str">
        <f>IF(ISNUMBER(($H248)),IF('Order Form'!$K$15="Yes","Y",""),"")</f>
        <v/>
      </c>
      <c r="BD248" s="99" t="e">
        <f>IF('Order Form'!#REF!&gt;0,"OF"," ")</f>
        <v>#REF!</v>
      </c>
      <c r="BE248" s="98" t="e">
        <f>IF('Order Form'!#REF!&gt;0,"Y"," ")</f>
        <v>#REF!</v>
      </c>
      <c r="BF248" s="98" t="e">
        <f>IF('Order Form'!#REF!&gt;0,"STANDARD"," ")</f>
        <v>#REF!</v>
      </c>
    </row>
    <row r="249" spans="1:58">
      <c r="A249" s="46"/>
      <c r="B249" s="105" t="str">
        <f>IF(ISNUMBER(($H249)),'Order Form'!$D$5,"")</f>
        <v/>
      </c>
      <c r="C249" s="104" t="str">
        <f>IF(ISNUMBER(($H249)),'Order Form'!$G$5,"")</f>
        <v/>
      </c>
      <c r="D249" s="104" t="e">
        <f>IF('Order Form'!#REF!="","",IF(ISNUMBER(($H249)),'Order Form'!#REF!,""))</f>
        <v>#REF!</v>
      </c>
      <c r="E249" s="47"/>
      <c r="F249" s="103" t="str">
        <f>IF(ISNUMBER((H249)),SUBSTITUTE(SUBSTITUTE('Order Form'!#REF!,"-","")," ",""),"")</f>
        <v/>
      </c>
      <c r="G249" s="48"/>
      <c r="H249" s="102" t="e">
        <f>IF('Order Form'!#REF!&gt;0,'Order Form'!#REF!," ")</f>
        <v>#REF!</v>
      </c>
      <c r="I249" s="101" t="str">
        <f>IF('Order Form'!$K$13="Yes",(IF('Order Form'!#REF!&gt;0,"",IF('Order Form'!$K$10&lt;&gt;"GR - Gratis",IF('Order Form'!#REF!=0,"",IF(ISNUMBER($H249),'Order Form'!#REF!,"")),""))),"")</f>
        <v/>
      </c>
      <c r="J249" s="101" t="str">
        <f>IF('Order Form'!$K$13="Yes",(IF('Order Form'!#REF!=0,"",IF('Order Form'!$K$10&lt;&gt;"GR - Gratis",IF(ISNUMBER($H249),'Order Form'!#REF!,""),""))),"")</f>
        <v/>
      </c>
      <c r="K249" s="49"/>
      <c r="L249" s="101" t="e">
        <f>IF('Order Form'!#REF!&gt;0,"",IF('Order Form'!#REF!=0,"",IF('Order Form'!$K$10&lt;&gt;"GR - Gratis",IF('Order Form'!$K$12="Yes",IF(ISNUMBER($H249),'Order Form'!#REF!*100,""),""),"")))</f>
        <v>#REF!</v>
      </c>
      <c r="M249" s="101" t="e">
        <f>IF('Order Form'!#REF!&gt;0,"",IF('Order Form'!$K$17=0,"",IF('Order Form'!$K$17=0,"",IF('Order Form'!$K$10&lt;&gt;"GR - Gratis",IF('Order Form'!$K$12="Yes",IF(ISNUMBER($H249),'Order Form'!$K$17*100,""),""),""))))</f>
        <v>#REF!</v>
      </c>
      <c r="N249" s="50"/>
      <c r="O249" s="100" t="str">
        <f>IF('Order Form'!$B$8="Name / Attent Of","",IF(ISNUMBER($H249),IF('Order Form'!$K$14="Yes",'Order Form'!$B$8,""),""))</f>
        <v/>
      </c>
      <c r="P249" s="108" t="str">
        <f>IF('Order Form'!$B$9="Company / Department","",IF(ISNUMBER($H249),IF('Order Form'!$K$14="Yes",'Order Form'!$B$9,""),""))</f>
        <v/>
      </c>
      <c r="Q249" s="100" t="str">
        <f>IF('Order Form'!$B$10="Address 1","",IF(ISNUMBER($H249),IF('Order Form'!$K$14="Yes",'Order Form'!$B$10,""),""))</f>
        <v/>
      </c>
      <c r="R249" s="100" t="str">
        <f>IF('Order Form'!$B$11="Address 2","",IF(ISNUMBER($H249),IF('Order Form'!$K$14="Yes",'Order Form'!$B$11,""),""))</f>
        <v/>
      </c>
      <c r="S249" s="108" t="str">
        <f>IF('Order Form'!$B$12="Address 3","",IF(ISNUMBER($H249),IF('Order Form'!$K$14="Yes",'Order Form'!$B$12,""),""))</f>
        <v/>
      </c>
      <c r="T249" s="100" t="str">
        <f>IF('Order Form'!$B$13="Town","",IF(ISNUMBER($H249),IF('Order Form'!$K$14="Yes",'Order Form'!$B$13,""),""))</f>
        <v/>
      </c>
      <c r="U249" s="46"/>
      <c r="V249" s="115" t="str">
        <f>IF('Order Form'!$B$14="Post Code","",IF(ISNUMBER($H249),IF('Order Form'!$K$14="Yes",'Order Form'!$B$14,""),""))</f>
        <v/>
      </c>
      <c r="W249" s="110" t="str">
        <f>IF('Order Form'!$B$15="Country","",IF(ISNUMBER($H249),IF('Order Form'!$K$14="Yes",VLOOKUP('Order Form'!$B$15,Lists!N:O,2,0),""),""))</f>
        <v/>
      </c>
      <c r="X249" s="112"/>
      <c r="Y249" s="111" t="str">
        <f>IF('Order Form'!$F$8="Phone","",IF(ISNUMBER($H249),IF('Order Form'!$K$14="Yes",'Order Form'!$F$8,""),""))</f>
        <v/>
      </c>
      <c r="Z249" s="109" t="str">
        <f>IF('Order Form'!$F$9="Email","",IF(ISNUMBER($H249),IF('Order Form'!$K$14="Yes",'Order Form'!$F$9,""),""))</f>
        <v/>
      </c>
      <c r="AA249" s="50"/>
      <c r="AC249" s="98" t="str">
        <f>IF(ISNUMBER(($H249)),LEFT('Order Form'!$K$10,2),"")</f>
        <v/>
      </c>
      <c r="AD249" s="46"/>
      <c r="AE249" s="98" t="str">
        <f>IF(AC249="GR",LEFT('Order Form'!$K$11,2),"")</f>
        <v/>
      </c>
      <c r="AF249" s="46"/>
      <c r="AG249" s="50"/>
      <c r="AH249" s="50"/>
      <c r="AI249" s="98" t="str">
        <f>IF(ISNUMBER(($H249)),IF('Order Form'!$K$16="Yes","P",""),"")</f>
        <v/>
      </c>
      <c r="AJ249" s="46"/>
      <c r="AK249" s="118"/>
      <c r="AL249" s="118"/>
      <c r="AM249" s="46"/>
      <c r="AN249" s="46"/>
      <c r="AO249" s="50"/>
      <c r="AP249" s="46"/>
      <c r="AQ249" s="50"/>
      <c r="AR249" s="50"/>
      <c r="AS249" s="50"/>
      <c r="AZ249" s="98" t="str">
        <f>IF(ISNUMBER(($H249)),IF('Order Form'!$K$15="Yes","Y",""),"")</f>
        <v/>
      </c>
      <c r="BD249" s="99" t="e">
        <f>IF('Order Form'!#REF!&gt;0,"OF"," ")</f>
        <v>#REF!</v>
      </c>
      <c r="BE249" s="98" t="e">
        <f>IF('Order Form'!#REF!&gt;0,"Y"," ")</f>
        <v>#REF!</v>
      </c>
      <c r="BF249" s="98" t="e">
        <f>IF('Order Form'!#REF!&gt;0,"STANDARD"," ")</f>
        <v>#REF!</v>
      </c>
    </row>
    <row r="250" spans="1:58">
      <c r="A250" s="46"/>
      <c r="B250" s="105" t="str">
        <f>IF(ISNUMBER(($H250)),'Order Form'!$D$5,"")</f>
        <v/>
      </c>
      <c r="C250" s="104" t="str">
        <f>IF(ISNUMBER(($H250)),'Order Form'!$G$5,"")</f>
        <v/>
      </c>
      <c r="D250" s="104" t="e">
        <f>IF('Order Form'!#REF!="","",IF(ISNUMBER(($H250)),'Order Form'!#REF!,""))</f>
        <v>#REF!</v>
      </c>
      <c r="E250" s="47"/>
      <c r="F250" s="103" t="str">
        <f>IF(ISNUMBER((H250)),SUBSTITUTE(SUBSTITUTE('Order Form'!#REF!,"-","")," ",""),"")</f>
        <v/>
      </c>
      <c r="G250" s="48"/>
      <c r="H250" s="102" t="e">
        <f>IF('Order Form'!#REF!&gt;0,'Order Form'!#REF!," ")</f>
        <v>#REF!</v>
      </c>
      <c r="I250" s="101" t="str">
        <f>IF('Order Form'!$K$13="Yes",(IF('Order Form'!#REF!&gt;0,"",IF('Order Form'!$K$10&lt;&gt;"GR - Gratis",IF('Order Form'!#REF!=0,"",IF(ISNUMBER($H250),'Order Form'!#REF!,"")),""))),"")</f>
        <v/>
      </c>
      <c r="J250" s="101" t="str">
        <f>IF('Order Form'!$K$13="Yes",(IF('Order Form'!#REF!=0,"",IF('Order Form'!$K$10&lt;&gt;"GR - Gratis",IF(ISNUMBER($H250),'Order Form'!#REF!,""),""))),"")</f>
        <v/>
      </c>
      <c r="K250" s="49"/>
      <c r="L250" s="101" t="e">
        <f>IF('Order Form'!#REF!&gt;0,"",IF('Order Form'!#REF!=0,"",IF('Order Form'!$K$10&lt;&gt;"GR - Gratis",IF('Order Form'!$K$12="Yes",IF(ISNUMBER($H250),'Order Form'!#REF!*100,""),""),"")))</f>
        <v>#REF!</v>
      </c>
      <c r="M250" s="101" t="e">
        <f>IF('Order Form'!#REF!&gt;0,"",IF('Order Form'!$K$17=0,"",IF('Order Form'!$K$17=0,"",IF('Order Form'!$K$10&lt;&gt;"GR - Gratis",IF('Order Form'!$K$12="Yes",IF(ISNUMBER($H250),'Order Form'!$K$17*100,""),""),""))))</f>
        <v>#REF!</v>
      </c>
      <c r="N250" s="50"/>
      <c r="O250" s="100" t="str">
        <f>IF('Order Form'!$B$8="Name / Attent Of","",IF(ISNUMBER($H250),IF('Order Form'!$K$14="Yes",'Order Form'!$B$8,""),""))</f>
        <v/>
      </c>
      <c r="P250" s="108" t="str">
        <f>IF('Order Form'!$B$9="Company / Department","",IF(ISNUMBER($H250),IF('Order Form'!$K$14="Yes",'Order Form'!$B$9,""),""))</f>
        <v/>
      </c>
      <c r="Q250" s="100" t="str">
        <f>IF('Order Form'!$B$10="Address 1","",IF(ISNUMBER($H250),IF('Order Form'!$K$14="Yes",'Order Form'!$B$10,""),""))</f>
        <v/>
      </c>
      <c r="R250" s="100" t="str">
        <f>IF('Order Form'!$B$11="Address 2","",IF(ISNUMBER($H250),IF('Order Form'!$K$14="Yes",'Order Form'!$B$11,""),""))</f>
        <v/>
      </c>
      <c r="S250" s="108" t="str">
        <f>IF('Order Form'!$B$12="Address 3","",IF(ISNUMBER($H250),IF('Order Form'!$K$14="Yes",'Order Form'!$B$12,""),""))</f>
        <v/>
      </c>
      <c r="T250" s="100" t="str">
        <f>IF('Order Form'!$B$13="Town","",IF(ISNUMBER($H250),IF('Order Form'!$K$14="Yes",'Order Form'!$B$13,""),""))</f>
        <v/>
      </c>
      <c r="U250" s="46"/>
      <c r="V250" s="115" t="str">
        <f>IF('Order Form'!$B$14="Post Code","",IF(ISNUMBER($H250),IF('Order Form'!$K$14="Yes",'Order Form'!$B$14,""),""))</f>
        <v/>
      </c>
      <c r="W250" s="110" t="str">
        <f>IF('Order Form'!$B$15="Country","",IF(ISNUMBER($H250),IF('Order Form'!$K$14="Yes",VLOOKUP('Order Form'!$B$15,Lists!N:O,2,0),""),""))</f>
        <v/>
      </c>
      <c r="X250" s="112"/>
      <c r="Y250" s="111" t="str">
        <f>IF('Order Form'!$F$8="Phone","",IF(ISNUMBER($H250),IF('Order Form'!$K$14="Yes",'Order Form'!$F$8,""),""))</f>
        <v/>
      </c>
      <c r="Z250" s="109" t="str">
        <f>IF('Order Form'!$F$9="Email","",IF(ISNUMBER($H250),IF('Order Form'!$K$14="Yes",'Order Form'!$F$9,""),""))</f>
        <v/>
      </c>
      <c r="AA250" s="50"/>
      <c r="AC250" s="98" t="str">
        <f>IF(ISNUMBER(($H250)),LEFT('Order Form'!$K$10,2),"")</f>
        <v/>
      </c>
      <c r="AD250" s="46"/>
      <c r="AE250" s="98" t="str">
        <f>IF(AC250="GR",LEFT('Order Form'!$K$11,2),"")</f>
        <v/>
      </c>
      <c r="AF250" s="46"/>
      <c r="AG250" s="50"/>
      <c r="AH250" s="50"/>
      <c r="AI250" s="98" t="str">
        <f>IF(ISNUMBER(($H250)),IF('Order Form'!$K$16="Yes","P",""),"")</f>
        <v/>
      </c>
      <c r="AJ250" s="46"/>
      <c r="AK250" s="118"/>
      <c r="AL250" s="118"/>
      <c r="AM250" s="46"/>
      <c r="AN250" s="46"/>
      <c r="AO250" s="50"/>
      <c r="AP250" s="46"/>
      <c r="AQ250" s="50"/>
      <c r="AR250" s="50"/>
      <c r="AS250" s="50"/>
      <c r="AZ250" s="98" t="str">
        <f>IF(ISNUMBER(($H250)),IF('Order Form'!$K$15="Yes","Y",""),"")</f>
        <v/>
      </c>
      <c r="BD250" s="99" t="e">
        <f>IF('Order Form'!#REF!&gt;0,"OF"," ")</f>
        <v>#REF!</v>
      </c>
      <c r="BE250" s="98" t="e">
        <f>IF('Order Form'!#REF!&gt;0,"Y"," ")</f>
        <v>#REF!</v>
      </c>
      <c r="BF250" s="98" t="e">
        <f>IF('Order Form'!#REF!&gt;0,"STANDARD"," ")</f>
        <v>#REF!</v>
      </c>
    </row>
    <row r="251" spans="1:58">
      <c r="A251" s="46"/>
      <c r="B251" s="105" t="str">
        <f>IF(ISNUMBER(($H251)),'Order Form'!$D$5,"")</f>
        <v/>
      </c>
      <c r="C251" s="104" t="str">
        <f>IF(ISNUMBER(($H251)),'Order Form'!$G$5,"")</f>
        <v/>
      </c>
      <c r="D251" s="104" t="e">
        <f>IF('Order Form'!#REF!="","",IF(ISNUMBER(($H251)),'Order Form'!#REF!,""))</f>
        <v>#REF!</v>
      </c>
      <c r="E251" s="47"/>
      <c r="F251" s="103" t="str">
        <f>IF(ISNUMBER((H251)),SUBSTITUTE(SUBSTITUTE('Order Form'!#REF!,"-","")," ",""),"")</f>
        <v/>
      </c>
      <c r="G251" s="48"/>
      <c r="H251" s="102" t="e">
        <f>IF('Order Form'!#REF!&gt;0,'Order Form'!#REF!," ")</f>
        <v>#REF!</v>
      </c>
      <c r="I251" s="101" t="str">
        <f>IF('Order Form'!$K$13="Yes",(IF('Order Form'!#REF!&gt;0,"",IF('Order Form'!$K$10&lt;&gt;"GR - Gratis",IF('Order Form'!#REF!=0,"",IF(ISNUMBER($H251),'Order Form'!#REF!,"")),""))),"")</f>
        <v/>
      </c>
      <c r="J251" s="101" t="str">
        <f>IF('Order Form'!$K$13="Yes",(IF('Order Form'!#REF!=0,"",IF('Order Form'!$K$10&lt;&gt;"GR - Gratis",IF(ISNUMBER($H251),'Order Form'!#REF!,""),""))),"")</f>
        <v/>
      </c>
      <c r="K251" s="49"/>
      <c r="L251" s="101" t="e">
        <f>IF('Order Form'!#REF!&gt;0,"",IF('Order Form'!#REF!=0,"",IF('Order Form'!$K$10&lt;&gt;"GR - Gratis",IF('Order Form'!$K$12="Yes",IF(ISNUMBER($H251),'Order Form'!#REF!*100,""),""),"")))</f>
        <v>#REF!</v>
      </c>
      <c r="M251" s="101" t="e">
        <f>IF('Order Form'!#REF!&gt;0,"",IF('Order Form'!$K$17=0,"",IF('Order Form'!$K$17=0,"",IF('Order Form'!$K$10&lt;&gt;"GR - Gratis",IF('Order Form'!$K$12="Yes",IF(ISNUMBER($H251),'Order Form'!$K$17*100,""),""),""))))</f>
        <v>#REF!</v>
      </c>
      <c r="N251" s="50"/>
      <c r="O251" s="100" t="str">
        <f>IF('Order Form'!$B$8="Name / Attent Of","",IF(ISNUMBER($H251),IF('Order Form'!$K$14="Yes",'Order Form'!$B$8,""),""))</f>
        <v/>
      </c>
      <c r="P251" s="108" t="str">
        <f>IF('Order Form'!$B$9="Company / Department","",IF(ISNUMBER($H251),IF('Order Form'!$K$14="Yes",'Order Form'!$B$9,""),""))</f>
        <v/>
      </c>
      <c r="Q251" s="100" t="str">
        <f>IF('Order Form'!$B$10="Address 1","",IF(ISNUMBER($H251),IF('Order Form'!$K$14="Yes",'Order Form'!$B$10,""),""))</f>
        <v/>
      </c>
      <c r="R251" s="100" t="str">
        <f>IF('Order Form'!$B$11="Address 2","",IF(ISNUMBER($H251),IF('Order Form'!$K$14="Yes",'Order Form'!$B$11,""),""))</f>
        <v/>
      </c>
      <c r="S251" s="108" t="str">
        <f>IF('Order Form'!$B$12="Address 3","",IF(ISNUMBER($H251),IF('Order Form'!$K$14="Yes",'Order Form'!$B$12,""),""))</f>
        <v/>
      </c>
      <c r="T251" s="100" t="str">
        <f>IF('Order Form'!$B$13="Town","",IF(ISNUMBER($H251),IF('Order Form'!$K$14="Yes",'Order Form'!$B$13,""),""))</f>
        <v/>
      </c>
      <c r="U251" s="46"/>
      <c r="V251" s="115" t="str">
        <f>IF('Order Form'!$B$14="Post Code","",IF(ISNUMBER($H251),IF('Order Form'!$K$14="Yes",'Order Form'!$B$14,""),""))</f>
        <v/>
      </c>
      <c r="W251" s="110" t="str">
        <f>IF('Order Form'!$B$15="Country","",IF(ISNUMBER($H251),IF('Order Form'!$K$14="Yes",VLOOKUP('Order Form'!$B$15,Lists!N:O,2,0),""),""))</f>
        <v/>
      </c>
      <c r="X251" s="112"/>
      <c r="Y251" s="111" t="str">
        <f>IF('Order Form'!$F$8="Phone","",IF(ISNUMBER($H251),IF('Order Form'!$K$14="Yes",'Order Form'!$F$8,""),""))</f>
        <v/>
      </c>
      <c r="Z251" s="109" t="str">
        <f>IF('Order Form'!$F$9="Email","",IF(ISNUMBER($H251),IF('Order Form'!$K$14="Yes",'Order Form'!$F$9,""),""))</f>
        <v/>
      </c>
      <c r="AA251" s="50"/>
      <c r="AC251" s="98" t="str">
        <f>IF(ISNUMBER(($H251)),LEFT('Order Form'!$K$10,2),"")</f>
        <v/>
      </c>
      <c r="AD251" s="46"/>
      <c r="AE251" s="98" t="str">
        <f>IF(AC251="GR",LEFT('Order Form'!$K$11,2),"")</f>
        <v/>
      </c>
      <c r="AF251" s="46"/>
      <c r="AG251" s="50"/>
      <c r="AH251" s="50"/>
      <c r="AI251" s="98" t="str">
        <f>IF(ISNUMBER(($H251)),IF('Order Form'!$K$16="Yes","P",""),"")</f>
        <v/>
      </c>
      <c r="AJ251" s="46"/>
      <c r="AK251" s="118"/>
      <c r="AL251" s="118"/>
      <c r="AM251" s="46"/>
      <c r="AN251" s="46"/>
      <c r="AO251" s="50"/>
      <c r="AP251" s="46"/>
      <c r="AQ251" s="50"/>
      <c r="AR251" s="50"/>
      <c r="AS251" s="50"/>
      <c r="AZ251" s="98" t="str">
        <f>IF(ISNUMBER(($H251)),IF('Order Form'!$K$15="Yes","Y",""),"")</f>
        <v/>
      </c>
      <c r="BD251" s="99" t="e">
        <f>IF('Order Form'!#REF!&gt;0,"OF"," ")</f>
        <v>#REF!</v>
      </c>
      <c r="BE251" s="98" t="e">
        <f>IF('Order Form'!#REF!&gt;0,"Y"," ")</f>
        <v>#REF!</v>
      </c>
      <c r="BF251" s="98" t="e">
        <f>IF('Order Form'!#REF!&gt;0,"STANDARD"," ")</f>
        <v>#REF!</v>
      </c>
    </row>
    <row r="252" spans="1:58">
      <c r="A252" s="46"/>
      <c r="B252" s="105" t="str">
        <f>IF(ISNUMBER(($H252)),'Order Form'!$D$5,"")</f>
        <v/>
      </c>
      <c r="C252" s="104" t="str">
        <f>IF(ISNUMBER(($H252)),'Order Form'!$G$5,"")</f>
        <v/>
      </c>
      <c r="D252" s="104" t="e">
        <f>IF('Order Form'!#REF!="","",IF(ISNUMBER(($H252)),'Order Form'!#REF!,""))</f>
        <v>#REF!</v>
      </c>
      <c r="E252" s="47"/>
      <c r="F252" s="103" t="str">
        <f>IF(ISNUMBER((H252)),SUBSTITUTE(SUBSTITUTE('Order Form'!#REF!,"-","")," ",""),"")</f>
        <v/>
      </c>
      <c r="G252" s="48"/>
      <c r="H252" s="102" t="e">
        <f>IF('Order Form'!#REF!&gt;0,'Order Form'!#REF!," ")</f>
        <v>#REF!</v>
      </c>
      <c r="I252" s="101" t="str">
        <f>IF('Order Form'!$K$13="Yes",(IF('Order Form'!#REF!&gt;0,"",IF('Order Form'!$K$10&lt;&gt;"GR - Gratis",IF('Order Form'!#REF!=0,"",IF(ISNUMBER($H252),'Order Form'!#REF!,"")),""))),"")</f>
        <v/>
      </c>
      <c r="J252" s="101" t="str">
        <f>IF('Order Form'!$K$13="Yes",(IF('Order Form'!#REF!=0,"",IF('Order Form'!$K$10&lt;&gt;"GR - Gratis",IF(ISNUMBER($H252),'Order Form'!#REF!,""),""))),"")</f>
        <v/>
      </c>
      <c r="K252" s="49"/>
      <c r="L252" s="101" t="e">
        <f>IF('Order Form'!#REF!&gt;0,"",IF('Order Form'!#REF!=0,"",IF('Order Form'!$K$10&lt;&gt;"GR - Gratis",IF('Order Form'!$K$12="Yes",IF(ISNUMBER($H252),'Order Form'!#REF!*100,""),""),"")))</f>
        <v>#REF!</v>
      </c>
      <c r="M252" s="101" t="e">
        <f>IF('Order Form'!#REF!&gt;0,"",IF('Order Form'!$K$17=0,"",IF('Order Form'!$K$17=0,"",IF('Order Form'!$K$10&lt;&gt;"GR - Gratis",IF('Order Form'!$K$12="Yes",IF(ISNUMBER($H252),'Order Form'!$K$17*100,""),""),""))))</f>
        <v>#REF!</v>
      </c>
      <c r="N252" s="50"/>
      <c r="O252" s="100" t="str">
        <f>IF('Order Form'!$B$8="Name / Attent Of","",IF(ISNUMBER($H252),IF('Order Form'!$K$14="Yes",'Order Form'!$B$8,""),""))</f>
        <v/>
      </c>
      <c r="P252" s="108" t="str">
        <f>IF('Order Form'!$B$9="Company / Department","",IF(ISNUMBER($H252),IF('Order Form'!$K$14="Yes",'Order Form'!$B$9,""),""))</f>
        <v/>
      </c>
      <c r="Q252" s="100" t="str">
        <f>IF('Order Form'!$B$10="Address 1","",IF(ISNUMBER($H252),IF('Order Form'!$K$14="Yes",'Order Form'!$B$10,""),""))</f>
        <v/>
      </c>
      <c r="R252" s="100" t="str">
        <f>IF('Order Form'!$B$11="Address 2","",IF(ISNUMBER($H252),IF('Order Form'!$K$14="Yes",'Order Form'!$B$11,""),""))</f>
        <v/>
      </c>
      <c r="S252" s="108" t="str">
        <f>IF('Order Form'!$B$12="Address 3","",IF(ISNUMBER($H252),IF('Order Form'!$K$14="Yes",'Order Form'!$B$12,""),""))</f>
        <v/>
      </c>
      <c r="T252" s="100" t="str">
        <f>IF('Order Form'!$B$13="Town","",IF(ISNUMBER($H252),IF('Order Form'!$K$14="Yes",'Order Form'!$B$13,""),""))</f>
        <v/>
      </c>
      <c r="U252" s="46"/>
      <c r="V252" s="115" t="str">
        <f>IF('Order Form'!$B$14="Post Code","",IF(ISNUMBER($H252),IF('Order Form'!$K$14="Yes",'Order Form'!$B$14,""),""))</f>
        <v/>
      </c>
      <c r="W252" s="110" t="str">
        <f>IF('Order Form'!$B$15="Country","",IF(ISNUMBER($H252),IF('Order Form'!$K$14="Yes",VLOOKUP('Order Form'!$B$15,Lists!N:O,2,0),""),""))</f>
        <v/>
      </c>
      <c r="X252" s="112"/>
      <c r="Y252" s="111" t="str">
        <f>IF('Order Form'!$F$8="Phone","",IF(ISNUMBER($H252),IF('Order Form'!$K$14="Yes",'Order Form'!$F$8,""),""))</f>
        <v/>
      </c>
      <c r="Z252" s="109" t="str">
        <f>IF('Order Form'!$F$9="Email","",IF(ISNUMBER($H252),IF('Order Form'!$K$14="Yes",'Order Form'!$F$9,""),""))</f>
        <v/>
      </c>
      <c r="AA252" s="50"/>
      <c r="AC252" s="98" t="str">
        <f>IF(ISNUMBER(($H252)),LEFT('Order Form'!$K$10,2),"")</f>
        <v/>
      </c>
      <c r="AD252" s="46"/>
      <c r="AE252" s="98" t="str">
        <f>IF(AC252="GR",LEFT('Order Form'!$K$11,2),"")</f>
        <v/>
      </c>
      <c r="AF252" s="46"/>
      <c r="AG252" s="50"/>
      <c r="AH252" s="50"/>
      <c r="AI252" s="98" t="str">
        <f>IF(ISNUMBER(($H252)),IF('Order Form'!$K$16="Yes","P",""),"")</f>
        <v/>
      </c>
      <c r="AJ252" s="46"/>
      <c r="AK252" s="118"/>
      <c r="AL252" s="118"/>
      <c r="AM252" s="46"/>
      <c r="AN252" s="46"/>
      <c r="AO252" s="50"/>
      <c r="AP252" s="46"/>
      <c r="AQ252" s="50"/>
      <c r="AR252" s="50"/>
      <c r="AS252" s="50"/>
      <c r="AZ252" s="98" t="str">
        <f>IF(ISNUMBER(($H252)),IF('Order Form'!$K$15="Yes","Y",""),"")</f>
        <v/>
      </c>
      <c r="BD252" s="99" t="e">
        <f>IF('Order Form'!#REF!&gt;0,"OF"," ")</f>
        <v>#REF!</v>
      </c>
      <c r="BE252" s="98" t="e">
        <f>IF('Order Form'!#REF!&gt;0,"Y"," ")</f>
        <v>#REF!</v>
      </c>
      <c r="BF252" s="98" t="e">
        <f>IF('Order Form'!#REF!&gt;0,"STANDARD"," ")</f>
        <v>#REF!</v>
      </c>
    </row>
    <row r="253" spans="1:58">
      <c r="A253" s="46"/>
      <c r="B253" s="105" t="str">
        <f>IF(ISNUMBER(($H253)),'Order Form'!$D$5,"")</f>
        <v/>
      </c>
      <c r="C253" s="104" t="str">
        <f>IF(ISNUMBER(($H253)),'Order Form'!$G$5,"")</f>
        <v/>
      </c>
      <c r="D253" s="104" t="e">
        <f>IF('Order Form'!#REF!="","",IF(ISNUMBER(($H253)),'Order Form'!#REF!,""))</f>
        <v>#REF!</v>
      </c>
      <c r="E253" s="47"/>
      <c r="F253" s="103" t="str">
        <f>IF(ISNUMBER((H253)),SUBSTITUTE(SUBSTITUTE('Order Form'!#REF!,"-","")," ",""),"")</f>
        <v/>
      </c>
      <c r="G253" s="48"/>
      <c r="H253" s="102" t="e">
        <f>IF('Order Form'!#REF!&gt;0,'Order Form'!#REF!," ")</f>
        <v>#REF!</v>
      </c>
      <c r="I253" s="101" t="str">
        <f>IF('Order Form'!$K$13="Yes",(IF('Order Form'!#REF!&gt;0,"",IF('Order Form'!$K$10&lt;&gt;"GR - Gratis",IF('Order Form'!#REF!=0,"",IF(ISNUMBER($H253),'Order Form'!#REF!,"")),""))),"")</f>
        <v/>
      </c>
      <c r="J253" s="101" t="str">
        <f>IF('Order Form'!$K$13="Yes",(IF('Order Form'!#REF!=0,"",IF('Order Form'!$K$10&lt;&gt;"GR - Gratis",IF(ISNUMBER($H253),'Order Form'!#REF!,""),""))),"")</f>
        <v/>
      </c>
      <c r="K253" s="49"/>
      <c r="L253" s="101" t="e">
        <f>IF('Order Form'!#REF!&gt;0,"",IF('Order Form'!#REF!=0,"",IF('Order Form'!$K$10&lt;&gt;"GR - Gratis",IF('Order Form'!$K$12="Yes",IF(ISNUMBER($H253),'Order Form'!#REF!*100,""),""),"")))</f>
        <v>#REF!</v>
      </c>
      <c r="M253" s="101" t="e">
        <f>IF('Order Form'!#REF!&gt;0,"",IF('Order Form'!$K$17=0,"",IF('Order Form'!$K$17=0,"",IF('Order Form'!$K$10&lt;&gt;"GR - Gratis",IF('Order Form'!$K$12="Yes",IF(ISNUMBER($H253),'Order Form'!$K$17*100,""),""),""))))</f>
        <v>#REF!</v>
      </c>
      <c r="N253" s="50"/>
      <c r="O253" s="100" t="str">
        <f>IF('Order Form'!$B$8="Name / Attent Of","",IF(ISNUMBER($H253),IF('Order Form'!$K$14="Yes",'Order Form'!$B$8,""),""))</f>
        <v/>
      </c>
      <c r="P253" s="108" t="str">
        <f>IF('Order Form'!$B$9="Company / Department","",IF(ISNUMBER($H253),IF('Order Form'!$K$14="Yes",'Order Form'!$B$9,""),""))</f>
        <v/>
      </c>
      <c r="Q253" s="100" t="str">
        <f>IF('Order Form'!$B$10="Address 1","",IF(ISNUMBER($H253),IF('Order Form'!$K$14="Yes",'Order Form'!$B$10,""),""))</f>
        <v/>
      </c>
      <c r="R253" s="100" t="str">
        <f>IF('Order Form'!$B$11="Address 2","",IF(ISNUMBER($H253),IF('Order Form'!$K$14="Yes",'Order Form'!$B$11,""),""))</f>
        <v/>
      </c>
      <c r="S253" s="108" t="str">
        <f>IF('Order Form'!$B$12="Address 3","",IF(ISNUMBER($H253),IF('Order Form'!$K$14="Yes",'Order Form'!$B$12,""),""))</f>
        <v/>
      </c>
      <c r="T253" s="100" t="str">
        <f>IF('Order Form'!$B$13="Town","",IF(ISNUMBER($H253),IF('Order Form'!$K$14="Yes",'Order Form'!$B$13,""),""))</f>
        <v/>
      </c>
      <c r="U253" s="46"/>
      <c r="V253" s="115" t="str">
        <f>IF('Order Form'!$B$14="Post Code","",IF(ISNUMBER($H253),IF('Order Form'!$K$14="Yes",'Order Form'!$B$14,""),""))</f>
        <v/>
      </c>
      <c r="W253" s="110" t="str">
        <f>IF('Order Form'!$B$15="Country","",IF(ISNUMBER($H253),IF('Order Form'!$K$14="Yes",VLOOKUP('Order Form'!$B$15,Lists!N:O,2,0),""),""))</f>
        <v/>
      </c>
      <c r="X253" s="112"/>
      <c r="Y253" s="111" t="str">
        <f>IF('Order Form'!$F$8="Phone","",IF(ISNUMBER($H253),IF('Order Form'!$K$14="Yes",'Order Form'!$F$8,""),""))</f>
        <v/>
      </c>
      <c r="Z253" s="109" t="str">
        <f>IF('Order Form'!$F$9="Email","",IF(ISNUMBER($H253),IF('Order Form'!$K$14="Yes",'Order Form'!$F$9,""),""))</f>
        <v/>
      </c>
      <c r="AA253" s="50"/>
      <c r="AC253" s="98" t="str">
        <f>IF(ISNUMBER(($H253)),LEFT('Order Form'!$K$10,2),"")</f>
        <v/>
      </c>
      <c r="AD253" s="46"/>
      <c r="AE253" s="98" t="str">
        <f>IF(AC253="GR",LEFT('Order Form'!$K$11,2),"")</f>
        <v/>
      </c>
      <c r="AF253" s="46"/>
      <c r="AG253" s="50"/>
      <c r="AH253" s="50"/>
      <c r="AI253" s="98" t="str">
        <f>IF(ISNUMBER(($H253)),IF('Order Form'!$K$16="Yes","P",""),"")</f>
        <v/>
      </c>
      <c r="AJ253" s="46"/>
      <c r="AK253" s="118"/>
      <c r="AL253" s="118"/>
      <c r="AM253" s="46"/>
      <c r="AN253" s="46"/>
      <c r="AO253" s="50"/>
      <c r="AP253" s="46"/>
      <c r="AQ253" s="50"/>
      <c r="AR253" s="50"/>
      <c r="AS253" s="50"/>
      <c r="AZ253" s="98" t="str">
        <f>IF(ISNUMBER(($H253)),IF('Order Form'!$K$15="Yes","Y",""),"")</f>
        <v/>
      </c>
      <c r="BD253" s="99" t="e">
        <f>IF('Order Form'!#REF!&gt;0,"OF"," ")</f>
        <v>#REF!</v>
      </c>
      <c r="BE253" s="98" t="e">
        <f>IF('Order Form'!#REF!&gt;0,"Y"," ")</f>
        <v>#REF!</v>
      </c>
      <c r="BF253" s="98" t="e">
        <f>IF('Order Form'!#REF!&gt;0,"STANDARD"," ")</f>
        <v>#REF!</v>
      </c>
    </row>
    <row r="254" spans="1:58">
      <c r="A254" s="46"/>
      <c r="B254" s="105" t="str">
        <f>IF(ISNUMBER(($H254)),'Order Form'!$D$5,"")</f>
        <v/>
      </c>
      <c r="C254" s="104" t="str">
        <f>IF(ISNUMBER(($H254)),'Order Form'!$G$5,"")</f>
        <v/>
      </c>
      <c r="D254" s="104" t="e">
        <f>IF('Order Form'!#REF!="","",IF(ISNUMBER(($H254)),'Order Form'!#REF!,""))</f>
        <v>#REF!</v>
      </c>
      <c r="E254" s="47"/>
      <c r="F254" s="103" t="str">
        <f>IF(ISNUMBER((H254)),SUBSTITUTE(SUBSTITUTE('Order Form'!#REF!,"-","")," ",""),"")</f>
        <v/>
      </c>
      <c r="G254" s="48"/>
      <c r="H254" s="102" t="e">
        <f>IF('Order Form'!#REF!&gt;0,'Order Form'!#REF!," ")</f>
        <v>#REF!</v>
      </c>
      <c r="I254" s="101" t="str">
        <f>IF('Order Form'!$K$13="Yes",(IF('Order Form'!#REF!&gt;0,"",IF('Order Form'!$K$10&lt;&gt;"GR - Gratis",IF('Order Form'!#REF!=0,"",IF(ISNUMBER($H254),'Order Form'!#REF!,"")),""))),"")</f>
        <v/>
      </c>
      <c r="J254" s="101" t="str">
        <f>IF('Order Form'!$K$13="Yes",(IF('Order Form'!#REF!=0,"",IF('Order Form'!$K$10&lt;&gt;"GR - Gratis",IF(ISNUMBER($H254),'Order Form'!#REF!,""),""))),"")</f>
        <v/>
      </c>
      <c r="K254" s="49"/>
      <c r="L254" s="101" t="e">
        <f>IF('Order Form'!#REF!&gt;0,"",IF('Order Form'!#REF!=0,"",IF('Order Form'!$K$10&lt;&gt;"GR - Gratis",IF('Order Form'!$K$12="Yes",IF(ISNUMBER($H254),'Order Form'!#REF!*100,""),""),"")))</f>
        <v>#REF!</v>
      </c>
      <c r="M254" s="101" t="e">
        <f>IF('Order Form'!#REF!&gt;0,"",IF('Order Form'!$K$17=0,"",IF('Order Form'!$K$17=0,"",IF('Order Form'!$K$10&lt;&gt;"GR - Gratis",IF('Order Form'!$K$12="Yes",IF(ISNUMBER($H254),'Order Form'!$K$17*100,""),""),""))))</f>
        <v>#REF!</v>
      </c>
      <c r="N254" s="50"/>
      <c r="O254" s="100" t="str">
        <f>IF('Order Form'!$B$8="Name / Attent Of","",IF(ISNUMBER($H254),IF('Order Form'!$K$14="Yes",'Order Form'!$B$8,""),""))</f>
        <v/>
      </c>
      <c r="P254" s="108" t="str">
        <f>IF('Order Form'!$B$9="Company / Department","",IF(ISNUMBER($H254),IF('Order Form'!$K$14="Yes",'Order Form'!$B$9,""),""))</f>
        <v/>
      </c>
      <c r="Q254" s="100" t="str">
        <f>IF('Order Form'!$B$10="Address 1","",IF(ISNUMBER($H254),IF('Order Form'!$K$14="Yes",'Order Form'!$B$10,""),""))</f>
        <v/>
      </c>
      <c r="R254" s="100" t="str">
        <f>IF('Order Form'!$B$11="Address 2","",IF(ISNUMBER($H254),IF('Order Form'!$K$14="Yes",'Order Form'!$B$11,""),""))</f>
        <v/>
      </c>
      <c r="S254" s="108" t="str">
        <f>IF('Order Form'!$B$12="Address 3","",IF(ISNUMBER($H254),IF('Order Form'!$K$14="Yes",'Order Form'!$B$12,""),""))</f>
        <v/>
      </c>
      <c r="T254" s="100" t="str">
        <f>IF('Order Form'!$B$13="Town","",IF(ISNUMBER($H254),IF('Order Form'!$K$14="Yes",'Order Form'!$B$13,""),""))</f>
        <v/>
      </c>
      <c r="U254" s="46"/>
      <c r="V254" s="115" t="str">
        <f>IF('Order Form'!$B$14="Post Code","",IF(ISNUMBER($H254),IF('Order Form'!$K$14="Yes",'Order Form'!$B$14,""),""))</f>
        <v/>
      </c>
      <c r="W254" s="110" t="str">
        <f>IF('Order Form'!$B$15="Country","",IF(ISNUMBER($H254),IF('Order Form'!$K$14="Yes",VLOOKUP('Order Form'!$B$15,Lists!N:O,2,0),""),""))</f>
        <v/>
      </c>
      <c r="X254" s="112"/>
      <c r="Y254" s="111" t="str">
        <f>IF('Order Form'!$F$8="Phone","",IF(ISNUMBER($H254),IF('Order Form'!$K$14="Yes",'Order Form'!$F$8,""),""))</f>
        <v/>
      </c>
      <c r="Z254" s="109" t="str">
        <f>IF('Order Form'!$F$9="Email","",IF(ISNUMBER($H254),IF('Order Form'!$K$14="Yes",'Order Form'!$F$9,""),""))</f>
        <v/>
      </c>
      <c r="AA254" s="50"/>
      <c r="AC254" s="98" t="str">
        <f>IF(ISNUMBER(($H254)),LEFT('Order Form'!$K$10,2),"")</f>
        <v/>
      </c>
      <c r="AD254" s="46"/>
      <c r="AE254" s="98" t="str">
        <f>IF(AC254="GR",LEFT('Order Form'!$K$11,2),"")</f>
        <v/>
      </c>
      <c r="AF254" s="46"/>
      <c r="AG254" s="50"/>
      <c r="AH254" s="50"/>
      <c r="AI254" s="98" t="str">
        <f>IF(ISNUMBER(($H254)),IF('Order Form'!$K$16="Yes","P",""),"")</f>
        <v/>
      </c>
      <c r="AJ254" s="46"/>
      <c r="AK254" s="118"/>
      <c r="AL254" s="118"/>
      <c r="AM254" s="46"/>
      <c r="AN254" s="46"/>
      <c r="AO254" s="50"/>
      <c r="AP254" s="46"/>
      <c r="AQ254" s="50"/>
      <c r="AR254" s="50"/>
      <c r="AS254" s="50"/>
      <c r="AZ254" s="98" t="str">
        <f>IF(ISNUMBER(($H254)),IF('Order Form'!$K$15="Yes","Y",""),"")</f>
        <v/>
      </c>
      <c r="BD254" s="99" t="e">
        <f>IF('Order Form'!#REF!&gt;0,"OF"," ")</f>
        <v>#REF!</v>
      </c>
      <c r="BE254" s="98" t="e">
        <f>IF('Order Form'!#REF!&gt;0,"Y"," ")</f>
        <v>#REF!</v>
      </c>
      <c r="BF254" s="98" t="e">
        <f>IF('Order Form'!#REF!&gt;0,"STANDARD"," ")</f>
        <v>#REF!</v>
      </c>
    </row>
    <row r="255" spans="1:58">
      <c r="A255" s="46"/>
      <c r="B255" s="105" t="str">
        <f>IF(ISNUMBER(($H255)),'Order Form'!$D$5,"")</f>
        <v/>
      </c>
      <c r="C255" s="104" t="str">
        <f>IF(ISNUMBER(($H255)),'Order Form'!$G$5,"")</f>
        <v/>
      </c>
      <c r="D255" s="104" t="e">
        <f>IF('Order Form'!#REF!="","",IF(ISNUMBER(($H255)),'Order Form'!#REF!,""))</f>
        <v>#REF!</v>
      </c>
      <c r="E255" s="47"/>
      <c r="F255" s="103" t="str">
        <f>IF(ISNUMBER((H255)),SUBSTITUTE(SUBSTITUTE('Order Form'!#REF!,"-","")," ",""),"")</f>
        <v/>
      </c>
      <c r="G255" s="48"/>
      <c r="H255" s="102" t="e">
        <f>IF('Order Form'!#REF!&gt;0,'Order Form'!#REF!," ")</f>
        <v>#REF!</v>
      </c>
      <c r="I255" s="101" t="str">
        <f>IF('Order Form'!$K$13="Yes",(IF('Order Form'!#REF!&gt;0,"",IF('Order Form'!$K$10&lt;&gt;"GR - Gratis",IF('Order Form'!#REF!=0,"",IF(ISNUMBER($H255),'Order Form'!#REF!,"")),""))),"")</f>
        <v/>
      </c>
      <c r="J255" s="101" t="str">
        <f>IF('Order Form'!$K$13="Yes",(IF('Order Form'!#REF!=0,"",IF('Order Form'!$K$10&lt;&gt;"GR - Gratis",IF(ISNUMBER($H255),'Order Form'!#REF!,""),""))),"")</f>
        <v/>
      </c>
      <c r="K255" s="49"/>
      <c r="L255" s="101" t="e">
        <f>IF('Order Form'!#REF!&gt;0,"",IF('Order Form'!#REF!=0,"",IF('Order Form'!$K$10&lt;&gt;"GR - Gratis",IF('Order Form'!$K$12="Yes",IF(ISNUMBER($H255),'Order Form'!#REF!*100,""),""),"")))</f>
        <v>#REF!</v>
      </c>
      <c r="M255" s="101" t="e">
        <f>IF('Order Form'!#REF!&gt;0,"",IF('Order Form'!$K$17=0,"",IF('Order Form'!$K$17=0,"",IF('Order Form'!$K$10&lt;&gt;"GR - Gratis",IF('Order Form'!$K$12="Yes",IF(ISNUMBER($H255),'Order Form'!$K$17*100,""),""),""))))</f>
        <v>#REF!</v>
      </c>
      <c r="N255" s="50"/>
      <c r="O255" s="100" t="str">
        <f>IF('Order Form'!$B$8="Name / Attent Of","",IF(ISNUMBER($H255),IF('Order Form'!$K$14="Yes",'Order Form'!$B$8,""),""))</f>
        <v/>
      </c>
      <c r="P255" s="108" t="str">
        <f>IF('Order Form'!$B$9="Company / Department","",IF(ISNUMBER($H255),IF('Order Form'!$K$14="Yes",'Order Form'!$B$9,""),""))</f>
        <v/>
      </c>
      <c r="Q255" s="100" t="str">
        <f>IF('Order Form'!$B$10="Address 1","",IF(ISNUMBER($H255),IF('Order Form'!$K$14="Yes",'Order Form'!$B$10,""),""))</f>
        <v/>
      </c>
      <c r="R255" s="100" t="str">
        <f>IF('Order Form'!$B$11="Address 2","",IF(ISNUMBER($H255),IF('Order Form'!$K$14="Yes",'Order Form'!$B$11,""),""))</f>
        <v/>
      </c>
      <c r="S255" s="108" t="str">
        <f>IF('Order Form'!$B$12="Address 3","",IF(ISNUMBER($H255),IF('Order Form'!$K$14="Yes",'Order Form'!$B$12,""),""))</f>
        <v/>
      </c>
      <c r="T255" s="100" t="str">
        <f>IF('Order Form'!$B$13="Town","",IF(ISNUMBER($H255),IF('Order Form'!$K$14="Yes",'Order Form'!$B$13,""),""))</f>
        <v/>
      </c>
      <c r="U255" s="46"/>
      <c r="V255" s="115" t="str">
        <f>IF('Order Form'!$B$14="Post Code","",IF(ISNUMBER($H255),IF('Order Form'!$K$14="Yes",'Order Form'!$B$14,""),""))</f>
        <v/>
      </c>
      <c r="W255" s="110" t="str">
        <f>IF('Order Form'!$B$15="Country","",IF(ISNUMBER($H255),IF('Order Form'!$K$14="Yes",VLOOKUP('Order Form'!$B$15,Lists!N:O,2,0),""),""))</f>
        <v/>
      </c>
      <c r="X255" s="112"/>
      <c r="Y255" s="111" t="str">
        <f>IF('Order Form'!$F$8="Phone","",IF(ISNUMBER($H255),IF('Order Form'!$K$14="Yes",'Order Form'!$F$8,""),""))</f>
        <v/>
      </c>
      <c r="Z255" s="109" t="str">
        <f>IF('Order Form'!$F$9="Email","",IF(ISNUMBER($H255),IF('Order Form'!$K$14="Yes",'Order Form'!$F$9,""),""))</f>
        <v/>
      </c>
      <c r="AA255" s="50"/>
      <c r="AC255" s="98" t="str">
        <f>IF(ISNUMBER(($H255)),LEFT('Order Form'!$K$10,2),"")</f>
        <v/>
      </c>
      <c r="AD255" s="46"/>
      <c r="AE255" s="98" t="str">
        <f>IF(AC255="GR",LEFT('Order Form'!$K$11,2),"")</f>
        <v/>
      </c>
      <c r="AF255" s="46"/>
      <c r="AG255" s="50"/>
      <c r="AH255" s="50"/>
      <c r="AI255" s="98" t="str">
        <f>IF(ISNUMBER(($H255)),IF('Order Form'!$K$16="Yes","P",""),"")</f>
        <v/>
      </c>
      <c r="AJ255" s="46"/>
      <c r="AK255" s="118"/>
      <c r="AL255" s="118"/>
      <c r="AM255" s="46"/>
      <c r="AN255" s="46"/>
      <c r="AO255" s="50"/>
      <c r="AP255" s="46"/>
      <c r="AQ255" s="50"/>
      <c r="AR255" s="50"/>
      <c r="AS255" s="50"/>
      <c r="AZ255" s="98" t="str">
        <f>IF(ISNUMBER(($H255)),IF('Order Form'!$K$15="Yes","Y",""),"")</f>
        <v/>
      </c>
      <c r="BD255" s="99" t="e">
        <f>IF('Order Form'!#REF!&gt;0,"OF"," ")</f>
        <v>#REF!</v>
      </c>
      <c r="BE255" s="98" t="e">
        <f>IF('Order Form'!#REF!&gt;0,"Y"," ")</f>
        <v>#REF!</v>
      </c>
      <c r="BF255" s="98" t="e">
        <f>IF('Order Form'!#REF!&gt;0,"STANDARD"," ")</f>
        <v>#REF!</v>
      </c>
    </row>
    <row r="256" spans="1:58">
      <c r="A256" s="46"/>
      <c r="B256" s="105" t="str">
        <f>IF(ISNUMBER(($H256)),'Order Form'!$D$5,"")</f>
        <v/>
      </c>
      <c r="C256" s="104" t="str">
        <f>IF(ISNUMBER(($H256)),'Order Form'!$G$5,"")</f>
        <v/>
      </c>
      <c r="D256" s="104" t="e">
        <f>IF('Order Form'!#REF!="","",IF(ISNUMBER(($H256)),'Order Form'!#REF!,""))</f>
        <v>#REF!</v>
      </c>
      <c r="E256" s="47"/>
      <c r="F256" s="103" t="str">
        <f>IF(ISNUMBER((H256)),SUBSTITUTE(SUBSTITUTE('Order Form'!#REF!,"-","")," ",""),"")</f>
        <v/>
      </c>
      <c r="G256" s="48"/>
      <c r="H256" s="102" t="e">
        <f>IF('Order Form'!#REF!&gt;0,'Order Form'!#REF!," ")</f>
        <v>#REF!</v>
      </c>
      <c r="I256" s="101" t="str">
        <f>IF('Order Form'!$K$13="Yes",(IF('Order Form'!#REF!&gt;0,"",IF('Order Form'!$K$10&lt;&gt;"GR - Gratis",IF('Order Form'!#REF!=0,"",IF(ISNUMBER($H256),'Order Form'!#REF!,"")),""))),"")</f>
        <v/>
      </c>
      <c r="J256" s="101" t="str">
        <f>IF('Order Form'!$K$13="Yes",(IF('Order Form'!#REF!=0,"",IF('Order Form'!$K$10&lt;&gt;"GR - Gratis",IF(ISNUMBER($H256),'Order Form'!#REF!,""),""))),"")</f>
        <v/>
      </c>
      <c r="K256" s="49"/>
      <c r="L256" s="101" t="e">
        <f>IF('Order Form'!#REF!&gt;0,"",IF('Order Form'!#REF!=0,"",IF('Order Form'!$K$10&lt;&gt;"GR - Gratis",IF('Order Form'!$K$12="Yes",IF(ISNUMBER($H256),'Order Form'!#REF!*100,""),""),"")))</f>
        <v>#REF!</v>
      </c>
      <c r="M256" s="101" t="e">
        <f>IF('Order Form'!#REF!&gt;0,"",IF('Order Form'!$K$17=0,"",IF('Order Form'!$K$17=0,"",IF('Order Form'!$K$10&lt;&gt;"GR - Gratis",IF('Order Form'!$K$12="Yes",IF(ISNUMBER($H256),'Order Form'!$K$17*100,""),""),""))))</f>
        <v>#REF!</v>
      </c>
      <c r="N256" s="50"/>
      <c r="O256" s="100" t="str">
        <f>IF('Order Form'!$B$8="Name / Attent Of","",IF(ISNUMBER($H256),IF('Order Form'!$K$14="Yes",'Order Form'!$B$8,""),""))</f>
        <v/>
      </c>
      <c r="P256" s="108" t="str">
        <f>IF('Order Form'!$B$9="Company / Department","",IF(ISNUMBER($H256),IF('Order Form'!$K$14="Yes",'Order Form'!$B$9,""),""))</f>
        <v/>
      </c>
      <c r="Q256" s="100" t="str">
        <f>IF('Order Form'!$B$10="Address 1","",IF(ISNUMBER($H256),IF('Order Form'!$K$14="Yes",'Order Form'!$B$10,""),""))</f>
        <v/>
      </c>
      <c r="R256" s="100" t="str">
        <f>IF('Order Form'!$B$11="Address 2","",IF(ISNUMBER($H256),IF('Order Form'!$K$14="Yes",'Order Form'!$B$11,""),""))</f>
        <v/>
      </c>
      <c r="S256" s="108" t="str">
        <f>IF('Order Form'!$B$12="Address 3","",IF(ISNUMBER($H256),IF('Order Form'!$K$14="Yes",'Order Form'!$B$12,""),""))</f>
        <v/>
      </c>
      <c r="T256" s="100" t="str">
        <f>IF('Order Form'!$B$13="Town","",IF(ISNUMBER($H256),IF('Order Form'!$K$14="Yes",'Order Form'!$B$13,""),""))</f>
        <v/>
      </c>
      <c r="U256" s="46"/>
      <c r="V256" s="115" t="str">
        <f>IF('Order Form'!$B$14="Post Code","",IF(ISNUMBER($H256),IF('Order Form'!$K$14="Yes",'Order Form'!$B$14,""),""))</f>
        <v/>
      </c>
      <c r="W256" s="110" t="str">
        <f>IF('Order Form'!$B$15="Country","",IF(ISNUMBER($H256),IF('Order Form'!$K$14="Yes",VLOOKUP('Order Form'!$B$15,Lists!N:O,2,0),""),""))</f>
        <v/>
      </c>
      <c r="X256" s="112"/>
      <c r="Y256" s="111" t="str">
        <f>IF('Order Form'!$F$8="Phone","",IF(ISNUMBER($H256),IF('Order Form'!$K$14="Yes",'Order Form'!$F$8,""),""))</f>
        <v/>
      </c>
      <c r="Z256" s="109" t="str">
        <f>IF('Order Form'!$F$9="Email","",IF(ISNUMBER($H256),IF('Order Form'!$K$14="Yes",'Order Form'!$F$9,""),""))</f>
        <v/>
      </c>
      <c r="AA256" s="50"/>
      <c r="AC256" s="98" t="str">
        <f>IF(ISNUMBER(($H256)),LEFT('Order Form'!$K$10,2),"")</f>
        <v/>
      </c>
      <c r="AD256" s="46"/>
      <c r="AE256" s="98" t="str">
        <f>IF(AC256="GR",LEFT('Order Form'!$K$11,2),"")</f>
        <v/>
      </c>
      <c r="AF256" s="46"/>
      <c r="AG256" s="50"/>
      <c r="AH256" s="50"/>
      <c r="AI256" s="98" t="str">
        <f>IF(ISNUMBER(($H256)),IF('Order Form'!$K$16="Yes","P",""),"")</f>
        <v/>
      </c>
      <c r="AJ256" s="46"/>
      <c r="AK256" s="118"/>
      <c r="AL256" s="118"/>
      <c r="AM256" s="46"/>
      <c r="AN256" s="46"/>
      <c r="AO256" s="50"/>
      <c r="AP256" s="46"/>
      <c r="AQ256" s="50"/>
      <c r="AR256" s="50"/>
      <c r="AS256" s="50"/>
      <c r="AZ256" s="98" t="str">
        <f>IF(ISNUMBER(($H256)),IF('Order Form'!$K$15="Yes","Y",""),"")</f>
        <v/>
      </c>
      <c r="BD256" s="99" t="e">
        <f>IF('Order Form'!#REF!&gt;0,"OF"," ")</f>
        <v>#REF!</v>
      </c>
      <c r="BE256" s="98" t="e">
        <f>IF('Order Form'!#REF!&gt;0,"Y"," ")</f>
        <v>#REF!</v>
      </c>
      <c r="BF256" s="98" t="e">
        <f>IF('Order Form'!#REF!&gt;0,"STANDARD"," ")</f>
        <v>#REF!</v>
      </c>
    </row>
    <row r="257" spans="1:58">
      <c r="A257" s="46"/>
      <c r="B257" s="105" t="str">
        <f>IF(ISNUMBER(($H257)),'Order Form'!$D$5,"")</f>
        <v/>
      </c>
      <c r="C257" s="104" t="str">
        <f>IF(ISNUMBER(($H257)),'Order Form'!$G$5,"")</f>
        <v/>
      </c>
      <c r="D257" s="104" t="e">
        <f>IF('Order Form'!#REF!="","",IF(ISNUMBER(($H257)),'Order Form'!#REF!,""))</f>
        <v>#REF!</v>
      </c>
      <c r="E257" s="47"/>
      <c r="F257" s="103" t="str">
        <f>IF(ISNUMBER((H257)),SUBSTITUTE(SUBSTITUTE('Order Form'!#REF!,"-","")," ",""),"")</f>
        <v/>
      </c>
      <c r="G257" s="48"/>
      <c r="H257" s="102" t="e">
        <f>IF('Order Form'!#REF!&gt;0,'Order Form'!#REF!," ")</f>
        <v>#REF!</v>
      </c>
      <c r="I257" s="101" t="str">
        <f>IF('Order Form'!$K$13="Yes",(IF('Order Form'!#REF!&gt;0,"",IF('Order Form'!$K$10&lt;&gt;"GR - Gratis",IF('Order Form'!#REF!=0,"",IF(ISNUMBER($H257),'Order Form'!#REF!,"")),""))),"")</f>
        <v/>
      </c>
      <c r="J257" s="101" t="str">
        <f>IF('Order Form'!$K$13="Yes",(IF('Order Form'!#REF!=0,"",IF('Order Form'!$K$10&lt;&gt;"GR - Gratis",IF(ISNUMBER($H257),'Order Form'!#REF!,""),""))),"")</f>
        <v/>
      </c>
      <c r="K257" s="49"/>
      <c r="L257" s="101" t="e">
        <f>IF('Order Form'!#REF!&gt;0,"",IF('Order Form'!#REF!=0,"",IF('Order Form'!$K$10&lt;&gt;"GR - Gratis",IF('Order Form'!$K$12="Yes",IF(ISNUMBER($H257),'Order Form'!#REF!*100,""),""),"")))</f>
        <v>#REF!</v>
      </c>
      <c r="M257" s="101" t="e">
        <f>IF('Order Form'!#REF!&gt;0,"",IF('Order Form'!$K$17=0,"",IF('Order Form'!$K$17=0,"",IF('Order Form'!$K$10&lt;&gt;"GR - Gratis",IF('Order Form'!$K$12="Yes",IF(ISNUMBER($H257),'Order Form'!$K$17*100,""),""),""))))</f>
        <v>#REF!</v>
      </c>
      <c r="N257" s="50"/>
      <c r="O257" s="100" t="str">
        <f>IF('Order Form'!$B$8="Name / Attent Of","",IF(ISNUMBER($H257),IF('Order Form'!$K$14="Yes",'Order Form'!$B$8,""),""))</f>
        <v/>
      </c>
      <c r="P257" s="108" t="str">
        <f>IF('Order Form'!$B$9="Company / Department","",IF(ISNUMBER($H257),IF('Order Form'!$K$14="Yes",'Order Form'!$B$9,""),""))</f>
        <v/>
      </c>
      <c r="Q257" s="100" t="str">
        <f>IF('Order Form'!$B$10="Address 1","",IF(ISNUMBER($H257),IF('Order Form'!$K$14="Yes",'Order Form'!$B$10,""),""))</f>
        <v/>
      </c>
      <c r="R257" s="100" t="str">
        <f>IF('Order Form'!$B$11="Address 2","",IF(ISNUMBER($H257),IF('Order Form'!$K$14="Yes",'Order Form'!$B$11,""),""))</f>
        <v/>
      </c>
      <c r="S257" s="108" t="str">
        <f>IF('Order Form'!$B$12="Address 3","",IF(ISNUMBER($H257),IF('Order Form'!$K$14="Yes",'Order Form'!$B$12,""),""))</f>
        <v/>
      </c>
      <c r="T257" s="100" t="str">
        <f>IF('Order Form'!$B$13="Town","",IF(ISNUMBER($H257),IF('Order Form'!$K$14="Yes",'Order Form'!$B$13,""),""))</f>
        <v/>
      </c>
      <c r="U257" s="46"/>
      <c r="V257" s="115" t="str">
        <f>IF('Order Form'!$B$14="Post Code","",IF(ISNUMBER($H257),IF('Order Form'!$K$14="Yes",'Order Form'!$B$14,""),""))</f>
        <v/>
      </c>
      <c r="W257" s="110" t="str">
        <f>IF('Order Form'!$B$15="Country","",IF(ISNUMBER($H257),IF('Order Form'!$K$14="Yes",VLOOKUP('Order Form'!$B$15,Lists!N:O,2,0),""),""))</f>
        <v/>
      </c>
      <c r="X257" s="112"/>
      <c r="Y257" s="111" t="str">
        <f>IF('Order Form'!$F$8="Phone","",IF(ISNUMBER($H257),IF('Order Form'!$K$14="Yes",'Order Form'!$F$8,""),""))</f>
        <v/>
      </c>
      <c r="Z257" s="109" t="str">
        <f>IF('Order Form'!$F$9="Email","",IF(ISNUMBER($H257),IF('Order Form'!$K$14="Yes",'Order Form'!$F$9,""),""))</f>
        <v/>
      </c>
      <c r="AA257" s="50"/>
      <c r="AC257" s="98" t="str">
        <f>IF(ISNUMBER(($H257)),LEFT('Order Form'!$K$10,2),"")</f>
        <v/>
      </c>
      <c r="AD257" s="46"/>
      <c r="AE257" s="98" t="str">
        <f>IF(AC257="GR",LEFT('Order Form'!$K$11,2),"")</f>
        <v/>
      </c>
      <c r="AF257" s="46"/>
      <c r="AG257" s="50"/>
      <c r="AH257" s="50"/>
      <c r="AI257" s="98" t="str">
        <f>IF(ISNUMBER(($H257)),IF('Order Form'!$K$16="Yes","P",""),"")</f>
        <v/>
      </c>
      <c r="AJ257" s="46"/>
      <c r="AK257" s="118"/>
      <c r="AL257" s="118"/>
      <c r="AM257" s="46"/>
      <c r="AN257" s="46"/>
      <c r="AO257" s="50"/>
      <c r="AP257" s="46"/>
      <c r="AQ257" s="50"/>
      <c r="AR257" s="50"/>
      <c r="AS257" s="50"/>
      <c r="AZ257" s="98" t="str">
        <f>IF(ISNUMBER(($H257)),IF('Order Form'!$K$15="Yes","Y",""),"")</f>
        <v/>
      </c>
      <c r="BD257" s="99" t="e">
        <f>IF('Order Form'!#REF!&gt;0,"OF"," ")</f>
        <v>#REF!</v>
      </c>
      <c r="BE257" s="98" t="e">
        <f>IF('Order Form'!#REF!&gt;0,"Y"," ")</f>
        <v>#REF!</v>
      </c>
      <c r="BF257" s="98" t="e">
        <f>IF('Order Form'!#REF!&gt;0,"STANDARD"," ")</f>
        <v>#REF!</v>
      </c>
    </row>
    <row r="258" spans="1:58">
      <c r="A258" s="46"/>
      <c r="B258" s="105" t="str">
        <f>IF(ISNUMBER(($H258)),'Order Form'!$D$5,"")</f>
        <v/>
      </c>
      <c r="C258" s="104" t="str">
        <f>IF(ISNUMBER(($H258)),'Order Form'!$G$5,"")</f>
        <v/>
      </c>
      <c r="D258" s="104" t="e">
        <f>IF('Order Form'!#REF!="","",IF(ISNUMBER(($H258)),'Order Form'!#REF!,""))</f>
        <v>#REF!</v>
      </c>
      <c r="E258" s="47"/>
      <c r="F258" s="103" t="str">
        <f>IF(ISNUMBER((H258)),SUBSTITUTE(SUBSTITUTE('Order Form'!#REF!,"-","")," ",""),"")</f>
        <v/>
      </c>
      <c r="G258" s="48"/>
      <c r="H258" s="102" t="e">
        <f>IF('Order Form'!#REF!&gt;0,'Order Form'!#REF!," ")</f>
        <v>#REF!</v>
      </c>
      <c r="I258" s="101" t="str">
        <f>IF('Order Form'!$K$13="Yes",(IF('Order Form'!#REF!&gt;0,"",IF('Order Form'!$K$10&lt;&gt;"GR - Gratis",IF('Order Form'!#REF!=0,"",IF(ISNUMBER($H258),'Order Form'!#REF!,"")),""))),"")</f>
        <v/>
      </c>
      <c r="J258" s="101" t="str">
        <f>IF('Order Form'!$K$13="Yes",(IF('Order Form'!#REF!=0,"",IF('Order Form'!$K$10&lt;&gt;"GR - Gratis",IF(ISNUMBER($H258),'Order Form'!#REF!,""),""))),"")</f>
        <v/>
      </c>
      <c r="K258" s="49"/>
      <c r="L258" s="101" t="e">
        <f>IF('Order Form'!#REF!&gt;0,"",IF('Order Form'!#REF!=0,"",IF('Order Form'!$K$10&lt;&gt;"GR - Gratis",IF('Order Form'!$K$12="Yes",IF(ISNUMBER($H258),'Order Form'!#REF!*100,""),""),"")))</f>
        <v>#REF!</v>
      </c>
      <c r="M258" s="101" t="e">
        <f>IF('Order Form'!#REF!&gt;0,"",IF('Order Form'!$K$17=0,"",IF('Order Form'!$K$17=0,"",IF('Order Form'!$K$10&lt;&gt;"GR - Gratis",IF('Order Form'!$K$12="Yes",IF(ISNUMBER($H258),'Order Form'!$K$17*100,""),""),""))))</f>
        <v>#REF!</v>
      </c>
      <c r="N258" s="50"/>
      <c r="O258" s="100" t="str">
        <f>IF('Order Form'!$B$8="Name / Attent Of","",IF(ISNUMBER($H258),IF('Order Form'!$K$14="Yes",'Order Form'!$B$8,""),""))</f>
        <v/>
      </c>
      <c r="P258" s="108" t="str">
        <f>IF('Order Form'!$B$9="Company / Department","",IF(ISNUMBER($H258),IF('Order Form'!$K$14="Yes",'Order Form'!$B$9,""),""))</f>
        <v/>
      </c>
      <c r="Q258" s="100" t="str">
        <f>IF('Order Form'!$B$10="Address 1","",IF(ISNUMBER($H258),IF('Order Form'!$K$14="Yes",'Order Form'!$B$10,""),""))</f>
        <v/>
      </c>
      <c r="R258" s="100" t="str">
        <f>IF('Order Form'!$B$11="Address 2","",IF(ISNUMBER($H258),IF('Order Form'!$K$14="Yes",'Order Form'!$B$11,""),""))</f>
        <v/>
      </c>
      <c r="S258" s="108" t="str">
        <f>IF('Order Form'!$B$12="Address 3","",IF(ISNUMBER($H258),IF('Order Form'!$K$14="Yes",'Order Form'!$B$12,""),""))</f>
        <v/>
      </c>
      <c r="T258" s="100" t="str">
        <f>IF('Order Form'!$B$13="Town","",IF(ISNUMBER($H258),IF('Order Form'!$K$14="Yes",'Order Form'!$B$13,""),""))</f>
        <v/>
      </c>
      <c r="U258" s="46"/>
      <c r="V258" s="115" t="str">
        <f>IF('Order Form'!$B$14="Post Code","",IF(ISNUMBER($H258),IF('Order Form'!$K$14="Yes",'Order Form'!$B$14,""),""))</f>
        <v/>
      </c>
      <c r="W258" s="110" t="str">
        <f>IF('Order Form'!$B$15="Country","",IF(ISNUMBER($H258),IF('Order Form'!$K$14="Yes",VLOOKUP('Order Form'!$B$15,Lists!N:O,2,0),""),""))</f>
        <v/>
      </c>
      <c r="X258" s="112"/>
      <c r="Y258" s="111" t="str">
        <f>IF('Order Form'!$F$8="Phone","",IF(ISNUMBER($H258),IF('Order Form'!$K$14="Yes",'Order Form'!$F$8,""),""))</f>
        <v/>
      </c>
      <c r="Z258" s="109" t="str">
        <f>IF('Order Form'!$F$9="Email","",IF(ISNUMBER($H258),IF('Order Form'!$K$14="Yes",'Order Form'!$F$9,""),""))</f>
        <v/>
      </c>
      <c r="AA258" s="50"/>
      <c r="AC258" s="98" t="str">
        <f>IF(ISNUMBER(($H258)),LEFT('Order Form'!$K$10,2),"")</f>
        <v/>
      </c>
      <c r="AD258" s="46"/>
      <c r="AE258" s="98" t="str">
        <f>IF(AC258="GR",LEFT('Order Form'!$K$11,2),"")</f>
        <v/>
      </c>
      <c r="AF258" s="46"/>
      <c r="AG258" s="50"/>
      <c r="AH258" s="50"/>
      <c r="AI258" s="98" t="str">
        <f>IF(ISNUMBER(($H258)),IF('Order Form'!$K$16="Yes","P",""),"")</f>
        <v/>
      </c>
      <c r="AJ258" s="46"/>
      <c r="AK258" s="118"/>
      <c r="AL258" s="118"/>
      <c r="AM258" s="46"/>
      <c r="AN258" s="46"/>
      <c r="AO258" s="50"/>
      <c r="AP258" s="46"/>
      <c r="AQ258" s="50"/>
      <c r="AR258" s="50"/>
      <c r="AS258" s="50"/>
      <c r="AZ258" s="98" t="str">
        <f>IF(ISNUMBER(($H258)),IF('Order Form'!$K$15="Yes","Y",""),"")</f>
        <v/>
      </c>
      <c r="BD258" s="99" t="e">
        <f>IF('Order Form'!#REF!&gt;0,"OF"," ")</f>
        <v>#REF!</v>
      </c>
      <c r="BE258" s="98" t="e">
        <f>IF('Order Form'!#REF!&gt;0,"Y"," ")</f>
        <v>#REF!</v>
      </c>
      <c r="BF258" s="98" t="e">
        <f>IF('Order Form'!#REF!&gt;0,"STANDARD"," ")</f>
        <v>#REF!</v>
      </c>
    </row>
    <row r="259" spans="1:58">
      <c r="A259" s="46"/>
      <c r="B259" s="105" t="str">
        <f>IF(ISNUMBER(($H259)),'Order Form'!$D$5,"")</f>
        <v/>
      </c>
      <c r="C259" s="104" t="str">
        <f>IF(ISNUMBER(($H259)),'Order Form'!$G$5,"")</f>
        <v/>
      </c>
      <c r="D259" s="104" t="e">
        <f>IF('Order Form'!#REF!="","",IF(ISNUMBER(($H259)),'Order Form'!#REF!,""))</f>
        <v>#REF!</v>
      </c>
      <c r="E259" s="47"/>
      <c r="F259" s="103" t="str">
        <f>IF(ISNUMBER((H259)),SUBSTITUTE(SUBSTITUTE('Order Form'!#REF!,"-","")," ",""),"")</f>
        <v/>
      </c>
      <c r="G259" s="48"/>
      <c r="H259" s="102" t="e">
        <f>IF('Order Form'!#REF!&gt;0,'Order Form'!#REF!," ")</f>
        <v>#REF!</v>
      </c>
      <c r="I259" s="101" t="str">
        <f>IF('Order Form'!$K$13="Yes",(IF('Order Form'!#REF!&gt;0,"",IF('Order Form'!$K$10&lt;&gt;"GR - Gratis",IF('Order Form'!#REF!=0,"",IF(ISNUMBER($H259),'Order Form'!#REF!,"")),""))),"")</f>
        <v/>
      </c>
      <c r="J259" s="101" t="str">
        <f>IF('Order Form'!$K$13="Yes",(IF('Order Form'!#REF!=0,"",IF('Order Form'!$K$10&lt;&gt;"GR - Gratis",IF(ISNUMBER($H259),'Order Form'!#REF!,""),""))),"")</f>
        <v/>
      </c>
      <c r="K259" s="49"/>
      <c r="L259" s="101" t="e">
        <f>IF('Order Form'!#REF!&gt;0,"",IF('Order Form'!#REF!=0,"",IF('Order Form'!$K$10&lt;&gt;"GR - Gratis",IF('Order Form'!$K$12="Yes",IF(ISNUMBER($H259),'Order Form'!#REF!*100,""),""),"")))</f>
        <v>#REF!</v>
      </c>
      <c r="M259" s="101" t="e">
        <f>IF('Order Form'!#REF!&gt;0,"",IF('Order Form'!$K$17=0,"",IF('Order Form'!$K$17=0,"",IF('Order Form'!$K$10&lt;&gt;"GR - Gratis",IF('Order Form'!$K$12="Yes",IF(ISNUMBER($H259),'Order Form'!$K$17*100,""),""),""))))</f>
        <v>#REF!</v>
      </c>
      <c r="N259" s="50"/>
      <c r="O259" s="100" t="str">
        <f>IF('Order Form'!$B$8="Name / Attent Of","",IF(ISNUMBER($H259),IF('Order Form'!$K$14="Yes",'Order Form'!$B$8,""),""))</f>
        <v/>
      </c>
      <c r="P259" s="108" t="str">
        <f>IF('Order Form'!$B$9="Company / Department","",IF(ISNUMBER($H259),IF('Order Form'!$K$14="Yes",'Order Form'!$B$9,""),""))</f>
        <v/>
      </c>
      <c r="Q259" s="100" t="str">
        <f>IF('Order Form'!$B$10="Address 1","",IF(ISNUMBER($H259),IF('Order Form'!$K$14="Yes",'Order Form'!$B$10,""),""))</f>
        <v/>
      </c>
      <c r="R259" s="100" t="str">
        <f>IF('Order Form'!$B$11="Address 2","",IF(ISNUMBER($H259),IF('Order Form'!$K$14="Yes",'Order Form'!$B$11,""),""))</f>
        <v/>
      </c>
      <c r="S259" s="108" t="str">
        <f>IF('Order Form'!$B$12="Address 3","",IF(ISNUMBER($H259),IF('Order Form'!$K$14="Yes",'Order Form'!$B$12,""),""))</f>
        <v/>
      </c>
      <c r="T259" s="100" t="str">
        <f>IF('Order Form'!$B$13="Town","",IF(ISNUMBER($H259),IF('Order Form'!$K$14="Yes",'Order Form'!$B$13,""),""))</f>
        <v/>
      </c>
      <c r="U259" s="46"/>
      <c r="V259" s="115" t="str">
        <f>IF('Order Form'!$B$14="Post Code","",IF(ISNUMBER($H259),IF('Order Form'!$K$14="Yes",'Order Form'!$B$14,""),""))</f>
        <v/>
      </c>
      <c r="W259" s="110" t="str">
        <f>IF('Order Form'!$B$15="Country","",IF(ISNUMBER($H259),IF('Order Form'!$K$14="Yes",VLOOKUP('Order Form'!$B$15,Lists!N:O,2,0),""),""))</f>
        <v/>
      </c>
      <c r="X259" s="112"/>
      <c r="Y259" s="111" t="str">
        <f>IF('Order Form'!$F$8="Phone","",IF(ISNUMBER($H259),IF('Order Form'!$K$14="Yes",'Order Form'!$F$8,""),""))</f>
        <v/>
      </c>
      <c r="Z259" s="109" t="str">
        <f>IF('Order Form'!$F$9="Email","",IF(ISNUMBER($H259),IF('Order Form'!$K$14="Yes",'Order Form'!$F$9,""),""))</f>
        <v/>
      </c>
      <c r="AA259" s="50"/>
      <c r="AC259" s="98" t="str">
        <f>IF(ISNUMBER(($H259)),LEFT('Order Form'!$K$10,2),"")</f>
        <v/>
      </c>
      <c r="AD259" s="46"/>
      <c r="AE259" s="98" t="str">
        <f>IF(AC259="GR",LEFT('Order Form'!$K$11,2),"")</f>
        <v/>
      </c>
      <c r="AF259" s="46"/>
      <c r="AG259" s="50"/>
      <c r="AH259" s="50"/>
      <c r="AI259" s="98" t="str">
        <f>IF(ISNUMBER(($H259)),IF('Order Form'!$K$16="Yes","P",""),"")</f>
        <v/>
      </c>
      <c r="AJ259" s="46"/>
      <c r="AK259" s="118"/>
      <c r="AL259" s="118"/>
      <c r="AM259" s="46"/>
      <c r="AN259" s="46"/>
      <c r="AO259" s="50"/>
      <c r="AP259" s="46"/>
      <c r="AQ259" s="50"/>
      <c r="AR259" s="50"/>
      <c r="AS259" s="50"/>
      <c r="AZ259" s="98" t="str">
        <f>IF(ISNUMBER(($H259)),IF('Order Form'!$K$15="Yes","Y",""),"")</f>
        <v/>
      </c>
      <c r="BD259" s="99" t="e">
        <f>IF('Order Form'!#REF!&gt;0,"OF"," ")</f>
        <v>#REF!</v>
      </c>
      <c r="BE259" s="98" t="e">
        <f>IF('Order Form'!#REF!&gt;0,"Y"," ")</f>
        <v>#REF!</v>
      </c>
      <c r="BF259" s="98" t="e">
        <f>IF('Order Form'!#REF!&gt;0,"STANDARD"," ")</f>
        <v>#REF!</v>
      </c>
    </row>
    <row r="260" spans="1:58">
      <c r="A260" s="46"/>
      <c r="B260" s="105" t="str">
        <f>IF(ISNUMBER(($H260)),'Order Form'!$D$5,"")</f>
        <v/>
      </c>
      <c r="C260" s="104" t="str">
        <f>IF(ISNUMBER(($H260)),'Order Form'!$G$5,"")</f>
        <v/>
      </c>
      <c r="D260" s="104" t="e">
        <f>IF('Order Form'!#REF!="","",IF(ISNUMBER(($H260)),'Order Form'!#REF!,""))</f>
        <v>#REF!</v>
      </c>
      <c r="E260" s="47"/>
      <c r="F260" s="103" t="str">
        <f>IF(ISNUMBER((H260)),SUBSTITUTE(SUBSTITUTE('Order Form'!#REF!,"-","")," ",""),"")</f>
        <v/>
      </c>
      <c r="G260" s="48"/>
      <c r="H260" s="102" t="e">
        <f>IF('Order Form'!#REF!&gt;0,'Order Form'!#REF!," ")</f>
        <v>#REF!</v>
      </c>
      <c r="I260" s="101" t="str">
        <f>IF('Order Form'!$K$13="Yes",(IF('Order Form'!#REF!&gt;0,"",IF('Order Form'!$K$10&lt;&gt;"GR - Gratis",IF('Order Form'!#REF!=0,"",IF(ISNUMBER($H260),'Order Form'!#REF!,"")),""))),"")</f>
        <v/>
      </c>
      <c r="J260" s="101" t="str">
        <f>IF('Order Form'!$K$13="Yes",(IF('Order Form'!#REF!=0,"",IF('Order Form'!$K$10&lt;&gt;"GR - Gratis",IF(ISNUMBER($H260),'Order Form'!#REF!,""),""))),"")</f>
        <v/>
      </c>
      <c r="K260" s="49"/>
      <c r="L260" s="101" t="e">
        <f>IF('Order Form'!#REF!&gt;0,"",IF('Order Form'!#REF!=0,"",IF('Order Form'!$K$10&lt;&gt;"GR - Gratis",IF('Order Form'!$K$12="Yes",IF(ISNUMBER($H260),'Order Form'!#REF!*100,""),""),"")))</f>
        <v>#REF!</v>
      </c>
      <c r="M260" s="101" t="e">
        <f>IF('Order Form'!#REF!&gt;0,"",IF('Order Form'!$K$17=0,"",IF('Order Form'!$K$17=0,"",IF('Order Form'!$K$10&lt;&gt;"GR - Gratis",IF('Order Form'!$K$12="Yes",IF(ISNUMBER($H260),'Order Form'!$K$17*100,""),""),""))))</f>
        <v>#REF!</v>
      </c>
      <c r="N260" s="50"/>
      <c r="O260" s="100" t="str">
        <f>IF('Order Form'!$B$8="Name / Attent Of","",IF(ISNUMBER($H260),IF('Order Form'!$K$14="Yes",'Order Form'!$B$8,""),""))</f>
        <v/>
      </c>
      <c r="P260" s="108" t="str">
        <f>IF('Order Form'!$B$9="Company / Department","",IF(ISNUMBER($H260),IF('Order Form'!$K$14="Yes",'Order Form'!$B$9,""),""))</f>
        <v/>
      </c>
      <c r="Q260" s="100" t="str">
        <f>IF('Order Form'!$B$10="Address 1","",IF(ISNUMBER($H260),IF('Order Form'!$K$14="Yes",'Order Form'!$B$10,""),""))</f>
        <v/>
      </c>
      <c r="R260" s="100" t="str">
        <f>IF('Order Form'!$B$11="Address 2","",IF(ISNUMBER($H260),IF('Order Form'!$K$14="Yes",'Order Form'!$B$11,""),""))</f>
        <v/>
      </c>
      <c r="S260" s="108" t="str">
        <f>IF('Order Form'!$B$12="Address 3","",IF(ISNUMBER($H260),IF('Order Form'!$K$14="Yes",'Order Form'!$B$12,""),""))</f>
        <v/>
      </c>
      <c r="T260" s="100" t="str">
        <f>IF('Order Form'!$B$13="Town","",IF(ISNUMBER($H260),IF('Order Form'!$K$14="Yes",'Order Form'!$B$13,""),""))</f>
        <v/>
      </c>
      <c r="U260" s="46"/>
      <c r="V260" s="115" t="str">
        <f>IF('Order Form'!$B$14="Post Code","",IF(ISNUMBER($H260),IF('Order Form'!$K$14="Yes",'Order Form'!$B$14,""),""))</f>
        <v/>
      </c>
      <c r="W260" s="110" t="str">
        <f>IF('Order Form'!$B$15="Country","",IF(ISNUMBER($H260),IF('Order Form'!$K$14="Yes",VLOOKUP('Order Form'!$B$15,Lists!N:O,2,0),""),""))</f>
        <v/>
      </c>
      <c r="X260" s="112"/>
      <c r="Y260" s="111" t="str">
        <f>IF('Order Form'!$F$8="Phone","",IF(ISNUMBER($H260),IF('Order Form'!$K$14="Yes",'Order Form'!$F$8,""),""))</f>
        <v/>
      </c>
      <c r="Z260" s="109" t="str">
        <f>IF('Order Form'!$F$9="Email","",IF(ISNUMBER($H260),IF('Order Form'!$K$14="Yes",'Order Form'!$F$9,""),""))</f>
        <v/>
      </c>
      <c r="AA260" s="50"/>
      <c r="AC260" s="98" t="str">
        <f>IF(ISNUMBER(($H260)),LEFT('Order Form'!$K$10,2),"")</f>
        <v/>
      </c>
      <c r="AD260" s="46"/>
      <c r="AE260" s="98" t="str">
        <f>IF(AC260="GR",LEFT('Order Form'!$K$11,2),"")</f>
        <v/>
      </c>
      <c r="AF260" s="46"/>
      <c r="AG260" s="50"/>
      <c r="AH260" s="50"/>
      <c r="AI260" s="98" t="str">
        <f>IF(ISNUMBER(($H260)),IF('Order Form'!$K$16="Yes","P",""),"")</f>
        <v/>
      </c>
      <c r="AJ260" s="46"/>
      <c r="AK260" s="118"/>
      <c r="AL260" s="118"/>
      <c r="AM260" s="46"/>
      <c r="AN260" s="46"/>
      <c r="AO260" s="50"/>
      <c r="AP260" s="46"/>
      <c r="AQ260" s="50"/>
      <c r="AR260" s="50"/>
      <c r="AS260" s="50"/>
      <c r="AZ260" s="98" t="str">
        <f>IF(ISNUMBER(($H260)),IF('Order Form'!$K$15="Yes","Y",""),"")</f>
        <v/>
      </c>
      <c r="BD260" s="99" t="e">
        <f>IF('Order Form'!#REF!&gt;0,"OF"," ")</f>
        <v>#REF!</v>
      </c>
      <c r="BE260" s="98" t="e">
        <f>IF('Order Form'!#REF!&gt;0,"Y"," ")</f>
        <v>#REF!</v>
      </c>
      <c r="BF260" s="98" t="e">
        <f>IF('Order Form'!#REF!&gt;0,"STANDARD"," ")</f>
        <v>#REF!</v>
      </c>
    </row>
    <row r="261" spans="1:58">
      <c r="A261" s="46"/>
      <c r="B261" s="105" t="str">
        <f>IF(ISNUMBER(($H261)),'Order Form'!$D$5,"")</f>
        <v/>
      </c>
      <c r="C261" s="104" t="str">
        <f>IF(ISNUMBER(($H261)),'Order Form'!$G$5,"")</f>
        <v/>
      </c>
      <c r="D261" s="104" t="e">
        <f>IF('Order Form'!#REF!="","",IF(ISNUMBER(($H261)),'Order Form'!#REF!,""))</f>
        <v>#REF!</v>
      </c>
      <c r="E261" s="47"/>
      <c r="F261" s="103" t="str">
        <f>IF(ISNUMBER((H261)),SUBSTITUTE(SUBSTITUTE('Order Form'!#REF!,"-","")," ",""),"")</f>
        <v/>
      </c>
      <c r="G261" s="48"/>
      <c r="H261" s="102" t="e">
        <f>IF('Order Form'!#REF!&gt;0,'Order Form'!#REF!," ")</f>
        <v>#REF!</v>
      </c>
      <c r="I261" s="101" t="str">
        <f>IF('Order Form'!$K$13="Yes",(IF('Order Form'!#REF!&gt;0,"",IF('Order Form'!$K$10&lt;&gt;"GR - Gratis",IF('Order Form'!#REF!=0,"",IF(ISNUMBER($H261),'Order Form'!#REF!,"")),""))),"")</f>
        <v/>
      </c>
      <c r="J261" s="101" t="str">
        <f>IF('Order Form'!$K$13="Yes",(IF('Order Form'!#REF!=0,"",IF('Order Form'!$K$10&lt;&gt;"GR - Gratis",IF(ISNUMBER($H261),'Order Form'!#REF!,""),""))),"")</f>
        <v/>
      </c>
      <c r="K261" s="49"/>
      <c r="L261" s="101" t="e">
        <f>IF('Order Form'!#REF!&gt;0,"",IF('Order Form'!#REF!=0,"",IF('Order Form'!$K$10&lt;&gt;"GR - Gratis",IF('Order Form'!$K$12="Yes",IF(ISNUMBER($H261),'Order Form'!#REF!*100,""),""),"")))</f>
        <v>#REF!</v>
      </c>
      <c r="M261" s="101" t="e">
        <f>IF('Order Form'!#REF!&gt;0,"",IF('Order Form'!$K$17=0,"",IF('Order Form'!$K$17=0,"",IF('Order Form'!$K$10&lt;&gt;"GR - Gratis",IF('Order Form'!$K$12="Yes",IF(ISNUMBER($H261),'Order Form'!$K$17*100,""),""),""))))</f>
        <v>#REF!</v>
      </c>
      <c r="N261" s="50"/>
      <c r="O261" s="100" t="str">
        <f>IF('Order Form'!$B$8="Name / Attent Of","",IF(ISNUMBER($H261),IF('Order Form'!$K$14="Yes",'Order Form'!$B$8,""),""))</f>
        <v/>
      </c>
      <c r="P261" s="108" t="str">
        <f>IF('Order Form'!$B$9="Company / Department","",IF(ISNUMBER($H261),IF('Order Form'!$K$14="Yes",'Order Form'!$B$9,""),""))</f>
        <v/>
      </c>
      <c r="Q261" s="100" t="str">
        <f>IF('Order Form'!$B$10="Address 1","",IF(ISNUMBER($H261),IF('Order Form'!$K$14="Yes",'Order Form'!$B$10,""),""))</f>
        <v/>
      </c>
      <c r="R261" s="100" t="str">
        <f>IF('Order Form'!$B$11="Address 2","",IF(ISNUMBER($H261),IF('Order Form'!$K$14="Yes",'Order Form'!$B$11,""),""))</f>
        <v/>
      </c>
      <c r="S261" s="108" t="str">
        <f>IF('Order Form'!$B$12="Address 3","",IF(ISNUMBER($H261),IF('Order Form'!$K$14="Yes",'Order Form'!$B$12,""),""))</f>
        <v/>
      </c>
      <c r="T261" s="100" t="str">
        <f>IF('Order Form'!$B$13="Town","",IF(ISNUMBER($H261),IF('Order Form'!$K$14="Yes",'Order Form'!$B$13,""),""))</f>
        <v/>
      </c>
      <c r="U261" s="46"/>
      <c r="V261" s="115" t="str">
        <f>IF('Order Form'!$B$14="Post Code","",IF(ISNUMBER($H261),IF('Order Form'!$K$14="Yes",'Order Form'!$B$14,""),""))</f>
        <v/>
      </c>
      <c r="W261" s="110" t="str">
        <f>IF('Order Form'!$B$15="Country","",IF(ISNUMBER($H261),IF('Order Form'!$K$14="Yes",VLOOKUP('Order Form'!$B$15,Lists!N:O,2,0),""),""))</f>
        <v/>
      </c>
      <c r="X261" s="112"/>
      <c r="Y261" s="111" t="str">
        <f>IF('Order Form'!$F$8="Phone","",IF(ISNUMBER($H261),IF('Order Form'!$K$14="Yes",'Order Form'!$F$8,""),""))</f>
        <v/>
      </c>
      <c r="Z261" s="109" t="str">
        <f>IF('Order Form'!$F$9="Email","",IF(ISNUMBER($H261),IF('Order Form'!$K$14="Yes",'Order Form'!$F$9,""),""))</f>
        <v/>
      </c>
      <c r="AA261" s="50"/>
      <c r="AC261" s="98" t="str">
        <f>IF(ISNUMBER(($H261)),LEFT('Order Form'!$K$10,2),"")</f>
        <v/>
      </c>
      <c r="AD261" s="46"/>
      <c r="AE261" s="98" t="str">
        <f>IF(AC261="GR",LEFT('Order Form'!$K$11,2),"")</f>
        <v/>
      </c>
      <c r="AF261" s="46"/>
      <c r="AG261" s="50"/>
      <c r="AH261" s="50"/>
      <c r="AI261" s="98" t="str">
        <f>IF(ISNUMBER(($H261)),IF('Order Form'!$K$16="Yes","P",""),"")</f>
        <v/>
      </c>
      <c r="AJ261" s="46"/>
      <c r="AK261" s="118"/>
      <c r="AL261" s="118"/>
      <c r="AM261" s="46"/>
      <c r="AN261" s="46"/>
      <c r="AO261" s="50"/>
      <c r="AP261" s="46"/>
      <c r="AQ261" s="50"/>
      <c r="AR261" s="50"/>
      <c r="AS261" s="50"/>
      <c r="AZ261" s="98" t="str">
        <f>IF(ISNUMBER(($H261)),IF('Order Form'!$K$15="Yes","Y",""),"")</f>
        <v/>
      </c>
      <c r="BD261" s="99" t="e">
        <f>IF('Order Form'!#REF!&gt;0,"OF"," ")</f>
        <v>#REF!</v>
      </c>
      <c r="BE261" s="98" t="e">
        <f>IF('Order Form'!#REF!&gt;0,"Y"," ")</f>
        <v>#REF!</v>
      </c>
      <c r="BF261" s="98" t="e">
        <f>IF('Order Form'!#REF!&gt;0,"STANDARD"," ")</f>
        <v>#REF!</v>
      </c>
    </row>
    <row r="262" spans="1:58">
      <c r="A262" s="46"/>
      <c r="B262" s="105" t="str">
        <f>IF(ISNUMBER(($H262)),'Order Form'!$D$5,"")</f>
        <v/>
      </c>
      <c r="C262" s="104" t="str">
        <f>IF(ISNUMBER(($H262)),'Order Form'!$G$5,"")</f>
        <v/>
      </c>
      <c r="D262" s="104" t="e">
        <f>IF('Order Form'!#REF!="","",IF(ISNUMBER(($H262)),'Order Form'!#REF!,""))</f>
        <v>#REF!</v>
      </c>
      <c r="E262" s="47"/>
      <c r="F262" s="103" t="str">
        <f>IF(ISNUMBER((H262)),SUBSTITUTE(SUBSTITUTE('Order Form'!#REF!,"-","")," ",""),"")</f>
        <v/>
      </c>
      <c r="G262" s="48"/>
      <c r="H262" s="102" t="e">
        <f>IF('Order Form'!#REF!&gt;0,'Order Form'!#REF!," ")</f>
        <v>#REF!</v>
      </c>
      <c r="I262" s="101" t="str">
        <f>IF('Order Form'!$K$13="Yes",(IF('Order Form'!#REF!&gt;0,"",IF('Order Form'!$K$10&lt;&gt;"GR - Gratis",IF('Order Form'!#REF!=0,"",IF(ISNUMBER($H262),'Order Form'!#REF!,"")),""))),"")</f>
        <v/>
      </c>
      <c r="J262" s="101" t="str">
        <f>IF('Order Form'!$K$13="Yes",(IF('Order Form'!#REF!=0,"",IF('Order Form'!$K$10&lt;&gt;"GR - Gratis",IF(ISNUMBER($H262),'Order Form'!#REF!,""),""))),"")</f>
        <v/>
      </c>
      <c r="K262" s="49"/>
      <c r="L262" s="101" t="e">
        <f>IF('Order Form'!#REF!&gt;0,"",IF('Order Form'!#REF!=0,"",IF('Order Form'!$K$10&lt;&gt;"GR - Gratis",IF('Order Form'!$K$12="Yes",IF(ISNUMBER($H262),'Order Form'!#REF!*100,""),""),"")))</f>
        <v>#REF!</v>
      </c>
      <c r="M262" s="101" t="e">
        <f>IF('Order Form'!#REF!&gt;0,"",IF('Order Form'!$K$17=0,"",IF('Order Form'!$K$17=0,"",IF('Order Form'!$K$10&lt;&gt;"GR - Gratis",IF('Order Form'!$K$12="Yes",IF(ISNUMBER($H262),'Order Form'!$K$17*100,""),""),""))))</f>
        <v>#REF!</v>
      </c>
      <c r="N262" s="50"/>
      <c r="O262" s="100" t="str">
        <f>IF('Order Form'!$B$8="Name / Attent Of","",IF(ISNUMBER($H262),IF('Order Form'!$K$14="Yes",'Order Form'!$B$8,""),""))</f>
        <v/>
      </c>
      <c r="P262" s="108" t="str">
        <f>IF('Order Form'!$B$9="Company / Department","",IF(ISNUMBER($H262),IF('Order Form'!$K$14="Yes",'Order Form'!$B$9,""),""))</f>
        <v/>
      </c>
      <c r="Q262" s="100" t="str">
        <f>IF('Order Form'!$B$10="Address 1","",IF(ISNUMBER($H262),IF('Order Form'!$K$14="Yes",'Order Form'!$B$10,""),""))</f>
        <v/>
      </c>
      <c r="R262" s="100" t="str">
        <f>IF('Order Form'!$B$11="Address 2","",IF(ISNUMBER($H262),IF('Order Form'!$K$14="Yes",'Order Form'!$B$11,""),""))</f>
        <v/>
      </c>
      <c r="S262" s="108" t="str">
        <f>IF('Order Form'!$B$12="Address 3","",IF(ISNUMBER($H262),IF('Order Form'!$K$14="Yes",'Order Form'!$B$12,""),""))</f>
        <v/>
      </c>
      <c r="T262" s="100" t="str">
        <f>IF('Order Form'!$B$13="Town","",IF(ISNUMBER($H262),IF('Order Form'!$K$14="Yes",'Order Form'!$B$13,""),""))</f>
        <v/>
      </c>
      <c r="U262" s="46"/>
      <c r="V262" s="115" t="str">
        <f>IF('Order Form'!$B$14="Post Code","",IF(ISNUMBER($H262),IF('Order Form'!$K$14="Yes",'Order Form'!$B$14,""),""))</f>
        <v/>
      </c>
      <c r="W262" s="110" t="str">
        <f>IF('Order Form'!$B$15="Country","",IF(ISNUMBER($H262),IF('Order Form'!$K$14="Yes",VLOOKUP('Order Form'!$B$15,Lists!N:O,2,0),""),""))</f>
        <v/>
      </c>
      <c r="X262" s="112"/>
      <c r="Y262" s="111" t="str">
        <f>IF('Order Form'!$F$8="Phone","",IF(ISNUMBER($H262),IF('Order Form'!$K$14="Yes",'Order Form'!$F$8,""),""))</f>
        <v/>
      </c>
      <c r="Z262" s="109" t="str">
        <f>IF('Order Form'!$F$9="Email","",IF(ISNUMBER($H262),IF('Order Form'!$K$14="Yes",'Order Form'!$F$9,""),""))</f>
        <v/>
      </c>
      <c r="AA262" s="50"/>
      <c r="AC262" s="98" t="str">
        <f>IF(ISNUMBER(($H262)),LEFT('Order Form'!$K$10,2),"")</f>
        <v/>
      </c>
      <c r="AD262" s="46"/>
      <c r="AE262" s="98" t="str">
        <f>IF(AC262="GR",LEFT('Order Form'!$K$11,2),"")</f>
        <v/>
      </c>
      <c r="AF262" s="46"/>
      <c r="AG262" s="50"/>
      <c r="AH262" s="50"/>
      <c r="AI262" s="98" t="str">
        <f>IF(ISNUMBER(($H262)),IF('Order Form'!$K$16="Yes","P",""),"")</f>
        <v/>
      </c>
      <c r="AJ262" s="46"/>
      <c r="AK262" s="118"/>
      <c r="AL262" s="118"/>
      <c r="AM262" s="46"/>
      <c r="AN262" s="46"/>
      <c r="AO262" s="50"/>
      <c r="AP262" s="46"/>
      <c r="AQ262" s="50"/>
      <c r="AR262" s="50"/>
      <c r="AS262" s="50"/>
      <c r="AZ262" s="98" t="str">
        <f>IF(ISNUMBER(($H262)),IF('Order Form'!$K$15="Yes","Y",""),"")</f>
        <v/>
      </c>
      <c r="BD262" s="99" t="e">
        <f>IF('Order Form'!#REF!&gt;0,"OF"," ")</f>
        <v>#REF!</v>
      </c>
      <c r="BE262" s="98" t="e">
        <f>IF('Order Form'!#REF!&gt;0,"Y"," ")</f>
        <v>#REF!</v>
      </c>
      <c r="BF262" s="98" t="e">
        <f>IF('Order Form'!#REF!&gt;0,"STANDARD"," ")</f>
        <v>#REF!</v>
      </c>
    </row>
    <row r="263" spans="1:58">
      <c r="A263" s="46"/>
      <c r="B263" s="105" t="str">
        <f>IF(ISNUMBER(($H263)),'Order Form'!$D$5,"")</f>
        <v/>
      </c>
      <c r="C263" s="104" t="str">
        <f>IF(ISNUMBER(($H263)),'Order Form'!$G$5,"")</f>
        <v/>
      </c>
      <c r="D263" s="104" t="e">
        <f>IF('Order Form'!#REF!="","",IF(ISNUMBER(($H263)),'Order Form'!#REF!,""))</f>
        <v>#REF!</v>
      </c>
      <c r="E263" s="47"/>
      <c r="F263" s="103" t="str">
        <f>IF(ISNUMBER((H263)),SUBSTITUTE(SUBSTITUTE('Order Form'!#REF!,"-","")," ",""),"")</f>
        <v/>
      </c>
      <c r="G263" s="48"/>
      <c r="H263" s="102" t="e">
        <f>IF('Order Form'!#REF!&gt;0,'Order Form'!#REF!," ")</f>
        <v>#REF!</v>
      </c>
      <c r="I263" s="101" t="str">
        <f>IF('Order Form'!$K$13="Yes",(IF('Order Form'!#REF!&gt;0,"",IF('Order Form'!$K$10&lt;&gt;"GR - Gratis",IF('Order Form'!#REF!=0,"",IF(ISNUMBER($H263),'Order Form'!#REF!,"")),""))),"")</f>
        <v/>
      </c>
      <c r="J263" s="101" t="str">
        <f>IF('Order Form'!$K$13="Yes",(IF('Order Form'!#REF!=0,"",IF('Order Form'!$K$10&lt;&gt;"GR - Gratis",IF(ISNUMBER($H263),'Order Form'!#REF!,""),""))),"")</f>
        <v/>
      </c>
      <c r="K263" s="49"/>
      <c r="L263" s="101" t="e">
        <f>IF('Order Form'!#REF!&gt;0,"",IF('Order Form'!#REF!=0,"",IF('Order Form'!$K$10&lt;&gt;"GR - Gratis",IF('Order Form'!$K$12="Yes",IF(ISNUMBER($H263),'Order Form'!#REF!*100,""),""),"")))</f>
        <v>#REF!</v>
      </c>
      <c r="M263" s="101" t="e">
        <f>IF('Order Form'!#REF!&gt;0,"",IF('Order Form'!$K$17=0,"",IF('Order Form'!$K$17=0,"",IF('Order Form'!$K$10&lt;&gt;"GR - Gratis",IF('Order Form'!$K$12="Yes",IF(ISNUMBER($H263),'Order Form'!$K$17*100,""),""),""))))</f>
        <v>#REF!</v>
      </c>
      <c r="N263" s="50"/>
      <c r="O263" s="100" t="str">
        <f>IF('Order Form'!$B$8="Name / Attent Of","",IF(ISNUMBER($H263),IF('Order Form'!$K$14="Yes",'Order Form'!$B$8,""),""))</f>
        <v/>
      </c>
      <c r="P263" s="108" t="str">
        <f>IF('Order Form'!$B$9="Company / Department","",IF(ISNUMBER($H263),IF('Order Form'!$K$14="Yes",'Order Form'!$B$9,""),""))</f>
        <v/>
      </c>
      <c r="Q263" s="100" t="str">
        <f>IF('Order Form'!$B$10="Address 1","",IF(ISNUMBER($H263),IF('Order Form'!$K$14="Yes",'Order Form'!$B$10,""),""))</f>
        <v/>
      </c>
      <c r="R263" s="100" t="str">
        <f>IF('Order Form'!$B$11="Address 2","",IF(ISNUMBER($H263),IF('Order Form'!$K$14="Yes",'Order Form'!$B$11,""),""))</f>
        <v/>
      </c>
      <c r="S263" s="108" t="str">
        <f>IF('Order Form'!$B$12="Address 3","",IF(ISNUMBER($H263),IF('Order Form'!$K$14="Yes",'Order Form'!$B$12,""),""))</f>
        <v/>
      </c>
      <c r="T263" s="100" t="str">
        <f>IF('Order Form'!$B$13="Town","",IF(ISNUMBER($H263),IF('Order Form'!$K$14="Yes",'Order Form'!$B$13,""),""))</f>
        <v/>
      </c>
      <c r="U263" s="46"/>
      <c r="V263" s="115" t="str">
        <f>IF('Order Form'!$B$14="Post Code","",IF(ISNUMBER($H263),IF('Order Form'!$K$14="Yes",'Order Form'!$B$14,""),""))</f>
        <v/>
      </c>
      <c r="W263" s="110" t="str">
        <f>IF('Order Form'!$B$15="Country","",IF(ISNUMBER($H263),IF('Order Form'!$K$14="Yes",VLOOKUP('Order Form'!$B$15,Lists!N:O,2,0),""),""))</f>
        <v/>
      </c>
      <c r="X263" s="112"/>
      <c r="Y263" s="111" t="str">
        <f>IF('Order Form'!$F$8="Phone","",IF(ISNUMBER($H263),IF('Order Form'!$K$14="Yes",'Order Form'!$F$8,""),""))</f>
        <v/>
      </c>
      <c r="Z263" s="109" t="str">
        <f>IF('Order Form'!$F$9="Email","",IF(ISNUMBER($H263),IF('Order Form'!$K$14="Yes",'Order Form'!$F$9,""),""))</f>
        <v/>
      </c>
      <c r="AA263" s="50"/>
      <c r="AC263" s="98" t="str">
        <f>IF(ISNUMBER(($H263)),LEFT('Order Form'!$K$10,2),"")</f>
        <v/>
      </c>
      <c r="AD263" s="46"/>
      <c r="AE263" s="98" t="str">
        <f>IF(AC263="GR",LEFT('Order Form'!$K$11,2),"")</f>
        <v/>
      </c>
      <c r="AF263" s="46"/>
      <c r="AG263" s="50"/>
      <c r="AH263" s="50"/>
      <c r="AI263" s="98" t="str">
        <f>IF(ISNUMBER(($H263)),IF('Order Form'!$K$16="Yes","P",""),"")</f>
        <v/>
      </c>
      <c r="AJ263" s="46"/>
      <c r="AK263" s="118"/>
      <c r="AL263" s="118"/>
      <c r="AM263" s="46"/>
      <c r="AN263" s="46"/>
      <c r="AO263" s="50"/>
      <c r="AP263" s="46"/>
      <c r="AQ263" s="50"/>
      <c r="AR263" s="50"/>
      <c r="AS263" s="50"/>
      <c r="AZ263" s="98" t="str">
        <f>IF(ISNUMBER(($H263)),IF('Order Form'!$K$15="Yes","Y",""),"")</f>
        <v/>
      </c>
      <c r="BD263" s="99" t="e">
        <f>IF('Order Form'!#REF!&gt;0,"OF"," ")</f>
        <v>#REF!</v>
      </c>
      <c r="BE263" s="98" t="e">
        <f>IF('Order Form'!#REF!&gt;0,"Y"," ")</f>
        <v>#REF!</v>
      </c>
      <c r="BF263" s="98" t="e">
        <f>IF('Order Form'!#REF!&gt;0,"STANDARD"," ")</f>
        <v>#REF!</v>
      </c>
    </row>
    <row r="264" spans="1:58">
      <c r="A264" s="46"/>
      <c r="B264" s="105" t="str">
        <f>IF(ISNUMBER(($H264)),'Order Form'!$D$5,"")</f>
        <v/>
      </c>
      <c r="C264" s="104" t="str">
        <f>IF(ISNUMBER(($H264)),'Order Form'!$G$5,"")</f>
        <v/>
      </c>
      <c r="D264" s="104" t="e">
        <f>IF('Order Form'!#REF!="","",IF(ISNUMBER(($H264)),'Order Form'!#REF!,""))</f>
        <v>#REF!</v>
      </c>
      <c r="E264" s="47"/>
      <c r="F264" s="103" t="str">
        <f>IF(ISNUMBER((H264)),SUBSTITUTE(SUBSTITUTE('Order Form'!#REF!,"-","")," ",""),"")</f>
        <v/>
      </c>
      <c r="G264" s="48"/>
      <c r="H264" s="102" t="e">
        <f>IF('Order Form'!#REF!&gt;0,'Order Form'!#REF!," ")</f>
        <v>#REF!</v>
      </c>
      <c r="I264" s="101" t="str">
        <f>IF('Order Form'!$K$13="Yes",(IF('Order Form'!#REF!&gt;0,"",IF('Order Form'!$K$10&lt;&gt;"GR - Gratis",IF('Order Form'!#REF!=0,"",IF(ISNUMBER($H264),'Order Form'!#REF!,"")),""))),"")</f>
        <v/>
      </c>
      <c r="J264" s="101" t="str">
        <f>IF('Order Form'!$K$13="Yes",(IF('Order Form'!#REF!=0,"",IF('Order Form'!$K$10&lt;&gt;"GR - Gratis",IF(ISNUMBER($H264),'Order Form'!#REF!,""),""))),"")</f>
        <v/>
      </c>
      <c r="K264" s="49"/>
      <c r="L264" s="101" t="e">
        <f>IF('Order Form'!#REF!&gt;0,"",IF('Order Form'!#REF!=0,"",IF('Order Form'!$K$10&lt;&gt;"GR - Gratis",IF('Order Form'!$K$12="Yes",IF(ISNUMBER($H264),'Order Form'!#REF!*100,""),""),"")))</f>
        <v>#REF!</v>
      </c>
      <c r="M264" s="101" t="e">
        <f>IF('Order Form'!#REF!&gt;0,"",IF('Order Form'!$K$17=0,"",IF('Order Form'!$K$17=0,"",IF('Order Form'!$K$10&lt;&gt;"GR - Gratis",IF('Order Form'!$K$12="Yes",IF(ISNUMBER($H264),'Order Form'!$K$17*100,""),""),""))))</f>
        <v>#REF!</v>
      </c>
      <c r="N264" s="50"/>
      <c r="O264" s="100" t="str">
        <f>IF('Order Form'!$B$8="Name / Attent Of","",IF(ISNUMBER($H264),IF('Order Form'!$K$14="Yes",'Order Form'!$B$8,""),""))</f>
        <v/>
      </c>
      <c r="P264" s="108" t="str">
        <f>IF('Order Form'!$B$9="Company / Department","",IF(ISNUMBER($H264),IF('Order Form'!$K$14="Yes",'Order Form'!$B$9,""),""))</f>
        <v/>
      </c>
      <c r="Q264" s="100" t="str">
        <f>IF('Order Form'!$B$10="Address 1","",IF(ISNUMBER($H264),IF('Order Form'!$K$14="Yes",'Order Form'!$B$10,""),""))</f>
        <v/>
      </c>
      <c r="R264" s="100" t="str">
        <f>IF('Order Form'!$B$11="Address 2","",IF(ISNUMBER($H264),IF('Order Form'!$K$14="Yes",'Order Form'!$B$11,""),""))</f>
        <v/>
      </c>
      <c r="S264" s="108" t="str">
        <f>IF('Order Form'!$B$12="Address 3","",IF(ISNUMBER($H264),IF('Order Form'!$K$14="Yes",'Order Form'!$B$12,""),""))</f>
        <v/>
      </c>
      <c r="T264" s="100" t="str">
        <f>IF('Order Form'!$B$13="Town","",IF(ISNUMBER($H264),IF('Order Form'!$K$14="Yes",'Order Form'!$B$13,""),""))</f>
        <v/>
      </c>
      <c r="U264" s="46"/>
      <c r="V264" s="115" t="str">
        <f>IF('Order Form'!$B$14="Post Code","",IF(ISNUMBER($H264),IF('Order Form'!$K$14="Yes",'Order Form'!$B$14,""),""))</f>
        <v/>
      </c>
      <c r="W264" s="110" t="str">
        <f>IF('Order Form'!$B$15="Country","",IF(ISNUMBER($H264),IF('Order Form'!$K$14="Yes",VLOOKUP('Order Form'!$B$15,Lists!N:O,2,0),""),""))</f>
        <v/>
      </c>
      <c r="X264" s="112"/>
      <c r="Y264" s="111" t="str">
        <f>IF('Order Form'!$F$8="Phone","",IF(ISNUMBER($H264),IF('Order Form'!$K$14="Yes",'Order Form'!$F$8,""),""))</f>
        <v/>
      </c>
      <c r="Z264" s="109" t="str">
        <f>IF('Order Form'!$F$9="Email","",IF(ISNUMBER($H264),IF('Order Form'!$K$14="Yes",'Order Form'!$F$9,""),""))</f>
        <v/>
      </c>
      <c r="AA264" s="50"/>
      <c r="AC264" s="98" t="str">
        <f>IF(ISNUMBER(($H264)),LEFT('Order Form'!$K$10,2),"")</f>
        <v/>
      </c>
      <c r="AD264" s="46"/>
      <c r="AE264" s="98" t="str">
        <f>IF(AC264="GR",LEFT('Order Form'!$K$11,2),"")</f>
        <v/>
      </c>
      <c r="AF264" s="46"/>
      <c r="AG264" s="50"/>
      <c r="AH264" s="50"/>
      <c r="AI264" s="98" t="str">
        <f>IF(ISNUMBER(($H264)),IF('Order Form'!$K$16="Yes","P",""),"")</f>
        <v/>
      </c>
      <c r="AJ264" s="46"/>
      <c r="AK264" s="118"/>
      <c r="AL264" s="118"/>
      <c r="AM264" s="46"/>
      <c r="AN264" s="46"/>
      <c r="AO264" s="50"/>
      <c r="AP264" s="46"/>
      <c r="AQ264" s="50"/>
      <c r="AR264" s="50"/>
      <c r="AS264" s="50"/>
      <c r="AZ264" s="98" t="str">
        <f>IF(ISNUMBER(($H264)),IF('Order Form'!$K$15="Yes","Y",""),"")</f>
        <v/>
      </c>
      <c r="BD264" s="99" t="e">
        <f>IF('Order Form'!#REF!&gt;0,"OF"," ")</f>
        <v>#REF!</v>
      </c>
      <c r="BE264" s="98" t="e">
        <f>IF('Order Form'!#REF!&gt;0,"Y"," ")</f>
        <v>#REF!</v>
      </c>
      <c r="BF264" s="98" t="e">
        <f>IF('Order Form'!#REF!&gt;0,"STANDARD"," ")</f>
        <v>#REF!</v>
      </c>
    </row>
    <row r="265" spans="1:58">
      <c r="A265" s="46"/>
      <c r="B265" s="105" t="str">
        <f>IF(ISNUMBER(($H265)),'Order Form'!$D$5,"")</f>
        <v/>
      </c>
      <c r="C265" s="104" t="str">
        <f>IF(ISNUMBER(($H265)),'Order Form'!$G$5,"")</f>
        <v/>
      </c>
      <c r="D265" s="104" t="e">
        <f>IF('Order Form'!#REF!="","",IF(ISNUMBER(($H265)),'Order Form'!#REF!,""))</f>
        <v>#REF!</v>
      </c>
      <c r="E265" s="47"/>
      <c r="F265" s="103" t="str">
        <f>IF(ISNUMBER((H265)),SUBSTITUTE(SUBSTITUTE('Order Form'!#REF!,"-","")," ",""),"")</f>
        <v/>
      </c>
      <c r="G265" s="48"/>
      <c r="H265" s="102" t="e">
        <f>IF('Order Form'!#REF!&gt;0,'Order Form'!#REF!," ")</f>
        <v>#REF!</v>
      </c>
      <c r="I265" s="101" t="str">
        <f>IF('Order Form'!$K$13="Yes",(IF('Order Form'!#REF!&gt;0,"",IF('Order Form'!$K$10&lt;&gt;"GR - Gratis",IF('Order Form'!#REF!=0,"",IF(ISNUMBER($H265),'Order Form'!#REF!,"")),""))),"")</f>
        <v/>
      </c>
      <c r="J265" s="101" t="str">
        <f>IF('Order Form'!$K$13="Yes",(IF('Order Form'!#REF!=0,"",IF('Order Form'!$K$10&lt;&gt;"GR - Gratis",IF(ISNUMBER($H265),'Order Form'!#REF!,""),""))),"")</f>
        <v/>
      </c>
      <c r="K265" s="49"/>
      <c r="L265" s="101" t="e">
        <f>IF('Order Form'!#REF!&gt;0,"",IF('Order Form'!#REF!=0,"",IF('Order Form'!$K$10&lt;&gt;"GR - Gratis",IF('Order Form'!$K$12="Yes",IF(ISNUMBER($H265),'Order Form'!#REF!*100,""),""),"")))</f>
        <v>#REF!</v>
      </c>
      <c r="M265" s="101" t="e">
        <f>IF('Order Form'!#REF!&gt;0,"",IF('Order Form'!$K$17=0,"",IF('Order Form'!$K$17=0,"",IF('Order Form'!$K$10&lt;&gt;"GR - Gratis",IF('Order Form'!$K$12="Yes",IF(ISNUMBER($H265),'Order Form'!$K$17*100,""),""),""))))</f>
        <v>#REF!</v>
      </c>
      <c r="N265" s="50"/>
      <c r="O265" s="100" t="str">
        <f>IF('Order Form'!$B$8="Name / Attent Of","",IF(ISNUMBER($H265),IF('Order Form'!$K$14="Yes",'Order Form'!$B$8,""),""))</f>
        <v/>
      </c>
      <c r="P265" s="108" t="str">
        <f>IF('Order Form'!$B$9="Company / Department","",IF(ISNUMBER($H265),IF('Order Form'!$K$14="Yes",'Order Form'!$B$9,""),""))</f>
        <v/>
      </c>
      <c r="Q265" s="100" t="str">
        <f>IF('Order Form'!$B$10="Address 1","",IF(ISNUMBER($H265),IF('Order Form'!$K$14="Yes",'Order Form'!$B$10,""),""))</f>
        <v/>
      </c>
      <c r="R265" s="100" t="str">
        <f>IF('Order Form'!$B$11="Address 2","",IF(ISNUMBER($H265),IF('Order Form'!$K$14="Yes",'Order Form'!$B$11,""),""))</f>
        <v/>
      </c>
      <c r="S265" s="108" t="str">
        <f>IF('Order Form'!$B$12="Address 3","",IF(ISNUMBER($H265),IF('Order Form'!$K$14="Yes",'Order Form'!$B$12,""),""))</f>
        <v/>
      </c>
      <c r="T265" s="100" t="str">
        <f>IF('Order Form'!$B$13="Town","",IF(ISNUMBER($H265),IF('Order Form'!$K$14="Yes",'Order Form'!$B$13,""),""))</f>
        <v/>
      </c>
      <c r="U265" s="46"/>
      <c r="V265" s="115" t="str">
        <f>IF('Order Form'!$B$14="Post Code","",IF(ISNUMBER($H265),IF('Order Form'!$K$14="Yes",'Order Form'!$B$14,""),""))</f>
        <v/>
      </c>
      <c r="W265" s="110" t="str">
        <f>IF('Order Form'!$B$15="Country","",IF(ISNUMBER($H265),IF('Order Form'!$K$14="Yes",VLOOKUP('Order Form'!$B$15,Lists!N:O,2,0),""),""))</f>
        <v/>
      </c>
      <c r="X265" s="112"/>
      <c r="Y265" s="111" t="str">
        <f>IF('Order Form'!$F$8="Phone","",IF(ISNUMBER($H265),IF('Order Form'!$K$14="Yes",'Order Form'!$F$8,""),""))</f>
        <v/>
      </c>
      <c r="Z265" s="109" t="str">
        <f>IF('Order Form'!$F$9="Email","",IF(ISNUMBER($H265),IF('Order Form'!$K$14="Yes",'Order Form'!$F$9,""),""))</f>
        <v/>
      </c>
      <c r="AA265" s="50"/>
      <c r="AC265" s="98" t="str">
        <f>IF(ISNUMBER(($H265)),LEFT('Order Form'!$K$10,2),"")</f>
        <v/>
      </c>
      <c r="AD265" s="46"/>
      <c r="AE265" s="98" t="str">
        <f>IF(AC265="GR",LEFT('Order Form'!$K$11,2),"")</f>
        <v/>
      </c>
      <c r="AF265" s="46"/>
      <c r="AG265" s="50"/>
      <c r="AH265" s="50"/>
      <c r="AI265" s="98" t="str">
        <f>IF(ISNUMBER(($H265)),IF('Order Form'!$K$16="Yes","P",""),"")</f>
        <v/>
      </c>
      <c r="AJ265" s="46"/>
      <c r="AK265" s="118"/>
      <c r="AL265" s="118"/>
      <c r="AM265" s="46"/>
      <c r="AN265" s="46"/>
      <c r="AO265" s="50"/>
      <c r="AP265" s="46"/>
      <c r="AQ265" s="50"/>
      <c r="AR265" s="50"/>
      <c r="AS265" s="50"/>
      <c r="AZ265" s="98" t="str">
        <f>IF(ISNUMBER(($H265)),IF('Order Form'!$K$15="Yes","Y",""),"")</f>
        <v/>
      </c>
      <c r="BD265" s="99" t="e">
        <f>IF('Order Form'!#REF!&gt;0,"OF"," ")</f>
        <v>#REF!</v>
      </c>
      <c r="BE265" s="98" t="e">
        <f>IF('Order Form'!#REF!&gt;0,"Y"," ")</f>
        <v>#REF!</v>
      </c>
      <c r="BF265" s="98" t="e">
        <f>IF('Order Form'!#REF!&gt;0,"STANDARD"," ")</f>
        <v>#REF!</v>
      </c>
    </row>
    <row r="266" spans="1:58">
      <c r="A266" s="46"/>
      <c r="B266" s="105" t="str">
        <f>IF(ISNUMBER(($H266)),'Order Form'!$D$5,"")</f>
        <v/>
      </c>
      <c r="C266" s="104" t="str">
        <f>IF(ISNUMBER(($H266)),'Order Form'!$G$5,"")</f>
        <v/>
      </c>
      <c r="D266" s="104" t="e">
        <f>IF('Order Form'!#REF!="","",IF(ISNUMBER(($H266)),'Order Form'!#REF!,""))</f>
        <v>#REF!</v>
      </c>
      <c r="E266" s="47"/>
      <c r="F266" s="103" t="str">
        <f>IF(ISNUMBER((H266)),SUBSTITUTE(SUBSTITUTE('Order Form'!#REF!,"-","")," ",""),"")</f>
        <v/>
      </c>
      <c r="G266" s="48"/>
      <c r="H266" s="102" t="e">
        <f>IF('Order Form'!#REF!&gt;0,'Order Form'!#REF!," ")</f>
        <v>#REF!</v>
      </c>
      <c r="I266" s="101" t="str">
        <f>IF('Order Form'!$K$13="Yes",(IF('Order Form'!#REF!&gt;0,"",IF('Order Form'!$K$10&lt;&gt;"GR - Gratis",IF('Order Form'!#REF!=0,"",IF(ISNUMBER($H266),'Order Form'!#REF!,"")),""))),"")</f>
        <v/>
      </c>
      <c r="J266" s="101" t="str">
        <f>IF('Order Form'!$K$13="Yes",(IF('Order Form'!#REF!=0,"",IF('Order Form'!$K$10&lt;&gt;"GR - Gratis",IF(ISNUMBER($H266),'Order Form'!#REF!,""),""))),"")</f>
        <v/>
      </c>
      <c r="K266" s="49"/>
      <c r="L266" s="101" t="e">
        <f>IF('Order Form'!#REF!&gt;0,"",IF('Order Form'!#REF!=0,"",IF('Order Form'!$K$10&lt;&gt;"GR - Gratis",IF('Order Form'!$K$12="Yes",IF(ISNUMBER($H266),'Order Form'!#REF!*100,""),""),"")))</f>
        <v>#REF!</v>
      </c>
      <c r="M266" s="101" t="e">
        <f>IF('Order Form'!#REF!&gt;0,"",IF('Order Form'!$K$17=0,"",IF('Order Form'!$K$17=0,"",IF('Order Form'!$K$10&lt;&gt;"GR - Gratis",IF('Order Form'!$K$12="Yes",IF(ISNUMBER($H266),'Order Form'!$K$17*100,""),""),""))))</f>
        <v>#REF!</v>
      </c>
      <c r="N266" s="50"/>
      <c r="O266" s="100" t="str">
        <f>IF('Order Form'!$B$8="Name / Attent Of","",IF(ISNUMBER($H266),IF('Order Form'!$K$14="Yes",'Order Form'!$B$8,""),""))</f>
        <v/>
      </c>
      <c r="P266" s="108" t="str">
        <f>IF('Order Form'!$B$9="Company / Department","",IF(ISNUMBER($H266),IF('Order Form'!$K$14="Yes",'Order Form'!$B$9,""),""))</f>
        <v/>
      </c>
      <c r="Q266" s="100" t="str">
        <f>IF('Order Form'!$B$10="Address 1","",IF(ISNUMBER($H266),IF('Order Form'!$K$14="Yes",'Order Form'!$B$10,""),""))</f>
        <v/>
      </c>
      <c r="R266" s="100" t="str">
        <f>IF('Order Form'!$B$11="Address 2","",IF(ISNUMBER($H266),IF('Order Form'!$K$14="Yes",'Order Form'!$B$11,""),""))</f>
        <v/>
      </c>
      <c r="S266" s="108" t="str">
        <f>IF('Order Form'!$B$12="Address 3","",IF(ISNUMBER($H266),IF('Order Form'!$K$14="Yes",'Order Form'!$B$12,""),""))</f>
        <v/>
      </c>
      <c r="T266" s="100" t="str">
        <f>IF('Order Form'!$B$13="Town","",IF(ISNUMBER($H266),IF('Order Form'!$K$14="Yes",'Order Form'!$B$13,""),""))</f>
        <v/>
      </c>
      <c r="U266" s="46"/>
      <c r="V266" s="115" t="str">
        <f>IF('Order Form'!$B$14="Post Code","",IF(ISNUMBER($H266),IF('Order Form'!$K$14="Yes",'Order Form'!$B$14,""),""))</f>
        <v/>
      </c>
      <c r="W266" s="110" t="str">
        <f>IF('Order Form'!$B$15="Country","",IF(ISNUMBER($H266),IF('Order Form'!$K$14="Yes",VLOOKUP('Order Form'!$B$15,Lists!N:O,2,0),""),""))</f>
        <v/>
      </c>
      <c r="X266" s="112"/>
      <c r="Y266" s="111" t="str">
        <f>IF('Order Form'!$F$8="Phone","",IF(ISNUMBER($H266),IF('Order Form'!$K$14="Yes",'Order Form'!$F$8,""),""))</f>
        <v/>
      </c>
      <c r="Z266" s="109" t="str">
        <f>IF('Order Form'!$F$9="Email","",IF(ISNUMBER($H266),IF('Order Form'!$K$14="Yes",'Order Form'!$F$9,""),""))</f>
        <v/>
      </c>
      <c r="AA266" s="50"/>
      <c r="AC266" s="98" t="str">
        <f>IF(ISNUMBER(($H266)),LEFT('Order Form'!$K$10,2),"")</f>
        <v/>
      </c>
      <c r="AD266" s="46"/>
      <c r="AE266" s="98" t="str">
        <f>IF(AC266="GR",LEFT('Order Form'!$K$11,2),"")</f>
        <v/>
      </c>
      <c r="AF266" s="46"/>
      <c r="AG266" s="50"/>
      <c r="AH266" s="50"/>
      <c r="AI266" s="98" t="str">
        <f>IF(ISNUMBER(($H266)),IF('Order Form'!$K$16="Yes","P",""),"")</f>
        <v/>
      </c>
      <c r="AJ266" s="46"/>
      <c r="AK266" s="118"/>
      <c r="AL266" s="118"/>
      <c r="AM266" s="46"/>
      <c r="AN266" s="46"/>
      <c r="AO266" s="50"/>
      <c r="AP266" s="46"/>
      <c r="AQ266" s="50"/>
      <c r="AR266" s="50"/>
      <c r="AS266" s="50"/>
      <c r="AZ266" s="98" t="str">
        <f>IF(ISNUMBER(($H266)),IF('Order Form'!$K$15="Yes","Y",""),"")</f>
        <v/>
      </c>
      <c r="BD266" s="99" t="e">
        <f>IF('Order Form'!#REF!&gt;0,"OF"," ")</f>
        <v>#REF!</v>
      </c>
      <c r="BE266" s="98" t="e">
        <f>IF('Order Form'!#REF!&gt;0,"Y"," ")</f>
        <v>#REF!</v>
      </c>
      <c r="BF266" s="98" t="e">
        <f>IF('Order Form'!#REF!&gt;0,"STANDARD"," ")</f>
        <v>#REF!</v>
      </c>
    </row>
    <row r="267" spans="1:58">
      <c r="A267" s="46"/>
      <c r="B267" s="105" t="str">
        <f>IF(ISNUMBER(($H267)),'Order Form'!$D$5,"")</f>
        <v/>
      </c>
      <c r="C267" s="104" t="str">
        <f>IF(ISNUMBER(($H267)),'Order Form'!$G$5,"")</f>
        <v/>
      </c>
      <c r="D267" s="104" t="e">
        <f>IF('Order Form'!#REF!="","",IF(ISNUMBER(($H267)),'Order Form'!#REF!,""))</f>
        <v>#REF!</v>
      </c>
      <c r="E267" s="47"/>
      <c r="F267" s="103" t="str">
        <f>IF(ISNUMBER((H267)),SUBSTITUTE(SUBSTITUTE('Order Form'!#REF!,"-","")," ",""),"")</f>
        <v/>
      </c>
      <c r="G267" s="48"/>
      <c r="H267" s="102" t="e">
        <f>IF('Order Form'!#REF!&gt;0,'Order Form'!#REF!," ")</f>
        <v>#REF!</v>
      </c>
      <c r="I267" s="101" t="str">
        <f>IF('Order Form'!$K$13="Yes",(IF('Order Form'!#REF!&gt;0,"",IF('Order Form'!$K$10&lt;&gt;"GR - Gratis",IF('Order Form'!#REF!=0,"",IF(ISNUMBER($H267),'Order Form'!#REF!,"")),""))),"")</f>
        <v/>
      </c>
      <c r="J267" s="101" t="str">
        <f>IF('Order Form'!$K$13="Yes",(IF('Order Form'!#REF!=0,"",IF('Order Form'!$K$10&lt;&gt;"GR - Gratis",IF(ISNUMBER($H267),'Order Form'!#REF!,""),""))),"")</f>
        <v/>
      </c>
      <c r="K267" s="49"/>
      <c r="L267" s="101" t="e">
        <f>IF('Order Form'!#REF!&gt;0,"",IF('Order Form'!#REF!=0,"",IF('Order Form'!$K$10&lt;&gt;"GR - Gratis",IF('Order Form'!$K$12="Yes",IF(ISNUMBER($H267),'Order Form'!#REF!*100,""),""),"")))</f>
        <v>#REF!</v>
      </c>
      <c r="M267" s="101" t="e">
        <f>IF('Order Form'!#REF!&gt;0,"",IF('Order Form'!$K$17=0,"",IF('Order Form'!$K$17=0,"",IF('Order Form'!$K$10&lt;&gt;"GR - Gratis",IF('Order Form'!$K$12="Yes",IF(ISNUMBER($H267),'Order Form'!$K$17*100,""),""),""))))</f>
        <v>#REF!</v>
      </c>
      <c r="N267" s="50"/>
      <c r="O267" s="100" t="str">
        <f>IF('Order Form'!$B$8="Name / Attent Of","",IF(ISNUMBER($H267),IF('Order Form'!$K$14="Yes",'Order Form'!$B$8,""),""))</f>
        <v/>
      </c>
      <c r="P267" s="108" t="str">
        <f>IF('Order Form'!$B$9="Company / Department","",IF(ISNUMBER($H267),IF('Order Form'!$K$14="Yes",'Order Form'!$B$9,""),""))</f>
        <v/>
      </c>
      <c r="Q267" s="100" t="str">
        <f>IF('Order Form'!$B$10="Address 1","",IF(ISNUMBER($H267),IF('Order Form'!$K$14="Yes",'Order Form'!$B$10,""),""))</f>
        <v/>
      </c>
      <c r="R267" s="100" t="str">
        <f>IF('Order Form'!$B$11="Address 2","",IF(ISNUMBER($H267),IF('Order Form'!$K$14="Yes",'Order Form'!$B$11,""),""))</f>
        <v/>
      </c>
      <c r="S267" s="108" t="str">
        <f>IF('Order Form'!$B$12="Address 3","",IF(ISNUMBER($H267),IF('Order Form'!$K$14="Yes",'Order Form'!$B$12,""),""))</f>
        <v/>
      </c>
      <c r="T267" s="100" t="str">
        <f>IF('Order Form'!$B$13="Town","",IF(ISNUMBER($H267),IF('Order Form'!$K$14="Yes",'Order Form'!$B$13,""),""))</f>
        <v/>
      </c>
      <c r="U267" s="46"/>
      <c r="V267" s="115" t="str">
        <f>IF('Order Form'!$B$14="Post Code","",IF(ISNUMBER($H267),IF('Order Form'!$K$14="Yes",'Order Form'!$B$14,""),""))</f>
        <v/>
      </c>
      <c r="W267" s="110" t="str">
        <f>IF('Order Form'!$B$15="Country","",IF(ISNUMBER($H267),IF('Order Form'!$K$14="Yes",VLOOKUP('Order Form'!$B$15,Lists!N:O,2,0),""),""))</f>
        <v/>
      </c>
      <c r="X267" s="112"/>
      <c r="Y267" s="111" t="str">
        <f>IF('Order Form'!$F$8="Phone","",IF(ISNUMBER($H267),IF('Order Form'!$K$14="Yes",'Order Form'!$F$8,""),""))</f>
        <v/>
      </c>
      <c r="Z267" s="109" t="str">
        <f>IF('Order Form'!$F$9="Email","",IF(ISNUMBER($H267),IF('Order Form'!$K$14="Yes",'Order Form'!$F$9,""),""))</f>
        <v/>
      </c>
      <c r="AA267" s="50"/>
      <c r="AC267" s="98" t="str">
        <f>IF(ISNUMBER(($H267)),LEFT('Order Form'!$K$10,2),"")</f>
        <v/>
      </c>
      <c r="AD267" s="46"/>
      <c r="AE267" s="98" t="str">
        <f>IF(AC267="GR",LEFT('Order Form'!$K$11,2),"")</f>
        <v/>
      </c>
      <c r="AF267" s="46"/>
      <c r="AG267" s="50"/>
      <c r="AH267" s="50"/>
      <c r="AI267" s="98" t="str">
        <f>IF(ISNUMBER(($H267)),IF('Order Form'!$K$16="Yes","P",""),"")</f>
        <v/>
      </c>
      <c r="AJ267" s="46"/>
      <c r="AK267" s="118"/>
      <c r="AL267" s="118"/>
      <c r="AM267" s="46"/>
      <c r="AN267" s="46"/>
      <c r="AO267" s="50"/>
      <c r="AP267" s="46"/>
      <c r="AQ267" s="50"/>
      <c r="AR267" s="50"/>
      <c r="AS267" s="50"/>
      <c r="AZ267" s="98" t="str">
        <f>IF(ISNUMBER(($H267)),IF('Order Form'!$K$15="Yes","Y",""),"")</f>
        <v/>
      </c>
      <c r="BD267" s="99" t="e">
        <f>IF('Order Form'!#REF!&gt;0,"OF"," ")</f>
        <v>#REF!</v>
      </c>
      <c r="BE267" s="98" t="e">
        <f>IF('Order Form'!#REF!&gt;0,"Y"," ")</f>
        <v>#REF!</v>
      </c>
      <c r="BF267" s="98" t="e">
        <f>IF('Order Form'!#REF!&gt;0,"STANDARD"," ")</f>
        <v>#REF!</v>
      </c>
    </row>
    <row r="268" spans="1:58">
      <c r="A268" s="46"/>
      <c r="B268" s="105" t="str">
        <f>IF(ISNUMBER(($H268)),'Order Form'!$D$5,"")</f>
        <v/>
      </c>
      <c r="C268" s="104" t="str">
        <f>IF(ISNUMBER(($H268)),'Order Form'!$G$5,"")</f>
        <v/>
      </c>
      <c r="D268" s="104" t="e">
        <f>IF('Order Form'!#REF!="","",IF(ISNUMBER(($H268)),'Order Form'!#REF!,""))</f>
        <v>#REF!</v>
      </c>
      <c r="E268" s="47"/>
      <c r="F268" s="103" t="str">
        <f>IF(ISNUMBER((H268)),SUBSTITUTE(SUBSTITUTE('Order Form'!#REF!,"-","")," ",""),"")</f>
        <v/>
      </c>
      <c r="G268" s="48"/>
      <c r="H268" s="102" t="e">
        <f>IF('Order Form'!#REF!&gt;0,'Order Form'!#REF!," ")</f>
        <v>#REF!</v>
      </c>
      <c r="I268" s="101" t="str">
        <f>IF('Order Form'!$K$13="Yes",(IF('Order Form'!#REF!&gt;0,"",IF('Order Form'!$K$10&lt;&gt;"GR - Gratis",IF('Order Form'!#REF!=0,"",IF(ISNUMBER($H268),'Order Form'!#REF!,"")),""))),"")</f>
        <v/>
      </c>
      <c r="J268" s="101" t="str">
        <f>IF('Order Form'!$K$13="Yes",(IF('Order Form'!#REF!=0,"",IF('Order Form'!$K$10&lt;&gt;"GR - Gratis",IF(ISNUMBER($H268),'Order Form'!#REF!,""),""))),"")</f>
        <v/>
      </c>
      <c r="K268" s="49"/>
      <c r="L268" s="101" t="e">
        <f>IF('Order Form'!#REF!&gt;0,"",IF('Order Form'!#REF!=0,"",IF('Order Form'!$K$10&lt;&gt;"GR - Gratis",IF('Order Form'!$K$12="Yes",IF(ISNUMBER($H268),'Order Form'!#REF!*100,""),""),"")))</f>
        <v>#REF!</v>
      </c>
      <c r="M268" s="101" t="e">
        <f>IF('Order Form'!#REF!&gt;0,"",IF('Order Form'!$K$17=0,"",IF('Order Form'!$K$17=0,"",IF('Order Form'!$K$10&lt;&gt;"GR - Gratis",IF('Order Form'!$K$12="Yes",IF(ISNUMBER($H268),'Order Form'!$K$17*100,""),""),""))))</f>
        <v>#REF!</v>
      </c>
      <c r="N268" s="50"/>
      <c r="O268" s="100" t="str">
        <f>IF('Order Form'!$B$8="Name / Attent Of","",IF(ISNUMBER($H268),IF('Order Form'!$K$14="Yes",'Order Form'!$B$8,""),""))</f>
        <v/>
      </c>
      <c r="P268" s="108" t="str">
        <f>IF('Order Form'!$B$9="Company / Department","",IF(ISNUMBER($H268),IF('Order Form'!$K$14="Yes",'Order Form'!$B$9,""),""))</f>
        <v/>
      </c>
      <c r="Q268" s="100" t="str">
        <f>IF('Order Form'!$B$10="Address 1","",IF(ISNUMBER($H268),IF('Order Form'!$K$14="Yes",'Order Form'!$B$10,""),""))</f>
        <v/>
      </c>
      <c r="R268" s="100" t="str">
        <f>IF('Order Form'!$B$11="Address 2","",IF(ISNUMBER($H268),IF('Order Form'!$K$14="Yes",'Order Form'!$B$11,""),""))</f>
        <v/>
      </c>
      <c r="S268" s="108" t="str">
        <f>IF('Order Form'!$B$12="Address 3","",IF(ISNUMBER($H268),IF('Order Form'!$K$14="Yes",'Order Form'!$B$12,""),""))</f>
        <v/>
      </c>
      <c r="T268" s="100" t="str">
        <f>IF('Order Form'!$B$13="Town","",IF(ISNUMBER($H268),IF('Order Form'!$K$14="Yes",'Order Form'!$B$13,""),""))</f>
        <v/>
      </c>
      <c r="U268" s="46"/>
      <c r="V268" s="115" t="str">
        <f>IF('Order Form'!$B$14="Post Code","",IF(ISNUMBER($H268),IF('Order Form'!$K$14="Yes",'Order Form'!$B$14,""),""))</f>
        <v/>
      </c>
      <c r="W268" s="110" t="str">
        <f>IF('Order Form'!$B$15="Country","",IF(ISNUMBER($H268),IF('Order Form'!$K$14="Yes",VLOOKUP('Order Form'!$B$15,Lists!N:O,2,0),""),""))</f>
        <v/>
      </c>
      <c r="X268" s="112"/>
      <c r="Y268" s="111" t="str">
        <f>IF('Order Form'!$F$8="Phone","",IF(ISNUMBER($H268),IF('Order Form'!$K$14="Yes",'Order Form'!$F$8,""),""))</f>
        <v/>
      </c>
      <c r="Z268" s="109" t="str">
        <f>IF('Order Form'!$F$9="Email","",IF(ISNUMBER($H268),IF('Order Form'!$K$14="Yes",'Order Form'!$F$9,""),""))</f>
        <v/>
      </c>
      <c r="AA268" s="50"/>
      <c r="AC268" s="98" t="str">
        <f>IF(ISNUMBER(($H268)),LEFT('Order Form'!$K$10,2),"")</f>
        <v/>
      </c>
      <c r="AD268" s="46"/>
      <c r="AE268" s="98" t="str">
        <f>IF(AC268="GR",LEFT('Order Form'!$K$11,2),"")</f>
        <v/>
      </c>
      <c r="AF268" s="46"/>
      <c r="AG268" s="50"/>
      <c r="AH268" s="50"/>
      <c r="AI268" s="98" t="str">
        <f>IF(ISNUMBER(($H268)),IF('Order Form'!$K$16="Yes","P",""),"")</f>
        <v/>
      </c>
      <c r="AJ268" s="46"/>
      <c r="AK268" s="118"/>
      <c r="AL268" s="118"/>
      <c r="AM268" s="46"/>
      <c r="AN268" s="46"/>
      <c r="AO268" s="50"/>
      <c r="AP268" s="46"/>
      <c r="AQ268" s="50"/>
      <c r="AR268" s="50"/>
      <c r="AS268" s="50"/>
      <c r="AZ268" s="98" t="str">
        <f>IF(ISNUMBER(($H268)),IF('Order Form'!$K$15="Yes","Y",""),"")</f>
        <v/>
      </c>
      <c r="BD268" s="99" t="e">
        <f>IF('Order Form'!#REF!&gt;0,"OF"," ")</f>
        <v>#REF!</v>
      </c>
      <c r="BE268" s="98" t="e">
        <f>IF('Order Form'!#REF!&gt;0,"Y"," ")</f>
        <v>#REF!</v>
      </c>
      <c r="BF268" s="98" t="e">
        <f>IF('Order Form'!#REF!&gt;0,"STANDARD"," ")</f>
        <v>#REF!</v>
      </c>
    </row>
    <row r="269" spans="1:58">
      <c r="A269" s="46"/>
      <c r="B269" s="105" t="str">
        <f>IF(ISNUMBER(($H269)),'Order Form'!$D$5,"")</f>
        <v/>
      </c>
      <c r="C269" s="104" t="str">
        <f>IF(ISNUMBER(($H269)),'Order Form'!$G$5,"")</f>
        <v/>
      </c>
      <c r="D269" s="104" t="e">
        <f>IF('Order Form'!#REF!="","",IF(ISNUMBER(($H269)),'Order Form'!#REF!,""))</f>
        <v>#REF!</v>
      </c>
      <c r="E269" s="47"/>
      <c r="F269" s="103" t="str">
        <f>IF(ISNUMBER((H269)),SUBSTITUTE(SUBSTITUTE('Order Form'!#REF!,"-","")," ",""),"")</f>
        <v/>
      </c>
      <c r="G269" s="48"/>
      <c r="H269" s="102" t="e">
        <f>IF('Order Form'!#REF!&gt;0,'Order Form'!#REF!," ")</f>
        <v>#REF!</v>
      </c>
      <c r="I269" s="101" t="str">
        <f>IF('Order Form'!$K$13="Yes",(IF('Order Form'!#REF!&gt;0,"",IF('Order Form'!$K$10&lt;&gt;"GR - Gratis",IF('Order Form'!#REF!=0,"",IF(ISNUMBER($H269),'Order Form'!#REF!,"")),""))),"")</f>
        <v/>
      </c>
      <c r="J269" s="101" t="str">
        <f>IF('Order Form'!$K$13="Yes",(IF('Order Form'!#REF!=0,"",IF('Order Form'!$K$10&lt;&gt;"GR - Gratis",IF(ISNUMBER($H269),'Order Form'!#REF!,""),""))),"")</f>
        <v/>
      </c>
      <c r="K269" s="49"/>
      <c r="L269" s="101" t="e">
        <f>IF('Order Form'!#REF!&gt;0,"",IF('Order Form'!#REF!=0,"",IF('Order Form'!$K$10&lt;&gt;"GR - Gratis",IF('Order Form'!$K$12="Yes",IF(ISNUMBER($H269),'Order Form'!#REF!*100,""),""),"")))</f>
        <v>#REF!</v>
      </c>
      <c r="M269" s="101" t="e">
        <f>IF('Order Form'!#REF!&gt;0,"",IF('Order Form'!$K$17=0,"",IF('Order Form'!$K$17=0,"",IF('Order Form'!$K$10&lt;&gt;"GR - Gratis",IF('Order Form'!$K$12="Yes",IF(ISNUMBER($H269),'Order Form'!$K$17*100,""),""),""))))</f>
        <v>#REF!</v>
      </c>
      <c r="N269" s="50"/>
      <c r="O269" s="100" t="str">
        <f>IF('Order Form'!$B$8="Name / Attent Of","",IF(ISNUMBER($H269),IF('Order Form'!$K$14="Yes",'Order Form'!$B$8,""),""))</f>
        <v/>
      </c>
      <c r="P269" s="108" t="str">
        <f>IF('Order Form'!$B$9="Company / Department","",IF(ISNUMBER($H269),IF('Order Form'!$K$14="Yes",'Order Form'!$B$9,""),""))</f>
        <v/>
      </c>
      <c r="Q269" s="100" t="str">
        <f>IF('Order Form'!$B$10="Address 1","",IF(ISNUMBER($H269),IF('Order Form'!$K$14="Yes",'Order Form'!$B$10,""),""))</f>
        <v/>
      </c>
      <c r="R269" s="100" t="str">
        <f>IF('Order Form'!$B$11="Address 2","",IF(ISNUMBER($H269),IF('Order Form'!$K$14="Yes",'Order Form'!$B$11,""),""))</f>
        <v/>
      </c>
      <c r="S269" s="108" t="str">
        <f>IF('Order Form'!$B$12="Address 3","",IF(ISNUMBER($H269),IF('Order Form'!$K$14="Yes",'Order Form'!$B$12,""),""))</f>
        <v/>
      </c>
      <c r="T269" s="100" t="str">
        <f>IF('Order Form'!$B$13="Town","",IF(ISNUMBER($H269),IF('Order Form'!$K$14="Yes",'Order Form'!$B$13,""),""))</f>
        <v/>
      </c>
      <c r="U269" s="46"/>
      <c r="V269" s="115" t="str">
        <f>IF('Order Form'!$B$14="Post Code","",IF(ISNUMBER($H269),IF('Order Form'!$K$14="Yes",'Order Form'!$B$14,""),""))</f>
        <v/>
      </c>
      <c r="W269" s="110" t="str">
        <f>IF('Order Form'!$B$15="Country","",IF(ISNUMBER($H269),IF('Order Form'!$K$14="Yes",VLOOKUP('Order Form'!$B$15,Lists!N:O,2,0),""),""))</f>
        <v/>
      </c>
      <c r="X269" s="112"/>
      <c r="Y269" s="111" t="str">
        <f>IF('Order Form'!$F$8="Phone","",IF(ISNUMBER($H269),IF('Order Form'!$K$14="Yes",'Order Form'!$F$8,""),""))</f>
        <v/>
      </c>
      <c r="Z269" s="109" t="str">
        <f>IF('Order Form'!$F$9="Email","",IF(ISNUMBER($H269),IF('Order Form'!$K$14="Yes",'Order Form'!$F$9,""),""))</f>
        <v/>
      </c>
      <c r="AA269" s="50"/>
      <c r="AC269" s="98" t="str">
        <f>IF(ISNUMBER(($H269)),LEFT('Order Form'!$K$10,2),"")</f>
        <v/>
      </c>
      <c r="AD269" s="46"/>
      <c r="AE269" s="98" t="str">
        <f>IF(AC269="GR",LEFT('Order Form'!$K$11,2),"")</f>
        <v/>
      </c>
      <c r="AF269" s="46"/>
      <c r="AG269" s="50"/>
      <c r="AH269" s="50"/>
      <c r="AI269" s="98" t="str">
        <f>IF(ISNUMBER(($H269)),IF('Order Form'!$K$16="Yes","P",""),"")</f>
        <v/>
      </c>
      <c r="AJ269" s="46"/>
      <c r="AK269" s="118"/>
      <c r="AL269" s="118"/>
      <c r="AM269" s="46"/>
      <c r="AN269" s="46"/>
      <c r="AO269" s="50"/>
      <c r="AP269" s="46"/>
      <c r="AQ269" s="50"/>
      <c r="AR269" s="50"/>
      <c r="AS269" s="50"/>
      <c r="AZ269" s="98" t="str">
        <f>IF(ISNUMBER(($H269)),IF('Order Form'!$K$15="Yes","Y",""),"")</f>
        <v/>
      </c>
      <c r="BD269" s="99" t="e">
        <f>IF('Order Form'!#REF!&gt;0,"OF"," ")</f>
        <v>#REF!</v>
      </c>
      <c r="BE269" s="98" t="e">
        <f>IF('Order Form'!#REF!&gt;0,"Y"," ")</f>
        <v>#REF!</v>
      </c>
      <c r="BF269" s="98" t="e">
        <f>IF('Order Form'!#REF!&gt;0,"STANDARD"," ")</f>
        <v>#REF!</v>
      </c>
    </row>
    <row r="270" spans="1:58">
      <c r="A270" s="46"/>
      <c r="B270" s="105" t="str">
        <f>IF(ISNUMBER(($H270)),'Order Form'!$D$5,"")</f>
        <v/>
      </c>
      <c r="C270" s="104" t="str">
        <f>IF(ISNUMBER(($H270)),'Order Form'!$G$5,"")</f>
        <v/>
      </c>
      <c r="D270" s="104" t="e">
        <f>IF('Order Form'!#REF!="","",IF(ISNUMBER(($H270)),'Order Form'!#REF!,""))</f>
        <v>#REF!</v>
      </c>
      <c r="E270" s="47"/>
      <c r="F270" s="103" t="str">
        <f>IF(ISNUMBER((H270)),SUBSTITUTE(SUBSTITUTE('Order Form'!#REF!,"-","")," ",""),"")</f>
        <v/>
      </c>
      <c r="G270" s="48"/>
      <c r="H270" s="102" t="e">
        <f>IF('Order Form'!#REF!&gt;0,'Order Form'!#REF!," ")</f>
        <v>#REF!</v>
      </c>
      <c r="I270" s="101" t="str">
        <f>IF('Order Form'!$K$13="Yes",(IF('Order Form'!#REF!&gt;0,"",IF('Order Form'!$K$10&lt;&gt;"GR - Gratis",IF('Order Form'!#REF!=0,"",IF(ISNUMBER($H270),'Order Form'!#REF!,"")),""))),"")</f>
        <v/>
      </c>
      <c r="J270" s="101" t="str">
        <f>IF('Order Form'!$K$13="Yes",(IF('Order Form'!#REF!=0,"",IF('Order Form'!$K$10&lt;&gt;"GR - Gratis",IF(ISNUMBER($H270),'Order Form'!#REF!,""),""))),"")</f>
        <v/>
      </c>
      <c r="K270" s="49"/>
      <c r="L270" s="101" t="e">
        <f>IF('Order Form'!#REF!&gt;0,"",IF('Order Form'!#REF!=0,"",IF('Order Form'!$K$10&lt;&gt;"GR - Gratis",IF('Order Form'!$K$12="Yes",IF(ISNUMBER($H270),'Order Form'!#REF!*100,""),""),"")))</f>
        <v>#REF!</v>
      </c>
      <c r="M270" s="101" t="e">
        <f>IF('Order Form'!#REF!&gt;0,"",IF('Order Form'!$K$17=0,"",IF('Order Form'!$K$17=0,"",IF('Order Form'!$K$10&lt;&gt;"GR - Gratis",IF('Order Form'!$K$12="Yes",IF(ISNUMBER($H270),'Order Form'!$K$17*100,""),""),""))))</f>
        <v>#REF!</v>
      </c>
      <c r="N270" s="50"/>
      <c r="O270" s="100" t="str">
        <f>IF('Order Form'!$B$8="Name / Attent Of","",IF(ISNUMBER($H270),IF('Order Form'!$K$14="Yes",'Order Form'!$B$8,""),""))</f>
        <v/>
      </c>
      <c r="P270" s="108" t="str">
        <f>IF('Order Form'!$B$9="Company / Department","",IF(ISNUMBER($H270),IF('Order Form'!$K$14="Yes",'Order Form'!$B$9,""),""))</f>
        <v/>
      </c>
      <c r="Q270" s="100" t="str">
        <f>IF('Order Form'!$B$10="Address 1","",IF(ISNUMBER($H270),IF('Order Form'!$K$14="Yes",'Order Form'!$B$10,""),""))</f>
        <v/>
      </c>
      <c r="R270" s="100" t="str">
        <f>IF('Order Form'!$B$11="Address 2","",IF(ISNUMBER($H270),IF('Order Form'!$K$14="Yes",'Order Form'!$B$11,""),""))</f>
        <v/>
      </c>
      <c r="S270" s="108" t="str">
        <f>IF('Order Form'!$B$12="Address 3","",IF(ISNUMBER($H270),IF('Order Form'!$K$14="Yes",'Order Form'!$B$12,""),""))</f>
        <v/>
      </c>
      <c r="T270" s="100" t="str">
        <f>IF('Order Form'!$B$13="Town","",IF(ISNUMBER($H270),IF('Order Form'!$K$14="Yes",'Order Form'!$B$13,""),""))</f>
        <v/>
      </c>
      <c r="U270" s="46"/>
      <c r="V270" s="115" t="str">
        <f>IF('Order Form'!$B$14="Post Code","",IF(ISNUMBER($H270),IF('Order Form'!$K$14="Yes",'Order Form'!$B$14,""),""))</f>
        <v/>
      </c>
      <c r="W270" s="110" t="str">
        <f>IF('Order Form'!$B$15="Country","",IF(ISNUMBER($H270),IF('Order Form'!$K$14="Yes",VLOOKUP('Order Form'!$B$15,Lists!N:O,2,0),""),""))</f>
        <v/>
      </c>
      <c r="X270" s="112"/>
      <c r="Y270" s="111" t="str">
        <f>IF('Order Form'!$F$8="Phone","",IF(ISNUMBER($H270),IF('Order Form'!$K$14="Yes",'Order Form'!$F$8,""),""))</f>
        <v/>
      </c>
      <c r="Z270" s="109" t="str">
        <f>IF('Order Form'!$F$9="Email","",IF(ISNUMBER($H270),IF('Order Form'!$K$14="Yes",'Order Form'!$F$9,""),""))</f>
        <v/>
      </c>
      <c r="AA270" s="50"/>
      <c r="AC270" s="98" t="str">
        <f>IF(ISNUMBER(($H270)),LEFT('Order Form'!$K$10,2),"")</f>
        <v/>
      </c>
      <c r="AD270" s="46"/>
      <c r="AE270" s="98" t="str">
        <f>IF(AC270="GR",LEFT('Order Form'!$K$11,2),"")</f>
        <v/>
      </c>
      <c r="AF270" s="46"/>
      <c r="AG270" s="50"/>
      <c r="AH270" s="50"/>
      <c r="AI270" s="98" t="str">
        <f>IF(ISNUMBER(($H270)),IF('Order Form'!$K$16="Yes","P",""),"")</f>
        <v/>
      </c>
      <c r="AJ270" s="46"/>
      <c r="AK270" s="118"/>
      <c r="AL270" s="118"/>
      <c r="AM270" s="46"/>
      <c r="AN270" s="46"/>
      <c r="AO270" s="50"/>
      <c r="AP270" s="46"/>
      <c r="AQ270" s="50"/>
      <c r="AR270" s="50"/>
      <c r="AS270" s="50"/>
      <c r="AZ270" s="98" t="str">
        <f>IF(ISNUMBER(($H270)),IF('Order Form'!$K$15="Yes","Y",""),"")</f>
        <v/>
      </c>
      <c r="BD270" s="99" t="e">
        <f>IF('Order Form'!#REF!&gt;0,"OF"," ")</f>
        <v>#REF!</v>
      </c>
      <c r="BE270" s="98" t="e">
        <f>IF('Order Form'!#REF!&gt;0,"Y"," ")</f>
        <v>#REF!</v>
      </c>
      <c r="BF270" s="98" t="e">
        <f>IF('Order Form'!#REF!&gt;0,"STANDARD"," ")</f>
        <v>#REF!</v>
      </c>
    </row>
    <row r="271" spans="1:58">
      <c r="A271" s="46"/>
      <c r="B271" s="105" t="str">
        <f>IF(ISNUMBER(($H271)),'Order Form'!$D$5,"")</f>
        <v/>
      </c>
      <c r="C271" s="104" t="str">
        <f>IF(ISNUMBER(($H271)),'Order Form'!$G$5,"")</f>
        <v/>
      </c>
      <c r="D271" s="104" t="e">
        <f>IF('Order Form'!#REF!="","",IF(ISNUMBER(($H271)),'Order Form'!#REF!,""))</f>
        <v>#REF!</v>
      </c>
      <c r="E271" s="47"/>
      <c r="F271" s="103" t="str">
        <f>IF(ISNUMBER((H271)),SUBSTITUTE(SUBSTITUTE('Order Form'!#REF!,"-","")," ",""),"")</f>
        <v/>
      </c>
      <c r="G271" s="48"/>
      <c r="H271" s="102" t="e">
        <f>IF('Order Form'!#REF!&gt;0,'Order Form'!#REF!," ")</f>
        <v>#REF!</v>
      </c>
      <c r="I271" s="101" t="str">
        <f>IF('Order Form'!$K$13="Yes",(IF('Order Form'!#REF!&gt;0,"",IF('Order Form'!$K$10&lt;&gt;"GR - Gratis",IF('Order Form'!#REF!=0,"",IF(ISNUMBER($H271),'Order Form'!#REF!,"")),""))),"")</f>
        <v/>
      </c>
      <c r="J271" s="101" t="str">
        <f>IF('Order Form'!$K$13="Yes",(IF('Order Form'!#REF!=0,"",IF('Order Form'!$K$10&lt;&gt;"GR - Gratis",IF(ISNUMBER($H271),'Order Form'!#REF!,""),""))),"")</f>
        <v/>
      </c>
      <c r="K271" s="49"/>
      <c r="L271" s="101" t="e">
        <f>IF('Order Form'!#REF!&gt;0,"",IF('Order Form'!#REF!=0,"",IF('Order Form'!$K$10&lt;&gt;"GR - Gratis",IF('Order Form'!$K$12="Yes",IF(ISNUMBER($H271),'Order Form'!#REF!*100,""),""),"")))</f>
        <v>#REF!</v>
      </c>
      <c r="M271" s="101" t="e">
        <f>IF('Order Form'!#REF!&gt;0,"",IF('Order Form'!$K$17=0,"",IF('Order Form'!$K$17=0,"",IF('Order Form'!$K$10&lt;&gt;"GR - Gratis",IF('Order Form'!$K$12="Yes",IF(ISNUMBER($H271),'Order Form'!$K$17*100,""),""),""))))</f>
        <v>#REF!</v>
      </c>
      <c r="N271" s="50"/>
      <c r="O271" s="100" t="str">
        <f>IF('Order Form'!$B$8="Name / Attent Of","",IF(ISNUMBER($H271),IF('Order Form'!$K$14="Yes",'Order Form'!$B$8,""),""))</f>
        <v/>
      </c>
      <c r="P271" s="108" t="str">
        <f>IF('Order Form'!$B$9="Company / Department","",IF(ISNUMBER($H271),IF('Order Form'!$K$14="Yes",'Order Form'!$B$9,""),""))</f>
        <v/>
      </c>
      <c r="Q271" s="100" t="str">
        <f>IF('Order Form'!$B$10="Address 1","",IF(ISNUMBER($H271),IF('Order Form'!$K$14="Yes",'Order Form'!$B$10,""),""))</f>
        <v/>
      </c>
      <c r="R271" s="100" t="str">
        <f>IF('Order Form'!$B$11="Address 2","",IF(ISNUMBER($H271),IF('Order Form'!$K$14="Yes",'Order Form'!$B$11,""),""))</f>
        <v/>
      </c>
      <c r="S271" s="108" t="str">
        <f>IF('Order Form'!$B$12="Address 3","",IF(ISNUMBER($H271),IF('Order Form'!$K$14="Yes",'Order Form'!$B$12,""),""))</f>
        <v/>
      </c>
      <c r="T271" s="100" t="str">
        <f>IF('Order Form'!$B$13="Town","",IF(ISNUMBER($H271),IF('Order Form'!$K$14="Yes",'Order Form'!$B$13,""),""))</f>
        <v/>
      </c>
      <c r="U271" s="46"/>
      <c r="V271" s="115" t="str">
        <f>IF('Order Form'!$B$14="Post Code","",IF(ISNUMBER($H271),IF('Order Form'!$K$14="Yes",'Order Form'!$B$14,""),""))</f>
        <v/>
      </c>
      <c r="W271" s="110" t="str">
        <f>IF('Order Form'!$B$15="Country","",IF(ISNUMBER($H271),IF('Order Form'!$K$14="Yes",VLOOKUP('Order Form'!$B$15,Lists!N:O,2,0),""),""))</f>
        <v/>
      </c>
      <c r="X271" s="112"/>
      <c r="Y271" s="111" t="str">
        <f>IF('Order Form'!$F$8="Phone","",IF(ISNUMBER($H271),IF('Order Form'!$K$14="Yes",'Order Form'!$F$8,""),""))</f>
        <v/>
      </c>
      <c r="Z271" s="109" t="str">
        <f>IF('Order Form'!$F$9="Email","",IF(ISNUMBER($H271),IF('Order Form'!$K$14="Yes",'Order Form'!$F$9,""),""))</f>
        <v/>
      </c>
      <c r="AA271" s="50"/>
      <c r="AC271" s="98" t="str">
        <f>IF(ISNUMBER(($H271)),LEFT('Order Form'!$K$10,2),"")</f>
        <v/>
      </c>
      <c r="AD271" s="46"/>
      <c r="AE271" s="98" t="str">
        <f>IF(AC271="GR",LEFT('Order Form'!$K$11,2),"")</f>
        <v/>
      </c>
      <c r="AF271" s="46"/>
      <c r="AG271" s="50"/>
      <c r="AH271" s="50"/>
      <c r="AI271" s="98" t="str">
        <f>IF(ISNUMBER(($H271)),IF('Order Form'!$K$16="Yes","P",""),"")</f>
        <v/>
      </c>
      <c r="AJ271" s="46"/>
      <c r="AK271" s="118"/>
      <c r="AL271" s="118"/>
      <c r="AM271" s="46"/>
      <c r="AN271" s="46"/>
      <c r="AO271" s="50"/>
      <c r="AP271" s="46"/>
      <c r="AQ271" s="50"/>
      <c r="AR271" s="50"/>
      <c r="AS271" s="50"/>
      <c r="AZ271" s="98" t="str">
        <f>IF(ISNUMBER(($H271)),IF('Order Form'!$K$15="Yes","Y",""),"")</f>
        <v/>
      </c>
      <c r="BD271" s="99" t="e">
        <f>IF('Order Form'!#REF!&gt;0,"OF"," ")</f>
        <v>#REF!</v>
      </c>
      <c r="BE271" s="98" t="e">
        <f>IF('Order Form'!#REF!&gt;0,"Y"," ")</f>
        <v>#REF!</v>
      </c>
      <c r="BF271" s="98" t="e">
        <f>IF('Order Form'!#REF!&gt;0,"STANDARD"," ")</f>
        <v>#REF!</v>
      </c>
    </row>
    <row r="272" spans="1:58">
      <c r="A272" s="46"/>
      <c r="B272" s="105" t="str">
        <f>IF(ISNUMBER(($H272)),'Order Form'!$D$5,"")</f>
        <v/>
      </c>
      <c r="C272" s="104" t="str">
        <f>IF(ISNUMBER(($H272)),'Order Form'!$G$5,"")</f>
        <v/>
      </c>
      <c r="D272" s="104" t="e">
        <f>IF('Order Form'!#REF!="","",IF(ISNUMBER(($H272)),'Order Form'!#REF!,""))</f>
        <v>#REF!</v>
      </c>
      <c r="E272" s="47"/>
      <c r="F272" s="103" t="str">
        <f>IF(ISNUMBER((H272)),SUBSTITUTE(SUBSTITUTE('Order Form'!#REF!,"-","")," ",""),"")</f>
        <v/>
      </c>
      <c r="G272" s="48"/>
      <c r="H272" s="102" t="e">
        <f>IF('Order Form'!#REF!&gt;0,'Order Form'!#REF!," ")</f>
        <v>#REF!</v>
      </c>
      <c r="I272" s="101" t="str">
        <f>IF('Order Form'!$K$13="Yes",(IF('Order Form'!#REF!&gt;0,"",IF('Order Form'!$K$10&lt;&gt;"GR - Gratis",IF('Order Form'!#REF!=0,"",IF(ISNUMBER($H272),'Order Form'!#REF!,"")),""))),"")</f>
        <v/>
      </c>
      <c r="J272" s="101" t="str">
        <f>IF('Order Form'!$K$13="Yes",(IF('Order Form'!#REF!=0,"",IF('Order Form'!$K$10&lt;&gt;"GR - Gratis",IF(ISNUMBER($H272),'Order Form'!#REF!,""),""))),"")</f>
        <v/>
      </c>
      <c r="K272" s="49"/>
      <c r="L272" s="101" t="e">
        <f>IF('Order Form'!#REF!&gt;0,"",IF('Order Form'!#REF!=0,"",IF('Order Form'!$K$10&lt;&gt;"GR - Gratis",IF('Order Form'!$K$12="Yes",IF(ISNUMBER($H272),'Order Form'!#REF!*100,""),""),"")))</f>
        <v>#REF!</v>
      </c>
      <c r="M272" s="101" t="e">
        <f>IF('Order Form'!#REF!&gt;0,"",IF('Order Form'!$K$17=0,"",IF('Order Form'!$K$17=0,"",IF('Order Form'!$K$10&lt;&gt;"GR - Gratis",IF('Order Form'!$K$12="Yes",IF(ISNUMBER($H272),'Order Form'!$K$17*100,""),""),""))))</f>
        <v>#REF!</v>
      </c>
      <c r="N272" s="50"/>
      <c r="O272" s="100" t="str">
        <f>IF('Order Form'!$B$8="Name / Attent Of","",IF(ISNUMBER($H272),IF('Order Form'!$K$14="Yes",'Order Form'!$B$8,""),""))</f>
        <v/>
      </c>
      <c r="P272" s="108" t="str">
        <f>IF('Order Form'!$B$9="Company / Department","",IF(ISNUMBER($H272),IF('Order Form'!$K$14="Yes",'Order Form'!$B$9,""),""))</f>
        <v/>
      </c>
      <c r="Q272" s="100" t="str">
        <f>IF('Order Form'!$B$10="Address 1","",IF(ISNUMBER($H272),IF('Order Form'!$K$14="Yes",'Order Form'!$B$10,""),""))</f>
        <v/>
      </c>
      <c r="R272" s="100" t="str">
        <f>IF('Order Form'!$B$11="Address 2","",IF(ISNUMBER($H272),IF('Order Form'!$K$14="Yes",'Order Form'!$B$11,""),""))</f>
        <v/>
      </c>
      <c r="S272" s="108" t="str">
        <f>IF('Order Form'!$B$12="Address 3","",IF(ISNUMBER($H272),IF('Order Form'!$K$14="Yes",'Order Form'!$B$12,""),""))</f>
        <v/>
      </c>
      <c r="T272" s="100" t="str">
        <f>IF('Order Form'!$B$13="Town","",IF(ISNUMBER($H272),IF('Order Form'!$K$14="Yes",'Order Form'!$B$13,""),""))</f>
        <v/>
      </c>
      <c r="U272" s="46"/>
      <c r="V272" s="115" t="str">
        <f>IF('Order Form'!$B$14="Post Code","",IF(ISNUMBER($H272),IF('Order Form'!$K$14="Yes",'Order Form'!$B$14,""),""))</f>
        <v/>
      </c>
      <c r="W272" s="110" t="str">
        <f>IF('Order Form'!$B$15="Country","",IF(ISNUMBER($H272),IF('Order Form'!$K$14="Yes",VLOOKUP('Order Form'!$B$15,Lists!N:O,2,0),""),""))</f>
        <v/>
      </c>
      <c r="X272" s="112"/>
      <c r="Y272" s="111" t="str">
        <f>IF('Order Form'!$F$8="Phone","",IF(ISNUMBER($H272),IF('Order Form'!$K$14="Yes",'Order Form'!$F$8,""),""))</f>
        <v/>
      </c>
      <c r="Z272" s="109" t="str">
        <f>IF('Order Form'!$F$9="Email","",IF(ISNUMBER($H272),IF('Order Form'!$K$14="Yes",'Order Form'!$F$9,""),""))</f>
        <v/>
      </c>
      <c r="AA272" s="50"/>
      <c r="AC272" s="98" t="str">
        <f>IF(ISNUMBER(($H272)),LEFT('Order Form'!$K$10,2),"")</f>
        <v/>
      </c>
      <c r="AD272" s="46"/>
      <c r="AE272" s="98" t="str">
        <f>IF(AC272="GR",LEFT('Order Form'!$K$11,2),"")</f>
        <v/>
      </c>
      <c r="AF272" s="46"/>
      <c r="AG272" s="50"/>
      <c r="AH272" s="50"/>
      <c r="AI272" s="98" t="str">
        <f>IF(ISNUMBER(($H272)),IF('Order Form'!$K$16="Yes","P",""),"")</f>
        <v/>
      </c>
      <c r="AJ272" s="46"/>
      <c r="AK272" s="118"/>
      <c r="AL272" s="118"/>
      <c r="AM272" s="46"/>
      <c r="AN272" s="46"/>
      <c r="AO272" s="50"/>
      <c r="AP272" s="46"/>
      <c r="AQ272" s="50"/>
      <c r="AR272" s="50"/>
      <c r="AS272" s="50"/>
      <c r="AZ272" s="98" t="str">
        <f>IF(ISNUMBER(($H272)),IF('Order Form'!$K$15="Yes","Y",""),"")</f>
        <v/>
      </c>
      <c r="BD272" s="99" t="e">
        <f>IF('Order Form'!#REF!&gt;0,"OF"," ")</f>
        <v>#REF!</v>
      </c>
      <c r="BE272" s="98" t="e">
        <f>IF('Order Form'!#REF!&gt;0,"Y"," ")</f>
        <v>#REF!</v>
      </c>
      <c r="BF272" s="98" t="e">
        <f>IF('Order Form'!#REF!&gt;0,"STANDARD"," ")</f>
        <v>#REF!</v>
      </c>
    </row>
    <row r="273" spans="1:58">
      <c r="A273" s="46"/>
      <c r="B273" s="105" t="str">
        <f>IF(ISNUMBER(($H273)),'Order Form'!$D$5,"")</f>
        <v/>
      </c>
      <c r="C273" s="104" t="str">
        <f>IF(ISNUMBER(($H273)),'Order Form'!$G$5,"")</f>
        <v/>
      </c>
      <c r="D273" s="104" t="e">
        <f>IF('Order Form'!#REF!="","",IF(ISNUMBER(($H273)),'Order Form'!#REF!,""))</f>
        <v>#REF!</v>
      </c>
      <c r="E273" s="47"/>
      <c r="F273" s="103" t="str">
        <f>IF(ISNUMBER((H273)),SUBSTITUTE(SUBSTITUTE('Order Form'!#REF!,"-","")," ",""),"")</f>
        <v/>
      </c>
      <c r="G273" s="48"/>
      <c r="H273" s="102" t="e">
        <f>IF('Order Form'!#REF!&gt;0,'Order Form'!#REF!," ")</f>
        <v>#REF!</v>
      </c>
      <c r="I273" s="101" t="str">
        <f>IF('Order Form'!$K$13="Yes",(IF('Order Form'!#REF!&gt;0,"",IF('Order Form'!$K$10&lt;&gt;"GR - Gratis",IF('Order Form'!#REF!=0,"",IF(ISNUMBER($H273),'Order Form'!#REF!,"")),""))),"")</f>
        <v/>
      </c>
      <c r="J273" s="101" t="str">
        <f>IF('Order Form'!$K$13="Yes",(IF('Order Form'!#REF!=0,"",IF('Order Form'!$K$10&lt;&gt;"GR - Gratis",IF(ISNUMBER($H273),'Order Form'!#REF!,""),""))),"")</f>
        <v/>
      </c>
      <c r="K273" s="49"/>
      <c r="L273" s="101" t="e">
        <f>IF('Order Form'!#REF!&gt;0,"",IF('Order Form'!#REF!=0,"",IF('Order Form'!$K$10&lt;&gt;"GR - Gratis",IF('Order Form'!$K$12="Yes",IF(ISNUMBER($H273),'Order Form'!#REF!*100,""),""),"")))</f>
        <v>#REF!</v>
      </c>
      <c r="M273" s="101" t="e">
        <f>IF('Order Form'!#REF!&gt;0,"",IF('Order Form'!$K$17=0,"",IF('Order Form'!$K$17=0,"",IF('Order Form'!$K$10&lt;&gt;"GR - Gratis",IF('Order Form'!$K$12="Yes",IF(ISNUMBER($H273),'Order Form'!$K$17*100,""),""),""))))</f>
        <v>#REF!</v>
      </c>
      <c r="N273" s="50"/>
      <c r="O273" s="100" t="str">
        <f>IF('Order Form'!$B$8="Name / Attent Of","",IF(ISNUMBER($H273),IF('Order Form'!$K$14="Yes",'Order Form'!$B$8,""),""))</f>
        <v/>
      </c>
      <c r="P273" s="108" t="str">
        <f>IF('Order Form'!$B$9="Company / Department","",IF(ISNUMBER($H273),IF('Order Form'!$K$14="Yes",'Order Form'!$B$9,""),""))</f>
        <v/>
      </c>
      <c r="Q273" s="100" t="str">
        <f>IF('Order Form'!$B$10="Address 1","",IF(ISNUMBER($H273),IF('Order Form'!$K$14="Yes",'Order Form'!$B$10,""),""))</f>
        <v/>
      </c>
      <c r="R273" s="100" t="str">
        <f>IF('Order Form'!$B$11="Address 2","",IF(ISNUMBER($H273),IF('Order Form'!$K$14="Yes",'Order Form'!$B$11,""),""))</f>
        <v/>
      </c>
      <c r="S273" s="108" t="str">
        <f>IF('Order Form'!$B$12="Address 3","",IF(ISNUMBER($H273),IF('Order Form'!$K$14="Yes",'Order Form'!$B$12,""),""))</f>
        <v/>
      </c>
      <c r="T273" s="100" t="str">
        <f>IF('Order Form'!$B$13="Town","",IF(ISNUMBER($H273),IF('Order Form'!$K$14="Yes",'Order Form'!$B$13,""),""))</f>
        <v/>
      </c>
      <c r="U273" s="46"/>
      <c r="V273" s="115" t="str">
        <f>IF('Order Form'!$B$14="Post Code","",IF(ISNUMBER($H273),IF('Order Form'!$K$14="Yes",'Order Form'!$B$14,""),""))</f>
        <v/>
      </c>
      <c r="W273" s="110" t="str">
        <f>IF('Order Form'!$B$15="Country","",IF(ISNUMBER($H273),IF('Order Form'!$K$14="Yes",VLOOKUP('Order Form'!$B$15,Lists!N:O,2,0),""),""))</f>
        <v/>
      </c>
      <c r="X273" s="112"/>
      <c r="Y273" s="111" t="str">
        <f>IF('Order Form'!$F$8="Phone","",IF(ISNUMBER($H273),IF('Order Form'!$K$14="Yes",'Order Form'!$F$8,""),""))</f>
        <v/>
      </c>
      <c r="Z273" s="109" t="str">
        <f>IF('Order Form'!$F$9="Email","",IF(ISNUMBER($H273),IF('Order Form'!$K$14="Yes",'Order Form'!$F$9,""),""))</f>
        <v/>
      </c>
      <c r="AA273" s="50"/>
      <c r="AC273" s="98" t="str">
        <f>IF(ISNUMBER(($H273)),LEFT('Order Form'!$K$10,2),"")</f>
        <v/>
      </c>
      <c r="AD273" s="46"/>
      <c r="AE273" s="98" t="str">
        <f>IF(AC273="GR",LEFT('Order Form'!$K$11,2),"")</f>
        <v/>
      </c>
      <c r="AF273" s="46"/>
      <c r="AG273" s="50"/>
      <c r="AH273" s="50"/>
      <c r="AI273" s="98" t="str">
        <f>IF(ISNUMBER(($H273)),IF('Order Form'!$K$16="Yes","P",""),"")</f>
        <v/>
      </c>
      <c r="AJ273" s="46"/>
      <c r="AK273" s="118"/>
      <c r="AL273" s="118"/>
      <c r="AM273" s="46"/>
      <c r="AN273" s="46"/>
      <c r="AO273" s="50"/>
      <c r="AP273" s="46"/>
      <c r="AQ273" s="50"/>
      <c r="AR273" s="50"/>
      <c r="AS273" s="50"/>
      <c r="AZ273" s="98" t="str">
        <f>IF(ISNUMBER(($H273)),IF('Order Form'!$K$15="Yes","Y",""),"")</f>
        <v/>
      </c>
      <c r="BD273" s="99" t="e">
        <f>IF('Order Form'!#REF!&gt;0,"OF"," ")</f>
        <v>#REF!</v>
      </c>
      <c r="BE273" s="98" t="e">
        <f>IF('Order Form'!#REF!&gt;0,"Y"," ")</f>
        <v>#REF!</v>
      </c>
      <c r="BF273" s="98" t="e">
        <f>IF('Order Form'!#REF!&gt;0,"STANDARD"," ")</f>
        <v>#REF!</v>
      </c>
    </row>
    <row r="274" spans="1:58">
      <c r="A274" s="46"/>
      <c r="B274" s="105" t="str">
        <f>IF(ISNUMBER(($H274)),'Order Form'!$D$5,"")</f>
        <v/>
      </c>
      <c r="C274" s="104" t="str">
        <f>IF(ISNUMBER(($H274)),'Order Form'!$G$5,"")</f>
        <v/>
      </c>
      <c r="D274" s="104" t="e">
        <f>IF('Order Form'!#REF!="","",IF(ISNUMBER(($H274)),'Order Form'!#REF!,""))</f>
        <v>#REF!</v>
      </c>
      <c r="E274" s="47"/>
      <c r="F274" s="103" t="str">
        <f>IF(ISNUMBER((H274)),SUBSTITUTE(SUBSTITUTE('Order Form'!#REF!,"-","")," ",""),"")</f>
        <v/>
      </c>
      <c r="G274" s="48"/>
      <c r="H274" s="102" t="e">
        <f>IF('Order Form'!#REF!&gt;0,'Order Form'!#REF!," ")</f>
        <v>#REF!</v>
      </c>
      <c r="I274" s="101" t="str">
        <f>IF('Order Form'!$K$13="Yes",(IF('Order Form'!#REF!&gt;0,"",IF('Order Form'!$K$10&lt;&gt;"GR - Gratis",IF('Order Form'!#REF!=0,"",IF(ISNUMBER($H274),'Order Form'!#REF!,"")),""))),"")</f>
        <v/>
      </c>
      <c r="J274" s="101" t="str">
        <f>IF('Order Form'!$K$13="Yes",(IF('Order Form'!#REF!=0,"",IF('Order Form'!$K$10&lt;&gt;"GR - Gratis",IF(ISNUMBER($H274),'Order Form'!#REF!,""),""))),"")</f>
        <v/>
      </c>
      <c r="K274" s="49"/>
      <c r="L274" s="101" t="e">
        <f>IF('Order Form'!#REF!&gt;0,"",IF('Order Form'!#REF!=0,"",IF('Order Form'!$K$10&lt;&gt;"GR - Gratis",IF('Order Form'!$K$12="Yes",IF(ISNUMBER($H274),'Order Form'!#REF!*100,""),""),"")))</f>
        <v>#REF!</v>
      </c>
      <c r="M274" s="101" t="e">
        <f>IF('Order Form'!#REF!&gt;0,"",IF('Order Form'!$K$17=0,"",IF('Order Form'!$K$17=0,"",IF('Order Form'!$K$10&lt;&gt;"GR - Gratis",IF('Order Form'!$K$12="Yes",IF(ISNUMBER($H274),'Order Form'!$K$17*100,""),""),""))))</f>
        <v>#REF!</v>
      </c>
      <c r="N274" s="50"/>
      <c r="O274" s="100" t="str">
        <f>IF('Order Form'!$B$8="Name / Attent Of","",IF(ISNUMBER($H274),IF('Order Form'!$K$14="Yes",'Order Form'!$B$8,""),""))</f>
        <v/>
      </c>
      <c r="P274" s="108" t="str">
        <f>IF('Order Form'!$B$9="Company / Department","",IF(ISNUMBER($H274),IF('Order Form'!$K$14="Yes",'Order Form'!$B$9,""),""))</f>
        <v/>
      </c>
      <c r="Q274" s="100" t="str">
        <f>IF('Order Form'!$B$10="Address 1","",IF(ISNUMBER($H274),IF('Order Form'!$K$14="Yes",'Order Form'!$B$10,""),""))</f>
        <v/>
      </c>
      <c r="R274" s="100" t="str">
        <f>IF('Order Form'!$B$11="Address 2","",IF(ISNUMBER($H274),IF('Order Form'!$K$14="Yes",'Order Form'!$B$11,""),""))</f>
        <v/>
      </c>
      <c r="S274" s="108" t="str">
        <f>IF('Order Form'!$B$12="Address 3","",IF(ISNUMBER($H274),IF('Order Form'!$K$14="Yes",'Order Form'!$B$12,""),""))</f>
        <v/>
      </c>
      <c r="T274" s="100" t="str">
        <f>IF('Order Form'!$B$13="Town","",IF(ISNUMBER($H274),IF('Order Form'!$K$14="Yes",'Order Form'!$B$13,""),""))</f>
        <v/>
      </c>
      <c r="U274" s="46"/>
      <c r="V274" s="115" t="str">
        <f>IF('Order Form'!$B$14="Post Code","",IF(ISNUMBER($H274),IF('Order Form'!$K$14="Yes",'Order Form'!$B$14,""),""))</f>
        <v/>
      </c>
      <c r="W274" s="110" t="str">
        <f>IF('Order Form'!$B$15="Country","",IF(ISNUMBER($H274),IF('Order Form'!$K$14="Yes",VLOOKUP('Order Form'!$B$15,Lists!N:O,2,0),""),""))</f>
        <v/>
      </c>
      <c r="X274" s="112"/>
      <c r="Y274" s="111" t="str">
        <f>IF('Order Form'!$F$8="Phone","",IF(ISNUMBER($H274),IF('Order Form'!$K$14="Yes",'Order Form'!$F$8,""),""))</f>
        <v/>
      </c>
      <c r="Z274" s="109" t="str">
        <f>IF('Order Form'!$F$9="Email","",IF(ISNUMBER($H274),IF('Order Form'!$K$14="Yes",'Order Form'!$F$9,""),""))</f>
        <v/>
      </c>
      <c r="AA274" s="50"/>
      <c r="AC274" s="98" t="str">
        <f>IF(ISNUMBER(($H274)),LEFT('Order Form'!$K$10,2),"")</f>
        <v/>
      </c>
      <c r="AD274" s="46"/>
      <c r="AE274" s="98" t="str">
        <f>IF(AC274="GR",LEFT('Order Form'!$K$11,2),"")</f>
        <v/>
      </c>
      <c r="AF274" s="46"/>
      <c r="AG274" s="50"/>
      <c r="AH274" s="50"/>
      <c r="AI274" s="98" t="str">
        <f>IF(ISNUMBER(($H274)),IF('Order Form'!$K$16="Yes","P",""),"")</f>
        <v/>
      </c>
      <c r="AJ274" s="46"/>
      <c r="AK274" s="118"/>
      <c r="AL274" s="118"/>
      <c r="AM274" s="46"/>
      <c r="AN274" s="46"/>
      <c r="AO274" s="50"/>
      <c r="AP274" s="46"/>
      <c r="AQ274" s="50"/>
      <c r="AR274" s="50"/>
      <c r="AS274" s="50"/>
      <c r="AZ274" s="98" t="str">
        <f>IF(ISNUMBER(($H274)),IF('Order Form'!$K$15="Yes","Y",""),"")</f>
        <v/>
      </c>
      <c r="BD274" s="99" t="e">
        <f>IF('Order Form'!#REF!&gt;0,"OF"," ")</f>
        <v>#REF!</v>
      </c>
      <c r="BE274" s="98" t="e">
        <f>IF('Order Form'!#REF!&gt;0,"Y"," ")</f>
        <v>#REF!</v>
      </c>
      <c r="BF274" s="98" t="e">
        <f>IF('Order Form'!#REF!&gt;0,"STANDARD"," ")</f>
        <v>#REF!</v>
      </c>
    </row>
    <row r="275" spans="1:58">
      <c r="A275" s="46"/>
      <c r="B275" s="105" t="str">
        <f>IF(ISNUMBER(($H275)),'Order Form'!$D$5,"")</f>
        <v/>
      </c>
      <c r="C275" s="104" t="str">
        <f>IF(ISNUMBER(($H275)),'Order Form'!$G$5,"")</f>
        <v/>
      </c>
      <c r="D275" s="104" t="e">
        <f>IF('Order Form'!#REF!="","",IF(ISNUMBER(($H275)),'Order Form'!#REF!,""))</f>
        <v>#REF!</v>
      </c>
      <c r="E275" s="47"/>
      <c r="F275" s="103" t="str">
        <f>IF(ISNUMBER((H275)),SUBSTITUTE(SUBSTITUTE('Order Form'!#REF!,"-","")," ",""),"")</f>
        <v/>
      </c>
      <c r="G275" s="48"/>
      <c r="H275" s="102" t="e">
        <f>IF('Order Form'!#REF!&gt;0,'Order Form'!#REF!," ")</f>
        <v>#REF!</v>
      </c>
      <c r="I275" s="101" t="str">
        <f>IF('Order Form'!$K$13="Yes",(IF('Order Form'!#REF!&gt;0,"",IF('Order Form'!$K$10&lt;&gt;"GR - Gratis",IF('Order Form'!#REF!=0,"",IF(ISNUMBER($H275),'Order Form'!#REF!,"")),""))),"")</f>
        <v/>
      </c>
      <c r="J275" s="101" t="str">
        <f>IF('Order Form'!$K$13="Yes",(IF('Order Form'!#REF!=0,"",IF('Order Form'!$K$10&lt;&gt;"GR - Gratis",IF(ISNUMBER($H275),'Order Form'!#REF!,""),""))),"")</f>
        <v/>
      </c>
      <c r="K275" s="49"/>
      <c r="L275" s="101" t="e">
        <f>IF('Order Form'!#REF!&gt;0,"",IF('Order Form'!#REF!=0,"",IF('Order Form'!$K$10&lt;&gt;"GR - Gratis",IF('Order Form'!$K$12="Yes",IF(ISNUMBER($H275),'Order Form'!#REF!*100,""),""),"")))</f>
        <v>#REF!</v>
      </c>
      <c r="M275" s="101" t="e">
        <f>IF('Order Form'!#REF!&gt;0,"",IF('Order Form'!$K$17=0,"",IF('Order Form'!$K$17=0,"",IF('Order Form'!$K$10&lt;&gt;"GR - Gratis",IF('Order Form'!$K$12="Yes",IF(ISNUMBER($H275),'Order Form'!$K$17*100,""),""),""))))</f>
        <v>#REF!</v>
      </c>
      <c r="N275" s="50"/>
      <c r="O275" s="100" t="str">
        <f>IF('Order Form'!$B$8="Name / Attent Of","",IF(ISNUMBER($H275),IF('Order Form'!$K$14="Yes",'Order Form'!$B$8,""),""))</f>
        <v/>
      </c>
      <c r="P275" s="108" t="str">
        <f>IF('Order Form'!$B$9="Company / Department","",IF(ISNUMBER($H275),IF('Order Form'!$K$14="Yes",'Order Form'!$B$9,""),""))</f>
        <v/>
      </c>
      <c r="Q275" s="100" t="str">
        <f>IF('Order Form'!$B$10="Address 1","",IF(ISNUMBER($H275),IF('Order Form'!$K$14="Yes",'Order Form'!$B$10,""),""))</f>
        <v/>
      </c>
      <c r="R275" s="100" t="str">
        <f>IF('Order Form'!$B$11="Address 2","",IF(ISNUMBER($H275),IF('Order Form'!$K$14="Yes",'Order Form'!$B$11,""),""))</f>
        <v/>
      </c>
      <c r="S275" s="108" t="str">
        <f>IF('Order Form'!$B$12="Address 3","",IF(ISNUMBER($H275),IF('Order Form'!$K$14="Yes",'Order Form'!$B$12,""),""))</f>
        <v/>
      </c>
      <c r="T275" s="100" t="str">
        <f>IF('Order Form'!$B$13="Town","",IF(ISNUMBER($H275),IF('Order Form'!$K$14="Yes",'Order Form'!$B$13,""),""))</f>
        <v/>
      </c>
      <c r="U275" s="46"/>
      <c r="V275" s="115" t="str">
        <f>IF('Order Form'!$B$14="Post Code","",IF(ISNUMBER($H275),IF('Order Form'!$K$14="Yes",'Order Form'!$B$14,""),""))</f>
        <v/>
      </c>
      <c r="W275" s="110" t="str">
        <f>IF('Order Form'!$B$15="Country","",IF(ISNUMBER($H275),IF('Order Form'!$K$14="Yes",VLOOKUP('Order Form'!$B$15,Lists!N:O,2,0),""),""))</f>
        <v/>
      </c>
      <c r="X275" s="112"/>
      <c r="Y275" s="111" t="str">
        <f>IF('Order Form'!$F$8="Phone","",IF(ISNUMBER($H275),IF('Order Form'!$K$14="Yes",'Order Form'!$F$8,""),""))</f>
        <v/>
      </c>
      <c r="Z275" s="109" t="str">
        <f>IF('Order Form'!$F$9="Email","",IF(ISNUMBER($H275),IF('Order Form'!$K$14="Yes",'Order Form'!$F$9,""),""))</f>
        <v/>
      </c>
      <c r="AA275" s="50"/>
      <c r="AC275" s="98" t="str">
        <f>IF(ISNUMBER(($H275)),LEFT('Order Form'!$K$10,2),"")</f>
        <v/>
      </c>
      <c r="AD275" s="46"/>
      <c r="AE275" s="98" t="str">
        <f>IF(AC275="GR",LEFT('Order Form'!$K$11,2),"")</f>
        <v/>
      </c>
      <c r="AF275" s="46"/>
      <c r="AG275" s="50"/>
      <c r="AH275" s="50"/>
      <c r="AI275" s="98" t="str">
        <f>IF(ISNUMBER(($H275)),IF('Order Form'!$K$16="Yes","P",""),"")</f>
        <v/>
      </c>
      <c r="AJ275" s="46"/>
      <c r="AK275" s="118"/>
      <c r="AL275" s="118"/>
      <c r="AM275" s="46"/>
      <c r="AN275" s="46"/>
      <c r="AO275" s="50"/>
      <c r="AP275" s="46"/>
      <c r="AQ275" s="50"/>
      <c r="AR275" s="50"/>
      <c r="AS275" s="50"/>
      <c r="AZ275" s="98" t="str">
        <f>IF(ISNUMBER(($H275)),IF('Order Form'!$K$15="Yes","Y",""),"")</f>
        <v/>
      </c>
      <c r="BD275" s="99" t="e">
        <f>IF('Order Form'!#REF!&gt;0,"OF"," ")</f>
        <v>#REF!</v>
      </c>
      <c r="BE275" s="98" t="e">
        <f>IF('Order Form'!#REF!&gt;0,"Y"," ")</f>
        <v>#REF!</v>
      </c>
      <c r="BF275" s="98" t="e">
        <f>IF('Order Form'!#REF!&gt;0,"STANDARD"," ")</f>
        <v>#REF!</v>
      </c>
    </row>
    <row r="276" spans="1:58">
      <c r="A276" s="46"/>
      <c r="B276" s="105" t="str">
        <f>IF(ISNUMBER(($H276)),'Order Form'!$D$5,"")</f>
        <v/>
      </c>
      <c r="C276" s="104" t="str">
        <f>IF(ISNUMBER(($H276)),'Order Form'!$G$5,"")</f>
        <v/>
      </c>
      <c r="D276" s="104" t="e">
        <f>IF('Order Form'!#REF!="","",IF(ISNUMBER(($H276)),'Order Form'!#REF!,""))</f>
        <v>#REF!</v>
      </c>
      <c r="E276" s="47"/>
      <c r="F276" s="103" t="str">
        <f>IF(ISNUMBER((H276)),SUBSTITUTE(SUBSTITUTE('Order Form'!#REF!,"-","")," ",""),"")</f>
        <v/>
      </c>
      <c r="G276" s="48"/>
      <c r="H276" s="102" t="e">
        <f>IF('Order Form'!#REF!&gt;0,'Order Form'!#REF!," ")</f>
        <v>#REF!</v>
      </c>
      <c r="I276" s="101" t="str">
        <f>IF('Order Form'!$K$13="Yes",(IF('Order Form'!#REF!&gt;0,"",IF('Order Form'!$K$10&lt;&gt;"GR - Gratis",IF('Order Form'!#REF!=0,"",IF(ISNUMBER($H276),'Order Form'!#REF!,"")),""))),"")</f>
        <v/>
      </c>
      <c r="J276" s="101" t="str">
        <f>IF('Order Form'!$K$13="Yes",(IF('Order Form'!#REF!=0,"",IF('Order Form'!$K$10&lt;&gt;"GR - Gratis",IF(ISNUMBER($H276),'Order Form'!#REF!,""),""))),"")</f>
        <v/>
      </c>
      <c r="K276" s="49"/>
      <c r="L276" s="101" t="e">
        <f>IF('Order Form'!#REF!&gt;0,"",IF('Order Form'!#REF!=0,"",IF('Order Form'!$K$10&lt;&gt;"GR - Gratis",IF('Order Form'!$K$12="Yes",IF(ISNUMBER($H276),'Order Form'!#REF!*100,""),""),"")))</f>
        <v>#REF!</v>
      </c>
      <c r="M276" s="101" t="e">
        <f>IF('Order Form'!#REF!&gt;0,"",IF('Order Form'!$K$17=0,"",IF('Order Form'!$K$17=0,"",IF('Order Form'!$K$10&lt;&gt;"GR - Gratis",IF('Order Form'!$K$12="Yes",IF(ISNUMBER($H276),'Order Form'!$K$17*100,""),""),""))))</f>
        <v>#REF!</v>
      </c>
      <c r="N276" s="50"/>
      <c r="O276" s="100" t="str">
        <f>IF('Order Form'!$B$8="Name / Attent Of","",IF(ISNUMBER($H276),IF('Order Form'!$K$14="Yes",'Order Form'!$B$8,""),""))</f>
        <v/>
      </c>
      <c r="P276" s="108" t="str">
        <f>IF('Order Form'!$B$9="Company / Department","",IF(ISNUMBER($H276),IF('Order Form'!$K$14="Yes",'Order Form'!$B$9,""),""))</f>
        <v/>
      </c>
      <c r="Q276" s="100" t="str">
        <f>IF('Order Form'!$B$10="Address 1","",IF(ISNUMBER($H276),IF('Order Form'!$K$14="Yes",'Order Form'!$B$10,""),""))</f>
        <v/>
      </c>
      <c r="R276" s="100" t="str">
        <f>IF('Order Form'!$B$11="Address 2","",IF(ISNUMBER($H276),IF('Order Form'!$K$14="Yes",'Order Form'!$B$11,""),""))</f>
        <v/>
      </c>
      <c r="S276" s="108" t="str">
        <f>IF('Order Form'!$B$12="Address 3","",IF(ISNUMBER($H276),IF('Order Form'!$K$14="Yes",'Order Form'!$B$12,""),""))</f>
        <v/>
      </c>
      <c r="T276" s="100" t="str">
        <f>IF('Order Form'!$B$13="Town","",IF(ISNUMBER($H276),IF('Order Form'!$K$14="Yes",'Order Form'!$B$13,""),""))</f>
        <v/>
      </c>
      <c r="U276" s="46"/>
      <c r="V276" s="115" t="str">
        <f>IF('Order Form'!$B$14="Post Code","",IF(ISNUMBER($H276),IF('Order Form'!$K$14="Yes",'Order Form'!$B$14,""),""))</f>
        <v/>
      </c>
      <c r="W276" s="110" t="str">
        <f>IF('Order Form'!$B$15="Country","",IF(ISNUMBER($H276),IF('Order Form'!$K$14="Yes",VLOOKUP('Order Form'!$B$15,Lists!N:O,2,0),""),""))</f>
        <v/>
      </c>
      <c r="X276" s="112"/>
      <c r="Y276" s="111" t="str">
        <f>IF('Order Form'!$F$8="Phone","",IF(ISNUMBER($H276),IF('Order Form'!$K$14="Yes",'Order Form'!$F$8,""),""))</f>
        <v/>
      </c>
      <c r="Z276" s="109" t="str">
        <f>IF('Order Form'!$F$9="Email","",IF(ISNUMBER($H276),IF('Order Form'!$K$14="Yes",'Order Form'!$F$9,""),""))</f>
        <v/>
      </c>
      <c r="AA276" s="50"/>
      <c r="AC276" s="98" t="str">
        <f>IF(ISNUMBER(($H276)),LEFT('Order Form'!$K$10,2),"")</f>
        <v/>
      </c>
      <c r="AD276" s="46"/>
      <c r="AE276" s="98" t="str">
        <f>IF(AC276="GR",LEFT('Order Form'!$K$11,2),"")</f>
        <v/>
      </c>
      <c r="AF276" s="46"/>
      <c r="AG276" s="50"/>
      <c r="AH276" s="50"/>
      <c r="AI276" s="98" t="str">
        <f>IF(ISNUMBER(($H276)),IF('Order Form'!$K$16="Yes","P",""),"")</f>
        <v/>
      </c>
      <c r="AJ276" s="46"/>
      <c r="AK276" s="118"/>
      <c r="AL276" s="118"/>
      <c r="AM276" s="46"/>
      <c r="AN276" s="46"/>
      <c r="AO276" s="50"/>
      <c r="AP276" s="46"/>
      <c r="AQ276" s="50"/>
      <c r="AR276" s="50"/>
      <c r="AS276" s="50"/>
      <c r="AZ276" s="98" t="str">
        <f>IF(ISNUMBER(($H276)),IF('Order Form'!$K$15="Yes","Y",""),"")</f>
        <v/>
      </c>
      <c r="BD276" s="99" t="e">
        <f>IF('Order Form'!#REF!&gt;0,"OF"," ")</f>
        <v>#REF!</v>
      </c>
      <c r="BE276" s="98" t="e">
        <f>IF('Order Form'!#REF!&gt;0,"Y"," ")</f>
        <v>#REF!</v>
      </c>
      <c r="BF276" s="98" t="e">
        <f>IF('Order Form'!#REF!&gt;0,"STANDARD"," ")</f>
        <v>#REF!</v>
      </c>
    </row>
    <row r="277" spans="1:58">
      <c r="A277" s="46"/>
      <c r="B277" s="105" t="str">
        <f>IF(ISNUMBER(($H277)),'Order Form'!$D$5,"")</f>
        <v/>
      </c>
      <c r="C277" s="104" t="str">
        <f>IF(ISNUMBER(($H277)),'Order Form'!$G$5,"")</f>
        <v/>
      </c>
      <c r="D277" s="104" t="e">
        <f>IF('Order Form'!#REF!="","",IF(ISNUMBER(($H277)),'Order Form'!#REF!,""))</f>
        <v>#REF!</v>
      </c>
      <c r="E277" s="47"/>
      <c r="F277" s="103" t="str">
        <f>IF(ISNUMBER((H277)),SUBSTITUTE(SUBSTITUTE('Order Form'!#REF!,"-","")," ",""),"")</f>
        <v/>
      </c>
      <c r="G277" s="48"/>
      <c r="H277" s="102" t="e">
        <f>IF('Order Form'!#REF!&gt;0,'Order Form'!#REF!," ")</f>
        <v>#REF!</v>
      </c>
      <c r="I277" s="101" t="str">
        <f>IF('Order Form'!$K$13="Yes",(IF('Order Form'!#REF!&gt;0,"",IF('Order Form'!$K$10&lt;&gt;"GR - Gratis",IF('Order Form'!#REF!=0,"",IF(ISNUMBER($H277),'Order Form'!#REF!,"")),""))),"")</f>
        <v/>
      </c>
      <c r="J277" s="101" t="str">
        <f>IF('Order Form'!$K$13="Yes",(IF('Order Form'!#REF!=0,"",IF('Order Form'!$K$10&lt;&gt;"GR - Gratis",IF(ISNUMBER($H277),'Order Form'!#REF!,""),""))),"")</f>
        <v/>
      </c>
      <c r="K277" s="49"/>
      <c r="L277" s="101" t="e">
        <f>IF('Order Form'!#REF!&gt;0,"",IF('Order Form'!#REF!=0,"",IF('Order Form'!$K$10&lt;&gt;"GR - Gratis",IF('Order Form'!$K$12="Yes",IF(ISNUMBER($H277),'Order Form'!#REF!*100,""),""),"")))</f>
        <v>#REF!</v>
      </c>
      <c r="M277" s="101" t="e">
        <f>IF('Order Form'!#REF!&gt;0,"",IF('Order Form'!$K$17=0,"",IF('Order Form'!$K$17=0,"",IF('Order Form'!$K$10&lt;&gt;"GR - Gratis",IF('Order Form'!$K$12="Yes",IF(ISNUMBER($H277),'Order Form'!$K$17*100,""),""),""))))</f>
        <v>#REF!</v>
      </c>
      <c r="N277" s="50"/>
      <c r="O277" s="100" t="str">
        <f>IF('Order Form'!$B$8="Name / Attent Of","",IF(ISNUMBER($H277),IF('Order Form'!$K$14="Yes",'Order Form'!$B$8,""),""))</f>
        <v/>
      </c>
      <c r="P277" s="108" t="str">
        <f>IF('Order Form'!$B$9="Company / Department","",IF(ISNUMBER($H277),IF('Order Form'!$K$14="Yes",'Order Form'!$B$9,""),""))</f>
        <v/>
      </c>
      <c r="Q277" s="100" t="str">
        <f>IF('Order Form'!$B$10="Address 1","",IF(ISNUMBER($H277),IF('Order Form'!$K$14="Yes",'Order Form'!$B$10,""),""))</f>
        <v/>
      </c>
      <c r="R277" s="100" t="str">
        <f>IF('Order Form'!$B$11="Address 2","",IF(ISNUMBER($H277),IF('Order Form'!$K$14="Yes",'Order Form'!$B$11,""),""))</f>
        <v/>
      </c>
      <c r="S277" s="108" t="str">
        <f>IF('Order Form'!$B$12="Address 3","",IF(ISNUMBER($H277),IF('Order Form'!$K$14="Yes",'Order Form'!$B$12,""),""))</f>
        <v/>
      </c>
      <c r="T277" s="100" t="str">
        <f>IF('Order Form'!$B$13="Town","",IF(ISNUMBER($H277),IF('Order Form'!$K$14="Yes",'Order Form'!$B$13,""),""))</f>
        <v/>
      </c>
      <c r="U277" s="46"/>
      <c r="V277" s="115" t="str">
        <f>IF('Order Form'!$B$14="Post Code","",IF(ISNUMBER($H277),IF('Order Form'!$K$14="Yes",'Order Form'!$B$14,""),""))</f>
        <v/>
      </c>
      <c r="W277" s="110" t="str">
        <f>IF('Order Form'!$B$15="Country","",IF(ISNUMBER($H277),IF('Order Form'!$K$14="Yes",VLOOKUP('Order Form'!$B$15,Lists!N:O,2,0),""),""))</f>
        <v/>
      </c>
      <c r="X277" s="112"/>
      <c r="Y277" s="111" t="str">
        <f>IF('Order Form'!$F$8="Phone","",IF(ISNUMBER($H277),IF('Order Form'!$K$14="Yes",'Order Form'!$F$8,""),""))</f>
        <v/>
      </c>
      <c r="Z277" s="109" t="str">
        <f>IF('Order Form'!$F$9="Email","",IF(ISNUMBER($H277),IF('Order Form'!$K$14="Yes",'Order Form'!$F$9,""),""))</f>
        <v/>
      </c>
      <c r="AA277" s="50"/>
      <c r="AC277" s="98" t="str">
        <f>IF(ISNUMBER(($H277)),LEFT('Order Form'!$K$10,2),"")</f>
        <v/>
      </c>
      <c r="AD277" s="46"/>
      <c r="AE277" s="98" t="str">
        <f>IF(AC277="GR",LEFT('Order Form'!$K$11,2),"")</f>
        <v/>
      </c>
      <c r="AF277" s="46"/>
      <c r="AG277" s="50"/>
      <c r="AH277" s="50"/>
      <c r="AI277" s="98" t="str">
        <f>IF(ISNUMBER(($H277)),IF('Order Form'!$K$16="Yes","P",""),"")</f>
        <v/>
      </c>
      <c r="AJ277" s="46"/>
      <c r="AK277" s="118"/>
      <c r="AL277" s="118"/>
      <c r="AM277" s="46"/>
      <c r="AN277" s="46"/>
      <c r="AO277" s="50"/>
      <c r="AP277" s="46"/>
      <c r="AQ277" s="50"/>
      <c r="AR277" s="50"/>
      <c r="AS277" s="50"/>
      <c r="AZ277" s="98" t="str">
        <f>IF(ISNUMBER(($H277)),IF('Order Form'!$K$15="Yes","Y",""),"")</f>
        <v/>
      </c>
      <c r="BD277" s="99" t="e">
        <f>IF('Order Form'!#REF!&gt;0,"OF"," ")</f>
        <v>#REF!</v>
      </c>
      <c r="BE277" s="98" t="e">
        <f>IF('Order Form'!#REF!&gt;0,"Y"," ")</f>
        <v>#REF!</v>
      </c>
      <c r="BF277" s="98" t="e">
        <f>IF('Order Form'!#REF!&gt;0,"STANDARD"," ")</f>
        <v>#REF!</v>
      </c>
    </row>
    <row r="278" spans="1:58">
      <c r="A278" s="46"/>
      <c r="B278" s="105" t="str">
        <f>IF(ISNUMBER(($H278)),'Order Form'!$D$5,"")</f>
        <v/>
      </c>
      <c r="C278" s="104" t="str">
        <f>IF(ISNUMBER(($H278)),'Order Form'!$G$5,"")</f>
        <v/>
      </c>
      <c r="D278" s="104" t="e">
        <f>IF('Order Form'!#REF!="","",IF(ISNUMBER(($H278)),'Order Form'!#REF!,""))</f>
        <v>#REF!</v>
      </c>
      <c r="E278" s="47"/>
      <c r="F278" s="103" t="str">
        <f>IF(ISNUMBER((H278)),SUBSTITUTE(SUBSTITUTE('Order Form'!#REF!,"-","")," ",""),"")</f>
        <v/>
      </c>
      <c r="G278" s="48"/>
      <c r="H278" s="102" t="e">
        <f>IF('Order Form'!#REF!&gt;0,'Order Form'!#REF!," ")</f>
        <v>#REF!</v>
      </c>
      <c r="I278" s="101" t="str">
        <f>IF('Order Form'!$K$13="Yes",(IF('Order Form'!#REF!&gt;0,"",IF('Order Form'!$K$10&lt;&gt;"GR - Gratis",IF('Order Form'!#REF!=0,"",IF(ISNUMBER($H278),'Order Form'!#REF!,"")),""))),"")</f>
        <v/>
      </c>
      <c r="J278" s="101" t="str">
        <f>IF('Order Form'!$K$13="Yes",(IF('Order Form'!#REF!=0,"",IF('Order Form'!$K$10&lt;&gt;"GR - Gratis",IF(ISNUMBER($H278),'Order Form'!#REF!,""),""))),"")</f>
        <v/>
      </c>
      <c r="K278" s="49"/>
      <c r="L278" s="101" t="e">
        <f>IF('Order Form'!#REF!&gt;0,"",IF('Order Form'!#REF!=0,"",IF('Order Form'!$K$10&lt;&gt;"GR - Gratis",IF('Order Form'!$K$12="Yes",IF(ISNUMBER($H278),'Order Form'!#REF!*100,""),""),"")))</f>
        <v>#REF!</v>
      </c>
      <c r="M278" s="101" t="e">
        <f>IF('Order Form'!#REF!&gt;0,"",IF('Order Form'!$K$17=0,"",IF('Order Form'!$K$17=0,"",IF('Order Form'!$K$10&lt;&gt;"GR - Gratis",IF('Order Form'!$K$12="Yes",IF(ISNUMBER($H278),'Order Form'!$K$17*100,""),""),""))))</f>
        <v>#REF!</v>
      </c>
      <c r="N278" s="50"/>
      <c r="O278" s="100" t="str">
        <f>IF('Order Form'!$B$8="Name / Attent Of","",IF(ISNUMBER($H278),IF('Order Form'!$K$14="Yes",'Order Form'!$B$8,""),""))</f>
        <v/>
      </c>
      <c r="P278" s="108" t="str">
        <f>IF('Order Form'!$B$9="Company / Department","",IF(ISNUMBER($H278),IF('Order Form'!$K$14="Yes",'Order Form'!$B$9,""),""))</f>
        <v/>
      </c>
      <c r="Q278" s="100" t="str">
        <f>IF('Order Form'!$B$10="Address 1","",IF(ISNUMBER($H278),IF('Order Form'!$K$14="Yes",'Order Form'!$B$10,""),""))</f>
        <v/>
      </c>
      <c r="R278" s="100" t="str">
        <f>IF('Order Form'!$B$11="Address 2","",IF(ISNUMBER($H278),IF('Order Form'!$K$14="Yes",'Order Form'!$B$11,""),""))</f>
        <v/>
      </c>
      <c r="S278" s="108" t="str">
        <f>IF('Order Form'!$B$12="Address 3","",IF(ISNUMBER($H278),IF('Order Form'!$K$14="Yes",'Order Form'!$B$12,""),""))</f>
        <v/>
      </c>
      <c r="T278" s="100" t="str">
        <f>IF('Order Form'!$B$13="Town","",IF(ISNUMBER($H278),IF('Order Form'!$K$14="Yes",'Order Form'!$B$13,""),""))</f>
        <v/>
      </c>
      <c r="U278" s="46"/>
      <c r="V278" s="115" t="str">
        <f>IF('Order Form'!$B$14="Post Code","",IF(ISNUMBER($H278),IF('Order Form'!$K$14="Yes",'Order Form'!$B$14,""),""))</f>
        <v/>
      </c>
      <c r="W278" s="110" t="str">
        <f>IF('Order Form'!$B$15="Country","",IF(ISNUMBER($H278),IF('Order Form'!$K$14="Yes",VLOOKUP('Order Form'!$B$15,Lists!N:O,2,0),""),""))</f>
        <v/>
      </c>
      <c r="X278" s="112"/>
      <c r="Y278" s="111" t="str">
        <f>IF('Order Form'!$F$8="Phone","",IF(ISNUMBER($H278),IF('Order Form'!$K$14="Yes",'Order Form'!$F$8,""),""))</f>
        <v/>
      </c>
      <c r="Z278" s="109" t="str">
        <f>IF('Order Form'!$F$9="Email","",IF(ISNUMBER($H278),IF('Order Form'!$K$14="Yes",'Order Form'!$F$9,""),""))</f>
        <v/>
      </c>
      <c r="AA278" s="50"/>
      <c r="AC278" s="98" t="str">
        <f>IF(ISNUMBER(($H278)),LEFT('Order Form'!$K$10,2),"")</f>
        <v/>
      </c>
      <c r="AD278" s="46"/>
      <c r="AE278" s="98" t="str">
        <f>IF(AC278="GR",LEFT('Order Form'!$K$11,2),"")</f>
        <v/>
      </c>
      <c r="AF278" s="46"/>
      <c r="AG278" s="50"/>
      <c r="AH278" s="50"/>
      <c r="AI278" s="98" t="str">
        <f>IF(ISNUMBER(($H278)),IF('Order Form'!$K$16="Yes","P",""),"")</f>
        <v/>
      </c>
      <c r="AJ278" s="46"/>
      <c r="AK278" s="118"/>
      <c r="AL278" s="118"/>
      <c r="AM278" s="46"/>
      <c r="AN278" s="46"/>
      <c r="AO278" s="50"/>
      <c r="AP278" s="46"/>
      <c r="AQ278" s="50"/>
      <c r="AR278" s="50"/>
      <c r="AS278" s="50"/>
      <c r="AZ278" s="98" t="str">
        <f>IF(ISNUMBER(($H278)),IF('Order Form'!$K$15="Yes","Y",""),"")</f>
        <v/>
      </c>
      <c r="BD278" s="99" t="e">
        <f>IF('Order Form'!#REF!&gt;0,"OF"," ")</f>
        <v>#REF!</v>
      </c>
      <c r="BE278" s="98" t="e">
        <f>IF('Order Form'!#REF!&gt;0,"Y"," ")</f>
        <v>#REF!</v>
      </c>
      <c r="BF278" s="98" t="e">
        <f>IF('Order Form'!#REF!&gt;0,"STANDARD"," ")</f>
        <v>#REF!</v>
      </c>
    </row>
    <row r="279" spans="1:58">
      <c r="A279" s="46"/>
      <c r="B279" s="105" t="str">
        <f>IF(ISNUMBER(($H279)),'Order Form'!$D$5,"")</f>
        <v/>
      </c>
      <c r="C279" s="104" t="str">
        <f>IF(ISNUMBER(($H279)),'Order Form'!$G$5,"")</f>
        <v/>
      </c>
      <c r="D279" s="104" t="e">
        <f>IF('Order Form'!#REF!="","",IF(ISNUMBER(($H279)),'Order Form'!#REF!,""))</f>
        <v>#REF!</v>
      </c>
      <c r="E279" s="47"/>
      <c r="F279" s="103" t="str">
        <f>IF(ISNUMBER((H279)),SUBSTITUTE(SUBSTITUTE('Order Form'!#REF!,"-","")," ",""),"")</f>
        <v/>
      </c>
      <c r="G279" s="48"/>
      <c r="H279" s="102" t="e">
        <f>IF('Order Form'!#REF!&gt;0,'Order Form'!#REF!," ")</f>
        <v>#REF!</v>
      </c>
      <c r="I279" s="101" t="str">
        <f>IF('Order Form'!$K$13="Yes",(IF('Order Form'!#REF!&gt;0,"",IF('Order Form'!$K$10&lt;&gt;"GR - Gratis",IF('Order Form'!#REF!=0,"",IF(ISNUMBER($H279),'Order Form'!#REF!,"")),""))),"")</f>
        <v/>
      </c>
      <c r="J279" s="101" t="str">
        <f>IF('Order Form'!$K$13="Yes",(IF('Order Form'!#REF!=0,"",IF('Order Form'!$K$10&lt;&gt;"GR - Gratis",IF(ISNUMBER($H279),'Order Form'!#REF!,""),""))),"")</f>
        <v/>
      </c>
      <c r="K279" s="49"/>
      <c r="L279" s="101" t="e">
        <f>IF('Order Form'!#REF!&gt;0,"",IF('Order Form'!#REF!=0,"",IF('Order Form'!$K$10&lt;&gt;"GR - Gratis",IF('Order Form'!$K$12="Yes",IF(ISNUMBER($H279),'Order Form'!#REF!*100,""),""),"")))</f>
        <v>#REF!</v>
      </c>
      <c r="M279" s="101" t="e">
        <f>IF('Order Form'!#REF!&gt;0,"",IF('Order Form'!$K$17=0,"",IF('Order Form'!$K$17=0,"",IF('Order Form'!$K$10&lt;&gt;"GR - Gratis",IF('Order Form'!$K$12="Yes",IF(ISNUMBER($H279),'Order Form'!$K$17*100,""),""),""))))</f>
        <v>#REF!</v>
      </c>
      <c r="N279" s="50"/>
      <c r="O279" s="100" t="str">
        <f>IF('Order Form'!$B$8="Name / Attent Of","",IF(ISNUMBER($H279),IF('Order Form'!$K$14="Yes",'Order Form'!$B$8,""),""))</f>
        <v/>
      </c>
      <c r="P279" s="108" t="str">
        <f>IF('Order Form'!$B$9="Company / Department","",IF(ISNUMBER($H279),IF('Order Form'!$K$14="Yes",'Order Form'!$B$9,""),""))</f>
        <v/>
      </c>
      <c r="Q279" s="100" t="str">
        <f>IF('Order Form'!$B$10="Address 1","",IF(ISNUMBER($H279),IF('Order Form'!$K$14="Yes",'Order Form'!$B$10,""),""))</f>
        <v/>
      </c>
      <c r="R279" s="100" t="str">
        <f>IF('Order Form'!$B$11="Address 2","",IF(ISNUMBER($H279),IF('Order Form'!$K$14="Yes",'Order Form'!$B$11,""),""))</f>
        <v/>
      </c>
      <c r="S279" s="108" t="str">
        <f>IF('Order Form'!$B$12="Address 3","",IF(ISNUMBER($H279),IF('Order Form'!$K$14="Yes",'Order Form'!$B$12,""),""))</f>
        <v/>
      </c>
      <c r="T279" s="100" t="str">
        <f>IF('Order Form'!$B$13="Town","",IF(ISNUMBER($H279),IF('Order Form'!$K$14="Yes",'Order Form'!$B$13,""),""))</f>
        <v/>
      </c>
      <c r="U279" s="46"/>
      <c r="V279" s="115" t="str">
        <f>IF('Order Form'!$B$14="Post Code","",IF(ISNUMBER($H279),IF('Order Form'!$K$14="Yes",'Order Form'!$B$14,""),""))</f>
        <v/>
      </c>
      <c r="W279" s="110" t="str">
        <f>IF('Order Form'!$B$15="Country","",IF(ISNUMBER($H279),IF('Order Form'!$K$14="Yes",VLOOKUP('Order Form'!$B$15,Lists!N:O,2,0),""),""))</f>
        <v/>
      </c>
      <c r="X279" s="112"/>
      <c r="Y279" s="111" t="str">
        <f>IF('Order Form'!$F$8="Phone","",IF(ISNUMBER($H279),IF('Order Form'!$K$14="Yes",'Order Form'!$F$8,""),""))</f>
        <v/>
      </c>
      <c r="Z279" s="109" t="str">
        <f>IF('Order Form'!$F$9="Email","",IF(ISNUMBER($H279),IF('Order Form'!$K$14="Yes",'Order Form'!$F$9,""),""))</f>
        <v/>
      </c>
      <c r="AA279" s="50"/>
      <c r="AC279" s="98" t="str">
        <f>IF(ISNUMBER(($H279)),LEFT('Order Form'!$K$10,2),"")</f>
        <v/>
      </c>
      <c r="AD279" s="46"/>
      <c r="AE279" s="98" t="str">
        <f>IF(AC279="GR",LEFT('Order Form'!$K$11,2),"")</f>
        <v/>
      </c>
      <c r="AF279" s="46"/>
      <c r="AG279" s="50"/>
      <c r="AH279" s="50"/>
      <c r="AI279" s="98" t="str">
        <f>IF(ISNUMBER(($H279)),IF('Order Form'!$K$16="Yes","P",""),"")</f>
        <v/>
      </c>
      <c r="AJ279" s="46"/>
      <c r="AK279" s="118"/>
      <c r="AL279" s="118"/>
      <c r="AM279" s="46"/>
      <c r="AN279" s="46"/>
      <c r="AO279" s="50"/>
      <c r="AP279" s="46"/>
      <c r="AQ279" s="50"/>
      <c r="AR279" s="50"/>
      <c r="AS279" s="50"/>
      <c r="AZ279" s="98" t="str">
        <f>IF(ISNUMBER(($H279)),IF('Order Form'!$K$15="Yes","Y",""),"")</f>
        <v/>
      </c>
      <c r="BD279" s="99" t="e">
        <f>IF('Order Form'!#REF!&gt;0,"OF"," ")</f>
        <v>#REF!</v>
      </c>
      <c r="BE279" s="98" t="e">
        <f>IF('Order Form'!#REF!&gt;0,"Y"," ")</f>
        <v>#REF!</v>
      </c>
      <c r="BF279" s="98" t="e">
        <f>IF('Order Form'!#REF!&gt;0,"STANDARD"," ")</f>
        <v>#REF!</v>
      </c>
    </row>
    <row r="280" spans="1:58">
      <c r="A280" s="46"/>
      <c r="B280" s="105" t="str">
        <f>IF(ISNUMBER(($H280)),'Order Form'!$D$5,"")</f>
        <v/>
      </c>
      <c r="C280" s="104" t="str">
        <f>IF(ISNUMBER(($H280)),'Order Form'!$G$5,"")</f>
        <v/>
      </c>
      <c r="D280" s="104" t="e">
        <f>IF('Order Form'!#REF!="","",IF(ISNUMBER(($H280)),'Order Form'!#REF!,""))</f>
        <v>#REF!</v>
      </c>
      <c r="E280" s="47"/>
      <c r="F280" s="103" t="str">
        <f>IF(ISNUMBER((H280)),SUBSTITUTE(SUBSTITUTE('Order Form'!#REF!,"-","")," ",""),"")</f>
        <v/>
      </c>
      <c r="G280" s="48"/>
      <c r="H280" s="102" t="e">
        <f>IF('Order Form'!#REF!&gt;0,'Order Form'!#REF!," ")</f>
        <v>#REF!</v>
      </c>
      <c r="I280" s="101" t="str">
        <f>IF('Order Form'!$K$13="Yes",(IF('Order Form'!#REF!&gt;0,"",IF('Order Form'!$K$10&lt;&gt;"GR - Gratis",IF('Order Form'!#REF!=0,"",IF(ISNUMBER($H280),'Order Form'!#REF!,"")),""))),"")</f>
        <v/>
      </c>
      <c r="J280" s="101" t="str">
        <f>IF('Order Form'!$K$13="Yes",(IF('Order Form'!#REF!=0,"",IF('Order Form'!$K$10&lt;&gt;"GR - Gratis",IF(ISNUMBER($H280),'Order Form'!#REF!,""),""))),"")</f>
        <v/>
      </c>
      <c r="K280" s="49"/>
      <c r="L280" s="101" t="e">
        <f>IF('Order Form'!#REF!&gt;0,"",IF('Order Form'!#REF!=0,"",IF('Order Form'!$K$10&lt;&gt;"GR - Gratis",IF('Order Form'!$K$12="Yes",IF(ISNUMBER($H280),'Order Form'!#REF!*100,""),""),"")))</f>
        <v>#REF!</v>
      </c>
      <c r="M280" s="101" t="e">
        <f>IF('Order Form'!#REF!&gt;0,"",IF('Order Form'!$K$17=0,"",IF('Order Form'!$K$17=0,"",IF('Order Form'!$K$10&lt;&gt;"GR - Gratis",IF('Order Form'!$K$12="Yes",IF(ISNUMBER($H280),'Order Form'!$K$17*100,""),""),""))))</f>
        <v>#REF!</v>
      </c>
      <c r="N280" s="50"/>
      <c r="O280" s="100" t="str">
        <f>IF('Order Form'!$B$8="Name / Attent Of","",IF(ISNUMBER($H280),IF('Order Form'!$K$14="Yes",'Order Form'!$B$8,""),""))</f>
        <v/>
      </c>
      <c r="P280" s="108" t="str">
        <f>IF('Order Form'!$B$9="Company / Department","",IF(ISNUMBER($H280),IF('Order Form'!$K$14="Yes",'Order Form'!$B$9,""),""))</f>
        <v/>
      </c>
      <c r="Q280" s="100" t="str">
        <f>IF('Order Form'!$B$10="Address 1","",IF(ISNUMBER($H280),IF('Order Form'!$K$14="Yes",'Order Form'!$B$10,""),""))</f>
        <v/>
      </c>
      <c r="R280" s="100" t="str">
        <f>IF('Order Form'!$B$11="Address 2","",IF(ISNUMBER($H280),IF('Order Form'!$K$14="Yes",'Order Form'!$B$11,""),""))</f>
        <v/>
      </c>
      <c r="S280" s="108" t="str">
        <f>IF('Order Form'!$B$12="Address 3","",IF(ISNUMBER($H280),IF('Order Form'!$K$14="Yes",'Order Form'!$B$12,""),""))</f>
        <v/>
      </c>
      <c r="T280" s="100" t="str">
        <f>IF('Order Form'!$B$13="Town","",IF(ISNUMBER($H280),IF('Order Form'!$K$14="Yes",'Order Form'!$B$13,""),""))</f>
        <v/>
      </c>
      <c r="U280" s="46"/>
      <c r="V280" s="115" t="str">
        <f>IF('Order Form'!$B$14="Post Code","",IF(ISNUMBER($H280),IF('Order Form'!$K$14="Yes",'Order Form'!$B$14,""),""))</f>
        <v/>
      </c>
      <c r="W280" s="110" t="str">
        <f>IF('Order Form'!$B$15="Country","",IF(ISNUMBER($H280),IF('Order Form'!$K$14="Yes",VLOOKUP('Order Form'!$B$15,Lists!N:O,2,0),""),""))</f>
        <v/>
      </c>
      <c r="X280" s="112"/>
      <c r="Y280" s="111" t="str">
        <f>IF('Order Form'!$F$8="Phone","",IF(ISNUMBER($H280),IF('Order Form'!$K$14="Yes",'Order Form'!$F$8,""),""))</f>
        <v/>
      </c>
      <c r="Z280" s="109" t="str">
        <f>IF('Order Form'!$F$9="Email","",IF(ISNUMBER($H280),IF('Order Form'!$K$14="Yes",'Order Form'!$F$9,""),""))</f>
        <v/>
      </c>
      <c r="AA280" s="50"/>
      <c r="AC280" s="98" t="str">
        <f>IF(ISNUMBER(($H280)),LEFT('Order Form'!$K$10,2),"")</f>
        <v/>
      </c>
      <c r="AD280" s="46"/>
      <c r="AE280" s="98" t="str">
        <f>IF(AC280="GR",LEFT('Order Form'!$K$11,2),"")</f>
        <v/>
      </c>
      <c r="AF280" s="46"/>
      <c r="AG280" s="50"/>
      <c r="AH280" s="50"/>
      <c r="AI280" s="98" t="str">
        <f>IF(ISNUMBER(($H280)),IF('Order Form'!$K$16="Yes","P",""),"")</f>
        <v/>
      </c>
      <c r="AJ280" s="46"/>
      <c r="AK280" s="118"/>
      <c r="AL280" s="118"/>
      <c r="AM280" s="46"/>
      <c r="AN280" s="46"/>
      <c r="AO280" s="50"/>
      <c r="AP280" s="46"/>
      <c r="AQ280" s="50"/>
      <c r="AR280" s="50"/>
      <c r="AS280" s="50"/>
      <c r="AZ280" s="98" t="str">
        <f>IF(ISNUMBER(($H280)),IF('Order Form'!$K$15="Yes","Y",""),"")</f>
        <v/>
      </c>
      <c r="BD280" s="99" t="e">
        <f>IF('Order Form'!#REF!&gt;0,"OF"," ")</f>
        <v>#REF!</v>
      </c>
      <c r="BE280" s="98" t="e">
        <f>IF('Order Form'!#REF!&gt;0,"Y"," ")</f>
        <v>#REF!</v>
      </c>
      <c r="BF280" s="98" t="e">
        <f>IF('Order Form'!#REF!&gt;0,"STANDARD"," ")</f>
        <v>#REF!</v>
      </c>
    </row>
    <row r="281" spans="1:58">
      <c r="A281" s="46"/>
      <c r="B281" s="105" t="str">
        <f>IF(ISNUMBER(($H281)),'Order Form'!$D$5,"")</f>
        <v/>
      </c>
      <c r="C281" s="104" t="str">
        <f>IF(ISNUMBER(($H281)),'Order Form'!$G$5,"")</f>
        <v/>
      </c>
      <c r="D281" s="104" t="e">
        <f>IF('Order Form'!#REF!="","",IF(ISNUMBER(($H281)),'Order Form'!#REF!,""))</f>
        <v>#REF!</v>
      </c>
      <c r="E281" s="47"/>
      <c r="F281" s="103" t="str">
        <f>IF(ISNUMBER((H281)),SUBSTITUTE(SUBSTITUTE('Order Form'!#REF!,"-","")," ",""),"")</f>
        <v/>
      </c>
      <c r="G281" s="48"/>
      <c r="H281" s="102" t="e">
        <f>IF('Order Form'!#REF!&gt;0,'Order Form'!#REF!," ")</f>
        <v>#REF!</v>
      </c>
      <c r="I281" s="101" t="str">
        <f>IF('Order Form'!$K$13="Yes",(IF('Order Form'!#REF!&gt;0,"",IF('Order Form'!$K$10&lt;&gt;"GR - Gratis",IF('Order Form'!#REF!=0,"",IF(ISNUMBER($H281),'Order Form'!#REF!,"")),""))),"")</f>
        <v/>
      </c>
      <c r="J281" s="101" t="str">
        <f>IF('Order Form'!$K$13="Yes",(IF('Order Form'!#REF!=0,"",IF('Order Form'!$K$10&lt;&gt;"GR - Gratis",IF(ISNUMBER($H281),'Order Form'!#REF!,""),""))),"")</f>
        <v/>
      </c>
      <c r="K281" s="49"/>
      <c r="L281" s="101" t="e">
        <f>IF('Order Form'!#REF!&gt;0,"",IF('Order Form'!#REF!=0,"",IF('Order Form'!$K$10&lt;&gt;"GR - Gratis",IF('Order Form'!$K$12="Yes",IF(ISNUMBER($H281),'Order Form'!#REF!*100,""),""),"")))</f>
        <v>#REF!</v>
      </c>
      <c r="M281" s="101" t="e">
        <f>IF('Order Form'!#REF!&gt;0,"",IF('Order Form'!$K$17=0,"",IF('Order Form'!$K$17=0,"",IF('Order Form'!$K$10&lt;&gt;"GR - Gratis",IF('Order Form'!$K$12="Yes",IF(ISNUMBER($H281),'Order Form'!$K$17*100,""),""),""))))</f>
        <v>#REF!</v>
      </c>
      <c r="N281" s="50"/>
      <c r="O281" s="100" t="str">
        <f>IF('Order Form'!$B$8="Name / Attent Of","",IF(ISNUMBER($H281),IF('Order Form'!$K$14="Yes",'Order Form'!$B$8,""),""))</f>
        <v/>
      </c>
      <c r="P281" s="108" t="str">
        <f>IF('Order Form'!$B$9="Company / Department","",IF(ISNUMBER($H281),IF('Order Form'!$K$14="Yes",'Order Form'!$B$9,""),""))</f>
        <v/>
      </c>
      <c r="Q281" s="100" t="str">
        <f>IF('Order Form'!$B$10="Address 1","",IF(ISNUMBER($H281),IF('Order Form'!$K$14="Yes",'Order Form'!$B$10,""),""))</f>
        <v/>
      </c>
      <c r="R281" s="100" t="str">
        <f>IF('Order Form'!$B$11="Address 2","",IF(ISNUMBER($H281),IF('Order Form'!$K$14="Yes",'Order Form'!$B$11,""),""))</f>
        <v/>
      </c>
      <c r="S281" s="108" t="str">
        <f>IF('Order Form'!$B$12="Address 3","",IF(ISNUMBER($H281),IF('Order Form'!$K$14="Yes",'Order Form'!$B$12,""),""))</f>
        <v/>
      </c>
      <c r="T281" s="100" t="str">
        <f>IF('Order Form'!$B$13="Town","",IF(ISNUMBER($H281),IF('Order Form'!$K$14="Yes",'Order Form'!$B$13,""),""))</f>
        <v/>
      </c>
      <c r="U281" s="46"/>
      <c r="V281" s="115" t="str">
        <f>IF('Order Form'!$B$14="Post Code","",IF(ISNUMBER($H281),IF('Order Form'!$K$14="Yes",'Order Form'!$B$14,""),""))</f>
        <v/>
      </c>
      <c r="W281" s="110" t="str">
        <f>IF('Order Form'!$B$15="Country","",IF(ISNUMBER($H281),IF('Order Form'!$K$14="Yes",VLOOKUP('Order Form'!$B$15,Lists!N:O,2,0),""),""))</f>
        <v/>
      </c>
      <c r="X281" s="112"/>
      <c r="Y281" s="111" t="str">
        <f>IF('Order Form'!$F$8="Phone","",IF(ISNUMBER($H281),IF('Order Form'!$K$14="Yes",'Order Form'!$F$8,""),""))</f>
        <v/>
      </c>
      <c r="Z281" s="109" t="str">
        <f>IF('Order Form'!$F$9="Email","",IF(ISNUMBER($H281),IF('Order Form'!$K$14="Yes",'Order Form'!$F$9,""),""))</f>
        <v/>
      </c>
      <c r="AA281" s="50"/>
      <c r="AC281" s="98" t="str">
        <f>IF(ISNUMBER(($H281)),LEFT('Order Form'!$K$10,2),"")</f>
        <v/>
      </c>
      <c r="AD281" s="46"/>
      <c r="AE281" s="98" t="str">
        <f>IF(AC281="GR",LEFT('Order Form'!$K$11,2),"")</f>
        <v/>
      </c>
      <c r="AF281" s="46"/>
      <c r="AG281" s="50"/>
      <c r="AH281" s="50"/>
      <c r="AI281" s="98" t="str">
        <f>IF(ISNUMBER(($H281)),IF('Order Form'!$K$16="Yes","P",""),"")</f>
        <v/>
      </c>
      <c r="AJ281" s="46"/>
      <c r="AK281" s="118"/>
      <c r="AL281" s="118"/>
      <c r="AM281" s="46"/>
      <c r="AN281" s="46"/>
      <c r="AO281" s="50"/>
      <c r="AP281" s="46"/>
      <c r="AQ281" s="50"/>
      <c r="AR281" s="50"/>
      <c r="AS281" s="50"/>
      <c r="AZ281" s="98" t="str">
        <f>IF(ISNUMBER(($H281)),IF('Order Form'!$K$15="Yes","Y",""),"")</f>
        <v/>
      </c>
      <c r="BD281" s="99" t="e">
        <f>IF('Order Form'!#REF!&gt;0,"OF"," ")</f>
        <v>#REF!</v>
      </c>
      <c r="BE281" s="98" t="e">
        <f>IF('Order Form'!#REF!&gt;0,"Y"," ")</f>
        <v>#REF!</v>
      </c>
      <c r="BF281" s="98" t="e">
        <f>IF('Order Form'!#REF!&gt;0,"STANDARD"," ")</f>
        <v>#REF!</v>
      </c>
    </row>
    <row r="282" spans="1:58">
      <c r="A282" s="46"/>
      <c r="B282" s="105" t="str">
        <f>IF(ISNUMBER(($H282)),'Order Form'!$D$5,"")</f>
        <v/>
      </c>
      <c r="C282" s="104" t="str">
        <f>IF(ISNUMBER(($H282)),'Order Form'!$G$5,"")</f>
        <v/>
      </c>
      <c r="D282" s="104" t="e">
        <f>IF('Order Form'!#REF!="","",IF(ISNUMBER(($H282)),'Order Form'!#REF!,""))</f>
        <v>#REF!</v>
      </c>
      <c r="E282" s="47"/>
      <c r="F282" s="103" t="str">
        <f>IF(ISNUMBER((H282)),SUBSTITUTE(SUBSTITUTE('Order Form'!#REF!,"-","")," ",""),"")</f>
        <v/>
      </c>
      <c r="G282" s="48"/>
      <c r="H282" s="102" t="e">
        <f>IF('Order Form'!#REF!&gt;0,'Order Form'!#REF!," ")</f>
        <v>#REF!</v>
      </c>
      <c r="I282" s="101" t="str">
        <f>IF('Order Form'!$K$13="Yes",(IF('Order Form'!#REF!&gt;0,"",IF('Order Form'!$K$10&lt;&gt;"GR - Gratis",IF('Order Form'!#REF!=0,"",IF(ISNUMBER($H282),'Order Form'!#REF!,"")),""))),"")</f>
        <v/>
      </c>
      <c r="J282" s="101" t="str">
        <f>IF('Order Form'!$K$13="Yes",(IF('Order Form'!#REF!=0,"",IF('Order Form'!$K$10&lt;&gt;"GR - Gratis",IF(ISNUMBER($H282),'Order Form'!#REF!,""),""))),"")</f>
        <v/>
      </c>
      <c r="K282" s="49"/>
      <c r="L282" s="101" t="e">
        <f>IF('Order Form'!#REF!&gt;0,"",IF('Order Form'!#REF!=0,"",IF('Order Form'!$K$10&lt;&gt;"GR - Gratis",IF('Order Form'!$K$12="Yes",IF(ISNUMBER($H282),'Order Form'!#REF!*100,""),""),"")))</f>
        <v>#REF!</v>
      </c>
      <c r="M282" s="101" t="e">
        <f>IF('Order Form'!#REF!&gt;0,"",IF('Order Form'!$K$17=0,"",IF('Order Form'!$K$17=0,"",IF('Order Form'!$K$10&lt;&gt;"GR - Gratis",IF('Order Form'!$K$12="Yes",IF(ISNUMBER($H282),'Order Form'!$K$17*100,""),""),""))))</f>
        <v>#REF!</v>
      </c>
      <c r="N282" s="50"/>
      <c r="O282" s="100" t="str">
        <f>IF('Order Form'!$B$8="Name / Attent Of","",IF(ISNUMBER($H282),IF('Order Form'!$K$14="Yes",'Order Form'!$B$8,""),""))</f>
        <v/>
      </c>
      <c r="P282" s="108" t="str">
        <f>IF('Order Form'!$B$9="Company / Department","",IF(ISNUMBER($H282),IF('Order Form'!$K$14="Yes",'Order Form'!$B$9,""),""))</f>
        <v/>
      </c>
      <c r="Q282" s="100" t="str">
        <f>IF('Order Form'!$B$10="Address 1","",IF(ISNUMBER($H282),IF('Order Form'!$K$14="Yes",'Order Form'!$B$10,""),""))</f>
        <v/>
      </c>
      <c r="R282" s="100" t="str">
        <f>IF('Order Form'!$B$11="Address 2","",IF(ISNUMBER($H282),IF('Order Form'!$K$14="Yes",'Order Form'!$B$11,""),""))</f>
        <v/>
      </c>
      <c r="S282" s="108" t="str">
        <f>IF('Order Form'!$B$12="Address 3","",IF(ISNUMBER($H282),IF('Order Form'!$K$14="Yes",'Order Form'!$B$12,""),""))</f>
        <v/>
      </c>
      <c r="T282" s="100" t="str">
        <f>IF('Order Form'!$B$13="Town","",IF(ISNUMBER($H282),IF('Order Form'!$K$14="Yes",'Order Form'!$B$13,""),""))</f>
        <v/>
      </c>
      <c r="U282" s="46"/>
      <c r="V282" s="115" t="str">
        <f>IF('Order Form'!$B$14="Post Code","",IF(ISNUMBER($H282),IF('Order Form'!$K$14="Yes",'Order Form'!$B$14,""),""))</f>
        <v/>
      </c>
      <c r="W282" s="110" t="str">
        <f>IF('Order Form'!$B$15="Country","",IF(ISNUMBER($H282),IF('Order Form'!$K$14="Yes",VLOOKUP('Order Form'!$B$15,Lists!N:O,2,0),""),""))</f>
        <v/>
      </c>
      <c r="X282" s="112"/>
      <c r="Y282" s="111" t="str">
        <f>IF('Order Form'!$F$8="Phone","",IF(ISNUMBER($H282),IF('Order Form'!$K$14="Yes",'Order Form'!$F$8,""),""))</f>
        <v/>
      </c>
      <c r="Z282" s="109" t="str">
        <f>IF('Order Form'!$F$9="Email","",IF(ISNUMBER($H282),IF('Order Form'!$K$14="Yes",'Order Form'!$F$9,""),""))</f>
        <v/>
      </c>
      <c r="AA282" s="50"/>
      <c r="AC282" s="98" t="str">
        <f>IF(ISNUMBER(($H282)),LEFT('Order Form'!$K$10,2),"")</f>
        <v/>
      </c>
      <c r="AD282" s="46"/>
      <c r="AE282" s="98" t="str">
        <f>IF(AC282="GR",LEFT('Order Form'!$K$11,2),"")</f>
        <v/>
      </c>
      <c r="AF282" s="46"/>
      <c r="AG282" s="50"/>
      <c r="AH282" s="50"/>
      <c r="AI282" s="98" t="str">
        <f>IF(ISNUMBER(($H282)),IF('Order Form'!$K$16="Yes","P",""),"")</f>
        <v/>
      </c>
      <c r="AJ282" s="46"/>
      <c r="AK282" s="118"/>
      <c r="AL282" s="118"/>
      <c r="AM282" s="46"/>
      <c r="AN282" s="46"/>
      <c r="AO282" s="50"/>
      <c r="AP282" s="46"/>
      <c r="AQ282" s="50"/>
      <c r="AR282" s="50"/>
      <c r="AS282" s="50"/>
      <c r="AZ282" s="98" t="str">
        <f>IF(ISNUMBER(($H282)),IF('Order Form'!$K$15="Yes","Y",""),"")</f>
        <v/>
      </c>
      <c r="BD282" s="99" t="e">
        <f>IF('Order Form'!#REF!&gt;0,"OF"," ")</f>
        <v>#REF!</v>
      </c>
      <c r="BE282" s="98" t="e">
        <f>IF('Order Form'!#REF!&gt;0,"Y"," ")</f>
        <v>#REF!</v>
      </c>
      <c r="BF282" s="98" t="e">
        <f>IF('Order Form'!#REF!&gt;0,"STANDARD"," ")</f>
        <v>#REF!</v>
      </c>
    </row>
    <row r="283" spans="1:58">
      <c r="A283" s="46"/>
      <c r="B283" s="105" t="str">
        <f>IF(ISNUMBER(($H283)),'Order Form'!$D$5,"")</f>
        <v/>
      </c>
      <c r="C283" s="104" t="str">
        <f>IF(ISNUMBER(($H283)),'Order Form'!$G$5,"")</f>
        <v/>
      </c>
      <c r="D283" s="104" t="e">
        <f>IF('Order Form'!#REF!="","",IF(ISNUMBER(($H283)),'Order Form'!#REF!,""))</f>
        <v>#REF!</v>
      </c>
      <c r="E283" s="47"/>
      <c r="F283" s="103" t="str">
        <f>IF(ISNUMBER((H283)),SUBSTITUTE(SUBSTITUTE('Order Form'!#REF!,"-","")," ",""),"")</f>
        <v/>
      </c>
      <c r="G283" s="48"/>
      <c r="H283" s="102" t="e">
        <f>IF('Order Form'!#REF!&gt;0,'Order Form'!#REF!," ")</f>
        <v>#REF!</v>
      </c>
      <c r="I283" s="101" t="str">
        <f>IF('Order Form'!$K$13="Yes",(IF('Order Form'!#REF!&gt;0,"",IF('Order Form'!$K$10&lt;&gt;"GR - Gratis",IF('Order Form'!#REF!=0,"",IF(ISNUMBER($H283),'Order Form'!#REF!,"")),""))),"")</f>
        <v/>
      </c>
      <c r="J283" s="101" t="str">
        <f>IF('Order Form'!$K$13="Yes",(IF('Order Form'!#REF!=0,"",IF('Order Form'!$K$10&lt;&gt;"GR - Gratis",IF(ISNUMBER($H283),'Order Form'!#REF!,""),""))),"")</f>
        <v/>
      </c>
      <c r="K283" s="49"/>
      <c r="L283" s="101" t="e">
        <f>IF('Order Form'!#REF!&gt;0,"",IF('Order Form'!#REF!=0,"",IF('Order Form'!$K$10&lt;&gt;"GR - Gratis",IF('Order Form'!$K$12="Yes",IF(ISNUMBER($H283),'Order Form'!#REF!*100,""),""),"")))</f>
        <v>#REF!</v>
      </c>
      <c r="M283" s="101" t="e">
        <f>IF('Order Form'!#REF!&gt;0,"",IF('Order Form'!$K$17=0,"",IF('Order Form'!$K$17=0,"",IF('Order Form'!$K$10&lt;&gt;"GR - Gratis",IF('Order Form'!$K$12="Yes",IF(ISNUMBER($H283),'Order Form'!$K$17*100,""),""),""))))</f>
        <v>#REF!</v>
      </c>
      <c r="N283" s="50"/>
      <c r="O283" s="100" t="str">
        <f>IF('Order Form'!$B$8="Name / Attent Of","",IF(ISNUMBER($H283),IF('Order Form'!$K$14="Yes",'Order Form'!$B$8,""),""))</f>
        <v/>
      </c>
      <c r="P283" s="108" t="str">
        <f>IF('Order Form'!$B$9="Company / Department","",IF(ISNUMBER($H283),IF('Order Form'!$K$14="Yes",'Order Form'!$B$9,""),""))</f>
        <v/>
      </c>
      <c r="Q283" s="100" t="str">
        <f>IF('Order Form'!$B$10="Address 1","",IF(ISNUMBER($H283),IF('Order Form'!$K$14="Yes",'Order Form'!$B$10,""),""))</f>
        <v/>
      </c>
      <c r="R283" s="100" t="str">
        <f>IF('Order Form'!$B$11="Address 2","",IF(ISNUMBER($H283),IF('Order Form'!$K$14="Yes",'Order Form'!$B$11,""),""))</f>
        <v/>
      </c>
      <c r="S283" s="108" t="str">
        <f>IF('Order Form'!$B$12="Address 3","",IF(ISNUMBER($H283),IF('Order Form'!$K$14="Yes",'Order Form'!$B$12,""),""))</f>
        <v/>
      </c>
      <c r="T283" s="100" t="str">
        <f>IF('Order Form'!$B$13="Town","",IF(ISNUMBER($H283),IF('Order Form'!$K$14="Yes",'Order Form'!$B$13,""),""))</f>
        <v/>
      </c>
      <c r="U283" s="46"/>
      <c r="V283" s="115" t="str">
        <f>IF('Order Form'!$B$14="Post Code","",IF(ISNUMBER($H283),IF('Order Form'!$K$14="Yes",'Order Form'!$B$14,""),""))</f>
        <v/>
      </c>
      <c r="W283" s="110" t="str">
        <f>IF('Order Form'!$B$15="Country","",IF(ISNUMBER($H283),IF('Order Form'!$K$14="Yes",VLOOKUP('Order Form'!$B$15,Lists!N:O,2,0),""),""))</f>
        <v/>
      </c>
      <c r="X283" s="112"/>
      <c r="Y283" s="111" t="str">
        <f>IF('Order Form'!$F$8="Phone","",IF(ISNUMBER($H283),IF('Order Form'!$K$14="Yes",'Order Form'!$F$8,""),""))</f>
        <v/>
      </c>
      <c r="Z283" s="109" t="str">
        <f>IF('Order Form'!$F$9="Email","",IF(ISNUMBER($H283),IF('Order Form'!$K$14="Yes",'Order Form'!$F$9,""),""))</f>
        <v/>
      </c>
      <c r="AA283" s="50"/>
      <c r="AC283" s="98" t="str">
        <f>IF(ISNUMBER(($H283)),LEFT('Order Form'!$K$10,2),"")</f>
        <v/>
      </c>
      <c r="AD283" s="46"/>
      <c r="AE283" s="98" t="str">
        <f>IF(AC283="GR",LEFT('Order Form'!$K$11,2),"")</f>
        <v/>
      </c>
      <c r="AF283" s="46"/>
      <c r="AG283" s="50"/>
      <c r="AH283" s="50"/>
      <c r="AI283" s="98" t="str">
        <f>IF(ISNUMBER(($H283)),IF('Order Form'!$K$16="Yes","P",""),"")</f>
        <v/>
      </c>
      <c r="AJ283" s="46"/>
      <c r="AK283" s="118"/>
      <c r="AL283" s="118"/>
      <c r="AM283" s="46"/>
      <c r="AN283" s="46"/>
      <c r="AO283" s="50"/>
      <c r="AP283" s="46"/>
      <c r="AQ283" s="50"/>
      <c r="AR283" s="50"/>
      <c r="AS283" s="50"/>
      <c r="AZ283" s="98" t="str">
        <f>IF(ISNUMBER(($H283)),IF('Order Form'!$K$15="Yes","Y",""),"")</f>
        <v/>
      </c>
      <c r="BD283" s="99" t="e">
        <f>IF('Order Form'!#REF!&gt;0,"OF"," ")</f>
        <v>#REF!</v>
      </c>
      <c r="BE283" s="98" t="e">
        <f>IF('Order Form'!#REF!&gt;0,"Y"," ")</f>
        <v>#REF!</v>
      </c>
      <c r="BF283" s="98" t="e">
        <f>IF('Order Form'!#REF!&gt;0,"STANDARD"," ")</f>
        <v>#REF!</v>
      </c>
    </row>
    <row r="284" spans="1:58">
      <c r="A284" s="46"/>
      <c r="B284" s="105" t="str">
        <f>IF(ISNUMBER(($H284)),'Order Form'!$D$5,"")</f>
        <v/>
      </c>
      <c r="C284" s="104" t="str">
        <f>IF(ISNUMBER(($H284)),'Order Form'!$G$5,"")</f>
        <v/>
      </c>
      <c r="D284" s="104" t="e">
        <f>IF('Order Form'!#REF!="","",IF(ISNUMBER(($H284)),'Order Form'!#REF!,""))</f>
        <v>#REF!</v>
      </c>
      <c r="E284" s="47"/>
      <c r="F284" s="103" t="str">
        <f>IF(ISNUMBER((H284)),SUBSTITUTE(SUBSTITUTE('Order Form'!#REF!,"-","")," ",""),"")</f>
        <v/>
      </c>
      <c r="G284" s="48"/>
      <c r="H284" s="102" t="e">
        <f>IF('Order Form'!#REF!&gt;0,'Order Form'!#REF!," ")</f>
        <v>#REF!</v>
      </c>
      <c r="I284" s="101" t="str">
        <f>IF('Order Form'!$K$13="Yes",(IF('Order Form'!#REF!&gt;0,"",IF('Order Form'!$K$10&lt;&gt;"GR - Gratis",IF('Order Form'!#REF!=0,"",IF(ISNUMBER($H284),'Order Form'!#REF!,"")),""))),"")</f>
        <v/>
      </c>
      <c r="J284" s="101" t="str">
        <f>IF('Order Form'!$K$13="Yes",(IF('Order Form'!#REF!=0,"",IF('Order Form'!$K$10&lt;&gt;"GR - Gratis",IF(ISNUMBER($H284),'Order Form'!#REF!,""),""))),"")</f>
        <v/>
      </c>
      <c r="K284" s="49"/>
      <c r="L284" s="101" t="e">
        <f>IF('Order Form'!#REF!&gt;0,"",IF('Order Form'!#REF!=0,"",IF('Order Form'!$K$10&lt;&gt;"GR - Gratis",IF('Order Form'!$K$12="Yes",IF(ISNUMBER($H284),'Order Form'!#REF!*100,""),""),"")))</f>
        <v>#REF!</v>
      </c>
      <c r="M284" s="101" t="e">
        <f>IF('Order Form'!#REF!&gt;0,"",IF('Order Form'!$K$17=0,"",IF('Order Form'!$K$17=0,"",IF('Order Form'!$K$10&lt;&gt;"GR - Gratis",IF('Order Form'!$K$12="Yes",IF(ISNUMBER($H284),'Order Form'!$K$17*100,""),""),""))))</f>
        <v>#REF!</v>
      </c>
      <c r="N284" s="50"/>
      <c r="O284" s="100" t="str">
        <f>IF('Order Form'!$B$8="Name / Attent Of","",IF(ISNUMBER($H284),IF('Order Form'!$K$14="Yes",'Order Form'!$B$8,""),""))</f>
        <v/>
      </c>
      <c r="P284" s="108" t="str">
        <f>IF('Order Form'!$B$9="Company / Department","",IF(ISNUMBER($H284),IF('Order Form'!$K$14="Yes",'Order Form'!$B$9,""),""))</f>
        <v/>
      </c>
      <c r="Q284" s="100" t="str">
        <f>IF('Order Form'!$B$10="Address 1","",IF(ISNUMBER($H284),IF('Order Form'!$K$14="Yes",'Order Form'!$B$10,""),""))</f>
        <v/>
      </c>
      <c r="R284" s="100" t="str">
        <f>IF('Order Form'!$B$11="Address 2","",IF(ISNUMBER($H284),IF('Order Form'!$K$14="Yes",'Order Form'!$B$11,""),""))</f>
        <v/>
      </c>
      <c r="S284" s="108" t="str">
        <f>IF('Order Form'!$B$12="Address 3","",IF(ISNUMBER($H284),IF('Order Form'!$K$14="Yes",'Order Form'!$B$12,""),""))</f>
        <v/>
      </c>
      <c r="T284" s="100" t="str">
        <f>IF('Order Form'!$B$13="Town","",IF(ISNUMBER($H284),IF('Order Form'!$K$14="Yes",'Order Form'!$B$13,""),""))</f>
        <v/>
      </c>
      <c r="U284" s="46"/>
      <c r="V284" s="115" t="str">
        <f>IF('Order Form'!$B$14="Post Code","",IF(ISNUMBER($H284),IF('Order Form'!$K$14="Yes",'Order Form'!$B$14,""),""))</f>
        <v/>
      </c>
      <c r="W284" s="110" t="str">
        <f>IF('Order Form'!$B$15="Country","",IF(ISNUMBER($H284),IF('Order Form'!$K$14="Yes",VLOOKUP('Order Form'!$B$15,Lists!N:O,2,0),""),""))</f>
        <v/>
      </c>
      <c r="X284" s="112"/>
      <c r="Y284" s="111" t="str">
        <f>IF('Order Form'!$F$8="Phone","",IF(ISNUMBER($H284),IF('Order Form'!$K$14="Yes",'Order Form'!$F$8,""),""))</f>
        <v/>
      </c>
      <c r="Z284" s="109" t="str">
        <f>IF('Order Form'!$F$9="Email","",IF(ISNUMBER($H284),IF('Order Form'!$K$14="Yes",'Order Form'!$F$9,""),""))</f>
        <v/>
      </c>
      <c r="AA284" s="50"/>
      <c r="AC284" s="98" t="str">
        <f>IF(ISNUMBER(($H284)),LEFT('Order Form'!$K$10,2),"")</f>
        <v/>
      </c>
      <c r="AD284" s="46"/>
      <c r="AE284" s="98" t="str">
        <f>IF(AC284="GR",LEFT('Order Form'!$K$11,2),"")</f>
        <v/>
      </c>
      <c r="AF284" s="46"/>
      <c r="AG284" s="50"/>
      <c r="AH284" s="50"/>
      <c r="AI284" s="98" t="str">
        <f>IF(ISNUMBER(($H284)),IF('Order Form'!$K$16="Yes","P",""),"")</f>
        <v/>
      </c>
      <c r="AJ284" s="46"/>
      <c r="AK284" s="118"/>
      <c r="AL284" s="118"/>
      <c r="AM284" s="46"/>
      <c r="AN284" s="46"/>
      <c r="AO284" s="50"/>
      <c r="AP284" s="46"/>
      <c r="AQ284" s="50"/>
      <c r="AR284" s="50"/>
      <c r="AS284" s="50"/>
      <c r="AZ284" s="98" t="str">
        <f>IF(ISNUMBER(($H284)),IF('Order Form'!$K$15="Yes","Y",""),"")</f>
        <v/>
      </c>
      <c r="BD284" s="99" t="e">
        <f>IF('Order Form'!#REF!&gt;0,"OF"," ")</f>
        <v>#REF!</v>
      </c>
      <c r="BE284" s="98" t="e">
        <f>IF('Order Form'!#REF!&gt;0,"Y"," ")</f>
        <v>#REF!</v>
      </c>
      <c r="BF284" s="98" t="e">
        <f>IF('Order Form'!#REF!&gt;0,"STANDARD"," ")</f>
        <v>#REF!</v>
      </c>
    </row>
    <row r="285" spans="1:58">
      <c r="A285" s="46"/>
      <c r="B285" s="105" t="str">
        <f>IF(ISNUMBER(($H285)),'Order Form'!$D$5,"")</f>
        <v/>
      </c>
      <c r="C285" s="104" t="str">
        <f>IF(ISNUMBER(($H285)),'Order Form'!$G$5,"")</f>
        <v/>
      </c>
      <c r="D285" s="104" t="e">
        <f>IF('Order Form'!#REF!="","",IF(ISNUMBER(($H285)),'Order Form'!#REF!,""))</f>
        <v>#REF!</v>
      </c>
      <c r="E285" s="47"/>
      <c r="F285" s="103" t="str">
        <f>IF(ISNUMBER((H285)),SUBSTITUTE(SUBSTITUTE('Order Form'!#REF!,"-","")," ",""),"")</f>
        <v/>
      </c>
      <c r="G285" s="48"/>
      <c r="H285" s="102" t="e">
        <f>IF('Order Form'!#REF!&gt;0,'Order Form'!#REF!," ")</f>
        <v>#REF!</v>
      </c>
      <c r="I285" s="101" t="str">
        <f>IF('Order Form'!$K$13="Yes",(IF('Order Form'!#REF!&gt;0,"",IF('Order Form'!$K$10&lt;&gt;"GR - Gratis",IF('Order Form'!#REF!=0,"",IF(ISNUMBER($H285),'Order Form'!#REF!,"")),""))),"")</f>
        <v/>
      </c>
      <c r="J285" s="101" t="str">
        <f>IF('Order Form'!$K$13="Yes",(IF('Order Form'!#REF!=0,"",IF('Order Form'!$K$10&lt;&gt;"GR - Gratis",IF(ISNUMBER($H285),'Order Form'!#REF!,""),""))),"")</f>
        <v/>
      </c>
      <c r="K285" s="49"/>
      <c r="L285" s="101" t="e">
        <f>IF('Order Form'!#REF!&gt;0,"",IF('Order Form'!#REF!=0,"",IF('Order Form'!$K$10&lt;&gt;"GR - Gratis",IF('Order Form'!$K$12="Yes",IF(ISNUMBER($H285),'Order Form'!#REF!*100,""),""),"")))</f>
        <v>#REF!</v>
      </c>
      <c r="M285" s="101" t="e">
        <f>IF('Order Form'!#REF!&gt;0,"",IF('Order Form'!$K$17=0,"",IF('Order Form'!$K$17=0,"",IF('Order Form'!$K$10&lt;&gt;"GR - Gratis",IF('Order Form'!$K$12="Yes",IF(ISNUMBER($H285),'Order Form'!$K$17*100,""),""),""))))</f>
        <v>#REF!</v>
      </c>
      <c r="N285" s="50"/>
      <c r="O285" s="100" t="str">
        <f>IF('Order Form'!$B$8="Name / Attent Of","",IF(ISNUMBER($H285),IF('Order Form'!$K$14="Yes",'Order Form'!$B$8,""),""))</f>
        <v/>
      </c>
      <c r="P285" s="108" t="str">
        <f>IF('Order Form'!$B$9="Company / Department","",IF(ISNUMBER($H285),IF('Order Form'!$K$14="Yes",'Order Form'!$B$9,""),""))</f>
        <v/>
      </c>
      <c r="Q285" s="100" t="str">
        <f>IF('Order Form'!$B$10="Address 1","",IF(ISNUMBER($H285),IF('Order Form'!$K$14="Yes",'Order Form'!$B$10,""),""))</f>
        <v/>
      </c>
      <c r="R285" s="100" t="str">
        <f>IF('Order Form'!$B$11="Address 2","",IF(ISNUMBER($H285),IF('Order Form'!$K$14="Yes",'Order Form'!$B$11,""),""))</f>
        <v/>
      </c>
      <c r="S285" s="108" t="str">
        <f>IF('Order Form'!$B$12="Address 3","",IF(ISNUMBER($H285),IF('Order Form'!$K$14="Yes",'Order Form'!$B$12,""),""))</f>
        <v/>
      </c>
      <c r="T285" s="100" t="str">
        <f>IF('Order Form'!$B$13="Town","",IF(ISNUMBER($H285),IF('Order Form'!$K$14="Yes",'Order Form'!$B$13,""),""))</f>
        <v/>
      </c>
      <c r="U285" s="46"/>
      <c r="V285" s="115" t="str">
        <f>IF('Order Form'!$B$14="Post Code","",IF(ISNUMBER($H285),IF('Order Form'!$K$14="Yes",'Order Form'!$B$14,""),""))</f>
        <v/>
      </c>
      <c r="W285" s="110" t="str">
        <f>IF('Order Form'!$B$15="Country","",IF(ISNUMBER($H285),IF('Order Form'!$K$14="Yes",VLOOKUP('Order Form'!$B$15,Lists!N:O,2,0),""),""))</f>
        <v/>
      </c>
      <c r="X285" s="112"/>
      <c r="Y285" s="111" t="str">
        <f>IF('Order Form'!$F$8="Phone","",IF(ISNUMBER($H285),IF('Order Form'!$K$14="Yes",'Order Form'!$F$8,""),""))</f>
        <v/>
      </c>
      <c r="Z285" s="109" t="str">
        <f>IF('Order Form'!$F$9="Email","",IF(ISNUMBER($H285),IF('Order Form'!$K$14="Yes",'Order Form'!$F$9,""),""))</f>
        <v/>
      </c>
      <c r="AA285" s="50"/>
      <c r="AC285" s="98" t="str">
        <f>IF(ISNUMBER(($H285)),LEFT('Order Form'!$K$10,2),"")</f>
        <v/>
      </c>
      <c r="AD285" s="46"/>
      <c r="AE285" s="98" t="str">
        <f>IF(AC285="GR",LEFT('Order Form'!$K$11,2),"")</f>
        <v/>
      </c>
      <c r="AF285" s="46"/>
      <c r="AG285" s="50"/>
      <c r="AH285" s="50"/>
      <c r="AI285" s="98" t="str">
        <f>IF(ISNUMBER(($H285)),IF('Order Form'!$K$16="Yes","P",""),"")</f>
        <v/>
      </c>
      <c r="AJ285" s="46"/>
      <c r="AK285" s="118"/>
      <c r="AL285" s="118"/>
      <c r="AM285" s="46"/>
      <c r="AN285" s="46"/>
      <c r="AO285" s="50"/>
      <c r="AP285" s="46"/>
      <c r="AQ285" s="50"/>
      <c r="AR285" s="50"/>
      <c r="AS285" s="50"/>
      <c r="AZ285" s="98" t="str">
        <f>IF(ISNUMBER(($H285)),IF('Order Form'!$K$15="Yes","Y",""),"")</f>
        <v/>
      </c>
      <c r="BD285" s="99" t="e">
        <f>IF('Order Form'!#REF!&gt;0,"OF"," ")</f>
        <v>#REF!</v>
      </c>
      <c r="BE285" s="98" t="e">
        <f>IF('Order Form'!#REF!&gt;0,"Y"," ")</f>
        <v>#REF!</v>
      </c>
      <c r="BF285" s="98" t="e">
        <f>IF('Order Form'!#REF!&gt;0,"STANDARD"," ")</f>
        <v>#REF!</v>
      </c>
    </row>
    <row r="286" spans="1:58">
      <c r="A286" s="46"/>
      <c r="B286" s="105" t="str">
        <f>IF(ISNUMBER(($H286)),'Order Form'!$D$5,"")</f>
        <v/>
      </c>
      <c r="C286" s="104" t="str">
        <f>IF(ISNUMBER(($H286)),'Order Form'!$G$5,"")</f>
        <v/>
      </c>
      <c r="D286" s="104" t="e">
        <f>IF('Order Form'!#REF!="","",IF(ISNUMBER(($H286)),'Order Form'!#REF!,""))</f>
        <v>#REF!</v>
      </c>
      <c r="E286" s="47"/>
      <c r="F286" s="103" t="str">
        <f>IF(ISNUMBER((H286)),SUBSTITUTE(SUBSTITUTE('Order Form'!#REF!,"-","")," ",""),"")</f>
        <v/>
      </c>
      <c r="G286" s="48"/>
      <c r="H286" s="102" t="e">
        <f>IF('Order Form'!#REF!&gt;0,'Order Form'!#REF!," ")</f>
        <v>#REF!</v>
      </c>
      <c r="I286" s="101" t="str">
        <f>IF('Order Form'!$K$13="Yes",(IF('Order Form'!#REF!&gt;0,"",IF('Order Form'!$K$10&lt;&gt;"GR - Gratis",IF('Order Form'!#REF!=0,"",IF(ISNUMBER($H286),'Order Form'!#REF!,"")),""))),"")</f>
        <v/>
      </c>
      <c r="J286" s="101" t="str">
        <f>IF('Order Form'!$K$13="Yes",(IF('Order Form'!#REF!=0,"",IF('Order Form'!$K$10&lt;&gt;"GR - Gratis",IF(ISNUMBER($H286),'Order Form'!#REF!,""),""))),"")</f>
        <v/>
      </c>
      <c r="K286" s="49"/>
      <c r="L286" s="101" t="e">
        <f>IF('Order Form'!#REF!&gt;0,"",IF('Order Form'!#REF!=0,"",IF('Order Form'!$K$10&lt;&gt;"GR - Gratis",IF('Order Form'!$K$12="Yes",IF(ISNUMBER($H286),'Order Form'!#REF!*100,""),""),"")))</f>
        <v>#REF!</v>
      </c>
      <c r="M286" s="101" t="e">
        <f>IF('Order Form'!#REF!&gt;0,"",IF('Order Form'!$K$17=0,"",IF('Order Form'!$K$17=0,"",IF('Order Form'!$K$10&lt;&gt;"GR - Gratis",IF('Order Form'!$K$12="Yes",IF(ISNUMBER($H286),'Order Form'!$K$17*100,""),""),""))))</f>
        <v>#REF!</v>
      </c>
      <c r="N286" s="50"/>
      <c r="O286" s="100" t="str">
        <f>IF('Order Form'!$B$8="Name / Attent Of","",IF(ISNUMBER($H286),IF('Order Form'!$K$14="Yes",'Order Form'!$B$8,""),""))</f>
        <v/>
      </c>
      <c r="P286" s="108" t="str">
        <f>IF('Order Form'!$B$9="Company / Department","",IF(ISNUMBER($H286),IF('Order Form'!$K$14="Yes",'Order Form'!$B$9,""),""))</f>
        <v/>
      </c>
      <c r="Q286" s="100" t="str">
        <f>IF('Order Form'!$B$10="Address 1","",IF(ISNUMBER($H286),IF('Order Form'!$K$14="Yes",'Order Form'!$B$10,""),""))</f>
        <v/>
      </c>
      <c r="R286" s="100" t="str">
        <f>IF('Order Form'!$B$11="Address 2","",IF(ISNUMBER($H286),IF('Order Form'!$K$14="Yes",'Order Form'!$B$11,""),""))</f>
        <v/>
      </c>
      <c r="S286" s="108" t="str">
        <f>IF('Order Form'!$B$12="Address 3","",IF(ISNUMBER($H286),IF('Order Form'!$K$14="Yes",'Order Form'!$B$12,""),""))</f>
        <v/>
      </c>
      <c r="T286" s="100" t="str">
        <f>IF('Order Form'!$B$13="Town","",IF(ISNUMBER($H286),IF('Order Form'!$K$14="Yes",'Order Form'!$B$13,""),""))</f>
        <v/>
      </c>
      <c r="U286" s="46"/>
      <c r="V286" s="115" t="str">
        <f>IF('Order Form'!$B$14="Post Code","",IF(ISNUMBER($H286),IF('Order Form'!$K$14="Yes",'Order Form'!$B$14,""),""))</f>
        <v/>
      </c>
      <c r="W286" s="110" t="str">
        <f>IF('Order Form'!$B$15="Country","",IF(ISNUMBER($H286),IF('Order Form'!$K$14="Yes",VLOOKUP('Order Form'!$B$15,Lists!N:O,2,0),""),""))</f>
        <v/>
      </c>
      <c r="X286" s="112"/>
      <c r="Y286" s="111" t="str">
        <f>IF('Order Form'!$F$8="Phone","",IF(ISNUMBER($H286),IF('Order Form'!$K$14="Yes",'Order Form'!$F$8,""),""))</f>
        <v/>
      </c>
      <c r="Z286" s="109" t="str">
        <f>IF('Order Form'!$F$9="Email","",IF(ISNUMBER($H286),IF('Order Form'!$K$14="Yes",'Order Form'!$F$9,""),""))</f>
        <v/>
      </c>
      <c r="AA286" s="50"/>
      <c r="AC286" s="98" t="str">
        <f>IF(ISNUMBER(($H286)),LEFT('Order Form'!$K$10,2),"")</f>
        <v/>
      </c>
      <c r="AD286" s="46"/>
      <c r="AE286" s="98" t="str">
        <f>IF(AC286="GR",LEFT('Order Form'!$K$11,2),"")</f>
        <v/>
      </c>
      <c r="AF286" s="46"/>
      <c r="AG286" s="50"/>
      <c r="AH286" s="50"/>
      <c r="AI286" s="98" t="str">
        <f>IF(ISNUMBER(($H286)),IF('Order Form'!$K$16="Yes","P",""),"")</f>
        <v/>
      </c>
      <c r="AJ286" s="46"/>
      <c r="AK286" s="118"/>
      <c r="AL286" s="118"/>
      <c r="AM286" s="46"/>
      <c r="AN286" s="46"/>
      <c r="AO286" s="50"/>
      <c r="AP286" s="46"/>
      <c r="AQ286" s="50"/>
      <c r="AR286" s="50"/>
      <c r="AS286" s="50"/>
      <c r="AZ286" s="98" t="str">
        <f>IF(ISNUMBER(($H286)),IF('Order Form'!$K$15="Yes","Y",""),"")</f>
        <v/>
      </c>
      <c r="BD286" s="99" t="e">
        <f>IF('Order Form'!#REF!&gt;0,"OF"," ")</f>
        <v>#REF!</v>
      </c>
      <c r="BE286" s="98" t="e">
        <f>IF('Order Form'!#REF!&gt;0,"Y"," ")</f>
        <v>#REF!</v>
      </c>
      <c r="BF286" s="98" t="e">
        <f>IF('Order Form'!#REF!&gt;0,"STANDARD"," ")</f>
        <v>#REF!</v>
      </c>
    </row>
    <row r="287" spans="1:58">
      <c r="A287" s="46"/>
      <c r="B287" s="105" t="str">
        <f>IF(ISNUMBER(($H287)),'Order Form'!$D$5,"")</f>
        <v/>
      </c>
      <c r="C287" s="104" t="str">
        <f>IF(ISNUMBER(($H287)),'Order Form'!$G$5,"")</f>
        <v/>
      </c>
      <c r="D287" s="104" t="e">
        <f>IF('Order Form'!#REF!="","",IF(ISNUMBER(($H287)),'Order Form'!#REF!,""))</f>
        <v>#REF!</v>
      </c>
      <c r="E287" s="47"/>
      <c r="F287" s="103" t="str">
        <f>IF(ISNUMBER((H287)),SUBSTITUTE(SUBSTITUTE('Order Form'!#REF!,"-","")," ",""),"")</f>
        <v/>
      </c>
      <c r="G287" s="48"/>
      <c r="H287" s="102" t="e">
        <f>IF('Order Form'!#REF!&gt;0,'Order Form'!#REF!," ")</f>
        <v>#REF!</v>
      </c>
      <c r="I287" s="101" t="str">
        <f>IF('Order Form'!$K$13="Yes",(IF('Order Form'!#REF!&gt;0,"",IF('Order Form'!$K$10&lt;&gt;"GR - Gratis",IF('Order Form'!#REF!=0,"",IF(ISNUMBER($H287),'Order Form'!#REF!,"")),""))),"")</f>
        <v/>
      </c>
      <c r="J287" s="101" t="str">
        <f>IF('Order Form'!$K$13="Yes",(IF('Order Form'!#REF!=0,"",IF('Order Form'!$K$10&lt;&gt;"GR - Gratis",IF(ISNUMBER($H287),'Order Form'!#REF!,""),""))),"")</f>
        <v/>
      </c>
      <c r="K287" s="49"/>
      <c r="L287" s="101" t="e">
        <f>IF('Order Form'!#REF!&gt;0,"",IF('Order Form'!#REF!=0,"",IF('Order Form'!$K$10&lt;&gt;"GR - Gratis",IF('Order Form'!$K$12="Yes",IF(ISNUMBER($H287),'Order Form'!#REF!*100,""),""),"")))</f>
        <v>#REF!</v>
      </c>
      <c r="M287" s="101" t="e">
        <f>IF('Order Form'!#REF!&gt;0,"",IF('Order Form'!$K$17=0,"",IF('Order Form'!$K$17=0,"",IF('Order Form'!$K$10&lt;&gt;"GR - Gratis",IF('Order Form'!$K$12="Yes",IF(ISNUMBER($H287),'Order Form'!$K$17*100,""),""),""))))</f>
        <v>#REF!</v>
      </c>
      <c r="N287" s="50"/>
      <c r="O287" s="100" t="str">
        <f>IF('Order Form'!$B$8="Name / Attent Of","",IF(ISNUMBER($H287),IF('Order Form'!$K$14="Yes",'Order Form'!$B$8,""),""))</f>
        <v/>
      </c>
      <c r="P287" s="108" t="str">
        <f>IF('Order Form'!$B$9="Company / Department","",IF(ISNUMBER($H287),IF('Order Form'!$K$14="Yes",'Order Form'!$B$9,""),""))</f>
        <v/>
      </c>
      <c r="Q287" s="100" t="str">
        <f>IF('Order Form'!$B$10="Address 1","",IF(ISNUMBER($H287),IF('Order Form'!$K$14="Yes",'Order Form'!$B$10,""),""))</f>
        <v/>
      </c>
      <c r="R287" s="100" t="str">
        <f>IF('Order Form'!$B$11="Address 2","",IF(ISNUMBER($H287),IF('Order Form'!$K$14="Yes",'Order Form'!$B$11,""),""))</f>
        <v/>
      </c>
      <c r="S287" s="108" t="str">
        <f>IF('Order Form'!$B$12="Address 3","",IF(ISNUMBER($H287),IF('Order Form'!$K$14="Yes",'Order Form'!$B$12,""),""))</f>
        <v/>
      </c>
      <c r="T287" s="100" t="str">
        <f>IF('Order Form'!$B$13="Town","",IF(ISNUMBER($H287),IF('Order Form'!$K$14="Yes",'Order Form'!$B$13,""),""))</f>
        <v/>
      </c>
      <c r="U287" s="46"/>
      <c r="V287" s="115" t="str">
        <f>IF('Order Form'!$B$14="Post Code","",IF(ISNUMBER($H287),IF('Order Form'!$K$14="Yes",'Order Form'!$B$14,""),""))</f>
        <v/>
      </c>
      <c r="W287" s="110" t="str">
        <f>IF('Order Form'!$B$15="Country","",IF(ISNUMBER($H287),IF('Order Form'!$K$14="Yes",VLOOKUP('Order Form'!$B$15,Lists!N:O,2,0),""),""))</f>
        <v/>
      </c>
      <c r="X287" s="112"/>
      <c r="Y287" s="111" t="str">
        <f>IF('Order Form'!$F$8="Phone","",IF(ISNUMBER($H287),IF('Order Form'!$K$14="Yes",'Order Form'!$F$8,""),""))</f>
        <v/>
      </c>
      <c r="Z287" s="109" t="str">
        <f>IF('Order Form'!$F$9="Email","",IF(ISNUMBER($H287),IF('Order Form'!$K$14="Yes",'Order Form'!$F$9,""),""))</f>
        <v/>
      </c>
      <c r="AA287" s="50"/>
      <c r="AC287" s="98" t="str">
        <f>IF(ISNUMBER(($H287)),LEFT('Order Form'!$K$10,2),"")</f>
        <v/>
      </c>
      <c r="AD287" s="46"/>
      <c r="AE287" s="98" t="str">
        <f>IF(AC287="GR",LEFT('Order Form'!$K$11,2),"")</f>
        <v/>
      </c>
      <c r="AF287" s="46"/>
      <c r="AG287" s="50"/>
      <c r="AH287" s="50"/>
      <c r="AI287" s="98" t="str">
        <f>IF(ISNUMBER(($H287)),IF('Order Form'!$K$16="Yes","P",""),"")</f>
        <v/>
      </c>
      <c r="AJ287" s="46"/>
      <c r="AK287" s="118"/>
      <c r="AL287" s="118"/>
      <c r="AM287" s="46"/>
      <c r="AN287" s="46"/>
      <c r="AO287" s="50"/>
      <c r="AP287" s="46"/>
      <c r="AQ287" s="50"/>
      <c r="AR287" s="50"/>
      <c r="AS287" s="50"/>
      <c r="AZ287" s="98" t="str">
        <f>IF(ISNUMBER(($H287)),IF('Order Form'!$K$15="Yes","Y",""),"")</f>
        <v/>
      </c>
      <c r="BD287" s="99" t="e">
        <f>IF('Order Form'!#REF!&gt;0,"OF"," ")</f>
        <v>#REF!</v>
      </c>
      <c r="BE287" s="98" t="e">
        <f>IF('Order Form'!#REF!&gt;0,"Y"," ")</f>
        <v>#REF!</v>
      </c>
      <c r="BF287" s="98" t="e">
        <f>IF('Order Form'!#REF!&gt;0,"STANDARD"," ")</f>
        <v>#REF!</v>
      </c>
    </row>
    <row r="288" spans="1:58">
      <c r="A288" s="46"/>
      <c r="B288" s="105" t="str">
        <f>IF(ISNUMBER(($H288)),'Order Form'!$D$5,"")</f>
        <v/>
      </c>
      <c r="C288" s="104" t="str">
        <f>IF(ISNUMBER(($H288)),'Order Form'!$G$5,"")</f>
        <v/>
      </c>
      <c r="D288" s="104" t="e">
        <f>IF('Order Form'!#REF!="","",IF(ISNUMBER(($H288)),'Order Form'!#REF!,""))</f>
        <v>#REF!</v>
      </c>
      <c r="E288" s="47"/>
      <c r="F288" s="103" t="str">
        <f>IF(ISNUMBER((H288)),SUBSTITUTE(SUBSTITUTE('Order Form'!#REF!,"-","")," ",""),"")</f>
        <v/>
      </c>
      <c r="G288" s="48"/>
      <c r="H288" s="102" t="e">
        <f>IF('Order Form'!#REF!&gt;0,'Order Form'!#REF!," ")</f>
        <v>#REF!</v>
      </c>
      <c r="I288" s="101" t="str">
        <f>IF('Order Form'!$K$13="Yes",(IF('Order Form'!#REF!&gt;0,"",IF('Order Form'!$K$10&lt;&gt;"GR - Gratis",IF('Order Form'!#REF!=0,"",IF(ISNUMBER($H288),'Order Form'!#REF!,"")),""))),"")</f>
        <v/>
      </c>
      <c r="J288" s="101" t="str">
        <f>IF('Order Form'!$K$13="Yes",(IF('Order Form'!#REF!=0,"",IF('Order Form'!$K$10&lt;&gt;"GR - Gratis",IF(ISNUMBER($H288),'Order Form'!#REF!,""),""))),"")</f>
        <v/>
      </c>
      <c r="K288" s="49"/>
      <c r="L288" s="101" t="e">
        <f>IF('Order Form'!#REF!&gt;0,"",IF('Order Form'!#REF!=0,"",IF('Order Form'!$K$10&lt;&gt;"GR - Gratis",IF('Order Form'!$K$12="Yes",IF(ISNUMBER($H288),'Order Form'!#REF!*100,""),""),"")))</f>
        <v>#REF!</v>
      </c>
      <c r="M288" s="101" t="e">
        <f>IF('Order Form'!#REF!&gt;0,"",IF('Order Form'!$K$17=0,"",IF('Order Form'!$K$17=0,"",IF('Order Form'!$K$10&lt;&gt;"GR - Gratis",IF('Order Form'!$K$12="Yes",IF(ISNUMBER($H288),'Order Form'!$K$17*100,""),""),""))))</f>
        <v>#REF!</v>
      </c>
      <c r="N288" s="50"/>
      <c r="O288" s="100" t="str">
        <f>IF('Order Form'!$B$8="Name / Attent Of","",IF(ISNUMBER($H288),IF('Order Form'!$K$14="Yes",'Order Form'!$B$8,""),""))</f>
        <v/>
      </c>
      <c r="P288" s="108" t="str">
        <f>IF('Order Form'!$B$9="Company / Department","",IF(ISNUMBER($H288),IF('Order Form'!$K$14="Yes",'Order Form'!$B$9,""),""))</f>
        <v/>
      </c>
      <c r="Q288" s="100" t="str">
        <f>IF('Order Form'!$B$10="Address 1","",IF(ISNUMBER($H288),IF('Order Form'!$K$14="Yes",'Order Form'!$B$10,""),""))</f>
        <v/>
      </c>
      <c r="R288" s="100" t="str">
        <f>IF('Order Form'!$B$11="Address 2","",IF(ISNUMBER($H288),IF('Order Form'!$K$14="Yes",'Order Form'!$B$11,""),""))</f>
        <v/>
      </c>
      <c r="S288" s="108" t="str">
        <f>IF('Order Form'!$B$12="Address 3","",IF(ISNUMBER($H288),IF('Order Form'!$K$14="Yes",'Order Form'!$B$12,""),""))</f>
        <v/>
      </c>
      <c r="T288" s="100" t="str">
        <f>IF('Order Form'!$B$13="Town","",IF(ISNUMBER($H288),IF('Order Form'!$K$14="Yes",'Order Form'!$B$13,""),""))</f>
        <v/>
      </c>
      <c r="U288" s="46"/>
      <c r="V288" s="115" t="str">
        <f>IF('Order Form'!$B$14="Post Code","",IF(ISNUMBER($H288),IF('Order Form'!$K$14="Yes",'Order Form'!$B$14,""),""))</f>
        <v/>
      </c>
      <c r="W288" s="110" t="str">
        <f>IF('Order Form'!$B$15="Country","",IF(ISNUMBER($H288),IF('Order Form'!$K$14="Yes",VLOOKUP('Order Form'!$B$15,Lists!N:O,2,0),""),""))</f>
        <v/>
      </c>
      <c r="X288" s="112"/>
      <c r="Y288" s="111" t="str">
        <f>IF('Order Form'!$F$8="Phone","",IF(ISNUMBER($H288),IF('Order Form'!$K$14="Yes",'Order Form'!$F$8,""),""))</f>
        <v/>
      </c>
      <c r="Z288" s="109" t="str">
        <f>IF('Order Form'!$F$9="Email","",IF(ISNUMBER($H288),IF('Order Form'!$K$14="Yes",'Order Form'!$F$9,""),""))</f>
        <v/>
      </c>
      <c r="AA288" s="50"/>
      <c r="AC288" s="98" t="str">
        <f>IF(ISNUMBER(($H288)),LEFT('Order Form'!$K$10,2),"")</f>
        <v/>
      </c>
      <c r="AD288" s="46"/>
      <c r="AE288" s="98" t="str">
        <f>IF(AC288="GR",LEFT('Order Form'!$K$11,2),"")</f>
        <v/>
      </c>
      <c r="AF288" s="46"/>
      <c r="AG288" s="50"/>
      <c r="AH288" s="50"/>
      <c r="AI288" s="98" t="str">
        <f>IF(ISNUMBER(($H288)),IF('Order Form'!$K$16="Yes","P",""),"")</f>
        <v/>
      </c>
      <c r="AJ288" s="46"/>
      <c r="AK288" s="118"/>
      <c r="AL288" s="118"/>
      <c r="AM288" s="46"/>
      <c r="AN288" s="46"/>
      <c r="AO288" s="50"/>
      <c r="AP288" s="46"/>
      <c r="AQ288" s="50"/>
      <c r="AR288" s="50"/>
      <c r="AS288" s="50"/>
      <c r="AZ288" s="98" t="str">
        <f>IF(ISNUMBER(($H288)),IF('Order Form'!$K$15="Yes","Y",""),"")</f>
        <v/>
      </c>
      <c r="BD288" s="99" t="e">
        <f>IF('Order Form'!#REF!&gt;0,"OF"," ")</f>
        <v>#REF!</v>
      </c>
      <c r="BE288" s="98" t="e">
        <f>IF('Order Form'!#REF!&gt;0,"Y"," ")</f>
        <v>#REF!</v>
      </c>
      <c r="BF288" s="98" t="e">
        <f>IF('Order Form'!#REF!&gt;0,"STANDARD"," ")</f>
        <v>#REF!</v>
      </c>
    </row>
    <row r="289" spans="1:58">
      <c r="A289" s="46"/>
      <c r="B289" s="105" t="str">
        <f>IF(ISNUMBER(($H289)),'Order Form'!$D$5,"")</f>
        <v/>
      </c>
      <c r="C289" s="104" t="str">
        <f>IF(ISNUMBER(($H289)),'Order Form'!$G$5,"")</f>
        <v/>
      </c>
      <c r="D289" s="104" t="e">
        <f>IF('Order Form'!#REF!="","",IF(ISNUMBER(($H289)),'Order Form'!#REF!,""))</f>
        <v>#REF!</v>
      </c>
      <c r="E289" s="47"/>
      <c r="F289" s="103" t="str">
        <f>IF(ISNUMBER((H289)),SUBSTITUTE(SUBSTITUTE('Order Form'!#REF!,"-","")," ",""),"")</f>
        <v/>
      </c>
      <c r="G289" s="48"/>
      <c r="H289" s="102" t="e">
        <f>IF('Order Form'!#REF!&gt;0,'Order Form'!#REF!," ")</f>
        <v>#REF!</v>
      </c>
      <c r="I289" s="101" t="str">
        <f>IF('Order Form'!$K$13="Yes",(IF('Order Form'!#REF!&gt;0,"",IF('Order Form'!$K$10&lt;&gt;"GR - Gratis",IF('Order Form'!#REF!=0,"",IF(ISNUMBER($H289),'Order Form'!#REF!,"")),""))),"")</f>
        <v/>
      </c>
      <c r="J289" s="101" t="str">
        <f>IF('Order Form'!$K$13="Yes",(IF('Order Form'!#REF!=0,"",IF('Order Form'!$K$10&lt;&gt;"GR - Gratis",IF(ISNUMBER($H289),'Order Form'!#REF!,""),""))),"")</f>
        <v/>
      </c>
      <c r="K289" s="49"/>
      <c r="L289" s="101" t="e">
        <f>IF('Order Form'!#REF!&gt;0,"",IF('Order Form'!#REF!=0,"",IF('Order Form'!$K$10&lt;&gt;"GR - Gratis",IF('Order Form'!$K$12="Yes",IF(ISNUMBER($H289),'Order Form'!#REF!*100,""),""),"")))</f>
        <v>#REF!</v>
      </c>
      <c r="M289" s="101" t="e">
        <f>IF('Order Form'!#REF!&gt;0,"",IF('Order Form'!$K$17=0,"",IF('Order Form'!$K$17=0,"",IF('Order Form'!$K$10&lt;&gt;"GR - Gratis",IF('Order Form'!$K$12="Yes",IF(ISNUMBER($H289),'Order Form'!$K$17*100,""),""),""))))</f>
        <v>#REF!</v>
      </c>
      <c r="N289" s="50"/>
      <c r="O289" s="100" t="str">
        <f>IF('Order Form'!$B$8="Name / Attent Of","",IF(ISNUMBER($H289),IF('Order Form'!$K$14="Yes",'Order Form'!$B$8,""),""))</f>
        <v/>
      </c>
      <c r="P289" s="108" t="str">
        <f>IF('Order Form'!$B$9="Company / Department","",IF(ISNUMBER($H289),IF('Order Form'!$K$14="Yes",'Order Form'!$B$9,""),""))</f>
        <v/>
      </c>
      <c r="Q289" s="100" t="str">
        <f>IF('Order Form'!$B$10="Address 1","",IF(ISNUMBER($H289),IF('Order Form'!$K$14="Yes",'Order Form'!$B$10,""),""))</f>
        <v/>
      </c>
      <c r="R289" s="100" t="str">
        <f>IF('Order Form'!$B$11="Address 2","",IF(ISNUMBER($H289),IF('Order Form'!$K$14="Yes",'Order Form'!$B$11,""),""))</f>
        <v/>
      </c>
      <c r="S289" s="108" t="str">
        <f>IF('Order Form'!$B$12="Address 3","",IF(ISNUMBER($H289),IF('Order Form'!$K$14="Yes",'Order Form'!$B$12,""),""))</f>
        <v/>
      </c>
      <c r="T289" s="100" t="str">
        <f>IF('Order Form'!$B$13="Town","",IF(ISNUMBER($H289),IF('Order Form'!$K$14="Yes",'Order Form'!$B$13,""),""))</f>
        <v/>
      </c>
      <c r="U289" s="46"/>
      <c r="V289" s="115" t="str">
        <f>IF('Order Form'!$B$14="Post Code","",IF(ISNUMBER($H289),IF('Order Form'!$K$14="Yes",'Order Form'!$B$14,""),""))</f>
        <v/>
      </c>
      <c r="W289" s="110" t="str">
        <f>IF('Order Form'!$B$15="Country","",IF(ISNUMBER($H289),IF('Order Form'!$K$14="Yes",VLOOKUP('Order Form'!$B$15,Lists!N:O,2,0),""),""))</f>
        <v/>
      </c>
      <c r="X289" s="112"/>
      <c r="Y289" s="111" t="str">
        <f>IF('Order Form'!$F$8="Phone","",IF(ISNUMBER($H289),IF('Order Form'!$K$14="Yes",'Order Form'!$F$8,""),""))</f>
        <v/>
      </c>
      <c r="Z289" s="109" t="str">
        <f>IF('Order Form'!$F$9="Email","",IF(ISNUMBER($H289),IF('Order Form'!$K$14="Yes",'Order Form'!$F$9,""),""))</f>
        <v/>
      </c>
      <c r="AA289" s="50"/>
      <c r="AC289" s="98" t="str">
        <f>IF(ISNUMBER(($H289)),LEFT('Order Form'!$K$10,2),"")</f>
        <v/>
      </c>
      <c r="AD289" s="46"/>
      <c r="AE289" s="98" t="str">
        <f>IF(AC289="GR",LEFT('Order Form'!$K$11,2),"")</f>
        <v/>
      </c>
      <c r="AF289" s="46"/>
      <c r="AG289" s="50"/>
      <c r="AH289" s="50"/>
      <c r="AI289" s="98" t="str">
        <f>IF(ISNUMBER(($H289)),IF('Order Form'!$K$16="Yes","P",""),"")</f>
        <v/>
      </c>
      <c r="AJ289" s="46"/>
      <c r="AK289" s="118"/>
      <c r="AL289" s="118"/>
      <c r="AM289" s="46"/>
      <c r="AN289" s="46"/>
      <c r="AO289" s="50"/>
      <c r="AP289" s="46"/>
      <c r="AQ289" s="50"/>
      <c r="AR289" s="50"/>
      <c r="AS289" s="50"/>
      <c r="AZ289" s="98" t="str">
        <f>IF(ISNUMBER(($H289)),IF('Order Form'!$K$15="Yes","Y",""),"")</f>
        <v/>
      </c>
      <c r="BD289" s="99" t="e">
        <f>IF('Order Form'!#REF!&gt;0,"OF"," ")</f>
        <v>#REF!</v>
      </c>
      <c r="BE289" s="98" t="e">
        <f>IF('Order Form'!#REF!&gt;0,"Y"," ")</f>
        <v>#REF!</v>
      </c>
      <c r="BF289" s="98" t="e">
        <f>IF('Order Form'!#REF!&gt;0,"STANDARD"," ")</f>
        <v>#REF!</v>
      </c>
    </row>
    <row r="290" spans="1:58">
      <c r="A290" s="46"/>
      <c r="B290" s="105" t="str">
        <f>IF(ISNUMBER(($H290)),'Order Form'!$D$5,"")</f>
        <v/>
      </c>
      <c r="C290" s="104" t="str">
        <f>IF(ISNUMBER(($H290)),'Order Form'!$G$5,"")</f>
        <v/>
      </c>
      <c r="D290" s="104" t="e">
        <f>IF('Order Form'!#REF!="","",IF(ISNUMBER(($H290)),'Order Form'!#REF!,""))</f>
        <v>#REF!</v>
      </c>
      <c r="E290" s="47"/>
      <c r="F290" s="103" t="str">
        <f>IF(ISNUMBER((H290)),SUBSTITUTE(SUBSTITUTE('Order Form'!#REF!,"-","")," ",""),"")</f>
        <v/>
      </c>
      <c r="G290" s="48"/>
      <c r="H290" s="102" t="e">
        <f>IF('Order Form'!#REF!&gt;0,'Order Form'!#REF!," ")</f>
        <v>#REF!</v>
      </c>
      <c r="I290" s="101" t="str">
        <f>IF('Order Form'!$K$13="Yes",(IF('Order Form'!#REF!&gt;0,"",IF('Order Form'!$K$10&lt;&gt;"GR - Gratis",IF('Order Form'!#REF!=0,"",IF(ISNUMBER($H290),'Order Form'!#REF!,"")),""))),"")</f>
        <v/>
      </c>
      <c r="J290" s="101" t="str">
        <f>IF('Order Form'!$K$13="Yes",(IF('Order Form'!#REF!=0,"",IF('Order Form'!$K$10&lt;&gt;"GR - Gratis",IF(ISNUMBER($H290),'Order Form'!#REF!,""),""))),"")</f>
        <v/>
      </c>
      <c r="K290" s="49"/>
      <c r="L290" s="101" t="e">
        <f>IF('Order Form'!#REF!&gt;0,"",IF('Order Form'!#REF!=0,"",IF('Order Form'!$K$10&lt;&gt;"GR - Gratis",IF('Order Form'!$K$12="Yes",IF(ISNUMBER($H290),'Order Form'!#REF!*100,""),""),"")))</f>
        <v>#REF!</v>
      </c>
      <c r="M290" s="101" t="e">
        <f>IF('Order Form'!#REF!&gt;0,"",IF('Order Form'!$K$17=0,"",IF('Order Form'!$K$17=0,"",IF('Order Form'!$K$10&lt;&gt;"GR - Gratis",IF('Order Form'!$K$12="Yes",IF(ISNUMBER($H290),'Order Form'!$K$17*100,""),""),""))))</f>
        <v>#REF!</v>
      </c>
      <c r="N290" s="50"/>
      <c r="O290" s="100" t="str">
        <f>IF('Order Form'!$B$8="Name / Attent Of","",IF(ISNUMBER($H290),IF('Order Form'!$K$14="Yes",'Order Form'!$B$8,""),""))</f>
        <v/>
      </c>
      <c r="P290" s="108" t="str">
        <f>IF('Order Form'!$B$9="Company / Department","",IF(ISNUMBER($H290),IF('Order Form'!$K$14="Yes",'Order Form'!$B$9,""),""))</f>
        <v/>
      </c>
      <c r="Q290" s="100" t="str">
        <f>IF('Order Form'!$B$10="Address 1","",IF(ISNUMBER($H290),IF('Order Form'!$K$14="Yes",'Order Form'!$B$10,""),""))</f>
        <v/>
      </c>
      <c r="R290" s="100" t="str">
        <f>IF('Order Form'!$B$11="Address 2","",IF(ISNUMBER($H290),IF('Order Form'!$K$14="Yes",'Order Form'!$B$11,""),""))</f>
        <v/>
      </c>
      <c r="S290" s="108" t="str">
        <f>IF('Order Form'!$B$12="Address 3","",IF(ISNUMBER($H290),IF('Order Form'!$K$14="Yes",'Order Form'!$B$12,""),""))</f>
        <v/>
      </c>
      <c r="T290" s="100" t="str">
        <f>IF('Order Form'!$B$13="Town","",IF(ISNUMBER($H290),IF('Order Form'!$K$14="Yes",'Order Form'!$B$13,""),""))</f>
        <v/>
      </c>
      <c r="U290" s="46"/>
      <c r="V290" s="115" t="str">
        <f>IF('Order Form'!$B$14="Post Code","",IF(ISNUMBER($H290),IF('Order Form'!$K$14="Yes",'Order Form'!$B$14,""),""))</f>
        <v/>
      </c>
      <c r="W290" s="110" t="str">
        <f>IF('Order Form'!$B$15="Country","",IF(ISNUMBER($H290),IF('Order Form'!$K$14="Yes",VLOOKUP('Order Form'!$B$15,Lists!N:O,2,0),""),""))</f>
        <v/>
      </c>
      <c r="X290" s="112"/>
      <c r="Y290" s="111" t="str">
        <f>IF('Order Form'!$F$8="Phone","",IF(ISNUMBER($H290),IF('Order Form'!$K$14="Yes",'Order Form'!$F$8,""),""))</f>
        <v/>
      </c>
      <c r="Z290" s="109" t="str">
        <f>IF('Order Form'!$F$9="Email","",IF(ISNUMBER($H290),IF('Order Form'!$K$14="Yes",'Order Form'!$F$9,""),""))</f>
        <v/>
      </c>
      <c r="AA290" s="50"/>
      <c r="AC290" s="98" t="str">
        <f>IF(ISNUMBER(($H290)),LEFT('Order Form'!$K$10,2),"")</f>
        <v/>
      </c>
      <c r="AD290" s="46"/>
      <c r="AE290" s="98" t="str">
        <f>IF(AC290="GR",LEFT('Order Form'!$K$11,2),"")</f>
        <v/>
      </c>
      <c r="AF290" s="46"/>
      <c r="AG290" s="50"/>
      <c r="AH290" s="50"/>
      <c r="AI290" s="98" t="str">
        <f>IF(ISNUMBER(($H290)),IF('Order Form'!$K$16="Yes","P",""),"")</f>
        <v/>
      </c>
      <c r="AJ290" s="46"/>
      <c r="AK290" s="118"/>
      <c r="AL290" s="118"/>
      <c r="AM290" s="46"/>
      <c r="AN290" s="46"/>
      <c r="AO290" s="50"/>
      <c r="AP290" s="46"/>
      <c r="AQ290" s="50"/>
      <c r="AR290" s="50"/>
      <c r="AS290" s="50"/>
      <c r="AZ290" s="98" t="str">
        <f>IF(ISNUMBER(($H290)),IF('Order Form'!$K$15="Yes","Y",""),"")</f>
        <v/>
      </c>
      <c r="BD290" s="99" t="e">
        <f>IF('Order Form'!#REF!&gt;0,"OF"," ")</f>
        <v>#REF!</v>
      </c>
      <c r="BE290" s="98" t="e">
        <f>IF('Order Form'!#REF!&gt;0,"Y"," ")</f>
        <v>#REF!</v>
      </c>
      <c r="BF290" s="98" t="e">
        <f>IF('Order Form'!#REF!&gt;0,"STANDARD"," ")</f>
        <v>#REF!</v>
      </c>
    </row>
    <row r="291" spans="1:58">
      <c r="A291" s="46"/>
      <c r="B291" s="105" t="str">
        <f>IF(ISNUMBER(($H291)),'Order Form'!$D$5,"")</f>
        <v/>
      </c>
      <c r="C291" s="104" t="str">
        <f>IF(ISNUMBER(($H291)),'Order Form'!$G$5,"")</f>
        <v/>
      </c>
      <c r="D291" s="104" t="e">
        <f>IF('Order Form'!#REF!="","",IF(ISNUMBER(($H291)),'Order Form'!#REF!,""))</f>
        <v>#REF!</v>
      </c>
      <c r="E291" s="47"/>
      <c r="F291" s="103" t="str">
        <f>IF(ISNUMBER((H291)),SUBSTITUTE(SUBSTITUTE('Order Form'!#REF!,"-","")," ",""),"")</f>
        <v/>
      </c>
      <c r="G291" s="48"/>
      <c r="H291" s="102" t="e">
        <f>IF('Order Form'!#REF!&gt;0,'Order Form'!#REF!," ")</f>
        <v>#REF!</v>
      </c>
      <c r="I291" s="101" t="str">
        <f>IF('Order Form'!$K$13="Yes",(IF('Order Form'!#REF!&gt;0,"",IF('Order Form'!$K$10&lt;&gt;"GR - Gratis",IF('Order Form'!#REF!=0,"",IF(ISNUMBER($H291),'Order Form'!#REF!,"")),""))),"")</f>
        <v/>
      </c>
      <c r="J291" s="101" t="str">
        <f>IF('Order Form'!$K$13="Yes",(IF('Order Form'!#REF!=0,"",IF('Order Form'!$K$10&lt;&gt;"GR - Gratis",IF(ISNUMBER($H291),'Order Form'!#REF!,""),""))),"")</f>
        <v/>
      </c>
      <c r="K291" s="49"/>
      <c r="L291" s="101" t="e">
        <f>IF('Order Form'!#REF!&gt;0,"",IF('Order Form'!#REF!=0,"",IF('Order Form'!$K$10&lt;&gt;"GR - Gratis",IF('Order Form'!$K$12="Yes",IF(ISNUMBER($H291),'Order Form'!#REF!*100,""),""),"")))</f>
        <v>#REF!</v>
      </c>
      <c r="M291" s="101" t="e">
        <f>IF('Order Form'!#REF!&gt;0,"",IF('Order Form'!$K$17=0,"",IF('Order Form'!$K$17=0,"",IF('Order Form'!$K$10&lt;&gt;"GR - Gratis",IF('Order Form'!$K$12="Yes",IF(ISNUMBER($H291),'Order Form'!$K$17*100,""),""),""))))</f>
        <v>#REF!</v>
      </c>
      <c r="N291" s="50"/>
      <c r="O291" s="100" t="str">
        <f>IF('Order Form'!$B$8="Name / Attent Of","",IF(ISNUMBER($H291),IF('Order Form'!$K$14="Yes",'Order Form'!$B$8,""),""))</f>
        <v/>
      </c>
      <c r="P291" s="108" t="str">
        <f>IF('Order Form'!$B$9="Company / Department","",IF(ISNUMBER($H291),IF('Order Form'!$K$14="Yes",'Order Form'!$B$9,""),""))</f>
        <v/>
      </c>
      <c r="Q291" s="100" t="str">
        <f>IF('Order Form'!$B$10="Address 1","",IF(ISNUMBER($H291),IF('Order Form'!$K$14="Yes",'Order Form'!$B$10,""),""))</f>
        <v/>
      </c>
      <c r="R291" s="100" t="str">
        <f>IF('Order Form'!$B$11="Address 2","",IF(ISNUMBER($H291),IF('Order Form'!$K$14="Yes",'Order Form'!$B$11,""),""))</f>
        <v/>
      </c>
      <c r="S291" s="108" t="str">
        <f>IF('Order Form'!$B$12="Address 3","",IF(ISNUMBER($H291),IF('Order Form'!$K$14="Yes",'Order Form'!$B$12,""),""))</f>
        <v/>
      </c>
      <c r="T291" s="100" t="str">
        <f>IF('Order Form'!$B$13="Town","",IF(ISNUMBER($H291),IF('Order Form'!$K$14="Yes",'Order Form'!$B$13,""),""))</f>
        <v/>
      </c>
      <c r="U291" s="46"/>
      <c r="V291" s="115" t="str">
        <f>IF('Order Form'!$B$14="Post Code","",IF(ISNUMBER($H291),IF('Order Form'!$K$14="Yes",'Order Form'!$B$14,""),""))</f>
        <v/>
      </c>
      <c r="W291" s="110" t="str">
        <f>IF('Order Form'!$B$15="Country","",IF(ISNUMBER($H291),IF('Order Form'!$K$14="Yes",VLOOKUP('Order Form'!$B$15,Lists!N:O,2,0),""),""))</f>
        <v/>
      </c>
      <c r="X291" s="112"/>
      <c r="Y291" s="111" t="str">
        <f>IF('Order Form'!$F$8="Phone","",IF(ISNUMBER($H291),IF('Order Form'!$K$14="Yes",'Order Form'!$F$8,""),""))</f>
        <v/>
      </c>
      <c r="Z291" s="109" t="str">
        <f>IF('Order Form'!$F$9="Email","",IF(ISNUMBER($H291),IF('Order Form'!$K$14="Yes",'Order Form'!$F$9,""),""))</f>
        <v/>
      </c>
      <c r="AA291" s="50"/>
      <c r="AC291" s="98" t="str">
        <f>IF(ISNUMBER(($H291)),LEFT('Order Form'!$K$10,2),"")</f>
        <v/>
      </c>
      <c r="AD291" s="46"/>
      <c r="AE291" s="98" t="str">
        <f>IF(AC291="GR",LEFT('Order Form'!$K$11,2),"")</f>
        <v/>
      </c>
      <c r="AF291" s="46"/>
      <c r="AG291" s="50"/>
      <c r="AH291" s="50"/>
      <c r="AI291" s="98" t="str">
        <f>IF(ISNUMBER(($H291)),IF('Order Form'!$K$16="Yes","P",""),"")</f>
        <v/>
      </c>
      <c r="AJ291" s="46"/>
      <c r="AK291" s="118"/>
      <c r="AL291" s="118"/>
      <c r="AM291" s="46"/>
      <c r="AN291" s="46"/>
      <c r="AO291" s="50"/>
      <c r="AP291" s="46"/>
      <c r="AQ291" s="50"/>
      <c r="AR291" s="50"/>
      <c r="AS291" s="50"/>
      <c r="AZ291" s="98" t="str">
        <f>IF(ISNUMBER(($H291)),IF('Order Form'!$K$15="Yes","Y",""),"")</f>
        <v/>
      </c>
      <c r="BD291" s="99" t="e">
        <f>IF('Order Form'!#REF!&gt;0,"OF"," ")</f>
        <v>#REF!</v>
      </c>
      <c r="BE291" s="98" t="e">
        <f>IF('Order Form'!#REF!&gt;0,"Y"," ")</f>
        <v>#REF!</v>
      </c>
      <c r="BF291" s="98" t="e">
        <f>IF('Order Form'!#REF!&gt;0,"STANDARD"," ")</f>
        <v>#REF!</v>
      </c>
    </row>
    <row r="292" spans="1:58">
      <c r="A292" s="46"/>
      <c r="B292" s="105" t="str">
        <f>IF(ISNUMBER(($H292)),'Order Form'!$D$5,"")</f>
        <v/>
      </c>
      <c r="C292" s="104" t="str">
        <f>IF(ISNUMBER(($H292)),'Order Form'!$G$5,"")</f>
        <v/>
      </c>
      <c r="D292" s="104" t="e">
        <f>IF('Order Form'!#REF!="","",IF(ISNUMBER(($H292)),'Order Form'!#REF!,""))</f>
        <v>#REF!</v>
      </c>
      <c r="E292" s="47"/>
      <c r="F292" s="103" t="str">
        <f>IF(ISNUMBER((H292)),SUBSTITUTE(SUBSTITUTE('Order Form'!#REF!,"-","")," ",""),"")</f>
        <v/>
      </c>
      <c r="G292" s="48"/>
      <c r="H292" s="102" t="e">
        <f>IF('Order Form'!#REF!&gt;0,'Order Form'!#REF!," ")</f>
        <v>#REF!</v>
      </c>
      <c r="I292" s="101" t="str">
        <f>IF('Order Form'!$K$13="Yes",(IF('Order Form'!#REF!&gt;0,"",IF('Order Form'!$K$10&lt;&gt;"GR - Gratis",IF('Order Form'!#REF!=0,"",IF(ISNUMBER($H292),'Order Form'!#REF!,"")),""))),"")</f>
        <v/>
      </c>
      <c r="J292" s="101" t="str">
        <f>IF('Order Form'!$K$13="Yes",(IF('Order Form'!#REF!=0,"",IF('Order Form'!$K$10&lt;&gt;"GR - Gratis",IF(ISNUMBER($H292),'Order Form'!#REF!,""),""))),"")</f>
        <v/>
      </c>
      <c r="K292" s="49"/>
      <c r="L292" s="101" t="e">
        <f>IF('Order Form'!#REF!&gt;0,"",IF('Order Form'!#REF!=0,"",IF('Order Form'!$K$10&lt;&gt;"GR - Gratis",IF('Order Form'!$K$12="Yes",IF(ISNUMBER($H292),'Order Form'!#REF!*100,""),""),"")))</f>
        <v>#REF!</v>
      </c>
      <c r="M292" s="101" t="e">
        <f>IF('Order Form'!#REF!&gt;0,"",IF('Order Form'!$K$17=0,"",IF('Order Form'!$K$17=0,"",IF('Order Form'!$K$10&lt;&gt;"GR - Gratis",IF('Order Form'!$K$12="Yes",IF(ISNUMBER($H292),'Order Form'!$K$17*100,""),""),""))))</f>
        <v>#REF!</v>
      </c>
      <c r="N292" s="50"/>
      <c r="O292" s="100" t="str">
        <f>IF('Order Form'!$B$8="Name / Attent Of","",IF(ISNUMBER($H292),IF('Order Form'!$K$14="Yes",'Order Form'!$B$8,""),""))</f>
        <v/>
      </c>
      <c r="P292" s="108" t="str">
        <f>IF('Order Form'!$B$9="Company / Department","",IF(ISNUMBER($H292),IF('Order Form'!$K$14="Yes",'Order Form'!$B$9,""),""))</f>
        <v/>
      </c>
      <c r="Q292" s="100" t="str">
        <f>IF('Order Form'!$B$10="Address 1","",IF(ISNUMBER($H292),IF('Order Form'!$K$14="Yes",'Order Form'!$B$10,""),""))</f>
        <v/>
      </c>
      <c r="R292" s="100" t="str">
        <f>IF('Order Form'!$B$11="Address 2","",IF(ISNUMBER($H292),IF('Order Form'!$K$14="Yes",'Order Form'!$B$11,""),""))</f>
        <v/>
      </c>
      <c r="S292" s="108" t="str">
        <f>IF('Order Form'!$B$12="Address 3","",IF(ISNUMBER($H292),IF('Order Form'!$K$14="Yes",'Order Form'!$B$12,""),""))</f>
        <v/>
      </c>
      <c r="T292" s="100" t="str">
        <f>IF('Order Form'!$B$13="Town","",IF(ISNUMBER($H292),IF('Order Form'!$K$14="Yes",'Order Form'!$B$13,""),""))</f>
        <v/>
      </c>
      <c r="U292" s="46"/>
      <c r="V292" s="115" t="str">
        <f>IF('Order Form'!$B$14="Post Code","",IF(ISNUMBER($H292),IF('Order Form'!$K$14="Yes",'Order Form'!$B$14,""),""))</f>
        <v/>
      </c>
      <c r="W292" s="110" t="str">
        <f>IF('Order Form'!$B$15="Country","",IF(ISNUMBER($H292),IF('Order Form'!$K$14="Yes",VLOOKUP('Order Form'!$B$15,Lists!N:O,2,0),""),""))</f>
        <v/>
      </c>
      <c r="X292" s="112"/>
      <c r="Y292" s="111" t="str">
        <f>IF('Order Form'!$F$8="Phone","",IF(ISNUMBER($H292),IF('Order Form'!$K$14="Yes",'Order Form'!$F$8,""),""))</f>
        <v/>
      </c>
      <c r="Z292" s="109" t="str">
        <f>IF('Order Form'!$F$9="Email","",IF(ISNUMBER($H292),IF('Order Form'!$K$14="Yes",'Order Form'!$F$9,""),""))</f>
        <v/>
      </c>
      <c r="AA292" s="50"/>
      <c r="AC292" s="98" t="str">
        <f>IF(ISNUMBER(($H292)),LEFT('Order Form'!$K$10,2),"")</f>
        <v/>
      </c>
      <c r="AD292" s="46"/>
      <c r="AE292" s="98" t="str">
        <f>IF(AC292="GR",LEFT('Order Form'!$K$11,2),"")</f>
        <v/>
      </c>
      <c r="AF292" s="46"/>
      <c r="AG292" s="50"/>
      <c r="AH292" s="50"/>
      <c r="AI292" s="98" t="str">
        <f>IF(ISNUMBER(($H292)),IF('Order Form'!$K$16="Yes","P",""),"")</f>
        <v/>
      </c>
      <c r="AJ292" s="46"/>
      <c r="AK292" s="118"/>
      <c r="AL292" s="118"/>
      <c r="AM292" s="46"/>
      <c r="AN292" s="46"/>
      <c r="AO292" s="50"/>
      <c r="AP292" s="46"/>
      <c r="AQ292" s="50"/>
      <c r="AR292" s="50"/>
      <c r="AS292" s="50"/>
      <c r="AZ292" s="98" t="str">
        <f>IF(ISNUMBER(($H292)),IF('Order Form'!$K$15="Yes","Y",""),"")</f>
        <v/>
      </c>
      <c r="BD292" s="99" t="e">
        <f>IF('Order Form'!#REF!&gt;0,"OF"," ")</f>
        <v>#REF!</v>
      </c>
      <c r="BE292" s="98" t="e">
        <f>IF('Order Form'!#REF!&gt;0,"Y"," ")</f>
        <v>#REF!</v>
      </c>
      <c r="BF292" s="98" t="e">
        <f>IF('Order Form'!#REF!&gt;0,"STANDARD"," ")</f>
        <v>#REF!</v>
      </c>
    </row>
    <row r="293" spans="1:58">
      <c r="A293" s="46"/>
      <c r="B293" s="105" t="str">
        <f>IF(ISNUMBER(($H293)),'Order Form'!$D$5,"")</f>
        <v/>
      </c>
      <c r="C293" s="104" t="str">
        <f>IF(ISNUMBER(($H293)),'Order Form'!$G$5,"")</f>
        <v/>
      </c>
      <c r="D293" s="104" t="e">
        <f>IF('Order Form'!#REF!="","",IF(ISNUMBER(($H293)),'Order Form'!#REF!,""))</f>
        <v>#REF!</v>
      </c>
      <c r="E293" s="47"/>
      <c r="F293" s="103" t="str">
        <f>IF(ISNUMBER((H293)),SUBSTITUTE(SUBSTITUTE('Order Form'!#REF!,"-","")," ",""),"")</f>
        <v/>
      </c>
      <c r="G293" s="48"/>
      <c r="H293" s="102" t="e">
        <f>IF('Order Form'!#REF!&gt;0,'Order Form'!#REF!," ")</f>
        <v>#REF!</v>
      </c>
      <c r="I293" s="101" t="str">
        <f>IF('Order Form'!$K$13="Yes",(IF('Order Form'!#REF!&gt;0,"",IF('Order Form'!$K$10&lt;&gt;"GR - Gratis",IF('Order Form'!#REF!=0,"",IF(ISNUMBER($H293),'Order Form'!#REF!,"")),""))),"")</f>
        <v/>
      </c>
      <c r="J293" s="101" t="str">
        <f>IF('Order Form'!$K$13="Yes",(IF('Order Form'!#REF!=0,"",IF('Order Form'!$K$10&lt;&gt;"GR - Gratis",IF(ISNUMBER($H293),'Order Form'!#REF!,""),""))),"")</f>
        <v/>
      </c>
      <c r="K293" s="49"/>
      <c r="L293" s="101" t="e">
        <f>IF('Order Form'!#REF!&gt;0,"",IF('Order Form'!#REF!=0,"",IF('Order Form'!$K$10&lt;&gt;"GR - Gratis",IF('Order Form'!$K$12="Yes",IF(ISNUMBER($H293),'Order Form'!#REF!*100,""),""),"")))</f>
        <v>#REF!</v>
      </c>
      <c r="M293" s="101" t="e">
        <f>IF('Order Form'!#REF!&gt;0,"",IF('Order Form'!$K$17=0,"",IF('Order Form'!$K$17=0,"",IF('Order Form'!$K$10&lt;&gt;"GR - Gratis",IF('Order Form'!$K$12="Yes",IF(ISNUMBER($H293),'Order Form'!$K$17*100,""),""),""))))</f>
        <v>#REF!</v>
      </c>
      <c r="N293" s="50"/>
      <c r="O293" s="100" t="str">
        <f>IF('Order Form'!$B$8="Name / Attent Of","",IF(ISNUMBER($H293),IF('Order Form'!$K$14="Yes",'Order Form'!$B$8,""),""))</f>
        <v/>
      </c>
      <c r="P293" s="108" t="str">
        <f>IF('Order Form'!$B$9="Company / Department","",IF(ISNUMBER($H293),IF('Order Form'!$K$14="Yes",'Order Form'!$B$9,""),""))</f>
        <v/>
      </c>
      <c r="Q293" s="100" t="str">
        <f>IF('Order Form'!$B$10="Address 1","",IF(ISNUMBER($H293),IF('Order Form'!$K$14="Yes",'Order Form'!$B$10,""),""))</f>
        <v/>
      </c>
      <c r="R293" s="100" t="str">
        <f>IF('Order Form'!$B$11="Address 2","",IF(ISNUMBER($H293),IF('Order Form'!$K$14="Yes",'Order Form'!$B$11,""),""))</f>
        <v/>
      </c>
      <c r="S293" s="108" t="str">
        <f>IF('Order Form'!$B$12="Address 3","",IF(ISNUMBER($H293),IF('Order Form'!$K$14="Yes",'Order Form'!$B$12,""),""))</f>
        <v/>
      </c>
      <c r="T293" s="100" t="str">
        <f>IF('Order Form'!$B$13="Town","",IF(ISNUMBER($H293),IF('Order Form'!$K$14="Yes",'Order Form'!$B$13,""),""))</f>
        <v/>
      </c>
      <c r="U293" s="46"/>
      <c r="V293" s="115" t="str">
        <f>IF('Order Form'!$B$14="Post Code","",IF(ISNUMBER($H293),IF('Order Form'!$K$14="Yes",'Order Form'!$B$14,""),""))</f>
        <v/>
      </c>
      <c r="W293" s="110" t="str">
        <f>IF('Order Form'!$B$15="Country","",IF(ISNUMBER($H293),IF('Order Form'!$K$14="Yes",VLOOKUP('Order Form'!$B$15,Lists!N:O,2,0),""),""))</f>
        <v/>
      </c>
      <c r="X293" s="112"/>
      <c r="Y293" s="111" t="str">
        <f>IF('Order Form'!$F$8="Phone","",IF(ISNUMBER($H293),IF('Order Form'!$K$14="Yes",'Order Form'!$F$8,""),""))</f>
        <v/>
      </c>
      <c r="Z293" s="109" t="str">
        <f>IF('Order Form'!$F$9="Email","",IF(ISNUMBER($H293),IF('Order Form'!$K$14="Yes",'Order Form'!$F$9,""),""))</f>
        <v/>
      </c>
      <c r="AA293" s="50"/>
      <c r="AC293" s="98" t="str">
        <f>IF(ISNUMBER(($H293)),LEFT('Order Form'!$K$10,2),"")</f>
        <v/>
      </c>
      <c r="AD293" s="46"/>
      <c r="AE293" s="98" t="str">
        <f>IF(AC293="GR",LEFT('Order Form'!$K$11,2),"")</f>
        <v/>
      </c>
      <c r="AF293" s="46"/>
      <c r="AG293" s="50"/>
      <c r="AH293" s="50"/>
      <c r="AI293" s="98" t="str">
        <f>IF(ISNUMBER(($H293)),IF('Order Form'!$K$16="Yes","P",""),"")</f>
        <v/>
      </c>
      <c r="AJ293" s="46"/>
      <c r="AK293" s="118"/>
      <c r="AL293" s="118"/>
      <c r="AM293" s="46"/>
      <c r="AN293" s="46"/>
      <c r="AO293" s="50"/>
      <c r="AP293" s="46"/>
      <c r="AQ293" s="50"/>
      <c r="AR293" s="50"/>
      <c r="AS293" s="50"/>
      <c r="AZ293" s="98" t="str">
        <f>IF(ISNUMBER(($H293)),IF('Order Form'!$K$15="Yes","Y",""),"")</f>
        <v/>
      </c>
      <c r="BD293" s="99" t="e">
        <f>IF('Order Form'!#REF!&gt;0,"OF"," ")</f>
        <v>#REF!</v>
      </c>
      <c r="BE293" s="98" t="e">
        <f>IF('Order Form'!#REF!&gt;0,"Y"," ")</f>
        <v>#REF!</v>
      </c>
      <c r="BF293" s="98" t="e">
        <f>IF('Order Form'!#REF!&gt;0,"STANDARD"," ")</f>
        <v>#REF!</v>
      </c>
    </row>
    <row r="294" spans="1:58">
      <c r="A294" s="46"/>
      <c r="B294" s="105" t="str">
        <f>IF(ISNUMBER(($H294)),'Order Form'!$D$5,"")</f>
        <v/>
      </c>
      <c r="C294" s="104" t="str">
        <f>IF(ISNUMBER(($H294)),'Order Form'!$G$5,"")</f>
        <v/>
      </c>
      <c r="D294" s="104" t="e">
        <f>IF('Order Form'!#REF!="","",IF(ISNUMBER(($H294)),'Order Form'!#REF!,""))</f>
        <v>#REF!</v>
      </c>
      <c r="E294" s="47"/>
      <c r="F294" s="103" t="str">
        <f>IF(ISNUMBER((H294)),SUBSTITUTE(SUBSTITUTE('Order Form'!#REF!,"-","")," ",""),"")</f>
        <v/>
      </c>
      <c r="G294" s="48"/>
      <c r="H294" s="102" t="e">
        <f>IF('Order Form'!#REF!&gt;0,'Order Form'!#REF!," ")</f>
        <v>#REF!</v>
      </c>
      <c r="I294" s="101" t="str">
        <f>IF('Order Form'!$K$13="Yes",(IF('Order Form'!#REF!&gt;0,"",IF('Order Form'!$K$10&lt;&gt;"GR - Gratis",IF('Order Form'!#REF!=0,"",IF(ISNUMBER($H294),'Order Form'!#REF!,"")),""))),"")</f>
        <v/>
      </c>
      <c r="J294" s="101" t="str">
        <f>IF('Order Form'!$K$13="Yes",(IF('Order Form'!#REF!=0,"",IF('Order Form'!$K$10&lt;&gt;"GR - Gratis",IF(ISNUMBER($H294),'Order Form'!#REF!,""),""))),"")</f>
        <v/>
      </c>
      <c r="K294" s="49"/>
      <c r="L294" s="101" t="e">
        <f>IF('Order Form'!#REF!&gt;0,"",IF('Order Form'!#REF!=0,"",IF('Order Form'!$K$10&lt;&gt;"GR - Gratis",IF('Order Form'!$K$12="Yes",IF(ISNUMBER($H294),'Order Form'!#REF!*100,""),""),"")))</f>
        <v>#REF!</v>
      </c>
      <c r="M294" s="101" t="e">
        <f>IF('Order Form'!#REF!&gt;0,"",IF('Order Form'!$K$17=0,"",IF('Order Form'!$K$17=0,"",IF('Order Form'!$K$10&lt;&gt;"GR - Gratis",IF('Order Form'!$K$12="Yes",IF(ISNUMBER($H294),'Order Form'!$K$17*100,""),""),""))))</f>
        <v>#REF!</v>
      </c>
      <c r="N294" s="50"/>
      <c r="O294" s="100" t="str">
        <f>IF('Order Form'!$B$8="Name / Attent Of","",IF(ISNUMBER($H294),IF('Order Form'!$K$14="Yes",'Order Form'!$B$8,""),""))</f>
        <v/>
      </c>
      <c r="P294" s="108" t="str">
        <f>IF('Order Form'!$B$9="Company / Department","",IF(ISNUMBER($H294),IF('Order Form'!$K$14="Yes",'Order Form'!$B$9,""),""))</f>
        <v/>
      </c>
      <c r="Q294" s="100" t="str">
        <f>IF('Order Form'!$B$10="Address 1","",IF(ISNUMBER($H294),IF('Order Form'!$K$14="Yes",'Order Form'!$B$10,""),""))</f>
        <v/>
      </c>
      <c r="R294" s="100" t="str">
        <f>IF('Order Form'!$B$11="Address 2","",IF(ISNUMBER($H294),IF('Order Form'!$K$14="Yes",'Order Form'!$B$11,""),""))</f>
        <v/>
      </c>
      <c r="S294" s="108" t="str">
        <f>IF('Order Form'!$B$12="Address 3","",IF(ISNUMBER($H294),IF('Order Form'!$K$14="Yes",'Order Form'!$B$12,""),""))</f>
        <v/>
      </c>
      <c r="T294" s="100" t="str">
        <f>IF('Order Form'!$B$13="Town","",IF(ISNUMBER($H294),IF('Order Form'!$K$14="Yes",'Order Form'!$B$13,""),""))</f>
        <v/>
      </c>
      <c r="U294" s="46"/>
      <c r="V294" s="115" t="str">
        <f>IF('Order Form'!$B$14="Post Code","",IF(ISNUMBER($H294),IF('Order Form'!$K$14="Yes",'Order Form'!$B$14,""),""))</f>
        <v/>
      </c>
      <c r="W294" s="110" t="str">
        <f>IF('Order Form'!$B$15="Country","",IF(ISNUMBER($H294),IF('Order Form'!$K$14="Yes",VLOOKUP('Order Form'!$B$15,Lists!N:O,2,0),""),""))</f>
        <v/>
      </c>
      <c r="X294" s="112"/>
      <c r="Y294" s="111" t="str">
        <f>IF('Order Form'!$F$8="Phone","",IF(ISNUMBER($H294),IF('Order Form'!$K$14="Yes",'Order Form'!$F$8,""),""))</f>
        <v/>
      </c>
      <c r="Z294" s="109" t="str">
        <f>IF('Order Form'!$F$9="Email","",IF(ISNUMBER($H294),IF('Order Form'!$K$14="Yes",'Order Form'!$F$9,""),""))</f>
        <v/>
      </c>
      <c r="AA294" s="50"/>
      <c r="AC294" s="98" t="str">
        <f>IF(ISNUMBER(($H294)),LEFT('Order Form'!$K$10,2),"")</f>
        <v/>
      </c>
      <c r="AD294" s="46"/>
      <c r="AE294" s="98" t="str">
        <f>IF(AC294="GR",LEFT('Order Form'!$K$11,2),"")</f>
        <v/>
      </c>
      <c r="AF294" s="46"/>
      <c r="AG294" s="50"/>
      <c r="AH294" s="50"/>
      <c r="AI294" s="98" t="str">
        <f>IF(ISNUMBER(($H294)),IF('Order Form'!$K$16="Yes","P",""),"")</f>
        <v/>
      </c>
      <c r="AJ294" s="46"/>
      <c r="AK294" s="118"/>
      <c r="AL294" s="118"/>
      <c r="AM294" s="46"/>
      <c r="AN294" s="46"/>
      <c r="AO294" s="50"/>
      <c r="AP294" s="46"/>
      <c r="AQ294" s="50"/>
      <c r="AR294" s="50"/>
      <c r="AS294" s="50"/>
      <c r="AZ294" s="98" t="str">
        <f>IF(ISNUMBER(($H294)),IF('Order Form'!$K$15="Yes","Y",""),"")</f>
        <v/>
      </c>
      <c r="BD294" s="99" t="e">
        <f>IF('Order Form'!#REF!&gt;0,"OF"," ")</f>
        <v>#REF!</v>
      </c>
      <c r="BE294" s="98" t="e">
        <f>IF('Order Form'!#REF!&gt;0,"Y"," ")</f>
        <v>#REF!</v>
      </c>
      <c r="BF294" s="98" t="e">
        <f>IF('Order Form'!#REF!&gt;0,"STANDARD"," ")</f>
        <v>#REF!</v>
      </c>
    </row>
    <row r="295" spans="1:58">
      <c r="A295" s="46"/>
      <c r="B295" s="105" t="str">
        <f>IF(ISNUMBER(($H295)),'Order Form'!$D$5,"")</f>
        <v/>
      </c>
      <c r="C295" s="104" t="str">
        <f>IF(ISNUMBER(($H295)),'Order Form'!$G$5,"")</f>
        <v/>
      </c>
      <c r="D295" s="104" t="e">
        <f>IF('Order Form'!#REF!="","",IF(ISNUMBER(($H295)),'Order Form'!#REF!,""))</f>
        <v>#REF!</v>
      </c>
      <c r="E295" s="47"/>
      <c r="F295" s="103" t="str">
        <f>IF(ISNUMBER((H295)),SUBSTITUTE(SUBSTITUTE('Order Form'!#REF!,"-","")," ",""),"")</f>
        <v/>
      </c>
      <c r="G295" s="48"/>
      <c r="H295" s="102" t="e">
        <f>IF('Order Form'!#REF!&gt;0,'Order Form'!#REF!," ")</f>
        <v>#REF!</v>
      </c>
      <c r="I295" s="101" t="str">
        <f>IF('Order Form'!$K$13="Yes",(IF('Order Form'!#REF!&gt;0,"",IF('Order Form'!$K$10&lt;&gt;"GR - Gratis",IF('Order Form'!#REF!=0,"",IF(ISNUMBER($H295),'Order Form'!#REF!,"")),""))),"")</f>
        <v/>
      </c>
      <c r="J295" s="101" t="str">
        <f>IF('Order Form'!$K$13="Yes",(IF('Order Form'!#REF!=0,"",IF('Order Form'!$K$10&lt;&gt;"GR - Gratis",IF(ISNUMBER($H295),'Order Form'!#REF!,""),""))),"")</f>
        <v/>
      </c>
      <c r="K295" s="49"/>
      <c r="L295" s="101" t="e">
        <f>IF('Order Form'!#REF!&gt;0,"",IF('Order Form'!#REF!=0,"",IF('Order Form'!$K$10&lt;&gt;"GR - Gratis",IF('Order Form'!$K$12="Yes",IF(ISNUMBER($H295),'Order Form'!#REF!*100,""),""),"")))</f>
        <v>#REF!</v>
      </c>
      <c r="M295" s="101" t="e">
        <f>IF('Order Form'!#REF!&gt;0,"",IF('Order Form'!$K$17=0,"",IF('Order Form'!$K$17=0,"",IF('Order Form'!$K$10&lt;&gt;"GR - Gratis",IF('Order Form'!$K$12="Yes",IF(ISNUMBER($H295),'Order Form'!$K$17*100,""),""),""))))</f>
        <v>#REF!</v>
      </c>
      <c r="N295" s="50"/>
      <c r="O295" s="100" t="str">
        <f>IF('Order Form'!$B$8="Name / Attent Of","",IF(ISNUMBER($H295),IF('Order Form'!$K$14="Yes",'Order Form'!$B$8,""),""))</f>
        <v/>
      </c>
      <c r="P295" s="108" t="str">
        <f>IF('Order Form'!$B$9="Company / Department","",IF(ISNUMBER($H295),IF('Order Form'!$K$14="Yes",'Order Form'!$B$9,""),""))</f>
        <v/>
      </c>
      <c r="Q295" s="100" t="str">
        <f>IF('Order Form'!$B$10="Address 1","",IF(ISNUMBER($H295),IF('Order Form'!$K$14="Yes",'Order Form'!$B$10,""),""))</f>
        <v/>
      </c>
      <c r="R295" s="100" t="str">
        <f>IF('Order Form'!$B$11="Address 2","",IF(ISNUMBER($H295),IF('Order Form'!$K$14="Yes",'Order Form'!$B$11,""),""))</f>
        <v/>
      </c>
      <c r="S295" s="108" t="str">
        <f>IF('Order Form'!$B$12="Address 3","",IF(ISNUMBER($H295),IF('Order Form'!$K$14="Yes",'Order Form'!$B$12,""),""))</f>
        <v/>
      </c>
      <c r="T295" s="100" t="str">
        <f>IF('Order Form'!$B$13="Town","",IF(ISNUMBER($H295),IF('Order Form'!$K$14="Yes",'Order Form'!$B$13,""),""))</f>
        <v/>
      </c>
      <c r="U295" s="46"/>
      <c r="V295" s="115" t="str">
        <f>IF('Order Form'!$B$14="Post Code","",IF(ISNUMBER($H295),IF('Order Form'!$K$14="Yes",'Order Form'!$B$14,""),""))</f>
        <v/>
      </c>
      <c r="W295" s="110" t="str">
        <f>IF('Order Form'!$B$15="Country","",IF(ISNUMBER($H295),IF('Order Form'!$K$14="Yes",VLOOKUP('Order Form'!$B$15,Lists!N:O,2,0),""),""))</f>
        <v/>
      </c>
      <c r="X295" s="112"/>
      <c r="Y295" s="111" t="str">
        <f>IF('Order Form'!$F$8="Phone","",IF(ISNUMBER($H295),IF('Order Form'!$K$14="Yes",'Order Form'!$F$8,""),""))</f>
        <v/>
      </c>
      <c r="Z295" s="109" t="str">
        <f>IF('Order Form'!$F$9="Email","",IF(ISNUMBER($H295),IF('Order Form'!$K$14="Yes",'Order Form'!$F$9,""),""))</f>
        <v/>
      </c>
      <c r="AA295" s="50"/>
      <c r="AC295" s="98" t="str">
        <f>IF(ISNUMBER(($H295)),LEFT('Order Form'!$K$10,2),"")</f>
        <v/>
      </c>
      <c r="AD295" s="46"/>
      <c r="AE295" s="98" t="str">
        <f>IF(AC295="GR",LEFT('Order Form'!$K$11,2),"")</f>
        <v/>
      </c>
      <c r="AF295" s="46"/>
      <c r="AG295" s="50"/>
      <c r="AH295" s="50"/>
      <c r="AI295" s="98" t="str">
        <f>IF(ISNUMBER(($H295)),IF('Order Form'!$K$16="Yes","P",""),"")</f>
        <v/>
      </c>
      <c r="AJ295" s="46"/>
      <c r="AK295" s="118"/>
      <c r="AL295" s="118"/>
      <c r="AM295" s="46"/>
      <c r="AN295" s="46"/>
      <c r="AO295" s="50"/>
      <c r="AP295" s="46"/>
      <c r="AQ295" s="50"/>
      <c r="AR295" s="50"/>
      <c r="AS295" s="50"/>
      <c r="AZ295" s="98" t="str">
        <f>IF(ISNUMBER(($H295)),IF('Order Form'!$K$15="Yes","Y",""),"")</f>
        <v/>
      </c>
      <c r="BD295" s="99" t="e">
        <f>IF('Order Form'!#REF!&gt;0,"OF"," ")</f>
        <v>#REF!</v>
      </c>
      <c r="BE295" s="98" t="e">
        <f>IF('Order Form'!#REF!&gt;0,"Y"," ")</f>
        <v>#REF!</v>
      </c>
      <c r="BF295" s="98" t="e">
        <f>IF('Order Form'!#REF!&gt;0,"STANDARD"," ")</f>
        <v>#REF!</v>
      </c>
    </row>
    <row r="296" spans="1:58">
      <c r="A296" s="46"/>
      <c r="B296" s="105" t="str">
        <f>IF(ISNUMBER(($H296)),'Order Form'!$D$5,"")</f>
        <v/>
      </c>
      <c r="C296" s="104" t="str">
        <f>IF(ISNUMBER(($H296)),'Order Form'!$G$5,"")</f>
        <v/>
      </c>
      <c r="D296" s="104" t="e">
        <f>IF('Order Form'!#REF!="","",IF(ISNUMBER(($H296)),'Order Form'!#REF!,""))</f>
        <v>#REF!</v>
      </c>
      <c r="E296" s="47"/>
      <c r="F296" s="103" t="str">
        <f>IF(ISNUMBER((H296)),SUBSTITUTE(SUBSTITUTE('Order Form'!#REF!,"-","")," ",""),"")</f>
        <v/>
      </c>
      <c r="G296" s="48"/>
      <c r="H296" s="102" t="e">
        <f>IF('Order Form'!#REF!&gt;0,'Order Form'!#REF!," ")</f>
        <v>#REF!</v>
      </c>
      <c r="I296" s="101" t="str">
        <f>IF('Order Form'!$K$13="Yes",(IF('Order Form'!#REF!&gt;0,"",IF('Order Form'!$K$10&lt;&gt;"GR - Gratis",IF('Order Form'!#REF!=0,"",IF(ISNUMBER($H296),'Order Form'!#REF!,"")),""))),"")</f>
        <v/>
      </c>
      <c r="J296" s="101" t="str">
        <f>IF('Order Form'!$K$13="Yes",(IF('Order Form'!#REF!=0,"",IF('Order Form'!$K$10&lt;&gt;"GR - Gratis",IF(ISNUMBER($H296),'Order Form'!#REF!,""),""))),"")</f>
        <v/>
      </c>
      <c r="K296" s="49"/>
      <c r="L296" s="101" t="e">
        <f>IF('Order Form'!#REF!&gt;0,"",IF('Order Form'!#REF!=0,"",IF('Order Form'!$K$10&lt;&gt;"GR - Gratis",IF('Order Form'!$K$12="Yes",IF(ISNUMBER($H296),'Order Form'!#REF!*100,""),""),"")))</f>
        <v>#REF!</v>
      </c>
      <c r="M296" s="101" t="e">
        <f>IF('Order Form'!#REF!&gt;0,"",IF('Order Form'!$K$17=0,"",IF('Order Form'!$K$17=0,"",IF('Order Form'!$K$10&lt;&gt;"GR - Gratis",IF('Order Form'!$K$12="Yes",IF(ISNUMBER($H296),'Order Form'!$K$17*100,""),""),""))))</f>
        <v>#REF!</v>
      </c>
      <c r="N296" s="50"/>
      <c r="O296" s="100" t="str">
        <f>IF('Order Form'!$B$8="Name / Attent Of","",IF(ISNUMBER($H296),IF('Order Form'!$K$14="Yes",'Order Form'!$B$8,""),""))</f>
        <v/>
      </c>
      <c r="P296" s="108" t="str">
        <f>IF('Order Form'!$B$9="Company / Department","",IF(ISNUMBER($H296),IF('Order Form'!$K$14="Yes",'Order Form'!$B$9,""),""))</f>
        <v/>
      </c>
      <c r="Q296" s="100" t="str">
        <f>IF('Order Form'!$B$10="Address 1","",IF(ISNUMBER($H296),IF('Order Form'!$K$14="Yes",'Order Form'!$B$10,""),""))</f>
        <v/>
      </c>
      <c r="R296" s="100" t="str">
        <f>IF('Order Form'!$B$11="Address 2","",IF(ISNUMBER($H296),IF('Order Form'!$K$14="Yes",'Order Form'!$B$11,""),""))</f>
        <v/>
      </c>
      <c r="S296" s="108" t="str">
        <f>IF('Order Form'!$B$12="Address 3","",IF(ISNUMBER($H296),IF('Order Form'!$K$14="Yes",'Order Form'!$B$12,""),""))</f>
        <v/>
      </c>
      <c r="T296" s="100" t="str">
        <f>IF('Order Form'!$B$13="Town","",IF(ISNUMBER($H296),IF('Order Form'!$K$14="Yes",'Order Form'!$B$13,""),""))</f>
        <v/>
      </c>
      <c r="U296" s="46"/>
      <c r="V296" s="115" t="str">
        <f>IF('Order Form'!$B$14="Post Code","",IF(ISNUMBER($H296),IF('Order Form'!$K$14="Yes",'Order Form'!$B$14,""),""))</f>
        <v/>
      </c>
      <c r="W296" s="110" t="str">
        <f>IF('Order Form'!$B$15="Country","",IF(ISNUMBER($H296),IF('Order Form'!$K$14="Yes",VLOOKUP('Order Form'!$B$15,Lists!N:O,2,0),""),""))</f>
        <v/>
      </c>
      <c r="X296" s="112"/>
      <c r="Y296" s="111" t="str">
        <f>IF('Order Form'!$F$8="Phone","",IF(ISNUMBER($H296),IF('Order Form'!$K$14="Yes",'Order Form'!$F$8,""),""))</f>
        <v/>
      </c>
      <c r="Z296" s="109" t="str">
        <f>IF('Order Form'!$F$9="Email","",IF(ISNUMBER($H296),IF('Order Form'!$K$14="Yes",'Order Form'!$F$9,""),""))</f>
        <v/>
      </c>
      <c r="AA296" s="50"/>
      <c r="AC296" s="98" t="str">
        <f>IF(ISNUMBER(($H296)),LEFT('Order Form'!$K$10,2),"")</f>
        <v/>
      </c>
      <c r="AD296" s="46"/>
      <c r="AE296" s="98" t="str">
        <f>IF(AC296="GR",LEFT('Order Form'!$K$11,2),"")</f>
        <v/>
      </c>
      <c r="AF296" s="46"/>
      <c r="AG296" s="50"/>
      <c r="AH296" s="50"/>
      <c r="AI296" s="98" t="str">
        <f>IF(ISNUMBER(($H296)),IF('Order Form'!$K$16="Yes","P",""),"")</f>
        <v/>
      </c>
      <c r="AJ296" s="46"/>
      <c r="AK296" s="118"/>
      <c r="AL296" s="118"/>
      <c r="AM296" s="46"/>
      <c r="AN296" s="46"/>
      <c r="AO296" s="50"/>
      <c r="AP296" s="46"/>
      <c r="AQ296" s="50"/>
      <c r="AR296" s="50"/>
      <c r="AS296" s="50"/>
      <c r="AZ296" s="98" t="str">
        <f>IF(ISNUMBER(($H296)),IF('Order Form'!$K$15="Yes","Y",""),"")</f>
        <v/>
      </c>
      <c r="BD296" s="99" t="e">
        <f>IF('Order Form'!#REF!&gt;0,"OF"," ")</f>
        <v>#REF!</v>
      </c>
      <c r="BE296" s="98" t="e">
        <f>IF('Order Form'!#REF!&gt;0,"Y"," ")</f>
        <v>#REF!</v>
      </c>
      <c r="BF296" s="98" t="e">
        <f>IF('Order Form'!#REF!&gt;0,"STANDARD"," ")</f>
        <v>#REF!</v>
      </c>
    </row>
    <row r="297" spans="1:58">
      <c r="A297" s="46"/>
      <c r="B297" s="105" t="str">
        <f>IF(ISNUMBER(($H297)),'Order Form'!$D$5,"")</f>
        <v/>
      </c>
      <c r="C297" s="104" t="str">
        <f>IF(ISNUMBER(($H297)),'Order Form'!$G$5,"")</f>
        <v/>
      </c>
      <c r="D297" s="104" t="e">
        <f>IF('Order Form'!#REF!="","",IF(ISNUMBER(($H297)),'Order Form'!#REF!,""))</f>
        <v>#REF!</v>
      </c>
      <c r="E297" s="47"/>
      <c r="F297" s="103" t="str">
        <f>IF(ISNUMBER((H297)),SUBSTITUTE(SUBSTITUTE('Order Form'!#REF!,"-","")," ",""),"")</f>
        <v/>
      </c>
      <c r="G297" s="48"/>
      <c r="H297" s="102" t="e">
        <f>IF('Order Form'!#REF!&gt;0,'Order Form'!#REF!," ")</f>
        <v>#REF!</v>
      </c>
      <c r="I297" s="101" t="str">
        <f>IF('Order Form'!$K$13="Yes",(IF('Order Form'!#REF!&gt;0,"",IF('Order Form'!$K$10&lt;&gt;"GR - Gratis",IF('Order Form'!#REF!=0,"",IF(ISNUMBER($H297),'Order Form'!#REF!,"")),""))),"")</f>
        <v/>
      </c>
      <c r="J297" s="101" t="str">
        <f>IF('Order Form'!$K$13="Yes",(IF('Order Form'!#REF!=0,"",IF('Order Form'!$K$10&lt;&gt;"GR - Gratis",IF(ISNUMBER($H297),'Order Form'!#REF!,""),""))),"")</f>
        <v/>
      </c>
      <c r="K297" s="49"/>
      <c r="L297" s="101" t="e">
        <f>IF('Order Form'!#REF!&gt;0,"",IF('Order Form'!#REF!=0,"",IF('Order Form'!$K$10&lt;&gt;"GR - Gratis",IF('Order Form'!$K$12="Yes",IF(ISNUMBER($H297),'Order Form'!#REF!*100,""),""),"")))</f>
        <v>#REF!</v>
      </c>
      <c r="M297" s="101" t="e">
        <f>IF('Order Form'!#REF!&gt;0,"",IF('Order Form'!$K$17=0,"",IF('Order Form'!$K$17=0,"",IF('Order Form'!$K$10&lt;&gt;"GR - Gratis",IF('Order Form'!$K$12="Yes",IF(ISNUMBER($H297),'Order Form'!$K$17*100,""),""),""))))</f>
        <v>#REF!</v>
      </c>
      <c r="N297" s="50"/>
      <c r="O297" s="100" t="str">
        <f>IF('Order Form'!$B$8="Name / Attent Of","",IF(ISNUMBER($H297),IF('Order Form'!$K$14="Yes",'Order Form'!$B$8,""),""))</f>
        <v/>
      </c>
      <c r="P297" s="108" t="str">
        <f>IF('Order Form'!$B$9="Company / Department","",IF(ISNUMBER($H297),IF('Order Form'!$K$14="Yes",'Order Form'!$B$9,""),""))</f>
        <v/>
      </c>
      <c r="Q297" s="100" t="str">
        <f>IF('Order Form'!$B$10="Address 1","",IF(ISNUMBER($H297),IF('Order Form'!$K$14="Yes",'Order Form'!$B$10,""),""))</f>
        <v/>
      </c>
      <c r="R297" s="100" t="str">
        <f>IF('Order Form'!$B$11="Address 2","",IF(ISNUMBER($H297),IF('Order Form'!$K$14="Yes",'Order Form'!$B$11,""),""))</f>
        <v/>
      </c>
      <c r="S297" s="108" t="str">
        <f>IF('Order Form'!$B$12="Address 3","",IF(ISNUMBER($H297),IF('Order Form'!$K$14="Yes",'Order Form'!$B$12,""),""))</f>
        <v/>
      </c>
      <c r="T297" s="100" t="str">
        <f>IF('Order Form'!$B$13="Town","",IF(ISNUMBER($H297),IF('Order Form'!$K$14="Yes",'Order Form'!$B$13,""),""))</f>
        <v/>
      </c>
      <c r="U297" s="46"/>
      <c r="V297" s="115" t="str">
        <f>IF('Order Form'!$B$14="Post Code","",IF(ISNUMBER($H297),IF('Order Form'!$K$14="Yes",'Order Form'!$B$14,""),""))</f>
        <v/>
      </c>
      <c r="W297" s="110" t="str">
        <f>IF('Order Form'!$B$15="Country","",IF(ISNUMBER($H297),IF('Order Form'!$K$14="Yes",VLOOKUP('Order Form'!$B$15,Lists!N:O,2,0),""),""))</f>
        <v/>
      </c>
      <c r="X297" s="112"/>
      <c r="Y297" s="111" t="str">
        <f>IF('Order Form'!$F$8="Phone","",IF(ISNUMBER($H297),IF('Order Form'!$K$14="Yes",'Order Form'!$F$8,""),""))</f>
        <v/>
      </c>
      <c r="Z297" s="109" t="str">
        <f>IF('Order Form'!$F$9="Email","",IF(ISNUMBER($H297),IF('Order Form'!$K$14="Yes",'Order Form'!$F$9,""),""))</f>
        <v/>
      </c>
      <c r="AA297" s="50"/>
      <c r="AC297" s="98" t="str">
        <f>IF(ISNUMBER(($H297)),LEFT('Order Form'!$K$10,2),"")</f>
        <v/>
      </c>
      <c r="AD297" s="46"/>
      <c r="AE297" s="98" t="str">
        <f>IF(AC297="GR",LEFT('Order Form'!$K$11,2),"")</f>
        <v/>
      </c>
      <c r="AF297" s="46"/>
      <c r="AG297" s="50"/>
      <c r="AH297" s="50"/>
      <c r="AI297" s="98" t="str">
        <f>IF(ISNUMBER(($H297)),IF('Order Form'!$K$16="Yes","P",""),"")</f>
        <v/>
      </c>
      <c r="AJ297" s="46"/>
      <c r="AK297" s="118"/>
      <c r="AL297" s="118"/>
      <c r="AM297" s="46"/>
      <c r="AN297" s="46"/>
      <c r="AO297" s="50"/>
      <c r="AP297" s="46"/>
      <c r="AQ297" s="50"/>
      <c r="AR297" s="50"/>
      <c r="AS297" s="50"/>
      <c r="AZ297" s="98" t="str">
        <f>IF(ISNUMBER(($H297)),IF('Order Form'!$K$15="Yes","Y",""),"")</f>
        <v/>
      </c>
      <c r="BD297" s="99" t="e">
        <f>IF('Order Form'!#REF!&gt;0,"OF"," ")</f>
        <v>#REF!</v>
      </c>
      <c r="BE297" s="98" t="e">
        <f>IF('Order Form'!#REF!&gt;0,"Y"," ")</f>
        <v>#REF!</v>
      </c>
      <c r="BF297" s="98" t="e">
        <f>IF('Order Form'!#REF!&gt;0,"STANDARD"," ")</f>
        <v>#REF!</v>
      </c>
    </row>
    <row r="298" spans="1:58">
      <c r="A298" s="46"/>
      <c r="B298" s="105" t="str">
        <f>IF(ISNUMBER(($H298)),'Order Form'!$D$5,"")</f>
        <v/>
      </c>
      <c r="C298" s="104" t="str">
        <f>IF(ISNUMBER(($H298)),'Order Form'!$G$5,"")</f>
        <v/>
      </c>
      <c r="D298" s="104" t="e">
        <f>IF('Order Form'!#REF!="","",IF(ISNUMBER(($H298)),'Order Form'!#REF!,""))</f>
        <v>#REF!</v>
      </c>
      <c r="E298" s="47"/>
      <c r="F298" s="103" t="str">
        <f>IF(ISNUMBER((H298)),SUBSTITUTE(SUBSTITUTE('Order Form'!#REF!,"-","")," ",""),"")</f>
        <v/>
      </c>
      <c r="G298" s="48"/>
      <c r="H298" s="102" t="e">
        <f>IF('Order Form'!#REF!&gt;0,'Order Form'!#REF!," ")</f>
        <v>#REF!</v>
      </c>
      <c r="I298" s="101" t="str">
        <f>IF('Order Form'!$K$13="Yes",(IF('Order Form'!#REF!&gt;0,"",IF('Order Form'!$K$10&lt;&gt;"GR - Gratis",IF('Order Form'!#REF!=0,"",IF(ISNUMBER($H298),'Order Form'!#REF!,"")),""))),"")</f>
        <v/>
      </c>
      <c r="J298" s="101" t="str">
        <f>IF('Order Form'!$K$13="Yes",(IF('Order Form'!#REF!=0,"",IF('Order Form'!$K$10&lt;&gt;"GR - Gratis",IF(ISNUMBER($H298),'Order Form'!#REF!,""),""))),"")</f>
        <v/>
      </c>
      <c r="K298" s="49"/>
      <c r="L298" s="101" t="e">
        <f>IF('Order Form'!#REF!&gt;0,"",IF('Order Form'!#REF!=0,"",IF('Order Form'!$K$10&lt;&gt;"GR - Gratis",IF('Order Form'!$K$12="Yes",IF(ISNUMBER($H298),'Order Form'!#REF!*100,""),""),"")))</f>
        <v>#REF!</v>
      </c>
      <c r="M298" s="101" t="e">
        <f>IF('Order Form'!#REF!&gt;0,"",IF('Order Form'!$K$17=0,"",IF('Order Form'!$K$17=0,"",IF('Order Form'!$K$10&lt;&gt;"GR - Gratis",IF('Order Form'!$K$12="Yes",IF(ISNUMBER($H298),'Order Form'!$K$17*100,""),""),""))))</f>
        <v>#REF!</v>
      </c>
      <c r="N298" s="50"/>
      <c r="O298" s="100" t="str">
        <f>IF('Order Form'!$B$8="Name / Attent Of","",IF(ISNUMBER($H298),IF('Order Form'!$K$14="Yes",'Order Form'!$B$8,""),""))</f>
        <v/>
      </c>
      <c r="P298" s="108" t="str">
        <f>IF('Order Form'!$B$9="Company / Department","",IF(ISNUMBER($H298),IF('Order Form'!$K$14="Yes",'Order Form'!$B$9,""),""))</f>
        <v/>
      </c>
      <c r="Q298" s="100" t="str">
        <f>IF('Order Form'!$B$10="Address 1","",IF(ISNUMBER($H298),IF('Order Form'!$K$14="Yes",'Order Form'!$B$10,""),""))</f>
        <v/>
      </c>
      <c r="R298" s="100" t="str">
        <f>IF('Order Form'!$B$11="Address 2","",IF(ISNUMBER($H298),IF('Order Form'!$K$14="Yes",'Order Form'!$B$11,""),""))</f>
        <v/>
      </c>
      <c r="S298" s="108" t="str">
        <f>IF('Order Form'!$B$12="Address 3","",IF(ISNUMBER($H298),IF('Order Form'!$K$14="Yes",'Order Form'!$B$12,""),""))</f>
        <v/>
      </c>
      <c r="T298" s="100" t="str">
        <f>IF('Order Form'!$B$13="Town","",IF(ISNUMBER($H298),IF('Order Form'!$K$14="Yes",'Order Form'!$B$13,""),""))</f>
        <v/>
      </c>
      <c r="U298" s="46"/>
      <c r="V298" s="115" t="str">
        <f>IF('Order Form'!$B$14="Post Code","",IF(ISNUMBER($H298),IF('Order Form'!$K$14="Yes",'Order Form'!$B$14,""),""))</f>
        <v/>
      </c>
      <c r="W298" s="110" t="str">
        <f>IF('Order Form'!$B$15="Country","",IF(ISNUMBER($H298),IF('Order Form'!$K$14="Yes",VLOOKUP('Order Form'!$B$15,Lists!N:O,2,0),""),""))</f>
        <v/>
      </c>
      <c r="X298" s="112"/>
      <c r="Y298" s="111" t="str">
        <f>IF('Order Form'!$F$8="Phone","",IF(ISNUMBER($H298),IF('Order Form'!$K$14="Yes",'Order Form'!$F$8,""),""))</f>
        <v/>
      </c>
      <c r="Z298" s="109" t="str">
        <f>IF('Order Form'!$F$9="Email","",IF(ISNUMBER($H298),IF('Order Form'!$K$14="Yes",'Order Form'!$F$9,""),""))</f>
        <v/>
      </c>
      <c r="AA298" s="50"/>
      <c r="AC298" s="98" t="str">
        <f>IF(ISNUMBER(($H298)),LEFT('Order Form'!$K$10,2),"")</f>
        <v/>
      </c>
      <c r="AD298" s="46"/>
      <c r="AE298" s="98" t="str">
        <f>IF(AC298="GR",LEFT('Order Form'!$K$11,2),"")</f>
        <v/>
      </c>
      <c r="AF298" s="46"/>
      <c r="AG298" s="50"/>
      <c r="AH298" s="50"/>
      <c r="AI298" s="98" t="str">
        <f>IF(ISNUMBER(($H298)),IF('Order Form'!$K$16="Yes","P",""),"")</f>
        <v/>
      </c>
      <c r="AJ298" s="46"/>
      <c r="AK298" s="118"/>
      <c r="AL298" s="118"/>
      <c r="AM298" s="46"/>
      <c r="AN298" s="46"/>
      <c r="AO298" s="50"/>
      <c r="AP298" s="46"/>
      <c r="AQ298" s="50"/>
      <c r="AR298" s="50"/>
      <c r="AS298" s="50"/>
      <c r="AZ298" s="98" t="str">
        <f>IF(ISNUMBER(($H298)),IF('Order Form'!$K$15="Yes","Y",""),"")</f>
        <v/>
      </c>
      <c r="BD298" s="99" t="e">
        <f>IF('Order Form'!#REF!&gt;0,"OF"," ")</f>
        <v>#REF!</v>
      </c>
      <c r="BE298" s="98" t="e">
        <f>IF('Order Form'!#REF!&gt;0,"Y"," ")</f>
        <v>#REF!</v>
      </c>
      <c r="BF298" s="98" t="e">
        <f>IF('Order Form'!#REF!&gt;0,"STANDARD"," ")</f>
        <v>#REF!</v>
      </c>
    </row>
    <row r="299" spans="1:58">
      <c r="A299" s="46"/>
      <c r="B299" s="105" t="str">
        <f>IF(ISNUMBER(($H299)),'Order Form'!$D$5,"")</f>
        <v/>
      </c>
      <c r="C299" s="104" t="str">
        <f>IF(ISNUMBER(($H299)),'Order Form'!$G$5,"")</f>
        <v/>
      </c>
      <c r="D299" s="104" t="e">
        <f>IF('Order Form'!#REF!="","",IF(ISNUMBER(($H299)),'Order Form'!#REF!,""))</f>
        <v>#REF!</v>
      </c>
      <c r="E299" s="47"/>
      <c r="F299" s="103" t="str">
        <f>IF(ISNUMBER((H299)),SUBSTITUTE(SUBSTITUTE('Order Form'!#REF!,"-","")," ",""),"")</f>
        <v/>
      </c>
      <c r="G299" s="48"/>
      <c r="H299" s="102" t="e">
        <f>IF('Order Form'!#REF!&gt;0,'Order Form'!#REF!," ")</f>
        <v>#REF!</v>
      </c>
      <c r="I299" s="101" t="str">
        <f>IF('Order Form'!$K$13="Yes",(IF('Order Form'!#REF!&gt;0,"",IF('Order Form'!$K$10&lt;&gt;"GR - Gratis",IF('Order Form'!#REF!=0,"",IF(ISNUMBER($H299),'Order Form'!#REF!,"")),""))),"")</f>
        <v/>
      </c>
      <c r="J299" s="101" t="str">
        <f>IF('Order Form'!$K$13="Yes",(IF('Order Form'!#REF!=0,"",IF('Order Form'!$K$10&lt;&gt;"GR - Gratis",IF(ISNUMBER($H299),'Order Form'!#REF!,""),""))),"")</f>
        <v/>
      </c>
      <c r="K299" s="49"/>
      <c r="L299" s="101" t="e">
        <f>IF('Order Form'!#REF!&gt;0,"",IF('Order Form'!#REF!=0,"",IF('Order Form'!$K$10&lt;&gt;"GR - Gratis",IF('Order Form'!$K$12="Yes",IF(ISNUMBER($H299),'Order Form'!#REF!*100,""),""),"")))</f>
        <v>#REF!</v>
      </c>
      <c r="M299" s="101" t="e">
        <f>IF('Order Form'!#REF!&gt;0,"",IF('Order Form'!$K$17=0,"",IF('Order Form'!$K$17=0,"",IF('Order Form'!$K$10&lt;&gt;"GR - Gratis",IF('Order Form'!$K$12="Yes",IF(ISNUMBER($H299),'Order Form'!$K$17*100,""),""),""))))</f>
        <v>#REF!</v>
      </c>
      <c r="N299" s="50"/>
      <c r="O299" s="100" t="str">
        <f>IF('Order Form'!$B$8="Name / Attent Of","",IF(ISNUMBER($H299),IF('Order Form'!$K$14="Yes",'Order Form'!$B$8,""),""))</f>
        <v/>
      </c>
      <c r="P299" s="108" t="str">
        <f>IF('Order Form'!$B$9="Company / Department","",IF(ISNUMBER($H299),IF('Order Form'!$K$14="Yes",'Order Form'!$B$9,""),""))</f>
        <v/>
      </c>
      <c r="Q299" s="100" t="str">
        <f>IF('Order Form'!$B$10="Address 1","",IF(ISNUMBER($H299),IF('Order Form'!$K$14="Yes",'Order Form'!$B$10,""),""))</f>
        <v/>
      </c>
      <c r="R299" s="100" t="str">
        <f>IF('Order Form'!$B$11="Address 2","",IF(ISNUMBER($H299),IF('Order Form'!$K$14="Yes",'Order Form'!$B$11,""),""))</f>
        <v/>
      </c>
      <c r="S299" s="108" t="str">
        <f>IF('Order Form'!$B$12="Address 3","",IF(ISNUMBER($H299),IF('Order Form'!$K$14="Yes",'Order Form'!$B$12,""),""))</f>
        <v/>
      </c>
      <c r="T299" s="100" t="str">
        <f>IF('Order Form'!$B$13="Town","",IF(ISNUMBER($H299),IF('Order Form'!$K$14="Yes",'Order Form'!$B$13,""),""))</f>
        <v/>
      </c>
      <c r="U299" s="46"/>
      <c r="V299" s="115" t="str">
        <f>IF('Order Form'!$B$14="Post Code","",IF(ISNUMBER($H299),IF('Order Form'!$K$14="Yes",'Order Form'!$B$14,""),""))</f>
        <v/>
      </c>
      <c r="W299" s="110" t="str">
        <f>IF('Order Form'!$B$15="Country","",IF(ISNUMBER($H299),IF('Order Form'!$K$14="Yes",VLOOKUP('Order Form'!$B$15,Lists!N:O,2,0),""),""))</f>
        <v/>
      </c>
      <c r="X299" s="112"/>
      <c r="Y299" s="111" t="str">
        <f>IF('Order Form'!$F$8="Phone","",IF(ISNUMBER($H299),IF('Order Form'!$K$14="Yes",'Order Form'!$F$8,""),""))</f>
        <v/>
      </c>
      <c r="Z299" s="109" t="str">
        <f>IF('Order Form'!$F$9="Email","",IF(ISNUMBER($H299),IF('Order Form'!$K$14="Yes",'Order Form'!$F$9,""),""))</f>
        <v/>
      </c>
      <c r="AA299" s="50"/>
      <c r="AC299" s="98" t="str">
        <f>IF(ISNUMBER(($H299)),LEFT('Order Form'!$K$10,2),"")</f>
        <v/>
      </c>
      <c r="AD299" s="46"/>
      <c r="AE299" s="98" t="str">
        <f>IF(AC299="GR",LEFT('Order Form'!$K$11,2),"")</f>
        <v/>
      </c>
      <c r="AF299" s="46"/>
      <c r="AG299" s="50"/>
      <c r="AH299" s="50"/>
      <c r="AI299" s="98" t="str">
        <f>IF(ISNUMBER(($H299)),IF('Order Form'!$K$16="Yes","P",""),"")</f>
        <v/>
      </c>
      <c r="AJ299" s="46"/>
      <c r="AK299" s="118"/>
      <c r="AL299" s="118"/>
      <c r="AM299" s="46"/>
      <c r="AN299" s="46"/>
      <c r="AO299" s="50"/>
      <c r="AP299" s="46"/>
      <c r="AQ299" s="50"/>
      <c r="AR299" s="50"/>
      <c r="AS299" s="50"/>
      <c r="AZ299" s="98" t="str">
        <f>IF(ISNUMBER(($H299)),IF('Order Form'!$K$15="Yes","Y",""),"")</f>
        <v/>
      </c>
      <c r="BD299" s="99" t="e">
        <f>IF('Order Form'!#REF!&gt;0,"OF"," ")</f>
        <v>#REF!</v>
      </c>
      <c r="BE299" s="98" t="e">
        <f>IF('Order Form'!#REF!&gt;0,"Y"," ")</f>
        <v>#REF!</v>
      </c>
      <c r="BF299" s="98" t="e">
        <f>IF('Order Form'!#REF!&gt;0,"STANDARD"," ")</f>
        <v>#REF!</v>
      </c>
    </row>
    <row r="300" spans="1:58">
      <c r="A300" s="46"/>
      <c r="B300" s="105" t="str">
        <f>IF(ISNUMBER(($H300)),'Order Form'!$D$5,"")</f>
        <v/>
      </c>
      <c r="C300" s="104" t="str">
        <f>IF(ISNUMBER(($H300)),'Order Form'!$G$5,"")</f>
        <v/>
      </c>
      <c r="D300" s="104" t="e">
        <f>IF('Order Form'!#REF!="","",IF(ISNUMBER(($H300)),'Order Form'!#REF!,""))</f>
        <v>#REF!</v>
      </c>
      <c r="E300" s="47"/>
      <c r="F300" s="103" t="str">
        <f>IF(ISNUMBER((H300)),SUBSTITUTE(SUBSTITUTE('Order Form'!#REF!,"-","")," ",""),"")</f>
        <v/>
      </c>
      <c r="G300" s="48"/>
      <c r="H300" s="102" t="e">
        <f>IF('Order Form'!#REF!&gt;0,'Order Form'!#REF!," ")</f>
        <v>#REF!</v>
      </c>
      <c r="I300" s="101" t="str">
        <f>IF('Order Form'!$K$13="Yes",(IF('Order Form'!#REF!&gt;0,"",IF('Order Form'!$K$10&lt;&gt;"GR - Gratis",IF('Order Form'!#REF!=0,"",IF(ISNUMBER($H300),'Order Form'!#REF!,"")),""))),"")</f>
        <v/>
      </c>
      <c r="J300" s="101" t="str">
        <f>IF('Order Form'!$K$13="Yes",(IF('Order Form'!#REF!=0,"",IF('Order Form'!$K$10&lt;&gt;"GR - Gratis",IF(ISNUMBER($H300),'Order Form'!#REF!,""),""))),"")</f>
        <v/>
      </c>
      <c r="K300" s="49"/>
      <c r="L300" s="101" t="e">
        <f>IF('Order Form'!#REF!&gt;0,"",IF('Order Form'!#REF!=0,"",IF('Order Form'!$K$10&lt;&gt;"GR - Gratis",IF('Order Form'!$K$12="Yes",IF(ISNUMBER($H300),'Order Form'!#REF!*100,""),""),"")))</f>
        <v>#REF!</v>
      </c>
      <c r="M300" s="101" t="e">
        <f>IF('Order Form'!#REF!&gt;0,"",IF('Order Form'!$K$17=0,"",IF('Order Form'!$K$17=0,"",IF('Order Form'!$K$10&lt;&gt;"GR - Gratis",IF('Order Form'!$K$12="Yes",IF(ISNUMBER($H300),'Order Form'!$K$17*100,""),""),""))))</f>
        <v>#REF!</v>
      </c>
      <c r="N300" s="50"/>
      <c r="O300" s="100" t="str">
        <f>IF('Order Form'!$B$8="Name / Attent Of","",IF(ISNUMBER($H300),IF('Order Form'!$K$14="Yes",'Order Form'!$B$8,""),""))</f>
        <v/>
      </c>
      <c r="P300" s="108" t="str">
        <f>IF('Order Form'!$B$9="Company / Department","",IF(ISNUMBER($H300),IF('Order Form'!$K$14="Yes",'Order Form'!$B$9,""),""))</f>
        <v/>
      </c>
      <c r="Q300" s="100" t="str">
        <f>IF('Order Form'!$B$10="Address 1","",IF(ISNUMBER($H300),IF('Order Form'!$K$14="Yes",'Order Form'!$B$10,""),""))</f>
        <v/>
      </c>
      <c r="R300" s="100" t="str">
        <f>IF('Order Form'!$B$11="Address 2","",IF(ISNUMBER($H300),IF('Order Form'!$K$14="Yes",'Order Form'!$B$11,""),""))</f>
        <v/>
      </c>
      <c r="S300" s="108" t="str">
        <f>IF('Order Form'!$B$12="Address 3","",IF(ISNUMBER($H300),IF('Order Form'!$K$14="Yes",'Order Form'!$B$12,""),""))</f>
        <v/>
      </c>
      <c r="T300" s="100" t="str">
        <f>IF('Order Form'!$B$13="Town","",IF(ISNUMBER($H300),IF('Order Form'!$K$14="Yes",'Order Form'!$B$13,""),""))</f>
        <v/>
      </c>
      <c r="U300" s="46"/>
      <c r="V300" s="115" t="str">
        <f>IF('Order Form'!$B$14="Post Code","",IF(ISNUMBER($H300),IF('Order Form'!$K$14="Yes",'Order Form'!$B$14,""),""))</f>
        <v/>
      </c>
      <c r="W300" s="110" t="str">
        <f>IF('Order Form'!$B$15="Country","",IF(ISNUMBER($H300),IF('Order Form'!$K$14="Yes",VLOOKUP('Order Form'!$B$15,Lists!N:O,2,0),""),""))</f>
        <v/>
      </c>
      <c r="X300" s="112"/>
      <c r="Y300" s="111" t="str">
        <f>IF('Order Form'!$F$8="Phone","",IF(ISNUMBER($H300),IF('Order Form'!$K$14="Yes",'Order Form'!$F$8,""),""))</f>
        <v/>
      </c>
      <c r="Z300" s="109" t="str">
        <f>IF('Order Form'!$F$9="Email","",IF(ISNUMBER($H300),IF('Order Form'!$K$14="Yes",'Order Form'!$F$9,""),""))</f>
        <v/>
      </c>
      <c r="AA300" s="50"/>
      <c r="AC300" s="98" t="str">
        <f>IF(ISNUMBER(($H300)),LEFT('Order Form'!$K$10,2),"")</f>
        <v/>
      </c>
      <c r="AD300" s="46"/>
      <c r="AE300" s="98" t="str">
        <f>IF(AC300="GR",LEFT('Order Form'!$K$11,2),"")</f>
        <v/>
      </c>
      <c r="AF300" s="46"/>
      <c r="AG300" s="50"/>
      <c r="AH300" s="50"/>
      <c r="AI300" s="98" t="str">
        <f>IF(ISNUMBER(($H300)),IF('Order Form'!$K$16="Yes","P",""),"")</f>
        <v/>
      </c>
      <c r="AJ300" s="46"/>
      <c r="AK300" s="118"/>
      <c r="AL300" s="118"/>
      <c r="AM300" s="46"/>
      <c r="AN300" s="46"/>
      <c r="AO300" s="50"/>
      <c r="AP300" s="46"/>
      <c r="AQ300" s="50"/>
      <c r="AR300" s="50"/>
      <c r="AS300" s="50"/>
      <c r="AZ300" s="98" t="str">
        <f>IF(ISNUMBER(($H300)),IF('Order Form'!$K$15="Yes","Y",""),"")</f>
        <v/>
      </c>
      <c r="BD300" s="99" t="e">
        <f>IF('Order Form'!#REF!&gt;0,"OF"," ")</f>
        <v>#REF!</v>
      </c>
      <c r="BE300" s="98" t="e">
        <f>IF('Order Form'!#REF!&gt;0,"Y"," ")</f>
        <v>#REF!</v>
      </c>
      <c r="BF300" s="98" t="e">
        <f>IF('Order Form'!#REF!&gt;0,"STANDARD"," ")</f>
        <v>#REF!</v>
      </c>
    </row>
    <row r="301" spans="1:58">
      <c r="A301" s="46"/>
      <c r="B301" s="105" t="str">
        <f>IF(ISNUMBER(($H301)),'Order Form'!$D$5,"")</f>
        <v/>
      </c>
      <c r="C301" s="104" t="str">
        <f>IF(ISNUMBER(($H301)),'Order Form'!$G$5,"")</f>
        <v/>
      </c>
      <c r="D301" s="104" t="e">
        <f>IF('Order Form'!#REF!="","",IF(ISNUMBER(($H301)),'Order Form'!#REF!,""))</f>
        <v>#REF!</v>
      </c>
      <c r="E301" s="47"/>
      <c r="F301" s="103" t="str">
        <f>IF(ISNUMBER((H301)),SUBSTITUTE(SUBSTITUTE('Order Form'!#REF!,"-","")," ",""),"")</f>
        <v/>
      </c>
      <c r="G301" s="48"/>
      <c r="H301" s="102" t="e">
        <f>IF('Order Form'!#REF!&gt;0,'Order Form'!#REF!," ")</f>
        <v>#REF!</v>
      </c>
      <c r="I301" s="101" t="str">
        <f>IF('Order Form'!$K$13="Yes",(IF('Order Form'!#REF!&gt;0,"",IF('Order Form'!$K$10&lt;&gt;"GR - Gratis",IF('Order Form'!#REF!=0,"",IF(ISNUMBER($H301),'Order Form'!#REF!,"")),""))),"")</f>
        <v/>
      </c>
      <c r="J301" s="101" t="str">
        <f>IF('Order Form'!$K$13="Yes",(IF('Order Form'!#REF!=0,"",IF('Order Form'!$K$10&lt;&gt;"GR - Gratis",IF(ISNUMBER($H301),'Order Form'!#REF!,""),""))),"")</f>
        <v/>
      </c>
      <c r="K301" s="49"/>
      <c r="L301" s="101" t="e">
        <f>IF('Order Form'!#REF!&gt;0,"",IF('Order Form'!#REF!=0,"",IF('Order Form'!$K$10&lt;&gt;"GR - Gratis",IF('Order Form'!$K$12="Yes",IF(ISNUMBER($H301),'Order Form'!#REF!*100,""),""),"")))</f>
        <v>#REF!</v>
      </c>
      <c r="M301" s="101" t="e">
        <f>IF('Order Form'!#REF!&gt;0,"",IF('Order Form'!$K$17=0,"",IF('Order Form'!$K$17=0,"",IF('Order Form'!$K$10&lt;&gt;"GR - Gratis",IF('Order Form'!$K$12="Yes",IF(ISNUMBER($H301),'Order Form'!$K$17*100,""),""),""))))</f>
        <v>#REF!</v>
      </c>
      <c r="N301" s="50"/>
      <c r="O301" s="100" t="str">
        <f>IF('Order Form'!$B$8="Name / Attent Of","",IF(ISNUMBER($H301),IF('Order Form'!$K$14="Yes",'Order Form'!$B$8,""),""))</f>
        <v/>
      </c>
      <c r="P301" s="108" t="str">
        <f>IF('Order Form'!$B$9="Company / Department","",IF(ISNUMBER($H301),IF('Order Form'!$K$14="Yes",'Order Form'!$B$9,""),""))</f>
        <v/>
      </c>
      <c r="Q301" s="100" t="str">
        <f>IF('Order Form'!$B$10="Address 1","",IF(ISNUMBER($H301),IF('Order Form'!$K$14="Yes",'Order Form'!$B$10,""),""))</f>
        <v/>
      </c>
      <c r="R301" s="100" t="str">
        <f>IF('Order Form'!$B$11="Address 2","",IF(ISNUMBER($H301),IF('Order Form'!$K$14="Yes",'Order Form'!$B$11,""),""))</f>
        <v/>
      </c>
      <c r="S301" s="108" t="str">
        <f>IF('Order Form'!$B$12="Address 3","",IF(ISNUMBER($H301),IF('Order Form'!$K$14="Yes",'Order Form'!$B$12,""),""))</f>
        <v/>
      </c>
      <c r="T301" s="100" t="str">
        <f>IF('Order Form'!$B$13="Town","",IF(ISNUMBER($H301),IF('Order Form'!$K$14="Yes",'Order Form'!$B$13,""),""))</f>
        <v/>
      </c>
      <c r="U301" s="46"/>
      <c r="V301" s="115" t="str">
        <f>IF('Order Form'!$B$14="Post Code","",IF(ISNUMBER($H301),IF('Order Form'!$K$14="Yes",'Order Form'!$B$14,""),""))</f>
        <v/>
      </c>
      <c r="W301" s="110" t="str">
        <f>IF('Order Form'!$B$15="Country","",IF(ISNUMBER($H301),IF('Order Form'!$K$14="Yes",VLOOKUP('Order Form'!$B$15,Lists!N:O,2,0),""),""))</f>
        <v/>
      </c>
      <c r="X301" s="112"/>
      <c r="Y301" s="111" t="str">
        <f>IF('Order Form'!$F$8="Phone","",IF(ISNUMBER($H301),IF('Order Form'!$K$14="Yes",'Order Form'!$F$8,""),""))</f>
        <v/>
      </c>
      <c r="Z301" s="109" t="str">
        <f>IF('Order Form'!$F$9="Email","",IF(ISNUMBER($H301),IF('Order Form'!$K$14="Yes",'Order Form'!$F$9,""),""))</f>
        <v/>
      </c>
      <c r="AA301" s="50"/>
      <c r="AC301" s="98" t="str">
        <f>IF(ISNUMBER(($H301)),LEFT('Order Form'!$K$10,2),"")</f>
        <v/>
      </c>
      <c r="AD301" s="46"/>
      <c r="AE301" s="98" t="str">
        <f>IF(AC301="GR",LEFT('Order Form'!$K$11,2),"")</f>
        <v/>
      </c>
      <c r="AF301" s="46"/>
      <c r="AG301" s="50"/>
      <c r="AH301" s="50"/>
      <c r="AI301" s="98" t="str">
        <f>IF(ISNUMBER(($H301)),IF('Order Form'!$K$16="Yes","P",""),"")</f>
        <v/>
      </c>
      <c r="AJ301" s="46"/>
      <c r="AK301" s="118"/>
      <c r="AL301" s="118"/>
      <c r="AM301" s="46"/>
      <c r="AN301" s="46"/>
      <c r="AO301" s="50"/>
      <c r="AP301" s="46"/>
      <c r="AQ301" s="50"/>
      <c r="AR301" s="50"/>
      <c r="AS301" s="50"/>
      <c r="AZ301" s="98" t="str">
        <f>IF(ISNUMBER(($H301)),IF('Order Form'!$K$15="Yes","Y",""),"")</f>
        <v/>
      </c>
      <c r="BD301" s="99" t="e">
        <f>IF('Order Form'!#REF!&gt;0,"OF"," ")</f>
        <v>#REF!</v>
      </c>
      <c r="BE301" s="98" t="e">
        <f>IF('Order Form'!#REF!&gt;0,"Y"," ")</f>
        <v>#REF!</v>
      </c>
      <c r="BF301" s="98" t="e">
        <f>IF('Order Form'!#REF!&gt;0,"STANDARD"," ")</f>
        <v>#REF!</v>
      </c>
    </row>
    <row r="302" spans="1:58">
      <c r="A302" s="46"/>
      <c r="B302" s="105" t="str">
        <f>IF(ISNUMBER(($H302)),'Order Form'!$D$5,"")</f>
        <v/>
      </c>
      <c r="C302" s="104" t="str">
        <f>IF(ISNUMBER(($H302)),'Order Form'!$G$5,"")</f>
        <v/>
      </c>
      <c r="D302" s="104" t="e">
        <f>IF('Order Form'!#REF!="","",IF(ISNUMBER(($H302)),'Order Form'!#REF!,""))</f>
        <v>#REF!</v>
      </c>
      <c r="E302" s="47"/>
      <c r="F302" s="103" t="str">
        <f>IF(ISNUMBER((H302)),SUBSTITUTE(SUBSTITUTE('Order Form'!#REF!,"-","")," ",""),"")</f>
        <v/>
      </c>
      <c r="G302" s="48"/>
      <c r="H302" s="102" t="e">
        <f>IF('Order Form'!#REF!&gt;0,'Order Form'!#REF!," ")</f>
        <v>#REF!</v>
      </c>
      <c r="I302" s="101" t="str">
        <f>IF('Order Form'!$K$13="Yes",(IF('Order Form'!#REF!&gt;0,"",IF('Order Form'!$K$10&lt;&gt;"GR - Gratis",IF('Order Form'!#REF!=0,"",IF(ISNUMBER($H302),'Order Form'!#REF!,"")),""))),"")</f>
        <v/>
      </c>
      <c r="J302" s="101" t="str">
        <f>IF('Order Form'!$K$13="Yes",(IF('Order Form'!#REF!=0,"",IF('Order Form'!$K$10&lt;&gt;"GR - Gratis",IF(ISNUMBER($H302),'Order Form'!#REF!,""),""))),"")</f>
        <v/>
      </c>
      <c r="K302" s="49"/>
      <c r="L302" s="101" t="e">
        <f>IF('Order Form'!#REF!&gt;0,"",IF('Order Form'!#REF!=0,"",IF('Order Form'!$K$10&lt;&gt;"GR - Gratis",IF('Order Form'!$K$12="Yes",IF(ISNUMBER($H302),'Order Form'!#REF!*100,""),""),"")))</f>
        <v>#REF!</v>
      </c>
      <c r="M302" s="101" t="e">
        <f>IF('Order Form'!#REF!&gt;0,"",IF('Order Form'!$K$17=0,"",IF('Order Form'!$K$17=0,"",IF('Order Form'!$K$10&lt;&gt;"GR - Gratis",IF('Order Form'!$K$12="Yes",IF(ISNUMBER($H302),'Order Form'!$K$17*100,""),""),""))))</f>
        <v>#REF!</v>
      </c>
      <c r="N302" s="50"/>
      <c r="O302" s="100" t="str">
        <f>IF('Order Form'!$B$8="Name / Attent Of","",IF(ISNUMBER($H302),IF('Order Form'!$K$14="Yes",'Order Form'!$B$8,""),""))</f>
        <v/>
      </c>
      <c r="P302" s="108" t="str">
        <f>IF('Order Form'!$B$9="Company / Department","",IF(ISNUMBER($H302),IF('Order Form'!$K$14="Yes",'Order Form'!$B$9,""),""))</f>
        <v/>
      </c>
      <c r="Q302" s="100" t="str">
        <f>IF('Order Form'!$B$10="Address 1","",IF(ISNUMBER($H302),IF('Order Form'!$K$14="Yes",'Order Form'!$B$10,""),""))</f>
        <v/>
      </c>
      <c r="R302" s="100" t="str">
        <f>IF('Order Form'!$B$11="Address 2","",IF(ISNUMBER($H302),IF('Order Form'!$K$14="Yes",'Order Form'!$B$11,""),""))</f>
        <v/>
      </c>
      <c r="S302" s="108" t="str">
        <f>IF('Order Form'!$B$12="Address 3","",IF(ISNUMBER($H302),IF('Order Form'!$K$14="Yes",'Order Form'!$B$12,""),""))</f>
        <v/>
      </c>
      <c r="T302" s="100" t="str">
        <f>IF('Order Form'!$B$13="Town","",IF(ISNUMBER($H302),IF('Order Form'!$K$14="Yes",'Order Form'!$B$13,""),""))</f>
        <v/>
      </c>
      <c r="U302" s="46"/>
      <c r="V302" s="115" t="str">
        <f>IF('Order Form'!$B$14="Post Code","",IF(ISNUMBER($H302),IF('Order Form'!$K$14="Yes",'Order Form'!$B$14,""),""))</f>
        <v/>
      </c>
      <c r="W302" s="110" t="str">
        <f>IF('Order Form'!$B$15="Country","",IF(ISNUMBER($H302),IF('Order Form'!$K$14="Yes",VLOOKUP('Order Form'!$B$15,Lists!N:O,2,0),""),""))</f>
        <v/>
      </c>
      <c r="X302" s="112"/>
      <c r="Y302" s="111" t="str">
        <f>IF('Order Form'!$F$8="Phone","",IF(ISNUMBER($H302),IF('Order Form'!$K$14="Yes",'Order Form'!$F$8,""),""))</f>
        <v/>
      </c>
      <c r="Z302" s="109" t="str">
        <f>IF('Order Form'!$F$9="Email","",IF(ISNUMBER($H302),IF('Order Form'!$K$14="Yes",'Order Form'!$F$9,""),""))</f>
        <v/>
      </c>
      <c r="AA302" s="50"/>
      <c r="AC302" s="98" t="str">
        <f>IF(ISNUMBER(($H302)),LEFT('Order Form'!$K$10,2),"")</f>
        <v/>
      </c>
      <c r="AD302" s="46"/>
      <c r="AE302" s="98" t="str">
        <f>IF(AC302="GR",LEFT('Order Form'!$K$11,2),"")</f>
        <v/>
      </c>
      <c r="AF302" s="46"/>
      <c r="AG302" s="50"/>
      <c r="AH302" s="50"/>
      <c r="AI302" s="98" t="str">
        <f>IF(ISNUMBER(($H302)),IF('Order Form'!$K$16="Yes","P",""),"")</f>
        <v/>
      </c>
      <c r="AJ302" s="46"/>
      <c r="AK302" s="118"/>
      <c r="AL302" s="118"/>
      <c r="AM302" s="46"/>
      <c r="AN302" s="46"/>
      <c r="AO302" s="50"/>
      <c r="AP302" s="46"/>
      <c r="AQ302" s="50"/>
      <c r="AR302" s="50"/>
      <c r="AS302" s="50"/>
      <c r="AZ302" s="98" t="str">
        <f>IF(ISNUMBER(($H302)),IF('Order Form'!$K$15="Yes","Y",""),"")</f>
        <v/>
      </c>
      <c r="BD302" s="99" t="e">
        <f>IF('Order Form'!#REF!&gt;0,"OF"," ")</f>
        <v>#REF!</v>
      </c>
      <c r="BE302" s="98" t="e">
        <f>IF('Order Form'!#REF!&gt;0,"Y"," ")</f>
        <v>#REF!</v>
      </c>
      <c r="BF302" s="98" t="e">
        <f>IF('Order Form'!#REF!&gt;0,"STANDARD"," ")</f>
        <v>#REF!</v>
      </c>
    </row>
    <row r="303" spans="1:58">
      <c r="A303" s="46"/>
      <c r="B303" s="105" t="str">
        <f>IF(ISNUMBER(($H303)),'Order Form'!$D$5,"")</f>
        <v/>
      </c>
      <c r="C303" s="104" t="str">
        <f>IF(ISNUMBER(($H303)),'Order Form'!$G$5,"")</f>
        <v/>
      </c>
      <c r="D303" s="104" t="e">
        <f>IF('Order Form'!#REF!="","",IF(ISNUMBER(($H303)),'Order Form'!#REF!,""))</f>
        <v>#REF!</v>
      </c>
      <c r="E303" s="47"/>
      <c r="F303" s="103" t="str">
        <f>IF(ISNUMBER((H303)),SUBSTITUTE(SUBSTITUTE('Order Form'!#REF!,"-","")," ",""),"")</f>
        <v/>
      </c>
      <c r="G303" s="48"/>
      <c r="H303" s="102" t="e">
        <f>IF('Order Form'!#REF!&gt;0,'Order Form'!#REF!," ")</f>
        <v>#REF!</v>
      </c>
      <c r="I303" s="101" t="str">
        <f>IF('Order Form'!$K$13="Yes",(IF('Order Form'!#REF!&gt;0,"",IF('Order Form'!$K$10&lt;&gt;"GR - Gratis",IF('Order Form'!#REF!=0,"",IF(ISNUMBER($H303),'Order Form'!#REF!,"")),""))),"")</f>
        <v/>
      </c>
      <c r="J303" s="101" t="str">
        <f>IF('Order Form'!$K$13="Yes",(IF('Order Form'!#REF!=0,"",IF('Order Form'!$K$10&lt;&gt;"GR - Gratis",IF(ISNUMBER($H303),'Order Form'!#REF!,""),""))),"")</f>
        <v/>
      </c>
      <c r="K303" s="49"/>
      <c r="L303" s="101" t="e">
        <f>IF('Order Form'!#REF!&gt;0,"",IF('Order Form'!#REF!=0,"",IF('Order Form'!$K$10&lt;&gt;"GR - Gratis",IF('Order Form'!$K$12="Yes",IF(ISNUMBER($H303),'Order Form'!#REF!*100,""),""),"")))</f>
        <v>#REF!</v>
      </c>
      <c r="M303" s="101" t="e">
        <f>IF('Order Form'!#REF!&gt;0,"",IF('Order Form'!$K$17=0,"",IF('Order Form'!$K$17=0,"",IF('Order Form'!$K$10&lt;&gt;"GR - Gratis",IF('Order Form'!$K$12="Yes",IF(ISNUMBER($H303),'Order Form'!$K$17*100,""),""),""))))</f>
        <v>#REF!</v>
      </c>
      <c r="N303" s="50"/>
      <c r="O303" s="100" t="str">
        <f>IF('Order Form'!$B$8="Name / Attent Of","",IF(ISNUMBER($H303),IF('Order Form'!$K$14="Yes",'Order Form'!$B$8,""),""))</f>
        <v/>
      </c>
      <c r="P303" s="108" t="str">
        <f>IF('Order Form'!$B$9="Company / Department","",IF(ISNUMBER($H303),IF('Order Form'!$K$14="Yes",'Order Form'!$B$9,""),""))</f>
        <v/>
      </c>
      <c r="Q303" s="100" t="str">
        <f>IF('Order Form'!$B$10="Address 1","",IF(ISNUMBER($H303),IF('Order Form'!$K$14="Yes",'Order Form'!$B$10,""),""))</f>
        <v/>
      </c>
      <c r="R303" s="100" t="str">
        <f>IF('Order Form'!$B$11="Address 2","",IF(ISNUMBER($H303),IF('Order Form'!$K$14="Yes",'Order Form'!$B$11,""),""))</f>
        <v/>
      </c>
      <c r="S303" s="108" t="str">
        <f>IF('Order Form'!$B$12="Address 3","",IF(ISNUMBER($H303),IF('Order Form'!$K$14="Yes",'Order Form'!$B$12,""),""))</f>
        <v/>
      </c>
      <c r="T303" s="100" t="str">
        <f>IF('Order Form'!$B$13="Town","",IF(ISNUMBER($H303),IF('Order Form'!$K$14="Yes",'Order Form'!$B$13,""),""))</f>
        <v/>
      </c>
      <c r="U303" s="46"/>
      <c r="V303" s="115" t="str">
        <f>IF('Order Form'!$B$14="Post Code","",IF(ISNUMBER($H303),IF('Order Form'!$K$14="Yes",'Order Form'!$B$14,""),""))</f>
        <v/>
      </c>
      <c r="W303" s="110" t="str">
        <f>IF('Order Form'!$B$15="Country","",IF(ISNUMBER($H303),IF('Order Form'!$K$14="Yes",VLOOKUP('Order Form'!$B$15,Lists!N:O,2,0),""),""))</f>
        <v/>
      </c>
      <c r="X303" s="112"/>
      <c r="Y303" s="111" t="str">
        <f>IF('Order Form'!$F$8="Phone","",IF(ISNUMBER($H303),IF('Order Form'!$K$14="Yes",'Order Form'!$F$8,""),""))</f>
        <v/>
      </c>
      <c r="Z303" s="109" t="str">
        <f>IF('Order Form'!$F$9="Email","",IF(ISNUMBER($H303),IF('Order Form'!$K$14="Yes",'Order Form'!$F$9,""),""))</f>
        <v/>
      </c>
      <c r="AA303" s="50"/>
      <c r="AC303" s="98" t="str">
        <f>IF(ISNUMBER(($H303)),LEFT('Order Form'!$K$10,2),"")</f>
        <v/>
      </c>
      <c r="AD303" s="46"/>
      <c r="AE303" s="98" t="str">
        <f>IF(AC303="GR",LEFT('Order Form'!$K$11,2),"")</f>
        <v/>
      </c>
      <c r="AF303" s="46"/>
      <c r="AG303" s="50"/>
      <c r="AH303" s="50"/>
      <c r="AI303" s="98" t="str">
        <f>IF(ISNUMBER(($H303)),IF('Order Form'!$K$16="Yes","P",""),"")</f>
        <v/>
      </c>
      <c r="AJ303" s="46"/>
      <c r="AK303" s="118"/>
      <c r="AL303" s="118"/>
      <c r="AM303" s="46"/>
      <c r="AN303" s="46"/>
      <c r="AO303" s="50"/>
      <c r="AP303" s="46"/>
      <c r="AQ303" s="50"/>
      <c r="AR303" s="50"/>
      <c r="AS303" s="50"/>
      <c r="AZ303" s="98" t="str">
        <f>IF(ISNUMBER(($H303)),IF('Order Form'!$K$15="Yes","Y",""),"")</f>
        <v/>
      </c>
      <c r="BD303" s="99" t="e">
        <f>IF('Order Form'!#REF!&gt;0,"OF"," ")</f>
        <v>#REF!</v>
      </c>
      <c r="BE303" s="98" t="e">
        <f>IF('Order Form'!#REF!&gt;0,"Y"," ")</f>
        <v>#REF!</v>
      </c>
      <c r="BF303" s="98" t="e">
        <f>IF('Order Form'!#REF!&gt;0,"STANDARD"," ")</f>
        <v>#REF!</v>
      </c>
    </row>
    <row r="304" spans="1:58">
      <c r="A304" s="46"/>
      <c r="B304" s="105" t="str">
        <f>IF(ISNUMBER(($H304)),'Order Form'!$D$5,"")</f>
        <v/>
      </c>
      <c r="C304" s="104" t="str">
        <f>IF(ISNUMBER(($H304)),'Order Form'!$G$5,"")</f>
        <v/>
      </c>
      <c r="D304" s="104" t="e">
        <f>IF('Order Form'!#REF!="","",IF(ISNUMBER(($H304)),'Order Form'!#REF!,""))</f>
        <v>#REF!</v>
      </c>
      <c r="E304" s="47"/>
      <c r="F304" s="103" t="str">
        <f>IF(ISNUMBER((H304)),SUBSTITUTE(SUBSTITUTE('Order Form'!#REF!,"-","")," ",""),"")</f>
        <v/>
      </c>
      <c r="G304" s="48"/>
      <c r="H304" s="102" t="e">
        <f>IF('Order Form'!#REF!&gt;0,'Order Form'!#REF!," ")</f>
        <v>#REF!</v>
      </c>
      <c r="I304" s="101" t="str">
        <f>IF('Order Form'!$K$13="Yes",(IF('Order Form'!#REF!&gt;0,"",IF('Order Form'!$K$10&lt;&gt;"GR - Gratis",IF('Order Form'!#REF!=0,"",IF(ISNUMBER($H304),'Order Form'!#REF!,"")),""))),"")</f>
        <v/>
      </c>
      <c r="J304" s="101" t="str">
        <f>IF('Order Form'!$K$13="Yes",(IF('Order Form'!#REF!=0,"",IF('Order Form'!$K$10&lt;&gt;"GR - Gratis",IF(ISNUMBER($H304),'Order Form'!#REF!,""),""))),"")</f>
        <v/>
      </c>
      <c r="K304" s="49"/>
      <c r="L304" s="101" t="e">
        <f>IF('Order Form'!#REF!&gt;0,"",IF('Order Form'!#REF!=0,"",IF('Order Form'!$K$10&lt;&gt;"GR - Gratis",IF('Order Form'!$K$12="Yes",IF(ISNUMBER($H304),'Order Form'!#REF!*100,""),""),"")))</f>
        <v>#REF!</v>
      </c>
      <c r="M304" s="101" t="e">
        <f>IF('Order Form'!#REF!&gt;0,"",IF('Order Form'!$K$17=0,"",IF('Order Form'!$K$17=0,"",IF('Order Form'!$K$10&lt;&gt;"GR - Gratis",IF('Order Form'!$K$12="Yes",IF(ISNUMBER($H304),'Order Form'!$K$17*100,""),""),""))))</f>
        <v>#REF!</v>
      </c>
      <c r="N304" s="50"/>
      <c r="O304" s="100" t="str">
        <f>IF('Order Form'!$B$8="Name / Attent Of","",IF(ISNUMBER($H304),IF('Order Form'!$K$14="Yes",'Order Form'!$B$8,""),""))</f>
        <v/>
      </c>
      <c r="P304" s="108" t="str">
        <f>IF('Order Form'!$B$9="Company / Department","",IF(ISNUMBER($H304),IF('Order Form'!$K$14="Yes",'Order Form'!$B$9,""),""))</f>
        <v/>
      </c>
      <c r="Q304" s="100" t="str">
        <f>IF('Order Form'!$B$10="Address 1","",IF(ISNUMBER($H304),IF('Order Form'!$K$14="Yes",'Order Form'!$B$10,""),""))</f>
        <v/>
      </c>
      <c r="R304" s="100" t="str">
        <f>IF('Order Form'!$B$11="Address 2","",IF(ISNUMBER($H304),IF('Order Form'!$K$14="Yes",'Order Form'!$B$11,""),""))</f>
        <v/>
      </c>
      <c r="S304" s="108" t="str">
        <f>IF('Order Form'!$B$12="Address 3","",IF(ISNUMBER($H304),IF('Order Form'!$K$14="Yes",'Order Form'!$B$12,""),""))</f>
        <v/>
      </c>
      <c r="T304" s="100" t="str">
        <f>IF('Order Form'!$B$13="Town","",IF(ISNUMBER($H304),IF('Order Form'!$K$14="Yes",'Order Form'!$B$13,""),""))</f>
        <v/>
      </c>
      <c r="U304" s="46"/>
      <c r="V304" s="115" t="str">
        <f>IF('Order Form'!$B$14="Post Code","",IF(ISNUMBER($H304),IF('Order Form'!$K$14="Yes",'Order Form'!$B$14,""),""))</f>
        <v/>
      </c>
      <c r="W304" s="110" t="str">
        <f>IF('Order Form'!$B$15="Country","",IF(ISNUMBER($H304),IF('Order Form'!$K$14="Yes",VLOOKUP('Order Form'!$B$15,Lists!N:O,2,0),""),""))</f>
        <v/>
      </c>
      <c r="X304" s="112"/>
      <c r="Y304" s="111" t="str">
        <f>IF('Order Form'!$F$8="Phone","",IF(ISNUMBER($H304),IF('Order Form'!$K$14="Yes",'Order Form'!$F$8,""),""))</f>
        <v/>
      </c>
      <c r="Z304" s="109" t="str">
        <f>IF('Order Form'!$F$9="Email","",IF(ISNUMBER($H304),IF('Order Form'!$K$14="Yes",'Order Form'!$F$9,""),""))</f>
        <v/>
      </c>
      <c r="AA304" s="50"/>
      <c r="AC304" s="98" t="str">
        <f>IF(ISNUMBER(($H304)),LEFT('Order Form'!$K$10,2),"")</f>
        <v/>
      </c>
      <c r="AD304" s="46"/>
      <c r="AE304" s="98" t="str">
        <f>IF(AC304="GR",LEFT('Order Form'!$K$11,2),"")</f>
        <v/>
      </c>
      <c r="AF304" s="46"/>
      <c r="AG304" s="50"/>
      <c r="AH304" s="50"/>
      <c r="AI304" s="98" t="str">
        <f>IF(ISNUMBER(($H304)),IF('Order Form'!$K$16="Yes","P",""),"")</f>
        <v/>
      </c>
      <c r="AJ304" s="46"/>
      <c r="AK304" s="118"/>
      <c r="AL304" s="118"/>
      <c r="AM304" s="46"/>
      <c r="AN304" s="46"/>
      <c r="AO304" s="50"/>
      <c r="AP304" s="46"/>
      <c r="AQ304" s="50"/>
      <c r="AR304" s="50"/>
      <c r="AS304" s="50"/>
      <c r="AZ304" s="98" t="str">
        <f>IF(ISNUMBER(($H304)),IF('Order Form'!$K$15="Yes","Y",""),"")</f>
        <v/>
      </c>
      <c r="BD304" s="99" t="e">
        <f>IF('Order Form'!#REF!&gt;0,"OF"," ")</f>
        <v>#REF!</v>
      </c>
      <c r="BE304" s="98" t="e">
        <f>IF('Order Form'!#REF!&gt;0,"Y"," ")</f>
        <v>#REF!</v>
      </c>
      <c r="BF304" s="98" t="e">
        <f>IF('Order Form'!#REF!&gt;0,"STANDARD"," ")</f>
        <v>#REF!</v>
      </c>
    </row>
    <row r="305" spans="1:58">
      <c r="A305" s="46"/>
      <c r="B305" s="105" t="str">
        <f>IF(ISNUMBER(($H305)),'Order Form'!$D$5,"")</f>
        <v/>
      </c>
      <c r="C305" s="104" t="str">
        <f>IF(ISNUMBER(($H305)),'Order Form'!$G$5,"")</f>
        <v/>
      </c>
      <c r="D305" s="104" t="e">
        <f>IF('Order Form'!#REF!="","",IF(ISNUMBER(($H305)),'Order Form'!#REF!,""))</f>
        <v>#REF!</v>
      </c>
      <c r="E305" s="47"/>
      <c r="F305" s="103" t="str">
        <f>IF(ISNUMBER((H305)),SUBSTITUTE(SUBSTITUTE('Order Form'!#REF!,"-","")," ",""),"")</f>
        <v/>
      </c>
      <c r="G305" s="48"/>
      <c r="H305" s="102" t="e">
        <f>IF('Order Form'!#REF!&gt;0,'Order Form'!#REF!," ")</f>
        <v>#REF!</v>
      </c>
      <c r="I305" s="101" t="str">
        <f>IF('Order Form'!$K$13="Yes",(IF('Order Form'!#REF!&gt;0,"",IF('Order Form'!$K$10&lt;&gt;"GR - Gratis",IF('Order Form'!#REF!=0,"",IF(ISNUMBER($H305),'Order Form'!#REF!,"")),""))),"")</f>
        <v/>
      </c>
      <c r="J305" s="101" t="str">
        <f>IF('Order Form'!$K$13="Yes",(IF('Order Form'!#REF!=0,"",IF('Order Form'!$K$10&lt;&gt;"GR - Gratis",IF(ISNUMBER($H305),'Order Form'!#REF!,""),""))),"")</f>
        <v/>
      </c>
      <c r="K305" s="49"/>
      <c r="L305" s="101" t="e">
        <f>IF('Order Form'!#REF!&gt;0,"",IF('Order Form'!#REF!=0,"",IF('Order Form'!$K$10&lt;&gt;"GR - Gratis",IF('Order Form'!$K$12="Yes",IF(ISNUMBER($H305),'Order Form'!#REF!*100,""),""),"")))</f>
        <v>#REF!</v>
      </c>
      <c r="M305" s="101" t="e">
        <f>IF('Order Form'!#REF!&gt;0,"",IF('Order Form'!$K$17=0,"",IF('Order Form'!$K$17=0,"",IF('Order Form'!$K$10&lt;&gt;"GR - Gratis",IF('Order Form'!$K$12="Yes",IF(ISNUMBER($H305),'Order Form'!$K$17*100,""),""),""))))</f>
        <v>#REF!</v>
      </c>
      <c r="N305" s="50"/>
      <c r="O305" s="100" t="str">
        <f>IF('Order Form'!$B$8="Name / Attent Of","",IF(ISNUMBER($H305),IF('Order Form'!$K$14="Yes",'Order Form'!$B$8,""),""))</f>
        <v/>
      </c>
      <c r="P305" s="108" t="str">
        <f>IF('Order Form'!$B$9="Company / Department","",IF(ISNUMBER($H305),IF('Order Form'!$K$14="Yes",'Order Form'!$B$9,""),""))</f>
        <v/>
      </c>
      <c r="Q305" s="100" t="str">
        <f>IF('Order Form'!$B$10="Address 1","",IF(ISNUMBER($H305),IF('Order Form'!$K$14="Yes",'Order Form'!$B$10,""),""))</f>
        <v/>
      </c>
      <c r="R305" s="100" t="str">
        <f>IF('Order Form'!$B$11="Address 2","",IF(ISNUMBER($H305),IF('Order Form'!$K$14="Yes",'Order Form'!$B$11,""),""))</f>
        <v/>
      </c>
      <c r="S305" s="108" t="str">
        <f>IF('Order Form'!$B$12="Address 3","",IF(ISNUMBER($H305),IF('Order Form'!$K$14="Yes",'Order Form'!$B$12,""),""))</f>
        <v/>
      </c>
      <c r="T305" s="100" t="str">
        <f>IF('Order Form'!$B$13="Town","",IF(ISNUMBER($H305),IF('Order Form'!$K$14="Yes",'Order Form'!$B$13,""),""))</f>
        <v/>
      </c>
      <c r="U305" s="46"/>
      <c r="V305" s="115" t="str">
        <f>IF('Order Form'!$B$14="Post Code","",IF(ISNUMBER($H305),IF('Order Form'!$K$14="Yes",'Order Form'!$B$14,""),""))</f>
        <v/>
      </c>
      <c r="W305" s="110" t="str">
        <f>IF('Order Form'!$B$15="Country","",IF(ISNUMBER($H305),IF('Order Form'!$K$14="Yes",VLOOKUP('Order Form'!$B$15,Lists!N:O,2,0),""),""))</f>
        <v/>
      </c>
      <c r="X305" s="112"/>
      <c r="Y305" s="111" t="str">
        <f>IF('Order Form'!$F$8="Phone","",IF(ISNUMBER($H305),IF('Order Form'!$K$14="Yes",'Order Form'!$F$8,""),""))</f>
        <v/>
      </c>
      <c r="Z305" s="109" t="str">
        <f>IF('Order Form'!$F$9="Email","",IF(ISNUMBER($H305),IF('Order Form'!$K$14="Yes",'Order Form'!$F$9,""),""))</f>
        <v/>
      </c>
      <c r="AA305" s="50"/>
      <c r="AC305" s="98" t="str">
        <f>IF(ISNUMBER(($H305)),LEFT('Order Form'!$K$10,2),"")</f>
        <v/>
      </c>
      <c r="AD305" s="46"/>
      <c r="AE305" s="98" t="str">
        <f>IF(AC305="GR",LEFT('Order Form'!$K$11,2),"")</f>
        <v/>
      </c>
      <c r="AF305" s="46"/>
      <c r="AG305" s="50"/>
      <c r="AH305" s="50"/>
      <c r="AI305" s="98" t="str">
        <f>IF(ISNUMBER(($H305)),IF('Order Form'!$K$16="Yes","P",""),"")</f>
        <v/>
      </c>
      <c r="AJ305" s="46"/>
      <c r="AK305" s="118"/>
      <c r="AL305" s="118"/>
      <c r="AM305" s="46"/>
      <c r="AN305" s="46"/>
      <c r="AO305" s="50"/>
      <c r="AP305" s="46"/>
      <c r="AQ305" s="50"/>
      <c r="AR305" s="50"/>
      <c r="AS305" s="50"/>
      <c r="AZ305" s="98" t="str">
        <f>IF(ISNUMBER(($H305)),IF('Order Form'!$K$15="Yes","Y",""),"")</f>
        <v/>
      </c>
      <c r="BD305" s="99" t="e">
        <f>IF('Order Form'!#REF!&gt;0,"OF"," ")</f>
        <v>#REF!</v>
      </c>
      <c r="BE305" s="98" t="e">
        <f>IF('Order Form'!#REF!&gt;0,"Y"," ")</f>
        <v>#REF!</v>
      </c>
      <c r="BF305" s="98" t="e">
        <f>IF('Order Form'!#REF!&gt;0,"STANDARD"," ")</f>
        <v>#REF!</v>
      </c>
    </row>
    <row r="306" spans="1:58">
      <c r="A306" s="46"/>
      <c r="B306" s="105" t="str">
        <f>IF(ISNUMBER(($H306)),'Order Form'!$D$5,"")</f>
        <v/>
      </c>
      <c r="C306" s="104" t="str">
        <f>IF(ISNUMBER(($H306)),'Order Form'!$G$5,"")</f>
        <v/>
      </c>
      <c r="D306" s="104" t="e">
        <f>IF('Order Form'!#REF!="","",IF(ISNUMBER(($H306)),'Order Form'!#REF!,""))</f>
        <v>#REF!</v>
      </c>
      <c r="E306" s="47"/>
      <c r="F306" s="103" t="str">
        <f>IF(ISNUMBER((H306)),SUBSTITUTE(SUBSTITUTE('Order Form'!#REF!,"-","")," ",""),"")</f>
        <v/>
      </c>
      <c r="G306" s="48"/>
      <c r="H306" s="102" t="e">
        <f>IF('Order Form'!#REF!&gt;0,'Order Form'!#REF!," ")</f>
        <v>#REF!</v>
      </c>
      <c r="I306" s="101" t="str">
        <f>IF('Order Form'!$K$13="Yes",(IF('Order Form'!#REF!&gt;0,"",IF('Order Form'!$K$10&lt;&gt;"GR - Gratis",IF('Order Form'!#REF!=0,"",IF(ISNUMBER($H306),'Order Form'!#REF!,"")),""))),"")</f>
        <v/>
      </c>
      <c r="J306" s="101" t="str">
        <f>IF('Order Form'!$K$13="Yes",(IF('Order Form'!#REF!=0,"",IF('Order Form'!$K$10&lt;&gt;"GR - Gratis",IF(ISNUMBER($H306),'Order Form'!#REF!,""),""))),"")</f>
        <v/>
      </c>
      <c r="K306" s="49"/>
      <c r="L306" s="101" t="e">
        <f>IF('Order Form'!#REF!&gt;0,"",IF('Order Form'!#REF!=0,"",IF('Order Form'!$K$10&lt;&gt;"GR - Gratis",IF('Order Form'!$K$12="Yes",IF(ISNUMBER($H306),'Order Form'!#REF!*100,""),""),"")))</f>
        <v>#REF!</v>
      </c>
      <c r="M306" s="101" t="e">
        <f>IF('Order Form'!#REF!&gt;0,"",IF('Order Form'!$K$17=0,"",IF('Order Form'!$K$17=0,"",IF('Order Form'!$K$10&lt;&gt;"GR - Gratis",IF('Order Form'!$K$12="Yes",IF(ISNUMBER($H306),'Order Form'!$K$17*100,""),""),""))))</f>
        <v>#REF!</v>
      </c>
      <c r="N306" s="50"/>
      <c r="O306" s="100" t="str">
        <f>IF('Order Form'!$B$8="Name / Attent Of","",IF(ISNUMBER($H306),IF('Order Form'!$K$14="Yes",'Order Form'!$B$8,""),""))</f>
        <v/>
      </c>
      <c r="P306" s="108" t="str">
        <f>IF('Order Form'!$B$9="Company / Department","",IF(ISNUMBER($H306),IF('Order Form'!$K$14="Yes",'Order Form'!$B$9,""),""))</f>
        <v/>
      </c>
      <c r="Q306" s="100" t="str">
        <f>IF('Order Form'!$B$10="Address 1","",IF(ISNUMBER($H306),IF('Order Form'!$K$14="Yes",'Order Form'!$B$10,""),""))</f>
        <v/>
      </c>
      <c r="R306" s="100" t="str">
        <f>IF('Order Form'!$B$11="Address 2","",IF(ISNUMBER($H306),IF('Order Form'!$K$14="Yes",'Order Form'!$B$11,""),""))</f>
        <v/>
      </c>
      <c r="S306" s="108" t="str">
        <f>IF('Order Form'!$B$12="Address 3","",IF(ISNUMBER($H306),IF('Order Form'!$K$14="Yes",'Order Form'!$B$12,""),""))</f>
        <v/>
      </c>
      <c r="T306" s="100" t="str">
        <f>IF('Order Form'!$B$13="Town","",IF(ISNUMBER($H306),IF('Order Form'!$K$14="Yes",'Order Form'!$B$13,""),""))</f>
        <v/>
      </c>
      <c r="U306" s="46"/>
      <c r="V306" s="115" t="str">
        <f>IF('Order Form'!$B$14="Post Code","",IF(ISNUMBER($H306),IF('Order Form'!$K$14="Yes",'Order Form'!$B$14,""),""))</f>
        <v/>
      </c>
      <c r="W306" s="110" t="str">
        <f>IF('Order Form'!$B$15="Country","",IF(ISNUMBER($H306),IF('Order Form'!$K$14="Yes",VLOOKUP('Order Form'!$B$15,Lists!N:O,2,0),""),""))</f>
        <v/>
      </c>
      <c r="X306" s="112"/>
      <c r="Y306" s="111" t="str">
        <f>IF('Order Form'!$F$8="Phone","",IF(ISNUMBER($H306),IF('Order Form'!$K$14="Yes",'Order Form'!$F$8,""),""))</f>
        <v/>
      </c>
      <c r="Z306" s="109" t="str">
        <f>IF('Order Form'!$F$9="Email","",IF(ISNUMBER($H306),IF('Order Form'!$K$14="Yes",'Order Form'!$F$9,""),""))</f>
        <v/>
      </c>
      <c r="AA306" s="50"/>
      <c r="AC306" s="98" t="str">
        <f>IF(ISNUMBER(($H306)),LEFT('Order Form'!$K$10,2),"")</f>
        <v/>
      </c>
      <c r="AD306" s="46"/>
      <c r="AE306" s="98" t="str">
        <f>IF(AC306="GR",LEFT('Order Form'!$K$11,2),"")</f>
        <v/>
      </c>
      <c r="AF306" s="46"/>
      <c r="AG306" s="50"/>
      <c r="AH306" s="50"/>
      <c r="AI306" s="98" t="str">
        <f>IF(ISNUMBER(($H306)),IF('Order Form'!$K$16="Yes","P",""),"")</f>
        <v/>
      </c>
      <c r="AJ306" s="46"/>
      <c r="AK306" s="118"/>
      <c r="AL306" s="118"/>
      <c r="AM306" s="46"/>
      <c r="AN306" s="46"/>
      <c r="AO306" s="50"/>
      <c r="AP306" s="46"/>
      <c r="AQ306" s="50"/>
      <c r="AR306" s="50"/>
      <c r="AS306" s="50"/>
      <c r="AZ306" s="98" t="str">
        <f>IF(ISNUMBER(($H306)),IF('Order Form'!$K$15="Yes","Y",""),"")</f>
        <v/>
      </c>
      <c r="BD306" s="99" t="e">
        <f>IF('Order Form'!#REF!&gt;0,"OF"," ")</f>
        <v>#REF!</v>
      </c>
      <c r="BE306" s="98" t="e">
        <f>IF('Order Form'!#REF!&gt;0,"Y"," ")</f>
        <v>#REF!</v>
      </c>
      <c r="BF306" s="98" t="e">
        <f>IF('Order Form'!#REF!&gt;0,"STANDARD"," ")</f>
        <v>#REF!</v>
      </c>
    </row>
    <row r="307" spans="1:58">
      <c r="A307" s="46"/>
      <c r="B307" s="105" t="str">
        <f>IF(ISNUMBER(($H307)),'Order Form'!$D$5,"")</f>
        <v/>
      </c>
      <c r="C307" s="104" t="str">
        <f>IF(ISNUMBER(($H307)),'Order Form'!$G$5,"")</f>
        <v/>
      </c>
      <c r="D307" s="104" t="e">
        <f>IF('Order Form'!#REF!="","",IF(ISNUMBER(($H307)),'Order Form'!#REF!,""))</f>
        <v>#REF!</v>
      </c>
      <c r="E307" s="47"/>
      <c r="F307" s="103" t="str">
        <f>IF(ISNUMBER((H307)),SUBSTITUTE(SUBSTITUTE('Order Form'!#REF!,"-","")," ",""),"")</f>
        <v/>
      </c>
      <c r="G307" s="48"/>
      <c r="H307" s="102" t="e">
        <f>IF('Order Form'!#REF!&gt;0,'Order Form'!#REF!," ")</f>
        <v>#REF!</v>
      </c>
      <c r="I307" s="101" t="str">
        <f>IF('Order Form'!$K$13="Yes",(IF('Order Form'!#REF!&gt;0,"",IF('Order Form'!$K$10&lt;&gt;"GR - Gratis",IF('Order Form'!#REF!=0,"",IF(ISNUMBER($H307),'Order Form'!#REF!,"")),""))),"")</f>
        <v/>
      </c>
      <c r="J307" s="101" t="str">
        <f>IF('Order Form'!$K$13="Yes",(IF('Order Form'!#REF!=0,"",IF('Order Form'!$K$10&lt;&gt;"GR - Gratis",IF(ISNUMBER($H307),'Order Form'!#REF!,""),""))),"")</f>
        <v/>
      </c>
      <c r="K307" s="49"/>
      <c r="L307" s="101" t="e">
        <f>IF('Order Form'!#REF!&gt;0,"",IF('Order Form'!#REF!=0,"",IF('Order Form'!$K$10&lt;&gt;"GR - Gratis",IF('Order Form'!$K$12="Yes",IF(ISNUMBER($H307),'Order Form'!#REF!*100,""),""),"")))</f>
        <v>#REF!</v>
      </c>
      <c r="M307" s="101" t="e">
        <f>IF('Order Form'!#REF!&gt;0,"",IF('Order Form'!$K$17=0,"",IF('Order Form'!$K$17=0,"",IF('Order Form'!$K$10&lt;&gt;"GR - Gratis",IF('Order Form'!$K$12="Yes",IF(ISNUMBER($H307),'Order Form'!$K$17*100,""),""),""))))</f>
        <v>#REF!</v>
      </c>
      <c r="N307" s="50"/>
      <c r="O307" s="100" t="str">
        <f>IF('Order Form'!$B$8="Name / Attent Of","",IF(ISNUMBER($H307),IF('Order Form'!$K$14="Yes",'Order Form'!$B$8,""),""))</f>
        <v/>
      </c>
      <c r="P307" s="108" t="str">
        <f>IF('Order Form'!$B$9="Company / Department","",IF(ISNUMBER($H307),IF('Order Form'!$K$14="Yes",'Order Form'!$B$9,""),""))</f>
        <v/>
      </c>
      <c r="Q307" s="100" t="str">
        <f>IF('Order Form'!$B$10="Address 1","",IF(ISNUMBER($H307),IF('Order Form'!$K$14="Yes",'Order Form'!$B$10,""),""))</f>
        <v/>
      </c>
      <c r="R307" s="100" t="str">
        <f>IF('Order Form'!$B$11="Address 2","",IF(ISNUMBER($H307),IF('Order Form'!$K$14="Yes",'Order Form'!$B$11,""),""))</f>
        <v/>
      </c>
      <c r="S307" s="108" t="str">
        <f>IF('Order Form'!$B$12="Address 3","",IF(ISNUMBER($H307),IF('Order Form'!$K$14="Yes",'Order Form'!$B$12,""),""))</f>
        <v/>
      </c>
      <c r="T307" s="100" t="str">
        <f>IF('Order Form'!$B$13="Town","",IF(ISNUMBER($H307),IF('Order Form'!$K$14="Yes",'Order Form'!$B$13,""),""))</f>
        <v/>
      </c>
      <c r="U307" s="46"/>
      <c r="V307" s="115" t="str">
        <f>IF('Order Form'!$B$14="Post Code","",IF(ISNUMBER($H307),IF('Order Form'!$K$14="Yes",'Order Form'!$B$14,""),""))</f>
        <v/>
      </c>
      <c r="W307" s="110" t="str">
        <f>IF('Order Form'!$B$15="Country","",IF(ISNUMBER($H307),IF('Order Form'!$K$14="Yes",VLOOKUP('Order Form'!$B$15,Lists!N:O,2,0),""),""))</f>
        <v/>
      </c>
      <c r="X307" s="112"/>
      <c r="Y307" s="111" t="str">
        <f>IF('Order Form'!$F$8="Phone","",IF(ISNUMBER($H307),IF('Order Form'!$K$14="Yes",'Order Form'!$F$8,""),""))</f>
        <v/>
      </c>
      <c r="Z307" s="109" t="str">
        <f>IF('Order Form'!$F$9="Email","",IF(ISNUMBER($H307),IF('Order Form'!$K$14="Yes",'Order Form'!$F$9,""),""))</f>
        <v/>
      </c>
      <c r="AA307" s="50"/>
      <c r="AC307" s="98" t="str">
        <f>IF(ISNUMBER(($H307)),LEFT('Order Form'!$K$10,2),"")</f>
        <v/>
      </c>
      <c r="AD307" s="46"/>
      <c r="AE307" s="98" t="str">
        <f>IF(AC307="GR",LEFT('Order Form'!$K$11,2),"")</f>
        <v/>
      </c>
      <c r="AF307" s="46"/>
      <c r="AG307" s="50"/>
      <c r="AH307" s="50"/>
      <c r="AI307" s="98" t="str">
        <f>IF(ISNUMBER(($H307)),IF('Order Form'!$K$16="Yes","P",""),"")</f>
        <v/>
      </c>
      <c r="AJ307" s="46"/>
      <c r="AK307" s="118"/>
      <c r="AL307" s="118"/>
      <c r="AM307" s="46"/>
      <c r="AN307" s="46"/>
      <c r="AO307" s="50"/>
      <c r="AP307" s="46"/>
      <c r="AQ307" s="50"/>
      <c r="AR307" s="50"/>
      <c r="AS307" s="50"/>
      <c r="AZ307" s="98" t="str">
        <f>IF(ISNUMBER(($H307)),IF('Order Form'!$K$15="Yes","Y",""),"")</f>
        <v/>
      </c>
      <c r="BD307" s="99" t="e">
        <f>IF('Order Form'!#REF!&gt;0,"OF"," ")</f>
        <v>#REF!</v>
      </c>
      <c r="BE307" s="98" t="e">
        <f>IF('Order Form'!#REF!&gt;0,"Y"," ")</f>
        <v>#REF!</v>
      </c>
      <c r="BF307" s="98" t="e">
        <f>IF('Order Form'!#REF!&gt;0,"STANDARD"," ")</f>
        <v>#REF!</v>
      </c>
    </row>
    <row r="308" spans="1:58">
      <c r="A308" s="46"/>
      <c r="B308" s="105" t="str">
        <f>IF(ISNUMBER(($H308)),'Order Form'!$D$5,"")</f>
        <v/>
      </c>
      <c r="C308" s="104" t="str">
        <f>IF(ISNUMBER(($H308)),'Order Form'!$G$5,"")</f>
        <v/>
      </c>
      <c r="D308" s="104" t="e">
        <f>IF('Order Form'!#REF!="","",IF(ISNUMBER(($H308)),'Order Form'!#REF!,""))</f>
        <v>#REF!</v>
      </c>
      <c r="E308" s="47"/>
      <c r="F308" s="103" t="str">
        <f>IF(ISNUMBER((H308)),SUBSTITUTE(SUBSTITUTE('Order Form'!#REF!,"-","")," ",""),"")</f>
        <v/>
      </c>
      <c r="G308" s="48"/>
      <c r="H308" s="102" t="e">
        <f>IF('Order Form'!#REF!&gt;0,'Order Form'!#REF!," ")</f>
        <v>#REF!</v>
      </c>
      <c r="I308" s="101" t="str">
        <f>IF('Order Form'!$K$13="Yes",(IF('Order Form'!#REF!&gt;0,"",IF('Order Form'!$K$10&lt;&gt;"GR - Gratis",IF('Order Form'!#REF!=0,"",IF(ISNUMBER($H308),'Order Form'!#REF!,"")),""))),"")</f>
        <v/>
      </c>
      <c r="J308" s="101" t="str">
        <f>IF('Order Form'!$K$13="Yes",(IF('Order Form'!#REF!=0,"",IF('Order Form'!$K$10&lt;&gt;"GR - Gratis",IF(ISNUMBER($H308),'Order Form'!#REF!,""),""))),"")</f>
        <v/>
      </c>
      <c r="K308" s="49"/>
      <c r="L308" s="101" t="e">
        <f>IF('Order Form'!#REF!&gt;0,"",IF('Order Form'!#REF!=0,"",IF('Order Form'!$K$10&lt;&gt;"GR - Gratis",IF('Order Form'!$K$12="Yes",IF(ISNUMBER($H308),'Order Form'!#REF!*100,""),""),"")))</f>
        <v>#REF!</v>
      </c>
      <c r="M308" s="101" t="e">
        <f>IF('Order Form'!#REF!&gt;0,"",IF('Order Form'!$K$17=0,"",IF('Order Form'!$K$17=0,"",IF('Order Form'!$K$10&lt;&gt;"GR - Gratis",IF('Order Form'!$K$12="Yes",IF(ISNUMBER($H308),'Order Form'!$K$17*100,""),""),""))))</f>
        <v>#REF!</v>
      </c>
      <c r="N308" s="50"/>
      <c r="O308" s="100" t="str">
        <f>IF('Order Form'!$B$8="Name / Attent Of","",IF(ISNUMBER($H308),IF('Order Form'!$K$14="Yes",'Order Form'!$B$8,""),""))</f>
        <v/>
      </c>
      <c r="P308" s="108" t="str">
        <f>IF('Order Form'!$B$9="Company / Department","",IF(ISNUMBER($H308),IF('Order Form'!$K$14="Yes",'Order Form'!$B$9,""),""))</f>
        <v/>
      </c>
      <c r="Q308" s="100" t="str">
        <f>IF('Order Form'!$B$10="Address 1","",IF(ISNUMBER($H308),IF('Order Form'!$K$14="Yes",'Order Form'!$B$10,""),""))</f>
        <v/>
      </c>
      <c r="R308" s="100" t="str">
        <f>IF('Order Form'!$B$11="Address 2","",IF(ISNUMBER($H308),IF('Order Form'!$K$14="Yes",'Order Form'!$B$11,""),""))</f>
        <v/>
      </c>
      <c r="S308" s="108" t="str">
        <f>IF('Order Form'!$B$12="Address 3","",IF(ISNUMBER($H308),IF('Order Form'!$K$14="Yes",'Order Form'!$B$12,""),""))</f>
        <v/>
      </c>
      <c r="T308" s="100" t="str">
        <f>IF('Order Form'!$B$13="Town","",IF(ISNUMBER($H308),IF('Order Form'!$K$14="Yes",'Order Form'!$B$13,""),""))</f>
        <v/>
      </c>
      <c r="U308" s="46"/>
      <c r="V308" s="115" t="str">
        <f>IF('Order Form'!$B$14="Post Code","",IF(ISNUMBER($H308),IF('Order Form'!$K$14="Yes",'Order Form'!$B$14,""),""))</f>
        <v/>
      </c>
      <c r="W308" s="110" t="str">
        <f>IF('Order Form'!$B$15="Country","",IF(ISNUMBER($H308),IF('Order Form'!$K$14="Yes",VLOOKUP('Order Form'!$B$15,Lists!N:O,2,0),""),""))</f>
        <v/>
      </c>
      <c r="X308" s="112"/>
      <c r="Y308" s="111" t="str">
        <f>IF('Order Form'!$F$8="Phone","",IF(ISNUMBER($H308),IF('Order Form'!$K$14="Yes",'Order Form'!$F$8,""),""))</f>
        <v/>
      </c>
      <c r="Z308" s="109" t="str">
        <f>IF('Order Form'!$F$9="Email","",IF(ISNUMBER($H308),IF('Order Form'!$K$14="Yes",'Order Form'!$F$9,""),""))</f>
        <v/>
      </c>
      <c r="AA308" s="50"/>
      <c r="AC308" s="98" t="str">
        <f>IF(ISNUMBER(($H308)),LEFT('Order Form'!$K$10,2),"")</f>
        <v/>
      </c>
      <c r="AD308" s="46"/>
      <c r="AE308" s="98" t="str">
        <f>IF(AC308="GR",LEFT('Order Form'!$K$11,2),"")</f>
        <v/>
      </c>
      <c r="AF308" s="46"/>
      <c r="AG308" s="50"/>
      <c r="AH308" s="50"/>
      <c r="AI308" s="98" t="str">
        <f>IF(ISNUMBER(($H308)),IF('Order Form'!$K$16="Yes","P",""),"")</f>
        <v/>
      </c>
      <c r="AJ308" s="46"/>
      <c r="AK308" s="118"/>
      <c r="AL308" s="118"/>
      <c r="AM308" s="46"/>
      <c r="AN308" s="46"/>
      <c r="AO308" s="50"/>
      <c r="AP308" s="46"/>
      <c r="AQ308" s="50"/>
      <c r="AR308" s="50"/>
      <c r="AS308" s="50"/>
      <c r="AZ308" s="98" t="str">
        <f>IF(ISNUMBER(($H308)),IF('Order Form'!$K$15="Yes","Y",""),"")</f>
        <v/>
      </c>
      <c r="BD308" s="99" t="e">
        <f>IF('Order Form'!#REF!&gt;0,"OF"," ")</f>
        <v>#REF!</v>
      </c>
      <c r="BE308" s="98" t="e">
        <f>IF('Order Form'!#REF!&gt;0,"Y"," ")</f>
        <v>#REF!</v>
      </c>
      <c r="BF308" s="98" t="e">
        <f>IF('Order Form'!#REF!&gt;0,"STANDARD"," ")</f>
        <v>#REF!</v>
      </c>
    </row>
    <row r="309" spans="1:58">
      <c r="A309" s="46"/>
      <c r="B309" s="105" t="str">
        <f>IF(ISNUMBER(($H309)),'Order Form'!$D$5,"")</f>
        <v/>
      </c>
      <c r="C309" s="104" t="str">
        <f>IF(ISNUMBER(($H309)),'Order Form'!$G$5,"")</f>
        <v/>
      </c>
      <c r="D309" s="104" t="e">
        <f>IF('Order Form'!#REF!="","",IF(ISNUMBER(($H309)),'Order Form'!#REF!,""))</f>
        <v>#REF!</v>
      </c>
      <c r="E309" s="47"/>
      <c r="F309" s="103" t="str">
        <f>IF(ISNUMBER((H309)),SUBSTITUTE(SUBSTITUTE('Order Form'!#REF!,"-","")," ",""),"")</f>
        <v/>
      </c>
      <c r="G309" s="48"/>
      <c r="H309" s="102" t="e">
        <f>IF('Order Form'!#REF!&gt;0,'Order Form'!#REF!," ")</f>
        <v>#REF!</v>
      </c>
      <c r="I309" s="101" t="str">
        <f>IF('Order Form'!$K$13="Yes",(IF('Order Form'!#REF!&gt;0,"",IF('Order Form'!$K$10&lt;&gt;"GR - Gratis",IF('Order Form'!#REF!=0,"",IF(ISNUMBER($H309),'Order Form'!#REF!,"")),""))),"")</f>
        <v/>
      </c>
      <c r="J309" s="101" t="str">
        <f>IF('Order Form'!$K$13="Yes",(IF('Order Form'!#REF!=0,"",IF('Order Form'!$K$10&lt;&gt;"GR - Gratis",IF(ISNUMBER($H309),'Order Form'!#REF!,""),""))),"")</f>
        <v/>
      </c>
      <c r="K309" s="49"/>
      <c r="L309" s="101" t="e">
        <f>IF('Order Form'!#REF!&gt;0,"",IF('Order Form'!#REF!=0,"",IF('Order Form'!$K$10&lt;&gt;"GR - Gratis",IF('Order Form'!$K$12="Yes",IF(ISNUMBER($H309),'Order Form'!#REF!*100,""),""),"")))</f>
        <v>#REF!</v>
      </c>
      <c r="M309" s="101" t="e">
        <f>IF('Order Form'!#REF!&gt;0,"",IF('Order Form'!$K$17=0,"",IF('Order Form'!$K$17=0,"",IF('Order Form'!$K$10&lt;&gt;"GR - Gratis",IF('Order Form'!$K$12="Yes",IF(ISNUMBER($H309),'Order Form'!$K$17*100,""),""),""))))</f>
        <v>#REF!</v>
      </c>
      <c r="N309" s="50"/>
      <c r="O309" s="100" t="str">
        <f>IF('Order Form'!$B$8="Name / Attent Of","",IF(ISNUMBER($H309),IF('Order Form'!$K$14="Yes",'Order Form'!$B$8,""),""))</f>
        <v/>
      </c>
      <c r="P309" s="108" t="str">
        <f>IF('Order Form'!$B$9="Company / Department","",IF(ISNUMBER($H309),IF('Order Form'!$K$14="Yes",'Order Form'!$B$9,""),""))</f>
        <v/>
      </c>
      <c r="Q309" s="100" t="str">
        <f>IF('Order Form'!$B$10="Address 1","",IF(ISNUMBER($H309),IF('Order Form'!$K$14="Yes",'Order Form'!$B$10,""),""))</f>
        <v/>
      </c>
      <c r="R309" s="100" t="str">
        <f>IF('Order Form'!$B$11="Address 2","",IF(ISNUMBER($H309),IF('Order Form'!$K$14="Yes",'Order Form'!$B$11,""),""))</f>
        <v/>
      </c>
      <c r="S309" s="108" t="str">
        <f>IF('Order Form'!$B$12="Address 3","",IF(ISNUMBER($H309),IF('Order Form'!$K$14="Yes",'Order Form'!$B$12,""),""))</f>
        <v/>
      </c>
      <c r="T309" s="100" t="str">
        <f>IF('Order Form'!$B$13="Town","",IF(ISNUMBER($H309),IF('Order Form'!$K$14="Yes",'Order Form'!$B$13,""),""))</f>
        <v/>
      </c>
      <c r="U309" s="46"/>
      <c r="V309" s="115" t="str">
        <f>IF('Order Form'!$B$14="Post Code","",IF(ISNUMBER($H309),IF('Order Form'!$K$14="Yes",'Order Form'!$B$14,""),""))</f>
        <v/>
      </c>
      <c r="W309" s="110" t="str">
        <f>IF('Order Form'!$B$15="Country","",IF(ISNUMBER($H309),IF('Order Form'!$K$14="Yes",VLOOKUP('Order Form'!$B$15,Lists!N:O,2,0),""),""))</f>
        <v/>
      </c>
      <c r="X309" s="112"/>
      <c r="Y309" s="111" t="str">
        <f>IF('Order Form'!$F$8="Phone","",IF(ISNUMBER($H309),IF('Order Form'!$K$14="Yes",'Order Form'!$F$8,""),""))</f>
        <v/>
      </c>
      <c r="Z309" s="109" t="str">
        <f>IF('Order Form'!$F$9="Email","",IF(ISNUMBER($H309),IF('Order Form'!$K$14="Yes",'Order Form'!$F$9,""),""))</f>
        <v/>
      </c>
      <c r="AA309" s="50"/>
      <c r="AC309" s="98" t="str">
        <f>IF(ISNUMBER(($H309)),LEFT('Order Form'!$K$10,2),"")</f>
        <v/>
      </c>
      <c r="AD309" s="46"/>
      <c r="AE309" s="98" t="str">
        <f>IF(AC309="GR",LEFT('Order Form'!$K$11,2),"")</f>
        <v/>
      </c>
      <c r="AF309" s="46"/>
      <c r="AG309" s="50"/>
      <c r="AH309" s="50"/>
      <c r="AI309" s="98" t="str">
        <f>IF(ISNUMBER(($H309)),IF('Order Form'!$K$16="Yes","P",""),"")</f>
        <v/>
      </c>
      <c r="AJ309" s="46"/>
      <c r="AK309" s="118"/>
      <c r="AL309" s="118"/>
      <c r="AM309" s="46"/>
      <c r="AN309" s="46"/>
      <c r="AO309" s="50"/>
      <c r="AP309" s="46"/>
      <c r="AQ309" s="50"/>
      <c r="AR309" s="50"/>
      <c r="AS309" s="50"/>
      <c r="AZ309" s="98" t="str">
        <f>IF(ISNUMBER(($H309)),IF('Order Form'!$K$15="Yes","Y",""),"")</f>
        <v/>
      </c>
      <c r="BD309" s="99" t="e">
        <f>IF('Order Form'!#REF!&gt;0,"OF"," ")</f>
        <v>#REF!</v>
      </c>
      <c r="BE309" s="98" t="e">
        <f>IF('Order Form'!#REF!&gt;0,"Y"," ")</f>
        <v>#REF!</v>
      </c>
      <c r="BF309" s="98" t="e">
        <f>IF('Order Form'!#REF!&gt;0,"STANDARD"," ")</f>
        <v>#REF!</v>
      </c>
    </row>
    <row r="310" spans="1:58">
      <c r="A310" s="46"/>
      <c r="B310" s="105" t="str">
        <f>IF(ISNUMBER(($H310)),'Order Form'!$D$5,"")</f>
        <v/>
      </c>
      <c r="C310" s="104" t="str">
        <f>IF(ISNUMBER(($H310)),'Order Form'!$G$5,"")</f>
        <v/>
      </c>
      <c r="D310" s="104" t="e">
        <f>IF('Order Form'!#REF!="","",IF(ISNUMBER(($H310)),'Order Form'!#REF!,""))</f>
        <v>#REF!</v>
      </c>
      <c r="E310" s="47"/>
      <c r="F310" s="103" t="str">
        <f>IF(ISNUMBER((H310)),SUBSTITUTE(SUBSTITUTE('Order Form'!#REF!,"-","")," ",""),"")</f>
        <v/>
      </c>
      <c r="G310" s="48"/>
      <c r="H310" s="102" t="e">
        <f>IF('Order Form'!#REF!&gt;0,'Order Form'!#REF!," ")</f>
        <v>#REF!</v>
      </c>
      <c r="I310" s="101" t="str">
        <f>IF('Order Form'!$K$13="Yes",(IF('Order Form'!#REF!&gt;0,"",IF('Order Form'!$K$10&lt;&gt;"GR - Gratis",IF('Order Form'!#REF!=0,"",IF(ISNUMBER($H310),'Order Form'!#REF!,"")),""))),"")</f>
        <v/>
      </c>
      <c r="J310" s="101" t="str">
        <f>IF('Order Form'!$K$13="Yes",(IF('Order Form'!#REF!=0,"",IF('Order Form'!$K$10&lt;&gt;"GR - Gratis",IF(ISNUMBER($H310),'Order Form'!#REF!,""),""))),"")</f>
        <v/>
      </c>
      <c r="K310" s="49"/>
      <c r="L310" s="101" t="e">
        <f>IF('Order Form'!#REF!&gt;0,"",IF('Order Form'!#REF!=0,"",IF('Order Form'!$K$10&lt;&gt;"GR - Gratis",IF('Order Form'!$K$12="Yes",IF(ISNUMBER($H310),'Order Form'!#REF!*100,""),""),"")))</f>
        <v>#REF!</v>
      </c>
      <c r="M310" s="101" t="e">
        <f>IF('Order Form'!#REF!&gt;0,"",IF('Order Form'!$K$17=0,"",IF('Order Form'!$K$17=0,"",IF('Order Form'!$K$10&lt;&gt;"GR - Gratis",IF('Order Form'!$K$12="Yes",IF(ISNUMBER($H310),'Order Form'!$K$17*100,""),""),""))))</f>
        <v>#REF!</v>
      </c>
      <c r="N310" s="50"/>
      <c r="O310" s="100" t="str">
        <f>IF('Order Form'!$B$8="Name / Attent Of","",IF(ISNUMBER($H310),IF('Order Form'!$K$14="Yes",'Order Form'!$B$8,""),""))</f>
        <v/>
      </c>
      <c r="P310" s="108" t="str">
        <f>IF('Order Form'!$B$9="Company / Department","",IF(ISNUMBER($H310),IF('Order Form'!$K$14="Yes",'Order Form'!$B$9,""),""))</f>
        <v/>
      </c>
      <c r="Q310" s="100" t="str">
        <f>IF('Order Form'!$B$10="Address 1","",IF(ISNUMBER($H310),IF('Order Form'!$K$14="Yes",'Order Form'!$B$10,""),""))</f>
        <v/>
      </c>
      <c r="R310" s="100" t="str">
        <f>IF('Order Form'!$B$11="Address 2","",IF(ISNUMBER($H310),IF('Order Form'!$K$14="Yes",'Order Form'!$B$11,""),""))</f>
        <v/>
      </c>
      <c r="S310" s="108" t="str">
        <f>IF('Order Form'!$B$12="Address 3","",IF(ISNUMBER($H310),IF('Order Form'!$K$14="Yes",'Order Form'!$B$12,""),""))</f>
        <v/>
      </c>
      <c r="T310" s="100" t="str">
        <f>IF('Order Form'!$B$13="Town","",IF(ISNUMBER($H310),IF('Order Form'!$K$14="Yes",'Order Form'!$B$13,""),""))</f>
        <v/>
      </c>
      <c r="U310" s="46"/>
      <c r="V310" s="115" t="str">
        <f>IF('Order Form'!$B$14="Post Code","",IF(ISNUMBER($H310),IF('Order Form'!$K$14="Yes",'Order Form'!$B$14,""),""))</f>
        <v/>
      </c>
      <c r="W310" s="110" t="str">
        <f>IF('Order Form'!$B$15="Country","",IF(ISNUMBER($H310),IF('Order Form'!$K$14="Yes",VLOOKUP('Order Form'!$B$15,Lists!N:O,2,0),""),""))</f>
        <v/>
      </c>
      <c r="X310" s="112"/>
      <c r="Y310" s="111" t="str">
        <f>IF('Order Form'!$F$8="Phone","",IF(ISNUMBER($H310),IF('Order Form'!$K$14="Yes",'Order Form'!$F$8,""),""))</f>
        <v/>
      </c>
      <c r="Z310" s="109" t="str">
        <f>IF('Order Form'!$F$9="Email","",IF(ISNUMBER($H310),IF('Order Form'!$K$14="Yes",'Order Form'!$F$9,""),""))</f>
        <v/>
      </c>
      <c r="AA310" s="50"/>
      <c r="AC310" s="98" t="str">
        <f>IF(ISNUMBER(($H310)),LEFT('Order Form'!$K$10,2),"")</f>
        <v/>
      </c>
      <c r="AD310" s="46"/>
      <c r="AE310" s="98" t="str">
        <f>IF(AC310="GR",LEFT('Order Form'!$K$11,2),"")</f>
        <v/>
      </c>
      <c r="AF310" s="46"/>
      <c r="AG310" s="50"/>
      <c r="AH310" s="50"/>
      <c r="AI310" s="98" t="str">
        <f>IF(ISNUMBER(($H310)),IF('Order Form'!$K$16="Yes","P",""),"")</f>
        <v/>
      </c>
      <c r="AJ310" s="46"/>
      <c r="AK310" s="118"/>
      <c r="AL310" s="118"/>
      <c r="AM310" s="46"/>
      <c r="AN310" s="46"/>
      <c r="AO310" s="50"/>
      <c r="AP310" s="46"/>
      <c r="AQ310" s="50"/>
      <c r="AR310" s="50"/>
      <c r="AS310" s="50"/>
      <c r="AZ310" s="98" t="str">
        <f>IF(ISNUMBER(($H310)),IF('Order Form'!$K$15="Yes","Y",""),"")</f>
        <v/>
      </c>
      <c r="BD310" s="99" t="e">
        <f>IF('Order Form'!#REF!&gt;0,"OF"," ")</f>
        <v>#REF!</v>
      </c>
      <c r="BE310" s="98" t="e">
        <f>IF('Order Form'!#REF!&gt;0,"Y"," ")</f>
        <v>#REF!</v>
      </c>
      <c r="BF310" s="98" t="e">
        <f>IF('Order Form'!#REF!&gt;0,"STANDARD"," ")</f>
        <v>#REF!</v>
      </c>
    </row>
    <row r="311" spans="1:58">
      <c r="A311" s="46"/>
      <c r="B311" s="105" t="str">
        <f>IF(ISNUMBER(($H311)),'Order Form'!$D$5,"")</f>
        <v/>
      </c>
      <c r="C311" s="104" t="str">
        <f>IF(ISNUMBER(($H311)),'Order Form'!$G$5,"")</f>
        <v/>
      </c>
      <c r="D311" s="104" t="e">
        <f>IF('Order Form'!#REF!="","",IF(ISNUMBER(($H311)),'Order Form'!#REF!,""))</f>
        <v>#REF!</v>
      </c>
      <c r="E311" s="47"/>
      <c r="F311" s="103" t="str">
        <f>IF(ISNUMBER((H311)),SUBSTITUTE(SUBSTITUTE('Order Form'!#REF!,"-","")," ",""),"")</f>
        <v/>
      </c>
      <c r="G311" s="48"/>
      <c r="H311" s="102" t="e">
        <f>IF('Order Form'!#REF!&gt;0,'Order Form'!#REF!," ")</f>
        <v>#REF!</v>
      </c>
      <c r="I311" s="101" t="str">
        <f>IF('Order Form'!$K$13="Yes",(IF('Order Form'!#REF!&gt;0,"",IF('Order Form'!$K$10&lt;&gt;"GR - Gratis",IF('Order Form'!#REF!=0,"",IF(ISNUMBER($H311),'Order Form'!#REF!,"")),""))),"")</f>
        <v/>
      </c>
      <c r="J311" s="101" t="str">
        <f>IF('Order Form'!$K$13="Yes",(IF('Order Form'!#REF!=0,"",IF('Order Form'!$K$10&lt;&gt;"GR - Gratis",IF(ISNUMBER($H311),'Order Form'!#REF!,""),""))),"")</f>
        <v/>
      </c>
      <c r="K311" s="49"/>
      <c r="L311" s="101" t="e">
        <f>IF('Order Form'!#REF!&gt;0,"",IF('Order Form'!#REF!=0,"",IF('Order Form'!$K$10&lt;&gt;"GR - Gratis",IF('Order Form'!$K$12="Yes",IF(ISNUMBER($H311),'Order Form'!#REF!*100,""),""),"")))</f>
        <v>#REF!</v>
      </c>
      <c r="M311" s="101" t="e">
        <f>IF('Order Form'!#REF!&gt;0,"",IF('Order Form'!$K$17=0,"",IF('Order Form'!$K$17=0,"",IF('Order Form'!$K$10&lt;&gt;"GR - Gratis",IF('Order Form'!$K$12="Yes",IF(ISNUMBER($H311),'Order Form'!$K$17*100,""),""),""))))</f>
        <v>#REF!</v>
      </c>
      <c r="N311" s="50"/>
      <c r="O311" s="100" t="str">
        <f>IF('Order Form'!$B$8="Name / Attent Of","",IF(ISNUMBER($H311),IF('Order Form'!$K$14="Yes",'Order Form'!$B$8,""),""))</f>
        <v/>
      </c>
      <c r="P311" s="108" t="str">
        <f>IF('Order Form'!$B$9="Company / Department","",IF(ISNUMBER($H311),IF('Order Form'!$K$14="Yes",'Order Form'!$B$9,""),""))</f>
        <v/>
      </c>
      <c r="Q311" s="100" t="str">
        <f>IF('Order Form'!$B$10="Address 1","",IF(ISNUMBER($H311),IF('Order Form'!$K$14="Yes",'Order Form'!$B$10,""),""))</f>
        <v/>
      </c>
      <c r="R311" s="100" t="str">
        <f>IF('Order Form'!$B$11="Address 2","",IF(ISNUMBER($H311),IF('Order Form'!$K$14="Yes",'Order Form'!$B$11,""),""))</f>
        <v/>
      </c>
      <c r="S311" s="108" t="str">
        <f>IF('Order Form'!$B$12="Address 3","",IF(ISNUMBER($H311),IF('Order Form'!$K$14="Yes",'Order Form'!$B$12,""),""))</f>
        <v/>
      </c>
      <c r="T311" s="100" t="str">
        <f>IF('Order Form'!$B$13="Town","",IF(ISNUMBER($H311),IF('Order Form'!$K$14="Yes",'Order Form'!$B$13,""),""))</f>
        <v/>
      </c>
      <c r="U311" s="46"/>
      <c r="V311" s="115" t="str">
        <f>IF('Order Form'!$B$14="Post Code","",IF(ISNUMBER($H311),IF('Order Form'!$K$14="Yes",'Order Form'!$B$14,""),""))</f>
        <v/>
      </c>
      <c r="W311" s="110" t="str">
        <f>IF('Order Form'!$B$15="Country","",IF(ISNUMBER($H311),IF('Order Form'!$K$14="Yes",VLOOKUP('Order Form'!$B$15,Lists!N:O,2,0),""),""))</f>
        <v/>
      </c>
      <c r="X311" s="112"/>
      <c r="Y311" s="111" t="str">
        <f>IF('Order Form'!$F$8="Phone","",IF(ISNUMBER($H311),IF('Order Form'!$K$14="Yes",'Order Form'!$F$8,""),""))</f>
        <v/>
      </c>
      <c r="Z311" s="109" t="str">
        <f>IF('Order Form'!$F$9="Email","",IF(ISNUMBER($H311),IF('Order Form'!$K$14="Yes",'Order Form'!$F$9,""),""))</f>
        <v/>
      </c>
      <c r="AA311" s="50"/>
      <c r="AC311" s="98" t="str">
        <f>IF(ISNUMBER(($H311)),LEFT('Order Form'!$K$10,2),"")</f>
        <v/>
      </c>
      <c r="AD311" s="46"/>
      <c r="AE311" s="98" t="str">
        <f>IF(AC311="GR",LEFT('Order Form'!$K$11,2),"")</f>
        <v/>
      </c>
      <c r="AF311" s="46"/>
      <c r="AG311" s="50"/>
      <c r="AH311" s="50"/>
      <c r="AI311" s="98" t="str">
        <f>IF(ISNUMBER(($H311)),IF('Order Form'!$K$16="Yes","P",""),"")</f>
        <v/>
      </c>
      <c r="AJ311" s="46"/>
      <c r="AK311" s="118"/>
      <c r="AL311" s="118"/>
      <c r="AM311" s="46"/>
      <c r="AN311" s="46"/>
      <c r="AO311" s="50"/>
      <c r="AP311" s="46"/>
      <c r="AQ311" s="50"/>
      <c r="AR311" s="50"/>
      <c r="AS311" s="50"/>
      <c r="AZ311" s="98" t="str">
        <f>IF(ISNUMBER(($H311)),IF('Order Form'!$K$15="Yes","Y",""),"")</f>
        <v/>
      </c>
      <c r="BD311" s="99" t="e">
        <f>IF('Order Form'!#REF!&gt;0,"OF"," ")</f>
        <v>#REF!</v>
      </c>
      <c r="BE311" s="98" t="e">
        <f>IF('Order Form'!#REF!&gt;0,"Y"," ")</f>
        <v>#REF!</v>
      </c>
      <c r="BF311" s="98" t="e">
        <f>IF('Order Form'!#REF!&gt;0,"STANDARD"," ")</f>
        <v>#REF!</v>
      </c>
    </row>
    <row r="312" spans="1:58">
      <c r="A312" s="46"/>
      <c r="B312" s="105" t="str">
        <f>IF(ISNUMBER(($H312)),'Order Form'!$D$5,"")</f>
        <v/>
      </c>
      <c r="C312" s="104" t="str">
        <f>IF(ISNUMBER(($H312)),'Order Form'!$G$5,"")</f>
        <v/>
      </c>
      <c r="D312" s="104" t="e">
        <f>IF('Order Form'!#REF!="","",IF(ISNUMBER(($H312)),'Order Form'!#REF!,""))</f>
        <v>#REF!</v>
      </c>
      <c r="E312" s="47"/>
      <c r="F312" s="103" t="str">
        <f>IF(ISNUMBER((H312)),SUBSTITUTE(SUBSTITUTE('Order Form'!#REF!,"-","")," ",""),"")</f>
        <v/>
      </c>
      <c r="G312" s="48"/>
      <c r="H312" s="102" t="e">
        <f>IF('Order Form'!#REF!&gt;0,'Order Form'!#REF!," ")</f>
        <v>#REF!</v>
      </c>
      <c r="I312" s="101" t="str">
        <f>IF('Order Form'!$K$13="Yes",(IF('Order Form'!#REF!&gt;0,"",IF('Order Form'!$K$10&lt;&gt;"GR - Gratis",IF('Order Form'!#REF!=0,"",IF(ISNUMBER($H312),'Order Form'!#REF!,"")),""))),"")</f>
        <v/>
      </c>
      <c r="J312" s="101" t="str">
        <f>IF('Order Form'!$K$13="Yes",(IF('Order Form'!#REF!=0,"",IF('Order Form'!$K$10&lt;&gt;"GR - Gratis",IF(ISNUMBER($H312),'Order Form'!#REF!,""),""))),"")</f>
        <v/>
      </c>
      <c r="K312" s="49"/>
      <c r="L312" s="101" t="e">
        <f>IF('Order Form'!#REF!&gt;0,"",IF('Order Form'!#REF!=0,"",IF('Order Form'!$K$10&lt;&gt;"GR - Gratis",IF('Order Form'!$K$12="Yes",IF(ISNUMBER($H312),'Order Form'!#REF!*100,""),""),"")))</f>
        <v>#REF!</v>
      </c>
      <c r="M312" s="101" t="e">
        <f>IF('Order Form'!#REF!&gt;0,"",IF('Order Form'!$K$17=0,"",IF('Order Form'!$K$17=0,"",IF('Order Form'!$K$10&lt;&gt;"GR - Gratis",IF('Order Form'!$K$12="Yes",IF(ISNUMBER($H312),'Order Form'!$K$17*100,""),""),""))))</f>
        <v>#REF!</v>
      </c>
      <c r="N312" s="50"/>
      <c r="O312" s="100" t="str">
        <f>IF('Order Form'!$B$8="Name / Attent Of","",IF(ISNUMBER($H312),IF('Order Form'!$K$14="Yes",'Order Form'!$B$8,""),""))</f>
        <v/>
      </c>
      <c r="P312" s="108" t="str">
        <f>IF('Order Form'!$B$9="Company / Department","",IF(ISNUMBER($H312),IF('Order Form'!$K$14="Yes",'Order Form'!$B$9,""),""))</f>
        <v/>
      </c>
      <c r="Q312" s="100" t="str">
        <f>IF('Order Form'!$B$10="Address 1","",IF(ISNUMBER($H312),IF('Order Form'!$K$14="Yes",'Order Form'!$B$10,""),""))</f>
        <v/>
      </c>
      <c r="R312" s="100" t="str">
        <f>IF('Order Form'!$B$11="Address 2","",IF(ISNUMBER($H312),IF('Order Form'!$K$14="Yes",'Order Form'!$B$11,""),""))</f>
        <v/>
      </c>
      <c r="S312" s="108" t="str">
        <f>IF('Order Form'!$B$12="Address 3","",IF(ISNUMBER($H312),IF('Order Form'!$K$14="Yes",'Order Form'!$B$12,""),""))</f>
        <v/>
      </c>
      <c r="T312" s="100" t="str">
        <f>IF('Order Form'!$B$13="Town","",IF(ISNUMBER($H312),IF('Order Form'!$K$14="Yes",'Order Form'!$B$13,""),""))</f>
        <v/>
      </c>
      <c r="U312" s="46"/>
      <c r="V312" s="115" t="str">
        <f>IF('Order Form'!$B$14="Post Code","",IF(ISNUMBER($H312),IF('Order Form'!$K$14="Yes",'Order Form'!$B$14,""),""))</f>
        <v/>
      </c>
      <c r="W312" s="110" t="str">
        <f>IF('Order Form'!$B$15="Country","",IF(ISNUMBER($H312),IF('Order Form'!$K$14="Yes",VLOOKUP('Order Form'!$B$15,Lists!N:O,2,0),""),""))</f>
        <v/>
      </c>
      <c r="X312" s="112"/>
      <c r="Y312" s="111" t="str">
        <f>IF('Order Form'!$F$8="Phone","",IF(ISNUMBER($H312),IF('Order Form'!$K$14="Yes",'Order Form'!$F$8,""),""))</f>
        <v/>
      </c>
      <c r="Z312" s="109" t="str">
        <f>IF('Order Form'!$F$9="Email","",IF(ISNUMBER($H312),IF('Order Form'!$K$14="Yes",'Order Form'!$F$9,""),""))</f>
        <v/>
      </c>
      <c r="AA312" s="50"/>
      <c r="AC312" s="98" t="str">
        <f>IF(ISNUMBER(($H312)),LEFT('Order Form'!$K$10,2),"")</f>
        <v/>
      </c>
      <c r="AD312" s="46"/>
      <c r="AE312" s="98" t="str">
        <f>IF(AC312="GR",LEFT('Order Form'!$K$11,2),"")</f>
        <v/>
      </c>
      <c r="AF312" s="46"/>
      <c r="AG312" s="50"/>
      <c r="AH312" s="50"/>
      <c r="AI312" s="98" t="str">
        <f>IF(ISNUMBER(($H312)),IF('Order Form'!$K$16="Yes","P",""),"")</f>
        <v/>
      </c>
      <c r="AJ312" s="46"/>
      <c r="AK312" s="118"/>
      <c r="AL312" s="118"/>
      <c r="AM312" s="46"/>
      <c r="AN312" s="46"/>
      <c r="AO312" s="50"/>
      <c r="AP312" s="46"/>
      <c r="AQ312" s="50"/>
      <c r="AR312" s="50"/>
      <c r="AS312" s="50"/>
      <c r="AZ312" s="98" t="str">
        <f>IF(ISNUMBER(($H312)),IF('Order Form'!$K$15="Yes","Y",""),"")</f>
        <v/>
      </c>
      <c r="BD312" s="99" t="e">
        <f>IF('Order Form'!#REF!&gt;0,"OF"," ")</f>
        <v>#REF!</v>
      </c>
      <c r="BE312" s="98" t="e">
        <f>IF('Order Form'!#REF!&gt;0,"Y"," ")</f>
        <v>#REF!</v>
      </c>
      <c r="BF312" s="98" t="e">
        <f>IF('Order Form'!#REF!&gt;0,"STANDARD"," ")</f>
        <v>#REF!</v>
      </c>
    </row>
    <row r="313" spans="1:58">
      <c r="A313" s="46"/>
      <c r="B313" s="105" t="str">
        <f>IF(ISNUMBER(($H313)),'Order Form'!$D$5,"")</f>
        <v/>
      </c>
      <c r="C313" s="104" t="str">
        <f>IF(ISNUMBER(($H313)),'Order Form'!$G$5,"")</f>
        <v/>
      </c>
      <c r="D313" s="104" t="e">
        <f>IF('Order Form'!#REF!="","",IF(ISNUMBER(($H313)),'Order Form'!#REF!,""))</f>
        <v>#REF!</v>
      </c>
      <c r="E313" s="47"/>
      <c r="F313" s="103" t="str">
        <f>IF(ISNUMBER((H313)),SUBSTITUTE(SUBSTITUTE('Order Form'!#REF!,"-","")," ",""),"")</f>
        <v/>
      </c>
      <c r="G313" s="48"/>
      <c r="H313" s="102" t="e">
        <f>IF('Order Form'!#REF!&gt;0,'Order Form'!#REF!," ")</f>
        <v>#REF!</v>
      </c>
      <c r="I313" s="101" t="str">
        <f>IF('Order Form'!$K$13="Yes",(IF('Order Form'!#REF!&gt;0,"",IF('Order Form'!$K$10&lt;&gt;"GR - Gratis",IF('Order Form'!#REF!=0,"",IF(ISNUMBER($H313),'Order Form'!#REF!,"")),""))),"")</f>
        <v/>
      </c>
      <c r="J313" s="101" t="str">
        <f>IF('Order Form'!$K$13="Yes",(IF('Order Form'!#REF!=0,"",IF('Order Form'!$K$10&lt;&gt;"GR - Gratis",IF(ISNUMBER($H313),'Order Form'!#REF!,""),""))),"")</f>
        <v/>
      </c>
      <c r="K313" s="49"/>
      <c r="L313" s="101" t="e">
        <f>IF('Order Form'!#REF!&gt;0,"",IF('Order Form'!#REF!=0,"",IF('Order Form'!$K$10&lt;&gt;"GR - Gratis",IF('Order Form'!$K$12="Yes",IF(ISNUMBER($H313),'Order Form'!#REF!*100,""),""),"")))</f>
        <v>#REF!</v>
      </c>
      <c r="M313" s="101" t="e">
        <f>IF('Order Form'!#REF!&gt;0,"",IF('Order Form'!$K$17=0,"",IF('Order Form'!$K$17=0,"",IF('Order Form'!$K$10&lt;&gt;"GR - Gratis",IF('Order Form'!$K$12="Yes",IF(ISNUMBER($H313),'Order Form'!$K$17*100,""),""),""))))</f>
        <v>#REF!</v>
      </c>
      <c r="N313" s="50"/>
      <c r="O313" s="100" t="str">
        <f>IF('Order Form'!$B$8="Name / Attent Of","",IF(ISNUMBER($H313),IF('Order Form'!$K$14="Yes",'Order Form'!$B$8,""),""))</f>
        <v/>
      </c>
      <c r="P313" s="108" t="str">
        <f>IF('Order Form'!$B$9="Company / Department","",IF(ISNUMBER($H313),IF('Order Form'!$K$14="Yes",'Order Form'!$B$9,""),""))</f>
        <v/>
      </c>
      <c r="Q313" s="100" t="str">
        <f>IF('Order Form'!$B$10="Address 1","",IF(ISNUMBER($H313),IF('Order Form'!$K$14="Yes",'Order Form'!$B$10,""),""))</f>
        <v/>
      </c>
      <c r="R313" s="100" t="str">
        <f>IF('Order Form'!$B$11="Address 2","",IF(ISNUMBER($H313),IF('Order Form'!$K$14="Yes",'Order Form'!$B$11,""),""))</f>
        <v/>
      </c>
      <c r="S313" s="108" t="str">
        <f>IF('Order Form'!$B$12="Address 3","",IF(ISNUMBER($H313),IF('Order Form'!$K$14="Yes",'Order Form'!$B$12,""),""))</f>
        <v/>
      </c>
      <c r="T313" s="100" t="str">
        <f>IF('Order Form'!$B$13="Town","",IF(ISNUMBER($H313),IF('Order Form'!$K$14="Yes",'Order Form'!$B$13,""),""))</f>
        <v/>
      </c>
      <c r="U313" s="46"/>
      <c r="V313" s="115" t="str">
        <f>IF('Order Form'!$B$14="Post Code","",IF(ISNUMBER($H313),IF('Order Form'!$K$14="Yes",'Order Form'!$B$14,""),""))</f>
        <v/>
      </c>
      <c r="W313" s="110" t="str">
        <f>IF('Order Form'!$B$15="Country","",IF(ISNUMBER($H313),IF('Order Form'!$K$14="Yes",VLOOKUP('Order Form'!$B$15,Lists!N:O,2,0),""),""))</f>
        <v/>
      </c>
      <c r="X313" s="112"/>
      <c r="Y313" s="111" t="str">
        <f>IF('Order Form'!$F$8="Phone","",IF(ISNUMBER($H313),IF('Order Form'!$K$14="Yes",'Order Form'!$F$8,""),""))</f>
        <v/>
      </c>
      <c r="Z313" s="109" t="str">
        <f>IF('Order Form'!$F$9="Email","",IF(ISNUMBER($H313),IF('Order Form'!$K$14="Yes",'Order Form'!$F$9,""),""))</f>
        <v/>
      </c>
      <c r="AA313" s="50"/>
      <c r="AC313" s="98" t="str">
        <f>IF(ISNUMBER(($H313)),LEFT('Order Form'!$K$10,2),"")</f>
        <v/>
      </c>
      <c r="AD313" s="46"/>
      <c r="AE313" s="98" t="str">
        <f>IF(AC313="GR",LEFT('Order Form'!$K$11,2),"")</f>
        <v/>
      </c>
      <c r="AF313" s="46"/>
      <c r="AG313" s="50"/>
      <c r="AH313" s="50"/>
      <c r="AI313" s="98" t="str">
        <f>IF(ISNUMBER(($H313)),IF('Order Form'!$K$16="Yes","P",""),"")</f>
        <v/>
      </c>
      <c r="AJ313" s="46"/>
      <c r="AK313" s="118"/>
      <c r="AL313" s="118"/>
      <c r="AM313" s="46"/>
      <c r="AN313" s="46"/>
      <c r="AO313" s="50"/>
      <c r="AP313" s="46"/>
      <c r="AQ313" s="50"/>
      <c r="AR313" s="50"/>
      <c r="AS313" s="50"/>
      <c r="AZ313" s="98" t="str">
        <f>IF(ISNUMBER(($H313)),IF('Order Form'!$K$15="Yes","Y",""),"")</f>
        <v/>
      </c>
      <c r="BD313" s="99" t="e">
        <f>IF('Order Form'!#REF!&gt;0,"OF"," ")</f>
        <v>#REF!</v>
      </c>
      <c r="BE313" s="98" t="e">
        <f>IF('Order Form'!#REF!&gt;0,"Y"," ")</f>
        <v>#REF!</v>
      </c>
      <c r="BF313" s="98" t="e">
        <f>IF('Order Form'!#REF!&gt;0,"STANDARD"," ")</f>
        <v>#REF!</v>
      </c>
    </row>
    <row r="314" spans="1:58">
      <c r="A314" s="46"/>
      <c r="B314" s="105" t="str">
        <f>IF(ISNUMBER(($H314)),'Order Form'!$D$5,"")</f>
        <v/>
      </c>
      <c r="C314" s="104" t="str">
        <f>IF(ISNUMBER(($H314)),'Order Form'!$G$5,"")</f>
        <v/>
      </c>
      <c r="D314" s="104" t="e">
        <f>IF('Order Form'!#REF!="","",IF(ISNUMBER(($H314)),'Order Form'!#REF!,""))</f>
        <v>#REF!</v>
      </c>
      <c r="E314" s="47"/>
      <c r="F314" s="103" t="str">
        <f>IF(ISNUMBER((H314)),SUBSTITUTE(SUBSTITUTE('Order Form'!#REF!,"-","")," ",""),"")</f>
        <v/>
      </c>
      <c r="G314" s="48"/>
      <c r="H314" s="102" t="e">
        <f>IF('Order Form'!#REF!&gt;0,'Order Form'!#REF!," ")</f>
        <v>#REF!</v>
      </c>
      <c r="I314" s="101" t="str">
        <f>IF('Order Form'!$K$13="Yes",(IF('Order Form'!#REF!&gt;0,"",IF('Order Form'!$K$10&lt;&gt;"GR - Gratis",IF('Order Form'!#REF!=0,"",IF(ISNUMBER($H314),'Order Form'!#REF!,"")),""))),"")</f>
        <v/>
      </c>
      <c r="J314" s="101" t="str">
        <f>IF('Order Form'!$K$13="Yes",(IF('Order Form'!#REF!=0,"",IF('Order Form'!$K$10&lt;&gt;"GR - Gratis",IF(ISNUMBER($H314),'Order Form'!#REF!,""),""))),"")</f>
        <v/>
      </c>
      <c r="K314" s="49"/>
      <c r="L314" s="101" t="e">
        <f>IF('Order Form'!#REF!&gt;0,"",IF('Order Form'!#REF!=0,"",IF('Order Form'!$K$10&lt;&gt;"GR - Gratis",IF('Order Form'!$K$12="Yes",IF(ISNUMBER($H314),'Order Form'!#REF!*100,""),""),"")))</f>
        <v>#REF!</v>
      </c>
      <c r="M314" s="101" t="e">
        <f>IF('Order Form'!#REF!&gt;0,"",IF('Order Form'!$K$17=0,"",IF('Order Form'!$K$17=0,"",IF('Order Form'!$K$10&lt;&gt;"GR - Gratis",IF('Order Form'!$K$12="Yes",IF(ISNUMBER($H314),'Order Form'!$K$17*100,""),""),""))))</f>
        <v>#REF!</v>
      </c>
      <c r="N314" s="50"/>
      <c r="O314" s="100" t="str">
        <f>IF('Order Form'!$B$8="Name / Attent Of","",IF(ISNUMBER($H314),IF('Order Form'!$K$14="Yes",'Order Form'!$B$8,""),""))</f>
        <v/>
      </c>
      <c r="P314" s="108" t="str">
        <f>IF('Order Form'!$B$9="Company / Department","",IF(ISNUMBER($H314),IF('Order Form'!$K$14="Yes",'Order Form'!$B$9,""),""))</f>
        <v/>
      </c>
      <c r="Q314" s="100" t="str">
        <f>IF('Order Form'!$B$10="Address 1","",IF(ISNUMBER($H314),IF('Order Form'!$K$14="Yes",'Order Form'!$B$10,""),""))</f>
        <v/>
      </c>
      <c r="R314" s="100" t="str">
        <f>IF('Order Form'!$B$11="Address 2","",IF(ISNUMBER($H314),IF('Order Form'!$K$14="Yes",'Order Form'!$B$11,""),""))</f>
        <v/>
      </c>
      <c r="S314" s="108" t="str">
        <f>IF('Order Form'!$B$12="Address 3","",IF(ISNUMBER($H314),IF('Order Form'!$K$14="Yes",'Order Form'!$B$12,""),""))</f>
        <v/>
      </c>
      <c r="T314" s="100" t="str">
        <f>IF('Order Form'!$B$13="Town","",IF(ISNUMBER($H314),IF('Order Form'!$K$14="Yes",'Order Form'!$B$13,""),""))</f>
        <v/>
      </c>
      <c r="U314" s="46"/>
      <c r="V314" s="115" t="str">
        <f>IF('Order Form'!$B$14="Post Code","",IF(ISNUMBER($H314),IF('Order Form'!$K$14="Yes",'Order Form'!$B$14,""),""))</f>
        <v/>
      </c>
      <c r="W314" s="110" t="str">
        <f>IF('Order Form'!$B$15="Country","",IF(ISNUMBER($H314),IF('Order Form'!$K$14="Yes",VLOOKUP('Order Form'!$B$15,Lists!N:O,2,0),""),""))</f>
        <v/>
      </c>
      <c r="X314" s="112"/>
      <c r="Y314" s="111" t="str">
        <f>IF('Order Form'!$F$8="Phone","",IF(ISNUMBER($H314),IF('Order Form'!$K$14="Yes",'Order Form'!$F$8,""),""))</f>
        <v/>
      </c>
      <c r="Z314" s="109" t="str">
        <f>IF('Order Form'!$F$9="Email","",IF(ISNUMBER($H314),IF('Order Form'!$K$14="Yes",'Order Form'!$F$9,""),""))</f>
        <v/>
      </c>
      <c r="AA314" s="50"/>
      <c r="AC314" s="98" t="str">
        <f>IF(ISNUMBER(($H314)),LEFT('Order Form'!$K$10,2),"")</f>
        <v/>
      </c>
      <c r="AD314" s="46"/>
      <c r="AE314" s="98" t="str">
        <f>IF(AC314="GR",LEFT('Order Form'!$K$11,2),"")</f>
        <v/>
      </c>
      <c r="AF314" s="46"/>
      <c r="AG314" s="50"/>
      <c r="AH314" s="50"/>
      <c r="AI314" s="98" t="str">
        <f>IF(ISNUMBER(($H314)),IF('Order Form'!$K$16="Yes","P",""),"")</f>
        <v/>
      </c>
      <c r="AJ314" s="46"/>
      <c r="AK314" s="118"/>
      <c r="AL314" s="118"/>
      <c r="AM314" s="46"/>
      <c r="AN314" s="46"/>
      <c r="AO314" s="50"/>
      <c r="AP314" s="46"/>
      <c r="AQ314" s="50"/>
      <c r="AR314" s="50"/>
      <c r="AS314" s="50"/>
      <c r="AZ314" s="98" t="str">
        <f>IF(ISNUMBER(($H314)),IF('Order Form'!$K$15="Yes","Y",""),"")</f>
        <v/>
      </c>
      <c r="BD314" s="99" t="e">
        <f>IF('Order Form'!#REF!&gt;0,"OF"," ")</f>
        <v>#REF!</v>
      </c>
      <c r="BE314" s="98" t="e">
        <f>IF('Order Form'!#REF!&gt;0,"Y"," ")</f>
        <v>#REF!</v>
      </c>
      <c r="BF314" s="98" t="e">
        <f>IF('Order Form'!#REF!&gt;0,"STANDARD"," ")</f>
        <v>#REF!</v>
      </c>
    </row>
    <row r="315" spans="1:58">
      <c r="A315" s="46"/>
      <c r="B315" s="105" t="str">
        <f>IF(ISNUMBER(($H315)),'Order Form'!$D$5,"")</f>
        <v/>
      </c>
      <c r="C315" s="104" t="str">
        <f>IF(ISNUMBER(($H315)),'Order Form'!$G$5,"")</f>
        <v/>
      </c>
      <c r="D315" s="104" t="e">
        <f>IF('Order Form'!#REF!="","",IF(ISNUMBER(($H315)),'Order Form'!#REF!,""))</f>
        <v>#REF!</v>
      </c>
      <c r="E315" s="47"/>
      <c r="F315" s="103" t="str">
        <f>IF(ISNUMBER((H315)),SUBSTITUTE(SUBSTITUTE('Order Form'!#REF!,"-","")," ",""),"")</f>
        <v/>
      </c>
      <c r="G315" s="48"/>
      <c r="H315" s="102" t="e">
        <f>IF('Order Form'!#REF!&gt;0,'Order Form'!#REF!," ")</f>
        <v>#REF!</v>
      </c>
      <c r="I315" s="101" t="str">
        <f>IF('Order Form'!$K$13="Yes",(IF('Order Form'!#REF!&gt;0,"",IF('Order Form'!$K$10&lt;&gt;"GR - Gratis",IF('Order Form'!#REF!=0,"",IF(ISNUMBER($H315),'Order Form'!#REF!,"")),""))),"")</f>
        <v/>
      </c>
      <c r="J315" s="101" t="str">
        <f>IF('Order Form'!$K$13="Yes",(IF('Order Form'!#REF!=0,"",IF('Order Form'!$K$10&lt;&gt;"GR - Gratis",IF(ISNUMBER($H315),'Order Form'!#REF!,""),""))),"")</f>
        <v/>
      </c>
      <c r="K315" s="49"/>
      <c r="L315" s="101" t="e">
        <f>IF('Order Form'!#REF!&gt;0,"",IF('Order Form'!#REF!=0,"",IF('Order Form'!$K$10&lt;&gt;"GR - Gratis",IF('Order Form'!$K$12="Yes",IF(ISNUMBER($H315),'Order Form'!#REF!*100,""),""),"")))</f>
        <v>#REF!</v>
      </c>
      <c r="M315" s="101" t="e">
        <f>IF('Order Form'!#REF!&gt;0,"",IF('Order Form'!$K$17=0,"",IF('Order Form'!$K$17=0,"",IF('Order Form'!$K$10&lt;&gt;"GR - Gratis",IF('Order Form'!$K$12="Yes",IF(ISNUMBER($H315),'Order Form'!$K$17*100,""),""),""))))</f>
        <v>#REF!</v>
      </c>
      <c r="N315" s="50"/>
      <c r="O315" s="100" t="str">
        <f>IF('Order Form'!$B$8="Name / Attent Of","",IF(ISNUMBER($H315),IF('Order Form'!$K$14="Yes",'Order Form'!$B$8,""),""))</f>
        <v/>
      </c>
      <c r="P315" s="108" t="str">
        <f>IF('Order Form'!$B$9="Company / Department","",IF(ISNUMBER($H315),IF('Order Form'!$K$14="Yes",'Order Form'!$B$9,""),""))</f>
        <v/>
      </c>
      <c r="Q315" s="100" t="str">
        <f>IF('Order Form'!$B$10="Address 1","",IF(ISNUMBER($H315),IF('Order Form'!$K$14="Yes",'Order Form'!$B$10,""),""))</f>
        <v/>
      </c>
      <c r="R315" s="100" t="str">
        <f>IF('Order Form'!$B$11="Address 2","",IF(ISNUMBER($H315),IF('Order Form'!$K$14="Yes",'Order Form'!$B$11,""),""))</f>
        <v/>
      </c>
      <c r="S315" s="108" t="str">
        <f>IF('Order Form'!$B$12="Address 3","",IF(ISNUMBER($H315),IF('Order Form'!$K$14="Yes",'Order Form'!$B$12,""),""))</f>
        <v/>
      </c>
      <c r="T315" s="100" t="str">
        <f>IF('Order Form'!$B$13="Town","",IF(ISNUMBER($H315),IF('Order Form'!$K$14="Yes",'Order Form'!$B$13,""),""))</f>
        <v/>
      </c>
      <c r="U315" s="46"/>
      <c r="V315" s="115" t="str">
        <f>IF('Order Form'!$B$14="Post Code","",IF(ISNUMBER($H315),IF('Order Form'!$K$14="Yes",'Order Form'!$B$14,""),""))</f>
        <v/>
      </c>
      <c r="W315" s="110" t="str">
        <f>IF('Order Form'!$B$15="Country","",IF(ISNUMBER($H315),IF('Order Form'!$K$14="Yes",VLOOKUP('Order Form'!$B$15,Lists!N:O,2,0),""),""))</f>
        <v/>
      </c>
      <c r="X315" s="112"/>
      <c r="Y315" s="111" t="str">
        <f>IF('Order Form'!$F$8="Phone","",IF(ISNUMBER($H315),IF('Order Form'!$K$14="Yes",'Order Form'!$F$8,""),""))</f>
        <v/>
      </c>
      <c r="Z315" s="109" t="str">
        <f>IF('Order Form'!$F$9="Email","",IF(ISNUMBER($H315),IF('Order Form'!$K$14="Yes",'Order Form'!$F$9,""),""))</f>
        <v/>
      </c>
      <c r="AA315" s="50"/>
      <c r="AC315" s="98" t="str">
        <f>IF(ISNUMBER(($H315)),LEFT('Order Form'!$K$10,2),"")</f>
        <v/>
      </c>
      <c r="AD315" s="46"/>
      <c r="AE315" s="98" t="str">
        <f>IF(AC315="GR",LEFT('Order Form'!$K$11,2),"")</f>
        <v/>
      </c>
      <c r="AF315" s="46"/>
      <c r="AG315" s="50"/>
      <c r="AH315" s="50"/>
      <c r="AI315" s="98" t="str">
        <f>IF(ISNUMBER(($H315)),IF('Order Form'!$K$16="Yes","P",""),"")</f>
        <v/>
      </c>
      <c r="AJ315" s="46"/>
      <c r="AK315" s="118"/>
      <c r="AL315" s="118"/>
      <c r="AM315" s="46"/>
      <c r="AN315" s="46"/>
      <c r="AO315" s="50"/>
      <c r="AP315" s="46"/>
      <c r="AQ315" s="50"/>
      <c r="AR315" s="50"/>
      <c r="AS315" s="50"/>
      <c r="AZ315" s="98" t="str">
        <f>IF(ISNUMBER(($H315)),IF('Order Form'!$K$15="Yes","Y",""),"")</f>
        <v/>
      </c>
      <c r="BD315" s="99" t="e">
        <f>IF('Order Form'!#REF!&gt;0,"OF"," ")</f>
        <v>#REF!</v>
      </c>
      <c r="BE315" s="98" t="e">
        <f>IF('Order Form'!#REF!&gt;0,"Y"," ")</f>
        <v>#REF!</v>
      </c>
      <c r="BF315" s="98" t="e">
        <f>IF('Order Form'!#REF!&gt;0,"STANDARD"," ")</f>
        <v>#REF!</v>
      </c>
    </row>
    <row r="316" spans="1:58">
      <c r="A316" s="46"/>
      <c r="B316" s="105" t="str">
        <f>IF(ISNUMBER(($H316)),'Order Form'!$D$5,"")</f>
        <v/>
      </c>
      <c r="C316" s="104" t="str">
        <f>IF(ISNUMBER(($H316)),'Order Form'!$G$5,"")</f>
        <v/>
      </c>
      <c r="D316" s="104" t="e">
        <f>IF('Order Form'!#REF!="","",IF(ISNUMBER(($H316)),'Order Form'!#REF!,""))</f>
        <v>#REF!</v>
      </c>
      <c r="E316" s="47"/>
      <c r="F316" s="103" t="str">
        <f>IF(ISNUMBER((H316)),SUBSTITUTE(SUBSTITUTE('Order Form'!#REF!,"-","")," ",""),"")</f>
        <v/>
      </c>
      <c r="G316" s="48"/>
      <c r="H316" s="102" t="e">
        <f>IF('Order Form'!#REF!&gt;0,'Order Form'!#REF!," ")</f>
        <v>#REF!</v>
      </c>
      <c r="I316" s="101" t="str">
        <f>IF('Order Form'!$K$13="Yes",(IF('Order Form'!#REF!&gt;0,"",IF('Order Form'!$K$10&lt;&gt;"GR - Gratis",IF('Order Form'!#REF!=0,"",IF(ISNUMBER($H316),'Order Form'!#REF!,"")),""))),"")</f>
        <v/>
      </c>
      <c r="J316" s="101" t="str">
        <f>IF('Order Form'!$K$13="Yes",(IF('Order Form'!#REF!=0,"",IF('Order Form'!$K$10&lt;&gt;"GR - Gratis",IF(ISNUMBER($H316),'Order Form'!#REF!,""),""))),"")</f>
        <v/>
      </c>
      <c r="K316" s="49"/>
      <c r="L316" s="101" t="e">
        <f>IF('Order Form'!#REF!&gt;0,"",IF('Order Form'!#REF!=0,"",IF('Order Form'!$K$10&lt;&gt;"GR - Gratis",IF('Order Form'!$K$12="Yes",IF(ISNUMBER($H316),'Order Form'!#REF!*100,""),""),"")))</f>
        <v>#REF!</v>
      </c>
      <c r="M316" s="101" t="e">
        <f>IF('Order Form'!#REF!&gt;0,"",IF('Order Form'!$K$17=0,"",IF('Order Form'!$K$17=0,"",IF('Order Form'!$K$10&lt;&gt;"GR - Gratis",IF('Order Form'!$K$12="Yes",IF(ISNUMBER($H316),'Order Form'!$K$17*100,""),""),""))))</f>
        <v>#REF!</v>
      </c>
      <c r="N316" s="50"/>
      <c r="O316" s="100" t="str">
        <f>IF('Order Form'!$B$8="Name / Attent Of","",IF(ISNUMBER($H316),IF('Order Form'!$K$14="Yes",'Order Form'!$B$8,""),""))</f>
        <v/>
      </c>
      <c r="P316" s="108" t="str">
        <f>IF('Order Form'!$B$9="Company / Department","",IF(ISNUMBER($H316),IF('Order Form'!$K$14="Yes",'Order Form'!$B$9,""),""))</f>
        <v/>
      </c>
      <c r="Q316" s="100" t="str">
        <f>IF('Order Form'!$B$10="Address 1","",IF(ISNUMBER($H316),IF('Order Form'!$K$14="Yes",'Order Form'!$B$10,""),""))</f>
        <v/>
      </c>
      <c r="R316" s="100" t="str">
        <f>IF('Order Form'!$B$11="Address 2","",IF(ISNUMBER($H316),IF('Order Form'!$K$14="Yes",'Order Form'!$B$11,""),""))</f>
        <v/>
      </c>
      <c r="S316" s="108" t="str">
        <f>IF('Order Form'!$B$12="Address 3","",IF(ISNUMBER($H316),IF('Order Form'!$K$14="Yes",'Order Form'!$B$12,""),""))</f>
        <v/>
      </c>
      <c r="T316" s="100" t="str">
        <f>IF('Order Form'!$B$13="Town","",IF(ISNUMBER($H316),IF('Order Form'!$K$14="Yes",'Order Form'!$B$13,""),""))</f>
        <v/>
      </c>
      <c r="U316" s="46"/>
      <c r="V316" s="115" t="str">
        <f>IF('Order Form'!$B$14="Post Code","",IF(ISNUMBER($H316),IF('Order Form'!$K$14="Yes",'Order Form'!$B$14,""),""))</f>
        <v/>
      </c>
      <c r="W316" s="110" t="str">
        <f>IF('Order Form'!$B$15="Country","",IF(ISNUMBER($H316),IF('Order Form'!$K$14="Yes",VLOOKUP('Order Form'!$B$15,Lists!N:O,2,0),""),""))</f>
        <v/>
      </c>
      <c r="X316" s="112"/>
      <c r="Y316" s="111" t="str">
        <f>IF('Order Form'!$F$8="Phone","",IF(ISNUMBER($H316),IF('Order Form'!$K$14="Yes",'Order Form'!$F$8,""),""))</f>
        <v/>
      </c>
      <c r="Z316" s="109" t="str">
        <f>IF('Order Form'!$F$9="Email","",IF(ISNUMBER($H316),IF('Order Form'!$K$14="Yes",'Order Form'!$F$9,""),""))</f>
        <v/>
      </c>
      <c r="AA316" s="50"/>
      <c r="AC316" s="98" t="str">
        <f>IF(ISNUMBER(($H316)),LEFT('Order Form'!$K$10,2),"")</f>
        <v/>
      </c>
      <c r="AD316" s="46"/>
      <c r="AE316" s="98" t="str">
        <f>IF(AC316="GR",LEFT('Order Form'!$K$11,2),"")</f>
        <v/>
      </c>
      <c r="AF316" s="46"/>
      <c r="AG316" s="50"/>
      <c r="AH316" s="50"/>
      <c r="AI316" s="98" t="str">
        <f>IF(ISNUMBER(($H316)),IF('Order Form'!$K$16="Yes","P",""),"")</f>
        <v/>
      </c>
      <c r="AJ316" s="46"/>
      <c r="AK316" s="118"/>
      <c r="AL316" s="118"/>
      <c r="AM316" s="46"/>
      <c r="AN316" s="46"/>
      <c r="AO316" s="50"/>
      <c r="AP316" s="46"/>
      <c r="AQ316" s="50"/>
      <c r="AR316" s="50"/>
      <c r="AS316" s="50"/>
      <c r="AZ316" s="98" t="str">
        <f>IF(ISNUMBER(($H316)),IF('Order Form'!$K$15="Yes","Y",""),"")</f>
        <v/>
      </c>
      <c r="BD316" s="99" t="e">
        <f>IF('Order Form'!#REF!&gt;0,"OF"," ")</f>
        <v>#REF!</v>
      </c>
      <c r="BE316" s="98" t="e">
        <f>IF('Order Form'!#REF!&gt;0,"Y"," ")</f>
        <v>#REF!</v>
      </c>
      <c r="BF316" s="98" t="e">
        <f>IF('Order Form'!#REF!&gt;0,"STANDARD"," ")</f>
        <v>#REF!</v>
      </c>
    </row>
    <row r="317" spans="1:58">
      <c r="A317" s="46"/>
      <c r="B317" s="105" t="str">
        <f>IF(ISNUMBER(($H317)),'Order Form'!$D$5,"")</f>
        <v/>
      </c>
      <c r="C317" s="104" t="str">
        <f>IF(ISNUMBER(($H317)),'Order Form'!$G$5,"")</f>
        <v/>
      </c>
      <c r="D317" s="104" t="e">
        <f>IF('Order Form'!#REF!="","",IF(ISNUMBER(($H317)),'Order Form'!#REF!,""))</f>
        <v>#REF!</v>
      </c>
      <c r="E317" s="47"/>
      <c r="F317" s="103" t="str">
        <f>IF(ISNUMBER((H317)),SUBSTITUTE(SUBSTITUTE('Order Form'!#REF!,"-","")," ",""),"")</f>
        <v/>
      </c>
      <c r="G317" s="48"/>
      <c r="H317" s="102" t="e">
        <f>IF('Order Form'!#REF!&gt;0,'Order Form'!#REF!," ")</f>
        <v>#REF!</v>
      </c>
      <c r="I317" s="101" t="str">
        <f>IF('Order Form'!$K$13="Yes",(IF('Order Form'!#REF!&gt;0,"",IF('Order Form'!$K$10&lt;&gt;"GR - Gratis",IF('Order Form'!#REF!=0,"",IF(ISNUMBER($H317),'Order Form'!#REF!,"")),""))),"")</f>
        <v/>
      </c>
      <c r="J317" s="101" t="str">
        <f>IF('Order Form'!$K$13="Yes",(IF('Order Form'!#REF!=0,"",IF('Order Form'!$K$10&lt;&gt;"GR - Gratis",IF(ISNUMBER($H317),'Order Form'!#REF!,""),""))),"")</f>
        <v/>
      </c>
      <c r="K317" s="49"/>
      <c r="L317" s="101" t="e">
        <f>IF('Order Form'!#REF!&gt;0,"",IF('Order Form'!#REF!=0,"",IF('Order Form'!$K$10&lt;&gt;"GR - Gratis",IF('Order Form'!$K$12="Yes",IF(ISNUMBER($H317),'Order Form'!#REF!*100,""),""),"")))</f>
        <v>#REF!</v>
      </c>
      <c r="M317" s="101" t="e">
        <f>IF('Order Form'!#REF!&gt;0,"",IF('Order Form'!$K$17=0,"",IF('Order Form'!$K$17=0,"",IF('Order Form'!$K$10&lt;&gt;"GR - Gratis",IF('Order Form'!$K$12="Yes",IF(ISNUMBER($H317),'Order Form'!$K$17*100,""),""),""))))</f>
        <v>#REF!</v>
      </c>
      <c r="N317" s="50"/>
      <c r="O317" s="100" t="str">
        <f>IF('Order Form'!$B$8="Name / Attent Of","",IF(ISNUMBER($H317),IF('Order Form'!$K$14="Yes",'Order Form'!$B$8,""),""))</f>
        <v/>
      </c>
      <c r="P317" s="108" t="str">
        <f>IF('Order Form'!$B$9="Company / Department","",IF(ISNUMBER($H317),IF('Order Form'!$K$14="Yes",'Order Form'!$B$9,""),""))</f>
        <v/>
      </c>
      <c r="Q317" s="100" t="str">
        <f>IF('Order Form'!$B$10="Address 1","",IF(ISNUMBER($H317),IF('Order Form'!$K$14="Yes",'Order Form'!$B$10,""),""))</f>
        <v/>
      </c>
      <c r="R317" s="100" t="str">
        <f>IF('Order Form'!$B$11="Address 2","",IF(ISNUMBER($H317),IF('Order Form'!$K$14="Yes",'Order Form'!$B$11,""),""))</f>
        <v/>
      </c>
      <c r="S317" s="108" t="str">
        <f>IF('Order Form'!$B$12="Address 3","",IF(ISNUMBER($H317),IF('Order Form'!$K$14="Yes",'Order Form'!$B$12,""),""))</f>
        <v/>
      </c>
      <c r="T317" s="100" t="str">
        <f>IF('Order Form'!$B$13="Town","",IF(ISNUMBER($H317),IF('Order Form'!$K$14="Yes",'Order Form'!$B$13,""),""))</f>
        <v/>
      </c>
      <c r="U317" s="46"/>
      <c r="V317" s="115" t="str">
        <f>IF('Order Form'!$B$14="Post Code","",IF(ISNUMBER($H317),IF('Order Form'!$K$14="Yes",'Order Form'!$B$14,""),""))</f>
        <v/>
      </c>
      <c r="W317" s="110" t="str">
        <f>IF('Order Form'!$B$15="Country","",IF(ISNUMBER($H317),IF('Order Form'!$K$14="Yes",VLOOKUP('Order Form'!$B$15,Lists!N:O,2,0),""),""))</f>
        <v/>
      </c>
      <c r="X317" s="112"/>
      <c r="Y317" s="111" t="str">
        <f>IF('Order Form'!$F$8="Phone","",IF(ISNUMBER($H317),IF('Order Form'!$K$14="Yes",'Order Form'!$F$8,""),""))</f>
        <v/>
      </c>
      <c r="Z317" s="109" t="str">
        <f>IF('Order Form'!$F$9="Email","",IF(ISNUMBER($H317),IF('Order Form'!$K$14="Yes",'Order Form'!$F$9,""),""))</f>
        <v/>
      </c>
      <c r="AA317" s="50"/>
      <c r="AC317" s="98" t="str">
        <f>IF(ISNUMBER(($H317)),LEFT('Order Form'!$K$10,2),"")</f>
        <v/>
      </c>
      <c r="AD317" s="46"/>
      <c r="AE317" s="98" t="str">
        <f>IF(AC317="GR",LEFT('Order Form'!$K$11,2),"")</f>
        <v/>
      </c>
      <c r="AF317" s="46"/>
      <c r="AG317" s="50"/>
      <c r="AH317" s="50"/>
      <c r="AI317" s="98" t="str">
        <f>IF(ISNUMBER(($H317)),IF('Order Form'!$K$16="Yes","P",""),"")</f>
        <v/>
      </c>
      <c r="AJ317" s="46"/>
      <c r="AK317" s="118"/>
      <c r="AL317" s="118"/>
      <c r="AM317" s="46"/>
      <c r="AN317" s="46"/>
      <c r="AO317" s="50"/>
      <c r="AP317" s="46"/>
      <c r="AQ317" s="50"/>
      <c r="AR317" s="50"/>
      <c r="AS317" s="50"/>
      <c r="AZ317" s="98" t="str">
        <f>IF(ISNUMBER(($H317)),IF('Order Form'!$K$15="Yes","Y",""),"")</f>
        <v/>
      </c>
      <c r="BD317" s="99" t="e">
        <f>IF('Order Form'!#REF!&gt;0,"OF"," ")</f>
        <v>#REF!</v>
      </c>
      <c r="BE317" s="98" t="e">
        <f>IF('Order Form'!#REF!&gt;0,"Y"," ")</f>
        <v>#REF!</v>
      </c>
      <c r="BF317" s="98" t="e">
        <f>IF('Order Form'!#REF!&gt;0,"STANDARD"," ")</f>
        <v>#REF!</v>
      </c>
    </row>
    <row r="318" spans="1:58">
      <c r="A318" s="46"/>
      <c r="B318" s="105" t="str">
        <f>IF(ISNUMBER(($H318)),'Order Form'!$D$5,"")</f>
        <v/>
      </c>
      <c r="C318" s="104" t="str">
        <f>IF(ISNUMBER(($H318)),'Order Form'!$G$5,"")</f>
        <v/>
      </c>
      <c r="D318" s="104" t="e">
        <f>IF('Order Form'!#REF!="","",IF(ISNUMBER(($H318)),'Order Form'!#REF!,""))</f>
        <v>#REF!</v>
      </c>
      <c r="E318" s="47"/>
      <c r="F318" s="103" t="str">
        <f>IF(ISNUMBER((H318)),SUBSTITUTE(SUBSTITUTE('Order Form'!#REF!,"-","")," ",""),"")</f>
        <v/>
      </c>
      <c r="G318" s="48"/>
      <c r="H318" s="102" t="e">
        <f>IF('Order Form'!#REF!&gt;0,'Order Form'!#REF!," ")</f>
        <v>#REF!</v>
      </c>
      <c r="I318" s="101" t="str">
        <f>IF('Order Form'!$K$13="Yes",(IF('Order Form'!#REF!&gt;0,"",IF('Order Form'!$K$10&lt;&gt;"GR - Gratis",IF('Order Form'!#REF!=0,"",IF(ISNUMBER($H318),'Order Form'!#REF!,"")),""))),"")</f>
        <v/>
      </c>
      <c r="J318" s="101" t="str">
        <f>IF('Order Form'!$K$13="Yes",(IF('Order Form'!#REF!=0,"",IF('Order Form'!$K$10&lt;&gt;"GR - Gratis",IF(ISNUMBER($H318),'Order Form'!#REF!,""),""))),"")</f>
        <v/>
      </c>
      <c r="K318" s="49"/>
      <c r="L318" s="101" t="e">
        <f>IF('Order Form'!#REF!&gt;0,"",IF('Order Form'!#REF!=0,"",IF('Order Form'!$K$10&lt;&gt;"GR - Gratis",IF('Order Form'!$K$12="Yes",IF(ISNUMBER($H318),'Order Form'!#REF!*100,""),""),"")))</f>
        <v>#REF!</v>
      </c>
      <c r="M318" s="101" t="e">
        <f>IF('Order Form'!#REF!&gt;0,"",IF('Order Form'!$K$17=0,"",IF('Order Form'!$K$17=0,"",IF('Order Form'!$K$10&lt;&gt;"GR - Gratis",IF('Order Form'!$K$12="Yes",IF(ISNUMBER($H318),'Order Form'!$K$17*100,""),""),""))))</f>
        <v>#REF!</v>
      </c>
      <c r="N318" s="50"/>
      <c r="O318" s="100" t="str">
        <f>IF('Order Form'!$B$8="Name / Attent Of","",IF(ISNUMBER($H318),IF('Order Form'!$K$14="Yes",'Order Form'!$B$8,""),""))</f>
        <v/>
      </c>
      <c r="P318" s="108" t="str">
        <f>IF('Order Form'!$B$9="Company / Department","",IF(ISNUMBER($H318),IF('Order Form'!$K$14="Yes",'Order Form'!$B$9,""),""))</f>
        <v/>
      </c>
      <c r="Q318" s="100" t="str">
        <f>IF('Order Form'!$B$10="Address 1","",IF(ISNUMBER($H318),IF('Order Form'!$K$14="Yes",'Order Form'!$B$10,""),""))</f>
        <v/>
      </c>
      <c r="R318" s="100" t="str">
        <f>IF('Order Form'!$B$11="Address 2","",IF(ISNUMBER($H318),IF('Order Form'!$K$14="Yes",'Order Form'!$B$11,""),""))</f>
        <v/>
      </c>
      <c r="S318" s="108" t="str">
        <f>IF('Order Form'!$B$12="Address 3","",IF(ISNUMBER($H318),IF('Order Form'!$K$14="Yes",'Order Form'!$B$12,""),""))</f>
        <v/>
      </c>
      <c r="T318" s="100" t="str">
        <f>IF('Order Form'!$B$13="Town","",IF(ISNUMBER($H318),IF('Order Form'!$K$14="Yes",'Order Form'!$B$13,""),""))</f>
        <v/>
      </c>
      <c r="U318" s="46"/>
      <c r="V318" s="115" t="str">
        <f>IF('Order Form'!$B$14="Post Code","",IF(ISNUMBER($H318),IF('Order Form'!$K$14="Yes",'Order Form'!$B$14,""),""))</f>
        <v/>
      </c>
      <c r="W318" s="110" t="str">
        <f>IF('Order Form'!$B$15="Country","",IF(ISNUMBER($H318),IF('Order Form'!$K$14="Yes",VLOOKUP('Order Form'!$B$15,Lists!N:O,2,0),""),""))</f>
        <v/>
      </c>
      <c r="X318" s="112"/>
      <c r="Y318" s="111" t="str">
        <f>IF('Order Form'!$F$8="Phone","",IF(ISNUMBER($H318),IF('Order Form'!$K$14="Yes",'Order Form'!$F$8,""),""))</f>
        <v/>
      </c>
      <c r="Z318" s="109" t="str">
        <f>IF('Order Form'!$F$9="Email","",IF(ISNUMBER($H318),IF('Order Form'!$K$14="Yes",'Order Form'!$F$9,""),""))</f>
        <v/>
      </c>
      <c r="AA318" s="50"/>
      <c r="AC318" s="98" t="str">
        <f>IF(ISNUMBER(($H318)),LEFT('Order Form'!$K$10,2),"")</f>
        <v/>
      </c>
      <c r="AD318" s="46"/>
      <c r="AE318" s="98" t="str">
        <f>IF(AC318="GR",LEFT('Order Form'!$K$11,2),"")</f>
        <v/>
      </c>
      <c r="AF318" s="46"/>
      <c r="AG318" s="50"/>
      <c r="AH318" s="50"/>
      <c r="AI318" s="98" t="str">
        <f>IF(ISNUMBER(($H318)),IF('Order Form'!$K$16="Yes","P",""),"")</f>
        <v/>
      </c>
      <c r="AJ318" s="46"/>
      <c r="AK318" s="118"/>
      <c r="AL318" s="118"/>
      <c r="AM318" s="46"/>
      <c r="AN318" s="46"/>
      <c r="AO318" s="50"/>
      <c r="AP318" s="46"/>
      <c r="AQ318" s="50"/>
      <c r="AR318" s="50"/>
      <c r="AS318" s="50"/>
      <c r="AZ318" s="98" t="str">
        <f>IF(ISNUMBER(($H318)),IF('Order Form'!$K$15="Yes","Y",""),"")</f>
        <v/>
      </c>
      <c r="BD318" s="99" t="e">
        <f>IF('Order Form'!#REF!&gt;0,"OF"," ")</f>
        <v>#REF!</v>
      </c>
      <c r="BE318" s="98" t="e">
        <f>IF('Order Form'!#REF!&gt;0,"Y"," ")</f>
        <v>#REF!</v>
      </c>
      <c r="BF318" s="98" t="e">
        <f>IF('Order Form'!#REF!&gt;0,"STANDARD"," ")</f>
        <v>#REF!</v>
      </c>
    </row>
    <row r="319" spans="1:58">
      <c r="A319" s="46"/>
      <c r="B319" s="105" t="str">
        <f>IF(ISNUMBER(($H319)),'Order Form'!$D$5,"")</f>
        <v/>
      </c>
      <c r="C319" s="104" t="str">
        <f>IF(ISNUMBER(($H319)),'Order Form'!$G$5,"")</f>
        <v/>
      </c>
      <c r="D319" s="104" t="e">
        <f>IF('Order Form'!#REF!="","",IF(ISNUMBER(($H319)),'Order Form'!#REF!,""))</f>
        <v>#REF!</v>
      </c>
      <c r="E319" s="47"/>
      <c r="F319" s="103" t="str">
        <f>IF(ISNUMBER((H319)),SUBSTITUTE(SUBSTITUTE('Order Form'!#REF!,"-","")," ",""),"")</f>
        <v/>
      </c>
      <c r="G319" s="48"/>
      <c r="H319" s="102" t="e">
        <f>IF('Order Form'!#REF!&gt;0,'Order Form'!#REF!," ")</f>
        <v>#REF!</v>
      </c>
      <c r="I319" s="101" t="str">
        <f>IF('Order Form'!$K$13="Yes",(IF('Order Form'!#REF!&gt;0,"",IF('Order Form'!$K$10&lt;&gt;"GR - Gratis",IF('Order Form'!#REF!=0,"",IF(ISNUMBER($H319),'Order Form'!#REF!,"")),""))),"")</f>
        <v/>
      </c>
      <c r="J319" s="101" t="str">
        <f>IF('Order Form'!$K$13="Yes",(IF('Order Form'!#REF!=0,"",IF('Order Form'!$K$10&lt;&gt;"GR - Gratis",IF(ISNUMBER($H319),'Order Form'!#REF!,""),""))),"")</f>
        <v/>
      </c>
      <c r="K319" s="49"/>
      <c r="L319" s="101" t="e">
        <f>IF('Order Form'!#REF!&gt;0,"",IF('Order Form'!#REF!=0,"",IF('Order Form'!$K$10&lt;&gt;"GR - Gratis",IF('Order Form'!$K$12="Yes",IF(ISNUMBER($H319),'Order Form'!#REF!*100,""),""),"")))</f>
        <v>#REF!</v>
      </c>
      <c r="M319" s="101" t="e">
        <f>IF('Order Form'!#REF!&gt;0,"",IF('Order Form'!$K$17=0,"",IF('Order Form'!$K$17=0,"",IF('Order Form'!$K$10&lt;&gt;"GR - Gratis",IF('Order Form'!$K$12="Yes",IF(ISNUMBER($H319),'Order Form'!$K$17*100,""),""),""))))</f>
        <v>#REF!</v>
      </c>
      <c r="N319" s="50"/>
      <c r="O319" s="100" t="str">
        <f>IF('Order Form'!$B$8="Name / Attent Of","",IF(ISNUMBER($H319),IF('Order Form'!$K$14="Yes",'Order Form'!$B$8,""),""))</f>
        <v/>
      </c>
      <c r="P319" s="108" t="str">
        <f>IF('Order Form'!$B$9="Company / Department","",IF(ISNUMBER($H319),IF('Order Form'!$K$14="Yes",'Order Form'!$B$9,""),""))</f>
        <v/>
      </c>
      <c r="Q319" s="100" t="str">
        <f>IF('Order Form'!$B$10="Address 1","",IF(ISNUMBER($H319),IF('Order Form'!$K$14="Yes",'Order Form'!$B$10,""),""))</f>
        <v/>
      </c>
      <c r="R319" s="100" t="str">
        <f>IF('Order Form'!$B$11="Address 2","",IF(ISNUMBER($H319),IF('Order Form'!$K$14="Yes",'Order Form'!$B$11,""),""))</f>
        <v/>
      </c>
      <c r="S319" s="108" t="str">
        <f>IF('Order Form'!$B$12="Address 3","",IF(ISNUMBER($H319),IF('Order Form'!$K$14="Yes",'Order Form'!$B$12,""),""))</f>
        <v/>
      </c>
      <c r="T319" s="100" t="str">
        <f>IF('Order Form'!$B$13="Town","",IF(ISNUMBER($H319),IF('Order Form'!$K$14="Yes",'Order Form'!$B$13,""),""))</f>
        <v/>
      </c>
      <c r="U319" s="46"/>
      <c r="V319" s="115" t="str">
        <f>IF('Order Form'!$B$14="Post Code","",IF(ISNUMBER($H319),IF('Order Form'!$K$14="Yes",'Order Form'!$B$14,""),""))</f>
        <v/>
      </c>
      <c r="W319" s="110" t="str">
        <f>IF('Order Form'!$B$15="Country","",IF(ISNUMBER($H319),IF('Order Form'!$K$14="Yes",VLOOKUP('Order Form'!$B$15,Lists!N:O,2,0),""),""))</f>
        <v/>
      </c>
      <c r="X319" s="112"/>
      <c r="Y319" s="111" t="str">
        <f>IF('Order Form'!$F$8="Phone","",IF(ISNUMBER($H319),IF('Order Form'!$K$14="Yes",'Order Form'!$F$8,""),""))</f>
        <v/>
      </c>
      <c r="Z319" s="109" t="str">
        <f>IF('Order Form'!$F$9="Email","",IF(ISNUMBER($H319),IF('Order Form'!$K$14="Yes",'Order Form'!$F$9,""),""))</f>
        <v/>
      </c>
      <c r="AA319" s="50"/>
      <c r="AC319" s="98" t="str">
        <f>IF(ISNUMBER(($H319)),LEFT('Order Form'!$K$10,2),"")</f>
        <v/>
      </c>
      <c r="AD319" s="46"/>
      <c r="AE319" s="98" t="str">
        <f>IF(AC319="GR",LEFT('Order Form'!$K$11,2),"")</f>
        <v/>
      </c>
      <c r="AF319" s="46"/>
      <c r="AG319" s="50"/>
      <c r="AH319" s="50"/>
      <c r="AI319" s="98" t="str">
        <f>IF(ISNUMBER(($H319)),IF('Order Form'!$K$16="Yes","P",""),"")</f>
        <v/>
      </c>
      <c r="AJ319" s="46"/>
      <c r="AK319" s="118"/>
      <c r="AL319" s="118"/>
      <c r="AM319" s="46"/>
      <c r="AN319" s="46"/>
      <c r="AO319" s="50"/>
      <c r="AP319" s="46"/>
      <c r="AQ319" s="50"/>
      <c r="AR319" s="50"/>
      <c r="AS319" s="50"/>
      <c r="AZ319" s="98" t="str">
        <f>IF(ISNUMBER(($H319)),IF('Order Form'!$K$15="Yes","Y",""),"")</f>
        <v/>
      </c>
      <c r="BD319" s="99" t="e">
        <f>IF('Order Form'!#REF!&gt;0,"OF"," ")</f>
        <v>#REF!</v>
      </c>
      <c r="BE319" s="98" t="e">
        <f>IF('Order Form'!#REF!&gt;0,"Y"," ")</f>
        <v>#REF!</v>
      </c>
      <c r="BF319" s="98" t="e">
        <f>IF('Order Form'!#REF!&gt;0,"STANDARD"," ")</f>
        <v>#REF!</v>
      </c>
    </row>
    <row r="320" spans="1:58">
      <c r="A320" s="46"/>
      <c r="B320" s="105" t="str">
        <f>IF(ISNUMBER(($H320)),'Order Form'!$D$5,"")</f>
        <v/>
      </c>
      <c r="C320" s="104" t="str">
        <f>IF(ISNUMBER(($H320)),'Order Form'!$G$5,"")</f>
        <v/>
      </c>
      <c r="D320" s="104" t="e">
        <f>IF('Order Form'!#REF!="","",IF(ISNUMBER(($H320)),'Order Form'!#REF!,""))</f>
        <v>#REF!</v>
      </c>
      <c r="E320" s="47"/>
      <c r="F320" s="103" t="str">
        <f>IF(ISNUMBER((H320)),SUBSTITUTE(SUBSTITUTE('Order Form'!#REF!,"-","")," ",""),"")</f>
        <v/>
      </c>
      <c r="G320" s="48"/>
      <c r="H320" s="102" t="e">
        <f>IF('Order Form'!#REF!&gt;0,'Order Form'!#REF!," ")</f>
        <v>#REF!</v>
      </c>
      <c r="I320" s="101" t="str">
        <f>IF('Order Form'!$K$13="Yes",(IF('Order Form'!#REF!&gt;0,"",IF('Order Form'!$K$10&lt;&gt;"GR - Gratis",IF('Order Form'!#REF!=0,"",IF(ISNUMBER($H320),'Order Form'!#REF!,"")),""))),"")</f>
        <v/>
      </c>
      <c r="J320" s="101" t="str">
        <f>IF('Order Form'!$K$13="Yes",(IF('Order Form'!#REF!=0,"",IF('Order Form'!$K$10&lt;&gt;"GR - Gratis",IF(ISNUMBER($H320),'Order Form'!#REF!,""),""))),"")</f>
        <v/>
      </c>
      <c r="K320" s="49"/>
      <c r="L320" s="101" t="e">
        <f>IF('Order Form'!#REF!&gt;0,"",IF('Order Form'!#REF!=0,"",IF('Order Form'!$K$10&lt;&gt;"GR - Gratis",IF('Order Form'!$K$12="Yes",IF(ISNUMBER($H320),'Order Form'!#REF!*100,""),""),"")))</f>
        <v>#REF!</v>
      </c>
      <c r="M320" s="101" t="e">
        <f>IF('Order Form'!#REF!&gt;0,"",IF('Order Form'!$K$17=0,"",IF('Order Form'!$K$17=0,"",IF('Order Form'!$K$10&lt;&gt;"GR - Gratis",IF('Order Form'!$K$12="Yes",IF(ISNUMBER($H320),'Order Form'!$K$17*100,""),""),""))))</f>
        <v>#REF!</v>
      </c>
      <c r="N320" s="50"/>
      <c r="O320" s="100" t="str">
        <f>IF('Order Form'!$B$8="Name / Attent Of","",IF(ISNUMBER($H320),IF('Order Form'!$K$14="Yes",'Order Form'!$B$8,""),""))</f>
        <v/>
      </c>
      <c r="P320" s="108" t="str">
        <f>IF('Order Form'!$B$9="Company / Department","",IF(ISNUMBER($H320),IF('Order Form'!$K$14="Yes",'Order Form'!$B$9,""),""))</f>
        <v/>
      </c>
      <c r="Q320" s="100" t="str">
        <f>IF('Order Form'!$B$10="Address 1","",IF(ISNUMBER($H320),IF('Order Form'!$K$14="Yes",'Order Form'!$B$10,""),""))</f>
        <v/>
      </c>
      <c r="R320" s="100" t="str">
        <f>IF('Order Form'!$B$11="Address 2","",IF(ISNUMBER($H320),IF('Order Form'!$K$14="Yes",'Order Form'!$B$11,""),""))</f>
        <v/>
      </c>
      <c r="S320" s="108" t="str">
        <f>IF('Order Form'!$B$12="Address 3","",IF(ISNUMBER($H320),IF('Order Form'!$K$14="Yes",'Order Form'!$B$12,""),""))</f>
        <v/>
      </c>
      <c r="T320" s="100" t="str">
        <f>IF('Order Form'!$B$13="Town","",IF(ISNUMBER($H320),IF('Order Form'!$K$14="Yes",'Order Form'!$B$13,""),""))</f>
        <v/>
      </c>
      <c r="U320" s="46"/>
      <c r="V320" s="115" t="str">
        <f>IF('Order Form'!$B$14="Post Code","",IF(ISNUMBER($H320),IF('Order Form'!$K$14="Yes",'Order Form'!$B$14,""),""))</f>
        <v/>
      </c>
      <c r="W320" s="110" t="str">
        <f>IF('Order Form'!$B$15="Country","",IF(ISNUMBER($H320),IF('Order Form'!$K$14="Yes",VLOOKUP('Order Form'!$B$15,Lists!N:O,2,0),""),""))</f>
        <v/>
      </c>
      <c r="X320" s="112"/>
      <c r="Y320" s="111" t="str">
        <f>IF('Order Form'!$F$8="Phone","",IF(ISNUMBER($H320),IF('Order Form'!$K$14="Yes",'Order Form'!$F$8,""),""))</f>
        <v/>
      </c>
      <c r="Z320" s="109" t="str">
        <f>IF('Order Form'!$F$9="Email","",IF(ISNUMBER($H320),IF('Order Form'!$K$14="Yes",'Order Form'!$F$9,""),""))</f>
        <v/>
      </c>
      <c r="AA320" s="50"/>
      <c r="AC320" s="98" t="str">
        <f>IF(ISNUMBER(($H320)),LEFT('Order Form'!$K$10,2),"")</f>
        <v/>
      </c>
      <c r="AD320" s="46"/>
      <c r="AE320" s="98" t="str">
        <f>IF(AC320="GR",LEFT('Order Form'!$K$11,2),"")</f>
        <v/>
      </c>
      <c r="AF320" s="46"/>
      <c r="AG320" s="50"/>
      <c r="AH320" s="50"/>
      <c r="AI320" s="98" t="str">
        <f>IF(ISNUMBER(($H320)),IF('Order Form'!$K$16="Yes","P",""),"")</f>
        <v/>
      </c>
      <c r="AJ320" s="46"/>
      <c r="AK320" s="118"/>
      <c r="AL320" s="118"/>
      <c r="AM320" s="46"/>
      <c r="AN320" s="46"/>
      <c r="AO320" s="50"/>
      <c r="AP320" s="46"/>
      <c r="AQ320" s="50"/>
      <c r="AR320" s="50"/>
      <c r="AS320" s="50"/>
      <c r="AZ320" s="98" t="str">
        <f>IF(ISNUMBER(($H320)),IF('Order Form'!$K$15="Yes","Y",""),"")</f>
        <v/>
      </c>
      <c r="BD320" s="99" t="e">
        <f>IF('Order Form'!#REF!&gt;0,"OF"," ")</f>
        <v>#REF!</v>
      </c>
      <c r="BE320" s="98" t="e">
        <f>IF('Order Form'!#REF!&gt;0,"Y"," ")</f>
        <v>#REF!</v>
      </c>
      <c r="BF320" s="98" t="e">
        <f>IF('Order Form'!#REF!&gt;0,"STANDARD"," ")</f>
        <v>#REF!</v>
      </c>
    </row>
    <row r="321" spans="1:58">
      <c r="A321" s="46"/>
      <c r="B321" s="105" t="str">
        <f>IF(ISNUMBER(($H321)),'Order Form'!$D$5,"")</f>
        <v/>
      </c>
      <c r="C321" s="104" t="str">
        <f>IF(ISNUMBER(($H321)),'Order Form'!$G$5,"")</f>
        <v/>
      </c>
      <c r="D321" s="104" t="e">
        <f>IF('Order Form'!#REF!="","",IF(ISNUMBER(($H321)),'Order Form'!#REF!,""))</f>
        <v>#REF!</v>
      </c>
      <c r="E321" s="47"/>
      <c r="F321" s="103" t="str">
        <f>IF(ISNUMBER((H321)),SUBSTITUTE(SUBSTITUTE('Order Form'!#REF!,"-","")," ",""),"")</f>
        <v/>
      </c>
      <c r="G321" s="48"/>
      <c r="H321" s="102" t="e">
        <f>IF('Order Form'!#REF!&gt;0,'Order Form'!#REF!," ")</f>
        <v>#REF!</v>
      </c>
      <c r="I321" s="101" t="str">
        <f>IF('Order Form'!$K$13="Yes",(IF('Order Form'!#REF!&gt;0,"",IF('Order Form'!$K$10&lt;&gt;"GR - Gratis",IF('Order Form'!#REF!=0,"",IF(ISNUMBER($H321),'Order Form'!#REF!,"")),""))),"")</f>
        <v/>
      </c>
      <c r="J321" s="101" t="str">
        <f>IF('Order Form'!$K$13="Yes",(IF('Order Form'!#REF!=0,"",IF('Order Form'!$K$10&lt;&gt;"GR - Gratis",IF(ISNUMBER($H321),'Order Form'!#REF!,""),""))),"")</f>
        <v/>
      </c>
      <c r="K321" s="49"/>
      <c r="L321" s="101" t="e">
        <f>IF('Order Form'!#REF!&gt;0,"",IF('Order Form'!#REF!=0,"",IF('Order Form'!$K$10&lt;&gt;"GR - Gratis",IF('Order Form'!$K$12="Yes",IF(ISNUMBER($H321),'Order Form'!#REF!*100,""),""),"")))</f>
        <v>#REF!</v>
      </c>
      <c r="M321" s="101" t="e">
        <f>IF('Order Form'!#REF!&gt;0,"",IF('Order Form'!$K$17=0,"",IF('Order Form'!$K$17=0,"",IF('Order Form'!$K$10&lt;&gt;"GR - Gratis",IF('Order Form'!$K$12="Yes",IF(ISNUMBER($H321),'Order Form'!$K$17*100,""),""),""))))</f>
        <v>#REF!</v>
      </c>
      <c r="N321" s="50"/>
      <c r="O321" s="100" t="str">
        <f>IF('Order Form'!$B$8="Name / Attent Of","",IF(ISNUMBER($H321),IF('Order Form'!$K$14="Yes",'Order Form'!$B$8,""),""))</f>
        <v/>
      </c>
      <c r="P321" s="108" t="str">
        <f>IF('Order Form'!$B$9="Company / Department","",IF(ISNUMBER($H321),IF('Order Form'!$K$14="Yes",'Order Form'!$B$9,""),""))</f>
        <v/>
      </c>
      <c r="Q321" s="100" t="str">
        <f>IF('Order Form'!$B$10="Address 1","",IF(ISNUMBER($H321),IF('Order Form'!$K$14="Yes",'Order Form'!$B$10,""),""))</f>
        <v/>
      </c>
      <c r="R321" s="100" t="str">
        <f>IF('Order Form'!$B$11="Address 2","",IF(ISNUMBER($H321),IF('Order Form'!$K$14="Yes",'Order Form'!$B$11,""),""))</f>
        <v/>
      </c>
      <c r="S321" s="108" t="str">
        <f>IF('Order Form'!$B$12="Address 3","",IF(ISNUMBER($H321),IF('Order Form'!$K$14="Yes",'Order Form'!$B$12,""),""))</f>
        <v/>
      </c>
      <c r="T321" s="100" t="str">
        <f>IF('Order Form'!$B$13="Town","",IF(ISNUMBER($H321),IF('Order Form'!$K$14="Yes",'Order Form'!$B$13,""),""))</f>
        <v/>
      </c>
      <c r="U321" s="46"/>
      <c r="V321" s="115" t="str">
        <f>IF('Order Form'!$B$14="Post Code","",IF(ISNUMBER($H321),IF('Order Form'!$K$14="Yes",'Order Form'!$B$14,""),""))</f>
        <v/>
      </c>
      <c r="W321" s="110" t="str">
        <f>IF('Order Form'!$B$15="Country","",IF(ISNUMBER($H321),IF('Order Form'!$K$14="Yes",VLOOKUP('Order Form'!$B$15,Lists!N:O,2,0),""),""))</f>
        <v/>
      </c>
      <c r="X321" s="112"/>
      <c r="Y321" s="111" t="str">
        <f>IF('Order Form'!$F$8="Phone","",IF(ISNUMBER($H321),IF('Order Form'!$K$14="Yes",'Order Form'!$F$8,""),""))</f>
        <v/>
      </c>
      <c r="Z321" s="109" t="str">
        <f>IF('Order Form'!$F$9="Email","",IF(ISNUMBER($H321),IF('Order Form'!$K$14="Yes",'Order Form'!$F$9,""),""))</f>
        <v/>
      </c>
      <c r="AA321" s="50"/>
      <c r="AC321" s="98" t="str">
        <f>IF(ISNUMBER(($H321)),LEFT('Order Form'!$K$10,2),"")</f>
        <v/>
      </c>
      <c r="AD321" s="46"/>
      <c r="AE321" s="98" t="str">
        <f>IF(AC321="GR",LEFT('Order Form'!$K$11,2),"")</f>
        <v/>
      </c>
      <c r="AF321" s="46"/>
      <c r="AG321" s="50"/>
      <c r="AH321" s="50"/>
      <c r="AI321" s="98" t="str">
        <f>IF(ISNUMBER(($H321)),IF('Order Form'!$K$16="Yes","P",""),"")</f>
        <v/>
      </c>
      <c r="AJ321" s="46"/>
      <c r="AK321" s="118"/>
      <c r="AL321" s="118"/>
      <c r="AM321" s="46"/>
      <c r="AN321" s="46"/>
      <c r="AO321" s="50"/>
      <c r="AP321" s="46"/>
      <c r="AQ321" s="50"/>
      <c r="AR321" s="50"/>
      <c r="AS321" s="50"/>
      <c r="AZ321" s="98" t="str">
        <f>IF(ISNUMBER(($H321)),IF('Order Form'!$K$15="Yes","Y",""),"")</f>
        <v/>
      </c>
      <c r="BD321" s="99" t="e">
        <f>IF('Order Form'!#REF!&gt;0,"OF"," ")</f>
        <v>#REF!</v>
      </c>
      <c r="BE321" s="98" t="e">
        <f>IF('Order Form'!#REF!&gt;0,"Y"," ")</f>
        <v>#REF!</v>
      </c>
      <c r="BF321" s="98" t="e">
        <f>IF('Order Form'!#REF!&gt;0,"STANDARD"," ")</f>
        <v>#REF!</v>
      </c>
    </row>
    <row r="322" spans="1:58">
      <c r="A322" s="46"/>
      <c r="B322" s="105" t="str">
        <f>IF(ISNUMBER(($H322)),'Order Form'!$D$5,"")</f>
        <v/>
      </c>
      <c r="C322" s="104" t="str">
        <f>IF(ISNUMBER(($H322)),'Order Form'!$G$5,"")</f>
        <v/>
      </c>
      <c r="D322" s="104" t="e">
        <f>IF('Order Form'!#REF!="","",IF(ISNUMBER(($H322)),'Order Form'!#REF!,""))</f>
        <v>#REF!</v>
      </c>
      <c r="E322" s="47"/>
      <c r="F322" s="103" t="str">
        <f>IF(ISNUMBER((H322)),SUBSTITUTE(SUBSTITUTE('Order Form'!#REF!,"-","")," ",""),"")</f>
        <v/>
      </c>
      <c r="G322" s="48"/>
      <c r="H322" s="102" t="e">
        <f>IF('Order Form'!#REF!&gt;0,'Order Form'!#REF!," ")</f>
        <v>#REF!</v>
      </c>
      <c r="I322" s="101" t="str">
        <f>IF('Order Form'!$K$13="Yes",(IF('Order Form'!#REF!&gt;0,"",IF('Order Form'!$K$10&lt;&gt;"GR - Gratis",IF('Order Form'!#REF!=0,"",IF(ISNUMBER($H322),'Order Form'!#REF!,"")),""))),"")</f>
        <v/>
      </c>
      <c r="J322" s="101" t="str">
        <f>IF('Order Form'!$K$13="Yes",(IF('Order Form'!#REF!=0,"",IF('Order Form'!$K$10&lt;&gt;"GR - Gratis",IF(ISNUMBER($H322),'Order Form'!#REF!,""),""))),"")</f>
        <v/>
      </c>
      <c r="K322" s="49"/>
      <c r="L322" s="101" t="e">
        <f>IF('Order Form'!#REF!&gt;0,"",IF('Order Form'!#REF!=0,"",IF('Order Form'!$K$10&lt;&gt;"GR - Gratis",IF('Order Form'!$K$12="Yes",IF(ISNUMBER($H322),'Order Form'!#REF!*100,""),""),"")))</f>
        <v>#REF!</v>
      </c>
      <c r="M322" s="101" t="e">
        <f>IF('Order Form'!#REF!&gt;0,"",IF('Order Form'!$K$17=0,"",IF('Order Form'!$K$17=0,"",IF('Order Form'!$K$10&lt;&gt;"GR - Gratis",IF('Order Form'!$K$12="Yes",IF(ISNUMBER($H322),'Order Form'!$K$17*100,""),""),""))))</f>
        <v>#REF!</v>
      </c>
      <c r="N322" s="50"/>
      <c r="O322" s="100" t="str">
        <f>IF('Order Form'!$B$8="Name / Attent Of","",IF(ISNUMBER($H322),IF('Order Form'!$K$14="Yes",'Order Form'!$B$8,""),""))</f>
        <v/>
      </c>
      <c r="P322" s="108" t="str">
        <f>IF('Order Form'!$B$9="Company / Department","",IF(ISNUMBER($H322),IF('Order Form'!$K$14="Yes",'Order Form'!$B$9,""),""))</f>
        <v/>
      </c>
      <c r="Q322" s="100" t="str">
        <f>IF('Order Form'!$B$10="Address 1","",IF(ISNUMBER($H322),IF('Order Form'!$K$14="Yes",'Order Form'!$B$10,""),""))</f>
        <v/>
      </c>
      <c r="R322" s="100" t="str">
        <f>IF('Order Form'!$B$11="Address 2","",IF(ISNUMBER($H322),IF('Order Form'!$K$14="Yes",'Order Form'!$B$11,""),""))</f>
        <v/>
      </c>
      <c r="S322" s="108" t="str">
        <f>IF('Order Form'!$B$12="Address 3","",IF(ISNUMBER($H322),IF('Order Form'!$K$14="Yes",'Order Form'!$B$12,""),""))</f>
        <v/>
      </c>
      <c r="T322" s="100" t="str">
        <f>IF('Order Form'!$B$13="Town","",IF(ISNUMBER($H322),IF('Order Form'!$K$14="Yes",'Order Form'!$B$13,""),""))</f>
        <v/>
      </c>
      <c r="U322" s="46"/>
      <c r="V322" s="115" t="str">
        <f>IF('Order Form'!$B$14="Post Code","",IF(ISNUMBER($H322),IF('Order Form'!$K$14="Yes",'Order Form'!$B$14,""),""))</f>
        <v/>
      </c>
      <c r="W322" s="110" t="str">
        <f>IF('Order Form'!$B$15="Country","",IF(ISNUMBER($H322),IF('Order Form'!$K$14="Yes",VLOOKUP('Order Form'!$B$15,Lists!N:O,2,0),""),""))</f>
        <v/>
      </c>
      <c r="X322" s="112"/>
      <c r="Y322" s="111" t="str">
        <f>IF('Order Form'!$F$8="Phone","",IF(ISNUMBER($H322),IF('Order Form'!$K$14="Yes",'Order Form'!$F$8,""),""))</f>
        <v/>
      </c>
      <c r="Z322" s="109" t="str">
        <f>IF('Order Form'!$F$9="Email","",IF(ISNUMBER($H322),IF('Order Form'!$K$14="Yes",'Order Form'!$F$9,""),""))</f>
        <v/>
      </c>
      <c r="AA322" s="50"/>
      <c r="AC322" s="98" t="str">
        <f>IF(ISNUMBER(($H322)),LEFT('Order Form'!$K$10,2),"")</f>
        <v/>
      </c>
      <c r="AD322" s="46"/>
      <c r="AE322" s="98" t="str">
        <f>IF(AC322="GR",LEFT('Order Form'!$K$11,2),"")</f>
        <v/>
      </c>
      <c r="AF322" s="46"/>
      <c r="AG322" s="50"/>
      <c r="AH322" s="50"/>
      <c r="AI322" s="98" t="str">
        <f>IF(ISNUMBER(($H322)),IF('Order Form'!$K$16="Yes","P",""),"")</f>
        <v/>
      </c>
      <c r="AJ322" s="46"/>
      <c r="AK322" s="118"/>
      <c r="AL322" s="118"/>
      <c r="AM322" s="46"/>
      <c r="AN322" s="46"/>
      <c r="AO322" s="50"/>
      <c r="AP322" s="46"/>
      <c r="AQ322" s="50"/>
      <c r="AR322" s="50"/>
      <c r="AS322" s="50"/>
      <c r="AZ322" s="98" t="str">
        <f>IF(ISNUMBER(($H322)),IF('Order Form'!$K$15="Yes","Y",""),"")</f>
        <v/>
      </c>
      <c r="BD322" s="99" t="e">
        <f>IF('Order Form'!#REF!&gt;0,"OF"," ")</f>
        <v>#REF!</v>
      </c>
      <c r="BE322" s="98" t="e">
        <f>IF('Order Form'!#REF!&gt;0,"Y"," ")</f>
        <v>#REF!</v>
      </c>
      <c r="BF322" s="98" t="e">
        <f>IF('Order Form'!#REF!&gt;0,"STANDARD"," ")</f>
        <v>#REF!</v>
      </c>
    </row>
    <row r="323" spans="1:58">
      <c r="A323" s="46"/>
      <c r="B323" s="105" t="str">
        <f>IF(ISNUMBER(($H323)),'Order Form'!$D$5,"")</f>
        <v/>
      </c>
      <c r="C323" s="104" t="str">
        <f>IF(ISNUMBER(($H323)),'Order Form'!$G$5,"")</f>
        <v/>
      </c>
      <c r="D323" s="104" t="e">
        <f>IF('Order Form'!#REF!="","",IF(ISNUMBER(($H323)),'Order Form'!#REF!,""))</f>
        <v>#REF!</v>
      </c>
      <c r="E323" s="47"/>
      <c r="F323" s="103" t="str">
        <f>IF(ISNUMBER((H323)),SUBSTITUTE(SUBSTITUTE('Order Form'!#REF!,"-","")," ",""),"")</f>
        <v/>
      </c>
      <c r="G323" s="48"/>
      <c r="H323" s="102" t="e">
        <f>IF('Order Form'!#REF!&gt;0,'Order Form'!#REF!," ")</f>
        <v>#REF!</v>
      </c>
      <c r="I323" s="101" t="str">
        <f>IF('Order Form'!$K$13="Yes",(IF('Order Form'!#REF!&gt;0,"",IF('Order Form'!$K$10&lt;&gt;"GR - Gratis",IF('Order Form'!#REF!=0,"",IF(ISNUMBER($H323),'Order Form'!#REF!,"")),""))),"")</f>
        <v/>
      </c>
      <c r="J323" s="101" t="str">
        <f>IF('Order Form'!$K$13="Yes",(IF('Order Form'!#REF!=0,"",IF('Order Form'!$K$10&lt;&gt;"GR - Gratis",IF(ISNUMBER($H323),'Order Form'!#REF!,""),""))),"")</f>
        <v/>
      </c>
      <c r="K323" s="49"/>
      <c r="L323" s="101" t="e">
        <f>IF('Order Form'!#REF!&gt;0,"",IF('Order Form'!#REF!=0,"",IF('Order Form'!$K$10&lt;&gt;"GR - Gratis",IF('Order Form'!$K$12="Yes",IF(ISNUMBER($H323),'Order Form'!#REF!*100,""),""),"")))</f>
        <v>#REF!</v>
      </c>
      <c r="M323" s="101" t="e">
        <f>IF('Order Form'!#REF!&gt;0,"",IF('Order Form'!$K$17=0,"",IF('Order Form'!$K$17=0,"",IF('Order Form'!$K$10&lt;&gt;"GR - Gratis",IF('Order Form'!$K$12="Yes",IF(ISNUMBER($H323),'Order Form'!$K$17*100,""),""),""))))</f>
        <v>#REF!</v>
      </c>
      <c r="N323" s="50"/>
      <c r="O323" s="100" t="str">
        <f>IF('Order Form'!$B$8="Name / Attent Of","",IF(ISNUMBER($H323),IF('Order Form'!$K$14="Yes",'Order Form'!$B$8,""),""))</f>
        <v/>
      </c>
      <c r="P323" s="108" t="str">
        <f>IF('Order Form'!$B$9="Company / Department","",IF(ISNUMBER($H323),IF('Order Form'!$K$14="Yes",'Order Form'!$B$9,""),""))</f>
        <v/>
      </c>
      <c r="Q323" s="100" t="str">
        <f>IF('Order Form'!$B$10="Address 1","",IF(ISNUMBER($H323),IF('Order Form'!$K$14="Yes",'Order Form'!$B$10,""),""))</f>
        <v/>
      </c>
      <c r="R323" s="100" t="str">
        <f>IF('Order Form'!$B$11="Address 2","",IF(ISNUMBER($H323),IF('Order Form'!$K$14="Yes",'Order Form'!$B$11,""),""))</f>
        <v/>
      </c>
      <c r="S323" s="108" t="str">
        <f>IF('Order Form'!$B$12="Address 3","",IF(ISNUMBER($H323),IF('Order Form'!$K$14="Yes",'Order Form'!$B$12,""),""))</f>
        <v/>
      </c>
      <c r="T323" s="100" t="str">
        <f>IF('Order Form'!$B$13="Town","",IF(ISNUMBER($H323),IF('Order Form'!$K$14="Yes",'Order Form'!$B$13,""),""))</f>
        <v/>
      </c>
      <c r="U323" s="46"/>
      <c r="V323" s="115" t="str">
        <f>IF('Order Form'!$B$14="Post Code","",IF(ISNUMBER($H323),IF('Order Form'!$K$14="Yes",'Order Form'!$B$14,""),""))</f>
        <v/>
      </c>
      <c r="W323" s="110" t="str">
        <f>IF('Order Form'!$B$15="Country","",IF(ISNUMBER($H323),IF('Order Form'!$K$14="Yes",VLOOKUP('Order Form'!$B$15,Lists!N:O,2,0),""),""))</f>
        <v/>
      </c>
      <c r="X323" s="112"/>
      <c r="Y323" s="111" t="str">
        <f>IF('Order Form'!$F$8="Phone","",IF(ISNUMBER($H323),IF('Order Form'!$K$14="Yes",'Order Form'!$F$8,""),""))</f>
        <v/>
      </c>
      <c r="Z323" s="109" t="str">
        <f>IF('Order Form'!$F$9="Email","",IF(ISNUMBER($H323),IF('Order Form'!$K$14="Yes",'Order Form'!$F$9,""),""))</f>
        <v/>
      </c>
      <c r="AA323" s="50"/>
      <c r="AC323" s="98" t="str">
        <f>IF(ISNUMBER(($H323)),LEFT('Order Form'!$K$10,2),"")</f>
        <v/>
      </c>
      <c r="AD323" s="46"/>
      <c r="AE323" s="98" t="str">
        <f>IF(AC323="GR",LEFT('Order Form'!$K$11,2),"")</f>
        <v/>
      </c>
      <c r="AF323" s="46"/>
      <c r="AG323" s="50"/>
      <c r="AH323" s="50"/>
      <c r="AI323" s="98" t="str">
        <f>IF(ISNUMBER(($H323)),IF('Order Form'!$K$16="Yes","P",""),"")</f>
        <v/>
      </c>
      <c r="AJ323" s="46"/>
      <c r="AK323" s="118"/>
      <c r="AL323" s="118"/>
      <c r="AM323" s="46"/>
      <c r="AN323" s="46"/>
      <c r="AO323" s="50"/>
      <c r="AP323" s="46"/>
      <c r="AQ323" s="50"/>
      <c r="AR323" s="50"/>
      <c r="AS323" s="50"/>
      <c r="AZ323" s="98" t="str">
        <f>IF(ISNUMBER(($H323)),IF('Order Form'!$K$15="Yes","Y",""),"")</f>
        <v/>
      </c>
      <c r="BD323" s="99" t="e">
        <f>IF('Order Form'!#REF!&gt;0,"OF"," ")</f>
        <v>#REF!</v>
      </c>
      <c r="BE323" s="98" t="e">
        <f>IF('Order Form'!#REF!&gt;0,"Y"," ")</f>
        <v>#REF!</v>
      </c>
      <c r="BF323" s="98" t="e">
        <f>IF('Order Form'!#REF!&gt;0,"STANDARD"," ")</f>
        <v>#REF!</v>
      </c>
    </row>
    <row r="324" spans="1:58">
      <c r="A324" s="46"/>
      <c r="B324" s="105" t="str">
        <f>IF(ISNUMBER(($H324)),'Order Form'!$D$5,"")</f>
        <v/>
      </c>
      <c r="C324" s="104" t="str">
        <f>IF(ISNUMBER(($H324)),'Order Form'!$G$5,"")</f>
        <v/>
      </c>
      <c r="D324" s="104" t="e">
        <f>IF('Order Form'!#REF!="","",IF(ISNUMBER(($H324)),'Order Form'!#REF!,""))</f>
        <v>#REF!</v>
      </c>
      <c r="E324" s="47"/>
      <c r="F324" s="103" t="str">
        <f>IF(ISNUMBER((H324)),SUBSTITUTE(SUBSTITUTE('Order Form'!#REF!,"-","")," ",""),"")</f>
        <v/>
      </c>
      <c r="G324" s="48"/>
      <c r="H324" s="102" t="e">
        <f>IF('Order Form'!#REF!&gt;0,'Order Form'!#REF!," ")</f>
        <v>#REF!</v>
      </c>
      <c r="I324" s="101" t="str">
        <f>IF('Order Form'!$K$13="Yes",(IF('Order Form'!#REF!&gt;0,"",IF('Order Form'!$K$10&lt;&gt;"GR - Gratis",IF('Order Form'!#REF!=0,"",IF(ISNUMBER($H324),'Order Form'!#REF!,"")),""))),"")</f>
        <v/>
      </c>
      <c r="J324" s="101" t="str">
        <f>IF('Order Form'!$K$13="Yes",(IF('Order Form'!#REF!=0,"",IF('Order Form'!$K$10&lt;&gt;"GR - Gratis",IF(ISNUMBER($H324),'Order Form'!#REF!,""),""))),"")</f>
        <v/>
      </c>
      <c r="K324" s="49"/>
      <c r="L324" s="101" t="e">
        <f>IF('Order Form'!#REF!&gt;0,"",IF('Order Form'!#REF!=0,"",IF('Order Form'!$K$10&lt;&gt;"GR - Gratis",IF('Order Form'!$K$12="Yes",IF(ISNUMBER($H324),'Order Form'!#REF!*100,""),""),"")))</f>
        <v>#REF!</v>
      </c>
      <c r="M324" s="101" t="e">
        <f>IF('Order Form'!#REF!&gt;0,"",IF('Order Form'!$K$17=0,"",IF('Order Form'!$K$17=0,"",IF('Order Form'!$K$10&lt;&gt;"GR - Gratis",IF('Order Form'!$K$12="Yes",IF(ISNUMBER($H324),'Order Form'!$K$17*100,""),""),""))))</f>
        <v>#REF!</v>
      </c>
      <c r="N324" s="50"/>
      <c r="O324" s="100" t="str">
        <f>IF('Order Form'!$B$8="Name / Attent Of","",IF(ISNUMBER($H324),IF('Order Form'!$K$14="Yes",'Order Form'!$B$8,""),""))</f>
        <v/>
      </c>
      <c r="P324" s="108" t="str">
        <f>IF('Order Form'!$B$9="Company / Department","",IF(ISNUMBER($H324),IF('Order Form'!$K$14="Yes",'Order Form'!$B$9,""),""))</f>
        <v/>
      </c>
      <c r="Q324" s="100" t="str">
        <f>IF('Order Form'!$B$10="Address 1","",IF(ISNUMBER($H324),IF('Order Form'!$K$14="Yes",'Order Form'!$B$10,""),""))</f>
        <v/>
      </c>
      <c r="R324" s="100" t="str">
        <f>IF('Order Form'!$B$11="Address 2","",IF(ISNUMBER($H324),IF('Order Form'!$K$14="Yes",'Order Form'!$B$11,""),""))</f>
        <v/>
      </c>
      <c r="S324" s="108" t="str">
        <f>IF('Order Form'!$B$12="Address 3","",IF(ISNUMBER($H324),IF('Order Form'!$K$14="Yes",'Order Form'!$B$12,""),""))</f>
        <v/>
      </c>
      <c r="T324" s="100" t="str">
        <f>IF('Order Form'!$B$13="Town","",IF(ISNUMBER($H324),IF('Order Form'!$K$14="Yes",'Order Form'!$B$13,""),""))</f>
        <v/>
      </c>
      <c r="U324" s="46"/>
      <c r="V324" s="115" t="str">
        <f>IF('Order Form'!$B$14="Post Code","",IF(ISNUMBER($H324),IF('Order Form'!$K$14="Yes",'Order Form'!$B$14,""),""))</f>
        <v/>
      </c>
      <c r="W324" s="110" t="str">
        <f>IF('Order Form'!$B$15="Country","",IF(ISNUMBER($H324),IF('Order Form'!$K$14="Yes",VLOOKUP('Order Form'!$B$15,Lists!N:O,2,0),""),""))</f>
        <v/>
      </c>
      <c r="X324" s="112"/>
      <c r="Y324" s="111" t="str">
        <f>IF('Order Form'!$F$8="Phone","",IF(ISNUMBER($H324),IF('Order Form'!$K$14="Yes",'Order Form'!$F$8,""),""))</f>
        <v/>
      </c>
      <c r="Z324" s="109" t="str">
        <f>IF('Order Form'!$F$9="Email","",IF(ISNUMBER($H324),IF('Order Form'!$K$14="Yes",'Order Form'!$F$9,""),""))</f>
        <v/>
      </c>
      <c r="AA324" s="50"/>
      <c r="AC324" s="98" t="str">
        <f>IF(ISNUMBER(($H324)),LEFT('Order Form'!$K$10,2),"")</f>
        <v/>
      </c>
      <c r="AD324" s="46"/>
      <c r="AE324" s="98" t="str">
        <f>IF(AC324="GR",LEFT('Order Form'!$K$11,2),"")</f>
        <v/>
      </c>
      <c r="AF324" s="46"/>
      <c r="AG324" s="50"/>
      <c r="AH324" s="50"/>
      <c r="AI324" s="98" t="str">
        <f>IF(ISNUMBER(($H324)),IF('Order Form'!$K$16="Yes","P",""),"")</f>
        <v/>
      </c>
      <c r="AJ324" s="46"/>
      <c r="AK324" s="118"/>
      <c r="AL324" s="118"/>
      <c r="AM324" s="46"/>
      <c r="AN324" s="46"/>
      <c r="AO324" s="50"/>
      <c r="AP324" s="46"/>
      <c r="AQ324" s="50"/>
      <c r="AR324" s="50"/>
      <c r="AS324" s="50"/>
      <c r="AZ324" s="98" t="str">
        <f>IF(ISNUMBER(($H324)),IF('Order Form'!$K$15="Yes","Y",""),"")</f>
        <v/>
      </c>
      <c r="BD324" s="99" t="e">
        <f>IF('Order Form'!#REF!&gt;0,"OF"," ")</f>
        <v>#REF!</v>
      </c>
      <c r="BE324" s="98" t="e">
        <f>IF('Order Form'!#REF!&gt;0,"Y"," ")</f>
        <v>#REF!</v>
      </c>
      <c r="BF324" s="98" t="e">
        <f>IF('Order Form'!#REF!&gt;0,"STANDARD"," ")</f>
        <v>#REF!</v>
      </c>
    </row>
    <row r="325" spans="1:58">
      <c r="A325" s="46"/>
      <c r="B325" s="105" t="str">
        <f>IF(ISNUMBER(($H325)),'Order Form'!$D$5,"")</f>
        <v/>
      </c>
      <c r="C325" s="104" t="str">
        <f>IF(ISNUMBER(($H325)),'Order Form'!$G$5,"")</f>
        <v/>
      </c>
      <c r="D325" s="104" t="e">
        <f>IF('Order Form'!#REF!="","",IF(ISNUMBER(($H325)),'Order Form'!#REF!,""))</f>
        <v>#REF!</v>
      </c>
      <c r="E325" s="47"/>
      <c r="F325" s="103" t="str">
        <f>IF(ISNUMBER((H325)),SUBSTITUTE(SUBSTITUTE('Order Form'!#REF!,"-","")," ",""),"")</f>
        <v/>
      </c>
      <c r="G325" s="48"/>
      <c r="H325" s="102" t="e">
        <f>IF('Order Form'!#REF!&gt;0,'Order Form'!#REF!," ")</f>
        <v>#REF!</v>
      </c>
      <c r="I325" s="101" t="str">
        <f>IF('Order Form'!$K$13="Yes",(IF('Order Form'!#REF!&gt;0,"",IF('Order Form'!$K$10&lt;&gt;"GR - Gratis",IF('Order Form'!#REF!=0,"",IF(ISNUMBER($H325),'Order Form'!#REF!,"")),""))),"")</f>
        <v/>
      </c>
      <c r="J325" s="101" t="str">
        <f>IF('Order Form'!$K$13="Yes",(IF('Order Form'!#REF!=0,"",IF('Order Form'!$K$10&lt;&gt;"GR - Gratis",IF(ISNUMBER($H325),'Order Form'!#REF!,""),""))),"")</f>
        <v/>
      </c>
      <c r="K325" s="49"/>
      <c r="L325" s="101" t="e">
        <f>IF('Order Form'!#REF!&gt;0,"",IF('Order Form'!#REF!=0,"",IF('Order Form'!$K$10&lt;&gt;"GR - Gratis",IF('Order Form'!$K$12="Yes",IF(ISNUMBER($H325),'Order Form'!#REF!*100,""),""),"")))</f>
        <v>#REF!</v>
      </c>
      <c r="M325" s="101" t="e">
        <f>IF('Order Form'!#REF!&gt;0,"",IF('Order Form'!$K$17=0,"",IF('Order Form'!$K$17=0,"",IF('Order Form'!$K$10&lt;&gt;"GR - Gratis",IF('Order Form'!$K$12="Yes",IF(ISNUMBER($H325),'Order Form'!$K$17*100,""),""),""))))</f>
        <v>#REF!</v>
      </c>
      <c r="N325" s="50"/>
      <c r="O325" s="100" t="str">
        <f>IF('Order Form'!$B$8="Name / Attent Of","",IF(ISNUMBER($H325),IF('Order Form'!$K$14="Yes",'Order Form'!$B$8,""),""))</f>
        <v/>
      </c>
      <c r="P325" s="108" t="str">
        <f>IF('Order Form'!$B$9="Company / Department","",IF(ISNUMBER($H325),IF('Order Form'!$K$14="Yes",'Order Form'!$B$9,""),""))</f>
        <v/>
      </c>
      <c r="Q325" s="100" t="str">
        <f>IF('Order Form'!$B$10="Address 1","",IF(ISNUMBER($H325),IF('Order Form'!$K$14="Yes",'Order Form'!$B$10,""),""))</f>
        <v/>
      </c>
      <c r="R325" s="100" t="str">
        <f>IF('Order Form'!$B$11="Address 2","",IF(ISNUMBER($H325),IF('Order Form'!$K$14="Yes",'Order Form'!$B$11,""),""))</f>
        <v/>
      </c>
      <c r="S325" s="108" t="str">
        <f>IF('Order Form'!$B$12="Address 3","",IF(ISNUMBER($H325),IF('Order Form'!$K$14="Yes",'Order Form'!$B$12,""),""))</f>
        <v/>
      </c>
      <c r="T325" s="100" t="str">
        <f>IF('Order Form'!$B$13="Town","",IF(ISNUMBER($H325),IF('Order Form'!$K$14="Yes",'Order Form'!$B$13,""),""))</f>
        <v/>
      </c>
      <c r="U325" s="46"/>
      <c r="V325" s="115" t="str">
        <f>IF('Order Form'!$B$14="Post Code","",IF(ISNUMBER($H325),IF('Order Form'!$K$14="Yes",'Order Form'!$B$14,""),""))</f>
        <v/>
      </c>
      <c r="W325" s="110" t="str">
        <f>IF('Order Form'!$B$15="Country","",IF(ISNUMBER($H325),IF('Order Form'!$K$14="Yes",VLOOKUP('Order Form'!$B$15,Lists!N:O,2,0),""),""))</f>
        <v/>
      </c>
      <c r="X325" s="112"/>
      <c r="Y325" s="111" t="str">
        <f>IF('Order Form'!$F$8="Phone","",IF(ISNUMBER($H325),IF('Order Form'!$K$14="Yes",'Order Form'!$F$8,""),""))</f>
        <v/>
      </c>
      <c r="Z325" s="109" t="str">
        <f>IF('Order Form'!$F$9="Email","",IF(ISNUMBER($H325),IF('Order Form'!$K$14="Yes",'Order Form'!$F$9,""),""))</f>
        <v/>
      </c>
      <c r="AA325" s="50"/>
      <c r="AC325" s="98" t="str">
        <f>IF(ISNUMBER(($H325)),LEFT('Order Form'!$K$10,2),"")</f>
        <v/>
      </c>
      <c r="AD325" s="46"/>
      <c r="AE325" s="98" t="str">
        <f>IF(AC325="GR",LEFT('Order Form'!$K$11,2),"")</f>
        <v/>
      </c>
      <c r="AF325" s="46"/>
      <c r="AG325" s="50"/>
      <c r="AH325" s="50"/>
      <c r="AI325" s="98" t="str">
        <f>IF(ISNUMBER(($H325)),IF('Order Form'!$K$16="Yes","P",""),"")</f>
        <v/>
      </c>
      <c r="AJ325" s="46"/>
      <c r="AK325" s="118"/>
      <c r="AL325" s="118"/>
      <c r="AM325" s="46"/>
      <c r="AN325" s="46"/>
      <c r="AO325" s="50"/>
      <c r="AP325" s="46"/>
      <c r="AQ325" s="50"/>
      <c r="AR325" s="50"/>
      <c r="AS325" s="50"/>
      <c r="AZ325" s="98" t="str">
        <f>IF(ISNUMBER(($H325)),IF('Order Form'!$K$15="Yes","Y",""),"")</f>
        <v/>
      </c>
      <c r="BD325" s="99" t="e">
        <f>IF('Order Form'!#REF!&gt;0,"OF"," ")</f>
        <v>#REF!</v>
      </c>
      <c r="BE325" s="98" t="e">
        <f>IF('Order Form'!#REF!&gt;0,"Y"," ")</f>
        <v>#REF!</v>
      </c>
      <c r="BF325" s="98" t="e">
        <f>IF('Order Form'!#REF!&gt;0,"STANDARD"," ")</f>
        <v>#REF!</v>
      </c>
    </row>
    <row r="326" spans="1:58">
      <c r="A326" s="46"/>
      <c r="B326" s="105" t="str">
        <f>IF(ISNUMBER(($H326)),'Order Form'!$D$5,"")</f>
        <v/>
      </c>
      <c r="C326" s="104" t="str">
        <f>IF(ISNUMBER(($H326)),'Order Form'!$G$5,"")</f>
        <v/>
      </c>
      <c r="D326" s="104" t="e">
        <f>IF('Order Form'!#REF!="","",IF(ISNUMBER(($H326)),'Order Form'!#REF!,""))</f>
        <v>#REF!</v>
      </c>
      <c r="E326" s="47"/>
      <c r="F326" s="103" t="str">
        <f>IF(ISNUMBER((H326)),SUBSTITUTE(SUBSTITUTE('Order Form'!#REF!,"-","")," ",""),"")</f>
        <v/>
      </c>
      <c r="G326" s="48"/>
      <c r="H326" s="102" t="e">
        <f>IF('Order Form'!#REF!&gt;0,'Order Form'!#REF!," ")</f>
        <v>#REF!</v>
      </c>
      <c r="I326" s="101" t="str">
        <f>IF('Order Form'!$K$13="Yes",(IF('Order Form'!#REF!&gt;0,"",IF('Order Form'!$K$10&lt;&gt;"GR - Gratis",IF('Order Form'!#REF!=0,"",IF(ISNUMBER($H326),'Order Form'!#REF!,"")),""))),"")</f>
        <v/>
      </c>
      <c r="J326" s="101" t="str">
        <f>IF('Order Form'!$K$13="Yes",(IF('Order Form'!#REF!=0,"",IF('Order Form'!$K$10&lt;&gt;"GR - Gratis",IF(ISNUMBER($H326),'Order Form'!#REF!,""),""))),"")</f>
        <v/>
      </c>
      <c r="K326" s="49"/>
      <c r="L326" s="101" t="e">
        <f>IF('Order Form'!#REF!&gt;0,"",IF('Order Form'!#REF!=0,"",IF('Order Form'!$K$10&lt;&gt;"GR - Gratis",IF('Order Form'!$K$12="Yes",IF(ISNUMBER($H326),'Order Form'!#REF!*100,""),""),"")))</f>
        <v>#REF!</v>
      </c>
      <c r="M326" s="101" t="e">
        <f>IF('Order Form'!#REF!&gt;0,"",IF('Order Form'!$K$17=0,"",IF('Order Form'!$K$17=0,"",IF('Order Form'!$K$10&lt;&gt;"GR - Gratis",IF('Order Form'!$K$12="Yes",IF(ISNUMBER($H326),'Order Form'!$K$17*100,""),""),""))))</f>
        <v>#REF!</v>
      </c>
      <c r="N326" s="50"/>
      <c r="O326" s="100" t="str">
        <f>IF('Order Form'!$B$8="Name / Attent Of","",IF(ISNUMBER($H326),IF('Order Form'!$K$14="Yes",'Order Form'!$B$8,""),""))</f>
        <v/>
      </c>
      <c r="P326" s="108" t="str">
        <f>IF('Order Form'!$B$9="Company / Department","",IF(ISNUMBER($H326),IF('Order Form'!$K$14="Yes",'Order Form'!$B$9,""),""))</f>
        <v/>
      </c>
      <c r="Q326" s="100" t="str">
        <f>IF('Order Form'!$B$10="Address 1","",IF(ISNUMBER($H326),IF('Order Form'!$K$14="Yes",'Order Form'!$B$10,""),""))</f>
        <v/>
      </c>
      <c r="R326" s="100" t="str">
        <f>IF('Order Form'!$B$11="Address 2","",IF(ISNUMBER($H326),IF('Order Form'!$K$14="Yes",'Order Form'!$B$11,""),""))</f>
        <v/>
      </c>
      <c r="S326" s="108" t="str">
        <f>IF('Order Form'!$B$12="Address 3","",IF(ISNUMBER($H326),IF('Order Form'!$K$14="Yes",'Order Form'!$B$12,""),""))</f>
        <v/>
      </c>
      <c r="T326" s="100" t="str">
        <f>IF('Order Form'!$B$13="Town","",IF(ISNUMBER($H326),IF('Order Form'!$K$14="Yes",'Order Form'!$B$13,""),""))</f>
        <v/>
      </c>
      <c r="U326" s="46"/>
      <c r="V326" s="115" t="str">
        <f>IF('Order Form'!$B$14="Post Code","",IF(ISNUMBER($H326),IF('Order Form'!$K$14="Yes",'Order Form'!$B$14,""),""))</f>
        <v/>
      </c>
      <c r="W326" s="110" t="str">
        <f>IF('Order Form'!$B$15="Country","",IF(ISNUMBER($H326),IF('Order Form'!$K$14="Yes",VLOOKUP('Order Form'!$B$15,Lists!N:O,2,0),""),""))</f>
        <v/>
      </c>
      <c r="X326" s="112"/>
      <c r="Y326" s="111" t="str">
        <f>IF('Order Form'!$F$8="Phone","",IF(ISNUMBER($H326),IF('Order Form'!$K$14="Yes",'Order Form'!$F$8,""),""))</f>
        <v/>
      </c>
      <c r="Z326" s="109" t="str">
        <f>IF('Order Form'!$F$9="Email","",IF(ISNUMBER($H326),IF('Order Form'!$K$14="Yes",'Order Form'!$F$9,""),""))</f>
        <v/>
      </c>
      <c r="AA326" s="50"/>
      <c r="AC326" s="98" t="str">
        <f>IF(ISNUMBER(($H326)),LEFT('Order Form'!$K$10,2),"")</f>
        <v/>
      </c>
      <c r="AD326" s="46"/>
      <c r="AE326" s="98" t="str">
        <f>IF(AC326="GR",LEFT('Order Form'!$K$11,2),"")</f>
        <v/>
      </c>
      <c r="AF326" s="46"/>
      <c r="AG326" s="50"/>
      <c r="AH326" s="50"/>
      <c r="AI326" s="98" t="str">
        <f>IF(ISNUMBER(($H326)),IF('Order Form'!$K$16="Yes","P",""),"")</f>
        <v/>
      </c>
      <c r="AJ326" s="46"/>
      <c r="AK326" s="118"/>
      <c r="AL326" s="118"/>
      <c r="AM326" s="46"/>
      <c r="AN326" s="46"/>
      <c r="AO326" s="50"/>
      <c r="AP326" s="46"/>
      <c r="AQ326" s="50"/>
      <c r="AR326" s="50"/>
      <c r="AS326" s="50"/>
      <c r="AZ326" s="98" t="str">
        <f>IF(ISNUMBER(($H326)),IF('Order Form'!$K$15="Yes","Y",""),"")</f>
        <v/>
      </c>
      <c r="BD326" s="99" t="e">
        <f>IF('Order Form'!#REF!&gt;0,"OF"," ")</f>
        <v>#REF!</v>
      </c>
      <c r="BE326" s="98" t="e">
        <f>IF('Order Form'!#REF!&gt;0,"Y"," ")</f>
        <v>#REF!</v>
      </c>
      <c r="BF326" s="98" t="e">
        <f>IF('Order Form'!#REF!&gt;0,"STANDARD"," ")</f>
        <v>#REF!</v>
      </c>
    </row>
    <row r="327" spans="1:58">
      <c r="A327" s="46"/>
      <c r="B327" s="105" t="str">
        <f>IF(ISNUMBER(($H327)),'Order Form'!$D$5,"")</f>
        <v/>
      </c>
      <c r="C327" s="104" t="str">
        <f>IF(ISNUMBER(($H327)),'Order Form'!$G$5,"")</f>
        <v/>
      </c>
      <c r="D327" s="104" t="e">
        <f>IF('Order Form'!#REF!="","",IF(ISNUMBER(($H327)),'Order Form'!#REF!,""))</f>
        <v>#REF!</v>
      </c>
      <c r="E327" s="47"/>
      <c r="F327" s="103" t="str">
        <f>IF(ISNUMBER((H327)),SUBSTITUTE(SUBSTITUTE('Order Form'!#REF!,"-","")," ",""),"")</f>
        <v/>
      </c>
      <c r="G327" s="48"/>
      <c r="H327" s="102" t="e">
        <f>IF('Order Form'!#REF!&gt;0,'Order Form'!#REF!," ")</f>
        <v>#REF!</v>
      </c>
      <c r="I327" s="101" t="str">
        <f>IF('Order Form'!$K$13="Yes",(IF('Order Form'!#REF!&gt;0,"",IF('Order Form'!$K$10&lt;&gt;"GR - Gratis",IF('Order Form'!#REF!=0,"",IF(ISNUMBER($H327),'Order Form'!#REF!,"")),""))),"")</f>
        <v/>
      </c>
      <c r="J327" s="101" t="str">
        <f>IF('Order Form'!$K$13="Yes",(IF('Order Form'!#REF!=0,"",IF('Order Form'!$K$10&lt;&gt;"GR - Gratis",IF(ISNUMBER($H327),'Order Form'!#REF!,""),""))),"")</f>
        <v/>
      </c>
      <c r="K327" s="49"/>
      <c r="L327" s="101" t="e">
        <f>IF('Order Form'!#REF!&gt;0,"",IF('Order Form'!#REF!=0,"",IF('Order Form'!$K$10&lt;&gt;"GR - Gratis",IF('Order Form'!$K$12="Yes",IF(ISNUMBER($H327),'Order Form'!#REF!*100,""),""),"")))</f>
        <v>#REF!</v>
      </c>
      <c r="M327" s="101" t="e">
        <f>IF('Order Form'!#REF!&gt;0,"",IF('Order Form'!$K$17=0,"",IF('Order Form'!$K$17=0,"",IF('Order Form'!$K$10&lt;&gt;"GR - Gratis",IF('Order Form'!$K$12="Yes",IF(ISNUMBER($H327),'Order Form'!$K$17*100,""),""),""))))</f>
        <v>#REF!</v>
      </c>
      <c r="N327" s="50"/>
      <c r="O327" s="100" t="str">
        <f>IF('Order Form'!$B$8="Name / Attent Of","",IF(ISNUMBER($H327),IF('Order Form'!$K$14="Yes",'Order Form'!$B$8,""),""))</f>
        <v/>
      </c>
      <c r="P327" s="108" t="str">
        <f>IF('Order Form'!$B$9="Company / Department","",IF(ISNUMBER($H327),IF('Order Form'!$K$14="Yes",'Order Form'!$B$9,""),""))</f>
        <v/>
      </c>
      <c r="Q327" s="100" t="str">
        <f>IF('Order Form'!$B$10="Address 1","",IF(ISNUMBER($H327),IF('Order Form'!$K$14="Yes",'Order Form'!$B$10,""),""))</f>
        <v/>
      </c>
      <c r="R327" s="100" t="str">
        <f>IF('Order Form'!$B$11="Address 2","",IF(ISNUMBER($H327),IF('Order Form'!$K$14="Yes",'Order Form'!$B$11,""),""))</f>
        <v/>
      </c>
      <c r="S327" s="108" t="str">
        <f>IF('Order Form'!$B$12="Address 3","",IF(ISNUMBER($H327),IF('Order Form'!$K$14="Yes",'Order Form'!$B$12,""),""))</f>
        <v/>
      </c>
      <c r="T327" s="100" t="str">
        <f>IF('Order Form'!$B$13="Town","",IF(ISNUMBER($H327),IF('Order Form'!$K$14="Yes",'Order Form'!$B$13,""),""))</f>
        <v/>
      </c>
      <c r="U327" s="46"/>
      <c r="V327" s="115" t="str">
        <f>IF('Order Form'!$B$14="Post Code","",IF(ISNUMBER($H327),IF('Order Form'!$K$14="Yes",'Order Form'!$B$14,""),""))</f>
        <v/>
      </c>
      <c r="W327" s="110" t="str">
        <f>IF('Order Form'!$B$15="Country","",IF(ISNUMBER($H327),IF('Order Form'!$K$14="Yes",VLOOKUP('Order Form'!$B$15,Lists!N:O,2,0),""),""))</f>
        <v/>
      </c>
      <c r="X327" s="112"/>
      <c r="Y327" s="111" t="str">
        <f>IF('Order Form'!$F$8="Phone","",IF(ISNUMBER($H327),IF('Order Form'!$K$14="Yes",'Order Form'!$F$8,""),""))</f>
        <v/>
      </c>
      <c r="Z327" s="109" t="str">
        <f>IF('Order Form'!$F$9="Email","",IF(ISNUMBER($H327),IF('Order Form'!$K$14="Yes",'Order Form'!$F$9,""),""))</f>
        <v/>
      </c>
      <c r="AA327" s="50"/>
      <c r="AC327" s="98" t="str">
        <f>IF(ISNUMBER(($H327)),LEFT('Order Form'!$K$10,2),"")</f>
        <v/>
      </c>
      <c r="AD327" s="46"/>
      <c r="AE327" s="98" t="str">
        <f>IF(AC327="GR",LEFT('Order Form'!$K$11,2),"")</f>
        <v/>
      </c>
      <c r="AF327" s="46"/>
      <c r="AG327" s="50"/>
      <c r="AH327" s="50"/>
      <c r="AI327" s="98" t="str">
        <f>IF(ISNUMBER(($H327)),IF('Order Form'!$K$16="Yes","P",""),"")</f>
        <v/>
      </c>
      <c r="AJ327" s="46"/>
      <c r="AK327" s="118"/>
      <c r="AL327" s="118"/>
      <c r="AM327" s="46"/>
      <c r="AN327" s="46"/>
      <c r="AO327" s="50"/>
      <c r="AP327" s="46"/>
      <c r="AQ327" s="50"/>
      <c r="AR327" s="50"/>
      <c r="AS327" s="50"/>
      <c r="AZ327" s="98" t="str">
        <f>IF(ISNUMBER(($H327)),IF('Order Form'!$K$15="Yes","Y",""),"")</f>
        <v/>
      </c>
      <c r="BD327" s="99" t="e">
        <f>IF('Order Form'!#REF!&gt;0,"OF"," ")</f>
        <v>#REF!</v>
      </c>
      <c r="BE327" s="98" t="e">
        <f>IF('Order Form'!#REF!&gt;0,"Y"," ")</f>
        <v>#REF!</v>
      </c>
      <c r="BF327" s="98" t="e">
        <f>IF('Order Form'!#REF!&gt;0,"STANDARD"," ")</f>
        <v>#REF!</v>
      </c>
    </row>
    <row r="328" spans="1:58">
      <c r="A328" s="46"/>
      <c r="B328" s="105" t="str">
        <f>IF(ISNUMBER(($H328)),'Order Form'!$D$5,"")</f>
        <v/>
      </c>
      <c r="C328" s="104" t="str">
        <f>IF(ISNUMBER(($H328)),'Order Form'!$G$5,"")</f>
        <v/>
      </c>
      <c r="D328" s="104" t="e">
        <f>IF('Order Form'!#REF!="","",IF(ISNUMBER(($H328)),'Order Form'!#REF!,""))</f>
        <v>#REF!</v>
      </c>
      <c r="E328" s="47"/>
      <c r="F328" s="103" t="str">
        <f>IF(ISNUMBER((H328)),SUBSTITUTE(SUBSTITUTE('Order Form'!#REF!,"-","")," ",""),"")</f>
        <v/>
      </c>
      <c r="G328" s="48"/>
      <c r="H328" s="102" t="e">
        <f>IF('Order Form'!#REF!&gt;0,'Order Form'!#REF!," ")</f>
        <v>#REF!</v>
      </c>
      <c r="I328" s="101" t="str">
        <f>IF('Order Form'!$K$13="Yes",(IF('Order Form'!#REF!&gt;0,"",IF('Order Form'!$K$10&lt;&gt;"GR - Gratis",IF('Order Form'!#REF!=0,"",IF(ISNUMBER($H328),'Order Form'!#REF!,"")),""))),"")</f>
        <v/>
      </c>
      <c r="J328" s="101" t="str">
        <f>IF('Order Form'!$K$13="Yes",(IF('Order Form'!#REF!=0,"",IF('Order Form'!$K$10&lt;&gt;"GR - Gratis",IF(ISNUMBER($H328),'Order Form'!#REF!,""),""))),"")</f>
        <v/>
      </c>
      <c r="K328" s="49"/>
      <c r="L328" s="101" t="e">
        <f>IF('Order Form'!#REF!&gt;0,"",IF('Order Form'!#REF!=0,"",IF('Order Form'!$K$10&lt;&gt;"GR - Gratis",IF('Order Form'!$K$12="Yes",IF(ISNUMBER($H328),'Order Form'!#REF!*100,""),""),"")))</f>
        <v>#REF!</v>
      </c>
      <c r="M328" s="101" t="e">
        <f>IF('Order Form'!#REF!&gt;0,"",IF('Order Form'!$K$17=0,"",IF('Order Form'!$K$17=0,"",IF('Order Form'!$K$10&lt;&gt;"GR - Gratis",IF('Order Form'!$K$12="Yes",IF(ISNUMBER($H328),'Order Form'!$K$17*100,""),""),""))))</f>
        <v>#REF!</v>
      </c>
      <c r="N328" s="50"/>
      <c r="O328" s="100" t="str">
        <f>IF('Order Form'!$B$8="Name / Attent Of","",IF(ISNUMBER($H328),IF('Order Form'!$K$14="Yes",'Order Form'!$B$8,""),""))</f>
        <v/>
      </c>
      <c r="P328" s="108" t="str">
        <f>IF('Order Form'!$B$9="Company / Department","",IF(ISNUMBER($H328),IF('Order Form'!$K$14="Yes",'Order Form'!$B$9,""),""))</f>
        <v/>
      </c>
      <c r="Q328" s="100" t="str">
        <f>IF('Order Form'!$B$10="Address 1","",IF(ISNUMBER($H328),IF('Order Form'!$K$14="Yes",'Order Form'!$B$10,""),""))</f>
        <v/>
      </c>
      <c r="R328" s="100" t="str">
        <f>IF('Order Form'!$B$11="Address 2","",IF(ISNUMBER($H328),IF('Order Form'!$K$14="Yes",'Order Form'!$B$11,""),""))</f>
        <v/>
      </c>
      <c r="S328" s="108" t="str">
        <f>IF('Order Form'!$B$12="Address 3","",IF(ISNUMBER($H328),IF('Order Form'!$K$14="Yes",'Order Form'!$B$12,""),""))</f>
        <v/>
      </c>
      <c r="T328" s="100" t="str">
        <f>IF('Order Form'!$B$13="Town","",IF(ISNUMBER($H328),IF('Order Form'!$K$14="Yes",'Order Form'!$B$13,""),""))</f>
        <v/>
      </c>
      <c r="U328" s="46"/>
      <c r="V328" s="115" t="str">
        <f>IF('Order Form'!$B$14="Post Code","",IF(ISNUMBER($H328),IF('Order Form'!$K$14="Yes",'Order Form'!$B$14,""),""))</f>
        <v/>
      </c>
      <c r="W328" s="110" t="str">
        <f>IF('Order Form'!$B$15="Country","",IF(ISNUMBER($H328),IF('Order Form'!$K$14="Yes",VLOOKUP('Order Form'!$B$15,Lists!N:O,2,0),""),""))</f>
        <v/>
      </c>
      <c r="X328" s="112"/>
      <c r="Y328" s="111" t="str">
        <f>IF('Order Form'!$F$8="Phone","",IF(ISNUMBER($H328),IF('Order Form'!$K$14="Yes",'Order Form'!$F$8,""),""))</f>
        <v/>
      </c>
      <c r="Z328" s="109" t="str">
        <f>IF('Order Form'!$F$9="Email","",IF(ISNUMBER($H328),IF('Order Form'!$K$14="Yes",'Order Form'!$F$9,""),""))</f>
        <v/>
      </c>
      <c r="AA328" s="50"/>
      <c r="AC328" s="98" t="str">
        <f>IF(ISNUMBER(($H328)),LEFT('Order Form'!$K$10,2),"")</f>
        <v/>
      </c>
      <c r="AD328" s="46"/>
      <c r="AE328" s="98" t="str">
        <f>IF(AC328="GR",LEFT('Order Form'!$K$11,2),"")</f>
        <v/>
      </c>
      <c r="AF328" s="46"/>
      <c r="AG328" s="50"/>
      <c r="AH328" s="50"/>
      <c r="AI328" s="98" t="str">
        <f>IF(ISNUMBER(($H328)),IF('Order Form'!$K$16="Yes","P",""),"")</f>
        <v/>
      </c>
      <c r="AJ328" s="46"/>
      <c r="AK328" s="118"/>
      <c r="AL328" s="118"/>
      <c r="AM328" s="46"/>
      <c r="AN328" s="46"/>
      <c r="AO328" s="50"/>
      <c r="AP328" s="46"/>
      <c r="AQ328" s="50"/>
      <c r="AR328" s="50"/>
      <c r="AS328" s="50"/>
      <c r="AZ328" s="98" t="str">
        <f>IF(ISNUMBER(($H328)),IF('Order Form'!$K$15="Yes","Y",""),"")</f>
        <v/>
      </c>
      <c r="BD328" s="99" t="e">
        <f>IF('Order Form'!#REF!&gt;0,"OF"," ")</f>
        <v>#REF!</v>
      </c>
      <c r="BE328" s="98" t="e">
        <f>IF('Order Form'!#REF!&gt;0,"Y"," ")</f>
        <v>#REF!</v>
      </c>
      <c r="BF328" s="98" t="e">
        <f>IF('Order Form'!#REF!&gt;0,"STANDARD"," ")</f>
        <v>#REF!</v>
      </c>
    </row>
    <row r="329" spans="1:58">
      <c r="A329" s="46"/>
      <c r="B329" s="105" t="str">
        <f>IF(ISNUMBER(($H329)),'Order Form'!$D$5,"")</f>
        <v/>
      </c>
      <c r="C329" s="104" t="str">
        <f>IF(ISNUMBER(($H329)),'Order Form'!$G$5,"")</f>
        <v/>
      </c>
      <c r="D329" s="104" t="e">
        <f>IF('Order Form'!#REF!="","",IF(ISNUMBER(($H329)),'Order Form'!#REF!,""))</f>
        <v>#REF!</v>
      </c>
      <c r="E329" s="47"/>
      <c r="F329" s="103" t="str">
        <f>IF(ISNUMBER((H329)),SUBSTITUTE(SUBSTITUTE('Order Form'!#REF!,"-","")," ",""),"")</f>
        <v/>
      </c>
      <c r="G329" s="48"/>
      <c r="H329" s="102" t="e">
        <f>IF('Order Form'!#REF!&gt;0,'Order Form'!#REF!," ")</f>
        <v>#REF!</v>
      </c>
      <c r="I329" s="101" t="str">
        <f>IF('Order Form'!$K$13="Yes",(IF('Order Form'!#REF!&gt;0,"",IF('Order Form'!$K$10&lt;&gt;"GR - Gratis",IF('Order Form'!#REF!=0,"",IF(ISNUMBER($H329),'Order Form'!#REF!,"")),""))),"")</f>
        <v/>
      </c>
      <c r="J329" s="101" t="str">
        <f>IF('Order Form'!$K$13="Yes",(IF('Order Form'!#REF!=0,"",IF('Order Form'!$K$10&lt;&gt;"GR - Gratis",IF(ISNUMBER($H329),'Order Form'!#REF!,""),""))),"")</f>
        <v/>
      </c>
      <c r="K329" s="49"/>
      <c r="L329" s="101" t="e">
        <f>IF('Order Form'!#REF!&gt;0,"",IF('Order Form'!#REF!=0,"",IF('Order Form'!$K$10&lt;&gt;"GR - Gratis",IF('Order Form'!$K$12="Yes",IF(ISNUMBER($H329),'Order Form'!#REF!*100,""),""),"")))</f>
        <v>#REF!</v>
      </c>
      <c r="M329" s="101" t="e">
        <f>IF('Order Form'!#REF!&gt;0,"",IF('Order Form'!$K$17=0,"",IF('Order Form'!$K$17=0,"",IF('Order Form'!$K$10&lt;&gt;"GR - Gratis",IF('Order Form'!$K$12="Yes",IF(ISNUMBER($H329),'Order Form'!$K$17*100,""),""),""))))</f>
        <v>#REF!</v>
      </c>
      <c r="N329" s="50"/>
      <c r="O329" s="100" t="str">
        <f>IF('Order Form'!$B$8="Name / Attent Of","",IF(ISNUMBER($H329),IF('Order Form'!$K$14="Yes",'Order Form'!$B$8,""),""))</f>
        <v/>
      </c>
      <c r="P329" s="108" t="str">
        <f>IF('Order Form'!$B$9="Company / Department","",IF(ISNUMBER($H329),IF('Order Form'!$K$14="Yes",'Order Form'!$B$9,""),""))</f>
        <v/>
      </c>
      <c r="Q329" s="100" t="str">
        <f>IF('Order Form'!$B$10="Address 1","",IF(ISNUMBER($H329),IF('Order Form'!$K$14="Yes",'Order Form'!$B$10,""),""))</f>
        <v/>
      </c>
      <c r="R329" s="100" t="str">
        <f>IF('Order Form'!$B$11="Address 2","",IF(ISNUMBER($H329),IF('Order Form'!$K$14="Yes",'Order Form'!$B$11,""),""))</f>
        <v/>
      </c>
      <c r="S329" s="108" t="str">
        <f>IF('Order Form'!$B$12="Address 3","",IF(ISNUMBER($H329),IF('Order Form'!$K$14="Yes",'Order Form'!$B$12,""),""))</f>
        <v/>
      </c>
      <c r="T329" s="100" t="str">
        <f>IF('Order Form'!$B$13="Town","",IF(ISNUMBER($H329),IF('Order Form'!$K$14="Yes",'Order Form'!$B$13,""),""))</f>
        <v/>
      </c>
      <c r="U329" s="46"/>
      <c r="V329" s="115" t="str">
        <f>IF('Order Form'!$B$14="Post Code","",IF(ISNUMBER($H329),IF('Order Form'!$K$14="Yes",'Order Form'!$B$14,""),""))</f>
        <v/>
      </c>
      <c r="W329" s="110" t="str">
        <f>IF('Order Form'!$B$15="Country","",IF(ISNUMBER($H329),IF('Order Form'!$K$14="Yes",VLOOKUP('Order Form'!$B$15,Lists!N:O,2,0),""),""))</f>
        <v/>
      </c>
      <c r="X329" s="112"/>
      <c r="Y329" s="111" t="str">
        <f>IF('Order Form'!$F$8="Phone","",IF(ISNUMBER($H329),IF('Order Form'!$K$14="Yes",'Order Form'!$F$8,""),""))</f>
        <v/>
      </c>
      <c r="Z329" s="109" t="str">
        <f>IF('Order Form'!$F$9="Email","",IF(ISNUMBER($H329),IF('Order Form'!$K$14="Yes",'Order Form'!$F$9,""),""))</f>
        <v/>
      </c>
      <c r="AA329" s="50"/>
      <c r="AC329" s="98" t="str">
        <f>IF(ISNUMBER(($H329)),LEFT('Order Form'!$K$10,2),"")</f>
        <v/>
      </c>
      <c r="AD329" s="46"/>
      <c r="AE329" s="98" t="str">
        <f>IF(AC329="GR",LEFT('Order Form'!$K$11,2),"")</f>
        <v/>
      </c>
      <c r="AF329" s="46"/>
      <c r="AG329" s="50"/>
      <c r="AH329" s="50"/>
      <c r="AI329" s="98" t="str">
        <f>IF(ISNUMBER(($H329)),IF('Order Form'!$K$16="Yes","P",""),"")</f>
        <v/>
      </c>
      <c r="AJ329" s="46"/>
      <c r="AK329" s="118"/>
      <c r="AL329" s="118"/>
      <c r="AM329" s="46"/>
      <c r="AN329" s="46"/>
      <c r="AO329" s="50"/>
      <c r="AP329" s="46"/>
      <c r="AQ329" s="50"/>
      <c r="AR329" s="50"/>
      <c r="AS329" s="50"/>
      <c r="AZ329" s="98" t="str">
        <f>IF(ISNUMBER(($H329)),IF('Order Form'!$K$15="Yes","Y",""),"")</f>
        <v/>
      </c>
      <c r="BD329" s="99" t="e">
        <f>IF('Order Form'!#REF!&gt;0,"OF"," ")</f>
        <v>#REF!</v>
      </c>
      <c r="BE329" s="98" t="e">
        <f>IF('Order Form'!#REF!&gt;0,"Y"," ")</f>
        <v>#REF!</v>
      </c>
      <c r="BF329" s="98" t="e">
        <f>IF('Order Form'!#REF!&gt;0,"STANDARD"," ")</f>
        <v>#REF!</v>
      </c>
    </row>
    <row r="330" spans="1:58">
      <c r="A330" s="46"/>
      <c r="B330" s="105" t="str">
        <f>IF(ISNUMBER(($H330)),'Order Form'!$D$5,"")</f>
        <v/>
      </c>
      <c r="C330" s="104" t="str">
        <f>IF(ISNUMBER(($H330)),'Order Form'!$G$5,"")</f>
        <v/>
      </c>
      <c r="D330" s="104" t="e">
        <f>IF('Order Form'!#REF!="","",IF(ISNUMBER(($H330)),'Order Form'!#REF!,""))</f>
        <v>#REF!</v>
      </c>
      <c r="E330" s="47"/>
      <c r="F330" s="103" t="str">
        <f>IF(ISNUMBER((H330)),SUBSTITUTE(SUBSTITUTE('Order Form'!#REF!,"-","")," ",""),"")</f>
        <v/>
      </c>
      <c r="G330" s="48"/>
      <c r="H330" s="102" t="e">
        <f>IF('Order Form'!#REF!&gt;0,'Order Form'!#REF!," ")</f>
        <v>#REF!</v>
      </c>
      <c r="I330" s="101" t="str">
        <f>IF('Order Form'!$K$13="Yes",(IF('Order Form'!#REF!&gt;0,"",IF('Order Form'!$K$10&lt;&gt;"GR - Gratis",IF('Order Form'!#REF!=0,"",IF(ISNUMBER($H330),'Order Form'!#REF!,"")),""))),"")</f>
        <v/>
      </c>
      <c r="J330" s="101" t="str">
        <f>IF('Order Form'!$K$13="Yes",(IF('Order Form'!#REF!=0,"",IF('Order Form'!$K$10&lt;&gt;"GR - Gratis",IF(ISNUMBER($H330),'Order Form'!#REF!,""),""))),"")</f>
        <v/>
      </c>
      <c r="K330" s="49"/>
      <c r="L330" s="101" t="e">
        <f>IF('Order Form'!#REF!&gt;0,"",IF('Order Form'!#REF!=0,"",IF('Order Form'!$K$10&lt;&gt;"GR - Gratis",IF('Order Form'!$K$12="Yes",IF(ISNUMBER($H330),'Order Form'!#REF!*100,""),""),"")))</f>
        <v>#REF!</v>
      </c>
      <c r="M330" s="101" t="e">
        <f>IF('Order Form'!#REF!&gt;0,"",IF('Order Form'!$K$17=0,"",IF('Order Form'!$K$17=0,"",IF('Order Form'!$K$10&lt;&gt;"GR - Gratis",IF('Order Form'!$K$12="Yes",IF(ISNUMBER($H330),'Order Form'!$K$17*100,""),""),""))))</f>
        <v>#REF!</v>
      </c>
      <c r="N330" s="50"/>
      <c r="O330" s="100" t="str">
        <f>IF('Order Form'!$B$8="Name / Attent Of","",IF(ISNUMBER($H330),IF('Order Form'!$K$14="Yes",'Order Form'!$B$8,""),""))</f>
        <v/>
      </c>
      <c r="P330" s="108" t="str">
        <f>IF('Order Form'!$B$9="Company / Department","",IF(ISNUMBER($H330),IF('Order Form'!$K$14="Yes",'Order Form'!$B$9,""),""))</f>
        <v/>
      </c>
      <c r="Q330" s="100" t="str">
        <f>IF('Order Form'!$B$10="Address 1","",IF(ISNUMBER($H330),IF('Order Form'!$K$14="Yes",'Order Form'!$B$10,""),""))</f>
        <v/>
      </c>
      <c r="R330" s="100" t="str">
        <f>IF('Order Form'!$B$11="Address 2","",IF(ISNUMBER($H330),IF('Order Form'!$K$14="Yes",'Order Form'!$B$11,""),""))</f>
        <v/>
      </c>
      <c r="S330" s="108" t="str">
        <f>IF('Order Form'!$B$12="Address 3","",IF(ISNUMBER($H330),IF('Order Form'!$K$14="Yes",'Order Form'!$B$12,""),""))</f>
        <v/>
      </c>
      <c r="T330" s="100" t="str">
        <f>IF('Order Form'!$B$13="Town","",IF(ISNUMBER($H330),IF('Order Form'!$K$14="Yes",'Order Form'!$B$13,""),""))</f>
        <v/>
      </c>
      <c r="U330" s="46"/>
      <c r="V330" s="115" t="str">
        <f>IF('Order Form'!$B$14="Post Code","",IF(ISNUMBER($H330),IF('Order Form'!$K$14="Yes",'Order Form'!$B$14,""),""))</f>
        <v/>
      </c>
      <c r="W330" s="110" t="str">
        <f>IF('Order Form'!$B$15="Country","",IF(ISNUMBER($H330),IF('Order Form'!$K$14="Yes",VLOOKUP('Order Form'!$B$15,Lists!N:O,2,0),""),""))</f>
        <v/>
      </c>
      <c r="X330" s="112"/>
      <c r="Y330" s="111" t="str">
        <f>IF('Order Form'!$F$8="Phone","",IF(ISNUMBER($H330),IF('Order Form'!$K$14="Yes",'Order Form'!$F$8,""),""))</f>
        <v/>
      </c>
      <c r="Z330" s="109" t="str">
        <f>IF('Order Form'!$F$9="Email","",IF(ISNUMBER($H330),IF('Order Form'!$K$14="Yes",'Order Form'!$F$9,""),""))</f>
        <v/>
      </c>
      <c r="AA330" s="50"/>
      <c r="AC330" s="98" t="str">
        <f>IF(ISNUMBER(($H330)),LEFT('Order Form'!$K$10,2),"")</f>
        <v/>
      </c>
      <c r="AD330" s="46"/>
      <c r="AE330" s="98" t="str">
        <f>IF(AC330="GR",LEFT('Order Form'!$K$11,2),"")</f>
        <v/>
      </c>
      <c r="AF330" s="46"/>
      <c r="AG330" s="50"/>
      <c r="AH330" s="50"/>
      <c r="AI330" s="98" t="str">
        <f>IF(ISNUMBER(($H330)),IF('Order Form'!$K$16="Yes","P",""),"")</f>
        <v/>
      </c>
      <c r="AJ330" s="46"/>
      <c r="AK330" s="118"/>
      <c r="AL330" s="118"/>
      <c r="AM330" s="46"/>
      <c r="AN330" s="46"/>
      <c r="AO330" s="50"/>
      <c r="AP330" s="46"/>
      <c r="AQ330" s="50"/>
      <c r="AR330" s="50"/>
      <c r="AS330" s="50"/>
      <c r="AZ330" s="98" t="str">
        <f>IF(ISNUMBER(($H330)),IF('Order Form'!$K$15="Yes","Y",""),"")</f>
        <v/>
      </c>
      <c r="BD330" s="99" t="e">
        <f>IF('Order Form'!#REF!&gt;0,"OF"," ")</f>
        <v>#REF!</v>
      </c>
      <c r="BE330" s="98" t="e">
        <f>IF('Order Form'!#REF!&gt;0,"Y"," ")</f>
        <v>#REF!</v>
      </c>
      <c r="BF330" s="98" t="e">
        <f>IF('Order Form'!#REF!&gt;0,"STANDARD"," ")</f>
        <v>#REF!</v>
      </c>
    </row>
    <row r="331" spans="1:58">
      <c r="A331" s="46"/>
      <c r="B331" s="105" t="str">
        <f>IF(ISNUMBER(($H331)),'Order Form'!$D$5,"")</f>
        <v/>
      </c>
      <c r="C331" s="104" t="str">
        <f>IF(ISNUMBER(($H331)),'Order Form'!$G$5,"")</f>
        <v/>
      </c>
      <c r="D331" s="104" t="e">
        <f>IF('Order Form'!#REF!="","",IF(ISNUMBER(($H331)),'Order Form'!#REF!,""))</f>
        <v>#REF!</v>
      </c>
      <c r="E331" s="47"/>
      <c r="F331" s="103" t="str">
        <f>IF(ISNUMBER((H331)),SUBSTITUTE(SUBSTITUTE('Order Form'!#REF!,"-","")," ",""),"")</f>
        <v/>
      </c>
      <c r="G331" s="48"/>
      <c r="H331" s="102" t="e">
        <f>IF('Order Form'!#REF!&gt;0,'Order Form'!#REF!," ")</f>
        <v>#REF!</v>
      </c>
      <c r="I331" s="101" t="str">
        <f>IF('Order Form'!$K$13="Yes",(IF('Order Form'!#REF!&gt;0,"",IF('Order Form'!$K$10&lt;&gt;"GR - Gratis",IF('Order Form'!#REF!=0,"",IF(ISNUMBER($H331),'Order Form'!#REF!,"")),""))),"")</f>
        <v/>
      </c>
      <c r="J331" s="101" t="str">
        <f>IF('Order Form'!$K$13="Yes",(IF('Order Form'!#REF!=0,"",IF('Order Form'!$K$10&lt;&gt;"GR - Gratis",IF(ISNUMBER($H331),'Order Form'!#REF!,""),""))),"")</f>
        <v/>
      </c>
      <c r="K331" s="49"/>
      <c r="L331" s="101" t="e">
        <f>IF('Order Form'!#REF!&gt;0,"",IF('Order Form'!#REF!=0,"",IF('Order Form'!$K$10&lt;&gt;"GR - Gratis",IF('Order Form'!$K$12="Yes",IF(ISNUMBER($H331),'Order Form'!#REF!*100,""),""),"")))</f>
        <v>#REF!</v>
      </c>
      <c r="M331" s="101" t="e">
        <f>IF('Order Form'!#REF!&gt;0,"",IF('Order Form'!$K$17=0,"",IF('Order Form'!$K$17=0,"",IF('Order Form'!$K$10&lt;&gt;"GR - Gratis",IF('Order Form'!$K$12="Yes",IF(ISNUMBER($H331),'Order Form'!$K$17*100,""),""),""))))</f>
        <v>#REF!</v>
      </c>
      <c r="N331" s="50"/>
      <c r="O331" s="100" t="str">
        <f>IF('Order Form'!$B$8="Name / Attent Of","",IF(ISNUMBER($H331),IF('Order Form'!$K$14="Yes",'Order Form'!$B$8,""),""))</f>
        <v/>
      </c>
      <c r="P331" s="108" t="str">
        <f>IF('Order Form'!$B$9="Company / Department","",IF(ISNUMBER($H331),IF('Order Form'!$K$14="Yes",'Order Form'!$B$9,""),""))</f>
        <v/>
      </c>
      <c r="Q331" s="100" t="str">
        <f>IF('Order Form'!$B$10="Address 1","",IF(ISNUMBER($H331),IF('Order Form'!$K$14="Yes",'Order Form'!$B$10,""),""))</f>
        <v/>
      </c>
      <c r="R331" s="100" t="str">
        <f>IF('Order Form'!$B$11="Address 2","",IF(ISNUMBER($H331),IF('Order Form'!$K$14="Yes",'Order Form'!$B$11,""),""))</f>
        <v/>
      </c>
      <c r="S331" s="108" t="str">
        <f>IF('Order Form'!$B$12="Address 3","",IF(ISNUMBER($H331),IF('Order Form'!$K$14="Yes",'Order Form'!$B$12,""),""))</f>
        <v/>
      </c>
      <c r="T331" s="100" t="str">
        <f>IF('Order Form'!$B$13="Town","",IF(ISNUMBER($H331),IF('Order Form'!$K$14="Yes",'Order Form'!$B$13,""),""))</f>
        <v/>
      </c>
      <c r="U331" s="46"/>
      <c r="V331" s="115" t="str">
        <f>IF('Order Form'!$B$14="Post Code","",IF(ISNUMBER($H331),IF('Order Form'!$K$14="Yes",'Order Form'!$B$14,""),""))</f>
        <v/>
      </c>
      <c r="W331" s="110" t="str">
        <f>IF('Order Form'!$B$15="Country","",IF(ISNUMBER($H331),IF('Order Form'!$K$14="Yes",VLOOKUP('Order Form'!$B$15,Lists!N:O,2,0),""),""))</f>
        <v/>
      </c>
      <c r="X331" s="112"/>
      <c r="Y331" s="111" t="str">
        <f>IF('Order Form'!$F$8="Phone","",IF(ISNUMBER($H331),IF('Order Form'!$K$14="Yes",'Order Form'!$F$8,""),""))</f>
        <v/>
      </c>
      <c r="Z331" s="109" t="str">
        <f>IF('Order Form'!$F$9="Email","",IF(ISNUMBER($H331),IF('Order Form'!$K$14="Yes",'Order Form'!$F$9,""),""))</f>
        <v/>
      </c>
      <c r="AA331" s="50"/>
      <c r="AC331" s="98" t="str">
        <f>IF(ISNUMBER(($H331)),LEFT('Order Form'!$K$10,2),"")</f>
        <v/>
      </c>
      <c r="AD331" s="46"/>
      <c r="AE331" s="98" t="str">
        <f>IF(AC331="GR",LEFT('Order Form'!$K$11,2),"")</f>
        <v/>
      </c>
      <c r="AF331" s="46"/>
      <c r="AG331" s="50"/>
      <c r="AH331" s="50"/>
      <c r="AI331" s="98" t="str">
        <f>IF(ISNUMBER(($H331)),IF('Order Form'!$K$16="Yes","P",""),"")</f>
        <v/>
      </c>
      <c r="AJ331" s="46"/>
      <c r="AK331" s="118"/>
      <c r="AL331" s="118"/>
      <c r="AM331" s="46"/>
      <c r="AN331" s="46"/>
      <c r="AO331" s="50"/>
      <c r="AP331" s="46"/>
      <c r="AQ331" s="50"/>
      <c r="AR331" s="50"/>
      <c r="AS331" s="50"/>
      <c r="AZ331" s="98" t="str">
        <f>IF(ISNUMBER(($H331)),IF('Order Form'!$K$15="Yes","Y",""),"")</f>
        <v/>
      </c>
      <c r="BD331" s="99" t="e">
        <f>IF('Order Form'!#REF!&gt;0,"OF"," ")</f>
        <v>#REF!</v>
      </c>
      <c r="BE331" s="98" t="e">
        <f>IF('Order Form'!#REF!&gt;0,"Y"," ")</f>
        <v>#REF!</v>
      </c>
      <c r="BF331" s="98" t="e">
        <f>IF('Order Form'!#REF!&gt;0,"STANDARD"," ")</f>
        <v>#REF!</v>
      </c>
    </row>
    <row r="332" spans="1:58">
      <c r="A332" s="46"/>
      <c r="B332" s="105" t="str">
        <f>IF(ISNUMBER(($H332)),'Order Form'!$D$5,"")</f>
        <v/>
      </c>
      <c r="C332" s="104" t="str">
        <f>IF(ISNUMBER(($H332)),'Order Form'!$G$5,"")</f>
        <v/>
      </c>
      <c r="D332" s="104" t="e">
        <f>IF('Order Form'!#REF!="","",IF(ISNUMBER(($H332)),'Order Form'!#REF!,""))</f>
        <v>#REF!</v>
      </c>
      <c r="E332" s="47"/>
      <c r="F332" s="103" t="str">
        <f>IF(ISNUMBER((H332)),SUBSTITUTE(SUBSTITUTE('Order Form'!#REF!,"-","")," ",""),"")</f>
        <v/>
      </c>
      <c r="G332" s="48"/>
      <c r="H332" s="102" t="e">
        <f>IF('Order Form'!#REF!&gt;0,'Order Form'!#REF!," ")</f>
        <v>#REF!</v>
      </c>
      <c r="I332" s="101" t="str">
        <f>IF('Order Form'!$K$13="Yes",(IF('Order Form'!#REF!&gt;0,"",IF('Order Form'!$K$10&lt;&gt;"GR - Gratis",IF('Order Form'!#REF!=0,"",IF(ISNUMBER($H332),'Order Form'!#REF!,"")),""))),"")</f>
        <v/>
      </c>
      <c r="J332" s="101" t="str">
        <f>IF('Order Form'!$K$13="Yes",(IF('Order Form'!#REF!=0,"",IF('Order Form'!$K$10&lt;&gt;"GR - Gratis",IF(ISNUMBER($H332),'Order Form'!#REF!,""),""))),"")</f>
        <v/>
      </c>
      <c r="K332" s="49"/>
      <c r="L332" s="101" t="e">
        <f>IF('Order Form'!#REF!&gt;0,"",IF('Order Form'!#REF!=0,"",IF('Order Form'!$K$10&lt;&gt;"GR - Gratis",IF('Order Form'!$K$12="Yes",IF(ISNUMBER($H332),'Order Form'!#REF!*100,""),""),"")))</f>
        <v>#REF!</v>
      </c>
      <c r="M332" s="101" t="e">
        <f>IF('Order Form'!#REF!&gt;0,"",IF('Order Form'!$K$17=0,"",IF('Order Form'!$K$17=0,"",IF('Order Form'!$K$10&lt;&gt;"GR - Gratis",IF('Order Form'!$K$12="Yes",IF(ISNUMBER($H332),'Order Form'!$K$17*100,""),""),""))))</f>
        <v>#REF!</v>
      </c>
      <c r="N332" s="50"/>
      <c r="O332" s="100" t="str">
        <f>IF('Order Form'!$B$8="Name / Attent Of","",IF(ISNUMBER($H332),IF('Order Form'!$K$14="Yes",'Order Form'!$B$8,""),""))</f>
        <v/>
      </c>
      <c r="P332" s="108" t="str">
        <f>IF('Order Form'!$B$9="Company / Department","",IF(ISNUMBER($H332),IF('Order Form'!$K$14="Yes",'Order Form'!$B$9,""),""))</f>
        <v/>
      </c>
      <c r="Q332" s="100" t="str">
        <f>IF('Order Form'!$B$10="Address 1","",IF(ISNUMBER($H332),IF('Order Form'!$K$14="Yes",'Order Form'!$B$10,""),""))</f>
        <v/>
      </c>
      <c r="R332" s="100" t="str">
        <f>IF('Order Form'!$B$11="Address 2","",IF(ISNUMBER($H332),IF('Order Form'!$K$14="Yes",'Order Form'!$B$11,""),""))</f>
        <v/>
      </c>
      <c r="S332" s="108" t="str">
        <f>IF('Order Form'!$B$12="Address 3","",IF(ISNUMBER($H332),IF('Order Form'!$K$14="Yes",'Order Form'!$B$12,""),""))</f>
        <v/>
      </c>
      <c r="T332" s="100" t="str">
        <f>IF('Order Form'!$B$13="Town","",IF(ISNUMBER($H332),IF('Order Form'!$K$14="Yes",'Order Form'!$B$13,""),""))</f>
        <v/>
      </c>
      <c r="U332" s="46"/>
      <c r="V332" s="115" t="str">
        <f>IF('Order Form'!$B$14="Post Code","",IF(ISNUMBER($H332),IF('Order Form'!$K$14="Yes",'Order Form'!$B$14,""),""))</f>
        <v/>
      </c>
      <c r="W332" s="110" t="str">
        <f>IF('Order Form'!$B$15="Country","",IF(ISNUMBER($H332),IF('Order Form'!$K$14="Yes",VLOOKUP('Order Form'!$B$15,Lists!N:O,2,0),""),""))</f>
        <v/>
      </c>
      <c r="X332" s="112"/>
      <c r="Y332" s="111" t="str">
        <f>IF('Order Form'!$F$8="Phone","",IF(ISNUMBER($H332),IF('Order Form'!$K$14="Yes",'Order Form'!$F$8,""),""))</f>
        <v/>
      </c>
      <c r="Z332" s="109" t="str">
        <f>IF('Order Form'!$F$9="Email","",IF(ISNUMBER($H332),IF('Order Form'!$K$14="Yes",'Order Form'!$F$9,""),""))</f>
        <v/>
      </c>
      <c r="AA332" s="50"/>
      <c r="AC332" s="98" t="str">
        <f>IF(ISNUMBER(($H332)),LEFT('Order Form'!$K$10,2),"")</f>
        <v/>
      </c>
      <c r="AD332" s="46"/>
      <c r="AE332" s="98" t="str">
        <f>IF(AC332="GR",LEFT('Order Form'!$K$11,2),"")</f>
        <v/>
      </c>
      <c r="AF332" s="46"/>
      <c r="AG332" s="50"/>
      <c r="AH332" s="50"/>
      <c r="AI332" s="98" t="str">
        <f>IF(ISNUMBER(($H332)),IF('Order Form'!$K$16="Yes","P",""),"")</f>
        <v/>
      </c>
      <c r="AJ332" s="46"/>
      <c r="AK332" s="118"/>
      <c r="AL332" s="118"/>
      <c r="AM332" s="46"/>
      <c r="AN332" s="46"/>
      <c r="AO332" s="50"/>
      <c r="AP332" s="46"/>
      <c r="AQ332" s="50"/>
      <c r="AR332" s="50"/>
      <c r="AS332" s="50"/>
      <c r="AZ332" s="98" t="str">
        <f>IF(ISNUMBER(($H332)),IF('Order Form'!$K$15="Yes","Y",""),"")</f>
        <v/>
      </c>
      <c r="BD332" s="99" t="e">
        <f>IF('Order Form'!#REF!&gt;0,"OF"," ")</f>
        <v>#REF!</v>
      </c>
      <c r="BE332" s="98" t="e">
        <f>IF('Order Form'!#REF!&gt;0,"Y"," ")</f>
        <v>#REF!</v>
      </c>
      <c r="BF332" s="98" t="e">
        <f>IF('Order Form'!#REF!&gt;0,"STANDARD"," ")</f>
        <v>#REF!</v>
      </c>
    </row>
    <row r="333" spans="1:58">
      <c r="A333" s="46"/>
      <c r="B333" s="105" t="str">
        <f>IF(ISNUMBER(($H333)),'Order Form'!$D$5,"")</f>
        <v/>
      </c>
      <c r="C333" s="104" t="str">
        <f>IF(ISNUMBER(($H333)),'Order Form'!$G$5,"")</f>
        <v/>
      </c>
      <c r="D333" s="104" t="e">
        <f>IF('Order Form'!#REF!="","",IF(ISNUMBER(($H333)),'Order Form'!#REF!,""))</f>
        <v>#REF!</v>
      </c>
      <c r="E333" s="47"/>
      <c r="F333" s="103" t="str">
        <f>IF(ISNUMBER((H333)),SUBSTITUTE(SUBSTITUTE('Order Form'!#REF!,"-","")," ",""),"")</f>
        <v/>
      </c>
      <c r="G333" s="48"/>
      <c r="H333" s="102" t="e">
        <f>IF('Order Form'!#REF!&gt;0,'Order Form'!#REF!," ")</f>
        <v>#REF!</v>
      </c>
      <c r="I333" s="101" t="str">
        <f>IF('Order Form'!$K$13="Yes",(IF('Order Form'!#REF!&gt;0,"",IF('Order Form'!$K$10&lt;&gt;"GR - Gratis",IF('Order Form'!#REF!=0,"",IF(ISNUMBER($H333),'Order Form'!#REF!,"")),""))),"")</f>
        <v/>
      </c>
      <c r="J333" s="101" t="str">
        <f>IF('Order Form'!$K$13="Yes",(IF('Order Form'!#REF!=0,"",IF('Order Form'!$K$10&lt;&gt;"GR - Gratis",IF(ISNUMBER($H333),'Order Form'!#REF!,""),""))),"")</f>
        <v/>
      </c>
      <c r="K333" s="49"/>
      <c r="L333" s="101" t="e">
        <f>IF('Order Form'!#REF!&gt;0,"",IF('Order Form'!#REF!=0,"",IF('Order Form'!$K$10&lt;&gt;"GR - Gratis",IF('Order Form'!$K$12="Yes",IF(ISNUMBER($H333),'Order Form'!#REF!*100,""),""),"")))</f>
        <v>#REF!</v>
      </c>
      <c r="M333" s="101" t="e">
        <f>IF('Order Form'!#REF!&gt;0,"",IF('Order Form'!$K$17=0,"",IF('Order Form'!$K$17=0,"",IF('Order Form'!$K$10&lt;&gt;"GR - Gratis",IF('Order Form'!$K$12="Yes",IF(ISNUMBER($H333),'Order Form'!$K$17*100,""),""),""))))</f>
        <v>#REF!</v>
      </c>
      <c r="N333" s="50"/>
      <c r="O333" s="100" t="str">
        <f>IF('Order Form'!$B$8="Name / Attent Of","",IF(ISNUMBER($H333),IF('Order Form'!$K$14="Yes",'Order Form'!$B$8,""),""))</f>
        <v/>
      </c>
      <c r="P333" s="108" t="str">
        <f>IF('Order Form'!$B$9="Company / Department","",IF(ISNUMBER($H333),IF('Order Form'!$K$14="Yes",'Order Form'!$B$9,""),""))</f>
        <v/>
      </c>
      <c r="Q333" s="100" t="str">
        <f>IF('Order Form'!$B$10="Address 1","",IF(ISNUMBER($H333),IF('Order Form'!$K$14="Yes",'Order Form'!$B$10,""),""))</f>
        <v/>
      </c>
      <c r="R333" s="100" t="str">
        <f>IF('Order Form'!$B$11="Address 2","",IF(ISNUMBER($H333),IF('Order Form'!$K$14="Yes",'Order Form'!$B$11,""),""))</f>
        <v/>
      </c>
      <c r="S333" s="108" t="str">
        <f>IF('Order Form'!$B$12="Address 3","",IF(ISNUMBER($H333),IF('Order Form'!$K$14="Yes",'Order Form'!$B$12,""),""))</f>
        <v/>
      </c>
      <c r="T333" s="100" t="str">
        <f>IF('Order Form'!$B$13="Town","",IF(ISNUMBER($H333),IF('Order Form'!$K$14="Yes",'Order Form'!$B$13,""),""))</f>
        <v/>
      </c>
      <c r="U333" s="46"/>
      <c r="V333" s="115" t="str">
        <f>IF('Order Form'!$B$14="Post Code","",IF(ISNUMBER($H333),IF('Order Form'!$K$14="Yes",'Order Form'!$B$14,""),""))</f>
        <v/>
      </c>
      <c r="W333" s="110" t="str">
        <f>IF('Order Form'!$B$15="Country","",IF(ISNUMBER($H333),IF('Order Form'!$K$14="Yes",VLOOKUP('Order Form'!$B$15,Lists!N:O,2,0),""),""))</f>
        <v/>
      </c>
      <c r="X333" s="112"/>
      <c r="Y333" s="111" t="str">
        <f>IF('Order Form'!$F$8="Phone","",IF(ISNUMBER($H333),IF('Order Form'!$K$14="Yes",'Order Form'!$F$8,""),""))</f>
        <v/>
      </c>
      <c r="Z333" s="109" t="str">
        <f>IF('Order Form'!$F$9="Email","",IF(ISNUMBER($H333),IF('Order Form'!$K$14="Yes",'Order Form'!$F$9,""),""))</f>
        <v/>
      </c>
      <c r="AA333" s="50"/>
      <c r="AC333" s="98" t="str">
        <f>IF(ISNUMBER(($H333)),LEFT('Order Form'!$K$10,2),"")</f>
        <v/>
      </c>
      <c r="AD333" s="46"/>
      <c r="AE333" s="98" t="str">
        <f>IF(AC333="GR",LEFT('Order Form'!$K$11,2),"")</f>
        <v/>
      </c>
      <c r="AF333" s="46"/>
      <c r="AG333" s="50"/>
      <c r="AH333" s="50"/>
      <c r="AI333" s="98" t="str">
        <f>IF(ISNUMBER(($H333)),IF('Order Form'!$K$16="Yes","P",""),"")</f>
        <v/>
      </c>
      <c r="AJ333" s="46"/>
      <c r="AK333" s="118"/>
      <c r="AL333" s="118"/>
      <c r="AM333" s="46"/>
      <c r="AN333" s="46"/>
      <c r="AO333" s="50"/>
      <c r="AP333" s="46"/>
      <c r="AQ333" s="50"/>
      <c r="AR333" s="50"/>
      <c r="AS333" s="50"/>
      <c r="AZ333" s="98" t="str">
        <f>IF(ISNUMBER(($H333)),IF('Order Form'!$K$15="Yes","Y",""),"")</f>
        <v/>
      </c>
      <c r="BD333" s="99" t="e">
        <f>IF('Order Form'!#REF!&gt;0,"OF"," ")</f>
        <v>#REF!</v>
      </c>
      <c r="BE333" s="98" t="e">
        <f>IF('Order Form'!#REF!&gt;0,"Y"," ")</f>
        <v>#REF!</v>
      </c>
      <c r="BF333" s="98" t="e">
        <f>IF('Order Form'!#REF!&gt;0,"STANDARD"," ")</f>
        <v>#REF!</v>
      </c>
    </row>
    <row r="334" spans="1:58">
      <c r="A334" s="46"/>
      <c r="B334" s="105" t="str">
        <f>IF(ISNUMBER(($H334)),'Order Form'!$D$5,"")</f>
        <v/>
      </c>
      <c r="C334" s="104" t="str">
        <f>IF(ISNUMBER(($H334)),'Order Form'!$G$5,"")</f>
        <v/>
      </c>
      <c r="D334" s="104" t="e">
        <f>IF('Order Form'!#REF!="","",IF(ISNUMBER(($H334)),'Order Form'!#REF!,""))</f>
        <v>#REF!</v>
      </c>
      <c r="E334" s="47"/>
      <c r="F334" s="103" t="str">
        <f>IF(ISNUMBER((H334)),SUBSTITUTE(SUBSTITUTE('Order Form'!#REF!,"-","")," ",""),"")</f>
        <v/>
      </c>
      <c r="G334" s="48"/>
      <c r="H334" s="102" t="e">
        <f>IF('Order Form'!#REF!&gt;0,'Order Form'!#REF!," ")</f>
        <v>#REF!</v>
      </c>
      <c r="I334" s="101" t="str">
        <f>IF('Order Form'!$K$13="Yes",(IF('Order Form'!#REF!&gt;0,"",IF('Order Form'!$K$10&lt;&gt;"GR - Gratis",IF('Order Form'!#REF!=0,"",IF(ISNUMBER($H334),'Order Form'!#REF!,"")),""))),"")</f>
        <v/>
      </c>
      <c r="J334" s="101" t="str">
        <f>IF('Order Form'!$K$13="Yes",(IF('Order Form'!#REF!=0,"",IF('Order Form'!$K$10&lt;&gt;"GR - Gratis",IF(ISNUMBER($H334),'Order Form'!#REF!,""),""))),"")</f>
        <v/>
      </c>
      <c r="K334" s="49"/>
      <c r="L334" s="101" t="e">
        <f>IF('Order Form'!#REF!&gt;0,"",IF('Order Form'!#REF!=0,"",IF('Order Form'!$K$10&lt;&gt;"GR - Gratis",IF('Order Form'!$K$12="Yes",IF(ISNUMBER($H334),'Order Form'!#REF!*100,""),""),"")))</f>
        <v>#REF!</v>
      </c>
      <c r="M334" s="101" t="e">
        <f>IF('Order Form'!#REF!&gt;0,"",IF('Order Form'!$K$17=0,"",IF('Order Form'!$K$17=0,"",IF('Order Form'!$K$10&lt;&gt;"GR - Gratis",IF('Order Form'!$K$12="Yes",IF(ISNUMBER($H334),'Order Form'!$K$17*100,""),""),""))))</f>
        <v>#REF!</v>
      </c>
      <c r="N334" s="50"/>
      <c r="O334" s="100" t="str">
        <f>IF('Order Form'!$B$8="Name / Attent Of","",IF(ISNUMBER($H334),IF('Order Form'!$K$14="Yes",'Order Form'!$B$8,""),""))</f>
        <v/>
      </c>
      <c r="P334" s="108" t="str">
        <f>IF('Order Form'!$B$9="Company / Department","",IF(ISNUMBER($H334),IF('Order Form'!$K$14="Yes",'Order Form'!$B$9,""),""))</f>
        <v/>
      </c>
      <c r="Q334" s="100" t="str">
        <f>IF('Order Form'!$B$10="Address 1","",IF(ISNUMBER($H334),IF('Order Form'!$K$14="Yes",'Order Form'!$B$10,""),""))</f>
        <v/>
      </c>
      <c r="R334" s="100" t="str">
        <f>IF('Order Form'!$B$11="Address 2","",IF(ISNUMBER($H334),IF('Order Form'!$K$14="Yes",'Order Form'!$B$11,""),""))</f>
        <v/>
      </c>
      <c r="S334" s="108" t="str">
        <f>IF('Order Form'!$B$12="Address 3","",IF(ISNUMBER($H334),IF('Order Form'!$K$14="Yes",'Order Form'!$B$12,""),""))</f>
        <v/>
      </c>
      <c r="T334" s="100" t="str">
        <f>IF('Order Form'!$B$13="Town","",IF(ISNUMBER($H334),IF('Order Form'!$K$14="Yes",'Order Form'!$B$13,""),""))</f>
        <v/>
      </c>
      <c r="U334" s="46"/>
      <c r="V334" s="115" t="str">
        <f>IF('Order Form'!$B$14="Post Code","",IF(ISNUMBER($H334),IF('Order Form'!$K$14="Yes",'Order Form'!$B$14,""),""))</f>
        <v/>
      </c>
      <c r="W334" s="110" t="str">
        <f>IF('Order Form'!$B$15="Country","",IF(ISNUMBER($H334),IF('Order Form'!$K$14="Yes",VLOOKUP('Order Form'!$B$15,Lists!N:O,2,0),""),""))</f>
        <v/>
      </c>
      <c r="X334" s="112"/>
      <c r="Y334" s="111" t="str">
        <f>IF('Order Form'!$F$8="Phone","",IF(ISNUMBER($H334),IF('Order Form'!$K$14="Yes",'Order Form'!$F$8,""),""))</f>
        <v/>
      </c>
      <c r="Z334" s="109" t="str">
        <f>IF('Order Form'!$F$9="Email","",IF(ISNUMBER($H334),IF('Order Form'!$K$14="Yes",'Order Form'!$F$9,""),""))</f>
        <v/>
      </c>
      <c r="AA334" s="50"/>
      <c r="AC334" s="98" t="str">
        <f>IF(ISNUMBER(($H334)),LEFT('Order Form'!$K$10,2),"")</f>
        <v/>
      </c>
      <c r="AD334" s="46"/>
      <c r="AE334" s="98" t="str">
        <f>IF(AC334="GR",LEFT('Order Form'!$K$11,2),"")</f>
        <v/>
      </c>
      <c r="AF334" s="46"/>
      <c r="AG334" s="50"/>
      <c r="AH334" s="50"/>
      <c r="AI334" s="98" t="str">
        <f>IF(ISNUMBER(($H334)),IF('Order Form'!$K$16="Yes","P",""),"")</f>
        <v/>
      </c>
      <c r="AJ334" s="46"/>
      <c r="AK334" s="118"/>
      <c r="AL334" s="118"/>
      <c r="AM334" s="46"/>
      <c r="AN334" s="46"/>
      <c r="AO334" s="50"/>
      <c r="AP334" s="46"/>
      <c r="AQ334" s="50"/>
      <c r="AR334" s="50"/>
      <c r="AS334" s="50"/>
      <c r="AZ334" s="98" t="str">
        <f>IF(ISNUMBER(($H334)),IF('Order Form'!$K$15="Yes","Y",""),"")</f>
        <v/>
      </c>
      <c r="BD334" s="99" t="e">
        <f>IF('Order Form'!#REF!&gt;0,"OF"," ")</f>
        <v>#REF!</v>
      </c>
      <c r="BE334" s="98" t="e">
        <f>IF('Order Form'!#REF!&gt;0,"Y"," ")</f>
        <v>#REF!</v>
      </c>
      <c r="BF334" s="98" t="e">
        <f>IF('Order Form'!#REF!&gt;0,"STANDARD"," ")</f>
        <v>#REF!</v>
      </c>
    </row>
    <row r="335" spans="1:58">
      <c r="A335" s="46"/>
      <c r="B335" s="105" t="str">
        <f>IF(ISNUMBER(($H335)),'Order Form'!$D$5,"")</f>
        <v/>
      </c>
      <c r="C335" s="104" t="str">
        <f>IF(ISNUMBER(($H335)),'Order Form'!$G$5,"")</f>
        <v/>
      </c>
      <c r="D335" s="104" t="e">
        <f>IF('Order Form'!#REF!="","",IF(ISNUMBER(($H335)),'Order Form'!#REF!,""))</f>
        <v>#REF!</v>
      </c>
      <c r="E335" s="47"/>
      <c r="F335" s="103" t="str">
        <f>IF(ISNUMBER((H335)),SUBSTITUTE(SUBSTITUTE('Order Form'!#REF!,"-","")," ",""),"")</f>
        <v/>
      </c>
      <c r="G335" s="48"/>
      <c r="H335" s="102" t="e">
        <f>IF('Order Form'!#REF!&gt;0,'Order Form'!#REF!," ")</f>
        <v>#REF!</v>
      </c>
      <c r="I335" s="101" t="str">
        <f>IF('Order Form'!$K$13="Yes",(IF('Order Form'!#REF!&gt;0,"",IF('Order Form'!$K$10&lt;&gt;"GR - Gratis",IF('Order Form'!#REF!=0,"",IF(ISNUMBER($H335),'Order Form'!#REF!,"")),""))),"")</f>
        <v/>
      </c>
      <c r="J335" s="101" t="str">
        <f>IF('Order Form'!$K$13="Yes",(IF('Order Form'!#REF!=0,"",IF('Order Form'!$K$10&lt;&gt;"GR - Gratis",IF(ISNUMBER($H335),'Order Form'!#REF!,""),""))),"")</f>
        <v/>
      </c>
      <c r="K335" s="49"/>
      <c r="L335" s="101" t="e">
        <f>IF('Order Form'!#REF!&gt;0,"",IF('Order Form'!#REF!=0,"",IF('Order Form'!$K$10&lt;&gt;"GR - Gratis",IF('Order Form'!$K$12="Yes",IF(ISNUMBER($H335),'Order Form'!#REF!*100,""),""),"")))</f>
        <v>#REF!</v>
      </c>
      <c r="M335" s="101" t="e">
        <f>IF('Order Form'!#REF!&gt;0,"",IF('Order Form'!$K$17=0,"",IF('Order Form'!$K$17=0,"",IF('Order Form'!$K$10&lt;&gt;"GR - Gratis",IF('Order Form'!$K$12="Yes",IF(ISNUMBER($H335),'Order Form'!$K$17*100,""),""),""))))</f>
        <v>#REF!</v>
      </c>
      <c r="N335" s="50"/>
      <c r="O335" s="100" t="str">
        <f>IF('Order Form'!$B$8="Name / Attent Of","",IF(ISNUMBER($H335),IF('Order Form'!$K$14="Yes",'Order Form'!$B$8,""),""))</f>
        <v/>
      </c>
      <c r="P335" s="108" t="str">
        <f>IF('Order Form'!$B$9="Company / Department","",IF(ISNUMBER($H335),IF('Order Form'!$K$14="Yes",'Order Form'!$B$9,""),""))</f>
        <v/>
      </c>
      <c r="Q335" s="100" t="str">
        <f>IF('Order Form'!$B$10="Address 1","",IF(ISNUMBER($H335),IF('Order Form'!$K$14="Yes",'Order Form'!$B$10,""),""))</f>
        <v/>
      </c>
      <c r="R335" s="100" t="str">
        <f>IF('Order Form'!$B$11="Address 2","",IF(ISNUMBER($H335),IF('Order Form'!$K$14="Yes",'Order Form'!$B$11,""),""))</f>
        <v/>
      </c>
      <c r="S335" s="108" t="str">
        <f>IF('Order Form'!$B$12="Address 3","",IF(ISNUMBER($H335),IF('Order Form'!$K$14="Yes",'Order Form'!$B$12,""),""))</f>
        <v/>
      </c>
      <c r="T335" s="100" t="str">
        <f>IF('Order Form'!$B$13="Town","",IF(ISNUMBER($H335),IF('Order Form'!$K$14="Yes",'Order Form'!$B$13,""),""))</f>
        <v/>
      </c>
      <c r="U335" s="46"/>
      <c r="V335" s="115" t="str">
        <f>IF('Order Form'!$B$14="Post Code","",IF(ISNUMBER($H335),IF('Order Form'!$K$14="Yes",'Order Form'!$B$14,""),""))</f>
        <v/>
      </c>
      <c r="W335" s="110" t="str">
        <f>IF('Order Form'!$B$15="Country","",IF(ISNUMBER($H335),IF('Order Form'!$K$14="Yes",VLOOKUP('Order Form'!$B$15,Lists!N:O,2,0),""),""))</f>
        <v/>
      </c>
      <c r="X335" s="112"/>
      <c r="Y335" s="111" t="str">
        <f>IF('Order Form'!$F$8="Phone","",IF(ISNUMBER($H335),IF('Order Form'!$K$14="Yes",'Order Form'!$F$8,""),""))</f>
        <v/>
      </c>
      <c r="Z335" s="109" t="str">
        <f>IF('Order Form'!$F$9="Email","",IF(ISNUMBER($H335),IF('Order Form'!$K$14="Yes",'Order Form'!$F$9,""),""))</f>
        <v/>
      </c>
      <c r="AA335" s="50"/>
      <c r="AC335" s="98" t="str">
        <f>IF(ISNUMBER(($H335)),LEFT('Order Form'!$K$10,2),"")</f>
        <v/>
      </c>
      <c r="AD335" s="46"/>
      <c r="AE335" s="98" t="str">
        <f>IF(AC335="GR",LEFT('Order Form'!$K$11,2),"")</f>
        <v/>
      </c>
      <c r="AF335" s="46"/>
      <c r="AG335" s="50"/>
      <c r="AH335" s="50"/>
      <c r="AI335" s="98" t="str">
        <f>IF(ISNUMBER(($H335)),IF('Order Form'!$K$16="Yes","P",""),"")</f>
        <v/>
      </c>
      <c r="AJ335" s="46"/>
      <c r="AK335" s="118"/>
      <c r="AL335" s="118"/>
      <c r="AM335" s="46"/>
      <c r="AN335" s="46"/>
      <c r="AO335" s="50"/>
      <c r="AP335" s="46"/>
      <c r="AQ335" s="50"/>
      <c r="AR335" s="50"/>
      <c r="AS335" s="50"/>
      <c r="AZ335" s="98" t="str">
        <f>IF(ISNUMBER(($H335)),IF('Order Form'!$K$15="Yes","Y",""),"")</f>
        <v/>
      </c>
      <c r="BD335" s="99" t="e">
        <f>IF('Order Form'!#REF!&gt;0,"OF"," ")</f>
        <v>#REF!</v>
      </c>
      <c r="BE335" s="98" t="e">
        <f>IF('Order Form'!#REF!&gt;0,"Y"," ")</f>
        <v>#REF!</v>
      </c>
      <c r="BF335" s="98" t="e">
        <f>IF('Order Form'!#REF!&gt;0,"STANDARD"," ")</f>
        <v>#REF!</v>
      </c>
    </row>
    <row r="336" spans="1:58">
      <c r="A336" s="46"/>
      <c r="B336" s="105" t="str">
        <f>IF(ISNUMBER(($H336)),'Order Form'!$D$5,"")</f>
        <v/>
      </c>
      <c r="C336" s="104" t="str">
        <f>IF(ISNUMBER(($H336)),'Order Form'!$G$5,"")</f>
        <v/>
      </c>
      <c r="D336" s="104" t="e">
        <f>IF('Order Form'!#REF!="","",IF(ISNUMBER(($H336)),'Order Form'!#REF!,""))</f>
        <v>#REF!</v>
      </c>
      <c r="E336" s="47"/>
      <c r="F336" s="103" t="str">
        <f>IF(ISNUMBER((H336)),SUBSTITUTE(SUBSTITUTE('Order Form'!#REF!,"-","")," ",""),"")</f>
        <v/>
      </c>
      <c r="G336" s="48"/>
      <c r="H336" s="102" t="e">
        <f>IF('Order Form'!#REF!&gt;0,'Order Form'!#REF!," ")</f>
        <v>#REF!</v>
      </c>
      <c r="I336" s="101" t="str">
        <f>IF('Order Form'!$K$13="Yes",(IF('Order Form'!#REF!&gt;0,"",IF('Order Form'!$K$10&lt;&gt;"GR - Gratis",IF('Order Form'!#REF!=0,"",IF(ISNUMBER($H336),'Order Form'!#REF!,"")),""))),"")</f>
        <v/>
      </c>
      <c r="J336" s="101" t="str">
        <f>IF('Order Form'!$K$13="Yes",(IF('Order Form'!#REF!=0,"",IF('Order Form'!$K$10&lt;&gt;"GR - Gratis",IF(ISNUMBER($H336),'Order Form'!#REF!,""),""))),"")</f>
        <v/>
      </c>
      <c r="K336" s="49"/>
      <c r="L336" s="101" t="e">
        <f>IF('Order Form'!#REF!&gt;0,"",IF('Order Form'!#REF!=0,"",IF('Order Form'!$K$10&lt;&gt;"GR - Gratis",IF('Order Form'!$K$12="Yes",IF(ISNUMBER($H336),'Order Form'!#REF!*100,""),""),"")))</f>
        <v>#REF!</v>
      </c>
      <c r="M336" s="101" t="e">
        <f>IF('Order Form'!#REF!&gt;0,"",IF('Order Form'!$K$17=0,"",IF('Order Form'!$K$17=0,"",IF('Order Form'!$K$10&lt;&gt;"GR - Gratis",IF('Order Form'!$K$12="Yes",IF(ISNUMBER($H336),'Order Form'!$K$17*100,""),""),""))))</f>
        <v>#REF!</v>
      </c>
      <c r="N336" s="50"/>
      <c r="O336" s="100" t="str">
        <f>IF('Order Form'!$B$8="Name / Attent Of","",IF(ISNUMBER($H336),IF('Order Form'!$K$14="Yes",'Order Form'!$B$8,""),""))</f>
        <v/>
      </c>
      <c r="P336" s="108" t="str">
        <f>IF('Order Form'!$B$9="Company / Department","",IF(ISNUMBER($H336),IF('Order Form'!$K$14="Yes",'Order Form'!$B$9,""),""))</f>
        <v/>
      </c>
      <c r="Q336" s="100" t="str">
        <f>IF('Order Form'!$B$10="Address 1","",IF(ISNUMBER($H336),IF('Order Form'!$K$14="Yes",'Order Form'!$B$10,""),""))</f>
        <v/>
      </c>
      <c r="R336" s="100" t="str">
        <f>IF('Order Form'!$B$11="Address 2","",IF(ISNUMBER($H336),IF('Order Form'!$K$14="Yes",'Order Form'!$B$11,""),""))</f>
        <v/>
      </c>
      <c r="S336" s="108" t="str">
        <f>IF('Order Form'!$B$12="Address 3","",IF(ISNUMBER($H336),IF('Order Form'!$K$14="Yes",'Order Form'!$B$12,""),""))</f>
        <v/>
      </c>
      <c r="T336" s="100" t="str">
        <f>IF('Order Form'!$B$13="Town","",IF(ISNUMBER($H336),IF('Order Form'!$K$14="Yes",'Order Form'!$B$13,""),""))</f>
        <v/>
      </c>
      <c r="U336" s="46"/>
      <c r="V336" s="115" t="str">
        <f>IF('Order Form'!$B$14="Post Code","",IF(ISNUMBER($H336),IF('Order Form'!$K$14="Yes",'Order Form'!$B$14,""),""))</f>
        <v/>
      </c>
      <c r="W336" s="110" t="str">
        <f>IF('Order Form'!$B$15="Country","",IF(ISNUMBER($H336),IF('Order Form'!$K$14="Yes",VLOOKUP('Order Form'!$B$15,Lists!N:O,2,0),""),""))</f>
        <v/>
      </c>
      <c r="X336" s="112"/>
      <c r="Y336" s="111" t="str">
        <f>IF('Order Form'!$F$8="Phone","",IF(ISNUMBER($H336),IF('Order Form'!$K$14="Yes",'Order Form'!$F$8,""),""))</f>
        <v/>
      </c>
      <c r="Z336" s="109" t="str">
        <f>IF('Order Form'!$F$9="Email","",IF(ISNUMBER($H336),IF('Order Form'!$K$14="Yes",'Order Form'!$F$9,""),""))</f>
        <v/>
      </c>
      <c r="AA336" s="50"/>
      <c r="AC336" s="98" t="str">
        <f>IF(ISNUMBER(($H336)),LEFT('Order Form'!$K$10,2),"")</f>
        <v/>
      </c>
      <c r="AD336" s="46"/>
      <c r="AE336" s="98" t="str">
        <f>IF(AC336="GR",LEFT('Order Form'!$K$11,2),"")</f>
        <v/>
      </c>
      <c r="AF336" s="46"/>
      <c r="AG336" s="50"/>
      <c r="AH336" s="50"/>
      <c r="AI336" s="98" t="str">
        <f>IF(ISNUMBER(($H336)),IF('Order Form'!$K$16="Yes","P",""),"")</f>
        <v/>
      </c>
      <c r="AJ336" s="46"/>
      <c r="AK336" s="118"/>
      <c r="AL336" s="118"/>
      <c r="AM336" s="46"/>
      <c r="AN336" s="46"/>
      <c r="AO336" s="50"/>
      <c r="AP336" s="46"/>
      <c r="AQ336" s="50"/>
      <c r="AR336" s="50"/>
      <c r="AS336" s="50"/>
      <c r="AZ336" s="98" t="str">
        <f>IF(ISNUMBER(($H336)),IF('Order Form'!$K$15="Yes","Y",""),"")</f>
        <v/>
      </c>
      <c r="BD336" s="99" t="e">
        <f>IF('Order Form'!#REF!&gt;0,"OF"," ")</f>
        <v>#REF!</v>
      </c>
      <c r="BE336" s="98" t="e">
        <f>IF('Order Form'!#REF!&gt;0,"Y"," ")</f>
        <v>#REF!</v>
      </c>
      <c r="BF336" s="98" t="e">
        <f>IF('Order Form'!#REF!&gt;0,"STANDARD"," ")</f>
        <v>#REF!</v>
      </c>
    </row>
    <row r="337" spans="1:58">
      <c r="A337" s="46"/>
      <c r="B337" s="105" t="str">
        <f>IF(ISNUMBER(($H337)),'Order Form'!$D$5,"")</f>
        <v/>
      </c>
      <c r="C337" s="104" t="str">
        <f>IF(ISNUMBER(($H337)),'Order Form'!$G$5,"")</f>
        <v/>
      </c>
      <c r="D337" s="104" t="e">
        <f>IF('Order Form'!#REF!="","",IF(ISNUMBER(($H337)),'Order Form'!#REF!,""))</f>
        <v>#REF!</v>
      </c>
      <c r="E337" s="47"/>
      <c r="F337" s="103" t="str">
        <f>IF(ISNUMBER((H337)),SUBSTITUTE(SUBSTITUTE('Order Form'!#REF!,"-","")," ",""),"")</f>
        <v/>
      </c>
      <c r="G337" s="48"/>
      <c r="H337" s="102" t="e">
        <f>IF('Order Form'!#REF!&gt;0,'Order Form'!#REF!," ")</f>
        <v>#REF!</v>
      </c>
      <c r="I337" s="101" t="str">
        <f>IF('Order Form'!$K$13="Yes",(IF('Order Form'!#REF!&gt;0,"",IF('Order Form'!$K$10&lt;&gt;"GR - Gratis",IF('Order Form'!#REF!=0,"",IF(ISNUMBER($H337),'Order Form'!#REF!,"")),""))),"")</f>
        <v/>
      </c>
      <c r="J337" s="101" t="str">
        <f>IF('Order Form'!$K$13="Yes",(IF('Order Form'!#REF!=0,"",IF('Order Form'!$K$10&lt;&gt;"GR - Gratis",IF(ISNUMBER($H337),'Order Form'!#REF!,""),""))),"")</f>
        <v/>
      </c>
      <c r="K337" s="49"/>
      <c r="L337" s="101" t="e">
        <f>IF('Order Form'!#REF!&gt;0,"",IF('Order Form'!#REF!=0,"",IF('Order Form'!$K$10&lt;&gt;"GR - Gratis",IF('Order Form'!$K$12="Yes",IF(ISNUMBER($H337),'Order Form'!#REF!*100,""),""),"")))</f>
        <v>#REF!</v>
      </c>
      <c r="M337" s="101" t="e">
        <f>IF('Order Form'!#REF!&gt;0,"",IF('Order Form'!$K$17=0,"",IF('Order Form'!$K$17=0,"",IF('Order Form'!$K$10&lt;&gt;"GR - Gratis",IF('Order Form'!$K$12="Yes",IF(ISNUMBER($H337),'Order Form'!$K$17*100,""),""),""))))</f>
        <v>#REF!</v>
      </c>
      <c r="N337" s="50"/>
      <c r="O337" s="100" t="str">
        <f>IF('Order Form'!$B$8="Name / Attent Of","",IF(ISNUMBER($H337),IF('Order Form'!$K$14="Yes",'Order Form'!$B$8,""),""))</f>
        <v/>
      </c>
      <c r="P337" s="108" t="str">
        <f>IF('Order Form'!$B$9="Company / Department","",IF(ISNUMBER($H337),IF('Order Form'!$K$14="Yes",'Order Form'!$B$9,""),""))</f>
        <v/>
      </c>
      <c r="Q337" s="100" t="str">
        <f>IF('Order Form'!$B$10="Address 1","",IF(ISNUMBER($H337),IF('Order Form'!$K$14="Yes",'Order Form'!$B$10,""),""))</f>
        <v/>
      </c>
      <c r="R337" s="100" t="str">
        <f>IF('Order Form'!$B$11="Address 2","",IF(ISNUMBER($H337),IF('Order Form'!$K$14="Yes",'Order Form'!$B$11,""),""))</f>
        <v/>
      </c>
      <c r="S337" s="108" t="str">
        <f>IF('Order Form'!$B$12="Address 3","",IF(ISNUMBER($H337),IF('Order Form'!$K$14="Yes",'Order Form'!$B$12,""),""))</f>
        <v/>
      </c>
      <c r="T337" s="100" t="str">
        <f>IF('Order Form'!$B$13="Town","",IF(ISNUMBER($H337),IF('Order Form'!$K$14="Yes",'Order Form'!$B$13,""),""))</f>
        <v/>
      </c>
      <c r="U337" s="46"/>
      <c r="V337" s="115" t="str">
        <f>IF('Order Form'!$B$14="Post Code","",IF(ISNUMBER($H337),IF('Order Form'!$K$14="Yes",'Order Form'!$B$14,""),""))</f>
        <v/>
      </c>
      <c r="W337" s="110" t="str">
        <f>IF('Order Form'!$B$15="Country","",IF(ISNUMBER($H337),IF('Order Form'!$K$14="Yes",VLOOKUP('Order Form'!$B$15,Lists!N:O,2,0),""),""))</f>
        <v/>
      </c>
      <c r="X337" s="112"/>
      <c r="Y337" s="111" t="str">
        <f>IF('Order Form'!$F$8="Phone","",IF(ISNUMBER($H337),IF('Order Form'!$K$14="Yes",'Order Form'!$F$8,""),""))</f>
        <v/>
      </c>
      <c r="Z337" s="109" t="str">
        <f>IF('Order Form'!$F$9="Email","",IF(ISNUMBER($H337),IF('Order Form'!$K$14="Yes",'Order Form'!$F$9,""),""))</f>
        <v/>
      </c>
      <c r="AA337" s="50"/>
      <c r="AC337" s="98" t="str">
        <f>IF(ISNUMBER(($H337)),LEFT('Order Form'!$K$10,2),"")</f>
        <v/>
      </c>
      <c r="AD337" s="46"/>
      <c r="AE337" s="98" t="str">
        <f>IF(AC337="GR",LEFT('Order Form'!$K$11,2),"")</f>
        <v/>
      </c>
      <c r="AF337" s="46"/>
      <c r="AG337" s="50"/>
      <c r="AH337" s="50"/>
      <c r="AI337" s="98" t="str">
        <f>IF(ISNUMBER(($H337)),IF('Order Form'!$K$16="Yes","P",""),"")</f>
        <v/>
      </c>
      <c r="AJ337" s="46"/>
      <c r="AK337" s="118"/>
      <c r="AL337" s="118"/>
      <c r="AM337" s="46"/>
      <c r="AN337" s="46"/>
      <c r="AO337" s="50"/>
      <c r="AP337" s="46"/>
      <c r="AQ337" s="50"/>
      <c r="AR337" s="50"/>
      <c r="AS337" s="50"/>
      <c r="AZ337" s="98" t="str">
        <f>IF(ISNUMBER(($H337)),IF('Order Form'!$K$15="Yes","Y",""),"")</f>
        <v/>
      </c>
      <c r="BD337" s="99" t="e">
        <f>IF('Order Form'!#REF!&gt;0,"OF"," ")</f>
        <v>#REF!</v>
      </c>
      <c r="BE337" s="98" t="e">
        <f>IF('Order Form'!#REF!&gt;0,"Y"," ")</f>
        <v>#REF!</v>
      </c>
      <c r="BF337" s="98" t="e">
        <f>IF('Order Form'!#REF!&gt;0,"STANDARD"," ")</f>
        <v>#REF!</v>
      </c>
    </row>
    <row r="338" spans="1:58">
      <c r="A338" s="46"/>
      <c r="B338" s="105" t="str">
        <f>IF(ISNUMBER(($H338)),'Order Form'!$D$5,"")</f>
        <v/>
      </c>
      <c r="C338" s="104" t="str">
        <f>IF(ISNUMBER(($H338)),'Order Form'!$G$5,"")</f>
        <v/>
      </c>
      <c r="D338" s="104" t="e">
        <f>IF('Order Form'!#REF!="","",IF(ISNUMBER(($H338)),'Order Form'!#REF!,""))</f>
        <v>#REF!</v>
      </c>
      <c r="E338" s="47"/>
      <c r="F338" s="103" t="str">
        <f>IF(ISNUMBER((H338)),SUBSTITUTE(SUBSTITUTE('Order Form'!#REF!,"-","")," ",""),"")</f>
        <v/>
      </c>
      <c r="G338" s="48"/>
      <c r="H338" s="102" t="e">
        <f>IF('Order Form'!#REF!&gt;0,'Order Form'!#REF!," ")</f>
        <v>#REF!</v>
      </c>
      <c r="I338" s="101" t="str">
        <f>IF('Order Form'!$K$13="Yes",(IF('Order Form'!#REF!&gt;0,"",IF('Order Form'!$K$10&lt;&gt;"GR - Gratis",IF('Order Form'!#REF!=0,"",IF(ISNUMBER($H338),'Order Form'!#REF!,"")),""))),"")</f>
        <v/>
      </c>
      <c r="J338" s="101" t="str">
        <f>IF('Order Form'!$K$13="Yes",(IF('Order Form'!#REF!=0,"",IF('Order Form'!$K$10&lt;&gt;"GR - Gratis",IF(ISNUMBER($H338),'Order Form'!#REF!,""),""))),"")</f>
        <v/>
      </c>
      <c r="K338" s="49"/>
      <c r="L338" s="101" t="e">
        <f>IF('Order Form'!#REF!&gt;0,"",IF('Order Form'!#REF!=0,"",IF('Order Form'!$K$10&lt;&gt;"GR - Gratis",IF('Order Form'!$K$12="Yes",IF(ISNUMBER($H338),'Order Form'!#REF!*100,""),""),"")))</f>
        <v>#REF!</v>
      </c>
      <c r="M338" s="101" t="e">
        <f>IF('Order Form'!#REF!&gt;0,"",IF('Order Form'!$K$17=0,"",IF('Order Form'!$K$17=0,"",IF('Order Form'!$K$10&lt;&gt;"GR - Gratis",IF('Order Form'!$K$12="Yes",IF(ISNUMBER($H338),'Order Form'!$K$17*100,""),""),""))))</f>
        <v>#REF!</v>
      </c>
      <c r="N338" s="50"/>
      <c r="O338" s="100" t="str">
        <f>IF('Order Form'!$B$8="Name / Attent Of","",IF(ISNUMBER($H338),IF('Order Form'!$K$14="Yes",'Order Form'!$B$8,""),""))</f>
        <v/>
      </c>
      <c r="P338" s="108" t="str">
        <f>IF('Order Form'!$B$9="Company / Department","",IF(ISNUMBER($H338),IF('Order Form'!$K$14="Yes",'Order Form'!$B$9,""),""))</f>
        <v/>
      </c>
      <c r="Q338" s="100" t="str">
        <f>IF('Order Form'!$B$10="Address 1","",IF(ISNUMBER($H338),IF('Order Form'!$K$14="Yes",'Order Form'!$B$10,""),""))</f>
        <v/>
      </c>
      <c r="R338" s="100" t="str">
        <f>IF('Order Form'!$B$11="Address 2","",IF(ISNUMBER($H338),IF('Order Form'!$K$14="Yes",'Order Form'!$B$11,""),""))</f>
        <v/>
      </c>
      <c r="S338" s="108" t="str">
        <f>IF('Order Form'!$B$12="Address 3","",IF(ISNUMBER($H338),IF('Order Form'!$K$14="Yes",'Order Form'!$B$12,""),""))</f>
        <v/>
      </c>
      <c r="T338" s="100" t="str">
        <f>IF('Order Form'!$B$13="Town","",IF(ISNUMBER($H338),IF('Order Form'!$K$14="Yes",'Order Form'!$B$13,""),""))</f>
        <v/>
      </c>
      <c r="U338" s="46"/>
      <c r="V338" s="115" t="str">
        <f>IF('Order Form'!$B$14="Post Code","",IF(ISNUMBER($H338),IF('Order Form'!$K$14="Yes",'Order Form'!$B$14,""),""))</f>
        <v/>
      </c>
      <c r="W338" s="110" t="str">
        <f>IF('Order Form'!$B$15="Country","",IF(ISNUMBER($H338),IF('Order Form'!$K$14="Yes",VLOOKUP('Order Form'!$B$15,Lists!N:O,2,0),""),""))</f>
        <v/>
      </c>
      <c r="X338" s="112"/>
      <c r="Y338" s="111" t="str">
        <f>IF('Order Form'!$F$8="Phone","",IF(ISNUMBER($H338),IF('Order Form'!$K$14="Yes",'Order Form'!$F$8,""),""))</f>
        <v/>
      </c>
      <c r="Z338" s="109" t="str">
        <f>IF('Order Form'!$F$9="Email","",IF(ISNUMBER($H338),IF('Order Form'!$K$14="Yes",'Order Form'!$F$9,""),""))</f>
        <v/>
      </c>
      <c r="AA338" s="50"/>
      <c r="AC338" s="98" t="str">
        <f>IF(ISNUMBER(($H338)),LEFT('Order Form'!$K$10,2),"")</f>
        <v/>
      </c>
      <c r="AD338" s="46"/>
      <c r="AE338" s="98" t="str">
        <f>IF(AC338="GR",LEFT('Order Form'!$K$11,2),"")</f>
        <v/>
      </c>
      <c r="AF338" s="46"/>
      <c r="AG338" s="50"/>
      <c r="AH338" s="50"/>
      <c r="AI338" s="98" t="str">
        <f>IF(ISNUMBER(($H338)),IF('Order Form'!$K$16="Yes","P",""),"")</f>
        <v/>
      </c>
      <c r="AJ338" s="46"/>
      <c r="AK338" s="118"/>
      <c r="AL338" s="118"/>
      <c r="AM338" s="46"/>
      <c r="AN338" s="46"/>
      <c r="AO338" s="50"/>
      <c r="AP338" s="46"/>
      <c r="AQ338" s="50"/>
      <c r="AR338" s="50"/>
      <c r="AS338" s="50"/>
      <c r="AZ338" s="98" t="str">
        <f>IF(ISNUMBER(($H338)),IF('Order Form'!$K$15="Yes","Y",""),"")</f>
        <v/>
      </c>
      <c r="BD338" s="99" t="e">
        <f>IF('Order Form'!#REF!&gt;0,"OF"," ")</f>
        <v>#REF!</v>
      </c>
      <c r="BE338" s="98" t="e">
        <f>IF('Order Form'!#REF!&gt;0,"Y"," ")</f>
        <v>#REF!</v>
      </c>
      <c r="BF338" s="98" t="e">
        <f>IF('Order Form'!#REF!&gt;0,"STANDARD"," ")</f>
        <v>#REF!</v>
      </c>
    </row>
    <row r="339" spans="1:58">
      <c r="A339" s="46"/>
      <c r="B339" s="105" t="str">
        <f>IF(ISNUMBER(($H339)),'Order Form'!$D$5,"")</f>
        <v/>
      </c>
      <c r="C339" s="104" t="str">
        <f>IF(ISNUMBER(($H339)),'Order Form'!$G$5,"")</f>
        <v/>
      </c>
      <c r="D339" s="104" t="e">
        <f>IF('Order Form'!#REF!="","",IF(ISNUMBER(($H339)),'Order Form'!#REF!,""))</f>
        <v>#REF!</v>
      </c>
      <c r="E339" s="47"/>
      <c r="F339" s="103" t="str">
        <f>IF(ISNUMBER((H339)),SUBSTITUTE(SUBSTITUTE('Order Form'!#REF!,"-","")," ",""),"")</f>
        <v/>
      </c>
      <c r="G339" s="48"/>
      <c r="H339" s="102" t="e">
        <f>IF('Order Form'!#REF!&gt;0,'Order Form'!#REF!," ")</f>
        <v>#REF!</v>
      </c>
      <c r="I339" s="101" t="str">
        <f>IF('Order Form'!$K$13="Yes",(IF('Order Form'!#REF!&gt;0,"",IF('Order Form'!$K$10&lt;&gt;"GR - Gratis",IF('Order Form'!#REF!=0,"",IF(ISNUMBER($H339),'Order Form'!#REF!,"")),""))),"")</f>
        <v/>
      </c>
      <c r="J339" s="101" t="str">
        <f>IF('Order Form'!$K$13="Yes",(IF('Order Form'!#REF!=0,"",IF('Order Form'!$K$10&lt;&gt;"GR - Gratis",IF(ISNUMBER($H339),'Order Form'!#REF!,""),""))),"")</f>
        <v/>
      </c>
      <c r="K339" s="49"/>
      <c r="L339" s="101" t="e">
        <f>IF('Order Form'!#REF!&gt;0,"",IF('Order Form'!#REF!=0,"",IF('Order Form'!$K$10&lt;&gt;"GR - Gratis",IF('Order Form'!$K$12="Yes",IF(ISNUMBER($H339),'Order Form'!#REF!*100,""),""),"")))</f>
        <v>#REF!</v>
      </c>
      <c r="M339" s="101" t="e">
        <f>IF('Order Form'!#REF!&gt;0,"",IF('Order Form'!$K$17=0,"",IF('Order Form'!$K$17=0,"",IF('Order Form'!$K$10&lt;&gt;"GR - Gratis",IF('Order Form'!$K$12="Yes",IF(ISNUMBER($H339),'Order Form'!$K$17*100,""),""),""))))</f>
        <v>#REF!</v>
      </c>
      <c r="N339" s="50"/>
      <c r="O339" s="100" t="str">
        <f>IF('Order Form'!$B$8="Name / Attent Of","",IF(ISNUMBER($H339),IF('Order Form'!$K$14="Yes",'Order Form'!$B$8,""),""))</f>
        <v/>
      </c>
      <c r="P339" s="108" t="str">
        <f>IF('Order Form'!$B$9="Company / Department","",IF(ISNUMBER($H339),IF('Order Form'!$K$14="Yes",'Order Form'!$B$9,""),""))</f>
        <v/>
      </c>
      <c r="Q339" s="100" t="str">
        <f>IF('Order Form'!$B$10="Address 1","",IF(ISNUMBER($H339),IF('Order Form'!$K$14="Yes",'Order Form'!$B$10,""),""))</f>
        <v/>
      </c>
      <c r="R339" s="100" t="str">
        <f>IF('Order Form'!$B$11="Address 2","",IF(ISNUMBER($H339),IF('Order Form'!$K$14="Yes",'Order Form'!$B$11,""),""))</f>
        <v/>
      </c>
      <c r="S339" s="108" t="str">
        <f>IF('Order Form'!$B$12="Address 3","",IF(ISNUMBER($H339),IF('Order Form'!$K$14="Yes",'Order Form'!$B$12,""),""))</f>
        <v/>
      </c>
      <c r="T339" s="100" t="str">
        <f>IF('Order Form'!$B$13="Town","",IF(ISNUMBER($H339),IF('Order Form'!$K$14="Yes",'Order Form'!$B$13,""),""))</f>
        <v/>
      </c>
      <c r="U339" s="46"/>
      <c r="V339" s="115" t="str">
        <f>IF('Order Form'!$B$14="Post Code","",IF(ISNUMBER($H339),IF('Order Form'!$K$14="Yes",'Order Form'!$B$14,""),""))</f>
        <v/>
      </c>
      <c r="W339" s="110" t="str">
        <f>IF('Order Form'!$B$15="Country","",IF(ISNUMBER($H339),IF('Order Form'!$K$14="Yes",VLOOKUP('Order Form'!$B$15,Lists!N:O,2,0),""),""))</f>
        <v/>
      </c>
      <c r="X339" s="112"/>
      <c r="Y339" s="111" t="str">
        <f>IF('Order Form'!$F$8="Phone","",IF(ISNUMBER($H339),IF('Order Form'!$K$14="Yes",'Order Form'!$F$8,""),""))</f>
        <v/>
      </c>
      <c r="Z339" s="109" t="str">
        <f>IF('Order Form'!$F$9="Email","",IF(ISNUMBER($H339),IF('Order Form'!$K$14="Yes",'Order Form'!$F$9,""),""))</f>
        <v/>
      </c>
      <c r="AA339" s="50"/>
      <c r="AC339" s="98" t="str">
        <f>IF(ISNUMBER(($H339)),LEFT('Order Form'!$K$10,2),"")</f>
        <v/>
      </c>
      <c r="AD339" s="46"/>
      <c r="AE339" s="98" t="str">
        <f>IF(AC339="GR",LEFT('Order Form'!$K$11,2),"")</f>
        <v/>
      </c>
      <c r="AF339" s="46"/>
      <c r="AG339" s="50"/>
      <c r="AH339" s="50"/>
      <c r="AI339" s="98" t="str">
        <f>IF(ISNUMBER(($H339)),IF('Order Form'!$K$16="Yes","P",""),"")</f>
        <v/>
      </c>
      <c r="AJ339" s="46"/>
      <c r="AK339" s="118"/>
      <c r="AL339" s="118"/>
      <c r="AM339" s="46"/>
      <c r="AN339" s="46"/>
      <c r="AO339" s="50"/>
      <c r="AP339" s="46"/>
      <c r="AQ339" s="50"/>
      <c r="AR339" s="50"/>
      <c r="AS339" s="50"/>
      <c r="AZ339" s="98" t="str">
        <f>IF(ISNUMBER(($H339)),IF('Order Form'!$K$15="Yes","Y",""),"")</f>
        <v/>
      </c>
      <c r="BD339" s="99" t="e">
        <f>IF('Order Form'!#REF!&gt;0,"OF"," ")</f>
        <v>#REF!</v>
      </c>
      <c r="BE339" s="98" t="e">
        <f>IF('Order Form'!#REF!&gt;0,"Y"," ")</f>
        <v>#REF!</v>
      </c>
      <c r="BF339" s="98" t="e">
        <f>IF('Order Form'!#REF!&gt;0,"STANDARD"," ")</f>
        <v>#REF!</v>
      </c>
    </row>
    <row r="340" spans="1:58">
      <c r="A340" s="46"/>
      <c r="B340" s="105" t="str">
        <f>IF(ISNUMBER(($H340)),'Order Form'!$D$5,"")</f>
        <v/>
      </c>
      <c r="C340" s="104" t="str">
        <f>IF(ISNUMBER(($H340)),'Order Form'!$G$5,"")</f>
        <v/>
      </c>
      <c r="D340" s="104" t="e">
        <f>IF('Order Form'!#REF!="","",IF(ISNUMBER(($H340)),'Order Form'!#REF!,""))</f>
        <v>#REF!</v>
      </c>
      <c r="E340" s="47"/>
      <c r="F340" s="103" t="str">
        <f>IF(ISNUMBER((H340)),SUBSTITUTE(SUBSTITUTE('Order Form'!#REF!,"-","")," ",""),"")</f>
        <v/>
      </c>
      <c r="G340" s="48"/>
      <c r="H340" s="102" t="e">
        <f>IF('Order Form'!#REF!&gt;0,'Order Form'!#REF!," ")</f>
        <v>#REF!</v>
      </c>
      <c r="I340" s="101" t="str">
        <f>IF('Order Form'!$K$13="Yes",(IF('Order Form'!#REF!&gt;0,"",IF('Order Form'!$K$10&lt;&gt;"GR - Gratis",IF('Order Form'!#REF!=0,"",IF(ISNUMBER($H340),'Order Form'!#REF!,"")),""))),"")</f>
        <v/>
      </c>
      <c r="J340" s="101" t="str">
        <f>IF('Order Form'!$K$13="Yes",(IF('Order Form'!#REF!=0,"",IF('Order Form'!$K$10&lt;&gt;"GR - Gratis",IF(ISNUMBER($H340),'Order Form'!#REF!,""),""))),"")</f>
        <v/>
      </c>
      <c r="K340" s="49"/>
      <c r="L340" s="101" t="e">
        <f>IF('Order Form'!#REF!&gt;0,"",IF('Order Form'!#REF!=0,"",IF('Order Form'!$K$10&lt;&gt;"GR - Gratis",IF('Order Form'!$K$12="Yes",IF(ISNUMBER($H340),'Order Form'!#REF!*100,""),""),"")))</f>
        <v>#REF!</v>
      </c>
      <c r="M340" s="101" t="e">
        <f>IF('Order Form'!#REF!&gt;0,"",IF('Order Form'!$K$17=0,"",IF('Order Form'!$K$17=0,"",IF('Order Form'!$K$10&lt;&gt;"GR - Gratis",IF('Order Form'!$K$12="Yes",IF(ISNUMBER($H340),'Order Form'!$K$17*100,""),""),""))))</f>
        <v>#REF!</v>
      </c>
      <c r="N340" s="50"/>
      <c r="O340" s="100" t="str">
        <f>IF('Order Form'!$B$8="Name / Attent Of","",IF(ISNUMBER($H340),IF('Order Form'!$K$14="Yes",'Order Form'!$B$8,""),""))</f>
        <v/>
      </c>
      <c r="P340" s="108" t="str">
        <f>IF('Order Form'!$B$9="Company / Department","",IF(ISNUMBER($H340),IF('Order Form'!$K$14="Yes",'Order Form'!$B$9,""),""))</f>
        <v/>
      </c>
      <c r="Q340" s="100" t="str">
        <f>IF('Order Form'!$B$10="Address 1","",IF(ISNUMBER($H340),IF('Order Form'!$K$14="Yes",'Order Form'!$B$10,""),""))</f>
        <v/>
      </c>
      <c r="R340" s="100" t="str">
        <f>IF('Order Form'!$B$11="Address 2","",IF(ISNUMBER($H340),IF('Order Form'!$K$14="Yes",'Order Form'!$B$11,""),""))</f>
        <v/>
      </c>
      <c r="S340" s="108" t="str">
        <f>IF('Order Form'!$B$12="Address 3","",IF(ISNUMBER($H340),IF('Order Form'!$K$14="Yes",'Order Form'!$B$12,""),""))</f>
        <v/>
      </c>
      <c r="T340" s="100" t="str">
        <f>IF('Order Form'!$B$13="Town","",IF(ISNUMBER($H340),IF('Order Form'!$K$14="Yes",'Order Form'!$B$13,""),""))</f>
        <v/>
      </c>
      <c r="U340" s="46"/>
      <c r="V340" s="115" t="str">
        <f>IF('Order Form'!$B$14="Post Code","",IF(ISNUMBER($H340),IF('Order Form'!$K$14="Yes",'Order Form'!$B$14,""),""))</f>
        <v/>
      </c>
      <c r="W340" s="110" t="str">
        <f>IF('Order Form'!$B$15="Country","",IF(ISNUMBER($H340),IF('Order Form'!$K$14="Yes",VLOOKUP('Order Form'!$B$15,Lists!N:O,2,0),""),""))</f>
        <v/>
      </c>
      <c r="X340" s="112"/>
      <c r="Y340" s="111" t="str">
        <f>IF('Order Form'!$F$8="Phone","",IF(ISNUMBER($H340),IF('Order Form'!$K$14="Yes",'Order Form'!$F$8,""),""))</f>
        <v/>
      </c>
      <c r="Z340" s="109" t="str">
        <f>IF('Order Form'!$F$9="Email","",IF(ISNUMBER($H340),IF('Order Form'!$K$14="Yes",'Order Form'!$F$9,""),""))</f>
        <v/>
      </c>
      <c r="AA340" s="50"/>
      <c r="AC340" s="98" t="str">
        <f>IF(ISNUMBER(($H340)),LEFT('Order Form'!$K$10,2),"")</f>
        <v/>
      </c>
      <c r="AD340" s="46"/>
      <c r="AE340" s="98" t="str">
        <f>IF(AC340="GR",LEFT('Order Form'!$K$11,2),"")</f>
        <v/>
      </c>
      <c r="AF340" s="46"/>
      <c r="AG340" s="50"/>
      <c r="AH340" s="50"/>
      <c r="AI340" s="98" t="str">
        <f>IF(ISNUMBER(($H340)),IF('Order Form'!$K$16="Yes","P",""),"")</f>
        <v/>
      </c>
      <c r="AJ340" s="46"/>
      <c r="AK340" s="118"/>
      <c r="AL340" s="118"/>
      <c r="AM340" s="46"/>
      <c r="AN340" s="46"/>
      <c r="AO340" s="50"/>
      <c r="AP340" s="46"/>
      <c r="AQ340" s="50"/>
      <c r="AR340" s="50"/>
      <c r="AS340" s="50"/>
      <c r="AZ340" s="98" t="str">
        <f>IF(ISNUMBER(($H340)),IF('Order Form'!$K$15="Yes","Y",""),"")</f>
        <v/>
      </c>
      <c r="BD340" s="99" t="e">
        <f>IF('Order Form'!#REF!&gt;0,"OF"," ")</f>
        <v>#REF!</v>
      </c>
      <c r="BE340" s="98" t="e">
        <f>IF('Order Form'!#REF!&gt;0,"Y"," ")</f>
        <v>#REF!</v>
      </c>
      <c r="BF340" s="98" t="e">
        <f>IF('Order Form'!#REF!&gt;0,"STANDARD"," ")</f>
        <v>#REF!</v>
      </c>
    </row>
    <row r="341" spans="1:58">
      <c r="A341" s="46"/>
      <c r="B341" s="105" t="str">
        <f>IF(ISNUMBER(($H341)),'Order Form'!$D$5,"")</f>
        <v/>
      </c>
      <c r="C341" s="104" t="str">
        <f>IF(ISNUMBER(($H341)),'Order Form'!$G$5,"")</f>
        <v/>
      </c>
      <c r="D341" s="104" t="e">
        <f>IF('Order Form'!#REF!="","",IF(ISNUMBER(($H341)),'Order Form'!#REF!,""))</f>
        <v>#REF!</v>
      </c>
      <c r="E341" s="47"/>
      <c r="F341" s="103" t="str">
        <f>IF(ISNUMBER((H341)),SUBSTITUTE(SUBSTITUTE('Order Form'!#REF!,"-","")," ",""),"")</f>
        <v/>
      </c>
      <c r="G341" s="48"/>
      <c r="H341" s="102" t="e">
        <f>IF('Order Form'!#REF!&gt;0,'Order Form'!#REF!," ")</f>
        <v>#REF!</v>
      </c>
      <c r="I341" s="101" t="str">
        <f>IF('Order Form'!$K$13="Yes",(IF('Order Form'!#REF!&gt;0,"",IF('Order Form'!$K$10&lt;&gt;"GR - Gratis",IF('Order Form'!#REF!=0,"",IF(ISNUMBER($H341),'Order Form'!#REF!,"")),""))),"")</f>
        <v/>
      </c>
      <c r="J341" s="101" t="str">
        <f>IF('Order Form'!$K$13="Yes",(IF('Order Form'!#REF!=0,"",IF('Order Form'!$K$10&lt;&gt;"GR - Gratis",IF(ISNUMBER($H341),'Order Form'!#REF!,""),""))),"")</f>
        <v/>
      </c>
      <c r="K341" s="49"/>
      <c r="L341" s="101" t="e">
        <f>IF('Order Form'!#REF!&gt;0,"",IF('Order Form'!#REF!=0,"",IF('Order Form'!$K$10&lt;&gt;"GR - Gratis",IF('Order Form'!$K$12="Yes",IF(ISNUMBER($H341),'Order Form'!#REF!*100,""),""),"")))</f>
        <v>#REF!</v>
      </c>
      <c r="M341" s="101" t="e">
        <f>IF('Order Form'!#REF!&gt;0,"",IF('Order Form'!$K$17=0,"",IF('Order Form'!$K$17=0,"",IF('Order Form'!$K$10&lt;&gt;"GR - Gratis",IF('Order Form'!$K$12="Yes",IF(ISNUMBER($H341),'Order Form'!$K$17*100,""),""),""))))</f>
        <v>#REF!</v>
      </c>
      <c r="N341" s="50"/>
      <c r="O341" s="100" t="str">
        <f>IF('Order Form'!$B$8="Name / Attent Of","",IF(ISNUMBER($H341),IF('Order Form'!$K$14="Yes",'Order Form'!$B$8,""),""))</f>
        <v/>
      </c>
      <c r="P341" s="108" t="str">
        <f>IF('Order Form'!$B$9="Company / Department","",IF(ISNUMBER($H341),IF('Order Form'!$K$14="Yes",'Order Form'!$B$9,""),""))</f>
        <v/>
      </c>
      <c r="Q341" s="100" t="str">
        <f>IF('Order Form'!$B$10="Address 1","",IF(ISNUMBER($H341),IF('Order Form'!$K$14="Yes",'Order Form'!$B$10,""),""))</f>
        <v/>
      </c>
      <c r="R341" s="100" t="str">
        <f>IF('Order Form'!$B$11="Address 2","",IF(ISNUMBER($H341),IF('Order Form'!$K$14="Yes",'Order Form'!$B$11,""),""))</f>
        <v/>
      </c>
      <c r="S341" s="108" t="str">
        <f>IF('Order Form'!$B$12="Address 3","",IF(ISNUMBER($H341),IF('Order Form'!$K$14="Yes",'Order Form'!$B$12,""),""))</f>
        <v/>
      </c>
      <c r="T341" s="100" t="str">
        <f>IF('Order Form'!$B$13="Town","",IF(ISNUMBER($H341),IF('Order Form'!$K$14="Yes",'Order Form'!$B$13,""),""))</f>
        <v/>
      </c>
      <c r="U341" s="46"/>
      <c r="V341" s="115" t="str">
        <f>IF('Order Form'!$B$14="Post Code","",IF(ISNUMBER($H341),IF('Order Form'!$K$14="Yes",'Order Form'!$B$14,""),""))</f>
        <v/>
      </c>
      <c r="W341" s="110" t="str">
        <f>IF('Order Form'!$B$15="Country","",IF(ISNUMBER($H341),IF('Order Form'!$K$14="Yes",VLOOKUP('Order Form'!$B$15,Lists!N:O,2,0),""),""))</f>
        <v/>
      </c>
      <c r="X341" s="112"/>
      <c r="Y341" s="111" t="str">
        <f>IF('Order Form'!$F$8="Phone","",IF(ISNUMBER($H341),IF('Order Form'!$K$14="Yes",'Order Form'!$F$8,""),""))</f>
        <v/>
      </c>
      <c r="Z341" s="109" t="str">
        <f>IF('Order Form'!$F$9="Email","",IF(ISNUMBER($H341),IF('Order Form'!$K$14="Yes",'Order Form'!$F$9,""),""))</f>
        <v/>
      </c>
      <c r="AA341" s="50"/>
      <c r="AC341" s="98" t="str">
        <f>IF(ISNUMBER(($H341)),LEFT('Order Form'!$K$10,2),"")</f>
        <v/>
      </c>
      <c r="AD341" s="46"/>
      <c r="AE341" s="98" t="str">
        <f>IF(AC341="GR",LEFT('Order Form'!$K$11,2),"")</f>
        <v/>
      </c>
      <c r="AF341" s="46"/>
      <c r="AG341" s="50"/>
      <c r="AH341" s="50"/>
      <c r="AI341" s="98" t="str">
        <f>IF(ISNUMBER(($H341)),IF('Order Form'!$K$16="Yes","P",""),"")</f>
        <v/>
      </c>
      <c r="AJ341" s="46"/>
      <c r="AK341" s="118"/>
      <c r="AL341" s="118"/>
      <c r="AM341" s="46"/>
      <c r="AN341" s="46"/>
      <c r="AO341" s="50"/>
      <c r="AP341" s="46"/>
      <c r="AQ341" s="50"/>
      <c r="AR341" s="50"/>
      <c r="AS341" s="50"/>
      <c r="AZ341" s="98" t="str">
        <f>IF(ISNUMBER(($H341)),IF('Order Form'!$K$15="Yes","Y",""),"")</f>
        <v/>
      </c>
      <c r="BD341" s="99" t="e">
        <f>IF('Order Form'!#REF!&gt;0,"OF"," ")</f>
        <v>#REF!</v>
      </c>
      <c r="BE341" s="98" t="e">
        <f>IF('Order Form'!#REF!&gt;0,"Y"," ")</f>
        <v>#REF!</v>
      </c>
      <c r="BF341" s="98" t="e">
        <f>IF('Order Form'!#REF!&gt;0,"STANDARD"," ")</f>
        <v>#REF!</v>
      </c>
    </row>
    <row r="342" spans="1:58">
      <c r="A342" s="46"/>
      <c r="B342" s="105" t="str">
        <f>IF(ISNUMBER(($H342)),'Order Form'!$D$5,"")</f>
        <v/>
      </c>
      <c r="C342" s="104" t="str">
        <f>IF(ISNUMBER(($H342)),'Order Form'!$G$5,"")</f>
        <v/>
      </c>
      <c r="D342" s="104" t="e">
        <f>IF('Order Form'!#REF!="","",IF(ISNUMBER(($H342)),'Order Form'!#REF!,""))</f>
        <v>#REF!</v>
      </c>
      <c r="E342" s="47"/>
      <c r="F342" s="103" t="str">
        <f>IF(ISNUMBER((H342)),SUBSTITUTE(SUBSTITUTE('Order Form'!#REF!,"-","")," ",""),"")</f>
        <v/>
      </c>
      <c r="G342" s="48"/>
      <c r="H342" s="102" t="e">
        <f>IF('Order Form'!#REF!&gt;0,'Order Form'!#REF!," ")</f>
        <v>#REF!</v>
      </c>
      <c r="I342" s="101" t="str">
        <f>IF('Order Form'!$K$13="Yes",(IF('Order Form'!#REF!&gt;0,"",IF('Order Form'!$K$10&lt;&gt;"GR - Gratis",IF('Order Form'!#REF!=0,"",IF(ISNUMBER($H342),'Order Form'!#REF!,"")),""))),"")</f>
        <v/>
      </c>
      <c r="J342" s="101" t="str">
        <f>IF('Order Form'!$K$13="Yes",(IF('Order Form'!#REF!=0,"",IF('Order Form'!$K$10&lt;&gt;"GR - Gratis",IF(ISNUMBER($H342),'Order Form'!#REF!,""),""))),"")</f>
        <v/>
      </c>
      <c r="K342" s="49"/>
      <c r="L342" s="101" t="e">
        <f>IF('Order Form'!#REF!&gt;0,"",IF('Order Form'!#REF!=0,"",IF('Order Form'!$K$10&lt;&gt;"GR - Gratis",IF('Order Form'!$K$12="Yes",IF(ISNUMBER($H342),'Order Form'!#REF!*100,""),""),"")))</f>
        <v>#REF!</v>
      </c>
      <c r="M342" s="101" t="e">
        <f>IF('Order Form'!#REF!&gt;0,"",IF('Order Form'!$K$17=0,"",IF('Order Form'!$K$17=0,"",IF('Order Form'!$K$10&lt;&gt;"GR - Gratis",IF('Order Form'!$K$12="Yes",IF(ISNUMBER($H342),'Order Form'!$K$17*100,""),""),""))))</f>
        <v>#REF!</v>
      </c>
      <c r="N342" s="50"/>
      <c r="O342" s="100" t="str">
        <f>IF('Order Form'!$B$8="Name / Attent Of","",IF(ISNUMBER($H342),IF('Order Form'!$K$14="Yes",'Order Form'!$B$8,""),""))</f>
        <v/>
      </c>
      <c r="P342" s="108" t="str">
        <f>IF('Order Form'!$B$9="Company / Department","",IF(ISNUMBER($H342),IF('Order Form'!$K$14="Yes",'Order Form'!$B$9,""),""))</f>
        <v/>
      </c>
      <c r="Q342" s="100" t="str">
        <f>IF('Order Form'!$B$10="Address 1","",IF(ISNUMBER($H342),IF('Order Form'!$K$14="Yes",'Order Form'!$B$10,""),""))</f>
        <v/>
      </c>
      <c r="R342" s="100" t="str">
        <f>IF('Order Form'!$B$11="Address 2","",IF(ISNUMBER($H342),IF('Order Form'!$K$14="Yes",'Order Form'!$B$11,""),""))</f>
        <v/>
      </c>
      <c r="S342" s="108" t="str">
        <f>IF('Order Form'!$B$12="Address 3","",IF(ISNUMBER($H342),IF('Order Form'!$K$14="Yes",'Order Form'!$B$12,""),""))</f>
        <v/>
      </c>
      <c r="T342" s="100" t="str">
        <f>IF('Order Form'!$B$13="Town","",IF(ISNUMBER($H342),IF('Order Form'!$K$14="Yes",'Order Form'!$B$13,""),""))</f>
        <v/>
      </c>
      <c r="U342" s="46"/>
      <c r="V342" s="115" t="str">
        <f>IF('Order Form'!$B$14="Post Code","",IF(ISNUMBER($H342),IF('Order Form'!$K$14="Yes",'Order Form'!$B$14,""),""))</f>
        <v/>
      </c>
      <c r="W342" s="110" t="str">
        <f>IF('Order Form'!$B$15="Country","",IF(ISNUMBER($H342),IF('Order Form'!$K$14="Yes",VLOOKUP('Order Form'!$B$15,Lists!N:O,2,0),""),""))</f>
        <v/>
      </c>
      <c r="X342" s="112"/>
      <c r="Y342" s="111" t="str">
        <f>IF('Order Form'!$F$8="Phone","",IF(ISNUMBER($H342),IF('Order Form'!$K$14="Yes",'Order Form'!$F$8,""),""))</f>
        <v/>
      </c>
      <c r="Z342" s="109" t="str">
        <f>IF('Order Form'!$F$9="Email","",IF(ISNUMBER($H342),IF('Order Form'!$K$14="Yes",'Order Form'!$F$9,""),""))</f>
        <v/>
      </c>
      <c r="AA342" s="50"/>
      <c r="AC342" s="98" t="str">
        <f>IF(ISNUMBER(($H342)),LEFT('Order Form'!$K$10,2),"")</f>
        <v/>
      </c>
      <c r="AD342" s="46"/>
      <c r="AE342" s="98" t="str">
        <f>IF(AC342="GR",LEFT('Order Form'!$K$11,2),"")</f>
        <v/>
      </c>
      <c r="AF342" s="46"/>
      <c r="AG342" s="50"/>
      <c r="AH342" s="50"/>
      <c r="AI342" s="98" t="str">
        <f>IF(ISNUMBER(($H342)),IF('Order Form'!$K$16="Yes","P",""),"")</f>
        <v/>
      </c>
      <c r="AJ342" s="46"/>
      <c r="AK342" s="118"/>
      <c r="AL342" s="118"/>
      <c r="AM342" s="46"/>
      <c r="AN342" s="46"/>
      <c r="AO342" s="50"/>
      <c r="AP342" s="46"/>
      <c r="AQ342" s="50"/>
      <c r="AR342" s="50"/>
      <c r="AS342" s="50"/>
      <c r="AZ342" s="98" t="str">
        <f>IF(ISNUMBER(($H342)),IF('Order Form'!$K$15="Yes","Y",""),"")</f>
        <v/>
      </c>
      <c r="BD342" s="99" t="e">
        <f>IF('Order Form'!#REF!&gt;0,"OF"," ")</f>
        <v>#REF!</v>
      </c>
      <c r="BE342" s="98" t="e">
        <f>IF('Order Form'!#REF!&gt;0,"Y"," ")</f>
        <v>#REF!</v>
      </c>
      <c r="BF342" s="98" t="e">
        <f>IF('Order Form'!#REF!&gt;0,"STANDARD"," ")</f>
        <v>#REF!</v>
      </c>
    </row>
    <row r="343" spans="1:58">
      <c r="A343" s="46"/>
      <c r="B343" s="105" t="str">
        <f>IF(ISNUMBER(($H343)),'Order Form'!$D$5,"")</f>
        <v/>
      </c>
      <c r="C343" s="104" t="str">
        <f>IF(ISNUMBER(($H343)),'Order Form'!$G$5,"")</f>
        <v/>
      </c>
      <c r="D343" s="104" t="e">
        <f>IF('Order Form'!#REF!="","",IF(ISNUMBER(($H343)),'Order Form'!#REF!,""))</f>
        <v>#REF!</v>
      </c>
      <c r="E343" s="47"/>
      <c r="F343" s="103" t="str">
        <f>IF(ISNUMBER((H343)),SUBSTITUTE(SUBSTITUTE('Order Form'!#REF!,"-","")," ",""),"")</f>
        <v/>
      </c>
      <c r="G343" s="48"/>
      <c r="H343" s="102" t="e">
        <f>IF('Order Form'!#REF!&gt;0,'Order Form'!#REF!," ")</f>
        <v>#REF!</v>
      </c>
      <c r="I343" s="101" t="str">
        <f>IF('Order Form'!$K$13="Yes",(IF('Order Form'!#REF!&gt;0,"",IF('Order Form'!$K$10&lt;&gt;"GR - Gratis",IF('Order Form'!#REF!=0,"",IF(ISNUMBER($H343),'Order Form'!#REF!,"")),""))),"")</f>
        <v/>
      </c>
      <c r="J343" s="101" t="str">
        <f>IF('Order Form'!$K$13="Yes",(IF('Order Form'!#REF!=0,"",IF('Order Form'!$K$10&lt;&gt;"GR - Gratis",IF(ISNUMBER($H343),'Order Form'!#REF!,""),""))),"")</f>
        <v/>
      </c>
      <c r="K343" s="49"/>
      <c r="L343" s="101" t="e">
        <f>IF('Order Form'!#REF!&gt;0,"",IF('Order Form'!#REF!=0,"",IF('Order Form'!$K$10&lt;&gt;"GR - Gratis",IF('Order Form'!$K$12="Yes",IF(ISNUMBER($H343),'Order Form'!#REF!*100,""),""),"")))</f>
        <v>#REF!</v>
      </c>
      <c r="M343" s="101" t="e">
        <f>IF('Order Form'!#REF!&gt;0,"",IF('Order Form'!$K$17=0,"",IF('Order Form'!$K$17=0,"",IF('Order Form'!$K$10&lt;&gt;"GR - Gratis",IF('Order Form'!$K$12="Yes",IF(ISNUMBER($H343),'Order Form'!$K$17*100,""),""),""))))</f>
        <v>#REF!</v>
      </c>
      <c r="N343" s="50"/>
      <c r="O343" s="100" t="str">
        <f>IF('Order Form'!$B$8="Name / Attent Of","",IF(ISNUMBER($H343),IF('Order Form'!$K$14="Yes",'Order Form'!$B$8,""),""))</f>
        <v/>
      </c>
      <c r="P343" s="108" t="str">
        <f>IF('Order Form'!$B$9="Company / Department","",IF(ISNUMBER($H343),IF('Order Form'!$K$14="Yes",'Order Form'!$B$9,""),""))</f>
        <v/>
      </c>
      <c r="Q343" s="100" t="str">
        <f>IF('Order Form'!$B$10="Address 1","",IF(ISNUMBER($H343),IF('Order Form'!$K$14="Yes",'Order Form'!$B$10,""),""))</f>
        <v/>
      </c>
      <c r="R343" s="100" t="str">
        <f>IF('Order Form'!$B$11="Address 2","",IF(ISNUMBER($H343),IF('Order Form'!$K$14="Yes",'Order Form'!$B$11,""),""))</f>
        <v/>
      </c>
      <c r="S343" s="108" t="str">
        <f>IF('Order Form'!$B$12="Address 3","",IF(ISNUMBER($H343),IF('Order Form'!$K$14="Yes",'Order Form'!$B$12,""),""))</f>
        <v/>
      </c>
      <c r="T343" s="100" t="str">
        <f>IF('Order Form'!$B$13="Town","",IF(ISNUMBER($H343),IF('Order Form'!$K$14="Yes",'Order Form'!$B$13,""),""))</f>
        <v/>
      </c>
      <c r="U343" s="46"/>
      <c r="V343" s="115" t="str">
        <f>IF('Order Form'!$B$14="Post Code","",IF(ISNUMBER($H343),IF('Order Form'!$K$14="Yes",'Order Form'!$B$14,""),""))</f>
        <v/>
      </c>
      <c r="W343" s="110" t="str">
        <f>IF('Order Form'!$B$15="Country","",IF(ISNUMBER($H343),IF('Order Form'!$K$14="Yes",VLOOKUP('Order Form'!$B$15,Lists!N:O,2,0),""),""))</f>
        <v/>
      </c>
      <c r="X343" s="112"/>
      <c r="Y343" s="111" t="str">
        <f>IF('Order Form'!$F$8="Phone","",IF(ISNUMBER($H343),IF('Order Form'!$K$14="Yes",'Order Form'!$F$8,""),""))</f>
        <v/>
      </c>
      <c r="Z343" s="109" t="str">
        <f>IF('Order Form'!$F$9="Email","",IF(ISNUMBER($H343),IF('Order Form'!$K$14="Yes",'Order Form'!$F$9,""),""))</f>
        <v/>
      </c>
      <c r="AA343" s="50"/>
      <c r="AC343" s="98" t="str">
        <f>IF(ISNUMBER(($H343)),LEFT('Order Form'!$K$10,2),"")</f>
        <v/>
      </c>
      <c r="AD343" s="46"/>
      <c r="AE343" s="98" t="str">
        <f>IF(AC343="GR",LEFT('Order Form'!$K$11,2),"")</f>
        <v/>
      </c>
      <c r="AF343" s="46"/>
      <c r="AG343" s="50"/>
      <c r="AH343" s="50"/>
      <c r="AI343" s="98" t="str">
        <f>IF(ISNUMBER(($H343)),IF('Order Form'!$K$16="Yes","P",""),"")</f>
        <v/>
      </c>
      <c r="AJ343" s="46"/>
      <c r="AK343" s="118"/>
      <c r="AL343" s="118"/>
      <c r="AM343" s="46"/>
      <c r="AN343" s="46"/>
      <c r="AO343" s="50"/>
      <c r="AP343" s="46"/>
      <c r="AQ343" s="50"/>
      <c r="AR343" s="50"/>
      <c r="AS343" s="50"/>
      <c r="AZ343" s="98" t="str">
        <f>IF(ISNUMBER(($H343)),IF('Order Form'!$K$15="Yes","Y",""),"")</f>
        <v/>
      </c>
      <c r="BD343" s="99" t="e">
        <f>IF('Order Form'!#REF!&gt;0,"OF"," ")</f>
        <v>#REF!</v>
      </c>
      <c r="BE343" s="98" t="e">
        <f>IF('Order Form'!#REF!&gt;0,"Y"," ")</f>
        <v>#REF!</v>
      </c>
      <c r="BF343" s="98" t="e">
        <f>IF('Order Form'!#REF!&gt;0,"STANDARD"," ")</f>
        <v>#REF!</v>
      </c>
    </row>
    <row r="344" spans="1:58">
      <c r="A344" s="46"/>
      <c r="B344" s="105" t="str">
        <f>IF(ISNUMBER(($H344)),'Order Form'!$D$5,"")</f>
        <v/>
      </c>
      <c r="C344" s="104" t="str">
        <f>IF(ISNUMBER(($H344)),'Order Form'!$G$5,"")</f>
        <v/>
      </c>
      <c r="D344" s="104" t="e">
        <f>IF('Order Form'!#REF!="","",IF(ISNUMBER(($H344)),'Order Form'!#REF!,""))</f>
        <v>#REF!</v>
      </c>
      <c r="E344" s="47"/>
      <c r="F344" s="103" t="str">
        <f>IF(ISNUMBER((H344)),SUBSTITUTE(SUBSTITUTE('Order Form'!#REF!,"-","")," ",""),"")</f>
        <v/>
      </c>
      <c r="G344" s="48"/>
      <c r="H344" s="102" t="e">
        <f>IF('Order Form'!#REF!&gt;0,'Order Form'!#REF!," ")</f>
        <v>#REF!</v>
      </c>
      <c r="I344" s="101" t="str">
        <f>IF('Order Form'!$K$13="Yes",(IF('Order Form'!#REF!&gt;0,"",IF('Order Form'!$K$10&lt;&gt;"GR - Gratis",IF('Order Form'!#REF!=0,"",IF(ISNUMBER($H344),'Order Form'!#REF!,"")),""))),"")</f>
        <v/>
      </c>
      <c r="J344" s="101" t="str">
        <f>IF('Order Form'!$K$13="Yes",(IF('Order Form'!#REF!=0,"",IF('Order Form'!$K$10&lt;&gt;"GR - Gratis",IF(ISNUMBER($H344),'Order Form'!#REF!,""),""))),"")</f>
        <v/>
      </c>
      <c r="K344" s="49"/>
      <c r="L344" s="101" t="e">
        <f>IF('Order Form'!#REF!&gt;0,"",IF('Order Form'!#REF!=0,"",IF('Order Form'!$K$10&lt;&gt;"GR - Gratis",IF('Order Form'!$K$12="Yes",IF(ISNUMBER($H344),'Order Form'!#REF!*100,""),""),"")))</f>
        <v>#REF!</v>
      </c>
      <c r="M344" s="101" t="e">
        <f>IF('Order Form'!#REF!&gt;0,"",IF('Order Form'!$K$17=0,"",IF('Order Form'!$K$17=0,"",IF('Order Form'!$K$10&lt;&gt;"GR - Gratis",IF('Order Form'!$K$12="Yes",IF(ISNUMBER($H344),'Order Form'!$K$17*100,""),""),""))))</f>
        <v>#REF!</v>
      </c>
      <c r="N344" s="50"/>
      <c r="O344" s="100" t="str">
        <f>IF('Order Form'!$B$8="Name / Attent Of","",IF(ISNUMBER($H344),IF('Order Form'!$K$14="Yes",'Order Form'!$B$8,""),""))</f>
        <v/>
      </c>
      <c r="P344" s="108" t="str">
        <f>IF('Order Form'!$B$9="Company / Department","",IF(ISNUMBER($H344),IF('Order Form'!$K$14="Yes",'Order Form'!$B$9,""),""))</f>
        <v/>
      </c>
      <c r="Q344" s="100" t="str">
        <f>IF('Order Form'!$B$10="Address 1","",IF(ISNUMBER($H344),IF('Order Form'!$K$14="Yes",'Order Form'!$B$10,""),""))</f>
        <v/>
      </c>
      <c r="R344" s="100" t="str">
        <f>IF('Order Form'!$B$11="Address 2","",IF(ISNUMBER($H344),IF('Order Form'!$K$14="Yes",'Order Form'!$B$11,""),""))</f>
        <v/>
      </c>
      <c r="S344" s="108" t="str">
        <f>IF('Order Form'!$B$12="Address 3","",IF(ISNUMBER($H344),IF('Order Form'!$K$14="Yes",'Order Form'!$B$12,""),""))</f>
        <v/>
      </c>
      <c r="T344" s="100" t="str">
        <f>IF('Order Form'!$B$13="Town","",IF(ISNUMBER($H344),IF('Order Form'!$K$14="Yes",'Order Form'!$B$13,""),""))</f>
        <v/>
      </c>
      <c r="U344" s="46"/>
      <c r="V344" s="115" t="str">
        <f>IF('Order Form'!$B$14="Post Code","",IF(ISNUMBER($H344),IF('Order Form'!$K$14="Yes",'Order Form'!$B$14,""),""))</f>
        <v/>
      </c>
      <c r="W344" s="110" t="str">
        <f>IF('Order Form'!$B$15="Country","",IF(ISNUMBER($H344),IF('Order Form'!$K$14="Yes",VLOOKUP('Order Form'!$B$15,Lists!N:O,2,0),""),""))</f>
        <v/>
      </c>
      <c r="X344" s="112"/>
      <c r="Y344" s="111" t="str">
        <f>IF('Order Form'!$F$8="Phone","",IF(ISNUMBER($H344),IF('Order Form'!$K$14="Yes",'Order Form'!$F$8,""),""))</f>
        <v/>
      </c>
      <c r="Z344" s="109" t="str">
        <f>IF('Order Form'!$F$9="Email","",IF(ISNUMBER($H344),IF('Order Form'!$K$14="Yes",'Order Form'!$F$9,""),""))</f>
        <v/>
      </c>
      <c r="AA344" s="50"/>
      <c r="AC344" s="98" t="str">
        <f>IF(ISNUMBER(($H344)),LEFT('Order Form'!$K$10,2),"")</f>
        <v/>
      </c>
      <c r="AD344" s="46"/>
      <c r="AE344" s="98" t="str">
        <f>IF(AC344="GR",LEFT('Order Form'!$K$11,2),"")</f>
        <v/>
      </c>
      <c r="AF344" s="46"/>
      <c r="AG344" s="50"/>
      <c r="AH344" s="50"/>
      <c r="AI344" s="98" t="str">
        <f>IF(ISNUMBER(($H344)),IF('Order Form'!$K$16="Yes","P",""),"")</f>
        <v/>
      </c>
      <c r="AJ344" s="46"/>
      <c r="AK344" s="118"/>
      <c r="AL344" s="118"/>
      <c r="AM344" s="46"/>
      <c r="AN344" s="46"/>
      <c r="AO344" s="50"/>
      <c r="AP344" s="46"/>
      <c r="AQ344" s="50"/>
      <c r="AR344" s="50"/>
      <c r="AS344" s="50"/>
      <c r="AZ344" s="98" t="str">
        <f>IF(ISNUMBER(($H344)),IF('Order Form'!$K$15="Yes","Y",""),"")</f>
        <v/>
      </c>
      <c r="BD344" s="99" t="e">
        <f>IF('Order Form'!#REF!&gt;0,"OF"," ")</f>
        <v>#REF!</v>
      </c>
      <c r="BE344" s="98" t="e">
        <f>IF('Order Form'!#REF!&gt;0,"Y"," ")</f>
        <v>#REF!</v>
      </c>
      <c r="BF344" s="98" t="e">
        <f>IF('Order Form'!#REF!&gt;0,"STANDARD"," ")</f>
        <v>#REF!</v>
      </c>
    </row>
    <row r="345" spans="1:58">
      <c r="A345" s="46"/>
      <c r="B345" s="105" t="str">
        <f>IF(ISNUMBER(($H345)),'Order Form'!$D$5,"")</f>
        <v/>
      </c>
      <c r="C345" s="104" t="str">
        <f>IF(ISNUMBER(($H345)),'Order Form'!$G$5,"")</f>
        <v/>
      </c>
      <c r="D345" s="104" t="e">
        <f>IF('Order Form'!#REF!="","",IF(ISNUMBER(($H345)),'Order Form'!#REF!,""))</f>
        <v>#REF!</v>
      </c>
      <c r="E345" s="47"/>
      <c r="F345" s="103" t="str">
        <f>IF(ISNUMBER((H345)),SUBSTITUTE(SUBSTITUTE('Order Form'!#REF!,"-","")," ",""),"")</f>
        <v/>
      </c>
      <c r="G345" s="48"/>
      <c r="H345" s="102" t="e">
        <f>IF('Order Form'!#REF!&gt;0,'Order Form'!#REF!," ")</f>
        <v>#REF!</v>
      </c>
      <c r="I345" s="101" t="str">
        <f>IF('Order Form'!$K$13="Yes",(IF('Order Form'!#REF!&gt;0,"",IF('Order Form'!$K$10&lt;&gt;"GR - Gratis",IF('Order Form'!#REF!=0,"",IF(ISNUMBER($H345),'Order Form'!#REF!,"")),""))),"")</f>
        <v/>
      </c>
      <c r="J345" s="101" t="str">
        <f>IF('Order Form'!$K$13="Yes",(IF('Order Form'!#REF!=0,"",IF('Order Form'!$K$10&lt;&gt;"GR - Gratis",IF(ISNUMBER($H345),'Order Form'!#REF!,""),""))),"")</f>
        <v/>
      </c>
      <c r="K345" s="49"/>
      <c r="L345" s="101" t="e">
        <f>IF('Order Form'!#REF!&gt;0,"",IF('Order Form'!#REF!=0,"",IF('Order Form'!$K$10&lt;&gt;"GR - Gratis",IF('Order Form'!$K$12="Yes",IF(ISNUMBER($H345),'Order Form'!#REF!*100,""),""),"")))</f>
        <v>#REF!</v>
      </c>
      <c r="M345" s="101" t="e">
        <f>IF('Order Form'!#REF!&gt;0,"",IF('Order Form'!$K$17=0,"",IF('Order Form'!$K$17=0,"",IF('Order Form'!$K$10&lt;&gt;"GR - Gratis",IF('Order Form'!$K$12="Yes",IF(ISNUMBER($H345),'Order Form'!$K$17*100,""),""),""))))</f>
        <v>#REF!</v>
      </c>
      <c r="N345" s="50"/>
      <c r="O345" s="100" t="str">
        <f>IF('Order Form'!$B$8="Name / Attent Of","",IF(ISNUMBER($H345),IF('Order Form'!$K$14="Yes",'Order Form'!$B$8,""),""))</f>
        <v/>
      </c>
      <c r="P345" s="108" t="str">
        <f>IF('Order Form'!$B$9="Company / Department","",IF(ISNUMBER($H345),IF('Order Form'!$K$14="Yes",'Order Form'!$B$9,""),""))</f>
        <v/>
      </c>
      <c r="Q345" s="100" t="str">
        <f>IF('Order Form'!$B$10="Address 1","",IF(ISNUMBER($H345),IF('Order Form'!$K$14="Yes",'Order Form'!$B$10,""),""))</f>
        <v/>
      </c>
      <c r="R345" s="100" t="str">
        <f>IF('Order Form'!$B$11="Address 2","",IF(ISNUMBER($H345),IF('Order Form'!$K$14="Yes",'Order Form'!$B$11,""),""))</f>
        <v/>
      </c>
      <c r="S345" s="108" t="str">
        <f>IF('Order Form'!$B$12="Address 3","",IF(ISNUMBER($H345),IF('Order Form'!$K$14="Yes",'Order Form'!$B$12,""),""))</f>
        <v/>
      </c>
      <c r="T345" s="100" t="str">
        <f>IF('Order Form'!$B$13="Town","",IF(ISNUMBER($H345),IF('Order Form'!$K$14="Yes",'Order Form'!$B$13,""),""))</f>
        <v/>
      </c>
      <c r="U345" s="46"/>
      <c r="V345" s="115" t="str">
        <f>IF('Order Form'!$B$14="Post Code","",IF(ISNUMBER($H345),IF('Order Form'!$K$14="Yes",'Order Form'!$B$14,""),""))</f>
        <v/>
      </c>
      <c r="W345" s="110" t="str">
        <f>IF('Order Form'!$B$15="Country","",IF(ISNUMBER($H345),IF('Order Form'!$K$14="Yes",VLOOKUP('Order Form'!$B$15,Lists!N:O,2,0),""),""))</f>
        <v/>
      </c>
      <c r="X345" s="112"/>
      <c r="Y345" s="111" t="str">
        <f>IF('Order Form'!$F$8="Phone","",IF(ISNUMBER($H345),IF('Order Form'!$K$14="Yes",'Order Form'!$F$8,""),""))</f>
        <v/>
      </c>
      <c r="Z345" s="109" t="str">
        <f>IF('Order Form'!$F$9="Email","",IF(ISNUMBER($H345),IF('Order Form'!$K$14="Yes",'Order Form'!$F$9,""),""))</f>
        <v/>
      </c>
      <c r="AA345" s="50"/>
      <c r="AC345" s="98" t="str">
        <f>IF(ISNUMBER(($H345)),LEFT('Order Form'!$K$10,2),"")</f>
        <v/>
      </c>
      <c r="AD345" s="46"/>
      <c r="AE345" s="98" t="str">
        <f>IF(AC345="GR",LEFT('Order Form'!$K$11,2),"")</f>
        <v/>
      </c>
      <c r="AF345" s="46"/>
      <c r="AG345" s="50"/>
      <c r="AH345" s="50"/>
      <c r="AI345" s="98" t="str">
        <f>IF(ISNUMBER(($H345)),IF('Order Form'!$K$16="Yes","P",""),"")</f>
        <v/>
      </c>
      <c r="AJ345" s="46"/>
      <c r="AK345" s="118"/>
      <c r="AL345" s="118"/>
      <c r="AM345" s="46"/>
      <c r="AN345" s="46"/>
      <c r="AO345" s="50"/>
      <c r="AP345" s="46"/>
      <c r="AQ345" s="50"/>
      <c r="AR345" s="50"/>
      <c r="AS345" s="50"/>
      <c r="AZ345" s="98" t="str">
        <f>IF(ISNUMBER(($H345)),IF('Order Form'!$K$15="Yes","Y",""),"")</f>
        <v/>
      </c>
      <c r="BD345" s="99" t="e">
        <f>IF('Order Form'!#REF!&gt;0,"OF"," ")</f>
        <v>#REF!</v>
      </c>
      <c r="BE345" s="98" t="e">
        <f>IF('Order Form'!#REF!&gt;0,"Y"," ")</f>
        <v>#REF!</v>
      </c>
      <c r="BF345" s="98" t="e">
        <f>IF('Order Form'!#REF!&gt;0,"STANDARD"," ")</f>
        <v>#REF!</v>
      </c>
    </row>
    <row r="346" spans="1:58">
      <c r="A346" s="46"/>
      <c r="B346" s="105" t="str">
        <f>IF(ISNUMBER(($H346)),'Order Form'!$D$5,"")</f>
        <v/>
      </c>
      <c r="C346" s="104" t="str">
        <f>IF(ISNUMBER(($H346)),'Order Form'!$G$5,"")</f>
        <v/>
      </c>
      <c r="D346" s="104" t="e">
        <f>IF('Order Form'!#REF!="","",IF(ISNUMBER(($H346)),'Order Form'!#REF!,""))</f>
        <v>#REF!</v>
      </c>
      <c r="E346" s="47"/>
      <c r="F346" s="103" t="str">
        <f>IF(ISNUMBER((H346)),SUBSTITUTE(SUBSTITUTE('Order Form'!#REF!,"-","")," ",""),"")</f>
        <v/>
      </c>
      <c r="G346" s="48"/>
      <c r="H346" s="102" t="e">
        <f>IF('Order Form'!#REF!&gt;0,'Order Form'!#REF!," ")</f>
        <v>#REF!</v>
      </c>
      <c r="I346" s="101" t="str">
        <f>IF('Order Form'!$K$13="Yes",(IF('Order Form'!#REF!&gt;0,"",IF('Order Form'!$K$10&lt;&gt;"GR - Gratis",IF('Order Form'!#REF!=0,"",IF(ISNUMBER($H346),'Order Form'!#REF!,"")),""))),"")</f>
        <v/>
      </c>
      <c r="J346" s="101" t="str">
        <f>IF('Order Form'!$K$13="Yes",(IF('Order Form'!#REF!=0,"",IF('Order Form'!$K$10&lt;&gt;"GR - Gratis",IF(ISNUMBER($H346),'Order Form'!#REF!,""),""))),"")</f>
        <v/>
      </c>
      <c r="K346" s="49"/>
      <c r="L346" s="101" t="e">
        <f>IF('Order Form'!#REF!&gt;0,"",IF('Order Form'!#REF!=0,"",IF('Order Form'!$K$10&lt;&gt;"GR - Gratis",IF('Order Form'!$K$12="Yes",IF(ISNUMBER($H346),'Order Form'!#REF!*100,""),""),"")))</f>
        <v>#REF!</v>
      </c>
      <c r="M346" s="101" t="e">
        <f>IF('Order Form'!#REF!&gt;0,"",IF('Order Form'!$K$17=0,"",IF('Order Form'!$K$17=0,"",IF('Order Form'!$K$10&lt;&gt;"GR - Gratis",IF('Order Form'!$K$12="Yes",IF(ISNUMBER($H346),'Order Form'!$K$17*100,""),""),""))))</f>
        <v>#REF!</v>
      </c>
      <c r="N346" s="50"/>
      <c r="O346" s="100" t="str">
        <f>IF('Order Form'!$B$8="Name / Attent Of","",IF(ISNUMBER($H346),IF('Order Form'!$K$14="Yes",'Order Form'!$B$8,""),""))</f>
        <v/>
      </c>
      <c r="P346" s="108" t="str">
        <f>IF('Order Form'!$B$9="Company / Department","",IF(ISNUMBER($H346),IF('Order Form'!$K$14="Yes",'Order Form'!$B$9,""),""))</f>
        <v/>
      </c>
      <c r="Q346" s="100" t="str">
        <f>IF('Order Form'!$B$10="Address 1","",IF(ISNUMBER($H346),IF('Order Form'!$K$14="Yes",'Order Form'!$B$10,""),""))</f>
        <v/>
      </c>
      <c r="R346" s="100" t="str">
        <f>IF('Order Form'!$B$11="Address 2","",IF(ISNUMBER($H346),IF('Order Form'!$K$14="Yes",'Order Form'!$B$11,""),""))</f>
        <v/>
      </c>
      <c r="S346" s="108" t="str">
        <f>IF('Order Form'!$B$12="Address 3","",IF(ISNUMBER($H346),IF('Order Form'!$K$14="Yes",'Order Form'!$B$12,""),""))</f>
        <v/>
      </c>
      <c r="T346" s="100" t="str">
        <f>IF('Order Form'!$B$13="Town","",IF(ISNUMBER($H346),IF('Order Form'!$K$14="Yes",'Order Form'!$B$13,""),""))</f>
        <v/>
      </c>
      <c r="U346" s="46"/>
      <c r="V346" s="115" t="str">
        <f>IF('Order Form'!$B$14="Post Code","",IF(ISNUMBER($H346),IF('Order Form'!$K$14="Yes",'Order Form'!$B$14,""),""))</f>
        <v/>
      </c>
      <c r="W346" s="110" t="str">
        <f>IF('Order Form'!$B$15="Country","",IF(ISNUMBER($H346),IF('Order Form'!$K$14="Yes",VLOOKUP('Order Form'!$B$15,Lists!N:O,2,0),""),""))</f>
        <v/>
      </c>
      <c r="X346" s="112"/>
      <c r="Y346" s="111" t="str">
        <f>IF('Order Form'!$F$8="Phone","",IF(ISNUMBER($H346),IF('Order Form'!$K$14="Yes",'Order Form'!$F$8,""),""))</f>
        <v/>
      </c>
      <c r="Z346" s="109" t="str">
        <f>IF('Order Form'!$F$9="Email","",IF(ISNUMBER($H346),IF('Order Form'!$K$14="Yes",'Order Form'!$F$9,""),""))</f>
        <v/>
      </c>
      <c r="AA346" s="50"/>
      <c r="AC346" s="98" t="str">
        <f>IF(ISNUMBER(($H346)),LEFT('Order Form'!$K$10,2),"")</f>
        <v/>
      </c>
      <c r="AD346" s="46"/>
      <c r="AE346" s="98" t="str">
        <f>IF(AC346="GR",LEFT('Order Form'!$K$11,2),"")</f>
        <v/>
      </c>
      <c r="AF346" s="46"/>
      <c r="AG346" s="50"/>
      <c r="AH346" s="50"/>
      <c r="AI346" s="98" t="str">
        <f>IF(ISNUMBER(($H346)),IF('Order Form'!$K$16="Yes","P",""),"")</f>
        <v/>
      </c>
      <c r="AJ346" s="46"/>
      <c r="AK346" s="118"/>
      <c r="AL346" s="118"/>
      <c r="AM346" s="46"/>
      <c r="AN346" s="46"/>
      <c r="AO346" s="50"/>
      <c r="AP346" s="46"/>
      <c r="AQ346" s="50"/>
      <c r="AR346" s="50"/>
      <c r="AS346" s="50"/>
      <c r="AZ346" s="98" t="str">
        <f>IF(ISNUMBER(($H346)),IF('Order Form'!$K$15="Yes","Y",""),"")</f>
        <v/>
      </c>
      <c r="BD346" s="99" t="e">
        <f>IF('Order Form'!#REF!&gt;0,"OF"," ")</f>
        <v>#REF!</v>
      </c>
      <c r="BE346" s="98" t="e">
        <f>IF('Order Form'!#REF!&gt;0,"Y"," ")</f>
        <v>#REF!</v>
      </c>
      <c r="BF346" s="98" t="e">
        <f>IF('Order Form'!#REF!&gt;0,"STANDARD"," ")</f>
        <v>#REF!</v>
      </c>
    </row>
    <row r="347" spans="1:58">
      <c r="A347" s="46"/>
      <c r="B347" s="105" t="str">
        <f>IF(ISNUMBER(($H347)),'Order Form'!$D$5,"")</f>
        <v/>
      </c>
      <c r="C347" s="104" t="str">
        <f>IF(ISNUMBER(($H347)),'Order Form'!$G$5,"")</f>
        <v/>
      </c>
      <c r="D347" s="104" t="e">
        <f>IF('Order Form'!#REF!="","",IF(ISNUMBER(($H347)),'Order Form'!#REF!,""))</f>
        <v>#REF!</v>
      </c>
      <c r="E347" s="47"/>
      <c r="F347" s="103" t="str">
        <f>IF(ISNUMBER((H347)),SUBSTITUTE(SUBSTITUTE('Order Form'!#REF!,"-","")," ",""),"")</f>
        <v/>
      </c>
      <c r="G347" s="48"/>
      <c r="H347" s="102" t="e">
        <f>IF('Order Form'!#REF!&gt;0,'Order Form'!#REF!," ")</f>
        <v>#REF!</v>
      </c>
      <c r="I347" s="101" t="str">
        <f>IF('Order Form'!$K$13="Yes",(IF('Order Form'!#REF!&gt;0,"",IF('Order Form'!$K$10&lt;&gt;"GR - Gratis",IF('Order Form'!#REF!=0,"",IF(ISNUMBER($H347),'Order Form'!#REF!,"")),""))),"")</f>
        <v/>
      </c>
      <c r="J347" s="101" t="str">
        <f>IF('Order Form'!$K$13="Yes",(IF('Order Form'!#REF!=0,"",IF('Order Form'!$K$10&lt;&gt;"GR - Gratis",IF(ISNUMBER($H347),'Order Form'!#REF!,""),""))),"")</f>
        <v/>
      </c>
      <c r="K347" s="49"/>
      <c r="L347" s="101" t="e">
        <f>IF('Order Form'!#REF!&gt;0,"",IF('Order Form'!#REF!=0,"",IF('Order Form'!$K$10&lt;&gt;"GR - Gratis",IF('Order Form'!$K$12="Yes",IF(ISNUMBER($H347),'Order Form'!#REF!*100,""),""),"")))</f>
        <v>#REF!</v>
      </c>
      <c r="M347" s="101" t="e">
        <f>IF('Order Form'!#REF!&gt;0,"",IF('Order Form'!$K$17=0,"",IF('Order Form'!$K$17=0,"",IF('Order Form'!$K$10&lt;&gt;"GR - Gratis",IF('Order Form'!$K$12="Yes",IF(ISNUMBER($H347),'Order Form'!$K$17*100,""),""),""))))</f>
        <v>#REF!</v>
      </c>
      <c r="N347" s="50"/>
      <c r="O347" s="100" t="str">
        <f>IF('Order Form'!$B$8="Name / Attent Of","",IF(ISNUMBER($H347),IF('Order Form'!$K$14="Yes",'Order Form'!$B$8,""),""))</f>
        <v/>
      </c>
      <c r="P347" s="108" t="str">
        <f>IF('Order Form'!$B$9="Company / Department","",IF(ISNUMBER($H347),IF('Order Form'!$K$14="Yes",'Order Form'!$B$9,""),""))</f>
        <v/>
      </c>
      <c r="Q347" s="100" t="str">
        <f>IF('Order Form'!$B$10="Address 1","",IF(ISNUMBER($H347),IF('Order Form'!$K$14="Yes",'Order Form'!$B$10,""),""))</f>
        <v/>
      </c>
      <c r="R347" s="100" t="str">
        <f>IF('Order Form'!$B$11="Address 2","",IF(ISNUMBER($H347),IF('Order Form'!$K$14="Yes",'Order Form'!$B$11,""),""))</f>
        <v/>
      </c>
      <c r="S347" s="108" t="str">
        <f>IF('Order Form'!$B$12="Address 3","",IF(ISNUMBER($H347),IF('Order Form'!$K$14="Yes",'Order Form'!$B$12,""),""))</f>
        <v/>
      </c>
      <c r="T347" s="100" t="str">
        <f>IF('Order Form'!$B$13="Town","",IF(ISNUMBER($H347),IF('Order Form'!$K$14="Yes",'Order Form'!$B$13,""),""))</f>
        <v/>
      </c>
      <c r="U347" s="46"/>
      <c r="V347" s="115" t="str">
        <f>IF('Order Form'!$B$14="Post Code","",IF(ISNUMBER($H347),IF('Order Form'!$K$14="Yes",'Order Form'!$B$14,""),""))</f>
        <v/>
      </c>
      <c r="W347" s="110" t="str">
        <f>IF('Order Form'!$B$15="Country","",IF(ISNUMBER($H347),IF('Order Form'!$K$14="Yes",VLOOKUP('Order Form'!$B$15,Lists!N:O,2,0),""),""))</f>
        <v/>
      </c>
      <c r="X347" s="112"/>
      <c r="Y347" s="111" t="str">
        <f>IF('Order Form'!$F$8="Phone","",IF(ISNUMBER($H347),IF('Order Form'!$K$14="Yes",'Order Form'!$F$8,""),""))</f>
        <v/>
      </c>
      <c r="Z347" s="109" t="str">
        <f>IF('Order Form'!$F$9="Email","",IF(ISNUMBER($H347),IF('Order Form'!$K$14="Yes",'Order Form'!$F$9,""),""))</f>
        <v/>
      </c>
      <c r="AA347" s="50"/>
      <c r="AC347" s="98" t="str">
        <f>IF(ISNUMBER(($H347)),LEFT('Order Form'!$K$10,2),"")</f>
        <v/>
      </c>
      <c r="AD347" s="46"/>
      <c r="AE347" s="98" t="str">
        <f>IF(AC347="GR",LEFT('Order Form'!$K$11,2),"")</f>
        <v/>
      </c>
      <c r="AF347" s="46"/>
      <c r="AG347" s="50"/>
      <c r="AH347" s="50"/>
      <c r="AI347" s="98" t="str">
        <f>IF(ISNUMBER(($H347)),IF('Order Form'!$K$16="Yes","P",""),"")</f>
        <v/>
      </c>
      <c r="AJ347" s="46"/>
      <c r="AK347" s="118"/>
      <c r="AL347" s="118"/>
      <c r="AM347" s="46"/>
      <c r="AN347" s="46"/>
      <c r="AO347" s="50"/>
      <c r="AP347" s="46"/>
      <c r="AQ347" s="50"/>
      <c r="AR347" s="50"/>
      <c r="AS347" s="50"/>
      <c r="AZ347" s="98" t="str">
        <f>IF(ISNUMBER(($H347)),IF('Order Form'!$K$15="Yes","Y",""),"")</f>
        <v/>
      </c>
      <c r="BD347" s="99" t="e">
        <f>IF('Order Form'!#REF!&gt;0,"OF"," ")</f>
        <v>#REF!</v>
      </c>
      <c r="BE347" s="98" t="e">
        <f>IF('Order Form'!#REF!&gt;0,"Y"," ")</f>
        <v>#REF!</v>
      </c>
      <c r="BF347" s="98" t="e">
        <f>IF('Order Form'!#REF!&gt;0,"STANDARD"," ")</f>
        <v>#REF!</v>
      </c>
    </row>
    <row r="348" spans="1:58">
      <c r="A348" s="46"/>
      <c r="B348" s="105" t="str">
        <f>IF(ISNUMBER(($H348)),'Order Form'!$D$5,"")</f>
        <v/>
      </c>
      <c r="C348" s="104" t="str">
        <f>IF(ISNUMBER(($H348)),'Order Form'!$G$5,"")</f>
        <v/>
      </c>
      <c r="D348" s="104" t="e">
        <f>IF('Order Form'!#REF!="","",IF(ISNUMBER(($H348)),'Order Form'!#REF!,""))</f>
        <v>#REF!</v>
      </c>
      <c r="E348" s="47"/>
      <c r="F348" s="103" t="str">
        <f>IF(ISNUMBER((H348)),SUBSTITUTE(SUBSTITUTE('Order Form'!#REF!,"-","")," ",""),"")</f>
        <v/>
      </c>
      <c r="G348" s="48"/>
      <c r="H348" s="102" t="e">
        <f>IF('Order Form'!#REF!&gt;0,'Order Form'!#REF!," ")</f>
        <v>#REF!</v>
      </c>
      <c r="I348" s="101" t="str">
        <f>IF('Order Form'!$K$13="Yes",(IF('Order Form'!#REF!&gt;0,"",IF('Order Form'!$K$10&lt;&gt;"GR - Gratis",IF('Order Form'!#REF!=0,"",IF(ISNUMBER($H348),'Order Form'!#REF!,"")),""))),"")</f>
        <v/>
      </c>
      <c r="J348" s="101" t="str">
        <f>IF('Order Form'!$K$13="Yes",(IF('Order Form'!#REF!=0,"",IF('Order Form'!$K$10&lt;&gt;"GR - Gratis",IF(ISNUMBER($H348),'Order Form'!#REF!,""),""))),"")</f>
        <v/>
      </c>
      <c r="K348" s="49"/>
      <c r="L348" s="101" t="e">
        <f>IF('Order Form'!#REF!&gt;0,"",IF('Order Form'!#REF!=0,"",IF('Order Form'!$K$10&lt;&gt;"GR - Gratis",IF('Order Form'!$K$12="Yes",IF(ISNUMBER($H348),'Order Form'!#REF!*100,""),""),"")))</f>
        <v>#REF!</v>
      </c>
      <c r="M348" s="101" t="e">
        <f>IF('Order Form'!#REF!&gt;0,"",IF('Order Form'!$K$17=0,"",IF('Order Form'!$K$17=0,"",IF('Order Form'!$K$10&lt;&gt;"GR - Gratis",IF('Order Form'!$K$12="Yes",IF(ISNUMBER($H348),'Order Form'!$K$17*100,""),""),""))))</f>
        <v>#REF!</v>
      </c>
      <c r="N348" s="50"/>
      <c r="O348" s="100" t="str">
        <f>IF('Order Form'!$B$8="Name / Attent Of","",IF(ISNUMBER($H348),IF('Order Form'!$K$14="Yes",'Order Form'!$B$8,""),""))</f>
        <v/>
      </c>
      <c r="P348" s="108" t="str">
        <f>IF('Order Form'!$B$9="Company / Department","",IF(ISNUMBER($H348),IF('Order Form'!$K$14="Yes",'Order Form'!$B$9,""),""))</f>
        <v/>
      </c>
      <c r="Q348" s="100" t="str">
        <f>IF('Order Form'!$B$10="Address 1","",IF(ISNUMBER($H348),IF('Order Form'!$K$14="Yes",'Order Form'!$B$10,""),""))</f>
        <v/>
      </c>
      <c r="R348" s="100" t="str">
        <f>IF('Order Form'!$B$11="Address 2","",IF(ISNUMBER($H348),IF('Order Form'!$K$14="Yes",'Order Form'!$B$11,""),""))</f>
        <v/>
      </c>
      <c r="S348" s="108" t="str">
        <f>IF('Order Form'!$B$12="Address 3","",IF(ISNUMBER($H348),IF('Order Form'!$K$14="Yes",'Order Form'!$B$12,""),""))</f>
        <v/>
      </c>
      <c r="T348" s="100" t="str">
        <f>IF('Order Form'!$B$13="Town","",IF(ISNUMBER($H348),IF('Order Form'!$K$14="Yes",'Order Form'!$B$13,""),""))</f>
        <v/>
      </c>
      <c r="U348" s="46"/>
      <c r="V348" s="115" t="str">
        <f>IF('Order Form'!$B$14="Post Code","",IF(ISNUMBER($H348),IF('Order Form'!$K$14="Yes",'Order Form'!$B$14,""),""))</f>
        <v/>
      </c>
      <c r="W348" s="110" t="str">
        <f>IF('Order Form'!$B$15="Country","",IF(ISNUMBER($H348),IF('Order Form'!$K$14="Yes",VLOOKUP('Order Form'!$B$15,Lists!N:O,2,0),""),""))</f>
        <v/>
      </c>
      <c r="X348" s="112"/>
      <c r="Y348" s="111" t="str">
        <f>IF('Order Form'!$F$8="Phone","",IF(ISNUMBER($H348),IF('Order Form'!$K$14="Yes",'Order Form'!$F$8,""),""))</f>
        <v/>
      </c>
      <c r="Z348" s="109" t="str">
        <f>IF('Order Form'!$F$9="Email","",IF(ISNUMBER($H348),IF('Order Form'!$K$14="Yes",'Order Form'!$F$9,""),""))</f>
        <v/>
      </c>
      <c r="AA348" s="50"/>
      <c r="AC348" s="98" t="str">
        <f>IF(ISNUMBER(($H348)),LEFT('Order Form'!$K$10,2),"")</f>
        <v/>
      </c>
      <c r="AD348" s="46"/>
      <c r="AE348" s="98" t="str">
        <f>IF(AC348="GR",LEFT('Order Form'!$K$11,2),"")</f>
        <v/>
      </c>
      <c r="AF348" s="46"/>
      <c r="AG348" s="50"/>
      <c r="AH348" s="50"/>
      <c r="AI348" s="98" t="str">
        <f>IF(ISNUMBER(($H348)),IF('Order Form'!$K$16="Yes","P",""),"")</f>
        <v/>
      </c>
      <c r="AJ348" s="46"/>
      <c r="AK348" s="118"/>
      <c r="AL348" s="118"/>
      <c r="AM348" s="46"/>
      <c r="AN348" s="46"/>
      <c r="AO348" s="50"/>
      <c r="AP348" s="46"/>
      <c r="AQ348" s="50"/>
      <c r="AR348" s="50"/>
      <c r="AS348" s="50"/>
      <c r="AZ348" s="98" t="str">
        <f>IF(ISNUMBER(($H348)),IF('Order Form'!$K$15="Yes","Y",""),"")</f>
        <v/>
      </c>
      <c r="BD348" s="99" t="e">
        <f>IF('Order Form'!#REF!&gt;0,"OF"," ")</f>
        <v>#REF!</v>
      </c>
      <c r="BE348" s="98" t="e">
        <f>IF('Order Form'!#REF!&gt;0,"Y"," ")</f>
        <v>#REF!</v>
      </c>
      <c r="BF348" s="98" t="e">
        <f>IF('Order Form'!#REF!&gt;0,"STANDARD"," ")</f>
        <v>#REF!</v>
      </c>
    </row>
    <row r="349" spans="1:58">
      <c r="A349" s="46"/>
      <c r="B349" s="105" t="str">
        <f>IF(ISNUMBER(($H349)),'Order Form'!$D$5,"")</f>
        <v/>
      </c>
      <c r="C349" s="104" t="str">
        <f>IF(ISNUMBER(($H349)),'Order Form'!$G$5,"")</f>
        <v/>
      </c>
      <c r="D349" s="104" t="e">
        <f>IF('Order Form'!#REF!="","",IF(ISNUMBER(($H349)),'Order Form'!#REF!,""))</f>
        <v>#REF!</v>
      </c>
      <c r="E349" s="47"/>
      <c r="F349" s="103" t="str">
        <f>IF(ISNUMBER((H349)),SUBSTITUTE(SUBSTITUTE('Order Form'!#REF!,"-","")," ",""),"")</f>
        <v/>
      </c>
      <c r="G349" s="48"/>
      <c r="H349" s="102" t="e">
        <f>IF('Order Form'!#REF!&gt;0,'Order Form'!#REF!," ")</f>
        <v>#REF!</v>
      </c>
      <c r="I349" s="101" t="str">
        <f>IF('Order Form'!$K$13="Yes",(IF('Order Form'!#REF!&gt;0,"",IF('Order Form'!$K$10&lt;&gt;"GR - Gratis",IF('Order Form'!#REF!=0,"",IF(ISNUMBER($H349),'Order Form'!#REF!,"")),""))),"")</f>
        <v/>
      </c>
      <c r="J349" s="101" t="str">
        <f>IF('Order Form'!$K$13="Yes",(IF('Order Form'!#REF!=0,"",IF('Order Form'!$K$10&lt;&gt;"GR - Gratis",IF(ISNUMBER($H349),'Order Form'!#REF!,""),""))),"")</f>
        <v/>
      </c>
      <c r="K349" s="49"/>
      <c r="L349" s="101" t="e">
        <f>IF('Order Form'!#REF!&gt;0,"",IF('Order Form'!#REF!=0,"",IF('Order Form'!$K$10&lt;&gt;"GR - Gratis",IF('Order Form'!$K$12="Yes",IF(ISNUMBER($H349),'Order Form'!#REF!*100,""),""),"")))</f>
        <v>#REF!</v>
      </c>
      <c r="M349" s="101" t="e">
        <f>IF('Order Form'!#REF!&gt;0,"",IF('Order Form'!$K$17=0,"",IF('Order Form'!$K$17=0,"",IF('Order Form'!$K$10&lt;&gt;"GR - Gratis",IF('Order Form'!$K$12="Yes",IF(ISNUMBER($H349),'Order Form'!$K$17*100,""),""),""))))</f>
        <v>#REF!</v>
      </c>
      <c r="N349" s="50"/>
      <c r="O349" s="100" t="str">
        <f>IF('Order Form'!$B$8="Name / Attent Of","",IF(ISNUMBER($H349),IF('Order Form'!$K$14="Yes",'Order Form'!$B$8,""),""))</f>
        <v/>
      </c>
      <c r="P349" s="108" t="str">
        <f>IF('Order Form'!$B$9="Company / Department","",IF(ISNUMBER($H349),IF('Order Form'!$K$14="Yes",'Order Form'!$B$9,""),""))</f>
        <v/>
      </c>
      <c r="Q349" s="100" t="str">
        <f>IF('Order Form'!$B$10="Address 1","",IF(ISNUMBER($H349),IF('Order Form'!$K$14="Yes",'Order Form'!$B$10,""),""))</f>
        <v/>
      </c>
      <c r="R349" s="100" t="str">
        <f>IF('Order Form'!$B$11="Address 2","",IF(ISNUMBER($H349),IF('Order Form'!$K$14="Yes",'Order Form'!$B$11,""),""))</f>
        <v/>
      </c>
      <c r="S349" s="108" t="str">
        <f>IF('Order Form'!$B$12="Address 3","",IF(ISNUMBER($H349),IF('Order Form'!$K$14="Yes",'Order Form'!$B$12,""),""))</f>
        <v/>
      </c>
      <c r="T349" s="100" t="str">
        <f>IF('Order Form'!$B$13="Town","",IF(ISNUMBER($H349),IF('Order Form'!$K$14="Yes",'Order Form'!$B$13,""),""))</f>
        <v/>
      </c>
      <c r="U349" s="46"/>
      <c r="V349" s="115" t="str">
        <f>IF('Order Form'!$B$14="Post Code","",IF(ISNUMBER($H349),IF('Order Form'!$K$14="Yes",'Order Form'!$B$14,""),""))</f>
        <v/>
      </c>
      <c r="W349" s="110" t="str">
        <f>IF('Order Form'!$B$15="Country","",IF(ISNUMBER($H349),IF('Order Form'!$K$14="Yes",VLOOKUP('Order Form'!$B$15,Lists!N:O,2,0),""),""))</f>
        <v/>
      </c>
      <c r="X349" s="112"/>
      <c r="Y349" s="111" t="str">
        <f>IF('Order Form'!$F$8="Phone","",IF(ISNUMBER($H349),IF('Order Form'!$K$14="Yes",'Order Form'!$F$8,""),""))</f>
        <v/>
      </c>
      <c r="Z349" s="109" t="str">
        <f>IF('Order Form'!$F$9="Email","",IF(ISNUMBER($H349),IF('Order Form'!$K$14="Yes",'Order Form'!$F$9,""),""))</f>
        <v/>
      </c>
      <c r="AA349" s="50"/>
      <c r="AC349" s="98" t="str">
        <f>IF(ISNUMBER(($H349)),LEFT('Order Form'!$K$10,2),"")</f>
        <v/>
      </c>
      <c r="AD349" s="46"/>
      <c r="AE349" s="98" t="str">
        <f>IF(AC349="GR",LEFT('Order Form'!$K$11,2),"")</f>
        <v/>
      </c>
      <c r="AF349" s="46"/>
      <c r="AG349" s="50"/>
      <c r="AH349" s="50"/>
      <c r="AI349" s="98" t="str">
        <f>IF(ISNUMBER(($H349)),IF('Order Form'!$K$16="Yes","P",""),"")</f>
        <v/>
      </c>
      <c r="AJ349" s="46"/>
      <c r="AK349" s="118"/>
      <c r="AL349" s="118"/>
      <c r="AM349" s="46"/>
      <c r="AN349" s="46"/>
      <c r="AO349" s="50"/>
      <c r="AP349" s="46"/>
      <c r="AQ349" s="50"/>
      <c r="AR349" s="50"/>
      <c r="AS349" s="50"/>
      <c r="AZ349" s="98" t="str">
        <f>IF(ISNUMBER(($H349)),IF('Order Form'!$K$15="Yes","Y",""),"")</f>
        <v/>
      </c>
      <c r="BD349" s="99" t="e">
        <f>IF('Order Form'!#REF!&gt;0,"OF"," ")</f>
        <v>#REF!</v>
      </c>
      <c r="BE349" s="98" t="e">
        <f>IF('Order Form'!#REF!&gt;0,"Y"," ")</f>
        <v>#REF!</v>
      </c>
      <c r="BF349" s="98" t="e">
        <f>IF('Order Form'!#REF!&gt;0,"STANDARD"," ")</f>
        <v>#REF!</v>
      </c>
    </row>
    <row r="350" spans="1:58">
      <c r="A350" s="46"/>
      <c r="B350" s="105" t="str">
        <f>IF(ISNUMBER(($H350)),'Order Form'!$D$5,"")</f>
        <v/>
      </c>
      <c r="C350" s="104" t="str">
        <f>IF(ISNUMBER(($H350)),'Order Form'!$G$5,"")</f>
        <v/>
      </c>
      <c r="D350" s="104" t="e">
        <f>IF('Order Form'!#REF!="","",IF(ISNUMBER(($H350)),'Order Form'!#REF!,""))</f>
        <v>#REF!</v>
      </c>
      <c r="E350" s="47"/>
      <c r="F350" s="103" t="str">
        <f>IF(ISNUMBER((H350)),SUBSTITUTE(SUBSTITUTE('Order Form'!#REF!,"-","")," ",""),"")</f>
        <v/>
      </c>
      <c r="G350" s="48"/>
      <c r="H350" s="102" t="e">
        <f>IF('Order Form'!#REF!&gt;0,'Order Form'!#REF!," ")</f>
        <v>#REF!</v>
      </c>
      <c r="I350" s="101" t="str">
        <f>IF('Order Form'!$K$13="Yes",(IF('Order Form'!#REF!&gt;0,"",IF('Order Form'!$K$10&lt;&gt;"GR - Gratis",IF('Order Form'!#REF!=0,"",IF(ISNUMBER($H350),'Order Form'!#REF!,"")),""))),"")</f>
        <v/>
      </c>
      <c r="J350" s="101" t="str">
        <f>IF('Order Form'!$K$13="Yes",(IF('Order Form'!#REF!=0,"",IF('Order Form'!$K$10&lt;&gt;"GR - Gratis",IF(ISNUMBER($H350),'Order Form'!#REF!,""),""))),"")</f>
        <v/>
      </c>
      <c r="K350" s="49"/>
      <c r="L350" s="101" t="e">
        <f>IF('Order Form'!#REF!&gt;0,"",IF('Order Form'!#REF!=0,"",IF('Order Form'!$K$10&lt;&gt;"GR - Gratis",IF('Order Form'!$K$12="Yes",IF(ISNUMBER($H350),'Order Form'!#REF!*100,""),""),"")))</f>
        <v>#REF!</v>
      </c>
      <c r="M350" s="101" t="e">
        <f>IF('Order Form'!#REF!&gt;0,"",IF('Order Form'!$K$17=0,"",IF('Order Form'!$K$17=0,"",IF('Order Form'!$K$10&lt;&gt;"GR - Gratis",IF('Order Form'!$K$12="Yes",IF(ISNUMBER($H350),'Order Form'!$K$17*100,""),""),""))))</f>
        <v>#REF!</v>
      </c>
      <c r="N350" s="50"/>
      <c r="O350" s="100" t="str">
        <f>IF('Order Form'!$B$8="Name / Attent Of","",IF(ISNUMBER($H350),IF('Order Form'!$K$14="Yes",'Order Form'!$B$8,""),""))</f>
        <v/>
      </c>
      <c r="P350" s="108" t="str">
        <f>IF('Order Form'!$B$9="Company / Department","",IF(ISNUMBER($H350),IF('Order Form'!$K$14="Yes",'Order Form'!$B$9,""),""))</f>
        <v/>
      </c>
      <c r="Q350" s="100" t="str">
        <f>IF('Order Form'!$B$10="Address 1","",IF(ISNUMBER($H350),IF('Order Form'!$K$14="Yes",'Order Form'!$B$10,""),""))</f>
        <v/>
      </c>
      <c r="R350" s="100" t="str">
        <f>IF('Order Form'!$B$11="Address 2","",IF(ISNUMBER($H350),IF('Order Form'!$K$14="Yes",'Order Form'!$B$11,""),""))</f>
        <v/>
      </c>
      <c r="S350" s="108" t="str">
        <f>IF('Order Form'!$B$12="Address 3","",IF(ISNUMBER($H350),IF('Order Form'!$K$14="Yes",'Order Form'!$B$12,""),""))</f>
        <v/>
      </c>
      <c r="T350" s="100" t="str">
        <f>IF('Order Form'!$B$13="Town","",IF(ISNUMBER($H350),IF('Order Form'!$K$14="Yes",'Order Form'!$B$13,""),""))</f>
        <v/>
      </c>
      <c r="U350" s="46"/>
      <c r="V350" s="115" t="str">
        <f>IF('Order Form'!$B$14="Post Code","",IF(ISNUMBER($H350),IF('Order Form'!$K$14="Yes",'Order Form'!$B$14,""),""))</f>
        <v/>
      </c>
      <c r="W350" s="110" t="str">
        <f>IF('Order Form'!$B$15="Country","",IF(ISNUMBER($H350),IF('Order Form'!$K$14="Yes",VLOOKUP('Order Form'!$B$15,Lists!N:O,2,0),""),""))</f>
        <v/>
      </c>
      <c r="X350" s="112"/>
      <c r="Y350" s="111" t="str">
        <f>IF('Order Form'!$F$8="Phone","",IF(ISNUMBER($H350),IF('Order Form'!$K$14="Yes",'Order Form'!$F$8,""),""))</f>
        <v/>
      </c>
      <c r="Z350" s="109" t="str">
        <f>IF('Order Form'!$F$9="Email","",IF(ISNUMBER($H350),IF('Order Form'!$K$14="Yes",'Order Form'!$F$9,""),""))</f>
        <v/>
      </c>
      <c r="AA350" s="50"/>
      <c r="AC350" s="98" t="str">
        <f>IF(ISNUMBER(($H350)),LEFT('Order Form'!$K$10,2),"")</f>
        <v/>
      </c>
      <c r="AD350" s="46"/>
      <c r="AE350" s="98" t="str">
        <f>IF(AC350="GR",LEFT('Order Form'!$K$11,2),"")</f>
        <v/>
      </c>
      <c r="AF350" s="46"/>
      <c r="AG350" s="50"/>
      <c r="AH350" s="50"/>
      <c r="AI350" s="98" t="str">
        <f>IF(ISNUMBER(($H350)),IF('Order Form'!$K$16="Yes","P",""),"")</f>
        <v/>
      </c>
      <c r="AJ350" s="46"/>
      <c r="AK350" s="118"/>
      <c r="AL350" s="118"/>
      <c r="AM350" s="46"/>
      <c r="AN350" s="46"/>
      <c r="AO350" s="50"/>
      <c r="AP350" s="46"/>
      <c r="AQ350" s="50"/>
      <c r="AR350" s="50"/>
      <c r="AS350" s="50"/>
      <c r="AZ350" s="98" t="str">
        <f>IF(ISNUMBER(($H350)),IF('Order Form'!$K$15="Yes","Y",""),"")</f>
        <v/>
      </c>
      <c r="BD350" s="99" t="e">
        <f>IF('Order Form'!#REF!&gt;0,"OF"," ")</f>
        <v>#REF!</v>
      </c>
      <c r="BE350" s="98" t="e">
        <f>IF('Order Form'!#REF!&gt;0,"Y"," ")</f>
        <v>#REF!</v>
      </c>
      <c r="BF350" s="98" t="e">
        <f>IF('Order Form'!#REF!&gt;0,"STANDARD"," ")</f>
        <v>#REF!</v>
      </c>
    </row>
    <row r="351" spans="1:58">
      <c r="A351" s="46"/>
      <c r="B351" s="105" t="str">
        <f>IF(ISNUMBER(($H351)),'Order Form'!$D$5,"")</f>
        <v/>
      </c>
      <c r="C351" s="104" t="str">
        <f>IF(ISNUMBER(($H351)),'Order Form'!$G$5,"")</f>
        <v/>
      </c>
      <c r="D351" s="104" t="e">
        <f>IF('Order Form'!#REF!="","",IF(ISNUMBER(($H351)),'Order Form'!#REF!,""))</f>
        <v>#REF!</v>
      </c>
      <c r="E351" s="47"/>
      <c r="F351" s="103" t="str">
        <f>IF(ISNUMBER((H351)),SUBSTITUTE(SUBSTITUTE('Order Form'!#REF!,"-","")," ",""),"")</f>
        <v/>
      </c>
      <c r="G351" s="48"/>
      <c r="H351" s="102" t="e">
        <f>IF('Order Form'!#REF!&gt;0,'Order Form'!#REF!," ")</f>
        <v>#REF!</v>
      </c>
      <c r="I351" s="101" t="str">
        <f>IF('Order Form'!$K$13="Yes",(IF('Order Form'!#REF!&gt;0,"",IF('Order Form'!$K$10&lt;&gt;"GR - Gratis",IF('Order Form'!#REF!=0,"",IF(ISNUMBER($H351),'Order Form'!#REF!,"")),""))),"")</f>
        <v/>
      </c>
      <c r="J351" s="101" t="str">
        <f>IF('Order Form'!$K$13="Yes",(IF('Order Form'!#REF!=0,"",IF('Order Form'!$K$10&lt;&gt;"GR - Gratis",IF(ISNUMBER($H351),'Order Form'!#REF!,""),""))),"")</f>
        <v/>
      </c>
      <c r="K351" s="49"/>
      <c r="L351" s="101" t="e">
        <f>IF('Order Form'!#REF!&gt;0,"",IF('Order Form'!#REF!=0,"",IF('Order Form'!$K$10&lt;&gt;"GR - Gratis",IF('Order Form'!$K$12="Yes",IF(ISNUMBER($H351),'Order Form'!#REF!*100,""),""),"")))</f>
        <v>#REF!</v>
      </c>
      <c r="M351" s="101" t="e">
        <f>IF('Order Form'!#REF!&gt;0,"",IF('Order Form'!$K$17=0,"",IF('Order Form'!$K$17=0,"",IF('Order Form'!$K$10&lt;&gt;"GR - Gratis",IF('Order Form'!$K$12="Yes",IF(ISNUMBER($H351),'Order Form'!$K$17*100,""),""),""))))</f>
        <v>#REF!</v>
      </c>
      <c r="N351" s="50"/>
      <c r="O351" s="100" t="str">
        <f>IF('Order Form'!$B$8="Name / Attent Of","",IF(ISNUMBER($H351),IF('Order Form'!$K$14="Yes",'Order Form'!$B$8,""),""))</f>
        <v/>
      </c>
      <c r="P351" s="108" t="str">
        <f>IF('Order Form'!$B$9="Company / Department","",IF(ISNUMBER($H351),IF('Order Form'!$K$14="Yes",'Order Form'!$B$9,""),""))</f>
        <v/>
      </c>
      <c r="Q351" s="100" t="str">
        <f>IF('Order Form'!$B$10="Address 1","",IF(ISNUMBER($H351),IF('Order Form'!$K$14="Yes",'Order Form'!$B$10,""),""))</f>
        <v/>
      </c>
      <c r="R351" s="100" t="str">
        <f>IF('Order Form'!$B$11="Address 2","",IF(ISNUMBER($H351),IF('Order Form'!$K$14="Yes",'Order Form'!$B$11,""),""))</f>
        <v/>
      </c>
      <c r="S351" s="108" t="str">
        <f>IF('Order Form'!$B$12="Address 3","",IF(ISNUMBER($H351),IF('Order Form'!$K$14="Yes",'Order Form'!$B$12,""),""))</f>
        <v/>
      </c>
      <c r="T351" s="100" t="str">
        <f>IF('Order Form'!$B$13="Town","",IF(ISNUMBER($H351),IF('Order Form'!$K$14="Yes",'Order Form'!$B$13,""),""))</f>
        <v/>
      </c>
      <c r="U351" s="46"/>
      <c r="V351" s="115" t="str">
        <f>IF('Order Form'!$B$14="Post Code","",IF(ISNUMBER($H351),IF('Order Form'!$K$14="Yes",'Order Form'!$B$14,""),""))</f>
        <v/>
      </c>
      <c r="W351" s="110" t="str">
        <f>IF('Order Form'!$B$15="Country","",IF(ISNUMBER($H351),IF('Order Form'!$K$14="Yes",VLOOKUP('Order Form'!$B$15,Lists!N:O,2,0),""),""))</f>
        <v/>
      </c>
      <c r="X351" s="112"/>
      <c r="Y351" s="111" t="str">
        <f>IF('Order Form'!$F$8="Phone","",IF(ISNUMBER($H351),IF('Order Form'!$K$14="Yes",'Order Form'!$F$8,""),""))</f>
        <v/>
      </c>
      <c r="Z351" s="109" t="str">
        <f>IF('Order Form'!$F$9="Email","",IF(ISNUMBER($H351),IF('Order Form'!$K$14="Yes",'Order Form'!$F$9,""),""))</f>
        <v/>
      </c>
      <c r="AA351" s="50"/>
      <c r="AC351" s="98" t="str">
        <f>IF(ISNUMBER(($H351)),LEFT('Order Form'!$K$10,2),"")</f>
        <v/>
      </c>
      <c r="AD351" s="46"/>
      <c r="AE351" s="98" t="str">
        <f>IF(AC351="GR",LEFT('Order Form'!$K$11,2),"")</f>
        <v/>
      </c>
      <c r="AF351" s="46"/>
      <c r="AG351" s="50"/>
      <c r="AH351" s="50"/>
      <c r="AI351" s="98" t="str">
        <f>IF(ISNUMBER(($H351)),IF('Order Form'!$K$16="Yes","P",""),"")</f>
        <v/>
      </c>
      <c r="AJ351" s="46"/>
      <c r="AK351" s="118"/>
      <c r="AL351" s="118"/>
      <c r="AM351" s="46"/>
      <c r="AN351" s="46"/>
      <c r="AO351" s="50"/>
      <c r="AP351" s="46"/>
      <c r="AQ351" s="50"/>
      <c r="AR351" s="50"/>
      <c r="AS351" s="50"/>
      <c r="AZ351" s="98" t="str">
        <f>IF(ISNUMBER(($H351)),IF('Order Form'!$K$15="Yes","Y",""),"")</f>
        <v/>
      </c>
      <c r="BD351" s="99" t="e">
        <f>IF('Order Form'!#REF!&gt;0,"OF"," ")</f>
        <v>#REF!</v>
      </c>
      <c r="BE351" s="98" t="e">
        <f>IF('Order Form'!#REF!&gt;0,"Y"," ")</f>
        <v>#REF!</v>
      </c>
      <c r="BF351" s="98" t="e">
        <f>IF('Order Form'!#REF!&gt;0,"STANDARD"," ")</f>
        <v>#REF!</v>
      </c>
    </row>
    <row r="352" spans="1:58">
      <c r="A352" s="46"/>
      <c r="B352" s="105" t="str">
        <f>IF(ISNUMBER(($H352)),'Order Form'!$D$5,"")</f>
        <v/>
      </c>
      <c r="C352" s="104" t="str">
        <f>IF(ISNUMBER(($H352)),'Order Form'!$G$5,"")</f>
        <v/>
      </c>
      <c r="D352" s="104" t="e">
        <f>IF('Order Form'!#REF!="","",IF(ISNUMBER(($H352)),'Order Form'!#REF!,""))</f>
        <v>#REF!</v>
      </c>
      <c r="E352" s="47"/>
      <c r="F352" s="103" t="str">
        <f>IF(ISNUMBER((H352)),SUBSTITUTE(SUBSTITUTE('Order Form'!#REF!,"-","")," ",""),"")</f>
        <v/>
      </c>
      <c r="G352" s="48"/>
      <c r="H352" s="102" t="e">
        <f>IF('Order Form'!#REF!&gt;0,'Order Form'!#REF!," ")</f>
        <v>#REF!</v>
      </c>
      <c r="I352" s="101" t="str">
        <f>IF('Order Form'!$K$13="Yes",(IF('Order Form'!#REF!&gt;0,"",IF('Order Form'!$K$10&lt;&gt;"GR - Gratis",IF('Order Form'!#REF!=0,"",IF(ISNUMBER($H352),'Order Form'!#REF!,"")),""))),"")</f>
        <v/>
      </c>
      <c r="J352" s="101" t="str">
        <f>IF('Order Form'!$K$13="Yes",(IF('Order Form'!#REF!=0,"",IF('Order Form'!$K$10&lt;&gt;"GR - Gratis",IF(ISNUMBER($H352),'Order Form'!#REF!,""),""))),"")</f>
        <v/>
      </c>
      <c r="K352" s="49"/>
      <c r="L352" s="101" t="e">
        <f>IF('Order Form'!#REF!&gt;0,"",IF('Order Form'!#REF!=0,"",IF('Order Form'!$K$10&lt;&gt;"GR - Gratis",IF('Order Form'!$K$12="Yes",IF(ISNUMBER($H352),'Order Form'!#REF!*100,""),""),"")))</f>
        <v>#REF!</v>
      </c>
      <c r="M352" s="101" t="e">
        <f>IF('Order Form'!#REF!&gt;0,"",IF('Order Form'!$K$17=0,"",IF('Order Form'!$K$17=0,"",IF('Order Form'!$K$10&lt;&gt;"GR - Gratis",IF('Order Form'!$K$12="Yes",IF(ISNUMBER($H352),'Order Form'!$K$17*100,""),""),""))))</f>
        <v>#REF!</v>
      </c>
      <c r="N352" s="50"/>
      <c r="O352" s="100" t="str">
        <f>IF('Order Form'!$B$8="Name / Attent Of","",IF(ISNUMBER($H352),IF('Order Form'!$K$14="Yes",'Order Form'!$B$8,""),""))</f>
        <v/>
      </c>
      <c r="P352" s="108" t="str">
        <f>IF('Order Form'!$B$9="Company / Department","",IF(ISNUMBER($H352),IF('Order Form'!$K$14="Yes",'Order Form'!$B$9,""),""))</f>
        <v/>
      </c>
      <c r="Q352" s="100" t="str">
        <f>IF('Order Form'!$B$10="Address 1","",IF(ISNUMBER($H352),IF('Order Form'!$K$14="Yes",'Order Form'!$B$10,""),""))</f>
        <v/>
      </c>
      <c r="R352" s="100" t="str">
        <f>IF('Order Form'!$B$11="Address 2","",IF(ISNUMBER($H352),IF('Order Form'!$K$14="Yes",'Order Form'!$B$11,""),""))</f>
        <v/>
      </c>
      <c r="S352" s="108" t="str">
        <f>IF('Order Form'!$B$12="Address 3","",IF(ISNUMBER($H352),IF('Order Form'!$K$14="Yes",'Order Form'!$B$12,""),""))</f>
        <v/>
      </c>
      <c r="T352" s="100" t="str">
        <f>IF('Order Form'!$B$13="Town","",IF(ISNUMBER($H352),IF('Order Form'!$K$14="Yes",'Order Form'!$B$13,""),""))</f>
        <v/>
      </c>
      <c r="U352" s="46"/>
      <c r="V352" s="115" t="str">
        <f>IF('Order Form'!$B$14="Post Code","",IF(ISNUMBER($H352),IF('Order Form'!$K$14="Yes",'Order Form'!$B$14,""),""))</f>
        <v/>
      </c>
      <c r="W352" s="110" t="str">
        <f>IF('Order Form'!$B$15="Country","",IF(ISNUMBER($H352),IF('Order Form'!$K$14="Yes",VLOOKUP('Order Form'!$B$15,Lists!N:O,2,0),""),""))</f>
        <v/>
      </c>
      <c r="X352" s="112"/>
      <c r="Y352" s="111" t="str">
        <f>IF('Order Form'!$F$8="Phone","",IF(ISNUMBER($H352),IF('Order Form'!$K$14="Yes",'Order Form'!$F$8,""),""))</f>
        <v/>
      </c>
      <c r="Z352" s="109" t="str">
        <f>IF('Order Form'!$F$9="Email","",IF(ISNUMBER($H352),IF('Order Form'!$K$14="Yes",'Order Form'!$F$9,""),""))</f>
        <v/>
      </c>
      <c r="AA352" s="50"/>
      <c r="AC352" s="98" t="str">
        <f>IF(ISNUMBER(($H352)),LEFT('Order Form'!$K$10,2),"")</f>
        <v/>
      </c>
      <c r="AD352" s="46"/>
      <c r="AE352" s="98" t="str">
        <f>IF(AC352="GR",LEFT('Order Form'!$K$11,2),"")</f>
        <v/>
      </c>
      <c r="AF352" s="46"/>
      <c r="AG352" s="50"/>
      <c r="AH352" s="50"/>
      <c r="AI352" s="98" t="str">
        <f>IF(ISNUMBER(($H352)),IF('Order Form'!$K$16="Yes","P",""),"")</f>
        <v/>
      </c>
      <c r="AJ352" s="46"/>
      <c r="AK352" s="118"/>
      <c r="AL352" s="118"/>
      <c r="AM352" s="46"/>
      <c r="AN352" s="46"/>
      <c r="AO352" s="50"/>
      <c r="AP352" s="46"/>
      <c r="AQ352" s="50"/>
      <c r="AR352" s="50"/>
      <c r="AS352" s="50"/>
      <c r="AZ352" s="98" t="str">
        <f>IF(ISNUMBER(($H352)),IF('Order Form'!$K$15="Yes","Y",""),"")</f>
        <v/>
      </c>
      <c r="BD352" s="99" t="e">
        <f>IF('Order Form'!#REF!&gt;0,"OF"," ")</f>
        <v>#REF!</v>
      </c>
      <c r="BE352" s="98" t="e">
        <f>IF('Order Form'!#REF!&gt;0,"Y"," ")</f>
        <v>#REF!</v>
      </c>
      <c r="BF352" s="98" t="e">
        <f>IF('Order Form'!#REF!&gt;0,"STANDARD"," ")</f>
        <v>#REF!</v>
      </c>
    </row>
    <row r="353" spans="1:58">
      <c r="A353" s="46"/>
      <c r="B353" s="105" t="str">
        <f>IF(ISNUMBER(($H353)),'Order Form'!$D$5,"")</f>
        <v/>
      </c>
      <c r="C353" s="104" t="str">
        <f>IF(ISNUMBER(($H353)),'Order Form'!$G$5,"")</f>
        <v/>
      </c>
      <c r="D353" s="104" t="e">
        <f>IF('Order Form'!#REF!="","",IF(ISNUMBER(($H353)),'Order Form'!#REF!,""))</f>
        <v>#REF!</v>
      </c>
      <c r="E353" s="47"/>
      <c r="F353" s="103" t="str">
        <f>IF(ISNUMBER((H353)),SUBSTITUTE(SUBSTITUTE('Order Form'!#REF!,"-","")," ",""),"")</f>
        <v/>
      </c>
      <c r="G353" s="48"/>
      <c r="H353" s="102" t="e">
        <f>IF('Order Form'!#REF!&gt;0,'Order Form'!#REF!," ")</f>
        <v>#REF!</v>
      </c>
      <c r="I353" s="101" t="str">
        <f>IF('Order Form'!$K$13="Yes",(IF('Order Form'!#REF!&gt;0,"",IF('Order Form'!$K$10&lt;&gt;"GR - Gratis",IF('Order Form'!#REF!=0,"",IF(ISNUMBER($H353),'Order Form'!#REF!,"")),""))),"")</f>
        <v/>
      </c>
      <c r="J353" s="101" t="str">
        <f>IF('Order Form'!$K$13="Yes",(IF('Order Form'!#REF!=0,"",IF('Order Form'!$K$10&lt;&gt;"GR - Gratis",IF(ISNUMBER($H353),'Order Form'!#REF!,""),""))),"")</f>
        <v/>
      </c>
      <c r="K353" s="49"/>
      <c r="L353" s="101" t="e">
        <f>IF('Order Form'!#REF!&gt;0,"",IF('Order Form'!#REF!=0,"",IF('Order Form'!$K$10&lt;&gt;"GR - Gratis",IF('Order Form'!$K$12="Yes",IF(ISNUMBER($H353),'Order Form'!#REF!*100,""),""),"")))</f>
        <v>#REF!</v>
      </c>
      <c r="M353" s="101" t="e">
        <f>IF('Order Form'!#REF!&gt;0,"",IF('Order Form'!$K$17=0,"",IF('Order Form'!$K$17=0,"",IF('Order Form'!$K$10&lt;&gt;"GR - Gratis",IF('Order Form'!$K$12="Yes",IF(ISNUMBER($H353),'Order Form'!$K$17*100,""),""),""))))</f>
        <v>#REF!</v>
      </c>
      <c r="N353" s="50"/>
      <c r="O353" s="100" t="str">
        <f>IF('Order Form'!$B$8="Name / Attent Of","",IF(ISNUMBER($H353),IF('Order Form'!$K$14="Yes",'Order Form'!$B$8,""),""))</f>
        <v/>
      </c>
      <c r="P353" s="108" t="str">
        <f>IF('Order Form'!$B$9="Company / Department","",IF(ISNUMBER($H353),IF('Order Form'!$K$14="Yes",'Order Form'!$B$9,""),""))</f>
        <v/>
      </c>
      <c r="Q353" s="100" t="str">
        <f>IF('Order Form'!$B$10="Address 1","",IF(ISNUMBER($H353),IF('Order Form'!$K$14="Yes",'Order Form'!$B$10,""),""))</f>
        <v/>
      </c>
      <c r="R353" s="100" t="str">
        <f>IF('Order Form'!$B$11="Address 2","",IF(ISNUMBER($H353),IF('Order Form'!$K$14="Yes",'Order Form'!$B$11,""),""))</f>
        <v/>
      </c>
      <c r="S353" s="108" t="str">
        <f>IF('Order Form'!$B$12="Address 3","",IF(ISNUMBER($H353),IF('Order Form'!$K$14="Yes",'Order Form'!$B$12,""),""))</f>
        <v/>
      </c>
      <c r="T353" s="100" t="str">
        <f>IF('Order Form'!$B$13="Town","",IF(ISNUMBER($H353),IF('Order Form'!$K$14="Yes",'Order Form'!$B$13,""),""))</f>
        <v/>
      </c>
      <c r="U353" s="46"/>
      <c r="V353" s="115" t="str">
        <f>IF('Order Form'!$B$14="Post Code","",IF(ISNUMBER($H353),IF('Order Form'!$K$14="Yes",'Order Form'!$B$14,""),""))</f>
        <v/>
      </c>
      <c r="W353" s="110" t="str">
        <f>IF('Order Form'!$B$15="Country","",IF(ISNUMBER($H353),IF('Order Form'!$K$14="Yes",VLOOKUP('Order Form'!$B$15,Lists!N:O,2,0),""),""))</f>
        <v/>
      </c>
      <c r="X353" s="112"/>
      <c r="Y353" s="111" t="str">
        <f>IF('Order Form'!$F$8="Phone","",IF(ISNUMBER($H353),IF('Order Form'!$K$14="Yes",'Order Form'!$F$8,""),""))</f>
        <v/>
      </c>
      <c r="Z353" s="109" t="str">
        <f>IF('Order Form'!$F$9="Email","",IF(ISNUMBER($H353),IF('Order Form'!$K$14="Yes",'Order Form'!$F$9,""),""))</f>
        <v/>
      </c>
      <c r="AA353" s="50"/>
      <c r="AC353" s="98" t="str">
        <f>IF(ISNUMBER(($H353)),LEFT('Order Form'!$K$10,2),"")</f>
        <v/>
      </c>
      <c r="AD353" s="46"/>
      <c r="AE353" s="98" t="str">
        <f>IF(AC353="GR",LEFT('Order Form'!$K$11,2),"")</f>
        <v/>
      </c>
      <c r="AF353" s="46"/>
      <c r="AG353" s="50"/>
      <c r="AH353" s="50"/>
      <c r="AI353" s="98" t="str">
        <f>IF(ISNUMBER(($H353)),IF('Order Form'!$K$16="Yes","P",""),"")</f>
        <v/>
      </c>
      <c r="AJ353" s="46"/>
      <c r="AK353" s="118"/>
      <c r="AL353" s="118"/>
      <c r="AM353" s="46"/>
      <c r="AN353" s="46"/>
      <c r="AO353" s="50"/>
      <c r="AP353" s="46"/>
      <c r="AQ353" s="50"/>
      <c r="AR353" s="50"/>
      <c r="AS353" s="50"/>
      <c r="AZ353" s="98" t="str">
        <f>IF(ISNUMBER(($H353)),IF('Order Form'!$K$15="Yes","Y",""),"")</f>
        <v/>
      </c>
      <c r="BD353" s="99" t="e">
        <f>IF('Order Form'!#REF!&gt;0,"OF"," ")</f>
        <v>#REF!</v>
      </c>
      <c r="BE353" s="98" t="e">
        <f>IF('Order Form'!#REF!&gt;0,"Y"," ")</f>
        <v>#REF!</v>
      </c>
      <c r="BF353" s="98" t="e">
        <f>IF('Order Form'!#REF!&gt;0,"STANDARD"," ")</f>
        <v>#REF!</v>
      </c>
    </row>
    <row r="354" spans="1:58">
      <c r="A354" s="46"/>
      <c r="B354" s="105" t="str">
        <f>IF(ISNUMBER(($H354)),'Order Form'!$D$5,"")</f>
        <v/>
      </c>
      <c r="C354" s="104" t="str">
        <f>IF(ISNUMBER(($H354)),'Order Form'!$G$5,"")</f>
        <v/>
      </c>
      <c r="D354" s="104" t="e">
        <f>IF('Order Form'!#REF!="","",IF(ISNUMBER(($H354)),'Order Form'!#REF!,""))</f>
        <v>#REF!</v>
      </c>
      <c r="E354" s="47"/>
      <c r="F354" s="103" t="str">
        <f>IF(ISNUMBER((H354)),SUBSTITUTE(SUBSTITUTE('Order Form'!#REF!,"-","")," ",""),"")</f>
        <v/>
      </c>
      <c r="G354" s="48"/>
      <c r="H354" s="102" t="e">
        <f>IF('Order Form'!#REF!&gt;0,'Order Form'!#REF!," ")</f>
        <v>#REF!</v>
      </c>
      <c r="I354" s="101" t="str">
        <f>IF('Order Form'!$K$13="Yes",(IF('Order Form'!#REF!&gt;0,"",IF('Order Form'!$K$10&lt;&gt;"GR - Gratis",IF('Order Form'!#REF!=0,"",IF(ISNUMBER($H354),'Order Form'!#REF!,"")),""))),"")</f>
        <v/>
      </c>
      <c r="J354" s="101" t="str">
        <f>IF('Order Form'!$K$13="Yes",(IF('Order Form'!#REF!=0,"",IF('Order Form'!$K$10&lt;&gt;"GR - Gratis",IF(ISNUMBER($H354),'Order Form'!#REF!,""),""))),"")</f>
        <v/>
      </c>
      <c r="K354" s="49"/>
      <c r="L354" s="101" t="e">
        <f>IF('Order Form'!#REF!&gt;0,"",IF('Order Form'!#REF!=0,"",IF('Order Form'!$K$10&lt;&gt;"GR - Gratis",IF('Order Form'!$K$12="Yes",IF(ISNUMBER($H354),'Order Form'!#REF!*100,""),""),"")))</f>
        <v>#REF!</v>
      </c>
      <c r="M354" s="101" t="e">
        <f>IF('Order Form'!#REF!&gt;0,"",IF('Order Form'!$K$17=0,"",IF('Order Form'!$K$17=0,"",IF('Order Form'!$K$10&lt;&gt;"GR - Gratis",IF('Order Form'!$K$12="Yes",IF(ISNUMBER($H354),'Order Form'!$K$17*100,""),""),""))))</f>
        <v>#REF!</v>
      </c>
      <c r="N354" s="50"/>
      <c r="O354" s="100" t="str">
        <f>IF('Order Form'!$B$8="Name / Attent Of","",IF(ISNUMBER($H354),IF('Order Form'!$K$14="Yes",'Order Form'!$B$8,""),""))</f>
        <v/>
      </c>
      <c r="P354" s="108" t="str">
        <f>IF('Order Form'!$B$9="Company / Department","",IF(ISNUMBER($H354),IF('Order Form'!$K$14="Yes",'Order Form'!$B$9,""),""))</f>
        <v/>
      </c>
      <c r="Q354" s="100" t="str">
        <f>IF('Order Form'!$B$10="Address 1","",IF(ISNUMBER($H354),IF('Order Form'!$K$14="Yes",'Order Form'!$B$10,""),""))</f>
        <v/>
      </c>
      <c r="R354" s="100" t="str">
        <f>IF('Order Form'!$B$11="Address 2","",IF(ISNUMBER($H354),IF('Order Form'!$K$14="Yes",'Order Form'!$B$11,""),""))</f>
        <v/>
      </c>
      <c r="S354" s="108" t="str">
        <f>IF('Order Form'!$B$12="Address 3","",IF(ISNUMBER($H354),IF('Order Form'!$K$14="Yes",'Order Form'!$B$12,""),""))</f>
        <v/>
      </c>
      <c r="T354" s="100" t="str">
        <f>IF('Order Form'!$B$13="Town","",IF(ISNUMBER($H354),IF('Order Form'!$K$14="Yes",'Order Form'!$B$13,""),""))</f>
        <v/>
      </c>
      <c r="U354" s="46"/>
      <c r="V354" s="115" t="str">
        <f>IF('Order Form'!$B$14="Post Code","",IF(ISNUMBER($H354),IF('Order Form'!$K$14="Yes",'Order Form'!$B$14,""),""))</f>
        <v/>
      </c>
      <c r="W354" s="110" t="str">
        <f>IF('Order Form'!$B$15="Country","",IF(ISNUMBER($H354),IF('Order Form'!$K$14="Yes",VLOOKUP('Order Form'!$B$15,Lists!N:O,2,0),""),""))</f>
        <v/>
      </c>
      <c r="X354" s="112"/>
      <c r="Y354" s="111" t="str">
        <f>IF('Order Form'!$F$8="Phone","",IF(ISNUMBER($H354),IF('Order Form'!$K$14="Yes",'Order Form'!$F$8,""),""))</f>
        <v/>
      </c>
      <c r="Z354" s="109" t="str">
        <f>IF('Order Form'!$F$9="Email","",IF(ISNUMBER($H354),IF('Order Form'!$K$14="Yes",'Order Form'!$F$9,""),""))</f>
        <v/>
      </c>
      <c r="AA354" s="50"/>
      <c r="AC354" s="98" t="str">
        <f>IF(ISNUMBER(($H354)),LEFT('Order Form'!$K$10,2),"")</f>
        <v/>
      </c>
      <c r="AD354" s="46"/>
      <c r="AE354" s="98" t="str">
        <f>IF(AC354="GR",LEFT('Order Form'!$K$11,2),"")</f>
        <v/>
      </c>
      <c r="AF354" s="46"/>
      <c r="AG354" s="50"/>
      <c r="AH354" s="50"/>
      <c r="AI354" s="98" t="str">
        <f>IF(ISNUMBER(($H354)),IF('Order Form'!$K$16="Yes","P",""),"")</f>
        <v/>
      </c>
      <c r="AJ354" s="46"/>
      <c r="AK354" s="118"/>
      <c r="AL354" s="118"/>
      <c r="AM354" s="46"/>
      <c r="AN354" s="46"/>
      <c r="AO354" s="50"/>
      <c r="AP354" s="46"/>
      <c r="AQ354" s="50"/>
      <c r="AR354" s="50"/>
      <c r="AS354" s="50"/>
      <c r="AZ354" s="98" t="str">
        <f>IF(ISNUMBER(($H354)),IF('Order Form'!$K$15="Yes","Y",""),"")</f>
        <v/>
      </c>
      <c r="BD354" s="99" t="e">
        <f>IF('Order Form'!#REF!&gt;0,"OF"," ")</f>
        <v>#REF!</v>
      </c>
      <c r="BE354" s="98" t="e">
        <f>IF('Order Form'!#REF!&gt;0,"Y"," ")</f>
        <v>#REF!</v>
      </c>
      <c r="BF354" s="98" t="e">
        <f>IF('Order Form'!#REF!&gt;0,"STANDARD"," ")</f>
        <v>#REF!</v>
      </c>
    </row>
    <row r="355" spans="1:58">
      <c r="A355" s="46"/>
      <c r="B355" s="105" t="str">
        <f>IF(ISNUMBER(($H355)),'Order Form'!$D$5,"")</f>
        <v/>
      </c>
      <c r="C355" s="104" t="str">
        <f>IF(ISNUMBER(($H355)),'Order Form'!$G$5,"")</f>
        <v/>
      </c>
      <c r="D355" s="104" t="e">
        <f>IF('Order Form'!#REF!="","",IF(ISNUMBER(($H355)),'Order Form'!#REF!,""))</f>
        <v>#REF!</v>
      </c>
      <c r="E355" s="47"/>
      <c r="F355" s="103" t="str">
        <f>IF(ISNUMBER((H355)),SUBSTITUTE(SUBSTITUTE('Order Form'!#REF!,"-","")," ",""),"")</f>
        <v/>
      </c>
      <c r="G355" s="48"/>
      <c r="H355" s="102" t="e">
        <f>IF('Order Form'!#REF!&gt;0,'Order Form'!#REF!," ")</f>
        <v>#REF!</v>
      </c>
      <c r="I355" s="101" t="str">
        <f>IF('Order Form'!$K$13="Yes",(IF('Order Form'!#REF!&gt;0,"",IF('Order Form'!$K$10&lt;&gt;"GR - Gratis",IF('Order Form'!#REF!=0,"",IF(ISNUMBER($H355),'Order Form'!#REF!,"")),""))),"")</f>
        <v/>
      </c>
      <c r="J355" s="101" t="str">
        <f>IF('Order Form'!$K$13="Yes",(IF('Order Form'!#REF!=0,"",IF('Order Form'!$K$10&lt;&gt;"GR - Gratis",IF(ISNUMBER($H355),'Order Form'!#REF!,""),""))),"")</f>
        <v/>
      </c>
      <c r="K355" s="49"/>
      <c r="L355" s="101" t="e">
        <f>IF('Order Form'!#REF!&gt;0,"",IF('Order Form'!#REF!=0,"",IF('Order Form'!$K$10&lt;&gt;"GR - Gratis",IF('Order Form'!$K$12="Yes",IF(ISNUMBER($H355),'Order Form'!#REF!*100,""),""),"")))</f>
        <v>#REF!</v>
      </c>
      <c r="M355" s="101" t="e">
        <f>IF('Order Form'!#REF!&gt;0,"",IF('Order Form'!$K$17=0,"",IF('Order Form'!$K$17=0,"",IF('Order Form'!$K$10&lt;&gt;"GR - Gratis",IF('Order Form'!$K$12="Yes",IF(ISNUMBER($H355),'Order Form'!$K$17*100,""),""),""))))</f>
        <v>#REF!</v>
      </c>
      <c r="N355" s="50"/>
      <c r="O355" s="100" t="str">
        <f>IF('Order Form'!$B$8="Name / Attent Of","",IF(ISNUMBER($H355),IF('Order Form'!$K$14="Yes",'Order Form'!$B$8,""),""))</f>
        <v/>
      </c>
      <c r="P355" s="108" t="str">
        <f>IF('Order Form'!$B$9="Company / Department","",IF(ISNUMBER($H355),IF('Order Form'!$K$14="Yes",'Order Form'!$B$9,""),""))</f>
        <v/>
      </c>
      <c r="Q355" s="100" t="str">
        <f>IF('Order Form'!$B$10="Address 1","",IF(ISNUMBER($H355),IF('Order Form'!$K$14="Yes",'Order Form'!$B$10,""),""))</f>
        <v/>
      </c>
      <c r="R355" s="100" t="str">
        <f>IF('Order Form'!$B$11="Address 2","",IF(ISNUMBER($H355),IF('Order Form'!$K$14="Yes",'Order Form'!$B$11,""),""))</f>
        <v/>
      </c>
      <c r="S355" s="108" t="str">
        <f>IF('Order Form'!$B$12="Address 3","",IF(ISNUMBER($H355),IF('Order Form'!$K$14="Yes",'Order Form'!$B$12,""),""))</f>
        <v/>
      </c>
      <c r="T355" s="100" t="str">
        <f>IF('Order Form'!$B$13="Town","",IF(ISNUMBER($H355),IF('Order Form'!$K$14="Yes",'Order Form'!$B$13,""),""))</f>
        <v/>
      </c>
      <c r="U355" s="46"/>
      <c r="V355" s="115" t="str">
        <f>IF('Order Form'!$B$14="Post Code","",IF(ISNUMBER($H355),IF('Order Form'!$K$14="Yes",'Order Form'!$B$14,""),""))</f>
        <v/>
      </c>
      <c r="W355" s="110" t="str">
        <f>IF('Order Form'!$B$15="Country","",IF(ISNUMBER($H355),IF('Order Form'!$K$14="Yes",VLOOKUP('Order Form'!$B$15,Lists!N:O,2,0),""),""))</f>
        <v/>
      </c>
      <c r="X355" s="112"/>
      <c r="Y355" s="111" t="str">
        <f>IF('Order Form'!$F$8="Phone","",IF(ISNUMBER($H355),IF('Order Form'!$K$14="Yes",'Order Form'!$F$8,""),""))</f>
        <v/>
      </c>
      <c r="Z355" s="109" t="str">
        <f>IF('Order Form'!$F$9="Email","",IF(ISNUMBER($H355),IF('Order Form'!$K$14="Yes",'Order Form'!$F$9,""),""))</f>
        <v/>
      </c>
      <c r="AA355" s="50"/>
      <c r="AC355" s="98" t="str">
        <f>IF(ISNUMBER(($H355)),LEFT('Order Form'!$K$10,2),"")</f>
        <v/>
      </c>
      <c r="AD355" s="46"/>
      <c r="AE355" s="98" t="str">
        <f>IF(AC355="GR",LEFT('Order Form'!$K$11,2),"")</f>
        <v/>
      </c>
      <c r="AF355" s="46"/>
      <c r="AG355" s="50"/>
      <c r="AH355" s="50"/>
      <c r="AI355" s="98" t="str">
        <f>IF(ISNUMBER(($H355)),IF('Order Form'!$K$16="Yes","P",""),"")</f>
        <v/>
      </c>
      <c r="AJ355" s="46"/>
      <c r="AK355" s="118"/>
      <c r="AL355" s="118"/>
      <c r="AM355" s="46"/>
      <c r="AN355" s="46"/>
      <c r="AO355" s="50"/>
      <c r="AP355" s="46"/>
      <c r="AQ355" s="50"/>
      <c r="AR355" s="50"/>
      <c r="AS355" s="50"/>
      <c r="AZ355" s="98" t="str">
        <f>IF(ISNUMBER(($H355)),IF('Order Form'!$K$15="Yes","Y",""),"")</f>
        <v/>
      </c>
      <c r="BD355" s="99" t="e">
        <f>IF('Order Form'!#REF!&gt;0,"OF"," ")</f>
        <v>#REF!</v>
      </c>
      <c r="BE355" s="98" t="e">
        <f>IF('Order Form'!#REF!&gt;0,"Y"," ")</f>
        <v>#REF!</v>
      </c>
      <c r="BF355" s="98" t="e">
        <f>IF('Order Form'!#REF!&gt;0,"STANDARD"," ")</f>
        <v>#REF!</v>
      </c>
    </row>
    <row r="356" spans="1:58">
      <c r="A356" s="46"/>
      <c r="B356" s="105" t="str">
        <f>IF(ISNUMBER(($H356)),'Order Form'!$D$5,"")</f>
        <v/>
      </c>
      <c r="C356" s="104" t="str">
        <f>IF(ISNUMBER(($H356)),'Order Form'!$G$5,"")</f>
        <v/>
      </c>
      <c r="D356" s="104" t="e">
        <f>IF('Order Form'!#REF!="","",IF(ISNUMBER(($H356)),'Order Form'!#REF!,""))</f>
        <v>#REF!</v>
      </c>
      <c r="E356" s="47"/>
      <c r="F356" s="103" t="str">
        <f>IF(ISNUMBER((H356)),SUBSTITUTE(SUBSTITUTE('Order Form'!#REF!,"-","")," ",""),"")</f>
        <v/>
      </c>
      <c r="G356" s="48"/>
      <c r="H356" s="102" t="e">
        <f>IF('Order Form'!#REF!&gt;0,'Order Form'!#REF!," ")</f>
        <v>#REF!</v>
      </c>
      <c r="I356" s="101" t="str">
        <f>IF('Order Form'!$K$13="Yes",(IF('Order Form'!#REF!&gt;0,"",IF('Order Form'!$K$10&lt;&gt;"GR - Gratis",IF('Order Form'!#REF!=0,"",IF(ISNUMBER($H356),'Order Form'!#REF!,"")),""))),"")</f>
        <v/>
      </c>
      <c r="J356" s="101" t="str">
        <f>IF('Order Form'!$K$13="Yes",(IF('Order Form'!#REF!=0,"",IF('Order Form'!$K$10&lt;&gt;"GR - Gratis",IF(ISNUMBER($H356),'Order Form'!#REF!,""),""))),"")</f>
        <v/>
      </c>
      <c r="K356" s="49"/>
      <c r="L356" s="101" t="e">
        <f>IF('Order Form'!#REF!&gt;0,"",IF('Order Form'!#REF!=0,"",IF('Order Form'!$K$10&lt;&gt;"GR - Gratis",IF('Order Form'!$K$12="Yes",IF(ISNUMBER($H356),'Order Form'!#REF!*100,""),""),"")))</f>
        <v>#REF!</v>
      </c>
      <c r="M356" s="101" t="e">
        <f>IF('Order Form'!#REF!&gt;0,"",IF('Order Form'!$K$17=0,"",IF('Order Form'!$K$17=0,"",IF('Order Form'!$K$10&lt;&gt;"GR - Gratis",IF('Order Form'!$K$12="Yes",IF(ISNUMBER($H356),'Order Form'!$K$17*100,""),""),""))))</f>
        <v>#REF!</v>
      </c>
      <c r="N356" s="50"/>
      <c r="O356" s="100" t="str">
        <f>IF('Order Form'!$B$8="Name / Attent Of","",IF(ISNUMBER($H356),IF('Order Form'!$K$14="Yes",'Order Form'!$B$8,""),""))</f>
        <v/>
      </c>
      <c r="P356" s="108" t="str">
        <f>IF('Order Form'!$B$9="Company / Department","",IF(ISNUMBER($H356),IF('Order Form'!$K$14="Yes",'Order Form'!$B$9,""),""))</f>
        <v/>
      </c>
      <c r="Q356" s="100" t="str">
        <f>IF('Order Form'!$B$10="Address 1","",IF(ISNUMBER($H356),IF('Order Form'!$K$14="Yes",'Order Form'!$B$10,""),""))</f>
        <v/>
      </c>
      <c r="R356" s="100" t="str">
        <f>IF('Order Form'!$B$11="Address 2","",IF(ISNUMBER($H356),IF('Order Form'!$K$14="Yes",'Order Form'!$B$11,""),""))</f>
        <v/>
      </c>
      <c r="S356" s="108" t="str">
        <f>IF('Order Form'!$B$12="Address 3","",IF(ISNUMBER($H356),IF('Order Form'!$K$14="Yes",'Order Form'!$B$12,""),""))</f>
        <v/>
      </c>
      <c r="T356" s="100" t="str">
        <f>IF('Order Form'!$B$13="Town","",IF(ISNUMBER($H356),IF('Order Form'!$K$14="Yes",'Order Form'!$B$13,""),""))</f>
        <v/>
      </c>
      <c r="U356" s="46"/>
      <c r="V356" s="115" t="str">
        <f>IF('Order Form'!$B$14="Post Code","",IF(ISNUMBER($H356),IF('Order Form'!$K$14="Yes",'Order Form'!$B$14,""),""))</f>
        <v/>
      </c>
      <c r="W356" s="110" t="str">
        <f>IF('Order Form'!$B$15="Country","",IF(ISNUMBER($H356),IF('Order Form'!$K$14="Yes",VLOOKUP('Order Form'!$B$15,Lists!N:O,2,0),""),""))</f>
        <v/>
      </c>
      <c r="X356" s="112"/>
      <c r="Y356" s="111" t="str">
        <f>IF('Order Form'!$F$8="Phone","",IF(ISNUMBER($H356),IF('Order Form'!$K$14="Yes",'Order Form'!$F$8,""),""))</f>
        <v/>
      </c>
      <c r="Z356" s="109" t="str">
        <f>IF('Order Form'!$F$9="Email","",IF(ISNUMBER($H356),IF('Order Form'!$K$14="Yes",'Order Form'!$F$9,""),""))</f>
        <v/>
      </c>
      <c r="AA356" s="50"/>
      <c r="AC356" s="98" t="str">
        <f>IF(ISNUMBER(($H356)),LEFT('Order Form'!$K$10,2),"")</f>
        <v/>
      </c>
      <c r="AD356" s="46"/>
      <c r="AE356" s="98" t="str">
        <f>IF(AC356="GR",LEFT('Order Form'!$K$11,2),"")</f>
        <v/>
      </c>
      <c r="AF356" s="46"/>
      <c r="AG356" s="50"/>
      <c r="AH356" s="50"/>
      <c r="AI356" s="98" t="str">
        <f>IF(ISNUMBER(($H356)),IF('Order Form'!$K$16="Yes","P",""),"")</f>
        <v/>
      </c>
      <c r="AJ356" s="46"/>
      <c r="AK356" s="118"/>
      <c r="AL356" s="118"/>
      <c r="AM356" s="46"/>
      <c r="AN356" s="46"/>
      <c r="AO356" s="50"/>
      <c r="AP356" s="46"/>
      <c r="AQ356" s="50"/>
      <c r="AR356" s="50"/>
      <c r="AS356" s="50"/>
      <c r="AZ356" s="98" t="str">
        <f>IF(ISNUMBER(($H356)),IF('Order Form'!$K$15="Yes","Y",""),"")</f>
        <v/>
      </c>
      <c r="BD356" s="99" t="e">
        <f>IF('Order Form'!#REF!&gt;0,"OF"," ")</f>
        <v>#REF!</v>
      </c>
      <c r="BE356" s="98" t="e">
        <f>IF('Order Form'!#REF!&gt;0,"Y"," ")</f>
        <v>#REF!</v>
      </c>
      <c r="BF356" s="98" t="e">
        <f>IF('Order Form'!#REF!&gt;0,"STANDARD"," ")</f>
        <v>#REF!</v>
      </c>
    </row>
    <row r="357" spans="1:58">
      <c r="A357" s="46"/>
      <c r="B357" s="105" t="str">
        <f>IF(ISNUMBER(($H357)),'Order Form'!$D$5,"")</f>
        <v/>
      </c>
      <c r="C357" s="104" t="str">
        <f>IF(ISNUMBER(($H357)),'Order Form'!$G$5,"")</f>
        <v/>
      </c>
      <c r="D357" s="104" t="e">
        <f>IF('Order Form'!#REF!="","",IF(ISNUMBER(($H357)),'Order Form'!#REF!,""))</f>
        <v>#REF!</v>
      </c>
      <c r="E357" s="47"/>
      <c r="F357" s="103" t="str">
        <f>IF(ISNUMBER((H357)),SUBSTITUTE(SUBSTITUTE('Order Form'!#REF!,"-","")," ",""),"")</f>
        <v/>
      </c>
      <c r="G357" s="48"/>
      <c r="H357" s="102" t="e">
        <f>IF('Order Form'!#REF!&gt;0,'Order Form'!#REF!," ")</f>
        <v>#REF!</v>
      </c>
      <c r="I357" s="101" t="str">
        <f>IF('Order Form'!$K$13="Yes",(IF('Order Form'!#REF!&gt;0,"",IF('Order Form'!$K$10&lt;&gt;"GR - Gratis",IF('Order Form'!#REF!=0,"",IF(ISNUMBER($H357),'Order Form'!#REF!,"")),""))),"")</f>
        <v/>
      </c>
      <c r="J357" s="101" t="str">
        <f>IF('Order Form'!$K$13="Yes",(IF('Order Form'!#REF!=0,"",IF('Order Form'!$K$10&lt;&gt;"GR - Gratis",IF(ISNUMBER($H357),'Order Form'!#REF!,""),""))),"")</f>
        <v/>
      </c>
      <c r="K357" s="49"/>
      <c r="L357" s="101" t="e">
        <f>IF('Order Form'!#REF!&gt;0,"",IF('Order Form'!#REF!=0,"",IF('Order Form'!$K$10&lt;&gt;"GR - Gratis",IF('Order Form'!$K$12="Yes",IF(ISNUMBER($H357),'Order Form'!#REF!*100,""),""),"")))</f>
        <v>#REF!</v>
      </c>
      <c r="M357" s="101" t="e">
        <f>IF('Order Form'!#REF!&gt;0,"",IF('Order Form'!$K$17=0,"",IF('Order Form'!$K$17=0,"",IF('Order Form'!$K$10&lt;&gt;"GR - Gratis",IF('Order Form'!$K$12="Yes",IF(ISNUMBER($H357),'Order Form'!$K$17*100,""),""),""))))</f>
        <v>#REF!</v>
      </c>
      <c r="N357" s="50"/>
      <c r="O357" s="100" t="str">
        <f>IF('Order Form'!$B$8="Name / Attent Of","",IF(ISNUMBER($H357),IF('Order Form'!$K$14="Yes",'Order Form'!$B$8,""),""))</f>
        <v/>
      </c>
      <c r="P357" s="108" t="str">
        <f>IF('Order Form'!$B$9="Company / Department","",IF(ISNUMBER($H357),IF('Order Form'!$K$14="Yes",'Order Form'!$B$9,""),""))</f>
        <v/>
      </c>
      <c r="Q357" s="100" t="str">
        <f>IF('Order Form'!$B$10="Address 1","",IF(ISNUMBER($H357),IF('Order Form'!$K$14="Yes",'Order Form'!$B$10,""),""))</f>
        <v/>
      </c>
      <c r="R357" s="100" t="str">
        <f>IF('Order Form'!$B$11="Address 2","",IF(ISNUMBER($H357),IF('Order Form'!$K$14="Yes",'Order Form'!$B$11,""),""))</f>
        <v/>
      </c>
      <c r="S357" s="108" t="str">
        <f>IF('Order Form'!$B$12="Address 3","",IF(ISNUMBER($H357),IF('Order Form'!$K$14="Yes",'Order Form'!$B$12,""),""))</f>
        <v/>
      </c>
      <c r="T357" s="100" t="str">
        <f>IF('Order Form'!$B$13="Town","",IF(ISNUMBER($H357),IF('Order Form'!$K$14="Yes",'Order Form'!$B$13,""),""))</f>
        <v/>
      </c>
      <c r="U357" s="46"/>
      <c r="V357" s="115" t="str">
        <f>IF('Order Form'!$B$14="Post Code","",IF(ISNUMBER($H357),IF('Order Form'!$K$14="Yes",'Order Form'!$B$14,""),""))</f>
        <v/>
      </c>
      <c r="W357" s="110" t="str">
        <f>IF('Order Form'!$B$15="Country","",IF(ISNUMBER($H357),IF('Order Form'!$K$14="Yes",VLOOKUP('Order Form'!$B$15,Lists!N:O,2,0),""),""))</f>
        <v/>
      </c>
      <c r="X357" s="112"/>
      <c r="Y357" s="111" t="str">
        <f>IF('Order Form'!$F$8="Phone","",IF(ISNUMBER($H357),IF('Order Form'!$K$14="Yes",'Order Form'!$F$8,""),""))</f>
        <v/>
      </c>
      <c r="Z357" s="109" t="str">
        <f>IF('Order Form'!$F$9="Email","",IF(ISNUMBER($H357),IF('Order Form'!$K$14="Yes",'Order Form'!$F$9,""),""))</f>
        <v/>
      </c>
      <c r="AA357" s="50"/>
      <c r="AC357" s="98" t="str">
        <f>IF(ISNUMBER(($H357)),LEFT('Order Form'!$K$10,2),"")</f>
        <v/>
      </c>
      <c r="AD357" s="46"/>
      <c r="AE357" s="98" t="str">
        <f>IF(AC357="GR",LEFT('Order Form'!$K$11,2),"")</f>
        <v/>
      </c>
      <c r="AF357" s="46"/>
      <c r="AG357" s="50"/>
      <c r="AH357" s="50"/>
      <c r="AI357" s="98" t="str">
        <f>IF(ISNUMBER(($H357)),IF('Order Form'!$K$16="Yes","P",""),"")</f>
        <v/>
      </c>
      <c r="AJ357" s="46"/>
      <c r="AK357" s="118"/>
      <c r="AL357" s="118"/>
      <c r="AM357" s="46"/>
      <c r="AN357" s="46"/>
      <c r="AO357" s="50"/>
      <c r="AP357" s="46"/>
      <c r="AQ357" s="50"/>
      <c r="AR357" s="50"/>
      <c r="AS357" s="50"/>
      <c r="AZ357" s="98" t="str">
        <f>IF(ISNUMBER(($H357)),IF('Order Form'!$K$15="Yes","Y",""),"")</f>
        <v/>
      </c>
      <c r="BD357" s="99" t="e">
        <f>IF('Order Form'!#REF!&gt;0,"OF"," ")</f>
        <v>#REF!</v>
      </c>
      <c r="BE357" s="98" t="e">
        <f>IF('Order Form'!#REF!&gt;0,"Y"," ")</f>
        <v>#REF!</v>
      </c>
      <c r="BF357" s="98" t="e">
        <f>IF('Order Form'!#REF!&gt;0,"STANDARD"," ")</f>
        <v>#REF!</v>
      </c>
    </row>
    <row r="358" spans="1:58">
      <c r="A358" s="46"/>
      <c r="B358" s="105" t="str">
        <f>IF(ISNUMBER(($H358)),'Order Form'!$D$5,"")</f>
        <v/>
      </c>
      <c r="C358" s="104" t="str">
        <f>IF(ISNUMBER(($H358)),'Order Form'!$G$5,"")</f>
        <v/>
      </c>
      <c r="D358" s="104" t="e">
        <f>IF('Order Form'!#REF!="","",IF(ISNUMBER(($H358)),'Order Form'!#REF!,""))</f>
        <v>#REF!</v>
      </c>
      <c r="E358" s="47"/>
      <c r="F358" s="103" t="str">
        <f>IF(ISNUMBER((H358)),SUBSTITUTE(SUBSTITUTE('Order Form'!#REF!,"-","")," ",""),"")</f>
        <v/>
      </c>
      <c r="G358" s="48"/>
      <c r="H358" s="102" t="e">
        <f>IF('Order Form'!#REF!&gt;0,'Order Form'!#REF!," ")</f>
        <v>#REF!</v>
      </c>
      <c r="I358" s="101" t="str">
        <f>IF('Order Form'!$K$13="Yes",(IF('Order Form'!#REF!&gt;0,"",IF('Order Form'!$K$10&lt;&gt;"GR - Gratis",IF('Order Form'!#REF!=0,"",IF(ISNUMBER($H358),'Order Form'!#REF!,"")),""))),"")</f>
        <v/>
      </c>
      <c r="J358" s="101" t="str">
        <f>IF('Order Form'!$K$13="Yes",(IF('Order Form'!#REF!=0,"",IF('Order Form'!$K$10&lt;&gt;"GR - Gratis",IF(ISNUMBER($H358),'Order Form'!#REF!,""),""))),"")</f>
        <v/>
      </c>
      <c r="K358" s="49"/>
      <c r="L358" s="101" t="e">
        <f>IF('Order Form'!#REF!&gt;0,"",IF('Order Form'!#REF!=0,"",IF('Order Form'!$K$10&lt;&gt;"GR - Gratis",IF('Order Form'!$K$12="Yes",IF(ISNUMBER($H358),'Order Form'!#REF!*100,""),""),"")))</f>
        <v>#REF!</v>
      </c>
      <c r="M358" s="101" t="e">
        <f>IF('Order Form'!#REF!&gt;0,"",IF('Order Form'!$K$17=0,"",IF('Order Form'!$K$17=0,"",IF('Order Form'!$K$10&lt;&gt;"GR - Gratis",IF('Order Form'!$K$12="Yes",IF(ISNUMBER($H358),'Order Form'!$K$17*100,""),""),""))))</f>
        <v>#REF!</v>
      </c>
      <c r="N358" s="50"/>
      <c r="O358" s="100" t="str">
        <f>IF('Order Form'!$B$8="Name / Attent Of","",IF(ISNUMBER($H358),IF('Order Form'!$K$14="Yes",'Order Form'!$B$8,""),""))</f>
        <v/>
      </c>
      <c r="P358" s="108" t="str">
        <f>IF('Order Form'!$B$9="Company / Department","",IF(ISNUMBER($H358),IF('Order Form'!$K$14="Yes",'Order Form'!$B$9,""),""))</f>
        <v/>
      </c>
      <c r="Q358" s="100" t="str">
        <f>IF('Order Form'!$B$10="Address 1","",IF(ISNUMBER($H358),IF('Order Form'!$K$14="Yes",'Order Form'!$B$10,""),""))</f>
        <v/>
      </c>
      <c r="R358" s="100" t="str">
        <f>IF('Order Form'!$B$11="Address 2","",IF(ISNUMBER($H358),IF('Order Form'!$K$14="Yes",'Order Form'!$B$11,""),""))</f>
        <v/>
      </c>
      <c r="S358" s="108" t="str">
        <f>IF('Order Form'!$B$12="Address 3","",IF(ISNUMBER($H358),IF('Order Form'!$K$14="Yes",'Order Form'!$B$12,""),""))</f>
        <v/>
      </c>
      <c r="T358" s="100" t="str">
        <f>IF('Order Form'!$B$13="Town","",IF(ISNUMBER($H358),IF('Order Form'!$K$14="Yes",'Order Form'!$B$13,""),""))</f>
        <v/>
      </c>
      <c r="U358" s="46"/>
      <c r="V358" s="115" t="str">
        <f>IF('Order Form'!$B$14="Post Code","",IF(ISNUMBER($H358),IF('Order Form'!$K$14="Yes",'Order Form'!$B$14,""),""))</f>
        <v/>
      </c>
      <c r="W358" s="110" t="str">
        <f>IF('Order Form'!$B$15="Country","",IF(ISNUMBER($H358),IF('Order Form'!$K$14="Yes",VLOOKUP('Order Form'!$B$15,Lists!N:O,2,0),""),""))</f>
        <v/>
      </c>
      <c r="X358" s="112"/>
      <c r="Y358" s="111" t="str">
        <f>IF('Order Form'!$F$8="Phone","",IF(ISNUMBER($H358),IF('Order Form'!$K$14="Yes",'Order Form'!$F$8,""),""))</f>
        <v/>
      </c>
      <c r="Z358" s="109" t="str">
        <f>IF('Order Form'!$F$9="Email","",IF(ISNUMBER($H358),IF('Order Form'!$K$14="Yes",'Order Form'!$F$9,""),""))</f>
        <v/>
      </c>
      <c r="AA358" s="50"/>
      <c r="AC358" s="98" t="str">
        <f>IF(ISNUMBER(($H358)),LEFT('Order Form'!$K$10,2),"")</f>
        <v/>
      </c>
      <c r="AD358" s="46"/>
      <c r="AE358" s="98" t="str">
        <f>IF(AC358="GR",LEFT('Order Form'!$K$11,2),"")</f>
        <v/>
      </c>
      <c r="AF358" s="46"/>
      <c r="AG358" s="50"/>
      <c r="AH358" s="50"/>
      <c r="AI358" s="98" t="str">
        <f>IF(ISNUMBER(($H358)),IF('Order Form'!$K$16="Yes","P",""),"")</f>
        <v/>
      </c>
      <c r="AJ358" s="46"/>
      <c r="AK358" s="118"/>
      <c r="AL358" s="118"/>
      <c r="AM358" s="46"/>
      <c r="AN358" s="46"/>
      <c r="AO358" s="50"/>
      <c r="AP358" s="46"/>
      <c r="AQ358" s="50"/>
      <c r="AR358" s="50"/>
      <c r="AS358" s="50"/>
      <c r="AZ358" s="98" t="str">
        <f>IF(ISNUMBER(($H358)),IF('Order Form'!$K$15="Yes","Y",""),"")</f>
        <v/>
      </c>
      <c r="BD358" s="99" t="e">
        <f>IF('Order Form'!#REF!&gt;0,"OF"," ")</f>
        <v>#REF!</v>
      </c>
      <c r="BE358" s="98" t="e">
        <f>IF('Order Form'!#REF!&gt;0,"Y"," ")</f>
        <v>#REF!</v>
      </c>
      <c r="BF358" s="98" t="e">
        <f>IF('Order Form'!#REF!&gt;0,"STANDARD"," ")</f>
        <v>#REF!</v>
      </c>
    </row>
    <row r="359" spans="1:58">
      <c r="A359" s="46"/>
      <c r="B359" s="105" t="str">
        <f>IF(ISNUMBER(($H359)),'Order Form'!$D$5,"")</f>
        <v/>
      </c>
      <c r="C359" s="104" t="str">
        <f>IF(ISNUMBER(($H359)),'Order Form'!$G$5,"")</f>
        <v/>
      </c>
      <c r="D359" s="104" t="e">
        <f>IF('Order Form'!#REF!="","",IF(ISNUMBER(($H359)),'Order Form'!#REF!,""))</f>
        <v>#REF!</v>
      </c>
      <c r="E359" s="47"/>
      <c r="F359" s="103" t="str">
        <f>IF(ISNUMBER((H359)),SUBSTITUTE(SUBSTITUTE('Order Form'!#REF!,"-","")," ",""),"")</f>
        <v/>
      </c>
      <c r="G359" s="48"/>
      <c r="H359" s="102" t="e">
        <f>IF('Order Form'!#REF!&gt;0,'Order Form'!#REF!," ")</f>
        <v>#REF!</v>
      </c>
      <c r="I359" s="101" t="str">
        <f>IF('Order Form'!$K$13="Yes",(IF('Order Form'!#REF!&gt;0,"",IF('Order Form'!$K$10&lt;&gt;"GR - Gratis",IF('Order Form'!#REF!=0,"",IF(ISNUMBER($H359),'Order Form'!#REF!,"")),""))),"")</f>
        <v/>
      </c>
      <c r="J359" s="101" t="str">
        <f>IF('Order Form'!$K$13="Yes",(IF('Order Form'!#REF!=0,"",IF('Order Form'!$K$10&lt;&gt;"GR - Gratis",IF(ISNUMBER($H359),'Order Form'!#REF!,""),""))),"")</f>
        <v/>
      </c>
      <c r="K359" s="49"/>
      <c r="L359" s="101" t="e">
        <f>IF('Order Form'!#REF!&gt;0,"",IF('Order Form'!#REF!=0,"",IF('Order Form'!$K$10&lt;&gt;"GR - Gratis",IF('Order Form'!$K$12="Yes",IF(ISNUMBER($H359),'Order Form'!#REF!*100,""),""),"")))</f>
        <v>#REF!</v>
      </c>
      <c r="M359" s="101" t="e">
        <f>IF('Order Form'!#REF!&gt;0,"",IF('Order Form'!$K$17=0,"",IF('Order Form'!$K$17=0,"",IF('Order Form'!$K$10&lt;&gt;"GR - Gratis",IF('Order Form'!$K$12="Yes",IF(ISNUMBER($H359),'Order Form'!$K$17*100,""),""),""))))</f>
        <v>#REF!</v>
      </c>
      <c r="N359" s="50"/>
      <c r="O359" s="100" t="str">
        <f>IF('Order Form'!$B$8="Name / Attent Of","",IF(ISNUMBER($H359),IF('Order Form'!$K$14="Yes",'Order Form'!$B$8,""),""))</f>
        <v/>
      </c>
      <c r="P359" s="108" t="str">
        <f>IF('Order Form'!$B$9="Company / Department","",IF(ISNUMBER($H359),IF('Order Form'!$K$14="Yes",'Order Form'!$B$9,""),""))</f>
        <v/>
      </c>
      <c r="Q359" s="100" t="str">
        <f>IF('Order Form'!$B$10="Address 1","",IF(ISNUMBER($H359),IF('Order Form'!$K$14="Yes",'Order Form'!$B$10,""),""))</f>
        <v/>
      </c>
      <c r="R359" s="100" t="str">
        <f>IF('Order Form'!$B$11="Address 2","",IF(ISNUMBER($H359),IF('Order Form'!$K$14="Yes",'Order Form'!$B$11,""),""))</f>
        <v/>
      </c>
      <c r="S359" s="108" t="str">
        <f>IF('Order Form'!$B$12="Address 3","",IF(ISNUMBER($H359),IF('Order Form'!$K$14="Yes",'Order Form'!$B$12,""),""))</f>
        <v/>
      </c>
      <c r="T359" s="100" t="str">
        <f>IF('Order Form'!$B$13="Town","",IF(ISNUMBER($H359),IF('Order Form'!$K$14="Yes",'Order Form'!$B$13,""),""))</f>
        <v/>
      </c>
      <c r="U359" s="46"/>
      <c r="V359" s="115" t="str">
        <f>IF('Order Form'!$B$14="Post Code","",IF(ISNUMBER($H359),IF('Order Form'!$K$14="Yes",'Order Form'!$B$14,""),""))</f>
        <v/>
      </c>
      <c r="W359" s="110" t="str">
        <f>IF('Order Form'!$B$15="Country","",IF(ISNUMBER($H359),IF('Order Form'!$K$14="Yes",VLOOKUP('Order Form'!$B$15,Lists!N:O,2,0),""),""))</f>
        <v/>
      </c>
      <c r="X359" s="112"/>
      <c r="Y359" s="111" t="str">
        <f>IF('Order Form'!$F$8="Phone","",IF(ISNUMBER($H359),IF('Order Form'!$K$14="Yes",'Order Form'!$F$8,""),""))</f>
        <v/>
      </c>
      <c r="Z359" s="109" t="str">
        <f>IF('Order Form'!$F$9="Email","",IF(ISNUMBER($H359),IF('Order Form'!$K$14="Yes",'Order Form'!$F$9,""),""))</f>
        <v/>
      </c>
      <c r="AA359" s="50"/>
      <c r="AC359" s="98" t="str">
        <f>IF(ISNUMBER(($H359)),LEFT('Order Form'!$K$10,2),"")</f>
        <v/>
      </c>
      <c r="AD359" s="46"/>
      <c r="AE359" s="98" t="str">
        <f>IF(AC359="GR",LEFT('Order Form'!$K$11,2),"")</f>
        <v/>
      </c>
      <c r="AF359" s="46"/>
      <c r="AG359" s="50"/>
      <c r="AH359" s="50"/>
      <c r="AI359" s="98" t="str">
        <f>IF(ISNUMBER(($H359)),IF('Order Form'!$K$16="Yes","P",""),"")</f>
        <v/>
      </c>
      <c r="AJ359" s="46"/>
      <c r="AK359" s="118"/>
      <c r="AL359" s="118"/>
      <c r="AM359" s="46"/>
      <c r="AN359" s="46"/>
      <c r="AO359" s="50"/>
      <c r="AP359" s="46"/>
      <c r="AQ359" s="50"/>
      <c r="AR359" s="50"/>
      <c r="AS359" s="50"/>
      <c r="AZ359" s="98" t="str">
        <f>IF(ISNUMBER(($H359)),IF('Order Form'!$K$15="Yes","Y",""),"")</f>
        <v/>
      </c>
      <c r="BD359" s="99" t="e">
        <f>IF('Order Form'!#REF!&gt;0,"OF"," ")</f>
        <v>#REF!</v>
      </c>
      <c r="BE359" s="98" t="e">
        <f>IF('Order Form'!#REF!&gt;0,"Y"," ")</f>
        <v>#REF!</v>
      </c>
      <c r="BF359" s="98" t="e">
        <f>IF('Order Form'!#REF!&gt;0,"STANDARD"," ")</f>
        <v>#REF!</v>
      </c>
    </row>
    <row r="360" spans="1:58">
      <c r="A360" s="46"/>
      <c r="B360" s="105" t="str">
        <f>IF(ISNUMBER(($H360)),'Order Form'!$D$5,"")</f>
        <v/>
      </c>
      <c r="C360" s="104" t="str">
        <f>IF(ISNUMBER(($H360)),'Order Form'!$G$5,"")</f>
        <v/>
      </c>
      <c r="D360" s="104" t="e">
        <f>IF('Order Form'!#REF!="","",IF(ISNUMBER(($H360)),'Order Form'!#REF!,""))</f>
        <v>#REF!</v>
      </c>
      <c r="E360" s="47"/>
      <c r="F360" s="103" t="str">
        <f>IF(ISNUMBER((H360)),SUBSTITUTE(SUBSTITUTE('Order Form'!#REF!,"-","")," ",""),"")</f>
        <v/>
      </c>
      <c r="G360" s="48"/>
      <c r="H360" s="102" t="e">
        <f>IF('Order Form'!#REF!&gt;0,'Order Form'!#REF!," ")</f>
        <v>#REF!</v>
      </c>
      <c r="I360" s="101" t="str">
        <f>IF('Order Form'!$K$13="Yes",(IF('Order Form'!#REF!&gt;0,"",IF('Order Form'!$K$10&lt;&gt;"GR - Gratis",IF('Order Form'!#REF!=0,"",IF(ISNUMBER($H360),'Order Form'!#REF!,"")),""))),"")</f>
        <v/>
      </c>
      <c r="J360" s="101" t="str">
        <f>IF('Order Form'!$K$13="Yes",(IF('Order Form'!#REF!=0,"",IF('Order Form'!$K$10&lt;&gt;"GR - Gratis",IF(ISNUMBER($H360),'Order Form'!#REF!,""),""))),"")</f>
        <v/>
      </c>
      <c r="K360" s="49"/>
      <c r="L360" s="101" t="e">
        <f>IF('Order Form'!#REF!&gt;0,"",IF('Order Form'!#REF!=0,"",IF('Order Form'!$K$10&lt;&gt;"GR - Gratis",IF('Order Form'!$K$12="Yes",IF(ISNUMBER($H360),'Order Form'!#REF!*100,""),""),"")))</f>
        <v>#REF!</v>
      </c>
      <c r="M360" s="101" t="e">
        <f>IF('Order Form'!#REF!&gt;0,"",IF('Order Form'!$K$17=0,"",IF('Order Form'!$K$17=0,"",IF('Order Form'!$K$10&lt;&gt;"GR - Gratis",IF('Order Form'!$K$12="Yes",IF(ISNUMBER($H360),'Order Form'!$K$17*100,""),""),""))))</f>
        <v>#REF!</v>
      </c>
      <c r="N360" s="50"/>
      <c r="O360" s="100" t="str">
        <f>IF('Order Form'!$B$8="Name / Attent Of","",IF(ISNUMBER($H360),IF('Order Form'!$K$14="Yes",'Order Form'!$B$8,""),""))</f>
        <v/>
      </c>
      <c r="P360" s="108" t="str">
        <f>IF('Order Form'!$B$9="Company / Department","",IF(ISNUMBER($H360),IF('Order Form'!$K$14="Yes",'Order Form'!$B$9,""),""))</f>
        <v/>
      </c>
      <c r="Q360" s="100" t="str">
        <f>IF('Order Form'!$B$10="Address 1","",IF(ISNUMBER($H360),IF('Order Form'!$K$14="Yes",'Order Form'!$B$10,""),""))</f>
        <v/>
      </c>
      <c r="R360" s="100" t="str">
        <f>IF('Order Form'!$B$11="Address 2","",IF(ISNUMBER($H360),IF('Order Form'!$K$14="Yes",'Order Form'!$B$11,""),""))</f>
        <v/>
      </c>
      <c r="S360" s="108" t="str">
        <f>IF('Order Form'!$B$12="Address 3","",IF(ISNUMBER($H360),IF('Order Form'!$K$14="Yes",'Order Form'!$B$12,""),""))</f>
        <v/>
      </c>
      <c r="T360" s="100" t="str">
        <f>IF('Order Form'!$B$13="Town","",IF(ISNUMBER($H360),IF('Order Form'!$K$14="Yes",'Order Form'!$B$13,""),""))</f>
        <v/>
      </c>
      <c r="U360" s="46"/>
      <c r="V360" s="115" t="str">
        <f>IF('Order Form'!$B$14="Post Code","",IF(ISNUMBER($H360),IF('Order Form'!$K$14="Yes",'Order Form'!$B$14,""),""))</f>
        <v/>
      </c>
      <c r="W360" s="110" t="str">
        <f>IF('Order Form'!$B$15="Country","",IF(ISNUMBER($H360),IF('Order Form'!$K$14="Yes",VLOOKUP('Order Form'!$B$15,Lists!N:O,2,0),""),""))</f>
        <v/>
      </c>
      <c r="X360" s="112"/>
      <c r="Y360" s="111" t="str">
        <f>IF('Order Form'!$F$8="Phone","",IF(ISNUMBER($H360),IF('Order Form'!$K$14="Yes",'Order Form'!$F$8,""),""))</f>
        <v/>
      </c>
      <c r="Z360" s="109" t="str">
        <f>IF('Order Form'!$F$9="Email","",IF(ISNUMBER($H360),IF('Order Form'!$K$14="Yes",'Order Form'!$F$9,""),""))</f>
        <v/>
      </c>
      <c r="AA360" s="50"/>
      <c r="AC360" s="98" t="str">
        <f>IF(ISNUMBER(($H360)),LEFT('Order Form'!$K$10,2),"")</f>
        <v/>
      </c>
      <c r="AD360" s="46"/>
      <c r="AE360" s="98" t="str">
        <f>IF(AC360="GR",LEFT('Order Form'!$K$11,2),"")</f>
        <v/>
      </c>
      <c r="AF360" s="46"/>
      <c r="AG360" s="50"/>
      <c r="AH360" s="50"/>
      <c r="AI360" s="98" t="str">
        <f>IF(ISNUMBER(($H360)),IF('Order Form'!$K$16="Yes","P",""),"")</f>
        <v/>
      </c>
      <c r="AJ360" s="46"/>
      <c r="AK360" s="118"/>
      <c r="AL360" s="118"/>
      <c r="AM360" s="46"/>
      <c r="AN360" s="46"/>
      <c r="AO360" s="50"/>
      <c r="AP360" s="46"/>
      <c r="AQ360" s="50"/>
      <c r="AR360" s="50"/>
      <c r="AS360" s="50"/>
      <c r="AZ360" s="98" t="str">
        <f>IF(ISNUMBER(($H360)),IF('Order Form'!$K$15="Yes","Y",""),"")</f>
        <v/>
      </c>
      <c r="BD360" s="99" t="e">
        <f>IF('Order Form'!#REF!&gt;0,"OF"," ")</f>
        <v>#REF!</v>
      </c>
      <c r="BE360" s="98" t="e">
        <f>IF('Order Form'!#REF!&gt;0,"Y"," ")</f>
        <v>#REF!</v>
      </c>
      <c r="BF360" s="98" t="e">
        <f>IF('Order Form'!#REF!&gt;0,"STANDARD"," ")</f>
        <v>#REF!</v>
      </c>
    </row>
    <row r="361" spans="1:58">
      <c r="A361" s="46"/>
      <c r="B361" s="105" t="str">
        <f>IF(ISNUMBER(($H361)),'Order Form'!$D$5,"")</f>
        <v/>
      </c>
      <c r="C361" s="104" t="str">
        <f>IF(ISNUMBER(($H361)),'Order Form'!$G$5,"")</f>
        <v/>
      </c>
      <c r="D361" s="104" t="e">
        <f>IF('Order Form'!#REF!="","",IF(ISNUMBER(($H361)),'Order Form'!#REF!,""))</f>
        <v>#REF!</v>
      </c>
      <c r="E361" s="47"/>
      <c r="F361" s="103" t="str">
        <f>IF(ISNUMBER((H361)),SUBSTITUTE(SUBSTITUTE('Order Form'!#REF!,"-","")," ",""),"")</f>
        <v/>
      </c>
      <c r="G361" s="48"/>
      <c r="H361" s="102" t="e">
        <f>IF('Order Form'!#REF!&gt;0,'Order Form'!#REF!," ")</f>
        <v>#REF!</v>
      </c>
      <c r="I361" s="101" t="str">
        <f>IF('Order Form'!$K$13="Yes",(IF('Order Form'!#REF!&gt;0,"",IF('Order Form'!$K$10&lt;&gt;"GR - Gratis",IF('Order Form'!#REF!=0,"",IF(ISNUMBER($H361),'Order Form'!#REF!,"")),""))),"")</f>
        <v/>
      </c>
      <c r="J361" s="101" t="str">
        <f>IF('Order Form'!$K$13="Yes",(IF('Order Form'!#REF!=0,"",IF('Order Form'!$K$10&lt;&gt;"GR - Gratis",IF(ISNUMBER($H361),'Order Form'!#REF!,""),""))),"")</f>
        <v/>
      </c>
      <c r="K361" s="49"/>
      <c r="L361" s="101" t="e">
        <f>IF('Order Form'!#REF!&gt;0,"",IF('Order Form'!#REF!=0,"",IF('Order Form'!$K$10&lt;&gt;"GR - Gratis",IF('Order Form'!$K$12="Yes",IF(ISNUMBER($H361),'Order Form'!#REF!*100,""),""),"")))</f>
        <v>#REF!</v>
      </c>
      <c r="M361" s="101" t="e">
        <f>IF('Order Form'!#REF!&gt;0,"",IF('Order Form'!$K$17=0,"",IF('Order Form'!$K$17=0,"",IF('Order Form'!$K$10&lt;&gt;"GR - Gratis",IF('Order Form'!$K$12="Yes",IF(ISNUMBER($H361),'Order Form'!$K$17*100,""),""),""))))</f>
        <v>#REF!</v>
      </c>
      <c r="N361" s="50"/>
      <c r="O361" s="100" t="str">
        <f>IF('Order Form'!$B$8="Name / Attent Of","",IF(ISNUMBER($H361),IF('Order Form'!$K$14="Yes",'Order Form'!$B$8,""),""))</f>
        <v/>
      </c>
      <c r="P361" s="108" t="str">
        <f>IF('Order Form'!$B$9="Company / Department","",IF(ISNUMBER($H361),IF('Order Form'!$K$14="Yes",'Order Form'!$B$9,""),""))</f>
        <v/>
      </c>
      <c r="Q361" s="100" t="str">
        <f>IF('Order Form'!$B$10="Address 1","",IF(ISNUMBER($H361),IF('Order Form'!$K$14="Yes",'Order Form'!$B$10,""),""))</f>
        <v/>
      </c>
      <c r="R361" s="100" t="str">
        <f>IF('Order Form'!$B$11="Address 2","",IF(ISNUMBER($H361),IF('Order Form'!$K$14="Yes",'Order Form'!$B$11,""),""))</f>
        <v/>
      </c>
      <c r="S361" s="108" t="str">
        <f>IF('Order Form'!$B$12="Address 3","",IF(ISNUMBER($H361),IF('Order Form'!$K$14="Yes",'Order Form'!$B$12,""),""))</f>
        <v/>
      </c>
      <c r="T361" s="100" t="str">
        <f>IF('Order Form'!$B$13="Town","",IF(ISNUMBER($H361),IF('Order Form'!$K$14="Yes",'Order Form'!$B$13,""),""))</f>
        <v/>
      </c>
      <c r="U361" s="46"/>
      <c r="V361" s="115" t="str">
        <f>IF('Order Form'!$B$14="Post Code","",IF(ISNUMBER($H361),IF('Order Form'!$K$14="Yes",'Order Form'!$B$14,""),""))</f>
        <v/>
      </c>
      <c r="W361" s="110" t="str">
        <f>IF('Order Form'!$B$15="Country","",IF(ISNUMBER($H361),IF('Order Form'!$K$14="Yes",VLOOKUP('Order Form'!$B$15,Lists!N:O,2,0),""),""))</f>
        <v/>
      </c>
      <c r="X361" s="112"/>
      <c r="Y361" s="111" t="str">
        <f>IF('Order Form'!$F$8="Phone","",IF(ISNUMBER($H361),IF('Order Form'!$K$14="Yes",'Order Form'!$F$8,""),""))</f>
        <v/>
      </c>
      <c r="Z361" s="109" t="str">
        <f>IF('Order Form'!$F$9="Email","",IF(ISNUMBER($H361),IF('Order Form'!$K$14="Yes",'Order Form'!$F$9,""),""))</f>
        <v/>
      </c>
      <c r="AA361" s="50"/>
      <c r="AC361" s="98" t="str">
        <f>IF(ISNUMBER(($H361)),LEFT('Order Form'!$K$10,2),"")</f>
        <v/>
      </c>
      <c r="AD361" s="46"/>
      <c r="AE361" s="98" t="str">
        <f>IF(AC361="GR",LEFT('Order Form'!$K$11,2),"")</f>
        <v/>
      </c>
      <c r="AF361" s="46"/>
      <c r="AG361" s="50"/>
      <c r="AH361" s="50"/>
      <c r="AI361" s="98" t="str">
        <f>IF(ISNUMBER(($H361)),IF('Order Form'!$K$16="Yes","P",""),"")</f>
        <v/>
      </c>
      <c r="AJ361" s="46"/>
      <c r="AK361" s="118"/>
      <c r="AL361" s="118"/>
      <c r="AM361" s="46"/>
      <c r="AN361" s="46"/>
      <c r="AO361" s="50"/>
      <c r="AP361" s="46"/>
      <c r="AQ361" s="50"/>
      <c r="AR361" s="50"/>
      <c r="AS361" s="50"/>
      <c r="AZ361" s="98" t="str">
        <f>IF(ISNUMBER(($H361)),IF('Order Form'!$K$15="Yes","Y",""),"")</f>
        <v/>
      </c>
      <c r="BD361" s="99" t="e">
        <f>IF('Order Form'!#REF!&gt;0,"OF"," ")</f>
        <v>#REF!</v>
      </c>
      <c r="BE361" s="98" t="e">
        <f>IF('Order Form'!#REF!&gt;0,"Y"," ")</f>
        <v>#REF!</v>
      </c>
      <c r="BF361" s="98" t="e">
        <f>IF('Order Form'!#REF!&gt;0,"STANDARD"," ")</f>
        <v>#REF!</v>
      </c>
    </row>
    <row r="362" spans="1:58">
      <c r="A362" s="46"/>
      <c r="B362" s="105" t="str">
        <f>IF(ISNUMBER(($H362)),'Order Form'!$D$5,"")</f>
        <v/>
      </c>
      <c r="C362" s="104" t="str">
        <f>IF(ISNUMBER(($H362)),'Order Form'!$G$5,"")</f>
        <v/>
      </c>
      <c r="D362" s="104" t="e">
        <f>IF('Order Form'!#REF!="","",IF(ISNUMBER(($H362)),'Order Form'!#REF!,""))</f>
        <v>#REF!</v>
      </c>
      <c r="E362" s="47"/>
      <c r="F362" s="103" t="str">
        <f>IF(ISNUMBER((H362)),SUBSTITUTE(SUBSTITUTE('Order Form'!#REF!,"-","")," ",""),"")</f>
        <v/>
      </c>
      <c r="G362" s="48"/>
      <c r="H362" s="102" t="e">
        <f>IF('Order Form'!#REF!&gt;0,'Order Form'!#REF!," ")</f>
        <v>#REF!</v>
      </c>
      <c r="I362" s="101" t="str">
        <f>IF('Order Form'!$K$13="Yes",(IF('Order Form'!#REF!&gt;0,"",IF('Order Form'!$K$10&lt;&gt;"GR - Gratis",IF('Order Form'!#REF!=0,"",IF(ISNUMBER($H362),'Order Form'!#REF!,"")),""))),"")</f>
        <v/>
      </c>
      <c r="J362" s="101" t="str">
        <f>IF('Order Form'!$K$13="Yes",(IF('Order Form'!#REF!=0,"",IF('Order Form'!$K$10&lt;&gt;"GR - Gratis",IF(ISNUMBER($H362),'Order Form'!#REF!,""),""))),"")</f>
        <v/>
      </c>
      <c r="K362" s="49"/>
      <c r="L362" s="101" t="e">
        <f>IF('Order Form'!#REF!&gt;0,"",IF('Order Form'!#REF!=0,"",IF('Order Form'!$K$10&lt;&gt;"GR - Gratis",IF('Order Form'!$K$12="Yes",IF(ISNUMBER($H362),'Order Form'!#REF!*100,""),""),"")))</f>
        <v>#REF!</v>
      </c>
      <c r="M362" s="101" t="e">
        <f>IF('Order Form'!#REF!&gt;0,"",IF('Order Form'!$K$17=0,"",IF('Order Form'!$K$17=0,"",IF('Order Form'!$K$10&lt;&gt;"GR - Gratis",IF('Order Form'!$K$12="Yes",IF(ISNUMBER($H362),'Order Form'!$K$17*100,""),""),""))))</f>
        <v>#REF!</v>
      </c>
      <c r="N362" s="50"/>
      <c r="O362" s="100" t="str">
        <f>IF('Order Form'!$B$8="Name / Attent Of","",IF(ISNUMBER($H362),IF('Order Form'!$K$14="Yes",'Order Form'!$B$8,""),""))</f>
        <v/>
      </c>
      <c r="P362" s="108" t="str">
        <f>IF('Order Form'!$B$9="Company / Department","",IF(ISNUMBER($H362),IF('Order Form'!$K$14="Yes",'Order Form'!$B$9,""),""))</f>
        <v/>
      </c>
      <c r="Q362" s="100" t="str">
        <f>IF('Order Form'!$B$10="Address 1","",IF(ISNUMBER($H362),IF('Order Form'!$K$14="Yes",'Order Form'!$B$10,""),""))</f>
        <v/>
      </c>
      <c r="R362" s="100" t="str">
        <f>IF('Order Form'!$B$11="Address 2","",IF(ISNUMBER($H362),IF('Order Form'!$K$14="Yes",'Order Form'!$B$11,""),""))</f>
        <v/>
      </c>
      <c r="S362" s="108" t="str">
        <f>IF('Order Form'!$B$12="Address 3","",IF(ISNUMBER($H362),IF('Order Form'!$K$14="Yes",'Order Form'!$B$12,""),""))</f>
        <v/>
      </c>
      <c r="T362" s="100" t="str">
        <f>IF('Order Form'!$B$13="Town","",IF(ISNUMBER($H362),IF('Order Form'!$K$14="Yes",'Order Form'!$B$13,""),""))</f>
        <v/>
      </c>
      <c r="U362" s="46"/>
      <c r="V362" s="115" t="str">
        <f>IF('Order Form'!$B$14="Post Code","",IF(ISNUMBER($H362),IF('Order Form'!$K$14="Yes",'Order Form'!$B$14,""),""))</f>
        <v/>
      </c>
      <c r="W362" s="110" t="str">
        <f>IF('Order Form'!$B$15="Country","",IF(ISNUMBER($H362),IF('Order Form'!$K$14="Yes",VLOOKUP('Order Form'!$B$15,Lists!N:O,2,0),""),""))</f>
        <v/>
      </c>
      <c r="X362" s="112"/>
      <c r="Y362" s="111" t="str">
        <f>IF('Order Form'!$F$8="Phone","",IF(ISNUMBER($H362),IF('Order Form'!$K$14="Yes",'Order Form'!$F$8,""),""))</f>
        <v/>
      </c>
      <c r="Z362" s="109" t="str">
        <f>IF('Order Form'!$F$9="Email","",IF(ISNUMBER($H362),IF('Order Form'!$K$14="Yes",'Order Form'!$F$9,""),""))</f>
        <v/>
      </c>
      <c r="AA362" s="50"/>
      <c r="AC362" s="98" t="str">
        <f>IF(ISNUMBER(($H362)),LEFT('Order Form'!$K$10,2),"")</f>
        <v/>
      </c>
      <c r="AD362" s="46"/>
      <c r="AE362" s="98" t="str">
        <f>IF(AC362="GR",LEFT('Order Form'!$K$11,2),"")</f>
        <v/>
      </c>
      <c r="AF362" s="46"/>
      <c r="AG362" s="50"/>
      <c r="AH362" s="50"/>
      <c r="AI362" s="98" t="str">
        <f>IF(ISNUMBER(($H362)),IF('Order Form'!$K$16="Yes","P",""),"")</f>
        <v/>
      </c>
      <c r="AJ362" s="46"/>
      <c r="AK362" s="118"/>
      <c r="AL362" s="118"/>
      <c r="AM362" s="46"/>
      <c r="AN362" s="46"/>
      <c r="AO362" s="50"/>
      <c r="AP362" s="46"/>
      <c r="AQ362" s="50"/>
      <c r="AR362" s="50"/>
      <c r="AS362" s="50"/>
      <c r="AZ362" s="98" t="str">
        <f>IF(ISNUMBER(($H362)),IF('Order Form'!$K$15="Yes","Y",""),"")</f>
        <v/>
      </c>
      <c r="BD362" s="99" t="e">
        <f>IF('Order Form'!#REF!&gt;0,"OF"," ")</f>
        <v>#REF!</v>
      </c>
      <c r="BE362" s="98" t="e">
        <f>IF('Order Form'!#REF!&gt;0,"Y"," ")</f>
        <v>#REF!</v>
      </c>
      <c r="BF362" s="98" t="e">
        <f>IF('Order Form'!#REF!&gt;0,"STANDARD"," ")</f>
        <v>#REF!</v>
      </c>
    </row>
    <row r="363" spans="1:58">
      <c r="A363" s="46"/>
      <c r="B363" s="105" t="str">
        <f>IF(ISNUMBER(($H363)),'Order Form'!$D$5,"")</f>
        <v/>
      </c>
      <c r="C363" s="104" t="str">
        <f>IF(ISNUMBER(($H363)),'Order Form'!$G$5,"")</f>
        <v/>
      </c>
      <c r="D363" s="104" t="e">
        <f>IF('Order Form'!#REF!="","",IF(ISNUMBER(($H363)),'Order Form'!#REF!,""))</f>
        <v>#REF!</v>
      </c>
      <c r="E363" s="47"/>
      <c r="F363" s="103" t="str">
        <f>IF(ISNUMBER((H363)),SUBSTITUTE(SUBSTITUTE('Order Form'!#REF!,"-","")," ",""),"")</f>
        <v/>
      </c>
      <c r="G363" s="48"/>
      <c r="H363" s="102" t="e">
        <f>IF('Order Form'!#REF!&gt;0,'Order Form'!#REF!," ")</f>
        <v>#REF!</v>
      </c>
      <c r="I363" s="101" t="str">
        <f>IF('Order Form'!$K$13="Yes",(IF('Order Form'!#REF!&gt;0,"",IF('Order Form'!$K$10&lt;&gt;"GR - Gratis",IF('Order Form'!#REF!=0,"",IF(ISNUMBER($H363),'Order Form'!#REF!,"")),""))),"")</f>
        <v/>
      </c>
      <c r="J363" s="101" t="str">
        <f>IF('Order Form'!$K$13="Yes",(IF('Order Form'!#REF!=0,"",IF('Order Form'!$K$10&lt;&gt;"GR - Gratis",IF(ISNUMBER($H363),'Order Form'!#REF!,""),""))),"")</f>
        <v/>
      </c>
      <c r="K363" s="49"/>
      <c r="L363" s="101" t="e">
        <f>IF('Order Form'!#REF!&gt;0,"",IF('Order Form'!#REF!=0,"",IF('Order Form'!$K$10&lt;&gt;"GR - Gratis",IF('Order Form'!$K$12="Yes",IF(ISNUMBER($H363),'Order Form'!#REF!*100,""),""),"")))</f>
        <v>#REF!</v>
      </c>
      <c r="M363" s="101" t="e">
        <f>IF('Order Form'!#REF!&gt;0,"",IF('Order Form'!$K$17=0,"",IF('Order Form'!$K$17=0,"",IF('Order Form'!$K$10&lt;&gt;"GR - Gratis",IF('Order Form'!$K$12="Yes",IF(ISNUMBER($H363),'Order Form'!$K$17*100,""),""),""))))</f>
        <v>#REF!</v>
      </c>
      <c r="N363" s="50"/>
      <c r="O363" s="100" t="str">
        <f>IF('Order Form'!$B$8="Name / Attent Of","",IF(ISNUMBER($H363),IF('Order Form'!$K$14="Yes",'Order Form'!$B$8,""),""))</f>
        <v/>
      </c>
      <c r="P363" s="108" t="str">
        <f>IF('Order Form'!$B$9="Company / Department","",IF(ISNUMBER($H363),IF('Order Form'!$K$14="Yes",'Order Form'!$B$9,""),""))</f>
        <v/>
      </c>
      <c r="Q363" s="100" t="str">
        <f>IF('Order Form'!$B$10="Address 1","",IF(ISNUMBER($H363),IF('Order Form'!$K$14="Yes",'Order Form'!$B$10,""),""))</f>
        <v/>
      </c>
      <c r="R363" s="100" t="str">
        <f>IF('Order Form'!$B$11="Address 2","",IF(ISNUMBER($H363),IF('Order Form'!$K$14="Yes",'Order Form'!$B$11,""),""))</f>
        <v/>
      </c>
      <c r="S363" s="108" t="str">
        <f>IF('Order Form'!$B$12="Address 3","",IF(ISNUMBER($H363),IF('Order Form'!$K$14="Yes",'Order Form'!$B$12,""),""))</f>
        <v/>
      </c>
      <c r="T363" s="100" t="str">
        <f>IF('Order Form'!$B$13="Town","",IF(ISNUMBER($H363),IF('Order Form'!$K$14="Yes",'Order Form'!$B$13,""),""))</f>
        <v/>
      </c>
      <c r="U363" s="46"/>
      <c r="V363" s="115" t="str">
        <f>IF('Order Form'!$B$14="Post Code","",IF(ISNUMBER($H363),IF('Order Form'!$K$14="Yes",'Order Form'!$B$14,""),""))</f>
        <v/>
      </c>
      <c r="W363" s="110" t="str">
        <f>IF('Order Form'!$B$15="Country","",IF(ISNUMBER($H363),IF('Order Form'!$K$14="Yes",VLOOKUP('Order Form'!$B$15,Lists!N:O,2,0),""),""))</f>
        <v/>
      </c>
      <c r="X363" s="112"/>
      <c r="Y363" s="111" t="str">
        <f>IF('Order Form'!$F$8="Phone","",IF(ISNUMBER($H363),IF('Order Form'!$K$14="Yes",'Order Form'!$F$8,""),""))</f>
        <v/>
      </c>
      <c r="Z363" s="109" t="str">
        <f>IF('Order Form'!$F$9="Email","",IF(ISNUMBER($H363),IF('Order Form'!$K$14="Yes",'Order Form'!$F$9,""),""))</f>
        <v/>
      </c>
      <c r="AA363" s="50"/>
      <c r="AC363" s="98" t="str">
        <f>IF(ISNUMBER(($H363)),LEFT('Order Form'!$K$10,2),"")</f>
        <v/>
      </c>
      <c r="AD363" s="46"/>
      <c r="AE363" s="98" t="str">
        <f>IF(AC363="GR",LEFT('Order Form'!$K$11,2),"")</f>
        <v/>
      </c>
      <c r="AF363" s="46"/>
      <c r="AG363" s="50"/>
      <c r="AH363" s="50"/>
      <c r="AI363" s="98" t="str">
        <f>IF(ISNUMBER(($H363)),IF('Order Form'!$K$16="Yes","P",""),"")</f>
        <v/>
      </c>
      <c r="AJ363" s="46"/>
      <c r="AK363" s="118"/>
      <c r="AL363" s="118"/>
      <c r="AM363" s="46"/>
      <c r="AN363" s="46"/>
      <c r="AO363" s="50"/>
      <c r="AP363" s="46"/>
      <c r="AQ363" s="50"/>
      <c r="AR363" s="50"/>
      <c r="AS363" s="50"/>
      <c r="AZ363" s="98" t="str">
        <f>IF(ISNUMBER(($H363)),IF('Order Form'!$K$15="Yes","Y",""),"")</f>
        <v/>
      </c>
      <c r="BD363" s="99" t="e">
        <f>IF('Order Form'!#REF!&gt;0,"OF"," ")</f>
        <v>#REF!</v>
      </c>
      <c r="BE363" s="98" t="e">
        <f>IF('Order Form'!#REF!&gt;0,"Y"," ")</f>
        <v>#REF!</v>
      </c>
      <c r="BF363" s="98" t="e">
        <f>IF('Order Form'!#REF!&gt;0,"STANDARD"," ")</f>
        <v>#REF!</v>
      </c>
    </row>
    <row r="364" spans="1:58">
      <c r="A364" s="46"/>
      <c r="B364" s="105" t="str">
        <f>IF(ISNUMBER(($H364)),'Order Form'!$D$5,"")</f>
        <v/>
      </c>
      <c r="C364" s="104" t="str">
        <f>IF(ISNUMBER(($H364)),'Order Form'!$G$5,"")</f>
        <v/>
      </c>
      <c r="D364" s="104" t="e">
        <f>IF('Order Form'!#REF!="","",IF(ISNUMBER(($H364)),'Order Form'!#REF!,""))</f>
        <v>#REF!</v>
      </c>
      <c r="E364" s="47"/>
      <c r="F364" s="103" t="str">
        <f>IF(ISNUMBER((H364)),SUBSTITUTE(SUBSTITUTE('Order Form'!#REF!,"-","")," ",""),"")</f>
        <v/>
      </c>
      <c r="G364" s="48"/>
      <c r="H364" s="102" t="e">
        <f>IF('Order Form'!#REF!&gt;0,'Order Form'!#REF!," ")</f>
        <v>#REF!</v>
      </c>
      <c r="I364" s="101" t="str">
        <f>IF('Order Form'!$K$13="Yes",(IF('Order Form'!#REF!&gt;0,"",IF('Order Form'!$K$10&lt;&gt;"GR - Gratis",IF('Order Form'!#REF!=0,"",IF(ISNUMBER($H364),'Order Form'!#REF!,"")),""))),"")</f>
        <v/>
      </c>
      <c r="J364" s="101" t="str">
        <f>IF('Order Form'!$K$13="Yes",(IF('Order Form'!#REF!=0,"",IF('Order Form'!$K$10&lt;&gt;"GR - Gratis",IF(ISNUMBER($H364),'Order Form'!#REF!,""),""))),"")</f>
        <v/>
      </c>
      <c r="K364" s="49"/>
      <c r="L364" s="101" t="e">
        <f>IF('Order Form'!#REF!&gt;0,"",IF('Order Form'!#REF!=0,"",IF('Order Form'!$K$10&lt;&gt;"GR - Gratis",IF('Order Form'!$K$12="Yes",IF(ISNUMBER($H364),'Order Form'!#REF!*100,""),""),"")))</f>
        <v>#REF!</v>
      </c>
      <c r="M364" s="101" t="e">
        <f>IF('Order Form'!#REF!&gt;0,"",IF('Order Form'!$K$17=0,"",IF('Order Form'!$K$17=0,"",IF('Order Form'!$K$10&lt;&gt;"GR - Gratis",IF('Order Form'!$K$12="Yes",IF(ISNUMBER($H364),'Order Form'!$K$17*100,""),""),""))))</f>
        <v>#REF!</v>
      </c>
      <c r="N364" s="50"/>
      <c r="O364" s="100" t="str">
        <f>IF('Order Form'!$B$8="Name / Attent Of","",IF(ISNUMBER($H364),IF('Order Form'!$K$14="Yes",'Order Form'!$B$8,""),""))</f>
        <v/>
      </c>
      <c r="P364" s="108" t="str">
        <f>IF('Order Form'!$B$9="Company / Department","",IF(ISNUMBER($H364),IF('Order Form'!$K$14="Yes",'Order Form'!$B$9,""),""))</f>
        <v/>
      </c>
      <c r="Q364" s="100" t="str">
        <f>IF('Order Form'!$B$10="Address 1","",IF(ISNUMBER($H364),IF('Order Form'!$K$14="Yes",'Order Form'!$B$10,""),""))</f>
        <v/>
      </c>
      <c r="R364" s="100" t="str">
        <f>IF('Order Form'!$B$11="Address 2","",IF(ISNUMBER($H364),IF('Order Form'!$K$14="Yes",'Order Form'!$B$11,""),""))</f>
        <v/>
      </c>
      <c r="S364" s="108" t="str">
        <f>IF('Order Form'!$B$12="Address 3","",IF(ISNUMBER($H364),IF('Order Form'!$K$14="Yes",'Order Form'!$B$12,""),""))</f>
        <v/>
      </c>
      <c r="T364" s="100" t="str">
        <f>IF('Order Form'!$B$13="Town","",IF(ISNUMBER($H364),IF('Order Form'!$K$14="Yes",'Order Form'!$B$13,""),""))</f>
        <v/>
      </c>
      <c r="U364" s="46"/>
      <c r="V364" s="115" t="str">
        <f>IF('Order Form'!$B$14="Post Code","",IF(ISNUMBER($H364),IF('Order Form'!$K$14="Yes",'Order Form'!$B$14,""),""))</f>
        <v/>
      </c>
      <c r="W364" s="110" t="str">
        <f>IF('Order Form'!$B$15="Country","",IF(ISNUMBER($H364),IF('Order Form'!$K$14="Yes",VLOOKUP('Order Form'!$B$15,Lists!N:O,2,0),""),""))</f>
        <v/>
      </c>
      <c r="X364" s="112"/>
      <c r="Y364" s="111" t="str">
        <f>IF('Order Form'!$F$8="Phone","",IF(ISNUMBER($H364),IF('Order Form'!$K$14="Yes",'Order Form'!$F$8,""),""))</f>
        <v/>
      </c>
      <c r="Z364" s="109" t="str">
        <f>IF('Order Form'!$F$9="Email","",IF(ISNUMBER($H364),IF('Order Form'!$K$14="Yes",'Order Form'!$F$9,""),""))</f>
        <v/>
      </c>
      <c r="AA364" s="50"/>
      <c r="AC364" s="98" t="str">
        <f>IF(ISNUMBER(($H364)),LEFT('Order Form'!$K$10,2),"")</f>
        <v/>
      </c>
      <c r="AD364" s="46"/>
      <c r="AE364" s="98" t="str">
        <f>IF(AC364="GR",LEFT('Order Form'!$K$11,2),"")</f>
        <v/>
      </c>
      <c r="AF364" s="46"/>
      <c r="AG364" s="50"/>
      <c r="AH364" s="50"/>
      <c r="AI364" s="98" t="str">
        <f>IF(ISNUMBER(($H364)),IF('Order Form'!$K$16="Yes","P",""),"")</f>
        <v/>
      </c>
      <c r="AJ364" s="46"/>
      <c r="AK364" s="118"/>
      <c r="AL364" s="118"/>
      <c r="AM364" s="46"/>
      <c r="AN364" s="46"/>
      <c r="AO364" s="50"/>
      <c r="AP364" s="46"/>
      <c r="AQ364" s="50"/>
      <c r="AR364" s="50"/>
      <c r="AS364" s="50"/>
      <c r="AZ364" s="98" t="str">
        <f>IF(ISNUMBER(($H364)),IF('Order Form'!$K$15="Yes","Y",""),"")</f>
        <v/>
      </c>
      <c r="BD364" s="99" t="e">
        <f>IF('Order Form'!#REF!&gt;0,"OF"," ")</f>
        <v>#REF!</v>
      </c>
      <c r="BE364" s="98" t="e">
        <f>IF('Order Form'!#REF!&gt;0,"Y"," ")</f>
        <v>#REF!</v>
      </c>
      <c r="BF364" s="98" t="e">
        <f>IF('Order Form'!#REF!&gt;0,"STANDARD"," ")</f>
        <v>#REF!</v>
      </c>
    </row>
    <row r="365" spans="1:58">
      <c r="A365" s="46"/>
      <c r="B365" s="105" t="str">
        <f>IF(ISNUMBER(($H365)),'Order Form'!$D$5,"")</f>
        <v/>
      </c>
      <c r="C365" s="104" t="str">
        <f>IF(ISNUMBER(($H365)),'Order Form'!$G$5,"")</f>
        <v/>
      </c>
      <c r="D365" s="104" t="e">
        <f>IF('Order Form'!#REF!="","",IF(ISNUMBER(($H365)),'Order Form'!#REF!,""))</f>
        <v>#REF!</v>
      </c>
      <c r="E365" s="47"/>
      <c r="F365" s="103" t="str">
        <f>IF(ISNUMBER((H365)),SUBSTITUTE(SUBSTITUTE('Order Form'!#REF!,"-","")," ",""),"")</f>
        <v/>
      </c>
      <c r="G365" s="48"/>
      <c r="H365" s="102" t="e">
        <f>IF('Order Form'!#REF!&gt;0,'Order Form'!#REF!," ")</f>
        <v>#REF!</v>
      </c>
      <c r="I365" s="101" t="str">
        <f>IF('Order Form'!$K$13="Yes",(IF('Order Form'!#REF!&gt;0,"",IF('Order Form'!$K$10&lt;&gt;"GR - Gratis",IF('Order Form'!#REF!=0,"",IF(ISNUMBER($H365),'Order Form'!#REF!,"")),""))),"")</f>
        <v/>
      </c>
      <c r="J365" s="101" t="str">
        <f>IF('Order Form'!$K$13="Yes",(IF('Order Form'!#REF!=0,"",IF('Order Form'!$K$10&lt;&gt;"GR - Gratis",IF(ISNUMBER($H365),'Order Form'!#REF!,""),""))),"")</f>
        <v/>
      </c>
      <c r="K365" s="49"/>
      <c r="L365" s="101" t="e">
        <f>IF('Order Form'!#REF!&gt;0,"",IF('Order Form'!#REF!=0,"",IF('Order Form'!$K$10&lt;&gt;"GR - Gratis",IF('Order Form'!$K$12="Yes",IF(ISNUMBER($H365),'Order Form'!#REF!*100,""),""),"")))</f>
        <v>#REF!</v>
      </c>
      <c r="M365" s="101" t="e">
        <f>IF('Order Form'!#REF!&gt;0,"",IF('Order Form'!$K$17=0,"",IF('Order Form'!$K$17=0,"",IF('Order Form'!$K$10&lt;&gt;"GR - Gratis",IF('Order Form'!$K$12="Yes",IF(ISNUMBER($H365),'Order Form'!$K$17*100,""),""),""))))</f>
        <v>#REF!</v>
      </c>
      <c r="N365" s="50"/>
      <c r="O365" s="100" t="str">
        <f>IF('Order Form'!$B$8="Name / Attent Of","",IF(ISNUMBER($H365),IF('Order Form'!$K$14="Yes",'Order Form'!$B$8,""),""))</f>
        <v/>
      </c>
      <c r="P365" s="108" t="str">
        <f>IF('Order Form'!$B$9="Company / Department","",IF(ISNUMBER($H365),IF('Order Form'!$K$14="Yes",'Order Form'!$B$9,""),""))</f>
        <v/>
      </c>
      <c r="Q365" s="100" t="str">
        <f>IF('Order Form'!$B$10="Address 1","",IF(ISNUMBER($H365),IF('Order Form'!$K$14="Yes",'Order Form'!$B$10,""),""))</f>
        <v/>
      </c>
      <c r="R365" s="100" t="str">
        <f>IF('Order Form'!$B$11="Address 2","",IF(ISNUMBER($H365),IF('Order Form'!$K$14="Yes",'Order Form'!$B$11,""),""))</f>
        <v/>
      </c>
      <c r="S365" s="108" t="str">
        <f>IF('Order Form'!$B$12="Address 3","",IF(ISNUMBER($H365),IF('Order Form'!$K$14="Yes",'Order Form'!$B$12,""),""))</f>
        <v/>
      </c>
      <c r="T365" s="100" t="str">
        <f>IF('Order Form'!$B$13="Town","",IF(ISNUMBER($H365),IF('Order Form'!$K$14="Yes",'Order Form'!$B$13,""),""))</f>
        <v/>
      </c>
      <c r="U365" s="46"/>
      <c r="V365" s="115" t="str">
        <f>IF('Order Form'!$B$14="Post Code","",IF(ISNUMBER($H365),IF('Order Form'!$K$14="Yes",'Order Form'!$B$14,""),""))</f>
        <v/>
      </c>
      <c r="W365" s="110" t="str">
        <f>IF('Order Form'!$B$15="Country","",IF(ISNUMBER($H365),IF('Order Form'!$K$14="Yes",VLOOKUP('Order Form'!$B$15,Lists!N:O,2,0),""),""))</f>
        <v/>
      </c>
      <c r="X365" s="112"/>
      <c r="Y365" s="111" t="str">
        <f>IF('Order Form'!$F$8="Phone","",IF(ISNUMBER($H365),IF('Order Form'!$K$14="Yes",'Order Form'!$F$8,""),""))</f>
        <v/>
      </c>
      <c r="Z365" s="109" t="str">
        <f>IF('Order Form'!$F$9="Email","",IF(ISNUMBER($H365),IF('Order Form'!$K$14="Yes",'Order Form'!$F$9,""),""))</f>
        <v/>
      </c>
      <c r="AA365" s="50"/>
      <c r="AC365" s="98" t="str">
        <f>IF(ISNUMBER(($H365)),LEFT('Order Form'!$K$10,2),"")</f>
        <v/>
      </c>
      <c r="AD365" s="46"/>
      <c r="AE365" s="98" t="str">
        <f>IF(AC365="GR",LEFT('Order Form'!$K$11,2),"")</f>
        <v/>
      </c>
      <c r="AF365" s="46"/>
      <c r="AG365" s="50"/>
      <c r="AH365" s="50"/>
      <c r="AI365" s="98" t="str">
        <f>IF(ISNUMBER(($H365)),IF('Order Form'!$K$16="Yes","P",""),"")</f>
        <v/>
      </c>
      <c r="AJ365" s="46"/>
      <c r="AK365" s="118"/>
      <c r="AL365" s="118"/>
      <c r="AM365" s="46"/>
      <c r="AN365" s="46"/>
      <c r="AO365" s="50"/>
      <c r="AP365" s="46"/>
      <c r="AQ365" s="50"/>
      <c r="AR365" s="50"/>
      <c r="AS365" s="50"/>
      <c r="AZ365" s="98" t="str">
        <f>IF(ISNUMBER(($H365)),IF('Order Form'!$K$15="Yes","Y",""),"")</f>
        <v/>
      </c>
      <c r="BD365" s="99" t="e">
        <f>IF('Order Form'!#REF!&gt;0,"OF"," ")</f>
        <v>#REF!</v>
      </c>
      <c r="BE365" s="98" t="e">
        <f>IF('Order Form'!#REF!&gt;0,"Y"," ")</f>
        <v>#REF!</v>
      </c>
      <c r="BF365" s="98" t="e">
        <f>IF('Order Form'!#REF!&gt;0,"STANDARD"," ")</f>
        <v>#REF!</v>
      </c>
    </row>
    <row r="366" spans="1:58">
      <c r="A366" s="46"/>
      <c r="B366" s="105" t="str">
        <f>IF(ISNUMBER(($H366)),'Order Form'!$D$5,"")</f>
        <v/>
      </c>
      <c r="C366" s="104" t="str">
        <f>IF(ISNUMBER(($H366)),'Order Form'!$G$5,"")</f>
        <v/>
      </c>
      <c r="D366" s="104" t="e">
        <f>IF('Order Form'!#REF!="","",IF(ISNUMBER(($H366)),'Order Form'!#REF!,""))</f>
        <v>#REF!</v>
      </c>
      <c r="E366" s="47"/>
      <c r="F366" s="103" t="str">
        <f>IF(ISNUMBER((H366)),SUBSTITUTE(SUBSTITUTE('Order Form'!#REF!,"-","")," ",""),"")</f>
        <v/>
      </c>
      <c r="G366" s="48"/>
      <c r="H366" s="102" t="e">
        <f>IF('Order Form'!#REF!&gt;0,'Order Form'!#REF!," ")</f>
        <v>#REF!</v>
      </c>
      <c r="I366" s="101" t="str">
        <f>IF('Order Form'!$K$13="Yes",(IF('Order Form'!#REF!&gt;0,"",IF('Order Form'!$K$10&lt;&gt;"GR - Gratis",IF('Order Form'!#REF!=0,"",IF(ISNUMBER($H366),'Order Form'!#REF!,"")),""))),"")</f>
        <v/>
      </c>
      <c r="J366" s="101" t="str">
        <f>IF('Order Form'!$K$13="Yes",(IF('Order Form'!#REF!=0,"",IF('Order Form'!$K$10&lt;&gt;"GR - Gratis",IF(ISNUMBER($H366),'Order Form'!#REF!,""),""))),"")</f>
        <v/>
      </c>
      <c r="K366" s="49"/>
      <c r="L366" s="101" t="e">
        <f>IF('Order Form'!#REF!&gt;0,"",IF('Order Form'!#REF!=0,"",IF('Order Form'!$K$10&lt;&gt;"GR - Gratis",IF('Order Form'!$K$12="Yes",IF(ISNUMBER($H366),'Order Form'!#REF!*100,""),""),"")))</f>
        <v>#REF!</v>
      </c>
      <c r="M366" s="101" t="e">
        <f>IF('Order Form'!#REF!&gt;0,"",IF('Order Form'!$K$17=0,"",IF('Order Form'!$K$17=0,"",IF('Order Form'!$K$10&lt;&gt;"GR - Gratis",IF('Order Form'!$K$12="Yes",IF(ISNUMBER($H366),'Order Form'!$K$17*100,""),""),""))))</f>
        <v>#REF!</v>
      </c>
      <c r="N366" s="50"/>
      <c r="O366" s="100" t="str">
        <f>IF('Order Form'!$B$8="Name / Attent Of","",IF(ISNUMBER($H366),IF('Order Form'!$K$14="Yes",'Order Form'!$B$8,""),""))</f>
        <v/>
      </c>
      <c r="P366" s="108" t="str">
        <f>IF('Order Form'!$B$9="Company / Department","",IF(ISNUMBER($H366),IF('Order Form'!$K$14="Yes",'Order Form'!$B$9,""),""))</f>
        <v/>
      </c>
      <c r="Q366" s="100" t="str">
        <f>IF('Order Form'!$B$10="Address 1","",IF(ISNUMBER($H366),IF('Order Form'!$K$14="Yes",'Order Form'!$B$10,""),""))</f>
        <v/>
      </c>
      <c r="R366" s="100" t="str">
        <f>IF('Order Form'!$B$11="Address 2","",IF(ISNUMBER($H366),IF('Order Form'!$K$14="Yes",'Order Form'!$B$11,""),""))</f>
        <v/>
      </c>
      <c r="S366" s="108" t="str">
        <f>IF('Order Form'!$B$12="Address 3","",IF(ISNUMBER($H366),IF('Order Form'!$K$14="Yes",'Order Form'!$B$12,""),""))</f>
        <v/>
      </c>
      <c r="T366" s="100" t="str">
        <f>IF('Order Form'!$B$13="Town","",IF(ISNUMBER($H366),IF('Order Form'!$K$14="Yes",'Order Form'!$B$13,""),""))</f>
        <v/>
      </c>
      <c r="U366" s="46"/>
      <c r="V366" s="115" t="str">
        <f>IF('Order Form'!$B$14="Post Code","",IF(ISNUMBER($H366),IF('Order Form'!$K$14="Yes",'Order Form'!$B$14,""),""))</f>
        <v/>
      </c>
      <c r="W366" s="110" t="str">
        <f>IF('Order Form'!$B$15="Country","",IF(ISNUMBER($H366),IF('Order Form'!$K$14="Yes",VLOOKUP('Order Form'!$B$15,Lists!N:O,2,0),""),""))</f>
        <v/>
      </c>
      <c r="X366" s="112"/>
      <c r="Y366" s="111" t="str">
        <f>IF('Order Form'!$F$8="Phone","",IF(ISNUMBER($H366),IF('Order Form'!$K$14="Yes",'Order Form'!$F$8,""),""))</f>
        <v/>
      </c>
      <c r="Z366" s="109" t="str">
        <f>IF('Order Form'!$F$9="Email","",IF(ISNUMBER($H366),IF('Order Form'!$K$14="Yes",'Order Form'!$F$9,""),""))</f>
        <v/>
      </c>
      <c r="AA366" s="50"/>
      <c r="AC366" s="98" t="str">
        <f>IF(ISNUMBER(($H366)),LEFT('Order Form'!$K$10,2),"")</f>
        <v/>
      </c>
      <c r="AD366" s="46"/>
      <c r="AE366" s="98" t="str">
        <f>IF(AC366="GR",LEFT('Order Form'!$K$11,2),"")</f>
        <v/>
      </c>
      <c r="AF366" s="46"/>
      <c r="AG366" s="50"/>
      <c r="AH366" s="50"/>
      <c r="AI366" s="98" t="str">
        <f>IF(ISNUMBER(($H366)),IF('Order Form'!$K$16="Yes","P",""),"")</f>
        <v/>
      </c>
      <c r="AJ366" s="46"/>
      <c r="AK366" s="118"/>
      <c r="AL366" s="118"/>
      <c r="AM366" s="46"/>
      <c r="AN366" s="46"/>
      <c r="AO366" s="50"/>
      <c r="AP366" s="46"/>
      <c r="AQ366" s="50"/>
      <c r="AR366" s="50"/>
      <c r="AS366" s="50"/>
      <c r="AZ366" s="98" t="str">
        <f>IF(ISNUMBER(($H366)),IF('Order Form'!$K$15="Yes","Y",""),"")</f>
        <v/>
      </c>
      <c r="BD366" s="99" t="e">
        <f>IF('Order Form'!#REF!&gt;0,"OF"," ")</f>
        <v>#REF!</v>
      </c>
      <c r="BE366" s="98" t="e">
        <f>IF('Order Form'!#REF!&gt;0,"Y"," ")</f>
        <v>#REF!</v>
      </c>
      <c r="BF366" s="98" t="e">
        <f>IF('Order Form'!#REF!&gt;0,"STANDARD"," ")</f>
        <v>#REF!</v>
      </c>
    </row>
    <row r="367" spans="1:58">
      <c r="A367" s="46"/>
      <c r="B367" s="105" t="str">
        <f>IF(ISNUMBER(($H367)),'Order Form'!$D$5,"")</f>
        <v/>
      </c>
      <c r="C367" s="104" t="str">
        <f>IF(ISNUMBER(($H367)),'Order Form'!$G$5,"")</f>
        <v/>
      </c>
      <c r="D367" s="104" t="e">
        <f>IF('Order Form'!#REF!="","",IF(ISNUMBER(($H367)),'Order Form'!#REF!,""))</f>
        <v>#REF!</v>
      </c>
      <c r="E367" s="47"/>
      <c r="F367" s="103" t="str">
        <f>IF(ISNUMBER((H367)),SUBSTITUTE(SUBSTITUTE('Order Form'!#REF!,"-","")," ",""),"")</f>
        <v/>
      </c>
      <c r="G367" s="48"/>
      <c r="H367" s="102" t="e">
        <f>IF('Order Form'!#REF!&gt;0,'Order Form'!#REF!," ")</f>
        <v>#REF!</v>
      </c>
      <c r="I367" s="101" t="str">
        <f>IF('Order Form'!$K$13="Yes",(IF('Order Form'!#REF!&gt;0,"",IF('Order Form'!$K$10&lt;&gt;"GR - Gratis",IF('Order Form'!#REF!=0,"",IF(ISNUMBER($H367),'Order Form'!#REF!,"")),""))),"")</f>
        <v/>
      </c>
      <c r="J367" s="101" t="str">
        <f>IF('Order Form'!$K$13="Yes",(IF('Order Form'!#REF!=0,"",IF('Order Form'!$K$10&lt;&gt;"GR - Gratis",IF(ISNUMBER($H367),'Order Form'!#REF!,""),""))),"")</f>
        <v/>
      </c>
      <c r="K367" s="49"/>
      <c r="L367" s="101" t="e">
        <f>IF('Order Form'!#REF!&gt;0,"",IF('Order Form'!#REF!=0,"",IF('Order Form'!$K$10&lt;&gt;"GR - Gratis",IF('Order Form'!$K$12="Yes",IF(ISNUMBER($H367),'Order Form'!#REF!*100,""),""),"")))</f>
        <v>#REF!</v>
      </c>
      <c r="M367" s="101" t="e">
        <f>IF('Order Form'!#REF!&gt;0,"",IF('Order Form'!$K$17=0,"",IF('Order Form'!$K$17=0,"",IF('Order Form'!$K$10&lt;&gt;"GR - Gratis",IF('Order Form'!$K$12="Yes",IF(ISNUMBER($H367),'Order Form'!$K$17*100,""),""),""))))</f>
        <v>#REF!</v>
      </c>
      <c r="N367" s="50"/>
      <c r="O367" s="100" t="str">
        <f>IF('Order Form'!$B$8="Name / Attent Of","",IF(ISNUMBER($H367),IF('Order Form'!$K$14="Yes",'Order Form'!$B$8,""),""))</f>
        <v/>
      </c>
      <c r="P367" s="108" t="str">
        <f>IF('Order Form'!$B$9="Company / Department","",IF(ISNUMBER($H367),IF('Order Form'!$K$14="Yes",'Order Form'!$B$9,""),""))</f>
        <v/>
      </c>
      <c r="Q367" s="100" t="str">
        <f>IF('Order Form'!$B$10="Address 1","",IF(ISNUMBER($H367),IF('Order Form'!$K$14="Yes",'Order Form'!$B$10,""),""))</f>
        <v/>
      </c>
      <c r="R367" s="100" t="str">
        <f>IF('Order Form'!$B$11="Address 2","",IF(ISNUMBER($H367),IF('Order Form'!$K$14="Yes",'Order Form'!$B$11,""),""))</f>
        <v/>
      </c>
      <c r="S367" s="108" t="str">
        <f>IF('Order Form'!$B$12="Address 3","",IF(ISNUMBER($H367),IF('Order Form'!$K$14="Yes",'Order Form'!$B$12,""),""))</f>
        <v/>
      </c>
      <c r="T367" s="100" t="str">
        <f>IF('Order Form'!$B$13="Town","",IF(ISNUMBER($H367),IF('Order Form'!$K$14="Yes",'Order Form'!$B$13,""),""))</f>
        <v/>
      </c>
      <c r="U367" s="46"/>
      <c r="V367" s="115" t="str">
        <f>IF('Order Form'!$B$14="Post Code","",IF(ISNUMBER($H367),IF('Order Form'!$K$14="Yes",'Order Form'!$B$14,""),""))</f>
        <v/>
      </c>
      <c r="W367" s="110" t="str">
        <f>IF('Order Form'!$B$15="Country","",IF(ISNUMBER($H367),IF('Order Form'!$K$14="Yes",VLOOKUP('Order Form'!$B$15,Lists!N:O,2,0),""),""))</f>
        <v/>
      </c>
      <c r="X367" s="112"/>
      <c r="Y367" s="111" t="str">
        <f>IF('Order Form'!$F$8="Phone","",IF(ISNUMBER($H367),IF('Order Form'!$K$14="Yes",'Order Form'!$F$8,""),""))</f>
        <v/>
      </c>
      <c r="Z367" s="109" t="str">
        <f>IF('Order Form'!$F$9="Email","",IF(ISNUMBER($H367),IF('Order Form'!$K$14="Yes",'Order Form'!$F$9,""),""))</f>
        <v/>
      </c>
      <c r="AA367" s="50"/>
      <c r="AC367" s="98" t="str">
        <f>IF(ISNUMBER(($H367)),LEFT('Order Form'!$K$10,2),"")</f>
        <v/>
      </c>
      <c r="AD367" s="46"/>
      <c r="AE367" s="98" t="str">
        <f>IF(AC367="GR",LEFT('Order Form'!$K$11,2),"")</f>
        <v/>
      </c>
      <c r="AF367" s="46"/>
      <c r="AG367" s="50"/>
      <c r="AH367" s="50"/>
      <c r="AI367" s="98" t="str">
        <f>IF(ISNUMBER(($H367)),IF('Order Form'!$K$16="Yes","P",""),"")</f>
        <v/>
      </c>
      <c r="AJ367" s="46"/>
      <c r="AK367" s="118"/>
      <c r="AL367" s="118"/>
      <c r="AM367" s="46"/>
      <c r="AN367" s="46"/>
      <c r="AO367" s="50"/>
      <c r="AP367" s="46"/>
      <c r="AQ367" s="50"/>
      <c r="AR367" s="50"/>
      <c r="AS367" s="50"/>
      <c r="AZ367" s="98" t="str">
        <f>IF(ISNUMBER(($H367)),IF('Order Form'!$K$15="Yes","Y",""),"")</f>
        <v/>
      </c>
      <c r="BD367" s="99" t="e">
        <f>IF('Order Form'!#REF!&gt;0,"OF"," ")</f>
        <v>#REF!</v>
      </c>
      <c r="BE367" s="98" t="e">
        <f>IF('Order Form'!#REF!&gt;0,"Y"," ")</f>
        <v>#REF!</v>
      </c>
      <c r="BF367" s="98" t="e">
        <f>IF('Order Form'!#REF!&gt;0,"STANDARD"," ")</f>
        <v>#REF!</v>
      </c>
    </row>
    <row r="368" spans="1:58">
      <c r="A368" s="46"/>
      <c r="B368" s="105" t="str">
        <f>IF(ISNUMBER(($H368)),'Order Form'!$D$5,"")</f>
        <v/>
      </c>
      <c r="C368" s="104" t="str">
        <f>IF(ISNUMBER(($H368)),'Order Form'!$G$5,"")</f>
        <v/>
      </c>
      <c r="D368" s="104" t="e">
        <f>IF('Order Form'!#REF!="","",IF(ISNUMBER(($H368)),'Order Form'!#REF!,""))</f>
        <v>#REF!</v>
      </c>
      <c r="E368" s="47"/>
      <c r="F368" s="103" t="str">
        <f>IF(ISNUMBER((H368)),SUBSTITUTE(SUBSTITUTE('Order Form'!#REF!,"-","")," ",""),"")</f>
        <v/>
      </c>
      <c r="G368" s="48"/>
      <c r="H368" s="102" t="e">
        <f>IF('Order Form'!#REF!&gt;0,'Order Form'!#REF!," ")</f>
        <v>#REF!</v>
      </c>
      <c r="I368" s="101" t="str">
        <f>IF('Order Form'!$K$13="Yes",(IF('Order Form'!#REF!&gt;0,"",IF('Order Form'!$K$10&lt;&gt;"GR - Gratis",IF('Order Form'!#REF!=0,"",IF(ISNUMBER($H368),'Order Form'!#REF!,"")),""))),"")</f>
        <v/>
      </c>
      <c r="J368" s="101" t="str">
        <f>IF('Order Form'!$K$13="Yes",(IF('Order Form'!#REF!=0,"",IF('Order Form'!$K$10&lt;&gt;"GR - Gratis",IF(ISNUMBER($H368),'Order Form'!#REF!,""),""))),"")</f>
        <v/>
      </c>
      <c r="K368" s="49"/>
      <c r="L368" s="101" t="e">
        <f>IF('Order Form'!#REF!&gt;0,"",IF('Order Form'!#REF!=0,"",IF('Order Form'!$K$10&lt;&gt;"GR - Gratis",IF('Order Form'!$K$12="Yes",IF(ISNUMBER($H368),'Order Form'!#REF!*100,""),""),"")))</f>
        <v>#REF!</v>
      </c>
      <c r="M368" s="101" t="e">
        <f>IF('Order Form'!#REF!&gt;0,"",IF('Order Form'!$K$17=0,"",IF('Order Form'!$K$17=0,"",IF('Order Form'!$K$10&lt;&gt;"GR - Gratis",IF('Order Form'!$K$12="Yes",IF(ISNUMBER($H368),'Order Form'!$K$17*100,""),""),""))))</f>
        <v>#REF!</v>
      </c>
      <c r="N368" s="50"/>
      <c r="O368" s="100" t="str">
        <f>IF('Order Form'!$B$8="Name / Attent Of","",IF(ISNUMBER($H368),IF('Order Form'!$K$14="Yes",'Order Form'!$B$8,""),""))</f>
        <v/>
      </c>
      <c r="P368" s="108" t="str">
        <f>IF('Order Form'!$B$9="Company / Department","",IF(ISNUMBER($H368),IF('Order Form'!$K$14="Yes",'Order Form'!$B$9,""),""))</f>
        <v/>
      </c>
      <c r="Q368" s="100" t="str">
        <f>IF('Order Form'!$B$10="Address 1","",IF(ISNUMBER($H368),IF('Order Form'!$K$14="Yes",'Order Form'!$B$10,""),""))</f>
        <v/>
      </c>
      <c r="R368" s="100" t="str">
        <f>IF('Order Form'!$B$11="Address 2","",IF(ISNUMBER($H368),IF('Order Form'!$K$14="Yes",'Order Form'!$B$11,""),""))</f>
        <v/>
      </c>
      <c r="S368" s="108" t="str">
        <f>IF('Order Form'!$B$12="Address 3","",IF(ISNUMBER($H368),IF('Order Form'!$K$14="Yes",'Order Form'!$B$12,""),""))</f>
        <v/>
      </c>
      <c r="T368" s="100" t="str">
        <f>IF('Order Form'!$B$13="Town","",IF(ISNUMBER($H368),IF('Order Form'!$K$14="Yes",'Order Form'!$B$13,""),""))</f>
        <v/>
      </c>
      <c r="U368" s="46"/>
      <c r="V368" s="115" t="str">
        <f>IF('Order Form'!$B$14="Post Code","",IF(ISNUMBER($H368),IF('Order Form'!$K$14="Yes",'Order Form'!$B$14,""),""))</f>
        <v/>
      </c>
      <c r="W368" s="110" t="str">
        <f>IF('Order Form'!$B$15="Country","",IF(ISNUMBER($H368),IF('Order Form'!$K$14="Yes",VLOOKUP('Order Form'!$B$15,Lists!N:O,2,0),""),""))</f>
        <v/>
      </c>
      <c r="X368" s="112"/>
      <c r="Y368" s="111" t="str">
        <f>IF('Order Form'!$F$8="Phone","",IF(ISNUMBER($H368),IF('Order Form'!$K$14="Yes",'Order Form'!$F$8,""),""))</f>
        <v/>
      </c>
      <c r="Z368" s="109" t="str">
        <f>IF('Order Form'!$F$9="Email","",IF(ISNUMBER($H368),IF('Order Form'!$K$14="Yes",'Order Form'!$F$9,""),""))</f>
        <v/>
      </c>
      <c r="AA368" s="50"/>
      <c r="AC368" s="98" t="str">
        <f>IF(ISNUMBER(($H368)),LEFT('Order Form'!$K$10,2),"")</f>
        <v/>
      </c>
      <c r="AD368" s="46"/>
      <c r="AE368" s="98" t="str">
        <f>IF(AC368="GR",LEFT('Order Form'!$K$11,2),"")</f>
        <v/>
      </c>
      <c r="AF368" s="46"/>
      <c r="AG368" s="50"/>
      <c r="AH368" s="50"/>
      <c r="AI368" s="98" t="str">
        <f>IF(ISNUMBER(($H368)),IF('Order Form'!$K$16="Yes","P",""),"")</f>
        <v/>
      </c>
      <c r="AJ368" s="46"/>
      <c r="AK368" s="118"/>
      <c r="AL368" s="118"/>
      <c r="AM368" s="46"/>
      <c r="AN368" s="46"/>
      <c r="AO368" s="50"/>
      <c r="AP368" s="46"/>
      <c r="AQ368" s="50"/>
      <c r="AR368" s="50"/>
      <c r="AS368" s="50"/>
      <c r="AZ368" s="98" t="str">
        <f>IF(ISNUMBER(($H368)),IF('Order Form'!$K$15="Yes","Y",""),"")</f>
        <v/>
      </c>
      <c r="BD368" s="99" t="e">
        <f>IF('Order Form'!#REF!&gt;0,"OF"," ")</f>
        <v>#REF!</v>
      </c>
      <c r="BE368" s="98" t="e">
        <f>IF('Order Form'!#REF!&gt;0,"Y"," ")</f>
        <v>#REF!</v>
      </c>
      <c r="BF368" s="98" t="e">
        <f>IF('Order Form'!#REF!&gt;0,"STANDARD"," ")</f>
        <v>#REF!</v>
      </c>
    </row>
    <row r="369" spans="1:58">
      <c r="A369" s="46"/>
      <c r="B369" s="105" t="str">
        <f>IF(ISNUMBER(($H369)),'Order Form'!$D$5,"")</f>
        <v/>
      </c>
      <c r="C369" s="104" t="str">
        <f>IF(ISNUMBER(($H369)),'Order Form'!$G$5,"")</f>
        <v/>
      </c>
      <c r="D369" s="104" t="e">
        <f>IF('Order Form'!#REF!="","",IF(ISNUMBER(($H369)),'Order Form'!#REF!,""))</f>
        <v>#REF!</v>
      </c>
      <c r="E369" s="47"/>
      <c r="F369" s="103" t="str">
        <f>IF(ISNUMBER((H369)),SUBSTITUTE(SUBSTITUTE('Order Form'!#REF!,"-","")," ",""),"")</f>
        <v/>
      </c>
      <c r="G369" s="48"/>
      <c r="H369" s="102" t="e">
        <f>IF('Order Form'!#REF!&gt;0,'Order Form'!#REF!," ")</f>
        <v>#REF!</v>
      </c>
      <c r="I369" s="101" t="str">
        <f>IF('Order Form'!$K$13="Yes",(IF('Order Form'!#REF!&gt;0,"",IF('Order Form'!$K$10&lt;&gt;"GR - Gratis",IF('Order Form'!#REF!=0,"",IF(ISNUMBER($H369),'Order Form'!#REF!,"")),""))),"")</f>
        <v/>
      </c>
      <c r="J369" s="101" t="str">
        <f>IF('Order Form'!$K$13="Yes",(IF('Order Form'!#REF!=0,"",IF('Order Form'!$K$10&lt;&gt;"GR - Gratis",IF(ISNUMBER($H369),'Order Form'!#REF!,""),""))),"")</f>
        <v/>
      </c>
      <c r="K369" s="49"/>
      <c r="L369" s="101" t="e">
        <f>IF('Order Form'!#REF!&gt;0,"",IF('Order Form'!#REF!=0,"",IF('Order Form'!$K$10&lt;&gt;"GR - Gratis",IF('Order Form'!$K$12="Yes",IF(ISNUMBER($H369),'Order Form'!#REF!*100,""),""),"")))</f>
        <v>#REF!</v>
      </c>
      <c r="M369" s="101" t="e">
        <f>IF('Order Form'!#REF!&gt;0,"",IF('Order Form'!$K$17=0,"",IF('Order Form'!$K$17=0,"",IF('Order Form'!$K$10&lt;&gt;"GR - Gratis",IF('Order Form'!$K$12="Yes",IF(ISNUMBER($H369),'Order Form'!$K$17*100,""),""),""))))</f>
        <v>#REF!</v>
      </c>
      <c r="N369" s="50"/>
      <c r="O369" s="100" t="str">
        <f>IF('Order Form'!$B$8="Name / Attent Of","",IF(ISNUMBER($H369),IF('Order Form'!$K$14="Yes",'Order Form'!$B$8,""),""))</f>
        <v/>
      </c>
      <c r="P369" s="108" t="str">
        <f>IF('Order Form'!$B$9="Company / Department","",IF(ISNUMBER($H369),IF('Order Form'!$K$14="Yes",'Order Form'!$B$9,""),""))</f>
        <v/>
      </c>
      <c r="Q369" s="100" t="str">
        <f>IF('Order Form'!$B$10="Address 1","",IF(ISNUMBER($H369),IF('Order Form'!$K$14="Yes",'Order Form'!$B$10,""),""))</f>
        <v/>
      </c>
      <c r="R369" s="100" t="str">
        <f>IF('Order Form'!$B$11="Address 2","",IF(ISNUMBER($H369),IF('Order Form'!$K$14="Yes",'Order Form'!$B$11,""),""))</f>
        <v/>
      </c>
      <c r="S369" s="108" t="str">
        <f>IF('Order Form'!$B$12="Address 3","",IF(ISNUMBER($H369),IF('Order Form'!$K$14="Yes",'Order Form'!$B$12,""),""))</f>
        <v/>
      </c>
      <c r="T369" s="100" t="str">
        <f>IF('Order Form'!$B$13="Town","",IF(ISNUMBER($H369),IF('Order Form'!$K$14="Yes",'Order Form'!$B$13,""),""))</f>
        <v/>
      </c>
      <c r="U369" s="46"/>
      <c r="V369" s="115" t="str">
        <f>IF('Order Form'!$B$14="Post Code","",IF(ISNUMBER($H369),IF('Order Form'!$K$14="Yes",'Order Form'!$B$14,""),""))</f>
        <v/>
      </c>
      <c r="W369" s="110" t="str">
        <f>IF('Order Form'!$B$15="Country","",IF(ISNUMBER($H369),IF('Order Form'!$K$14="Yes",VLOOKUP('Order Form'!$B$15,Lists!N:O,2,0),""),""))</f>
        <v/>
      </c>
      <c r="X369" s="112"/>
      <c r="Y369" s="111" t="str">
        <f>IF('Order Form'!$F$8="Phone","",IF(ISNUMBER($H369),IF('Order Form'!$K$14="Yes",'Order Form'!$F$8,""),""))</f>
        <v/>
      </c>
      <c r="Z369" s="109" t="str">
        <f>IF('Order Form'!$F$9="Email","",IF(ISNUMBER($H369),IF('Order Form'!$K$14="Yes",'Order Form'!$F$9,""),""))</f>
        <v/>
      </c>
      <c r="AA369" s="50"/>
      <c r="AC369" s="98" t="str">
        <f>IF(ISNUMBER(($H369)),LEFT('Order Form'!$K$10,2),"")</f>
        <v/>
      </c>
      <c r="AD369" s="46"/>
      <c r="AE369" s="98" t="str">
        <f>IF(AC369="GR",LEFT('Order Form'!$K$11,2),"")</f>
        <v/>
      </c>
      <c r="AF369" s="46"/>
      <c r="AG369" s="50"/>
      <c r="AH369" s="50"/>
      <c r="AI369" s="98" t="str">
        <f>IF(ISNUMBER(($H369)),IF('Order Form'!$K$16="Yes","P",""),"")</f>
        <v/>
      </c>
      <c r="AJ369" s="46"/>
      <c r="AK369" s="118"/>
      <c r="AL369" s="118"/>
      <c r="AM369" s="46"/>
      <c r="AN369" s="46"/>
      <c r="AO369" s="50"/>
      <c r="AP369" s="46"/>
      <c r="AQ369" s="50"/>
      <c r="AR369" s="50"/>
      <c r="AS369" s="50"/>
      <c r="AZ369" s="98" t="str">
        <f>IF(ISNUMBER(($H369)),IF('Order Form'!$K$15="Yes","Y",""),"")</f>
        <v/>
      </c>
      <c r="BD369" s="99" t="e">
        <f>IF('Order Form'!#REF!&gt;0,"OF"," ")</f>
        <v>#REF!</v>
      </c>
      <c r="BE369" s="98" t="e">
        <f>IF('Order Form'!#REF!&gt;0,"Y"," ")</f>
        <v>#REF!</v>
      </c>
      <c r="BF369" s="98" t="e">
        <f>IF('Order Form'!#REF!&gt;0,"STANDARD"," ")</f>
        <v>#REF!</v>
      </c>
    </row>
    <row r="370" spans="1:58">
      <c r="A370" s="46"/>
      <c r="B370" s="105" t="str">
        <f>IF(ISNUMBER(($H370)),'Order Form'!$D$5,"")</f>
        <v/>
      </c>
      <c r="C370" s="104" t="str">
        <f>IF(ISNUMBER(($H370)),'Order Form'!$G$5,"")</f>
        <v/>
      </c>
      <c r="D370" s="104" t="e">
        <f>IF('Order Form'!#REF!="","",IF(ISNUMBER(($H370)),'Order Form'!#REF!,""))</f>
        <v>#REF!</v>
      </c>
      <c r="E370" s="47"/>
      <c r="F370" s="103" t="str">
        <f>IF(ISNUMBER((H370)),SUBSTITUTE(SUBSTITUTE('Order Form'!#REF!,"-","")," ",""),"")</f>
        <v/>
      </c>
      <c r="G370" s="48"/>
      <c r="H370" s="102" t="e">
        <f>IF('Order Form'!#REF!&gt;0,'Order Form'!#REF!," ")</f>
        <v>#REF!</v>
      </c>
      <c r="I370" s="101" t="str">
        <f>IF('Order Form'!$K$13="Yes",(IF('Order Form'!#REF!&gt;0,"",IF('Order Form'!$K$10&lt;&gt;"GR - Gratis",IF('Order Form'!#REF!=0,"",IF(ISNUMBER($H370),'Order Form'!#REF!,"")),""))),"")</f>
        <v/>
      </c>
      <c r="J370" s="101" t="str">
        <f>IF('Order Form'!$K$13="Yes",(IF('Order Form'!#REF!=0,"",IF('Order Form'!$K$10&lt;&gt;"GR - Gratis",IF(ISNUMBER($H370),'Order Form'!#REF!,""),""))),"")</f>
        <v/>
      </c>
      <c r="K370" s="49"/>
      <c r="L370" s="101" t="e">
        <f>IF('Order Form'!#REF!&gt;0,"",IF('Order Form'!#REF!=0,"",IF('Order Form'!$K$10&lt;&gt;"GR - Gratis",IF('Order Form'!$K$12="Yes",IF(ISNUMBER($H370),'Order Form'!#REF!*100,""),""),"")))</f>
        <v>#REF!</v>
      </c>
      <c r="M370" s="101" t="e">
        <f>IF('Order Form'!#REF!&gt;0,"",IF('Order Form'!$K$17=0,"",IF('Order Form'!$K$17=0,"",IF('Order Form'!$K$10&lt;&gt;"GR - Gratis",IF('Order Form'!$K$12="Yes",IF(ISNUMBER($H370),'Order Form'!$K$17*100,""),""),""))))</f>
        <v>#REF!</v>
      </c>
      <c r="N370" s="50"/>
      <c r="O370" s="100" t="str">
        <f>IF('Order Form'!$B$8="Name / Attent Of","",IF(ISNUMBER($H370),IF('Order Form'!$K$14="Yes",'Order Form'!$B$8,""),""))</f>
        <v/>
      </c>
      <c r="P370" s="108" t="str">
        <f>IF('Order Form'!$B$9="Company / Department","",IF(ISNUMBER($H370),IF('Order Form'!$K$14="Yes",'Order Form'!$B$9,""),""))</f>
        <v/>
      </c>
      <c r="Q370" s="100" t="str">
        <f>IF('Order Form'!$B$10="Address 1","",IF(ISNUMBER($H370),IF('Order Form'!$K$14="Yes",'Order Form'!$B$10,""),""))</f>
        <v/>
      </c>
      <c r="R370" s="100" t="str">
        <f>IF('Order Form'!$B$11="Address 2","",IF(ISNUMBER($H370),IF('Order Form'!$K$14="Yes",'Order Form'!$B$11,""),""))</f>
        <v/>
      </c>
      <c r="S370" s="108" t="str">
        <f>IF('Order Form'!$B$12="Address 3","",IF(ISNUMBER($H370),IF('Order Form'!$K$14="Yes",'Order Form'!$B$12,""),""))</f>
        <v/>
      </c>
      <c r="T370" s="100" t="str">
        <f>IF('Order Form'!$B$13="Town","",IF(ISNUMBER($H370),IF('Order Form'!$K$14="Yes",'Order Form'!$B$13,""),""))</f>
        <v/>
      </c>
      <c r="U370" s="46"/>
      <c r="V370" s="115" t="str">
        <f>IF('Order Form'!$B$14="Post Code","",IF(ISNUMBER($H370),IF('Order Form'!$K$14="Yes",'Order Form'!$B$14,""),""))</f>
        <v/>
      </c>
      <c r="W370" s="110" t="str">
        <f>IF('Order Form'!$B$15="Country","",IF(ISNUMBER($H370),IF('Order Form'!$K$14="Yes",VLOOKUP('Order Form'!$B$15,Lists!N:O,2,0),""),""))</f>
        <v/>
      </c>
      <c r="X370" s="112"/>
      <c r="Y370" s="111" t="str">
        <f>IF('Order Form'!$F$8="Phone","",IF(ISNUMBER($H370),IF('Order Form'!$K$14="Yes",'Order Form'!$F$8,""),""))</f>
        <v/>
      </c>
      <c r="Z370" s="109" t="str">
        <f>IF('Order Form'!$F$9="Email","",IF(ISNUMBER($H370),IF('Order Form'!$K$14="Yes",'Order Form'!$F$9,""),""))</f>
        <v/>
      </c>
      <c r="AA370" s="50"/>
      <c r="AC370" s="98" t="str">
        <f>IF(ISNUMBER(($H370)),LEFT('Order Form'!$K$10,2),"")</f>
        <v/>
      </c>
      <c r="AD370" s="46"/>
      <c r="AE370" s="98" t="str">
        <f>IF(AC370="GR",LEFT('Order Form'!$K$11,2),"")</f>
        <v/>
      </c>
      <c r="AF370" s="46"/>
      <c r="AG370" s="50"/>
      <c r="AH370" s="50"/>
      <c r="AI370" s="98" t="str">
        <f>IF(ISNUMBER(($H370)),IF('Order Form'!$K$16="Yes","P",""),"")</f>
        <v/>
      </c>
      <c r="AJ370" s="46"/>
      <c r="AK370" s="118"/>
      <c r="AL370" s="118"/>
      <c r="AM370" s="46"/>
      <c r="AN370" s="46"/>
      <c r="AO370" s="50"/>
      <c r="AP370" s="46"/>
      <c r="AQ370" s="50"/>
      <c r="AR370" s="50"/>
      <c r="AS370" s="50"/>
      <c r="AZ370" s="98" t="str">
        <f>IF(ISNUMBER(($H370)),IF('Order Form'!$K$15="Yes","Y",""),"")</f>
        <v/>
      </c>
      <c r="BD370" s="99" t="e">
        <f>IF('Order Form'!#REF!&gt;0,"OF"," ")</f>
        <v>#REF!</v>
      </c>
      <c r="BE370" s="98" t="e">
        <f>IF('Order Form'!#REF!&gt;0,"Y"," ")</f>
        <v>#REF!</v>
      </c>
      <c r="BF370" s="98" t="e">
        <f>IF('Order Form'!#REF!&gt;0,"STANDARD"," ")</f>
        <v>#REF!</v>
      </c>
    </row>
    <row r="371" spans="1:58">
      <c r="A371" s="46"/>
      <c r="B371" s="105" t="str">
        <f>IF(ISNUMBER(($H371)),'Order Form'!$D$5,"")</f>
        <v/>
      </c>
      <c r="C371" s="104" t="str">
        <f>IF(ISNUMBER(($H371)),'Order Form'!$G$5,"")</f>
        <v/>
      </c>
      <c r="D371" s="104" t="e">
        <f>IF('Order Form'!#REF!="","",IF(ISNUMBER(($H371)),'Order Form'!#REF!,""))</f>
        <v>#REF!</v>
      </c>
      <c r="E371" s="47"/>
      <c r="F371" s="103" t="str">
        <f>IF(ISNUMBER((H371)),SUBSTITUTE(SUBSTITUTE('Order Form'!#REF!,"-","")," ",""),"")</f>
        <v/>
      </c>
      <c r="G371" s="48"/>
      <c r="H371" s="102" t="e">
        <f>IF('Order Form'!#REF!&gt;0,'Order Form'!#REF!," ")</f>
        <v>#REF!</v>
      </c>
      <c r="I371" s="101" t="str">
        <f>IF('Order Form'!$K$13="Yes",(IF('Order Form'!#REF!&gt;0,"",IF('Order Form'!$K$10&lt;&gt;"GR - Gratis",IF('Order Form'!#REF!=0,"",IF(ISNUMBER($H371),'Order Form'!#REF!,"")),""))),"")</f>
        <v/>
      </c>
      <c r="J371" s="101" t="str">
        <f>IF('Order Form'!$K$13="Yes",(IF('Order Form'!#REF!=0,"",IF('Order Form'!$K$10&lt;&gt;"GR - Gratis",IF(ISNUMBER($H371),'Order Form'!#REF!,""),""))),"")</f>
        <v/>
      </c>
      <c r="K371" s="49"/>
      <c r="L371" s="101" t="e">
        <f>IF('Order Form'!#REF!&gt;0,"",IF('Order Form'!#REF!=0,"",IF('Order Form'!$K$10&lt;&gt;"GR - Gratis",IF('Order Form'!$K$12="Yes",IF(ISNUMBER($H371),'Order Form'!#REF!*100,""),""),"")))</f>
        <v>#REF!</v>
      </c>
      <c r="M371" s="101" t="e">
        <f>IF('Order Form'!#REF!&gt;0,"",IF('Order Form'!$K$17=0,"",IF('Order Form'!$K$17=0,"",IF('Order Form'!$K$10&lt;&gt;"GR - Gratis",IF('Order Form'!$K$12="Yes",IF(ISNUMBER($H371),'Order Form'!$K$17*100,""),""),""))))</f>
        <v>#REF!</v>
      </c>
      <c r="N371" s="50"/>
      <c r="O371" s="100" t="str">
        <f>IF('Order Form'!$B$8="Name / Attent Of","",IF(ISNUMBER($H371),IF('Order Form'!$K$14="Yes",'Order Form'!$B$8,""),""))</f>
        <v/>
      </c>
      <c r="P371" s="108" t="str">
        <f>IF('Order Form'!$B$9="Company / Department","",IF(ISNUMBER($H371),IF('Order Form'!$K$14="Yes",'Order Form'!$B$9,""),""))</f>
        <v/>
      </c>
      <c r="Q371" s="100" t="str">
        <f>IF('Order Form'!$B$10="Address 1","",IF(ISNUMBER($H371),IF('Order Form'!$K$14="Yes",'Order Form'!$B$10,""),""))</f>
        <v/>
      </c>
      <c r="R371" s="100" t="str">
        <f>IF('Order Form'!$B$11="Address 2","",IF(ISNUMBER($H371),IF('Order Form'!$K$14="Yes",'Order Form'!$B$11,""),""))</f>
        <v/>
      </c>
      <c r="S371" s="108" t="str">
        <f>IF('Order Form'!$B$12="Address 3","",IF(ISNUMBER($H371),IF('Order Form'!$K$14="Yes",'Order Form'!$B$12,""),""))</f>
        <v/>
      </c>
      <c r="T371" s="100" t="str">
        <f>IF('Order Form'!$B$13="Town","",IF(ISNUMBER($H371),IF('Order Form'!$K$14="Yes",'Order Form'!$B$13,""),""))</f>
        <v/>
      </c>
      <c r="U371" s="46"/>
      <c r="V371" s="115" t="str">
        <f>IF('Order Form'!$B$14="Post Code","",IF(ISNUMBER($H371),IF('Order Form'!$K$14="Yes",'Order Form'!$B$14,""),""))</f>
        <v/>
      </c>
      <c r="W371" s="110" t="str">
        <f>IF('Order Form'!$B$15="Country","",IF(ISNUMBER($H371),IF('Order Form'!$K$14="Yes",VLOOKUP('Order Form'!$B$15,Lists!N:O,2,0),""),""))</f>
        <v/>
      </c>
      <c r="X371" s="112"/>
      <c r="Y371" s="111" t="str">
        <f>IF('Order Form'!$F$8="Phone","",IF(ISNUMBER($H371),IF('Order Form'!$K$14="Yes",'Order Form'!$F$8,""),""))</f>
        <v/>
      </c>
      <c r="Z371" s="109" t="str">
        <f>IF('Order Form'!$F$9="Email","",IF(ISNUMBER($H371),IF('Order Form'!$K$14="Yes",'Order Form'!$F$9,""),""))</f>
        <v/>
      </c>
      <c r="AA371" s="50"/>
      <c r="AC371" s="98" t="str">
        <f>IF(ISNUMBER(($H371)),LEFT('Order Form'!$K$10,2),"")</f>
        <v/>
      </c>
      <c r="AD371" s="46"/>
      <c r="AE371" s="98" t="str">
        <f>IF(AC371="GR",LEFT('Order Form'!$K$11,2),"")</f>
        <v/>
      </c>
      <c r="AF371" s="46"/>
      <c r="AG371" s="50"/>
      <c r="AH371" s="50"/>
      <c r="AI371" s="98" t="str">
        <f>IF(ISNUMBER(($H371)),IF('Order Form'!$K$16="Yes","P",""),"")</f>
        <v/>
      </c>
      <c r="AJ371" s="46"/>
      <c r="AK371" s="118"/>
      <c r="AL371" s="118"/>
      <c r="AM371" s="46"/>
      <c r="AN371" s="46"/>
      <c r="AO371" s="50"/>
      <c r="AP371" s="46"/>
      <c r="AQ371" s="50"/>
      <c r="AR371" s="50"/>
      <c r="AS371" s="50"/>
      <c r="AZ371" s="98" t="str">
        <f>IF(ISNUMBER(($H371)),IF('Order Form'!$K$15="Yes","Y",""),"")</f>
        <v/>
      </c>
      <c r="BD371" s="99" t="e">
        <f>IF('Order Form'!#REF!&gt;0,"OF"," ")</f>
        <v>#REF!</v>
      </c>
      <c r="BE371" s="98" t="e">
        <f>IF('Order Form'!#REF!&gt;0,"Y"," ")</f>
        <v>#REF!</v>
      </c>
      <c r="BF371" s="98" t="e">
        <f>IF('Order Form'!#REF!&gt;0,"STANDARD"," ")</f>
        <v>#REF!</v>
      </c>
    </row>
    <row r="372" spans="1:58">
      <c r="A372" s="46"/>
      <c r="B372" s="105" t="str">
        <f>IF(ISNUMBER(($H372)),'Order Form'!$D$5,"")</f>
        <v/>
      </c>
      <c r="C372" s="104" t="str">
        <f>IF(ISNUMBER(($H372)),'Order Form'!$G$5,"")</f>
        <v/>
      </c>
      <c r="D372" s="104" t="e">
        <f>IF('Order Form'!#REF!="","",IF(ISNUMBER(($H372)),'Order Form'!#REF!,""))</f>
        <v>#REF!</v>
      </c>
      <c r="E372" s="47"/>
      <c r="F372" s="103" t="str">
        <f>IF(ISNUMBER((H372)),SUBSTITUTE(SUBSTITUTE('Order Form'!#REF!,"-","")," ",""),"")</f>
        <v/>
      </c>
      <c r="G372" s="48"/>
      <c r="H372" s="102" t="e">
        <f>IF('Order Form'!#REF!&gt;0,'Order Form'!#REF!," ")</f>
        <v>#REF!</v>
      </c>
      <c r="I372" s="101" t="str">
        <f>IF('Order Form'!$K$13="Yes",(IF('Order Form'!#REF!&gt;0,"",IF('Order Form'!$K$10&lt;&gt;"GR - Gratis",IF('Order Form'!#REF!=0,"",IF(ISNUMBER($H372),'Order Form'!#REF!,"")),""))),"")</f>
        <v/>
      </c>
      <c r="J372" s="101" t="str">
        <f>IF('Order Form'!$K$13="Yes",(IF('Order Form'!#REF!=0,"",IF('Order Form'!$K$10&lt;&gt;"GR - Gratis",IF(ISNUMBER($H372),'Order Form'!#REF!,""),""))),"")</f>
        <v/>
      </c>
      <c r="K372" s="49"/>
      <c r="L372" s="101" t="e">
        <f>IF('Order Form'!#REF!&gt;0,"",IF('Order Form'!#REF!=0,"",IF('Order Form'!$K$10&lt;&gt;"GR - Gratis",IF('Order Form'!$K$12="Yes",IF(ISNUMBER($H372),'Order Form'!#REF!*100,""),""),"")))</f>
        <v>#REF!</v>
      </c>
      <c r="M372" s="101" t="e">
        <f>IF('Order Form'!#REF!&gt;0,"",IF('Order Form'!$K$17=0,"",IF('Order Form'!$K$17=0,"",IF('Order Form'!$K$10&lt;&gt;"GR - Gratis",IF('Order Form'!$K$12="Yes",IF(ISNUMBER($H372),'Order Form'!$K$17*100,""),""),""))))</f>
        <v>#REF!</v>
      </c>
      <c r="N372" s="50"/>
      <c r="O372" s="100" t="str">
        <f>IF('Order Form'!$B$8="Name / Attent Of","",IF(ISNUMBER($H372),IF('Order Form'!$K$14="Yes",'Order Form'!$B$8,""),""))</f>
        <v/>
      </c>
      <c r="P372" s="108" t="str">
        <f>IF('Order Form'!$B$9="Company / Department","",IF(ISNUMBER($H372),IF('Order Form'!$K$14="Yes",'Order Form'!$B$9,""),""))</f>
        <v/>
      </c>
      <c r="Q372" s="100" t="str">
        <f>IF('Order Form'!$B$10="Address 1","",IF(ISNUMBER($H372),IF('Order Form'!$K$14="Yes",'Order Form'!$B$10,""),""))</f>
        <v/>
      </c>
      <c r="R372" s="100" t="str">
        <f>IF('Order Form'!$B$11="Address 2","",IF(ISNUMBER($H372),IF('Order Form'!$K$14="Yes",'Order Form'!$B$11,""),""))</f>
        <v/>
      </c>
      <c r="S372" s="108" t="str">
        <f>IF('Order Form'!$B$12="Address 3","",IF(ISNUMBER($H372),IF('Order Form'!$K$14="Yes",'Order Form'!$B$12,""),""))</f>
        <v/>
      </c>
      <c r="T372" s="100" t="str">
        <f>IF('Order Form'!$B$13="Town","",IF(ISNUMBER($H372),IF('Order Form'!$K$14="Yes",'Order Form'!$B$13,""),""))</f>
        <v/>
      </c>
      <c r="U372" s="46"/>
      <c r="V372" s="115" t="str">
        <f>IF('Order Form'!$B$14="Post Code","",IF(ISNUMBER($H372),IF('Order Form'!$K$14="Yes",'Order Form'!$B$14,""),""))</f>
        <v/>
      </c>
      <c r="W372" s="110" t="str">
        <f>IF('Order Form'!$B$15="Country","",IF(ISNUMBER($H372),IF('Order Form'!$K$14="Yes",VLOOKUP('Order Form'!$B$15,Lists!N:O,2,0),""),""))</f>
        <v/>
      </c>
      <c r="X372" s="112"/>
      <c r="Y372" s="111" t="str">
        <f>IF('Order Form'!$F$8="Phone","",IF(ISNUMBER($H372),IF('Order Form'!$K$14="Yes",'Order Form'!$F$8,""),""))</f>
        <v/>
      </c>
      <c r="Z372" s="109" t="str">
        <f>IF('Order Form'!$F$9="Email","",IF(ISNUMBER($H372),IF('Order Form'!$K$14="Yes",'Order Form'!$F$9,""),""))</f>
        <v/>
      </c>
      <c r="AA372" s="50"/>
      <c r="AC372" s="98" t="str">
        <f>IF(ISNUMBER(($H372)),LEFT('Order Form'!$K$10,2),"")</f>
        <v/>
      </c>
      <c r="AD372" s="46"/>
      <c r="AE372" s="98" t="str">
        <f>IF(AC372="GR",LEFT('Order Form'!$K$11,2),"")</f>
        <v/>
      </c>
      <c r="AF372" s="46"/>
      <c r="AG372" s="50"/>
      <c r="AH372" s="50"/>
      <c r="AI372" s="98" t="str">
        <f>IF(ISNUMBER(($H372)),IF('Order Form'!$K$16="Yes","P",""),"")</f>
        <v/>
      </c>
      <c r="AJ372" s="46"/>
      <c r="AK372" s="118"/>
      <c r="AL372" s="118"/>
      <c r="AM372" s="46"/>
      <c r="AN372" s="46"/>
      <c r="AO372" s="50"/>
      <c r="AP372" s="46"/>
      <c r="AQ372" s="50"/>
      <c r="AR372" s="50"/>
      <c r="AS372" s="50"/>
      <c r="AZ372" s="98" t="str">
        <f>IF(ISNUMBER(($H372)),IF('Order Form'!$K$15="Yes","Y",""),"")</f>
        <v/>
      </c>
      <c r="BD372" s="99" t="e">
        <f>IF('Order Form'!#REF!&gt;0,"OF"," ")</f>
        <v>#REF!</v>
      </c>
      <c r="BE372" s="98" t="e">
        <f>IF('Order Form'!#REF!&gt;0,"Y"," ")</f>
        <v>#REF!</v>
      </c>
      <c r="BF372" s="98" t="e">
        <f>IF('Order Form'!#REF!&gt;0,"STANDARD"," ")</f>
        <v>#REF!</v>
      </c>
    </row>
    <row r="373" spans="1:58">
      <c r="A373" s="46"/>
      <c r="B373" s="105" t="str">
        <f>IF(ISNUMBER(($H373)),'Order Form'!$D$5,"")</f>
        <v/>
      </c>
      <c r="C373" s="104" t="str">
        <f>IF(ISNUMBER(($H373)),'Order Form'!$G$5,"")</f>
        <v/>
      </c>
      <c r="D373" s="104" t="e">
        <f>IF('Order Form'!#REF!="","",IF(ISNUMBER(($H373)),'Order Form'!#REF!,""))</f>
        <v>#REF!</v>
      </c>
      <c r="E373" s="47"/>
      <c r="F373" s="103" t="str">
        <f>IF(ISNUMBER((H373)),SUBSTITUTE(SUBSTITUTE('Order Form'!#REF!,"-","")," ",""),"")</f>
        <v/>
      </c>
      <c r="G373" s="48"/>
      <c r="H373" s="102" t="e">
        <f>IF('Order Form'!#REF!&gt;0,'Order Form'!#REF!," ")</f>
        <v>#REF!</v>
      </c>
      <c r="I373" s="101" t="str">
        <f>IF('Order Form'!$K$13="Yes",(IF('Order Form'!#REF!&gt;0,"",IF('Order Form'!$K$10&lt;&gt;"GR - Gratis",IF('Order Form'!#REF!=0,"",IF(ISNUMBER($H373),'Order Form'!#REF!,"")),""))),"")</f>
        <v/>
      </c>
      <c r="J373" s="101" t="str">
        <f>IF('Order Form'!$K$13="Yes",(IF('Order Form'!#REF!=0,"",IF('Order Form'!$K$10&lt;&gt;"GR - Gratis",IF(ISNUMBER($H373),'Order Form'!#REF!,""),""))),"")</f>
        <v/>
      </c>
      <c r="K373" s="49"/>
      <c r="L373" s="101" t="e">
        <f>IF('Order Form'!#REF!&gt;0,"",IF('Order Form'!#REF!=0,"",IF('Order Form'!$K$10&lt;&gt;"GR - Gratis",IF('Order Form'!$K$12="Yes",IF(ISNUMBER($H373),'Order Form'!#REF!*100,""),""),"")))</f>
        <v>#REF!</v>
      </c>
      <c r="M373" s="101" t="e">
        <f>IF('Order Form'!#REF!&gt;0,"",IF('Order Form'!$K$17=0,"",IF('Order Form'!$K$17=0,"",IF('Order Form'!$K$10&lt;&gt;"GR - Gratis",IF('Order Form'!$K$12="Yes",IF(ISNUMBER($H373),'Order Form'!$K$17*100,""),""),""))))</f>
        <v>#REF!</v>
      </c>
      <c r="N373" s="50"/>
      <c r="O373" s="100" t="str">
        <f>IF('Order Form'!$B$8="Name / Attent Of","",IF(ISNUMBER($H373),IF('Order Form'!$K$14="Yes",'Order Form'!$B$8,""),""))</f>
        <v/>
      </c>
      <c r="P373" s="108" t="str">
        <f>IF('Order Form'!$B$9="Company / Department","",IF(ISNUMBER($H373),IF('Order Form'!$K$14="Yes",'Order Form'!$B$9,""),""))</f>
        <v/>
      </c>
      <c r="Q373" s="100" t="str">
        <f>IF('Order Form'!$B$10="Address 1","",IF(ISNUMBER($H373),IF('Order Form'!$K$14="Yes",'Order Form'!$B$10,""),""))</f>
        <v/>
      </c>
      <c r="R373" s="100" t="str">
        <f>IF('Order Form'!$B$11="Address 2","",IF(ISNUMBER($H373),IF('Order Form'!$K$14="Yes",'Order Form'!$B$11,""),""))</f>
        <v/>
      </c>
      <c r="S373" s="108" t="str">
        <f>IF('Order Form'!$B$12="Address 3","",IF(ISNUMBER($H373),IF('Order Form'!$K$14="Yes",'Order Form'!$B$12,""),""))</f>
        <v/>
      </c>
      <c r="T373" s="100" t="str">
        <f>IF('Order Form'!$B$13="Town","",IF(ISNUMBER($H373),IF('Order Form'!$K$14="Yes",'Order Form'!$B$13,""),""))</f>
        <v/>
      </c>
      <c r="U373" s="46"/>
      <c r="V373" s="115" t="str">
        <f>IF('Order Form'!$B$14="Post Code","",IF(ISNUMBER($H373),IF('Order Form'!$K$14="Yes",'Order Form'!$B$14,""),""))</f>
        <v/>
      </c>
      <c r="W373" s="110" t="str">
        <f>IF('Order Form'!$B$15="Country","",IF(ISNUMBER($H373),IF('Order Form'!$K$14="Yes",VLOOKUP('Order Form'!$B$15,Lists!N:O,2,0),""),""))</f>
        <v/>
      </c>
      <c r="X373" s="112"/>
      <c r="Y373" s="111" t="str">
        <f>IF('Order Form'!$F$8="Phone","",IF(ISNUMBER($H373),IF('Order Form'!$K$14="Yes",'Order Form'!$F$8,""),""))</f>
        <v/>
      </c>
      <c r="Z373" s="109" t="str">
        <f>IF('Order Form'!$F$9="Email","",IF(ISNUMBER($H373),IF('Order Form'!$K$14="Yes",'Order Form'!$F$9,""),""))</f>
        <v/>
      </c>
      <c r="AA373" s="50"/>
      <c r="AC373" s="98" t="str">
        <f>IF(ISNUMBER(($H373)),LEFT('Order Form'!$K$10,2),"")</f>
        <v/>
      </c>
      <c r="AD373" s="46"/>
      <c r="AE373" s="98" t="str">
        <f>IF(AC373="GR",LEFT('Order Form'!$K$11,2),"")</f>
        <v/>
      </c>
      <c r="AF373" s="46"/>
      <c r="AG373" s="50"/>
      <c r="AH373" s="50"/>
      <c r="AI373" s="98" t="str">
        <f>IF(ISNUMBER(($H373)),IF('Order Form'!$K$16="Yes","P",""),"")</f>
        <v/>
      </c>
      <c r="AJ373" s="46"/>
      <c r="AK373" s="118"/>
      <c r="AL373" s="118"/>
      <c r="AM373" s="46"/>
      <c r="AN373" s="46"/>
      <c r="AO373" s="50"/>
      <c r="AP373" s="46"/>
      <c r="AQ373" s="50"/>
      <c r="AR373" s="50"/>
      <c r="AS373" s="50"/>
      <c r="AZ373" s="98" t="str">
        <f>IF(ISNUMBER(($H373)),IF('Order Form'!$K$15="Yes","Y",""),"")</f>
        <v/>
      </c>
      <c r="BD373" s="99" t="e">
        <f>IF('Order Form'!#REF!&gt;0,"OF"," ")</f>
        <v>#REF!</v>
      </c>
      <c r="BE373" s="98" t="e">
        <f>IF('Order Form'!#REF!&gt;0,"Y"," ")</f>
        <v>#REF!</v>
      </c>
      <c r="BF373" s="98" t="e">
        <f>IF('Order Form'!#REF!&gt;0,"STANDARD"," ")</f>
        <v>#REF!</v>
      </c>
    </row>
    <row r="374" spans="1:58">
      <c r="A374" s="46"/>
      <c r="B374" s="105" t="str">
        <f>IF(ISNUMBER(($H374)),'Order Form'!$D$5,"")</f>
        <v/>
      </c>
      <c r="C374" s="104" t="str">
        <f>IF(ISNUMBER(($H374)),'Order Form'!$G$5,"")</f>
        <v/>
      </c>
      <c r="D374" s="104" t="e">
        <f>IF('Order Form'!#REF!="","",IF(ISNUMBER(($H374)),'Order Form'!#REF!,""))</f>
        <v>#REF!</v>
      </c>
      <c r="E374" s="47"/>
      <c r="F374" s="103" t="str">
        <f>IF(ISNUMBER((H374)),SUBSTITUTE(SUBSTITUTE('Order Form'!#REF!,"-","")," ",""),"")</f>
        <v/>
      </c>
      <c r="G374" s="48"/>
      <c r="H374" s="102" t="e">
        <f>IF('Order Form'!#REF!&gt;0,'Order Form'!#REF!," ")</f>
        <v>#REF!</v>
      </c>
      <c r="I374" s="101" t="str">
        <f>IF('Order Form'!$K$13="Yes",(IF('Order Form'!#REF!&gt;0,"",IF('Order Form'!$K$10&lt;&gt;"GR - Gratis",IF('Order Form'!#REF!=0,"",IF(ISNUMBER($H374),'Order Form'!#REF!,"")),""))),"")</f>
        <v/>
      </c>
      <c r="J374" s="101" t="str">
        <f>IF('Order Form'!$K$13="Yes",(IF('Order Form'!#REF!=0,"",IF('Order Form'!$K$10&lt;&gt;"GR - Gratis",IF(ISNUMBER($H374),'Order Form'!#REF!,""),""))),"")</f>
        <v/>
      </c>
      <c r="K374" s="49"/>
      <c r="L374" s="101" t="e">
        <f>IF('Order Form'!#REF!&gt;0,"",IF('Order Form'!#REF!=0,"",IF('Order Form'!$K$10&lt;&gt;"GR - Gratis",IF('Order Form'!$K$12="Yes",IF(ISNUMBER($H374),'Order Form'!#REF!*100,""),""),"")))</f>
        <v>#REF!</v>
      </c>
      <c r="M374" s="101" t="e">
        <f>IF('Order Form'!#REF!&gt;0,"",IF('Order Form'!$K$17=0,"",IF('Order Form'!$K$17=0,"",IF('Order Form'!$K$10&lt;&gt;"GR - Gratis",IF('Order Form'!$K$12="Yes",IF(ISNUMBER($H374),'Order Form'!$K$17*100,""),""),""))))</f>
        <v>#REF!</v>
      </c>
      <c r="N374" s="50"/>
      <c r="O374" s="100" t="str">
        <f>IF('Order Form'!$B$8="Name / Attent Of","",IF(ISNUMBER($H374),IF('Order Form'!$K$14="Yes",'Order Form'!$B$8,""),""))</f>
        <v/>
      </c>
      <c r="P374" s="108" t="str">
        <f>IF('Order Form'!$B$9="Company / Department","",IF(ISNUMBER($H374),IF('Order Form'!$K$14="Yes",'Order Form'!$B$9,""),""))</f>
        <v/>
      </c>
      <c r="Q374" s="100" t="str">
        <f>IF('Order Form'!$B$10="Address 1","",IF(ISNUMBER($H374),IF('Order Form'!$K$14="Yes",'Order Form'!$B$10,""),""))</f>
        <v/>
      </c>
      <c r="R374" s="100" t="str">
        <f>IF('Order Form'!$B$11="Address 2","",IF(ISNUMBER($H374),IF('Order Form'!$K$14="Yes",'Order Form'!$B$11,""),""))</f>
        <v/>
      </c>
      <c r="S374" s="108" t="str">
        <f>IF('Order Form'!$B$12="Address 3","",IF(ISNUMBER($H374),IF('Order Form'!$K$14="Yes",'Order Form'!$B$12,""),""))</f>
        <v/>
      </c>
      <c r="T374" s="100" t="str">
        <f>IF('Order Form'!$B$13="Town","",IF(ISNUMBER($H374),IF('Order Form'!$K$14="Yes",'Order Form'!$B$13,""),""))</f>
        <v/>
      </c>
      <c r="U374" s="46"/>
      <c r="V374" s="115" t="str">
        <f>IF('Order Form'!$B$14="Post Code","",IF(ISNUMBER($H374),IF('Order Form'!$K$14="Yes",'Order Form'!$B$14,""),""))</f>
        <v/>
      </c>
      <c r="W374" s="110" t="str">
        <f>IF('Order Form'!$B$15="Country","",IF(ISNUMBER($H374),IF('Order Form'!$K$14="Yes",VLOOKUP('Order Form'!$B$15,Lists!N:O,2,0),""),""))</f>
        <v/>
      </c>
      <c r="X374" s="112"/>
      <c r="Y374" s="111" t="str">
        <f>IF('Order Form'!$F$8="Phone","",IF(ISNUMBER($H374),IF('Order Form'!$K$14="Yes",'Order Form'!$F$8,""),""))</f>
        <v/>
      </c>
      <c r="Z374" s="109" t="str">
        <f>IF('Order Form'!$F$9="Email","",IF(ISNUMBER($H374),IF('Order Form'!$K$14="Yes",'Order Form'!$F$9,""),""))</f>
        <v/>
      </c>
      <c r="AA374" s="50"/>
      <c r="AC374" s="98" t="str">
        <f>IF(ISNUMBER(($H374)),LEFT('Order Form'!$K$10,2),"")</f>
        <v/>
      </c>
      <c r="AD374" s="46"/>
      <c r="AE374" s="98" t="str">
        <f>IF(AC374="GR",LEFT('Order Form'!$K$11,2),"")</f>
        <v/>
      </c>
      <c r="AF374" s="46"/>
      <c r="AG374" s="50"/>
      <c r="AH374" s="50"/>
      <c r="AI374" s="98" t="str">
        <f>IF(ISNUMBER(($H374)),IF('Order Form'!$K$16="Yes","P",""),"")</f>
        <v/>
      </c>
      <c r="AJ374" s="46"/>
      <c r="AK374" s="118"/>
      <c r="AL374" s="118"/>
      <c r="AM374" s="46"/>
      <c r="AN374" s="46"/>
      <c r="AO374" s="50"/>
      <c r="AP374" s="46"/>
      <c r="AQ374" s="50"/>
      <c r="AR374" s="50"/>
      <c r="AS374" s="50"/>
      <c r="AZ374" s="98" t="str">
        <f>IF(ISNUMBER(($H374)),IF('Order Form'!$K$15="Yes","Y",""),"")</f>
        <v/>
      </c>
      <c r="BD374" s="99" t="e">
        <f>IF('Order Form'!#REF!&gt;0,"OF"," ")</f>
        <v>#REF!</v>
      </c>
      <c r="BE374" s="98" t="e">
        <f>IF('Order Form'!#REF!&gt;0,"Y"," ")</f>
        <v>#REF!</v>
      </c>
      <c r="BF374" s="98" t="e">
        <f>IF('Order Form'!#REF!&gt;0,"STANDARD"," ")</f>
        <v>#REF!</v>
      </c>
    </row>
    <row r="375" spans="1:58">
      <c r="A375" s="46"/>
      <c r="B375" s="105" t="str">
        <f>IF(ISNUMBER(($H375)),'Order Form'!$D$5,"")</f>
        <v/>
      </c>
      <c r="C375" s="104" t="str">
        <f>IF(ISNUMBER(($H375)),'Order Form'!$G$5,"")</f>
        <v/>
      </c>
      <c r="D375" s="104" t="e">
        <f>IF('Order Form'!#REF!="","",IF(ISNUMBER(($H375)),'Order Form'!#REF!,""))</f>
        <v>#REF!</v>
      </c>
      <c r="E375" s="47"/>
      <c r="F375" s="103" t="str">
        <f>IF(ISNUMBER((H375)),SUBSTITUTE(SUBSTITUTE('Order Form'!#REF!,"-","")," ",""),"")</f>
        <v/>
      </c>
      <c r="G375" s="48"/>
      <c r="H375" s="102" t="e">
        <f>IF('Order Form'!#REF!&gt;0,'Order Form'!#REF!," ")</f>
        <v>#REF!</v>
      </c>
      <c r="I375" s="101" t="str">
        <f>IF('Order Form'!$K$13="Yes",(IF('Order Form'!#REF!&gt;0,"",IF('Order Form'!$K$10&lt;&gt;"GR - Gratis",IF('Order Form'!#REF!=0,"",IF(ISNUMBER($H375),'Order Form'!#REF!,"")),""))),"")</f>
        <v/>
      </c>
      <c r="J375" s="101" t="str">
        <f>IF('Order Form'!$K$13="Yes",(IF('Order Form'!#REF!=0,"",IF('Order Form'!$K$10&lt;&gt;"GR - Gratis",IF(ISNUMBER($H375),'Order Form'!#REF!,""),""))),"")</f>
        <v/>
      </c>
      <c r="K375" s="49"/>
      <c r="L375" s="101" t="e">
        <f>IF('Order Form'!#REF!&gt;0,"",IF('Order Form'!#REF!=0,"",IF('Order Form'!$K$10&lt;&gt;"GR - Gratis",IF('Order Form'!$K$12="Yes",IF(ISNUMBER($H375),'Order Form'!#REF!*100,""),""),"")))</f>
        <v>#REF!</v>
      </c>
      <c r="M375" s="101" t="e">
        <f>IF('Order Form'!#REF!&gt;0,"",IF('Order Form'!$K$17=0,"",IF('Order Form'!$K$17=0,"",IF('Order Form'!$K$10&lt;&gt;"GR - Gratis",IF('Order Form'!$K$12="Yes",IF(ISNUMBER($H375),'Order Form'!$K$17*100,""),""),""))))</f>
        <v>#REF!</v>
      </c>
      <c r="N375" s="50"/>
      <c r="O375" s="100" t="str">
        <f>IF('Order Form'!$B$8="Name / Attent Of","",IF(ISNUMBER($H375),IF('Order Form'!$K$14="Yes",'Order Form'!$B$8,""),""))</f>
        <v/>
      </c>
      <c r="P375" s="108" t="str">
        <f>IF('Order Form'!$B$9="Company / Department","",IF(ISNUMBER($H375),IF('Order Form'!$K$14="Yes",'Order Form'!$B$9,""),""))</f>
        <v/>
      </c>
      <c r="Q375" s="100" t="str">
        <f>IF('Order Form'!$B$10="Address 1","",IF(ISNUMBER($H375),IF('Order Form'!$K$14="Yes",'Order Form'!$B$10,""),""))</f>
        <v/>
      </c>
      <c r="R375" s="100" t="str">
        <f>IF('Order Form'!$B$11="Address 2","",IF(ISNUMBER($H375),IF('Order Form'!$K$14="Yes",'Order Form'!$B$11,""),""))</f>
        <v/>
      </c>
      <c r="S375" s="108" t="str">
        <f>IF('Order Form'!$B$12="Address 3","",IF(ISNUMBER($H375),IF('Order Form'!$K$14="Yes",'Order Form'!$B$12,""),""))</f>
        <v/>
      </c>
      <c r="T375" s="100" t="str">
        <f>IF('Order Form'!$B$13="Town","",IF(ISNUMBER($H375),IF('Order Form'!$K$14="Yes",'Order Form'!$B$13,""),""))</f>
        <v/>
      </c>
      <c r="U375" s="46"/>
      <c r="V375" s="115" t="str">
        <f>IF('Order Form'!$B$14="Post Code","",IF(ISNUMBER($H375),IF('Order Form'!$K$14="Yes",'Order Form'!$B$14,""),""))</f>
        <v/>
      </c>
      <c r="W375" s="110" t="str">
        <f>IF('Order Form'!$B$15="Country","",IF(ISNUMBER($H375),IF('Order Form'!$K$14="Yes",VLOOKUP('Order Form'!$B$15,Lists!N:O,2,0),""),""))</f>
        <v/>
      </c>
      <c r="X375" s="112"/>
      <c r="Y375" s="111" t="str">
        <f>IF('Order Form'!$F$8="Phone","",IF(ISNUMBER($H375),IF('Order Form'!$K$14="Yes",'Order Form'!$F$8,""),""))</f>
        <v/>
      </c>
      <c r="Z375" s="109" t="str">
        <f>IF('Order Form'!$F$9="Email","",IF(ISNUMBER($H375),IF('Order Form'!$K$14="Yes",'Order Form'!$F$9,""),""))</f>
        <v/>
      </c>
      <c r="AA375" s="50"/>
      <c r="AC375" s="98" t="str">
        <f>IF(ISNUMBER(($H375)),LEFT('Order Form'!$K$10,2),"")</f>
        <v/>
      </c>
      <c r="AD375" s="46"/>
      <c r="AE375" s="98" t="str">
        <f>IF(AC375="GR",LEFT('Order Form'!$K$11,2),"")</f>
        <v/>
      </c>
      <c r="AF375" s="46"/>
      <c r="AG375" s="50"/>
      <c r="AH375" s="50"/>
      <c r="AI375" s="98" t="str">
        <f>IF(ISNUMBER(($H375)),IF('Order Form'!$K$16="Yes","P",""),"")</f>
        <v/>
      </c>
      <c r="AJ375" s="46"/>
      <c r="AK375" s="118"/>
      <c r="AL375" s="118"/>
      <c r="AM375" s="46"/>
      <c r="AN375" s="46"/>
      <c r="AO375" s="50"/>
      <c r="AP375" s="46"/>
      <c r="AQ375" s="50"/>
      <c r="AR375" s="50"/>
      <c r="AS375" s="50"/>
      <c r="AZ375" s="98" t="str">
        <f>IF(ISNUMBER(($H375)),IF('Order Form'!$K$15="Yes","Y",""),"")</f>
        <v/>
      </c>
      <c r="BD375" s="99" t="e">
        <f>IF('Order Form'!#REF!&gt;0,"OF"," ")</f>
        <v>#REF!</v>
      </c>
      <c r="BE375" s="98" t="e">
        <f>IF('Order Form'!#REF!&gt;0,"Y"," ")</f>
        <v>#REF!</v>
      </c>
      <c r="BF375" s="98" t="e">
        <f>IF('Order Form'!#REF!&gt;0,"STANDARD"," ")</f>
        <v>#REF!</v>
      </c>
    </row>
    <row r="376" spans="1:58">
      <c r="A376" s="46"/>
      <c r="B376" s="105" t="str">
        <f>IF(ISNUMBER(($H376)),'Order Form'!$D$5,"")</f>
        <v/>
      </c>
      <c r="C376" s="104" t="str">
        <f>IF(ISNUMBER(($H376)),'Order Form'!$G$5,"")</f>
        <v/>
      </c>
      <c r="D376" s="104" t="e">
        <f>IF('Order Form'!#REF!="","",IF(ISNUMBER(($H376)),'Order Form'!#REF!,""))</f>
        <v>#REF!</v>
      </c>
      <c r="E376" s="47"/>
      <c r="F376" s="103" t="str">
        <f>IF(ISNUMBER((H376)),SUBSTITUTE(SUBSTITUTE('Order Form'!#REF!,"-","")," ",""),"")</f>
        <v/>
      </c>
      <c r="G376" s="48"/>
      <c r="H376" s="102" t="e">
        <f>IF('Order Form'!#REF!&gt;0,'Order Form'!#REF!," ")</f>
        <v>#REF!</v>
      </c>
      <c r="I376" s="101" t="str">
        <f>IF('Order Form'!$K$13="Yes",(IF('Order Form'!#REF!&gt;0,"",IF('Order Form'!$K$10&lt;&gt;"GR - Gratis",IF('Order Form'!#REF!=0,"",IF(ISNUMBER($H376),'Order Form'!#REF!,"")),""))),"")</f>
        <v/>
      </c>
      <c r="J376" s="101" t="str">
        <f>IF('Order Form'!$K$13="Yes",(IF('Order Form'!#REF!=0,"",IF('Order Form'!$K$10&lt;&gt;"GR - Gratis",IF(ISNUMBER($H376),'Order Form'!#REF!,""),""))),"")</f>
        <v/>
      </c>
      <c r="K376" s="49"/>
      <c r="L376" s="101" t="e">
        <f>IF('Order Form'!#REF!&gt;0,"",IF('Order Form'!#REF!=0,"",IF('Order Form'!$K$10&lt;&gt;"GR - Gratis",IF('Order Form'!$K$12="Yes",IF(ISNUMBER($H376),'Order Form'!#REF!*100,""),""),"")))</f>
        <v>#REF!</v>
      </c>
      <c r="M376" s="101" t="e">
        <f>IF('Order Form'!#REF!&gt;0,"",IF('Order Form'!$K$17=0,"",IF('Order Form'!$K$17=0,"",IF('Order Form'!$K$10&lt;&gt;"GR - Gratis",IF('Order Form'!$K$12="Yes",IF(ISNUMBER($H376),'Order Form'!$K$17*100,""),""),""))))</f>
        <v>#REF!</v>
      </c>
      <c r="N376" s="50"/>
      <c r="O376" s="100" t="str">
        <f>IF('Order Form'!$B$8="Name / Attent Of","",IF(ISNUMBER($H376),IF('Order Form'!$K$14="Yes",'Order Form'!$B$8,""),""))</f>
        <v/>
      </c>
      <c r="P376" s="108" t="str">
        <f>IF('Order Form'!$B$9="Company / Department","",IF(ISNUMBER($H376),IF('Order Form'!$K$14="Yes",'Order Form'!$B$9,""),""))</f>
        <v/>
      </c>
      <c r="Q376" s="100" t="str">
        <f>IF('Order Form'!$B$10="Address 1","",IF(ISNUMBER($H376),IF('Order Form'!$K$14="Yes",'Order Form'!$B$10,""),""))</f>
        <v/>
      </c>
      <c r="R376" s="100" t="str">
        <f>IF('Order Form'!$B$11="Address 2","",IF(ISNUMBER($H376),IF('Order Form'!$K$14="Yes",'Order Form'!$B$11,""),""))</f>
        <v/>
      </c>
      <c r="S376" s="108" t="str">
        <f>IF('Order Form'!$B$12="Address 3","",IF(ISNUMBER($H376),IF('Order Form'!$K$14="Yes",'Order Form'!$B$12,""),""))</f>
        <v/>
      </c>
      <c r="T376" s="100" t="str">
        <f>IF('Order Form'!$B$13="Town","",IF(ISNUMBER($H376),IF('Order Form'!$K$14="Yes",'Order Form'!$B$13,""),""))</f>
        <v/>
      </c>
      <c r="U376" s="46"/>
      <c r="V376" s="115" t="str">
        <f>IF('Order Form'!$B$14="Post Code","",IF(ISNUMBER($H376),IF('Order Form'!$K$14="Yes",'Order Form'!$B$14,""),""))</f>
        <v/>
      </c>
      <c r="W376" s="110" t="str">
        <f>IF('Order Form'!$B$15="Country","",IF(ISNUMBER($H376),IF('Order Form'!$K$14="Yes",VLOOKUP('Order Form'!$B$15,Lists!N:O,2,0),""),""))</f>
        <v/>
      </c>
      <c r="X376" s="112"/>
      <c r="Y376" s="111" t="str">
        <f>IF('Order Form'!$F$8="Phone","",IF(ISNUMBER($H376),IF('Order Form'!$K$14="Yes",'Order Form'!$F$8,""),""))</f>
        <v/>
      </c>
      <c r="Z376" s="109" t="str">
        <f>IF('Order Form'!$F$9="Email","",IF(ISNUMBER($H376),IF('Order Form'!$K$14="Yes",'Order Form'!$F$9,""),""))</f>
        <v/>
      </c>
      <c r="AA376" s="50"/>
      <c r="AC376" s="98" t="str">
        <f>IF(ISNUMBER(($H376)),LEFT('Order Form'!$K$10,2),"")</f>
        <v/>
      </c>
      <c r="AD376" s="46"/>
      <c r="AE376" s="98" t="str">
        <f>IF(AC376="GR",LEFT('Order Form'!$K$11,2),"")</f>
        <v/>
      </c>
      <c r="AF376" s="46"/>
      <c r="AG376" s="50"/>
      <c r="AH376" s="50"/>
      <c r="AI376" s="98" t="str">
        <f>IF(ISNUMBER(($H376)),IF('Order Form'!$K$16="Yes","P",""),"")</f>
        <v/>
      </c>
      <c r="AJ376" s="46"/>
      <c r="AK376" s="118"/>
      <c r="AL376" s="118"/>
      <c r="AM376" s="46"/>
      <c r="AN376" s="46"/>
      <c r="AO376" s="50"/>
      <c r="AP376" s="46"/>
      <c r="AQ376" s="50"/>
      <c r="AR376" s="50"/>
      <c r="AS376" s="50"/>
      <c r="AZ376" s="98" t="str">
        <f>IF(ISNUMBER(($H376)),IF('Order Form'!$K$15="Yes","Y",""),"")</f>
        <v/>
      </c>
      <c r="BD376" s="99" t="e">
        <f>IF('Order Form'!#REF!&gt;0,"OF"," ")</f>
        <v>#REF!</v>
      </c>
      <c r="BE376" s="98" t="e">
        <f>IF('Order Form'!#REF!&gt;0,"Y"," ")</f>
        <v>#REF!</v>
      </c>
      <c r="BF376" s="98" t="e">
        <f>IF('Order Form'!#REF!&gt;0,"STANDARD"," ")</f>
        <v>#REF!</v>
      </c>
    </row>
    <row r="377" spans="1:58">
      <c r="A377" s="46"/>
      <c r="B377" s="105" t="str">
        <f>IF(ISNUMBER(($H377)),'Order Form'!$D$5,"")</f>
        <v/>
      </c>
      <c r="C377" s="104" t="str">
        <f>IF(ISNUMBER(($H377)),'Order Form'!$G$5,"")</f>
        <v/>
      </c>
      <c r="D377" s="104" t="e">
        <f>IF('Order Form'!#REF!="","",IF(ISNUMBER(($H377)),'Order Form'!#REF!,""))</f>
        <v>#REF!</v>
      </c>
      <c r="E377" s="47"/>
      <c r="F377" s="103" t="str">
        <f>IF(ISNUMBER((H377)),SUBSTITUTE(SUBSTITUTE('Order Form'!#REF!,"-","")," ",""),"")</f>
        <v/>
      </c>
      <c r="G377" s="48"/>
      <c r="H377" s="102" t="e">
        <f>IF('Order Form'!#REF!&gt;0,'Order Form'!#REF!," ")</f>
        <v>#REF!</v>
      </c>
      <c r="I377" s="101" t="str">
        <f>IF('Order Form'!$K$13="Yes",(IF('Order Form'!#REF!&gt;0,"",IF('Order Form'!$K$10&lt;&gt;"GR - Gratis",IF('Order Form'!#REF!=0,"",IF(ISNUMBER($H377),'Order Form'!#REF!,"")),""))),"")</f>
        <v/>
      </c>
      <c r="J377" s="101" t="str">
        <f>IF('Order Form'!$K$13="Yes",(IF('Order Form'!#REF!=0,"",IF('Order Form'!$K$10&lt;&gt;"GR - Gratis",IF(ISNUMBER($H377),'Order Form'!#REF!,""),""))),"")</f>
        <v/>
      </c>
      <c r="K377" s="49"/>
      <c r="L377" s="101" t="e">
        <f>IF('Order Form'!#REF!&gt;0,"",IF('Order Form'!#REF!=0,"",IF('Order Form'!$K$10&lt;&gt;"GR - Gratis",IF('Order Form'!$K$12="Yes",IF(ISNUMBER($H377),'Order Form'!#REF!*100,""),""),"")))</f>
        <v>#REF!</v>
      </c>
      <c r="M377" s="101" t="e">
        <f>IF('Order Form'!#REF!&gt;0,"",IF('Order Form'!$K$17=0,"",IF('Order Form'!$K$17=0,"",IF('Order Form'!$K$10&lt;&gt;"GR - Gratis",IF('Order Form'!$K$12="Yes",IF(ISNUMBER($H377),'Order Form'!$K$17*100,""),""),""))))</f>
        <v>#REF!</v>
      </c>
      <c r="N377" s="50"/>
      <c r="O377" s="100" t="str">
        <f>IF('Order Form'!$B$8="Name / Attent Of","",IF(ISNUMBER($H377),IF('Order Form'!$K$14="Yes",'Order Form'!$B$8,""),""))</f>
        <v/>
      </c>
      <c r="P377" s="108" t="str">
        <f>IF('Order Form'!$B$9="Company / Department","",IF(ISNUMBER($H377),IF('Order Form'!$K$14="Yes",'Order Form'!$B$9,""),""))</f>
        <v/>
      </c>
      <c r="Q377" s="100" t="str">
        <f>IF('Order Form'!$B$10="Address 1","",IF(ISNUMBER($H377),IF('Order Form'!$K$14="Yes",'Order Form'!$B$10,""),""))</f>
        <v/>
      </c>
      <c r="R377" s="100" t="str">
        <f>IF('Order Form'!$B$11="Address 2","",IF(ISNUMBER($H377),IF('Order Form'!$K$14="Yes",'Order Form'!$B$11,""),""))</f>
        <v/>
      </c>
      <c r="S377" s="108" t="str">
        <f>IF('Order Form'!$B$12="Address 3","",IF(ISNUMBER($H377),IF('Order Form'!$K$14="Yes",'Order Form'!$B$12,""),""))</f>
        <v/>
      </c>
      <c r="T377" s="100" t="str">
        <f>IF('Order Form'!$B$13="Town","",IF(ISNUMBER($H377),IF('Order Form'!$K$14="Yes",'Order Form'!$B$13,""),""))</f>
        <v/>
      </c>
      <c r="U377" s="46"/>
      <c r="V377" s="115" t="str">
        <f>IF('Order Form'!$B$14="Post Code","",IF(ISNUMBER($H377),IF('Order Form'!$K$14="Yes",'Order Form'!$B$14,""),""))</f>
        <v/>
      </c>
      <c r="W377" s="110" t="str">
        <f>IF('Order Form'!$B$15="Country","",IF(ISNUMBER($H377),IF('Order Form'!$K$14="Yes",VLOOKUP('Order Form'!$B$15,Lists!N:O,2,0),""),""))</f>
        <v/>
      </c>
      <c r="X377" s="112"/>
      <c r="Y377" s="111" t="str">
        <f>IF('Order Form'!$F$8="Phone","",IF(ISNUMBER($H377),IF('Order Form'!$K$14="Yes",'Order Form'!$F$8,""),""))</f>
        <v/>
      </c>
      <c r="Z377" s="109" t="str">
        <f>IF('Order Form'!$F$9="Email","",IF(ISNUMBER($H377),IF('Order Form'!$K$14="Yes",'Order Form'!$F$9,""),""))</f>
        <v/>
      </c>
      <c r="AA377" s="50"/>
      <c r="AC377" s="98" t="str">
        <f>IF(ISNUMBER(($H377)),LEFT('Order Form'!$K$10,2),"")</f>
        <v/>
      </c>
      <c r="AD377" s="46"/>
      <c r="AE377" s="98" t="str">
        <f>IF(AC377="GR",LEFT('Order Form'!$K$11,2),"")</f>
        <v/>
      </c>
      <c r="AF377" s="46"/>
      <c r="AG377" s="50"/>
      <c r="AH377" s="50"/>
      <c r="AI377" s="98" t="str">
        <f>IF(ISNUMBER(($H377)),IF('Order Form'!$K$16="Yes","P",""),"")</f>
        <v/>
      </c>
      <c r="AJ377" s="46"/>
      <c r="AK377" s="118"/>
      <c r="AL377" s="118"/>
      <c r="AM377" s="46"/>
      <c r="AN377" s="46"/>
      <c r="AO377" s="50"/>
      <c r="AP377" s="46"/>
      <c r="AQ377" s="50"/>
      <c r="AR377" s="50"/>
      <c r="AS377" s="50"/>
      <c r="AZ377" s="98" t="str">
        <f>IF(ISNUMBER(($H377)),IF('Order Form'!$K$15="Yes","Y",""),"")</f>
        <v/>
      </c>
      <c r="BD377" s="99" t="e">
        <f>IF('Order Form'!#REF!&gt;0,"OF"," ")</f>
        <v>#REF!</v>
      </c>
      <c r="BE377" s="98" t="e">
        <f>IF('Order Form'!#REF!&gt;0,"Y"," ")</f>
        <v>#REF!</v>
      </c>
      <c r="BF377" s="98" t="e">
        <f>IF('Order Form'!#REF!&gt;0,"STANDARD"," ")</f>
        <v>#REF!</v>
      </c>
    </row>
    <row r="378" spans="1:58">
      <c r="A378" s="46"/>
      <c r="B378" s="105" t="str">
        <f>IF(ISNUMBER(($H378)),'Order Form'!$D$5,"")</f>
        <v/>
      </c>
      <c r="C378" s="104" t="str">
        <f>IF(ISNUMBER(($H378)),'Order Form'!$G$5,"")</f>
        <v/>
      </c>
      <c r="D378" s="104" t="e">
        <f>IF('Order Form'!#REF!="","",IF(ISNUMBER(($H378)),'Order Form'!#REF!,""))</f>
        <v>#REF!</v>
      </c>
      <c r="E378" s="47"/>
      <c r="F378" s="103" t="str">
        <f>IF(ISNUMBER((H378)),SUBSTITUTE(SUBSTITUTE('Order Form'!#REF!,"-","")," ",""),"")</f>
        <v/>
      </c>
      <c r="G378" s="48"/>
      <c r="H378" s="102" t="e">
        <f>IF('Order Form'!#REF!&gt;0,'Order Form'!#REF!," ")</f>
        <v>#REF!</v>
      </c>
      <c r="I378" s="101" t="str">
        <f>IF('Order Form'!$K$13="Yes",(IF('Order Form'!#REF!&gt;0,"",IF('Order Form'!$K$10&lt;&gt;"GR - Gratis",IF('Order Form'!#REF!=0,"",IF(ISNUMBER($H378),'Order Form'!#REF!,"")),""))),"")</f>
        <v/>
      </c>
      <c r="J378" s="101" t="str">
        <f>IF('Order Form'!$K$13="Yes",(IF('Order Form'!#REF!=0,"",IF('Order Form'!$K$10&lt;&gt;"GR - Gratis",IF(ISNUMBER($H378),'Order Form'!#REF!,""),""))),"")</f>
        <v/>
      </c>
      <c r="K378" s="49"/>
      <c r="L378" s="101" t="e">
        <f>IF('Order Form'!#REF!&gt;0,"",IF('Order Form'!#REF!=0,"",IF('Order Form'!$K$10&lt;&gt;"GR - Gratis",IF('Order Form'!$K$12="Yes",IF(ISNUMBER($H378),'Order Form'!#REF!*100,""),""),"")))</f>
        <v>#REF!</v>
      </c>
      <c r="M378" s="101" t="e">
        <f>IF('Order Form'!#REF!&gt;0,"",IF('Order Form'!$K$17=0,"",IF('Order Form'!$K$17=0,"",IF('Order Form'!$K$10&lt;&gt;"GR - Gratis",IF('Order Form'!$K$12="Yes",IF(ISNUMBER($H378),'Order Form'!$K$17*100,""),""),""))))</f>
        <v>#REF!</v>
      </c>
      <c r="N378" s="50"/>
      <c r="O378" s="100" t="str">
        <f>IF('Order Form'!$B$8="Name / Attent Of","",IF(ISNUMBER($H378),IF('Order Form'!$K$14="Yes",'Order Form'!$B$8,""),""))</f>
        <v/>
      </c>
      <c r="P378" s="108" t="str">
        <f>IF('Order Form'!$B$9="Company / Department","",IF(ISNUMBER($H378),IF('Order Form'!$K$14="Yes",'Order Form'!$B$9,""),""))</f>
        <v/>
      </c>
      <c r="Q378" s="100" t="str">
        <f>IF('Order Form'!$B$10="Address 1","",IF(ISNUMBER($H378),IF('Order Form'!$K$14="Yes",'Order Form'!$B$10,""),""))</f>
        <v/>
      </c>
      <c r="R378" s="100" t="str">
        <f>IF('Order Form'!$B$11="Address 2","",IF(ISNUMBER($H378),IF('Order Form'!$K$14="Yes",'Order Form'!$B$11,""),""))</f>
        <v/>
      </c>
      <c r="S378" s="108" t="str">
        <f>IF('Order Form'!$B$12="Address 3","",IF(ISNUMBER($H378),IF('Order Form'!$K$14="Yes",'Order Form'!$B$12,""),""))</f>
        <v/>
      </c>
      <c r="T378" s="100" t="str">
        <f>IF('Order Form'!$B$13="Town","",IF(ISNUMBER($H378),IF('Order Form'!$K$14="Yes",'Order Form'!$B$13,""),""))</f>
        <v/>
      </c>
      <c r="U378" s="46"/>
      <c r="V378" s="115" t="str">
        <f>IF('Order Form'!$B$14="Post Code","",IF(ISNUMBER($H378),IF('Order Form'!$K$14="Yes",'Order Form'!$B$14,""),""))</f>
        <v/>
      </c>
      <c r="W378" s="110" t="str">
        <f>IF('Order Form'!$B$15="Country","",IF(ISNUMBER($H378),IF('Order Form'!$K$14="Yes",VLOOKUP('Order Form'!$B$15,Lists!N:O,2,0),""),""))</f>
        <v/>
      </c>
      <c r="X378" s="112"/>
      <c r="Y378" s="111" t="str">
        <f>IF('Order Form'!$F$8="Phone","",IF(ISNUMBER($H378),IF('Order Form'!$K$14="Yes",'Order Form'!$F$8,""),""))</f>
        <v/>
      </c>
      <c r="Z378" s="109" t="str">
        <f>IF('Order Form'!$F$9="Email","",IF(ISNUMBER($H378),IF('Order Form'!$K$14="Yes",'Order Form'!$F$9,""),""))</f>
        <v/>
      </c>
      <c r="AA378" s="50"/>
      <c r="AC378" s="98" t="str">
        <f>IF(ISNUMBER(($H378)),LEFT('Order Form'!$K$10,2),"")</f>
        <v/>
      </c>
      <c r="AD378" s="46"/>
      <c r="AE378" s="98" t="str">
        <f>IF(AC378="GR",LEFT('Order Form'!$K$11,2),"")</f>
        <v/>
      </c>
      <c r="AF378" s="46"/>
      <c r="AG378" s="50"/>
      <c r="AH378" s="50"/>
      <c r="AI378" s="98" t="str">
        <f>IF(ISNUMBER(($H378)),IF('Order Form'!$K$16="Yes","P",""),"")</f>
        <v/>
      </c>
      <c r="AJ378" s="46"/>
      <c r="AK378" s="118"/>
      <c r="AL378" s="118"/>
      <c r="AM378" s="46"/>
      <c r="AN378" s="46"/>
      <c r="AO378" s="50"/>
      <c r="AP378" s="46"/>
      <c r="AQ378" s="50"/>
      <c r="AR378" s="50"/>
      <c r="AS378" s="50"/>
      <c r="AZ378" s="98" t="str">
        <f>IF(ISNUMBER(($H378)),IF('Order Form'!$K$15="Yes","Y",""),"")</f>
        <v/>
      </c>
      <c r="BD378" s="99" t="e">
        <f>IF('Order Form'!#REF!&gt;0,"OF"," ")</f>
        <v>#REF!</v>
      </c>
      <c r="BE378" s="98" t="e">
        <f>IF('Order Form'!#REF!&gt;0,"Y"," ")</f>
        <v>#REF!</v>
      </c>
      <c r="BF378" s="98" t="e">
        <f>IF('Order Form'!#REF!&gt;0,"STANDARD"," ")</f>
        <v>#REF!</v>
      </c>
    </row>
    <row r="379" spans="1:58">
      <c r="A379" s="46"/>
      <c r="B379" s="105" t="str">
        <f>IF(ISNUMBER(($H379)),'Order Form'!$D$5,"")</f>
        <v/>
      </c>
      <c r="C379" s="104" t="str">
        <f>IF(ISNUMBER(($H379)),'Order Form'!$G$5,"")</f>
        <v/>
      </c>
      <c r="D379" s="104" t="e">
        <f>IF('Order Form'!#REF!="","",IF(ISNUMBER(($H379)),'Order Form'!#REF!,""))</f>
        <v>#REF!</v>
      </c>
      <c r="E379" s="47"/>
      <c r="F379" s="103" t="str">
        <f>IF(ISNUMBER((H379)),SUBSTITUTE(SUBSTITUTE('Order Form'!#REF!,"-","")," ",""),"")</f>
        <v/>
      </c>
      <c r="G379" s="48"/>
      <c r="H379" s="102" t="e">
        <f>IF('Order Form'!#REF!&gt;0,'Order Form'!#REF!," ")</f>
        <v>#REF!</v>
      </c>
      <c r="I379" s="101" t="str">
        <f>IF('Order Form'!$K$13="Yes",(IF('Order Form'!#REF!&gt;0,"",IF('Order Form'!$K$10&lt;&gt;"GR - Gratis",IF('Order Form'!#REF!=0,"",IF(ISNUMBER($H379),'Order Form'!#REF!,"")),""))),"")</f>
        <v/>
      </c>
      <c r="J379" s="101" t="str">
        <f>IF('Order Form'!$K$13="Yes",(IF('Order Form'!#REF!=0,"",IF('Order Form'!$K$10&lt;&gt;"GR - Gratis",IF(ISNUMBER($H379),'Order Form'!#REF!,""),""))),"")</f>
        <v/>
      </c>
      <c r="K379" s="49"/>
      <c r="L379" s="101" t="e">
        <f>IF('Order Form'!#REF!&gt;0,"",IF('Order Form'!#REF!=0,"",IF('Order Form'!$K$10&lt;&gt;"GR - Gratis",IF('Order Form'!$K$12="Yes",IF(ISNUMBER($H379),'Order Form'!#REF!*100,""),""),"")))</f>
        <v>#REF!</v>
      </c>
      <c r="M379" s="101" t="e">
        <f>IF('Order Form'!#REF!&gt;0,"",IF('Order Form'!$K$17=0,"",IF('Order Form'!$K$17=0,"",IF('Order Form'!$K$10&lt;&gt;"GR - Gratis",IF('Order Form'!$K$12="Yes",IF(ISNUMBER($H379),'Order Form'!$K$17*100,""),""),""))))</f>
        <v>#REF!</v>
      </c>
      <c r="N379" s="50"/>
      <c r="O379" s="100" t="str">
        <f>IF('Order Form'!$B$8="Name / Attent Of","",IF(ISNUMBER($H379),IF('Order Form'!$K$14="Yes",'Order Form'!$B$8,""),""))</f>
        <v/>
      </c>
      <c r="P379" s="108" t="str">
        <f>IF('Order Form'!$B$9="Company / Department","",IF(ISNUMBER($H379),IF('Order Form'!$K$14="Yes",'Order Form'!$B$9,""),""))</f>
        <v/>
      </c>
      <c r="Q379" s="100" t="str">
        <f>IF('Order Form'!$B$10="Address 1","",IF(ISNUMBER($H379),IF('Order Form'!$K$14="Yes",'Order Form'!$B$10,""),""))</f>
        <v/>
      </c>
      <c r="R379" s="100" t="str">
        <f>IF('Order Form'!$B$11="Address 2","",IF(ISNUMBER($H379),IF('Order Form'!$K$14="Yes",'Order Form'!$B$11,""),""))</f>
        <v/>
      </c>
      <c r="S379" s="108" t="str">
        <f>IF('Order Form'!$B$12="Address 3","",IF(ISNUMBER($H379),IF('Order Form'!$K$14="Yes",'Order Form'!$B$12,""),""))</f>
        <v/>
      </c>
      <c r="T379" s="100" t="str">
        <f>IF('Order Form'!$B$13="Town","",IF(ISNUMBER($H379),IF('Order Form'!$K$14="Yes",'Order Form'!$B$13,""),""))</f>
        <v/>
      </c>
      <c r="U379" s="46"/>
      <c r="V379" s="115" t="str">
        <f>IF('Order Form'!$B$14="Post Code","",IF(ISNUMBER($H379),IF('Order Form'!$K$14="Yes",'Order Form'!$B$14,""),""))</f>
        <v/>
      </c>
      <c r="W379" s="110" t="str">
        <f>IF('Order Form'!$B$15="Country","",IF(ISNUMBER($H379),IF('Order Form'!$K$14="Yes",VLOOKUP('Order Form'!$B$15,Lists!N:O,2,0),""),""))</f>
        <v/>
      </c>
      <c r="X379" s="112"/>
      <c r="Y379" s="111" t="str">
        <f>IF('Order Form'!$F$8="Phone","",IF(ISNUMBER($H379),IF('Order Form'!$K$14="Yes",'Order Form'!$F$8,""),""))</f>
        <v/>
      </c>
      <c r="Z379" s="109" t="str">
        <f>IF('Order Form'!$F$9="Email","",IF(ISNUMBER($H379),IF('Order Form'!$K$14="Yes",'Order Form'!$F$9,""),""))</f>
        <v/>
      </c>
      <c r="AA379" s="50"/>
      <c r="AC379" s="98" t="str">
        <f>IF(ISNUMBER(($H379)),LEFT('Order Form'!$K$10,2),"")</f>
        <v/>
      </c>
      <c r="AD379" s="46"/>
      <c r="AE379" s="98" t="str">
        <f>IF(AC379="GR",LEFT('Order Form'!$K$11,2),"")</f>
        <v/>
      </c>
      <c r="AF379" s="46"/>
      <c r="AG379" s="50"/>
      <c r="AH379" s="50"/>
      <c r="AI379" s="98" t="str">
        <f>IF(ISNUMBER(($H379)),IF('Order Form'!$K$16="Yes","P",""),"")</f>
        <v/>
      </c>
      <c r="AJ379" s="46"/>
      <c r="AK379" s="118"/>
      <c r="AL379" s="118"/>
      <c r="AM379" s="46"/>
      <c r="AN379" s="46"/>
      <c r="AO379" s="50"/>
      <c r="AP379" s="46"/>
      <c r="AQ379" s="50"/>
      <c r="AR379" s="50"/>
      <c r="AS379" s="50"/>
      <c r="AZ379" s="98" t="str">
        <f>IF(ISNUMBER(($H379)),IF('Order Form'!$K$15="Yes","Y",""),"")</f>
        <v/>
      </c>
      <c r="BD379" s="99" t="e">
        <f>IF('Order Form'!#REF!&gt;0,"OF"," ")</f>
        <v>#REF!</v>
      </c>
      <c r="BE379" s="98" t="e">
        <f>IF('Order Form'!#REF!&gt;0,"Y"," ")</f>
        <v>#REF!</v>
      </c>
      <c r="BF379" s="98" t="e">
        <f>IF('Order Form'!#REF!&gt;0,"STANDARD"," ")</f>
        <v>#REF!</v>
      </c>
    </row>
    <row r="380" spans="1:58">
      <c r="A380" s="46"/>
      <c r="B380" s="105" t="str">
        <f>IF(ISNUMBER(($H380)),'Order Form'!$D$5,"")</f>
        <v/>
      </c>
      <c r="C380" s="104" t="str">
        <f>IF(ISNUMBER(($H380)),'Order Form'!$G$5,"")</f>
        <v/>
      </c>
      <c r="D380" s="104" t="e">
        <f>IF('Order Form'!#REF!="","",IF(ISNUMBER(($H380)),'Order Form'!#REF!,""))</f>
        <v>#REF!</v>
      </c>
      <c r="E380" s="47"/>
      <c r="F380" s="103" t="str">
        <f>IF(ISNUMBER((H380)),SUBSTITUTE(SUBSTITUTE('Order Form'!#REF!,"-","")," ",""),"")</f>
        <v/>
      </c>
      <c r="G380" s="48"/>
      <c r="H380" s="102" t="e">
        <f>IF('Order Form'!#REF!&gt;0,'Order Form'!#REF!," ")</f>
        <v>#REF!</v>
      </c>
      <c r="I380" s="101" t="str">
        <f>IF('Order Form'!$K$13="Yes",(IF('Order Form'!#REF!&gt;0,"",IF('Order Form'!$K$10&lt;&gt;"GR - Gratis",IF('Order Form'!#REF!=0,"",IF(ISNUMBER($H380),'Order Form'!#REF!,"")),""))),"")</f>
        <v/>
      </c>
      <c r="J380" s="101" t="str">
        <f>IF('Order Form'!$K$13="Yes",(IF('Order Form'!#REF!=0,"",IF('Order Form'!$K$10&lt;&gt;"GR - Gratis",IF(ISNUMBER($H380),'Order Form'!#REF!,""),""))),"")</f>
        <v/>
      </c>
      <c r="K380" s="49"/>
      <c r="L380" s="101" t="e">
        <f>IF('Order Form'!#REF!&gt;0,"",IF('Order Form'!#REF!=0,"",IF('Order Form'!$K$10&lt;&gt;"GR - Gratis",IF('Order Form'!$K$12="Yes",IF(ISNUMBER($H380),'Order Form'!#REF!*100,""),""),"")))</f>
        <v>#REF!</v>
      </c>
      <c r="M380" s="101" t="e">
        <f>IF('Order Form'!#REF!&gt;0,"",IF('Order Form'!$K$17=0,"",IF('Order Form'!$K$17=0,"",IF('Order Form'!$K$10&lt;&gt;"GR - Gratis",IF('Order Form'!$K$12="Yes",IF(ISNUMBER($H380),'Order Form'!$K$17*100,""),""),""))))</f>
        <v>#REF!</v>
      </c>
      <c r="N380" s="50"/>
      <c r="O380" s="100" t="str">
        <f>IF('Order Form'!$B$8="Name / Attent Of","",IF(ISNUMBER($H380),IF('Order Form'!$K$14="Yes",'Order Form'!$B$8,""),""))</f>
        <v/>
      </c>
      <c r="P380" s="108" t="str">
        <f>IF('Order Form'!$B$9="Company / Department","",IF(ISNUMBER($H380),IF('Order Form'!$K$14="Yes",'Order Form'!$B$9,""),""))</f>
        <v/>
      </c>
      <c r="Q380" s="100" t="str">
        <f>IF('Order Form'!$B$10="Address 1","",IF(ISNUMBER($H380),IF('Order Form'!$K$14="Yes",'Order Form'!$B$10,""),""))</f>
        <v/>
      </c>
      <c r="R380" s="100" t="str">
        <f>IF('Order Form'!$B$11="Address 2","",IF(ISNUMBER($H380),IF('Order Form'!$K$14="Yes",'Order Form'!$B$11,""),""))</f>
        <v/>
      </c>
      <c r="S380" s="108" t="str">
        <f>IF('Order Form'!$B$12="Address 3","",IF(ISNUMBER($H380),IF('Order Form'!$K$14="Yes",'Order Form'!$B$12,""),""))</f>
        <v/>
      </c>
      <c r="T380" s="100" t="str">
        <f>IF('Order Form'!$B$13="Town","",IF(ISNUMBER($H380),IF('Order Form'!$K$14="Yes",'Order Form'!$B$13,""),""))</f>
        <v/>
      </c>
      <c r="U380" s="46"/>
      <c r="V380" s="115" t="str">
        <f>IF('Order Form'!$B$14="Post Code","",IF(ISNUMBER($H380),IF('Order Form'!$K$14="Yes",'Order Form'!$B$14,""),""))</f>
        <v/>
      </c>
      <c r="W380" s="110" t="str">
        <f>IF('Order Form'!$B$15="Country","",IF(ISNUMBER($H380),IF('Order Form'!$K$14="Yes",VLOOKUP('Order Form'!$B$15,Lists!N:O,2,0),""),""))</f>
        <v/>
      </c>
      <c r="X380" s="112"/>
      <c r="Y380" s="111" t="str">
        <f>IF('Order Form'!$F$8="Phone","",IF(ISNUMBER($H380),IF('Order Form'!$K$14="Yes",'Order Form'!$F$8,""),""))</f>
        <v/>
      </c>
      <c r="Z380" s="109" t="str">
        <f>IF('Order Form'!$F$9="Email","",IF(ISNUMBER($H380),IF('Order Form'!$K$14="Yes",'Order Form'!$F$9,""),""))</f>
        <v/>
      </c>
      <c r="AA380" s="50"/>
      <c r="AC380" s="98" t="str">
        <f>IF(ISNUMBER(($H380)),LEFT('Order Form'!$K$10,2),"")</f>
        <v/>
      </c>
      <c r="AD380" s="46"/>
      <c r="AE380" s="98" t="str">
        <f>IF(AC380="GR",LEFT('Order Form'!$K$11,2),"")</f>
        <v/>
      </c>
      <c r="AF380" s="46"/>
      <c r="AG380" s="50"/>
      <c r="AH380" s="50"/>
      <c r="AI380" s="98" t="str">
        <f>IF(ISNUMBER(($H380)),IF('Order Form'!$K$16="Yes","P",""),"")</f>
        <v/>
      </c>
      <c r="AJ380" s="46"/>
      <c r="AK380" s="118"/>
      <c r="AL380" s="118"/>
      <c r="AM380" s="46"/>
      <c r="AN380" s="46"/>
      <c r="AO380" s="50"/>
      <c r="AP380" s="46"/>
      <c r="AQ380" s="50"/>
      <c r="AR380" s="50"/>
      <c r="AS380" s="50"/>
      <c r="AZ380" s="98" t="str">
        <f>IF(ISNUMBER(($H380)),IF('Order Form'!$K$15="Yes","Y",""),"")</f>
        <v/>
      </c>
      <c r="BD380" s="99" t="e">
        <f>IF('Order Form'!#REF!&gt;0,"OF"," ")</f>
        <v>#REF!</v>
      </c>
      <c r="BE380" s="98" t="e">
        <f>IF('Order Form'!#REF!&gt;0,"Y"," ")</f>
        <v>#REF!</v>
      </c>
      <c r="BF380" s="98" t="e">
        <f>IF('Order Form'!#REF!&gt;0,"STANDARD"," ")</f>
        <v>#REF!</v>
      </c>
    </row>
    <row r="381" spans="1:58">
      <c r="A381" s="46"/>
      <c r="B381" s="105" t="str">
        <f>IF(ISNUMBER(($H381)),'Order Form'!$D$5,"")</f>
        <v/>
      </c>
      <c r="C381" s="104" t="str">
        <f>IF(ISNUMBER(($H381)),'Order Form'!$G$5,"")</f>
        <v/>
      </c>
      <c r="D381" s="104" t="e">
        <f>IF('Order Form'!#REF!="","",IF(ISNUMBER(($H381)),'Order Form'!#REF!,""))</f>
        <v>#REF!</v>
      </c>
      <c r="E381" s="47"/>
      <c r="F381" s="103" t="str">
        <f>IF(ISNUMBER((H381)),SUBSTITUTE(SUBSTITUTE('Order Form'!#REF!,"-","")," ",""),"")</f>
        <v/>
      </c>
      <c r="G381" s="48"/>
      <c r="H381" s="102" t="e">
        <f>IF('Order Form'!#REF!&gt;0,'Order Form'!#REF!," ")</f>
        <v>#REF!</v>
      </c>
      <c r="I381" s="101" t="str">
        <f>IF('Order Form'!$K$13="Yes",(IF('Order Form'!#REF!&gt;0,"",IF('Order Form'!$K$10&lt;&gt;"GR - Gratis",IF('Order Form'!#REF!=0,"",IF(ISNUMBER($H381),'Order Form'!#REF!,"")),""))),"")</f>
        <v/>
      </c>
      <c r="J381" s="101" t="str">
        <f>IF('Order Form'!$K$13="Yes",(IF('Order Form'!#REF!=0,"",IF('Order Form'!$K$10&lt;&gt;"GR - Gratis",IF(ISNUMBER($H381),'Order Form'!#REF!,""),""))),"")</f>
        <v/>
      </c>
      <c r="K381" s="49"/>
      <c r="L381" s="101" t="e">
        <f>IF('Order Form'!#REF!&gt;0,"",IF('Order Form'!#REF!=0,"",IF('Order Form'!$K$10&lt;&gt;"GR - Gratis",IF('Order Form'!$K$12="Yes",IF(ISNUMBER($H381),'Order Form'!#REF!*100,""),""),"")))</f>
        <v>#REF!</v>
      </c>
      <c r="M381" s="101" t="e">
        <f>IF('Order Form'!#REF!&gt;0,"",IF('Order Form'!$K$17=0,"",IF('Order Form'!$K$17=0,"",IF('Order Form'!$K$10&lt;&gt;"GR - Gratis",IF('Order Form'!$K$12="Yes",IF(ISNUMBER($H381),'Order Form'!$K$17*100,""),""),""))))</f>
        <v>#REF!</v>
      </c>
      <c r="N381" s="50"/>
      <c r="O381" s="100" t="str">
        <f>IF('Order Form'!$B$8="Name / Attent Of","",IF(ISNUMBER($H381),IF('Order Form'!$K$14="Yes",'Order Form'!$B$8,""),""))</f>
        <v/>
      </c>
      <c r="P381" s="108" t="str">
        <f>IF('Order Form'!$B$9="Company / Department","",IF(ISNUMBER($H381),IF('Order Form'!$K$14="Yes",'Order Form'!$B$9,""),""))</f>
        <v/>
      </c>
      <c r="Q381" s="100" t="str">
        <f>IF('Order Form'!$B$10="Address 1","",IF(ISNUMBER($H381),IF('Order Form'!$K$14="Yes",'Order Form'!$B$10,""),""))</f>
        <v/>
      </c>
      <c r="R381" s="100" t="str">
        <f>IF('Order Form'!$B$11="Address 2","",IF(ISNUMBER($H381),IF('Order Form'!$K$14="Yes",'Order Form'!$B$11,""),""))</f>
        <v/>
      </c>
      <c r="S381" s="108" t="str">
        <f>IF('Order Form'!$B$12="Address 3","",IF(ISNUMBER($H381),IF('Order Form'!$K$14="Yes",'Order Form'!$B$12,""),""))</f>
        <v/>
      </c>
      <c r="T381" s="100" t="str">
        <f>IF('Order Form'!$B$13="Town","",IF(ISNUMBER($H381),IF('Order Form'!$K$14="Yes",'Order Form'!$B$13,""),""))</f>
        <v/>
      </c>
      <c r="U381" s="46"/>
      <c r="V381" s="115" t="str">
        <f>IF('Order Form'!$B$14="Post Code","",IF(ISNUMBER($H381),IF('Order Form'!$K$14="Yes",'Order Form'!$B$14,""),""))</f>
        <v/>
      </c>
      <c r="W381" s="110" t="str">
        <f>IF('Order Form'!$B$15="Country","",IF(ISNUMBER($H381),IF('Order Form'!$K$14="Yes",VLOOKUP('Order Form'!$B$15,Lists!N:O,2,0),""),""))</f>
        <v/>
      </c>
      <c r="X381" s="112"/>
      <c r="Y381" s="111" t="str">
        <f>IF('Order Form'!$F$8="Phone","",IF(ISNUMBER($H381),IF('Order Form'!$K$14="Yes",'Order Form'!$F$8,""),""))</f>
        <v/>
      </c>
      <c r="Z381" s="109" t="str">
        <f>IF('Order Form'!$F$9="Email","",IF(ISNUMBER($H381),IF('Order Form'!$K$14="Yes",'Order Form'!$F$9,""),""))</f>
        <v/>
      </c>
      <c r="AA381" s="50"/>
      <c r="AC381" s="98" t="str">
        <f>IF(ISNUMBER(($H381)),LEFT('Order Form'!$K$10,2),"")</f>
        <v/>
      </c>
      <c r="AD381" s="46"/>
      <c r="AE381" s="98" t="str">
        <f>IF(AC381="GR",LEFT('Order Form'!$K$11,2),"")</f>
        <v/>
      </c>
      <c r="AF381" s="46"/>
      <c r="AG381" s="50"/>
      <c r="AH381" s="50"/>
      <c r="AI381" s="98" t="str">
        <f>IF(ISNUMBER(($H381)),IF('Order Form'!$K$16="Yes","P",""),"")</f>
        <v/>
      </c>
      <c r="AJ381" s="46"/>
      <c r="AK381" s="118"/>
      <c r="AL381" s="118"/>
      <c r="AM381" s="46"/>
      <c r="AN381" s="46"/>
      <c r="AO381" s="50"/>
      <c r="AP381" s="46"/>
      <c r="AQ381" s="50"/>
      <c r="AR381" s="50"/>
      <c r="AS381" s="50"/>
      <c r="AZ381" s="98" t="str">
        <f>IF(ISNUMBER(($H381)),IF('Order Form'!$K$15="Yes","Y",""),"")</f>
        <v/>
      </c>
      <c r="BD381" s="99" t="e">
        <f>IF('Order Form'!#REF!&gt;0,"OF"," ")</f>
        <v>#REF!</v>
      </c>
      <c r="BE381" s="98" t="e">
        <f>IF('Order Form'!#REF!&gt;0,"Y"," ")</f>
        <v>#REF!</v>
      </c>
      <c r="BF381" s="98" t="e">
        <f>IF('Order Form'!#REF!&gt;0,"STANDARD"," ")</f>
        <v>#REF!</v>
      </c>
    </row>
    <row r="382" spans="1:58">
      <c r="A382" s="46"/>
      <c r="B382" s="105" t="str">
        <f>IF(ISNUMBER(($H382)),'Order Form'!$D$5,"")</f>
        <v/>
      </c>
      <c r="C382" s="104" t="str">
        <f>IF(ISNUMBER(($H382)),'Order Form'!$G$5,"")</f>
        <v/>
      </c>
      <c r="D382" s="104" t="e">
        <f>IF('Order Form'!#REF!="","",IF(ISNUMBER(($H382)),'Order Form'!#REF!,""))</f>
        <v>#REF!</v>
      </c>
      <c r="E382" s="47"/>
      <c r="F382" s="103" t="str">
        <f>IF(ISNUMBER((H382)),SUBSTITUTE(SUBSTITUTE('Order Form'!#REF!,"-","")," ",""),"")</f>
        <v/>
      </c>
      <c r="G382" s="48"/>
      <c r="H382" s="102" t="e">
        <f>IF('Order Form'!#REF!&gt;0,'Order Form'!#REF!," ")</f>
        <v>#REF!</v>
      </c>
      <c r="I382" s="101" t="str">
        <f>IF('Order Form'!$K$13="Yes",(IF('Order Form'!#REF!&gt;0,"",IF('Order Form'!$K$10&lt;&gt;"GR - Gratis",IF('Order Form'!#REF!=0,"",IF(ISNUMBER($H382),'Order Form'!#REF!,"")),""))),"")</f>
        <v/>
      </c>
      <c r="J382" s="101" t="str">
        <f>IF('Order Form'!$K$13="Yes",(IF('Order Form'!#REF!=0,"",IF('Order Form'!$K$10&lt;&gt;"GR - Gratis",IF(ISNUMBER($H382),'Order Form'!#REF!,""),""))),"")</f>
        <v/>
      </c>
      <c r="K382" s="49"/>
      <c r="L382" s="101" t="e">
        <f>IF('Order Form'!#REF!&gt;0,"",IF('Order Form'!#REF!=0,"",IF('Order Form'!$K$10&lt;&gt;"GR - Gratis",IF('Order Form'!$K$12="Yes",IF(ISNUMBER($H382),'Order Form'!#REF!*100,""),""),"")))</f>
        <v>#REF!</v>
      </c>
      <c r="M382" s="101" t="e">
        <f>IF('Order Form'!#REF!&gt;0,"",IF('Order Form'!$K$17=0,"",IF('Order Form'!$K$17=0,"",IF('Order Form'!$K$10&lt;&gt;"GR - Gratis",IF('Order Form'!$K$12="Yes",IF(ISNUMBER($H382),'Order Form'!$K$17*100,""),""),""))))</f>
        <v>#REF!</v>
      </c>
      <c r="N382" s="50"/>
      <c r="O382" s="100" t="str">
        <f>IF('Order Form'!$B$8="Name / Attent Of","",IF(ISNUMBER($H382),IF('Order Form'!$K$14="Yes",'Order Form'!$B$8,""),""))</f>
        <v/>
      </c>
      <c r="P382" s="108" t="str">
        <f>IF('Order Form'!$B$9="Company / Department","",IF(ISNUMBER($H382),IF('Order Form'!$K$14="Yes",'Order Form'!$B$9,""),""))</f>
        <v/>
      </c>
      <c r="Q382" s="100" t="str">
        <f>IF('Order Form'!$B$10="Address 1","",IF(ISNUMBER($H382),IF('Order Form'!$K$14="Yes",'Order Form'!$B$10,""),""))</f>
        <v/>
      </c>
      <c r="R382" s="100" t="str">
        <f>IF('Order Form'!$B$11="Address 2","",IF(ISNUMBER($H382),IF('Order Form'!$K$14="Yes",'Order Form'!$B$11,""),""))</f>
        <v/>
      </c>
      <c r="S382" s="108" t="str">
        <f>IF('Order Form'!$B$12="Address 3","",IF(ISNUMBER($H382),IF('Order Form'!$K$14="Yes",'Order Form'!$B$12,""),""))</f>
        <v/>
      </c>
      <c r="T382" s="100" t="str">
        <f>IF('Order Form'!$B$13="Town","",IF(ISNUMBER($H382),IF('Order Form'!$K$14="Yes",'Order Form'!$B$13,""),""))</f>
        <v/>
      </c>
      <c r="U382" s="46"/>
      <c r="V382" s="115" t="str">
        <f>IF('Order Form'!$B$14="Post Code","",IF(ISNUMBER($H382),IF('Order Form'!$K$14="Yes",'Order Form'!$B$14,""),""))</f>
        <v/>
      </c>
      <c r="W382" s="110" t="str">
        <f>IF('Order Form'!$B$15="Country","",IF(ISNUMBER($H382),IF('Order Form'!$K$14="Yes",VLOOKUP('Order Form'!$B$15,Lists!N:O,2,0),""),""))</f>
        <v/>
      </c>
      <c r="X382" s="112"/>
      <c r="Y382" s="111" t="str">
        <f>IF('Order Form'!$F$8="Phone","",IF(ISNUMBER($H382),IF('Order Form'!$K$14="Yes",'Order Form'!$F$8,""),""))</f>
        <v/>
      </c>
      <c r="Z382" s="109" t="str">
        <f>IF('Order Form'!$F$9="Email","",IF(ISNUMBER($H382),IF('Order Form'!$K$14="Yes",'Order Form'!$F$9,""),""))</f>
        <v/>
      </c>
      <c r="AA382" s="50"/>
      <c r="AC382" s="98" t="str">
        <f>IF(ISNUMBER(($H382)),LEFT('Order Form'!$K$10,2),"")</f>
        <v/>
      </c>
      <c r="AD382" s="46"/>
      <c r="AE382" s="98" t="str">
        <f>IF(AC382="GR",LEFT('Order Form'!$K$11,2),"")</f>
        <v/>
      </c>
      <c r="AF382" s="46"/>
      <c r="AG382" s="50"/>
      <c r="AH382" s="50"/>
      <c r="AI382" s="98" t="str">
        <f>IF(ISNUMBER(($H382)),IF('Order Form'!$K$16="Yes","P",""),"")</f>
        <v/>
      </c>
      <c r="AJ382" s="46"/>
      <c r="AK382" s="118"/>
      <c r="AL382" s="118"/>
      <c r="AM382" s="46"/>
      <c r="AN382" s="46"/>
      <c r="AO382" s="50"/>
      <c r="AP382" s="46"/>
      <c r="AQ382" s="50"/>
      <c r="AR382" s="50"/>
      <c r="AS382" s="50"/>
      <c r="AZ382" s="98" t="str">
        <f>IF(ISNUMBER(($H382)),IF('Order Form'!$K$15="Yes","Y",""),"")</f>
        <v/>
      </c>
      <c r="BD382" s="99" t="e">
        <f>IF('Order Form'!#REF!&gt;0,"OF"," ")</f>
        <v>#REF!</v>
      </c>
      <c r="BE382" s="98" t="e">
        <f>IF('Order Form'!#REF!&gt;0,"Y"," ")</f>
        <v>#REF!</v>
      </c>
      <c r="BF382" s="98" t="e">
        <f>IF('Order Form'!#REF!&gt;0,"STANDARD"," ")</f>
        <v>#REF!</v>
      </c>
    </row>
    <row r="383" spans="1:58">
      <c r="A383" s="46"/>
      <c r="B383" s="105" t="str">
        <f>IF(ISNUMBER(($H383)),'Order Form'!$D$5,"")</f>
        <v/>
      </c>
      <c r="C383" s="104" t="str">
        <f>IF(ISNUMBER(($H383)),'Order Form'!$G$5,"")</f>
        <v/>
      </c>
      <c r="D383" s="104" t="e">
        <f>IF('Order Form'!#REF!="","",IF(ISNUMBER(($H383)),'Order Form'!#REF!,""))</f>
        <v>#REF!</v>
      </c>
      <c r="E383" s="47"/>
      <c r="F383" s="103" t="str">
        <f>IF(ISNUMBER((H383)),SUBSTITUTE(SUBSTITUTE('Order Form'!#REF!,"-","")," ",""),"")</f>
        <v/>
      </c>
      <c r="G383" s="48"/>
      <c r="H383" s="102" t="e">
        <f>IF('Order Form'!#REF!&gt;0,'Order Form'!#REF!," ")</f>
        <v>#REF!</v>
      </c>
      <c r="I383" s="101" t="str">
        <f>IF('Order Form'!$K$13="Yes",(IF('Order Form'!#REF!&gt;0,"",IF('Order Form'!$K$10&lt;&gt;"GR - Gratis",IF('Order Form'!#REF!=0,"",IF(ISNUMBER($H383),'Order Form'!#REF!,"")),""))),"")</f>
        <v/>
      </c>
      <c r="J383" s="101" t="str">
        <f>IF('Order Form'!$K$13="Yes",(IF('Order Form'!#REF!=0,"",IF('Order Form'!$K$10&lt;&gt;"GR - Gratis",IF(ISNUMBER($H383),'Order Form'!#REF!,""),""))),"")</f>
        <v/>
      </c>
      <c r="K383" s="49"/>
      <c r="L383" s="101" t="e">
        <f>IF('Order Form'!#REF!&gt;0,"",IF('Order Form'!#REF!=0,"",IF('Order Form'!$K$10&lt;&gt;"GR - Gratis",IF('Order Form'!$K$12="Yes",IF(ISNUMBER($H383),'Order Form'!#REF!*100,""),""),"")))</f>
        <v>#REF!</v>
      </c>
      <c r="M383" s="101" t="e">
        <f>IF('Order Form'!#REF!&gt;0,"",IF('Order Form'!$K$17=0,"",IF('Order Form'!$K$17=0,"",IF('Order Form'!$K$10&lt;&gt;"GR - Gratis",IF('Order Form'!$K$12="Yes",IF(ISNUMBER($H383),'Order Form'!$K$17*100,""),""),""))))</f>
        <v>#REF!</v>
      </c>
      <c r="N383" s="50"/>
      <c r="O383" s="100" t="str">
        <f>IF('Order Form'!$B$8="Name / Attent Of","",IF(ISNUMBER($H383),IF('Order Form'!$K$14="Yes",'Order Form'!$B$8,""),""))</f>
        <v/>
      </c>
      <c r="P383" s="108" t="str">
        <f>IF('Order Form'!$B$9="Company / Department","",IF(ISNUMBER($H383),IF('Order Form'!$K$14="Yes",'Order Form'!$B$9,""),""))</f>
        <v/>
      </c>
      <c r="Q383" s="100" t="str">
        <f>IF('Order Form'!$B$10="Address 1","",IF(ISNUMBER($H383),IF('Order Form'!$K$14="Yes",'Order Form'!$B$10,""),""))</f>
        <v/>
      </c>
      <c r="R383" s="100" t="str">
        <f>IF('Order Form'!$B$11="Address 2","",IF(ISNUMBER($H383),IF('Order Form'!$K$14="Yes",'Order Form'!$B$11,""),""))</f>
        <v/>
      </c>
      <c r="S383" s="108" t="str">
        <f>IF('Order Form'!$B$12="Address 3","",IF(ISNUMBER($H383),IF('Order Form'!$K$14="Yes",'Order Form'!$B$12,""),""))</f>
        <v/>
      </c>
      <c r="T383" s="100" t="str">
        <f>IF('Order Form'!$B$13="Town","",IF(ISNUMBER($H383),IF('Order Form'!$K$14="Yes",'Order Form'!$B$13,""),""))</f>
        <v/>
      </c>
      <c r="U383" s="46"/>
      <c r="V383" s="115" t="str">
        <f>IF('Order Form'!$B$14="Post Code","",IF(ISNUMBER($H383),IF('Order Form'!$K$14="Yes",'Order Form'!$B$14,""),""))</f>
        <v/>
      </c>
      <c r="W383" s="110" t="str">
        <f>IF('Order Form'!$B$15="Country","",IF(ISNUMBER($H383),IF('Order Form'!$K$14="Yes",VLOOKUP('Order Form'!$B$15,Lists!N:O,2,0),""),""))</f>
        <v/>
      </c>
      <c r="X383" s="112"/>
      <c r="Y383" s="111" t="str">
        <f>IF('Order Form'!$F$8="Phone","",IF(ISNUMBER($H383),IF('Order Form'!$K$14="Yes",'Order Form'!$F$8,""),""))</f>
        <v/>
      </c>
      <c r="Z383" s="109" t="str">
        <f>IF('Order Form'!$F$9="Email","",IF(ISNUMBER($H383),IF('Order Form'!$K$14="Yes",'Order Form'!$F$9,""),""))</f>
        <v/>
      </c>
      <c r="AA383" s="50"/>
      <c r="AC383" s="98" t="str">
        <f>IF(ISNUMBER(($H383)),LEFT('Order Form'!$K$10,2),"")</f>
        <v/>
      </c>
      <c r="AD383" s="46"/>
      <c r="AE383" s="98" t="str">
        <f>IF(AC383="GR",LEFT('Order Form'!$K$11,2),"")</f>
        <v/>
      </c>
      <c r="AF383" s="46"/>
      <c r="AG383" s="50"/>
      <c r="AH383" s="50"/>
      <c r="AI383" s="98" t="str">
        <f>IF(ISNUMBER(($H383)),IF('Order Form'!$K$16="Yes","P",""),"")</f>
        <v/>
      </c>
      <c r="AJ383" s="46"/>
      <c r="AK383" s="118"/>
      <c r="AL383" s="118"/>
      <c r="AM383" s="46"/>
      <c r="AN383" s="46"/>
      <c r="AO383" s="50"/>
      <c r="AP383" s="46"/>
      <c r="AQ383" s="50"/>
      <c r="AR383" s="50"/>
      <c r="AS383" s="50"/>
      <c r="AZ383" s="98" t="str">
        <f>IF(ISNUMBER(($H383)),IF('Order Form'!$K$15="Yes","Y",""),"")</f>
        <v/>
      </c>
      <c r="BD383" s="99" t="e">
        <f>IF('Order Form'!#REF!&gt;0,"OF"," ")</f>
        <v>#REF!</v>
      </c>
      <c r="BE383" s="98" t="e">
        <f>IF('Order Form'!#REF!&gt;0,"Y"," ")</f>
        <v>#REF!</v>
      </c>
      <c r="BF383" s="98" t="e">
        <f>IF('Order Form'!#REF!&gt;0,"STANDARD"," ")</f>
        <v>#REF!</v>
      </c>
    </row>
    <row r="384" spans="1:58">
      <c r="A384" s="46"/>
      <c r="B384" s="105" t="str">
        <f>IF(ISNUMBER(($H384)),'Order Form'!$D$5,"")</f>
        <v/>
      </c>
      <c r="C384" s="104" t="str">
        <f>IF(ISNUMBER(($H384)),'Order Form'!$G$5,"")</f>
        <v/>
      </c>
      <c r="D384" s="104" t="e">
        <f>IF('Order Form'!#REF!="","",IF(ISNUMBER(($H384)),'Order Form'!#REF!,""))</f>
        <v>#REF!</v>
      </c>
      <c r="E384" s="47"/>
      <c r="F384" s="103" t="str">
        <f>IF(ISNUMBER((H384)),SUBSTITUTE(SUBSTITUTE('Order Form'!#REF!,"-","")," ",""),"")</f>
        <v/>
      </c>
      <c r="G384" s="48"/>
      <c r="H384" s="102" t="e">
        <f>IF('Order Form'!#REF!&gt;0,'Order Form'!#REF!," ")</f>
        <v>#REF!</v>
      </c>
      <c r="I384" s="101" t="str">
        <f>IF('Order Form'!$K$13="Yes",(IF('Order Form'!#REF!&gt;0,"",IF('Order Form'!$K$10&lt;&gt;"GR - Gratis",IF('Order Form'!#REF!=0,"",IF(ISNUMBER($H384),'Order Form'!#REF!,"")),""))),"")</f>
        <v/>
      </c>
      <c r="J384" s="101" t="str">
        <f>IF('Order Form'!$K$13="Yes",(IF('Order Form'!#REF!=0,"",IF('Order Form'!$K$10&lt;&gt;"GR - Gratis",IF(ISNUMBER($H384),'Order Form'!#REF!,""),""))),"")</f>
        <v/>
      </c>
      <c r="K384" s="49"/>
      <c r="L384" s="101" t="e">
        <f>IF('Order Form'!#REF!&gt;0,"",IF('Order Form'!#REF!=0,"",IF('Order Form'!$K$10&lt;&gt;"GR - Gratis",IF('Order Form'!$K$12="Yes",IF(ISNUMBER($H384),'Order Form'!#REF!*100,""),""),"")))</f>
        <v>#REF!</v>
      </c>
      <c r="M384" s="101" t="e">
        <f>IF('Order Form'!#REF!&gt;0,"",IF('Order Form'!$K$17=0,"",IF('Order Form'!$K$17=0,"",IF('Order Form'!$K$10&lt;&gt;"GR - Gratis",IF('Order Form'!$K$12="Yes",IF(ISNUMBER($H384),'Order Form'!$K$17*100,""),""),""))))</f>
        <v>#REF!</v>
      </c>
      <c r="N384" s="50"/>
      <c r="O384" s="100" t="str">
        <f>IF('Order Form'!$B$8="Name / Attent Of","",IF(ISNUMBER($H384),IF('Order Form'!$K$14="Yes",'Order Form'!$B$8,""),""))</f>
        <v/>
      </c>
      <c r="P384" s="108" t="str">
        <f>IF('Order Form'!$B$9="Company / Department","",IF(ISNUMBER($H384),IF('Order Form'!$K$14="Yes",'Order Form'!$B$9,""),""))</f>
        <v/>
      </c>
      <c r="Q384" s="100" t="str">
        <f>IF('Order Form'!$B$10="Address 1","",IF(ISNUMBER($H384),IF('Order Form'!$K$14="Yes",'Order Form'!$B$10,""),""))</f>
        <v/>
      </c>
      <c r="R384" s="100" t="str">
        <f>IF('Order Form'!$B$11="Address 2","",IF(ISNUMBER($H384),IF('Order Form'!$K$14="Yes",'Order Form'!$B$11,""),""))</f>
        <v/>
      </c>
      <c r="S384" s="108" t="str">
        <f>IF('Order Form'!$B$12="Address 3","",IF(ISNUMBER($H384),IF('Order Form'!$K$14="Yes",'Order Form'!$B$12,""),""))</f>
        <v/>
      </c>
      <c r="T384" s="100" t="str">
        <f>IF('Order Form'!$B$13="Town","",IF(ISNUMBER($H384),IF('Order Form'!$K$14="Yes",'Order Form'!$B$13,""),""))</f>
        <v/>
      </c>
      <c r="U384" s="46"/>
      <c r="V384" s="115" t="str">
        <f>IF('Order Form'!$B$14="Post Code","",IF(ISNUMBER($H384),IF('Order Form'!$K$14="Yes",'Order Form'!$B$14,""),""))</f>
        <v/>
      </c>
      <c r="W384" s="110" t="str">
        <f>IF('Order Form'!$B$15="Country","",IF(ISNUMBER($H384),IF('Order Form'!$K$14="Yes",VLOOKUP('Order Form'!$B$15,Lists!N:O,2,0),""),""))</f>
        <v/>
      </c>
      <c r="X384" s="112"/>
      <c r="Y384" s="111" t="str">
        <f>IF('Order Form'!$F$8="Phone","",IF(ISNUMBER($H384),IF('Order Form'!$K$14="Yes",'Order Form'!$F$8,""),""))</f>
        <v/>
      </c>
      <c r="Z384" s="109" t="str">
        <f>IF('Order Form'!$F$9="Email","",IF(ISNUMBER($H384),IF('Order Form'!$K$14="Yes",'Order Form'!$F$9,""),""))</f>
        <v/>
      </c>
      <c r="AA384" s="50"/>
      <c r="AC384" s="98" t="str">
        <f>IF(ISNUMBER(($H384)),LEFT('Order Form'!$K$10,2),"")</f>
        <v/>
      </c>
      <c r="AD384" s="46"/>
      <c r="AE384" s="98" t="str">
        <f>IF(AC384="GR",LEFT('Order Form'!$K$11,2),"")</f>
        <v/>
      </c>
      <c r="AF384" s="46"/>
      <c r="AG384" s="50"/>
      <c r="AH384" s="50"/>
      <c r="AI384" s="98" t="str">
        <f>IF(ISNUMBER(($H384)),IF('Order Form'!$K$16="Yes","P",""),"")</f>
        <v/>
      </c>
      <c r="AJ384" s="46"/>
      <c r="AK384" s="118"/>
      <c r="AL384" s="118"/>
      <c r="AM384" s="46"/>
      <c r="AN384" s="46"/>
      <c r="AO384" s="50"/>
      <c r="AP384" s="46"/>
      <c r="AQ384" s="50"/>
      <c r="AR384" s="50"/>
      <c r="AS384" s="50"/>
      <c r="AZ384" s="98" t="str">
        <f>IF(ISNUMBER(($H384)),IF('Order Form'!$K$15="Yes","Y",""),"")</f>
        <v/>
      </c>
      <c r="BD384" s="99" t="e">
        <f>IF('Order Form'!#REF!&gt;0,"OF"," ")</f>
        <v>#REF!</v>
      </c>
      <c r="BE384" s="98" t="e">
        <f>IF('Order Form'!#REF!&gt;0,"Y"," ")</f>
        <v>#REF!</v>
      </c>
      <c r="BF384" s="98" t="e">
        <f>IF('Order Form'!#REF!&gt;0,"STANDARD"," ")</f>
        <v>#REF!</v>
      </c>
    </row>
    <row r="385" spans="1:58">
      <c r="A385" s="46"/>
      <c r="B385" s="105" t="str">
        <f>IF(ISNUMBER(($H385)),'Order Form'!$D$5,"")</f>
        <v/>
      </c>
      <c r="C385" s="104" t="str">
        <f>IF(ISNUMBER(($H385)),'Order Form'!$G$5,"")</f>
        <v/>
      </c>
      <c r="D385" s="104" t="e">
        <f>IF('Order Form'!#REF!="","",IF(ISNUMBER(($H385)),'Order Form'!#REF!,""))</f>
        <v>#REF!</v>
      </c>
      <c r="E385" s="47"/>
      <c r="F385" s="103" t="str">
        <f>IF(ISNUMBER((H385)),SUBSTITUTE(SUBSTITUTE('Order Form'!#REF!,"-","")," ",""),"")</f>
        <v/>
      </c>
      <c r="G385" s="48"/>
      <c r="H385" s="102" t="e">
        <f>IF('Order Form'!#REF!&gt;0,'Order Form'!#REF!," ")</f>
        <v>#REF!</v>
      </c>
      <c r="I385" s="101" t="str">
        <f>IF('Order Form'!$K$13="Yes",(IF('Order Form'!#REF!&gt;0,"",IF('Order Form'!$K$10&lt;&gt;"GR - Gratis",IF('Order Form'!#REF!=0,"",IF(ISNUMBER($H385),'Order Form'!#REF!,"")),""))),"")</f>
        <v/>
      </c>
      <c r="J385" s="101" t="str">
        <f>IF('Order Form'!$K$13="Yes",(IF('Order Form'!#REF!=0,"",IF('Order Form'!$K$10&lt;&gt;"GR - Gratis",IF(ISNUMBER($H385),'Order Form'!#REF!,""),""))),"")</f>
        <v/>
      </c>
      <c r="K385" s="49"/>
      <c r="L385" s="101" t="e">
        <f>IF('Order Form'!#REF!&gt;0,"",IF('Order Form'!#REF!=0,"",IF('Order Form'!$K$10&lt;&gt;"GR - Gratis",IF('Order Form'!$K$12="Yes",IF(ISNUMBER($H385),'Order Form'!#REF!*100,""),""),"")))</f>
        <v>#REF!</v>
      </c>
      <c r="M385" s="101" t="e">
        <f>IF('Order Form'!#REF!&gt;0,"",IF('Order Form'!$K$17=0,"",IF('Order Form'!$K$17=0,"",IF('Order Form'!$K$10&lt;&gt;"GR - Gratis",IF('Order Form'!$K$12="Yes",IF(ISNUMBER($H385),'Order Form'!$K$17*100,""),""),""))))</f>
        <v>#REF!</v>
      </c>
      <c r="N385" s="50"/>
      <c r="O385" s="100" t="str">
        <f>IF('Order Form'!$B$8="Name / Attent Of","",IF(ISNUMBER($H385),IF('Order Form'!$K$14="Yes",'Order Form'!$B$8,""),""))</f>
        <v/>
      </c>
      <c r="P385" s="108" t="str">
        <f>IF('Order Form'!$B$9="Company / Department","",IF(ISNUMBER($H385),IF('Order Form'!$K$14="Yes",'Order Form'!$B$9,""),""))</f>
        <v/>
      </c>
      <c r="Q385" s="100" t="str">
        <f>IF('Order Form'!$B$10="Address 1","",IF(ISNUMBER($H385),IF('Order Form'!$K$14="Yes",'Order Form'!$B$10,""),""))</f>
        <v/>
      </c>
      <c r="R385" s="100" t="str">
        <f>IF('Order Form'!$B$11="Address 2","",IF(ISNUMBER($H385),IF('Order Form'!$K$14="Yes",'Order Form'!$B$11,""),""))</f>
        <v/>
      </c>
      <c r="S385" s="108" t="str">
        <f>IF('Order Form'!$B$12="Address 3","",IF(ISNUMBER($H385),IF('Order Form'!$K$14="Yes",'Order Form'!$B$12,""),""))</f>
        <v/>
      </c>
      <c r="T385" s="100" t="str">
        <f>IF('Order Form'!$B$13="Town","",IF(ISNUMBER($H385),IF('Order Form'!$K$14="Yes",'Order Form'!$B$13,""),""))</f>
        <v/>
      </c>
      <c r="U385" s="46"/>
      <c r="V385" s="115" t="str">
        <f>IF('Order Form'!$B$14="Post Code","",IF(ISNUMBER($H385),IF('Order Form'!$K$14="Yes",'Order Form'!$B$14,""),""))</f>
        <v/>
      </c>
      <c r="W385" s="110" t="str">
        <f>IF('Order Form'!$B$15="Country","",IF(ISNUMBER($H385),IF('Order Form'!$K$14="Yes",VLOOKUP('Order Form'!$B$15,Lists!N:O,2,0),""),""))</f>
        <v/>
      </c>
      <c r="X385" s="112"/>
      <c r="Y385" s="111" t="str">
        <f>IF('Order Form'!$F$8="Phone","",IF(ISNUMBER($H385),IF('Order Form'!$K$14="Yes",'Order Form'!$F$8,""),""))</f>
        <v/>
      </c>
      <c r="Z385" s="109" t="str">
        <f>IF('Order Form'!$F$9="Email","",IF(ISNUMBER($H385),IF('Order Form'!$K$14="Yes",'Order Form'!$F$9,""),""))</f>
        <v/>
      </c>
      <c r="AA385" s="50"/>
      <c r="AC385" s="98" t="str">
        <f>IF(ISNUMBER(($H385)),LEFT('Order Form'!$K$10,2),"")</f>
        <v/>
      </c>
      <c r="AD385" s="46"/>
      <c r="AE385" s="98" t="str">
        <f>IF(AC385="GR",LEFT('Order Form'!$K$11,2),"")</f>
        <v/>
      </c>
      <c r="AF385" s="46"/>
      <c r="AG385" s="50"/>
      <c r="AH385" s="50"/>
      <c r="AI385" s="98" t="str">
        <f>IF(ISNUMBER(($H385)),IF('Order Form'!$K$16="Yes","P",""),"")</f>
        <v/>
      </c>
      <c r="AJ385" s="46"/>
      <c r="AK385" s="118"/>
      <c r="AL385" s="118"/>
      <c r="AM385" s="46"/>
      <c r="AN385" s="46"/>
      <c r="AO385" s="50"/>
      <c r="AP385" s="46"/>
      <c r="AQ385" s="50"/>
      <c r="AR385" s="50"/>
      <c r="AS385" s="50"/>
      <c r="AZ385" s="98" t="str">
        <f>IF(ISNUMBER(($H385)),IF('Order Form'!$K$15="Yes","Y",""),"")</f>
        <v/>
      </c>
      <c r="BD385" s="99" t="e">
        <f>IF('Order Form'!#REF!&gt;0,"OF"," ")</f>
        <v>#REF!</v>
      </c>
      <c r="BE385" s="98" t="e">
        <f>IF('Order Form'!#REF!&gt;0,"Y"," ")</f>
        <v>#REF!</v>
      </c>
      <c r="BF385" s="98" t="e">
        <f>IF('Order Form'!#REF!&gt;0,"STANDARD"," ")</f>
        <v>#REF!</v>
      </c>
    </row>
    <row r="386" spans="1:58">
      <c r="A386" s="46"/>
      <c r="B386" s="105" t="str">
        <f>IF(ISNUMBER(($H386)),'Order Form'!$D$5,"")</f>
        <v/>
      </c>
      <c r="C386" s="104" t="str">
        <f>IF(ISNUMBER(($H386)),'Order Form'!$G$5,"")</f>
        <v/>
      </c>
      <c r="D386" s="104" t="e">
        <f>IF('Order Form'!#REF!="","",IF(ISNUMBER(($H386)),'Order Form'!#REF!,""))</f>
        <v>#REF!</v>
      </c>
      <c r="E386" s="47"/>
      <c r="F386" s="103" t="str">
        <f>IF(ISNUMBER((H386)),SUBSTITUTE(SUBSTITUTE('Order Form'!#REF!,"-","")," ",""),"")</f>
        <v/>
      </c>
      <c r="G386" s="48"/>
      <c r="H386" s="102" t="e">
        <f>IF('Order Form'!#REF!&gt;0,'Order Form'!#REF!," ")</f>
        <v>#REF!</v>
      </c>
      <c r="I386" s="101" t="str">
        <f>IF('Order Form'!$K$13="Yes",(IF('Order Form'!#REF!&gt;0,"",IF('Order Form'!$K$10&lt;&gt;"GR - Gratis",IF('Order Form'!#REF!=0,"",IF(ISNUMBER($H386),'Order Form'!#REF!,"")),""))),"")</f>
        <v/>
      </c>
      <c r="J386" s="101" t="str">
        <f>IF('Order Form'!$K$13="Yes",(IF('Order Form'!#REF!=0,"",IF('Order Form'!$K$10&lt;&gt;"GR - Gratis",IF(ISNUMBER($H386),'Order Form'!#REF!,""),""))),"")</f>
        <v/>
      </c>
      <c r="K386" s="49"/>
      <c r="L386" s="101" t="e">
        <f>IF('Order Form'!#REF!&gt;0,"",IF('Order Form'!#REF!=0,"",IF('Order Form'!$K$10&lt;&gt;"GR - Gratis",IF('Order Form'!$K$12="Yes",IF(ISNUMBER($H386),'Order Form'!#REF!*100,""),""),"")))</f>
        <v>#REF!</v>
      </c>
      <c r="M386" s="101" t="e">
        <f>IF('Order Form'!#REF!&gt;0,"",IF('Order Form'!$K$17=0,"",IF('Order Form'!$K$17=0,"",IF('Order Form'!$K$10&lt;&gt;"GR - Gratis",IF('Order Form'!$K$12="Yes",IF(ISNUMBER($H386),'Order Form'!$K$17*100,""),""),""))))</f>
        <v>#REF!</v>
      </c>
      <c r="N386" s="50"/>
      <c r="O386" s="100" t="str">
        <f>IF('Order Form'!$B$8="Name / Attent Of","",IF(ISNUMBER($H386),IF('Order Form'!$K$14="Yes",'Order Form'!$B$8,""),""))</f>
        <v/>
      </c>
      <c r="P386" s="108" t="str">
        <f>IF('Order Form'!$B$9="Company / Department","",IF(ISNUMBER($H386),IF('Order Form'!$K$14="Yes",'Order Form'!$B$9,""),""))</f>
        <v/>
      </c>
      <c r="Q386" s="100" t="str">
        <f>IF('Order Form'!$B$10="Address 1","",IF(ISNUMBER($H386),IF('Order Form'!$K$14="Yes",'Order Form'!$B$10,""),""))</f>
        <v/>
      </c>
      <c r="R386" s="100" t="str">
        <f>IF('Order Form'!$B$11="Address 2","",IF(ISNUMBER($H386),IF('Order Form'!$K$14="Yes",'Order Form'!$B$11,""),""))</f>
        <v/>
      </c>
      <c r="S386" s="108" t="str">
        <f>IF('Order Form'!$B$12="Address 3","",IF(ISNUMBER($H386),IF('Order Form'!$K$14="Yes",'Order Form'!$B$12,""),""))</f>
        <v/>
      </c>
      <c r="T386" s="100" t="str">
        <f>IF('Order Form'!$B$13="Town","",IF(ISNUMBER($H386),IF('Order Form'!$K$14="Yes",'Order Form'!$B$13,""),""))</f>
        <v/>
      </c>
      <c r="U386" s="46"/>
      <c r="V386" s="115" t="str">
        <f>IF('Order Form'!$B$14="Post Code","",IF(ISNUMBER($H386),IF('Order Form'!$K$14="Yes",'Order Form'!$B$14,""),""))</f>
        <v/>
      </c>
      <c r="W386" s="110" t="str">
        <f>IF('Order Form'!$B$15="Country","",IF(ISNUMBER($H386),IF('Order Form'!$K$14="Yes",VLOOKUP('Order Form'!$B$15,Lists!N:O,2,0),""),""))</f>
        <v/>
      </c>
      <c r="X386" s="112"/>
      <c r="Y386" s="111" t="str">
        <f>IF('Order Form'!$F$8="Phone","",IF(ISNUMBER($H386),IF('Order Form'!$K$14="Yes",'Order Form'!$F$8,""),""))</f>
        <v/>
      </c>
      <c r="Z386" s="109" t="str">
        <f>IF('Order Form'!$F$9="Email","",IF(ISNUMBER($H386),IF('Order Form'!$K$14="Yes",'Order Form'!$F$9,""),""))</f>
        <v/>
      </c>
      <c r="AA386" s="50"/>
      <c r="AC386" s="98" t="str">
        <f>IF(ISNUMBER(($H386)),LEFT('Order Form'!$K$10,2),"")</f>
        <v/>
      </c>
      <c r="AD386" s="46"/>
      <c r="AE386" s="98" t="str">
        <f>IF(AC386="GR",LEFT('Order Form'!$K$11,2),"")</f>
        <v/>
      </c>
      <c r="AF386" s="46"/>
      <c r="AG386" s="50"/>
      <c r="AH386" s="50"/>
      <c r="AI386" s="98" t="str">
        <f>IF(ISNUMBER(($H386)),IF('Order Form'!$K$16="Yes","P",""),"")</f>
        <v/>
      </c>
      <c r="AJ386" s="46"/>
      <c r="AK386" s="118"/>
      <c r="AL386" s="118"/>
      <c r="AM386" s="46"/>
      <c r="AN386" s="46"/>
      <c r="AO386" s="50"/>
      <c r="AP386" s="46"/>
      <c r="AQ386" s="50"/>
      <c r="AR386" s="50"/>
      <c r="AS386" s="50"/>
      <c r="AZ386" s="98" t="str">
        <f>IF(ISNUMBER(($H386)),IF('Order Form'!$K$15="Yes","Y",""),"")</f>
        <v/>
      </c>
      <c r="BD386" s="99" t="e">
        <f>IF('Order Form'!#REF!&gt;0,"OF"," ")</f>
        <v>#REF!</v>
      </c>
      <c r="BE386" s="98" t="e">
        <f>IF('Order Form'!#REF!&gt;0,"Y"," ")</f>
        <v>#REF!</v>
      </c>
      <c r="BF386" s="98" t="e">
        <f>IF('Order Form'!#REF!&gt;0,"STANDARD"," ")</f>
        <v>#REF!</v>
      </c>
    </row>
    <row r="387" spans="1:58">
      <c r="A387" s="46"/>
      <c r="B387" s="105" t="str">
        <f>IF(ISNUMBER(($H387)),'Order Form'!$D$5,"")</f>
        <v/>
      </c>
      <c r="C387" s="104" t="str">
        <f>IF(ISNUMBER(($H387)),'Order Form'!$G$5,"")</f>
        <v/>
      </c>
      <c r="D387" s="104" t="e">
        <f>IF('Order Form'!#REF!="","",IF(ISNUMBER(($H387)),'Order Form'!#REF!,""))</f>
        <v>#REF!</v>
      </c>
      <c r="E387" s="47"/>
      <c r="F387" s="103" t="str">
        <f>IF(ISNUMBER((H387)),SUBSTITUTE(SUBSTITUTE('Order Form'!#REF!,"-","")," ",""),"")</f>
        <v/>
      </c>
      <c r="G387" s="48"/>
      <c r="H387" s="102" t="e">
        <f>IF('Order Form'!#REF!&gt;0,'Order Form'!#REF!," ")</f>
        <v>#REF!</v>
      </c>
      <c r="I387" s="101" t="str">
        <f>IF('Order Form'!$K$13="Yes",(IF('Order Form'!#REF!&gt;0,"",IF('Order Form'!$K$10&lt;&gt;"GR - Gratis",IF('Order Form'!#REF!=0,"",IF(ISNUMBER($H387),'Order Form'!#REF!,"")),""))),"")</f>
        <v/>
      </c>
      <c r="J387" s="101" t="str">
        <f>IF('Order Form'!$K$13="Yes",(IF('Order Form'!#REF!=0,"",IF('Order Form'!$K$10&lt;&gt;"GR - Gratis",IF(ISNUMBER($H387),'Order Form'!#REF!,""),""))),"")</f>
        <v/>
      </c>
      <c r="K387" s="49"/>
      <c r="L387" s="101" t="e">
        <f>IF('Order Form'!#REF!&gt;0,"",IF('Order Form'!#REF!=0,"",IF('Order Form'!$K$10&lt;&gt;"GR - Gratis",IF('Order Form'!$K$12="Yes",IF(ISNUMBER($H387),'Order Form'!#REF!*100,""),""),"")))</f>
        <v>#REF!</v>
      </c>
      <c r="M387" s="101" t="e">
        <f>IF('Order Form'!#REF!&gt;0,"",IF('Order Form'!$K$17=0,"",IF('Order Form'!$K$17=0,"",IF('Order Form'!$K$10&lt;&gt;"GR - Gratis",IF('Order Form'!$K$12="Yes",IF(ISNUMBER($H387),'Order Form'!$K$17*100,""),""),""))))</f>
        <v>#REF!</v>
      </c>
      <c r="N387" s="50"/>
      <c r="O387" s="100" t="str">
        <f>IF('Order Form'!$B$8="Name / Attent Of","",IF(ISNUMBER($H387),IF('Order Form'!$K$14="Yes",'Order Form'!$B$8,""),""))</f>
        <v/>
      </c>
      <c r="P387" s="108" t="str">
        <f>IF('Order Form'!$B$9="Company / Department","",IF(ISNUMBER($H387),IF('Order Form'!$K$14="Yes",'Order Form'!$B$9,""),""))</f>
        <v/>
      </c>
      <c r="Q387" s="100" t="str">
        <f>IF('Order Form'!$B$10="Address 1","",IF(ISNUMBER($H387),IF('Order Form'!$K$14="Yes",'Order Form'!$B$10,""),""))</f>
        <v/>
      </c>
      <c r="R387" s="100" t="str">
        <f>IF('Order Form'!$B$11="Address 2","",IF(ISNUMBER($H387),IF('Order Form'!$K$14="Yes",'Order Form'!$B$11,""),""))</f>
        <v/>
      </c>
      <c r="S387" s="108" t="str">
        <f>IF('Order Form'!$B$12="Address 3","",IF(ISNUMBER($H387),IF('Order Form'!$K$14="Yes",'Order Form'!$B$12,""),""))</f>
        <v/>
      </c>
      <c r="T387" s="100" t="str">
        <f>IF('Order Form'!$B$13="Town","",IF(ISNUMBER($H387),IF('Order Form'!$K$14="Yes",'Order Form'!$B$13,""),""))</f>
        <v/>
      </c>
      <c r="U387" s="46"/>
      <c r="V387" s="115" t="str">
        <f>IF('Order Form'!$B$14="Post Code","",IF(ISNUMBER($H387),IF('Order Form'!$K$14="Yes",'Order Form'!$B$14,""),""))</f>
        <v/>
      </c>
      <c r="W387" s="110" t="str">
        <f>IF('Order Form'!$B$15="Country","",IF(ISNUMBER($H387),IF('Order Form'!$K$14="Yes",VLOOKUP('Order Form'!$B$15,Lists!N:O,2,0),""),""))</f>
        <v/>
      </c>
      <c r="X387" s="112"/>
      <c r="Y387" s="111" t="str">
        <f>IF('Order Form'!$F$8="Phone","",IF(ISNUMBER($H387),IF('Order Form'!$K$14="Yes",'Order Form'!$F$8,""),""))</f>
        <v/>
      </c>
      <c r="Z387" s="109" t="str">
        <f>IF('Order Form'!$F$9="Email","",IF(ISNUMBER($H387),IF('Order Form'!$K$14="Yes",'Order Form'!$F$9,""),""))</f>
        <v/>
      </c>
      <c r="AA387" s="50"/>
      <c r="AC387" s="98" t="str">
        <f>IF(ISNUMBER(($H387)),LEFT('Order Form'!$K$10,2),"")</f>
        <v/>
      </c>
      <c r="AD387" s="46"/>
      <c r="AE387" s="98" t="str">
        <f>IF(AC387="GR",LEFT('Order Form'!$K$11,2),"")</f>
        <v/>
      </c>
      <c r="AF387" s="46"/>
      <c r="AG387" s="50"/>
      <c r="AH387" s="50"/>
      <c r="AI387" s="98" t="str">
        <f>IF(ISNUMBER(($H387)),IF('Order Form'!$K$16="Yes","P",""),"")</f>
        <v/>
      </c>
      <c r="AJ387" s="46"/>
      <c r="AK387" s="118"/>
      <c r="AL387" s="118"/>
      <c r="AM387" s="46"/>
      <c r="AN387" s="46"/>
      <c r="AO387" s="50"/>
      <c r="AP387" s="46"/>
      <c r="AQ387" s="50"/>
      <c r="AR387" s="50"/>
      <c r="AS387" s="50"/>
      <c r="AZ387" s="98" t="str">
        <f>IF(ISNUMBER(($H387)),IF('Order Form'!$K$15="Yes","Y",""),"")</f>
        <v/>
      </c>
      <c r="BD387" s="99" t="e">
        <f>IF('Order Form'!#REF!&gt;0,"OF"," ")</f>
        <v>#REF!</v>
      </c>
      <c r="BE387" s="98" t="e">
        <f>IF('Order Form'!#REF!&gt;0,"Y"," ")</f>
        <v>#REF!</v>
      </c>
      <c r="BF387" s="98" t="e">
        <f>IF('Order Form'!#REF!&gt;0,"STANDARD"," ")</f>
        <v>#REF!</v>
      </c>
    </row>
    <row r="388" spans="1:58">
      <c r="A388" s="46"/>
      <c r="B388" s="105" t="str">
        <f>IF(ISNUMBER(($H388)),'Order Form'!$D$5,"")</f>
        <v/>
      </c>
      <c r="C388" s="104" t="str">
        <f>IF(ISNUMBER(($H388)),'Order Form'!$G$5,"")</f>
        <v/>
      </c>
      <c r="D388" s="104" t="str">
        <f>IF('Order Form'!F72="","",IF(ISNUMBER(($H388)),'Order Form'!F72,""))</f>
        <v/>
      </c>
      <c r="E388" s="47"/>
      <c r="F388" s="103" t="str">
        <f>IF(ISNUMBER((H388)),SUBSTITUTE(SUBSTITUTE('Order Form'!B72,"-","")," ",""),"")</f>
        <v/>
      </c>
      <c r="G388" s="48"/>
      <c r="H388" s="102" t="str">
        <f>IF('Order Form'!H72&gt;0,'Order Form'!H72," ")</f>
        <v xml:space="preserve"> </v>
      </c>
      <c r="I388" s="101" t="str">
        <f>IF('Order Form'!$K$13="Yes",(IF('Order Form'!J72&gt;0,"",IF('Order Form'!$K$10&lt;&gt;"GR - Gratis",IF('Order Form'!I72=0,"",IF(ISNUMBER($H388),'Order Form'!I72,"")),""))),"")</f>
        <v/>
      </c>
      <c r="J388" s="101" t="str">
        <f>IF('Order Form'!$K$13="Yes",(IF('Order Form'!J72=0,"",IF('Order Form'!$K$10&lt;&gt;"GR - Gratis",IF(ISNUMBER($H388),'Order Form'!J72,""),""))),"")</f>
        <v/>
      </c>
      <c r="K388" s="49"/>
      <c r="L388" s="101" t="str">
        <f>IF('Order Form'!J72&gt;0,"",IF('Order Form'!G72=0,"",IF('Order Form'!$K$10&lt;&gt;"GR - Gratis",IF('Order Form'!$K$12="Yes",IF(ISNUMBER($H388),'Order Form'!G72*100,""),""),"")))</f>
        <v/>
      </c>
      <c r="M388" s="101" t="str">
        <f>IF('Order Form'!J72&gt;0,"",IF('Order Form'!$K$17=0,"",IF('Order Form'!$K$17=0,"",IF('Order Form'!$K$10&lt;&gt;"GR - Gratis",IF('Order Form'!$K$12="Yes",IF(ISNUMBER($H388),'Order Form'!$K$17*100,""),""),""))))</f>
        <v/>
      </c>
      <c r="N388" s="50"/>
      <c r="O388" s="100" t="str">
        <f>IF('Order Form'!$B$8="Name / Attent Of","",IF(ISNUMBER($H388),IF('Order Form'!$K$14="Yes",'Order Form'!$B$8,""),""))</f>
        <v/>
      </c>
      <c r="P388" s="108" t="str">
        <f>IF('Order Form'!$B$9="Company / Department","",IF(ISNUMBER($H388),IF('Order Form'!$K$14="Yes",'Order Form'!$B$9,""),""))</f>
        <v/>
      </c>
      <c r="Q388" s="100" t="str">
        <f>IF('Order Form'!$B$10="Address 1","",IF(ISNUMBER($H388),IF('Order Form'!$K$14="Yes",'Order Form'!$B$10,""),""))</f>
        <v/>
      </c>
      <c r="R388" s="100" t="str">
        <f>IF('Order Form'!$B$11="Address 2","",IF(ISNUMBER($H388),IF('Order Form'!$K$14="Yes",'Order Form'!$B$11,""),""))</f>
        <v/>
      </c>
      <c r="S388" s="108" t="str">
        <f>IF('Order Form'!$B$12="Address 3","",IF(ISNUMBER($H388),IF('Order Form'!$K$14="Yes",'Order Form'!$B$12,""),""))</f>
        <v/>
      </c>
      <c r="T388" s="100" t="str">
        <f>IF('Order Form'!$B$13="Town","",IF(ISNUMBER($H388),IF('Order Form'!$K$14="Yes",'Order Form'!$B$13,""),""))</f>
        <v/>
      </c>
      <c r="U388" s="46"/>
      <c r="V388" s="115" t="str">
        <f>IF('Order Form'!$B$14="Post Code","",IF(ISNUMBER($H388),IF('Order Form'!$K$14="Yes",'Order Form'!$B$14,""),""))</f>
        <v/>
      </c>
      <c r="W388" s="110" t="str">
        <f>IF('Order Form'!$B$15="Country","",IF(ISNUMBER($H388),IF('Order Form'!$K$14="Yes",VLOOKUP('Order Form'!$B$15,Lists!N:O,2,0),""),""))</f>
        <v/>
      </c>
      <c r="X388" s="112"/>
      <c r="Y388" s="111" t="str">
        <f>IF('Order Form'!$F$8="Phone","",IF(ISNUMBER($H388),IF('Order Form'!$K$14="Yes",'Order Form'!$F$8,""),""))</f>
        <v/>
      </c>
      <c r="Z388" s="109" t="str">
        <f>IF('Order Form'!$F$9="Email","",IF(ISNUMBER($H388),IF('Order Form'!$K$14="Yes",'Order Form'!$F$9,""),""))</f>
        <v/>
      </c>
      <c r="AA388" s="50"/>
      <c r="AC388" s="98" t="str">
        <f>IF(ISNUMBER(($H388)),LEFT('Order Form'!$K$10,2),"")</f>
        <v/>
      </c>
      <c r="AD388" s="46"/>
      <c r="AE388" s="98" t="str">
        <f>IF(AC388="GR",LEFT('Order Form'!$K$11,2),"")</f>
        <v/>
      </c>
      <c r="AF388" s="46"/>
      <c r="AG388" s="50"/>
      <c r="AH388" s="50"/>
      <c r="AI388" s="98" t="str">
        <f>IF(ISNUMBER(($H388)),IF('Order Form'!$K$16="Yes","P",""),"")</f>
        <v/>
      </c>
      <c r="AJ388" s="46"/>
      <c r="AK388" s="118"/>
      <c r="AL388" s="118"/>
      <c r="AM388" s="46"/>
      <c r="AN388" s="46"/>
      <c r="AO388" s="50"/>
      <c r="AP388" s="46"/>
      <c r="AQ388" s="50"/>
      <c r="AR388" s="50"/>
      <c r="AS388" s="50"/>
      <c r="AZ388" s="98" t="str">
        <f>IF(ISNUMBER(($H388)),IF('Order Form'!$K$15="Yes","Y",""),"")</f>
        <v/>
      </c>
      <c r="BD388" s="99" t="str">
        <f>IF('Order Form'!$H72&gt;0,"OF"," ")</f>
        <v xml:space="preserve"> </v>
      </c>
      <c r="BE388" s="98" t="str">
        <f>IF('Order Form'!$H72&gt;0,"Y"," ")</f>
        <v xml:space="preserve"> </v>
      </c>
      <c r="BF388" s="98" t="str">
        <f>IF('Order Form'!$H72&gt;0,"STANDARD"," ")</f>
        <v xml:space="preserve"> </v>
      </c>
    </row>
  </sheetData>
  <sheetProtection autoFilter="0"/>
  <mergeCells count="1">
    <mergeCell ref="D1:E1"/>
  </mergeCells>
  <phoneticPr fontId="0" type="noConversion"/>
  <pageMargins left="0.7" right="0.7" top="0.75" bottom="0.75" header="0.3" footer="0.3"/>
  <pageSetup paperSize="9" orientation="portrait" r:id="rId1"/>
  <ignoredErrors>
    <ignoredError sqref="AA4 N4 AR4:AS4 AD4 AJ4:AP4 AF4:AH4 U4 K4 E4:H4" calculatedColumn="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R261"/>
  <sheetViews>
    <sheetView topLeftCell="A205" workbookViewId="0">
      <selection activeCell="N24" sqref="N24:N251"/>
    </sheetView>
  </sheetViews>
  <sheetFormatPr defaultRowHeight="13.2"/>
  <cols>
    <col min="1" max="1" width="25.33203125" customWidth="1"/>
    <col min="2" max="2" width="22.44140625" bestFit="1" customWidth="1"/>
    <col min="3" max="3" width="4.44140625" style="14" customWidth="1"/>
    <col min="4" max="4" width="25.5546875" bestFit="1" customWidth="1"/>
    <col min="5" max="5" width="25.33203125" bestFit="1" customWidth="1"/>
    <col min="6" max="6" width="39.109375" bestFit="1" customWidth="1"/>
    <col min="7" max="7" width="3.6640625" style="14" customWidth="1"/>
    <col min="8" max="8" width="10.88671875" bestFit="1" customWidth="1"/>
    <col min="9" max="9" width="29.44140625" customWidth="1"/>
    <col min="10" max="10" width="3.6640625" style="14" customWidth="1"/>
    <col min="13" max="13" width="3.6640625" style="14" customWidth="1"/>
    <col min="14" max="14" width="33.33203125" customWidth="1"/>
    <col min="18" max="18" width="49.44140625" bestFit="1" customWidth="1"/>
  </cols>
  <sheetData>
    <row r="1" spans="1:18" s="15" customFormat="1">
      <c r="A1" s="15" t="s">
        <v>168</v>
      </c>
      <c r="C1" s="16"/>
      <c r="D1" s="15" t="s">
        <v>169</v>
      </c>
      <c r="G1" s="16"/>
      <c r="H1" s="15" t="s">
        <v>170</v>
      </c>
      <c r="J1" s="16"/>
      <c r="K1" s="15" t="s">
        <v>171</v>
      </c>
      <c r="M1" s="16"/>
      <c r="N1" s="32" t="s">
        <v>172</v>
      </c>
      <c r="O1" s="15" t="s">
        <v>173</v>
      </c>
    </row>
    <row r="2" spans="1:18">
      <c r="A2" s="7" t="s">
        <v>174</v>
      </c>
      <c r="B2" s="7" t="s">
        <v>31</v>
      </c>
      <c r="D2" s="7" t="s">
        <v>175</v>
      </c>
      <c r="E2" s="7" t="s">
        <v>31</v>
      </c>
      <c r="F2" s="7" t="s">
        <v>176</v>
      </c>
      <c r="H2" s="10" t="s">
        <v>177</v>
      </c>
      <c r="I2" s="10" t="s">
        <v>31</v>
      </c>
      <c r="K2" s="10" t="s">
        <v>178</v>
      </c>
      <c r="N2" s="32" t="s">
        <v>179</v>
      </c>
      <c r="O2" t="s">
        <v>180</v>
      </c>
    </row>
    <row r="3" spans="1:18">
      <c r="B3" t="s">
        <v>181</v>
      </c>
      <c r="E3" t="s">
        <v>181</v>
      </c>
      <c r="F3" t="s">
        <v>181</v>
      </c>
      <c r="I3" t="s">
        <v>181</v>
      </c>
      <c r="L3" t="s">
        <v>181</v>
      </c>
      <c r="N3" s="10" t="s">
        <v>24</v>
      </c>
      <c r="O3" s="10" t="s">
        <v>182</v>
      </c>
    </row>
    <row r="4" spans="1:18" ht="14.4">
      <c r="A4" s="12" t="s">
        <v>183</v>
      </c>
      <c r="B4" t="s">
        <v>184</v>
      </c>
      <c r="D4" s="8" t="s">
        <v>185</v>
      </c>
      <c r="H4" s="13" t="s">
        <v>186</v>
      </c>
      <c r="I4" s="10" t="s">
        <v>187</v>
      </c>
      <c r="K4" t="s">
        <v>188</v>
      </c>
      <c r="L4" t="s">
        <v>188</v>
      </c>
      <c r="N4" s="113" t="s">
        <v>189</v>
      </c>
      <c r="O4" t="s">
        <v>190</v>
      </c>
    </row>
    <row r="5" spans="1:18" ht="14.4">
      <c r="A5" s="12" t="s">
        <v>191</v>
      </c>
      <c r="B5" t="s">
        <v>192</v>
      </c>
      <c r="D5" s="8" t="s">
        <v>193</v>
      </c>
      <c r="H5" s="13" t="s">
        <v>194</v>
      </c>
      <c r="I5" s="10" t="s">
        <v>195</v>
      </c>
      <c r="K5" t="s">
        <v>196</v>
      </c>
      <c r="L5" t="s">
        <v>196</v>
      </c>
      <c r="N5" s="113" t="s">
        <v>197</v>
      </c>
      <c r="O5" s="113" t="s">
        <v>198</v>
      </c>
    </row>
    <row r="6" spans="1:18" ht="14.4">
      <c r="A6" s="11" t="s">
        <v>199</v>
      </c>
      <c r="B6" t="s">
        <v>200</v>
      </c>
      <c r="D6" s="8" t="s">
        <v>201</v>
      </c>
      <c r="N6" s="113" t="s">
        <v>202</v>
      </c>
      <c r="O6" s="113" t="s">
        <v>203</v>
      </c>
    </row>
    <row r="7" spans="1:18" ht="14.4">
      <c r="A7" s="13" t="s">
        <v>204</v>
      </c>
      <c r="D7" s="8" t="s">
        <v>205</v>
      </c>
      <c r="N7" s="113" t="s">
        <v>206</v>
      </c>
      <c r="O7" s="113" t="s">
        <v>207</v>
      </c>
    </row>
    <row r="8" spans="1:18" ht="14.4">
      <c r="A8" s="13" t="s">
        <v>208</v>
      </c>
      <c r="D8" s="8"/>
      <c r="N8" s="113" t="s">
        <v>209</v>
      </c>
      <c r="O8" s="113" t="s">
        <v>210</v>
      </c>
    </row>
    <row r="9" spans="1:18" ht="14.4">
      <c r="A9" s="13" t="s">
        <v>211</v>
      </c>
      <c r="D9" s="8"/>
      <c r="N9" t="s">
        <v>212</v>
      </c>
      <c r="O9" t="s">
        <v>213</v>
      </c>
      <c r="Q9" s="113"/>
      <c r="R9" s="113"/>
    </row>
    <row r="10" spans="1:18" ht="14.4">
      <c r="A10" s="13" t="s">
        <v>214</v>
      </c>
      <c r="D10" s="8"/>
      <c r="N10" s="113" t="s">
        <v>215</v>
      </c>
      <c r="O10" s="113" t="s">
        <v>216</v>
      </c>
      <c r="Q10" s="113"/>
    </row>
    <row r="11" spans="1:18" ht="14.4">
      <c r="A11" s="13" t="s">
        <v>217</v>
      </c>
      <c r="D11" s="8"/>
      <c r="N11" s="113" t="s">
        <v>218</v>
      </c>
      <c r="O11" s="113" t="s">
        <v>219</v>
      </c>
      <c r="Q11" s="113"/>
    </row>
    <row r="12" spans="1:18" ht="14.4">
      <c r="A12" s="13" t="s">
        <v>220</v>
      </c>
      <c r="N12" s="113" t="s">
        <v>221</v>
      </c>
      <c r="O12" s="113" t="s">
        <v>222</v>
      </c>
      <c r="Q12" s="113"/>
    </row>
    <row r="13" spans="1:18" ht="14.4">
      <c r="A13" s="13" t="s">
        <v>223</v>
      </c>
      <c r="N13" s="113" t="s">
        <v>224</v>
      </c>
      <c r="O13" t="s">
        <v>225</v>
      </c>
    </row>
    <row r="14" spans="1:18" ht="14.4">
      <c r="N14" s="113" t="s">
        <v>226</v>
      </c>
      <c r="O14" s="113" t="s">
        <v>227</v>
      </c>
    </row>
    <row r="15" spans="1:18" ht="14.4">
      <c r="N15" s="113" t="s">
        <v>228</v>
      </c>
      <c r="O15" s="113" t="s">
        <v>229</v>
      </c>
    </row>
    <row r="16" spans="1:18" ht="14.4">
      <c r="N16" s="113" t="s">
        <v>230</v>
      </c>
      <c r="O16" s="113" t="s">
        <v>231</v>
      </c>
    </row>
    <row r="17" spans="14:15" ht="14.4">
      <c r="N17" s="113" t="s">
        <v>232</v>
      </c>
      <c r="O17" s="113" t="s">
        <v>233</v>
      </c>
    </row>
    <row r="18" spans="14:15" ht="14.4">
      <c r="N18" s="113" t="s">
        <v>234</v>
      </c>
      <c r="O18" s="113" t="s">
        <v>235</v>
      </c>
    </row>
    <row r="19" spans="14:15" ht="14.4">
      <c r="N19" s="113" t="s">
        <v>236</v>
      </c>
      <c r="O19" s="113" t="s">
        <v>237</v>
      </c>
    </row>
    <row r="20" spans="14:15" ht="14.4">
      <c r="N20" s="113" t="s">
        <v>238</v>
      </c>
      <c r="O20" s="113" t="s">
        <v>239</v>
      </c>
    </row>
    <row r="21" spans="14:15" ht="14.4">
      <c r="N21" s="113" t="s">
        <v>240</v>
      </c>
      <c r="O21" s="113" t="s">
        <v>241</v>
      </c>
    </row>
    <row r="22" spans="14:15" ht="14.4">
      <c r="N22" s="113" t="s">
        <v>242</v>
      </c>
      <c r="O22" s="113" t="s">
        <v>243</v>
      </c>
    </row>
    <row r="23" spans="14:15" ht="14.4">
      <c r="N23" s="113" t="s">
        <v>244</v>
      </c>
      <c r="O23" s="113" t="s">
        <v>245</v>
      </c>
    </row>
    <row r="24" spans="14:15" ht="14.4">
      <c r="N24" s="113" t="s">
        <v>246</v>
      </c>
      <c r="O24" s="113" t="s">
        <v>247</v>
      </c>
    </row>
    <row r="25" spans="14:15" ht="14.4">
      <c r="N25" s="113" t="s">
        <v>248</v>
      </c>
      <c r="O25" s="113" t="s">
        <v>249</v>
      </c>
    </row>
    <row r="26" spans="14:15" ht="14.4">
      <c r="N26" s="113" t="s">
        <v>250</v>
      </c>
      <c r="O26" s="113" t="s">
        <v>251</v>
      </c>
    </row>
    <row r="27" spans="14:15" ht="14.4">
      <c r="N27" s="113" t="s">
        <v>252</v>
      </c>
      <c r="O27" s="113" t="s">
        <v>253</v>
      </c>
    </row>
    <row r="28" spans="14:15" ht="14.4">
      <c r="N28" s="113" t="s">
        <v>254</v>
      </c>
      <c r="O28" s="113" t="s">
        <v>255</v>
      </c>
    </row>
    <row r="29" spans="14:15" ht="14.4">
      <c r="N29" s="113" t="s">
        <v>256</v>
      </c>
      <c r="O29" s="113" t="s">
        <v>257</v>
      </c>
    </row>
    <row r="30" spans="14:15" ht="14.4">
      <c r="N30" s="113" t="s">
        <v>258</v>
      </c>
      <c r="O30" s="113" t="s">
        <v>259</v>
      </c>
    </row>
    <row r="31" spans="14:15" ht="14.4">
      <c r="N31" s="113" t="s">
        <v>260</v>
      </c>
      <c r="O31" s="113" t="s">
        <v>261</v>
      </c>
    </row>
    <row r="32" spans="14:15" ht="14.4">
      <c r="N32" s="113" t="s">
        <v>262</v>
      </c>
      <c r="O32" s="113" t="s">
        <v>263</v>
      </c>
    </row>
    <row r="33" spans="14:15" ht="14.4">
      <c r="N33" s="113" t="s">
        <v>264</v>
      </c>
      <c r="O33" s="113" t="s">
        <v>265</v>
      </c>
    </row>
    <row r="34" spans="14:15" ht="14.4">
      <c r="N34" s="113" t="s">
        <v>266</v>
      </c>
      <c r="O34" s="113" t="s">
        <v>267</v>
      </c>
    </row>
    <row r="35" spans="14:15" ht="14.4">
      <c r="N35" s="113" t="s">
        <v>268</v>
      </c>
      <c r="O35" s="113" t="s">
        <v>269</v>
      </c>
    </row>
    <row r="36" spans="14:15" ht="14.4">
      <c r="N36" s="113" t="s">
        <v>270</v>
      </c>
      <c r="O36" s="113" t="s">
        <v>271</v>
      </c>
    </row>
    <row r="37" spans="14:15" ht="14.4">
      <c r="N37" s="113" t="s">
        <v>272</v>
      </c>
      <c r="O37" s="113" t="s">
        <v>273</v>
      </c>
    </row>
    <row r="38" spans="14:15" ht="14.4">
      <c r="N38" s="113" t="s">
        <v>274</v>
      </c>
      <c r="O38" s="113" t="s">
        <v>275</v>
      </c>
    </row>
    <row r="39" spans="14:15" ht="14.4">
      <c r="N39" s="113" t="s">
        <v>276</v>
      </c>
      <c r="O39" s="113" t="s">
        <v>277</v>
      </c>
    </row>
    <row r="40" spans="14:15" ht="14.4">
      <c r="N40" s="113" t="s">
        <v>278</v>
      </c>
      <c r="O40" s="113" t="s">
        <v>279</v>
      </c>
    </row>
    <row r="41" spans="14:15" ht="14.4">
      <c r="N41" s="113" t="s">
        <v>280</v>
      </c>
      <c r="O41" s="113" t="s">
        <v>281</v>
      </c>
    </row>
    <row r="42" spans="14:15" ht="14.4">
      <c r="N42" s="113" t="s">
        <v>282</v>
      </c>
      <c r="O42" s="113" t="s">
        <v>283</v>
      </c>
    </row>
    <row r="43" spans="14:15" ht="14.4">
      <c r="N43" s="113" t="s">
        <v>284</v>
      </c>
      <c r="O43" s="113" t="s">
        <v>285</v>
      </c>
    </row>
    <row r="44" spans="14:15" ht="14.4">
      <c r="N44" s="113" t="s">
        <v>286</v>
      </c>
      <c r="O44" s="113" t="s">
        <v>287</v>
      </c>
    </row>
    <row r="45" spans="14:15" ht="14.4">
      <c r="N45" s="113" t="s">
        <v>288</v>
      </c>
      <c r="O45" s="113" t="s">
        <v>289</v>
      </c>
    </row>
    <row r="46" spans="14:15" ht="14.4">
      <c r="N46" s="113" t="s">
        <v>290</v>
      </c>
      <c r="O46" s="113" t="s">
        <v>291</v>
      </c>
    </row>
    <row r="47" spans="14:15" ht="14.4">
      <c r="N47" s="113" t="s">
        <v>292</v>
      </c>
      <c r="O47" s="113" t="s">
        <v>293</v>
      </c>
    </row>
    <row r="48" spans="14:15" ht="14.4">
      <c r="N48" s="113" t="s">
        <v>294</v>
      </c>
      <c r="O48" s="113" t="s">
        <v>295</v>
      </c>
    </row>
    <row r="49" spans="14:18" ht="14.4">
      <c r="N49" s="113" t="s">
        <v>296</v>
      </c>
      <c r="O49" s="113" t="s">
        <v>297</v>
      </c>
    </row>
    <row r="50" spans="14:18" ht="14.4">
      <c r="N50" s="113" t="s">
        <v>298</v>
      </c>
      <c r="O50" s="113" t="s">
        <v>299</v>
      </c>
    </row>
    <row r="51" spans="14:18" ht="14.4">
      <c r="N51" s="113" t="s">
        <v>300</v>
      </c>
      <c r="O51" s="113" t="s">
        <v>301</v>
      </c>
    </row>
    <row r="52" spans="14:18" ht="14.4">
      <c r="N52" s="113" t="s">
        <v>302</v>
      </c>
      <c r="O52" s="113" t="s">
        <v>303</v>
      </c>
    </row>
    <row r="53" spans="14:18" ht="14.4">
      <c r="N53" s="113" t="s">
        <v>304</v>
      </c>
      <c r="O53" s="113" t="s">
        <v>305</v>
      </c>
    </row>
    <row r="54" spans="14:18" ht="14.4">
      <c r="N54" s="113" t="s">
        <v>306</v>
      </c>
      <c r="O54" s="113" t="s">
        <v>307</v>
      </c>
    </row>
    <row r="55" spans="14:18" ht="14.4">
      <c r="N55" s="113" t="s">
        <v>308</v>
      </c>
      <c r="O55" s="113" t="s">
        <v>309</v>
      </c>
    </row>
    <row r="56" spans="14:18" ht="14.4">
      <c r="N56" s="113" t="s">
        <v>310</v>
      </c>
      <c r="O56" s="113" t="s">
        <v>311</v>
      </c>
    </row>
    <row r="57" spans="14:18" ht="14.4">
      <c r="N57" s="113" t="s">
        <v>312</v>
      </c>
      <c r="O57" s="113" t="s">
        <v>313</v>
      </c>
    </row>
    <row r="58" spans="14:18" ht="14.4">
      <c r="N58" s="113" t="s">
        <v>314</v>
      </c>
      <c r="O58" s="113" t="s">
        <v>315</v>
      </c>
    </row>
    <row r="59" spans="14:18" ht="14.4">
      <c r="N59" s="113" t="s">
        <v>316</v>
      </c>
      <c r="O59" s="113" t="s">
        <v>317</v>
      </c>
      <c r="Q59" s="113"/>
      <c r="R59" s="113"/>
    </row>
    <row r="60" spans="14:18" ht="14.4">
      <c r="N60" s="113" t="s">
        <v>318</v>
      </c>
      <c r="O60" s="113" t="s">
        <v>319</v>
      </c>
    </row>
    <row r="61" spans="14:18" ht="14.4">
      <c r="N61" s="113" t="s">
        <v>320</v>
      </c>
      <c r="O61" s="113" t="s">
        <v>321</v>
      </c>
    </row>
    <row r="62" spans="14:18" ht="14.4">
      <c r="N62" s="113" t="s">
        <v>322</v>
      </c>
      <c r="O62" s="113" t="s">
        <v>323</v>
      </c>
    </row>
    <row r="63" spans="14:18" ht="14.4">
      <c r="N63" s="113" t="s">
        <v>324</v>
      </c>
      <c r="O63" s="113" t="s">
        <v>325</v>
      </c>
    </row>
    <row r="64" spans="14:18" ht="14.4">
      <c r="N64" s="113" t="s">
        <v>326</v>
      </c>
      <c r="O64" s="113" t="s">
        <v>327</v>
      </c>
    </row>
    <row r="65" spans="14:18" ht="14.4">
      <c r="N65" s="113" t="s">
        <v>328</v>
      </c>
      <c r="O65" s="113" t="s">
        <v>329</v>
      </c>
    </row>
    <row r="66" spans="14:18" ht="14.4">
      <c r="N66" s="113" t="s">
        <v>330</v>
      </c>
      <c r="O66" s="113" t="s">
        <v>331</v>
      </c>
      <c r="Q66" s="113"/>
      <c r="R66" s="113"/>
    </row>
    <row r="67" spans="14:18" ht="14.4">
      <c r="N67" s="113" t="s">
        <v>332</v>
      </c>
      <c r="O67" s="113" t="s">
        <v>333</v>
      </c>
    </row>
    <row r="68" spans="14:18" ht="14.4">
      <c r="N68" s="113" t="s">
        <v>334</v>
      </c>
      <c r="O68" s="113" t="s">
        <v>335</v>
      </c>
    </row>
    <row r="69" spans="14:18" ht="14.4">
      <c r="N69" s="113" t="s">
        <v>336</v>
      </c>
      <c r="O69" s="113" t="s">
        <v>337</v>
      </c>
    </row>
    <row r="70" spans="14:18" ht="14.4">
      <c r="N70" s="113" t="s">
        <v>338</v>
      </c>
      <c r="O70" s="113" t="s">
        <v>339</v>
      </c>
    </row>
    <row r="71" spans="14:18" ht="14.4">
      <c r="N71" s="113" t="s">
        <v>340</v>
      </c>
      <c r="O71" s="113" t="s">
        <v>341</v>
      </c>
    </row>
    <row r="72" spans="14:18" ht="14.4">
      <c r="N72" s="113" t="s">
        <v>342</v>
      </c>
      <c r="O72" s="113" t="s">
        <v>343</v>
      </c>
    </row>
    <row r="73" spans="14:18" ht="14.4">
      <c r="N73" s="113" t="s">
        <v>344</v>
      </c>
      <c r="O73" s="113" t="s">
        <v>345</v>
      </c>
    </row>
    <row r="74" spans="14:18" ht="14.4">
      <c r="N74" s="113" t="s">
        <v>346</v>
      </c>
      <c r="O74" s="113" t="s">
        <v>347</v>
      </c>
    </row>
    <row r="75" spans="14:18" ht="14.4">
      <c r="N75" s="113" t="s">
        <v>348</v>
      </c>
      <c r="O75" s="113" t="s">
        <v>349</v>
      </c>
      <c r="Q75" s="113"/>
      <c r="R75" s="113"/>
    </row>
    <row r="76" spans="14:18" ht="14.4">
      <c r="N76" s="113" t="s">
        <v>350</v>
      </c>
      <c r="O76" s="113" t="s">
        <v>351</v>
      </c>
    </row>
    <row r="77" spans="14:18" ht="14.4">
      <c r="N77" s="113" t="s">
        <v>352</v>
      </c>
      <c r="O77" s="113" t="s">
        <v>353</v>
      </c>
    </row>
    <row r="78" spans="14:18" ht="14.4">
      <c r="N78" s="113" t="s">
        <v>354</v>
      </c>
      <c r="O78" s="113" t="s">
        <v>355</v>
      </c>
    </row>
    <row r="79" spans="14:18" ht="14.4">
      <c r="N79" s="113" t="s">
        <v>356</v>
      </c>
      <c r="O79" s="113" t="s">
        <v>357</v>
      </c>
    </row>
    <row r="80" spans="14:18" ht="14.4">
      <c r="N80" s="113" t="s">
        <v>358</v>
      </c>
      <c r="O80" s="113" t="s">
        <v>359</v>
      </c>
    </row>
    <row r="81" spans="14:15" ht="14.4">
      <c r="N81" s="113" t="s">
        <v>360</v>
      </c>
      <c r="O81" s="113" t="s">
        <v>361</v>
      </c>
    </row>
    <row r="82" spans="14:15" ht="14.4">
      <c r="N82" s="113" t="s">
        <v>362</v>
      </c>
      <c r="O82" s="113" t="s">
        <v>363</v>
      </c>
    </row>
    <row r="83" spans="14:15" ht="14.4">
      <c r="N83" s="113" t="s">
        <v>364</v>
      </c>
      <c r="O83" s="113" t="s">
        <v>365</v>
      </c>
    </row>
    <row r="84" spans="14:15" ht="14.4">
      <c r="N84" s="113" t="s">
        <v>366</v>
      </c>
      <c r="O84" s="113" t="s">
        <v>367</v>
      </c>
    </row>
    <row r="85" spans="14:15" ht="14.4">
      <c r="N85" s="113" t="s">
        <v>368</v>
      </c>
      <c r="O85" s="113" t="s">
        <v>369</v>
      </c>
    </row>
    <row r="86" spans="14:15" ht="14.4">
      <c r="N86" s="113" t="s">
        <v>370</v>
      </c>
      <c r="O86" s="113" t="s">
        <v>371</v>
      </c>
    </row>
    <row r="87" spans="14:15" ht="14.4">
      <c r="N87" s="113" t="s">
        <v>372</v>
      </c>
      <c r="O87" s="113" t="s">
        <v>373</v>
      </c>
    </row>
    <row r="88" spans="14:15" ht="14.4">
      <c r="N88" s="113" t="s">
        <v>374</v>
      </c>
      <c r="O88" s="113" t="s">
        <v>375</v>
      </c>
    </row>
    <row r="89" spans="14:15" ht="14.4">
      <c r="N89" s="113" t="s">
        <v>376</v>
      </c>
      <c r="O89" s="113" t="s">
        <v>377</v>
      </c>
    </row>
    <row r="90" spans="14:15" ht="14.4">
      <c r="N90" s="113" t="s">
        <v>378</v>
      </c>
      <c r="O90" s="113" t="s">
        <v>379</v>
      </c>
    </row>
    <row r="91" spans="14:15" ht="14.4">
      <c r="N91" s="113" t="s">
        <v>380</v>
      </c>
      <c r="O91" s="113" t="s">
        <v>381</v>
      </c>
    </row>
    <row r="92" spans="14:15" ht="14.4">
      <c r="N92" s="113" t="s">
        <v>382</v>
      </c>
      <c r="O92" s="113" t="s">
        <v>383</v>
      </c>
    </row>
    <row r="93" spans="14:15" ht="14.4">
      <c r="N93" s="113" t="s">
        <v>384</v>
      </c>
      <c r="O93" s="113" t="s">
        <v>385</v>
      </c>
    </row>
    <row r="94" spans="14:15" ht="14.4">
      <c r="N94" s="113" t="s">
        <v>386</v>
      </c>
      <c r="O94" s="113" t="s">
        <v>387</v>
      </c>
    </row>
    <row r="95" spans="14:15" ht="14.4">
      <c r="N95" s="113" t="s">
        <v>388</v>
      </c>
      <c r="O95" s="113" t="s">
        <v>389</v>
      </c>
    </row>
    <row r="96" spans="14:15" ht="14.4">
      <c r="N96" s="113" t="s">
        <v>390</v>
      </c>
      <c r="O96" s="113" t="s">
        <v>391</v>
      </c>
    </row>
    <row r="97" spans="14:15" ht="14.4">
      <c r="N97" s="113" t="s">
        <v>392</v>
      </c>
      <c r="O97" s="113" t="s">
        <v>393</v>
      </c>
    </row>
    <row r="98" spans="14:15" ht="14.4">
      <c r="N98" s="113" t="s">
        <v>394</v>
      </c>
      <c r="O98" s="113" t="s">
        <v>395</v>
      </c>
    </row>
    <row r="99" spans="14:15" ht="14.4">
      <c r="N99" s="113" t="s">
        <v>396</v>
      </c>
      <c r="O99" s="113" t="s">
        <v>397</v>
      </c>
    </row>
    <row r="100" spans="14:15" ht="14.4">
      <c r="N100" s="113" t="s">
        <v>398</v>
      </c>
      <c r="O100" s="113" t="s">
        <v>399</v>
      </c>
    </row>
    <row r="101" spans="14:15" ht="14.4">
      <c r="N101" s="113" t="s">
        <v>400</v>
      </c>
      <c r="O101" s="113" t="s">
        <v>401</v>
      </c>
    </row>
    <row r="102" spans="14:15" ht="14.4">
      <c r="N102" s="113" t="s">
        <v>402</v>
      </c>
      <c r="O102" s="113" t="s">
        <v>403</v>
      </c>
    </row>
    <row r="103" spans="14:15" ht="14.4">
      <c r="N103" s="113" t="s">
        <v>404</v>
      </c>
      <c r="O103" s="113" t="s">
        <v>405</v>
      </c>
    </row>
    <row r="104" spans="14:15" ht="14.4">
      <c r="N104" s="113" t="s">
        <v>406</v>
      </c>
      <c r="O104" s="113" t="s">
        <v>407</v>
      </c>
    </row>
    <row r="105" spans="14:15" ht="14.4">
      <c r="N105" s="113" t="s">
        <v>408</v>
      </c>
      <c r="O105" s="113" t="s">
        <v>409</v>
      </c>
    </row>
    <row r="106" spans="14:15" ht="14.4">
      <c r="N106" s="113" t="s">
        <v>410</v>
      </c>
      <c r="O106" s="113" t="s">
        <v>411</v>
      </c>
    </row>
    <row r="107" spans="14:15" ht="14.4">
      <c r="N107" s="113" t="s">
        <v>412</v>
      </c>
      <c r="O107" s="113" t="s">
        <v>413</v>
      </c>
    </row>
    <row r="108" spans="14:15" ht="14.4">
      <c r="N108" s="113" t="s">
        <v>414</v>
      </c>
      <c r="O108" s="113" t="s">
        <v>415</v>
      </c>
    </row>
    <row r="109" spans="14:15" ht="14.4">
      <c r="N109" s="113" t="s">
        <v>416</v>
      </c>
      <c r="O109" s="113" t="s">
        <v>417</v>
      </c>
    </row>
    <row r="110" spans="14:15" ht="14.4">
      <c r="N110" s="113" t="s">
        <v>418</v>
      </c>
      <c r="O110" s="113" t="s">
        <v>419</v>
      </c>
    </row>
    <row r="111" spans="14:15" ht="14.4">
      <c r="N111" s="113" t="s">
        <v>420</v>
      </c>
      <c r="O111" s="113" t="s">
        <v>421</v>
      </c>
    </row>
    <row r="112" spans="14:15" ht="14.4">
      <c r="N112" s="113" t="s">
        <v>422</v>
      </c>
      <c r="O112" s="113" t="s">
        <v>423</v>
      </c>
    </row>
    <row r="113" spans="14:15" ht="14.4">
      <c r="N113" s="113" t="s">
        <v>424</v>
      </c>
      <c r="O113" s="113" t="s">
        <v>425</v>
      </c>
    </row>
    <row r="114" spans="14:15" ht="14.4">
      <c r="N114" s="113" t="s">
        <v>426</v>
      </c>
      <c r="O114" s="113" t="s">
        <v>427</v>
      </c>
    </row>
    <row r="115" spans="14:15" ht="14.4">
      <c r="N115" s="113" t="s">
        <v>428</v>
      </c>
      <c r="O115" s="113" t="s">
        <v>429</v>
      </c>
    </row>
    <row r="116" spans="14:15" ht="14.4">
      <c r="N116" s="113" t="s">
        <v>430</v>
      </c>
      <c r="O116" s="113" t="s">
        <v>431</v>
      </c>
    </row>
    <row r="117" spans="14:15" ht="14.4">
      <c r="N117" s="113" t="s">
        <v>432</v>
      </c>
      <c r="O117" s="113" t="s">
        <v>433</v>
      </c>
    </row>
    <row r="118" spans="14:15" ht="14.4">
      <c r="N118" s="113" t="s">
        <v>434</v>
      </c>
      <c r="O118" s="113" t="s">
        <v>435</v>
      </c>
    </row>
    <row r="119" spans="14:15" ht="14.4">
      <c r="N119" s="113" t="s">
        <v>436</v>
      </c>
      <c r="O119" s="113" t="s">
        <v>437</v>
      </c>
    </row>
    <row r="120" spans="14:15" ht="14.4">
      <c r="N120" s="113" t="s">
        <v>438</v>
      </c>
      <c r="O120" s="113" t="s">
        <v>439</v>
      </c>
    </row>
    <row r="121" spans="14:15" ht="14.4">
      <c r="N121" s="113" t="s">
        <v>440</v>
      </c>
      <c r="O121" s="113" t="s">
        <v>441</v>
      </c>
    </row>
    <row r="122" spans="14:15" ht="14.4">
      <c r="N122" s="113" t="s">
        <v>442</v>
      </c>
      <c r="O122" s="113" t="s">
        <v>443</v>
      </c>
    </row>
    <row r="123" spans="14:15" ht="14.4">
      <c r="N123" s="113" t="s">
        <v>444</v>
      </c>
      <c r="O123" s="113" t="s">
        <v>445</v>
      </c>
    </row>
    <row r="124" spans="14:15" ht="14.4">
      <c r="N124" s="113" t="s">
        <v>446</v>
      </c>
      <c r="O124" s="113" t="s">
        <v>447</v>
      </c>
    </row>
    <row r="125" spans="14:15" ht="14.4">
      <c r="N125" s="113" t="s">
        <v>448</v>
      </c>
      <c r="O125" s="113" t="s">
        <v>449</v>
      </c>
    </row>
    <row r="126" spans="14:15" ht="14.4">
      <c r="N126" s="113" t="s">
        <v>450</v>
      </c>
      <c r="O126" s="113" t="s">
        <v>451</v>
      </c>
    </row>
    <row r="127" spans="14:15" ht="14.4">
      <c r="N127" s="113" t="s">
        <v>452</v>
      </c>
      <c r="O127" s="113" t="s">
        <v>453</v>
      </c>
    </row>
    <row r="128" spans="14:15" ht="14.4">
      <c r="N128" s="113" t="s">
        <v>454</v>
      </c>
      <c r="O128" s="113" t="s">
        <v>455</v>
      </c>
    </row>
    <row r="129" spans="14:15" ht="14.4">
      <c r="N129" s="113" t="s">
        <v>456</v>
      </c>
      <c r="O129" s="113" t="s">
        <v>457</v>
      </c>
    </row>
    <row r="130" spans="14:15" ht="14.4">
      <c r="N130" s="113" t="s">
        <v>458</v>
      </c>
      <c r="O130" s="113" t="s">
        <v>459</v>
      </c>
    </row>
    <row r="131" spans="14:15" ht="14.4">
      <c r="N131" s="113" t="s">
        <v>460</v>
      </c>
      <c r="O131" s="113" t="s">
        <v>461</v>
      </c>
    </row>
    <row r="132" spans="14:15" ht="14.4">
      <c r="N132" s="113" t="s">
        <v>462</v>
      </c>
      <c r="O132" s="113" t="s">
        <v>463</v>
      </c>
    </row>
    <row r="133" spans="14:15" ht="14.4">
      <c r="N133" s="113" t="s">
        <v>464</v>
      </c>
      <c r="O133" s="113" t="s">
        <v>465</v>
      </c>
    </row>
    <row r="134" spans="14:15" ht="14.4">
      <c r="N134" s="113" t="s">
        <v>466</v>
      </c>
      <c r="O134" s="113" t="s">
        <v>467</v>
      </c>
    </row>
    <row r="135" spans="14:15" ht="14.4">
      <c r="N135" s="113" t="s">
        <v>468</v>
      </c>
      <c r="O135" s="113" t="s">
        <v>469</v>
      </c>
    </row>
    <row r="136" spans="14:15" ht="14.4">
      <c r="N136" s="113" t="s">
        <v>470</v>
      </c>
      <c r="O136" s="113" t="s">
        <v>471</v>
      </c>
    </row>
    <row r="137" spans="14:15" ht="14.4">
      <c r="N137" s="113" t="s">
        <v>472</v>
      </c>
      <c r="O137" s="113" t="s">
        <v>473</v>
      </c>
    </row>
    <row r="138" spans="14:15" ht="14.4">
      <c r="N138" s="113" t="s">
        <v>474</v>
      </c>
      <c r="O138" s="113" t="s">
        <v>475</v>
      </c>
    </row>
    <row r="139" spans="14:15" ht="14.4">
      <c r="N139" s="113" t="s">
        <v>476</v>
      </c>
      <c r="O139" s="113" t="s">
        <v>477</v>
      </c>
    </row>
    <row r="140" spans="14:15" ht="14.4">
      <c r="N140" s="113" t="s">
        <v>478</v>
      </c>
      <c r="O140" s="113" t="s">
        <v>479</v>
      </c>
    </row>
    <row r="141" spans="14:15" ht="14.4">
      <c r="N141" s="113" t="s">
        <v>480</v>
      </c>
      <c r="O141" s="113" t="s">
        <v>481</v>
      </c>
    </row>
    <row r="142" spans="14:15" ht="14.4">
      <c r="N142" s="113" t="s">
        <v>482</v>
      </c>
      <c r="O142" s="113" t="s">
        <v>483</v>
      </c>
    </row>
    <row r="143" spans="14:15" ht="14.4">
      <c r="N143" s="113" t="s">
        <v>484</v>
      </c>
      <c r="O143" s="113" t="s">
        <v>485</v>
      </c>
    </row>
    <row r="144" spans="14:15" ht="14.4">
      <c r="N144" s="113" t="s">
        <v>486</v>
      </c>
      <c r="O144" s="113" t="s">
        <v>487</v>
      </c>
    </row>
    <row r="145" spans="14:15" ht="14.4">
      <c r="N145" s="113" t="s">
        <v>488</v>
      </c>
      <c r="O145" s="113" t="s">
        <v>489</v>
      </c>
    </row>
    <row r="146" spans="14:15" ht="14.4">
      <c r="N146" s="113" t="s">
        <v>490</v>
      </c>
      <c r="O146" s="113" t="s">
        <v>491</v>
      </c>
    </row>
    <row r="147" spans="14:15" ht="14.4">
      <c r="N147" s="113" t="s">
        <v>492</v>
      </c>
      <c r="O147" s="113" t="s">
        <v>493</v>
      </c>
    </row>
    <row r="148" spans="14:15" ht="14.4">
      <c r="N148" s="113" t="s">
        <v>494</v>
      </c>
      <c r="O148" s="113" t="s">
        <v>495</v>
      </c>
    </row>
    <row r="149" spans="14:15" ht="14.4">
      <c r="N149" s="113" t="s">
        <v>496</v>
      </c>
      <c r="O149" s="113" t="s">
        <v>497</v>
      </c>
    </row>
    <row r="150" spans="14:15" ht="14.4">
      <c r="N150" s="113" t="s">
        <v>498</v>
      </c>
      <c r="O150" s="113" t="s">
        <v>499</v>
      </c>
    </row>
    <row r="151" spans="14:15" ht="14.4">
      <c r="N151" s="113" t="s">
        <v>500</v>
      </c>
      <c r="O151" s="113" t="s">
        <v>501</v>
      </c>
    </row>
    <row r="152" spans="14:15" ht="14.4">
      <c r="N152" s="113" t="s">
        <v>502</v>
      </c>
      <c r="O152" s="113" t="s">
        <v>503</v>
      </c>
    </row>
    <row r="153" spans="14:15" ht="14.4">
      <c r="N153" s="113" t="s">
        <v>504</v>
      </c>
      <c r="O153" s="113" t="s">
        <v>505</v>
      </c>
    </row>
    <row r="154" spans="14:15" ht="14.4">
      <c r="N154" s="113" t="s">
        <v>506</v>
      </c>
      <c r="O154" s="113" t="s">
        <v>507</v>
      </c>
    </row>
    <row r="155" spans="14:15" ht="14.4">
      <c r="N155" s="113" t="s">
        <v>508</v>
      </c>
      <c r="O155" s="113" t="s">
        <v>509</v>
      </c>
    </row>
    <row r="156" spans="14:15" ht="14.4">
      <c r="N156" s="113" t="s">
        <v>510</v>
      </c>
      <c r="O156" s="113" t="s">
        <v>511</v>
      </c>
    </row>
    <row r="157" spans="14:15" ht="14.4">
      <c r="N157" s="113" t="s">
        <v>512</v>
      </c>
      <c r="O157" s="113" t="s">
        <v>513</v>
      </c>
    </row>
    <row r="158" spans="14:15" ht="14.4">
      <c r="N158" s="113" t="s">
        <v>514</v>
      </c>
      <c r="O158" s="113" t="s">
        <v>515</v>
      </c>
    </row>
    <row r="159" spans="14:15" ht="14.4">
      <c r="N159" s="113" t="s">
        <v>516</v>
      </c>
      <c r="O159" s="113" t="s">
        <v>517</v>
      </c>
    </row>
    <row r="160" spans="14:15" ht="14.4">
      <c r="N160" s="113" t="s">
        <v>518</v>
      </c>
      <c r="O160" s="113" t="s">
        <v>519</v>
      </c>
    </row>
    <row r="161" spans="14:15" ht="14.4">
      <c r="N161" s="113" t="s">
        <v>520</v>
      </c>
      <c r="O161" s="113" t="s">
        <v>521</v>
      </c>
    </row>
    <row r="162" spans="14:15" ht="14.4">
      <c r="N162" s="113" t="s">
        <v>522</v>
      </c>
      <c r="O162" s="113" t="s">
        <v>523</v>
      </c>
    </row>
    <row r="163" spans="14:15" ht="14.4">
      <c r="N163" s="113" t="s">
        <v>524</v>
      </c>
      <c r="O163" s="113" t="s">
        <v>525</v>
      </c>
    </row>
    <row r="164" spans="14:15" ht="14.4">
      <c r="N164" s="113" t="s">
        <v>526</v>
      </c>
      <c r="O164" s="113" t="s">
        <v>527</v>
      </c>
    </row>
    <row r="165" spans="14:15" ht="14.4">
      <c r="N165" s="113" t="s">
        <v>528</v>
      </c>
      <c r="O165" s="113" t="s">
        <v>529</v>
      </c>
    </row>
    <row r="166" spans="14:15" ht="14.4">
      <c r="N166" s="113" t="s">
        <v>530</v>
      </c>
      <c r="O166" s="113" t="s">
        <v>531</v>
      </c>
    </row>
    <row r="167" spans="14:15" ht="14.4">
      <c r="N167" s="113" t="s">
        <v>532</v>
      </c>
      <c r="O167" s="113" t="s">
        <v>533</v>
      </c>
    </row>
    <row r="168" spans="14:15" ht="14.4">
      <c r="N168" s="113" t="s">
        <v>534</v>
      </c>
      <c r="O168" s="113" t="s">
        <v>535</v>
      </c>
    </row>
    <row r="169" spans="14:15" ht="14.4">
      <c r="N169" s="113" t="s">
        <v>536</v>
      </c>
      <c r="O169" s="113" t="s">
        <v>537</v>
      </c>
    </row>
    <row r="170" spans="14:15" ht="14.4">
      <c r="N170" s="113" t="s">
        <v>538</v>
      </c>
      <c r="O170" s="113" t="s">
        <v>539</v>
      </c>
    </row>
    <row r="171" spans="14:15" ht="14.4">
      <c r="N171" s="113" t="s">
        <v>540</v>
      </c>
      <c r="O171" s="113" t="s">
        <v>541</v>
      </c>
    </row>
    <row r="172" spans="14:15" ht="14.4">
      <c r="N172" s="113" t="s">
        <v>542</v>
      </c>
      <c r="O172" s="113" t="s">
        <v>543</v>
      </c>
    </row>
    <row r="173" spans="14:15" ht="14.4">
      <c r="N173" s="113" t="s">
        <v>544</v>
      </c>
      <c r="O173" s="113" t="s">
        <v>545</v>
      </c>
    </row>
    <row r="174" spans="14:15" ht="14.4">
      <c r="N174" s="113" t="s">
        <v>546</v>
      </c>
      <c r="O174" s="113" t="s">
        <v>547</v>
      </c>
    </row>
    <row r="175" spans="14:15" ht="14.4">
      <c r="N175" s="113" t="s">
        <v>548</v>
      </c>
      <c r="O175" s="113" t="s">
        <v>549</v>
      </c>
    </row>
    <row r="176" spans="14:15" ht="14.4">
      <c r="N176" s="113" t="s">
        <v>550</v>
      </c>
      <c r="O176" s="113" t="s">
        <v>551</v>
      </c>
    </row>
    <row r="177" spans="14:15" ht="14.4">
      <c r="N177" s="113" t="s">
        <v>552</v>
      </c>
      <c r="O177" s="113" t="s">
        <v>553</v>
      </c>
    </row>
    <row r="178" spans="14:15" ht="14.4">
      <c r="N178" s="113" t="s">
        <v>554</v>
      </c>
      <c r="O178" s="113" t="s">
        <v>555</v>
      </c>
    </row>
    <row r="179" spans="14:15" ht="14.4">
      <c r="N179" s="113" t="s">
        <v>556</v>
      </c>
      <c r="O179" s="113" t="s">
        <v>557</v>
      </c>
    </row>
    <row r="180" spans="14:15">
      <c r="N180" t="s">
        <v>558</v>
      </c>
      <c r="O180" t="s">
        <v>411</v>
      </c>
    </row>
    <row r="181" spans="14:15" ht="14.4">
      <c r="N181" s="113" t="s">
        <v>559</v>
      </c>
      <c r="O181" s="113" t="s">
        <v>560</v>
      </c>
    </row>
    <row r="182" spans="14:15" ht="14.4">
      <c r="N182" s="113" t="s">
        <v>561</v>
      </c>
      <c r="O182" s="113" t="s">
        <v>562</v>
      </c>
    </row>
    <row r="183" spans="14:15" ht="14.4">
      <c r="N183" s="113" t="s">
        <v>563</v>
      </c>
      <c r="O183" s="113" t="s">
        <v>564</v>
      </c>
    </row>
    <row r="184" spans="14:15" ht="14.4">
      <c r="N184" s="113" t="s">
        <v>565</v>
      </c>
      <c r="O184" s="113" t="s">
        <v>566</v>
      </c>
    </row>
    <row r="185" spans="14:15" ht="14.4">
      <c r="N185" s="113" t="s">
        <v>567</v>
      </c>
      <c r="O185" s="113" t="s">
        <v>568</v>
      </c>
    </row>
    <row r="186" spans="14:15" ht="14.4">
      <c r="N186" s="113" t="s">
        <v>569</v>
      </c>
      <c r="O186" s="113" t="s">
        <v>570</v>
      </c>
    </row>
    <row r="187" spans="14:15" ht="14.4">
      <c r="N187" s="113" t="s">
        <v>571</v>
      </c>
      <c r="O187" s="113" t="s">
        <v>572</v>
      </c>
    </row>
    <row r="188" spans="14:15" ht="14.4">
      <c r="N188" s="113" t="s">
        <v>573</v>
      </c>
      <c r="O188" s="113" t="s">
        <v>574</v>
      </c>
    </row>
    <row r="189" spans="14:15" ht="14.4">
      <c r="N189" s="113" t="s">
        <v>575</v>
      </c>
      <c r="O189" s="113" t="s">
        <v>576</v>
      </c>
    </row>
    <row r="190" spans="14:15" ht="14.4">
      <c r="N190" s="113" t="s">
        <v>577</v>
      </c>
      <c r="O190" s="113" t="s">
        <v>578</v>
      </c>
    </row>
    <row r="191" spans="14:15" ht="14.4">
      <c r="N191" s="113" t="s">
        <v>579</v>
      </c>
      <c r="O191" s="113" t="s">
        <v>580</v>
      </c>
    </row>
    <row r="192" spans="14:15" ht="14.4">
      <c r="N192" s="113" t="s">
        <v>581</v>
      </c>
      <c r="O192" s="113" t="s">
        <v>582</v>
      </c>
    </row>
    <row r="193" spans="14:15" ht="14.4">
      <c r="N193" s="113" t="s">
        <v>583</v>
      </c>
      <c r="O193" s="113" t="s">
        <v>584</v>
      </c>
    </row>
    <row r="194" spans="14:15" ht="14.4">
      <c r="N194" s="113" t="s">
        <v>585</v>
      </c>
      <c r="O194" s="113" t="s">
        <v>586</v>
      </c>
    </row>
    <row r="195" spans="14:15" ht="14.4">
      <c r="N195" s="113" t="s">
        <v>587</v>
      </c>
      <c r="O195" s="113" t="s">
        <v>588</v>
      </c>
    </row>
    <row r="196" spans="14:15" ht="14.4">
      <c r="N196" s="113" t="s">
        <v>589</v>
      </c>
      <c r="O196" s="113" t="s">
        <v>590</v>
      </c>
    </row>
    <row r="197" spans="14:15" ht="14.4">
      <c r="N197" s="113" t="s">
        <v>591</v>
      </c>
      <c r="O197" s="113" t="s">
        <v>592</v>
      </c>
    </row>
    <row r="198" spans="14:15" ht="14.4">
      <c r="N198" s="113" t="s">
        <v>593</v>
      </c>
      <c r="O198" s="113" t="s">
        <v>594</v>
      </c>
    </row>
    <row r="199" spans="14:15" ht="14.4">
      <c r="N199" s="113" t="s">
        <v>595</v>
      </c>
      <c r="O199" s="113" t="s">
        <v>596</v>
      </c>
    </row>
    <row r="200" spans="14:15" ht="14.4">
      <c r="N200" s="113" t="s">
        <v>597</v>
      </c>
      <c r="O200" s="113" t="s">
        <v>598</v>
      </c>
    </row>
    <row r="201" spans="14:15" ht="14.4">
      <c r="N201" s="113" t="s">
        <v>599</v>
      </c>
      <c r="O201" s="113" t="s">
        <v>600</v>
      </c>
    </row>
    <row r="202" spans="14:15" ht="14.4">
      <c r="N202" s="113" t="s">
        <v>601</v>
      </c>
      <c r="O202" s="113" t="s">
        <v>602</v>
      </c>
    </row>
    <row r="203" spans="14:15" ht="14.4">
      <c r="N203" s="113" t="s">
        <v>603</v>
      </c>
      <c r="O203" s="113" t="s">
        <v>604</v>
      </c>
    </row>
    <row r="204" spans="14:15" ht="14.4">
      <c r="N204" s="113" t="s">
        <v>605</v>
      </c>
      <c r="O204" s="113" t="s">
        <v>606</v>
      </c>
    </row>
    <row r="205" spans="14:15" ht="14.4">
      <c r="N205" s="113" t="s">
        <v>607</v>
      </c>
      <c r="O205" s="113" t="s">
        <v>608</v>
      </c>
    </row>
    <row r="206" spans="14:15" ht="14.4">
      <c r="N206" s="113" t="s">
        <v>609</v>
      </c>
      <c r="O206" s="113" t="s">
        <v>610</v>
      </c>
    </row>
    <row r="207" spans="14:15" ht="14.4">
      <c r="N207" s="113" t="s">
        <v>611</v>
      </c>
      <c r="O207" s="113" t="s">
        <v>612</v>
      </c>
    </row>
    <row r="208" spans="14:15" ht="14.4">
      <c r="N208" s="113" t="s">
        <v>613</v>
      </c>
      <c r="O208" s="113" t="s">
        <v>614</v>
      </c>
    </row>
    <row r="209" spans="14:15" ht="14.4">
      <c r="N209" s="113" t="s">
        <v>615</v>
      </c>
      <c r="O209" s="113" t="s">
        <v>616</v>
      </c>
    </row>
    <row r="210" spans="14:15" ht="14.4">
      <c r="N210" s="113" t="s">
        <v>617</v>
      </c>
      <c r="O210" s="113" t="s">
        <v>618</v>
      </c>
    </row>
    <row r="211" spans="14:15" ht="14.4">
      <c r="N211" s="113" t="s">
        <v>619</v>
      </c>
      <c r="O211" s="113" t="s">
        <v>620</v>
      </c>
    </row>
    <row r="212" spans="14:15" ht="14.4">
      <c r="N212" s="113" t="s">
        <v>621</v>
      </c>
      <c r="O212" s="113" t="s">
        <v>622</v>
      </c>
    </row>
    <row r="213" spans="14:15" ht="14.4">
      <c r="N213" s="113" t="s">
        <v>623</v>
      </c>
      <c r="O213" s="113" t="s">
        <v>624</v>
      </c>
    </row>
    <row r="214" spans="14:15" ht="14.4">
      <c r="N214" s="113" t="s">
        <v>625</v>
      </c>
      <c r="O214" s="113" t="s">
        <v>626</v>
      </c>
    </row>
    <row r="215" spans="14:15" ht="14.4">
      <c r="N215" s="113" t="s">
        <v>627</v>
      </c>
      <c r="O215" s="113" t="s">
        <v>628</v>
      </c>
    </row>
    <row r="216" spans="14:15" ht="14.4">
      <c r="N216" s="113" t="s">
        <v>629</v>
      </c>
      <c r="O216" s="113" t="s">
        <v>630</v>
      </c>
    </row>
    <row r="217" spans="14:15" ht="14.4">
      <c r="N217" s="113" t="s">
        <v>631</v>
      </c>
      <c r="O217" s="113" t="s">
        <v>632</v>
      </c>
    </row>
    <row r="218" spans="14:15" ht="14.4">
      <c r="N218" s="113" t="s">
        <v>633</v>
      </c>
      <c r="O218" s="113" t="s">
        <v>634</v>
      </c>
    </row>
    <row r="219" spans="14:15" ht="14.4">
      <c r="N219" s="113" t="s">
        <v>635</v>
      </c>
      <c r="O219" s="113" t="s">
        <v>636</v>
      </c>
    </row>
    <row r="220" spans="14:15" ht="14.4">
      <c r="N220" s="113" t="s">
        <v>637</v>
      </c>
      <c r="O220" s="113" t="s">
        <v>638</v>
      </c>
    </row>
    <row r="221" spans="14:15" ht="14.4">
      <c r="N221" s="113" t="s">
        <v>639</v>
      </c>
      <c r="O221" s="113" t="s">
        <v>640</v>
      </c>
    </row>
    <row r="222" spans="14:15" ht="14.4">
      <c r="N222" s="113" t="s">
        <v>641</v>
      </c>
      <c r="O222" s="113" t="s">
        <v>642</v>
      </c>
    </row>
    <row r="223" spans="14:15" ht="14.4">
      <c r="N223" s="113" t="s">
        <v>643</v>
      </c>
      <c r="O223" s="113" t="s">
        <v>644</v>
      </c>
    </row>
    <row r="224" spans="14:15" ht="14.4">
      <c r="N224" s="113" t="s">
        <v>645</v>
      </c>
      <c r="O224" s="113" t="s">
        <v>646</v>
      </c>
    </row>
    <row r="225" spans="14:15" ht="14.4">
      <c r="N225" s="113" t="s">
        <v>647</v>
      </c>
      <c r="O225" s="113" t="s">
        <v>648</v>
      </c>
    </row>
    <row r="226" spans="14:15" ht="14.4">
      <c r="N226" s="113" t="s">
        <v>649</v>
      </c>
      <c r="O226" s="113" t="s">
        <v>650</v>
      </c>
    </row>
    <row r="227" spans="14:15" ht="14.4">
      <c r="N227" s="113" t="s">
        <v>651</v>
      </c>
      <c r="O227" s="113" t="s">
        <v>652</v>
      </c>
    </row>
    <row r="228" spans="14:15" ht="14.4">
      <c r="N228" s="113" t="s">
        <v>653</v>
      </c>
      <c r="O228" s="113" t="s">
        <v>654</v>
      </c>
    </row>
    <row r="229" spans="14:15" ht="14.4">
      <c r="N229" s="113" t="s">
        <v>655</v>
      </c>
      <c r="O229" s="113" t="s">
        <v>656</v>
      </c>
    </row>
    <row r="230" spans="14:15" ht="14.4">
      <c r="N230" s="113" t="s">
        <v>657</v>
      </c>
      <c r="O230" s="113" t="s">
        <v>658</v>
      </c>
    </row>
    <row r="231" spans="14:15" ht="14.4">
      <c r="N231" s="113" t="s">
        <v>659</v>
      </c>
      <c r="O231" s="113" t="s">
        <v>660</v>
      </c>
    </row>
    <row r="232" spans="14:15" ht="14.4">
      <c r="N232" s="113" t="s">
        <v>661</v>
      </c>
      <c r="O232" s="113" t="s">
        <v>662</v>
      </c>
    </row>
    <row r="233" spans="14:15" ht="14.4">
      <c r="N233" s="113" t="s">
        <v>663</v>
      </c>
      <c r="O233" s="113" t="s">
        <v>664</v>
      </c>
    </row>
    <row r="234" spans="14:15" ht="14.4">
      <c r="N234" s="113" t="s">
        <v>665</v>
      </c>
      <c r="O234" t="s">
        <v>666</v>
      </c>
    </row>
    <row r="235" spans="14:15">
      <c r="N235" t="s">
        <v>667</v>
      </c>
      <c r="O235" t="s">
        <v>668</v>
      </c>
    </row>
    <row r="236" spans="14:15" ht="14.4">
      <c r="N236" s="113" t="s">
        <v>667</v>
      </c>
      <c r="O236" s="113" t="s">
        <v>668</v>
      </c>
    </row>
    <row r="237" spans="14:15" ht="14.4">
      <c r="N237" s="113" t="s">
        <v>669</v>
      </c>
      <c r="O237" s="113" t="s">
        <v>670</v>
      </c>
    </row>
    <row r="238" spans="14:15" ht="14.4">
      <c r="N238" s="113" t="s">
        <v>671</v>
      </c>
      <c r="O238" s="113" t="s">
        <v>672</v>
      </c>
    </row>
    <row r="239" spans="14:15" ht="14.4">
      <c r="N239" s="113" t="s">
        <v>673</v>
      </c>
      <c r="O239" s="113" t="s">
        <v>674</v>
      </c>
    </row>
    <row r="240" spans="14:15" ht="14.4">
      <c r="N240" s="113" t="s">
        <v>675</v>
      </c>
      <c r="O240" s="113" t="s">
        <v>676</v>
      </c>
    </row>
    <row r="241" spans="14:15" ht="14.4">
      <c r="N241" s="113" t="s">
        <v>677</v>
      </c>
      <c r="O241" s="113" t="s">
        <v>678</v>
      </c>
    </row>
    <row r="242" spans="14:15" ht="14.4">
      <c r="N242" s="113" t="s">
        <v>679</v>
      </c>
      <c r="O242" s="113" t="s">
        <v>680</v>
      </c>
    </row>
    <row r="243" spans="14:15" ht="14.4">
      <c r="N243" s="113" t="s">
        <v>681</v>
      </c>
      <c r="O243" s="113" t="s">
        <v>682</v>
      </c>
    </row>
    <row r="244" spans="14:15" ht="14.4">
      <c r="N244" s="113" t="s">
        <v>683</v>
      </c>
      <c r="O244" s="113" t="s">
        <v>684</v>
      </c>
    </row>
    <row r="245" spans="14:15" ht="14.4">
      <c r="N245" s="113" t="s">
        <v>685</v>
      </c>
      <c r="O245" s="113" t="s">
        <v>686</v>
      </c>
    </row>
    <row r="246" spans="14:15" ht="14.4">
      <c r="N246" s="113" t="s">
        <v>687</v>
      </c>
      <c r="O246" s="113" t="s">
        <v>688</v>
      </c>
    </row>
    <row r="247" spans="14:15" ht="14.4">
      <c r="N247" s="113" t="s">
        <v>689</v>
      </c>
      <c r="O247" s="113" t="s">
        <v>690</v>
      </c>
    </row>
    <row r="248" spans="14:15" ht="14.4">
      <c r="N248" s="113" t="s">
        <v>691</v>
      </c>
      <c r="O248" s="113" t="s">
        <v>692</v>
      </c>
    </row>
    <row r="249" spans="14:15" ht="14.4">
      <c r="N249" s="113" t="s">
        <v>693</v>
      </c>
      <c r="O249" s="113" t="s">
        <v>694</v>
      </c>
    </row>
    <row r="250" spans="14:15" ht="14.4">
      <c r="N250" s="113" t="s">
        <v>695</v>
      </c>
      <c r="O250" s="113" t="s">
        <v>696</v>
      </c>
    </row>
    <row r="251" spans="14:15" ht="14.4">
      <c r="N251" s="113" t="s">
        <v>697</v>
      </c>
      <c r="O251" s="113" t="s">
        <v>698</v>
      </c>
    </row>
    <row r="261" spans="14:15" ht="14.4">
      <c r="N261" s="113"/>
      <c r="O261" s="113"/>
    </row>
  </sheetData>
  <phoneticPr fontId="0"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I26"/>
  <sheetViews>
    <sheetView workbookViewId="0">
      <selection activeCell="E19" sqref="E19:F19"/>
    </sheetView>
  </sheetViews>
  <sheetFormatPr defaultColWidth="0" defaultRowHeight="13.2" zeroHeight="1"/>
  <cols>
    <col min="1" max="6" width="9.109375" customWidth="1"/>
    <col min="7" max="7" width="20.6640625" bestFit="1" customWidth="1"/>
    <col min="8" max="8" width="10.6640625" bestFit="1" customWidth="1"/>
    <col min="9" max="9" width="9.109375" customWidth="1"/>
    <col min="10" max="16384" width="9.109375" hidden="1"/>
  </cols>
  <sheetData>
    <row r="1" spans="1:9">
      <c r="A1" s="51"/>
      <c r="B1" s="51"/>
      <c r="C1" s="51"/>
      <c r="D1" s="51"/>
      <c r="E1" s="51"/>
      <c r="F1" s="51"/>
      <c r="G1" s="51"/>
      <c r="H1" s="51"/>
      <c r="I1" s="51"/>
    </row>
    <row r="2" spans="1:9">
      <c r="A2" s="51"/>
      <c r="B2" s="171" t="s">
        <v>699</v>
      </c>
      <c r="C2" s="172"/>
      <c r="D2" s="172"/>
      <c r="E2" s="172"/>
      <c r="F2" s="173"/>
      <c r="G2" s="51"/>
      <c r="H2" s="51"/>
      <c r="I2" s="51"/>
    </row>
    <row r="3" spans="1:9">
      <c r="A3" s="51"/>
      <c r="B3" s="174"/>
      <c r="C3" s="175"/>
      <c r="D3" s="175"/>
      <c r="E3" s="175"/>
      <c r="F3" s="176"/>
      <c r="G3" s="52" t="s">
        <v>700</v>
      </c>
      <c r="H3" s="53" t="s">
        <v>701</v>
      </c>
      <c r="I3" s="51"/>
    </row>
    <row r="4" spans="1:9">
      <c r="A4" s="51"/>
      <c r="B4" s="51"/>
      <c r="C4" s="51"/>
      <c r="D4" s="51"/>
      <c r="E4" s="51"/>
      <c r="F4" s="51"/>
      <c r="G4" s="51"/>
      <c r="H4" s="51"/>
      <c r="I4" s="51"/>
    </row>
    <row r="5" spans="1:9">
      <c r="A5" s="51"/>
      <c r="B5" s="54" t="s">
        <v>702</v>
      </c>
      <c r="C5" s="55"/>
      <c r="D5" s="55"/>
      <c r="E5" s="170" t="str">
        <f>IF('Order Form'!D5&gt;0,"Yes","No")</f>
        <v>No</v>
      </c>
      <c r="F5" s="170"/>
      <c r="G5" s="56"/>
      <c r="H5" s="57" t="s">
        <v>188</v>
      </c>
      <c r="I5" s="51"/>
    </row>
    <row r="6" spans="1:9">
      <c r="A6" s="51"/>
      <c r="B6" s="53"/>
      <c r="C6" s="51"/>
      <c r="D6" s="51"/>
      <c r="E6" s="51"/>
      <c r="F6" s="51"/>
      <c r="G6" s="58"/>
      <c r="H6" s="52"/>
      <c r="I6" s="51"/>
    </row>
    <row r="7" spans="1:9">
      <c r="A7" s="51"/>
      <c r="B7" s="54" t="s">
        <v>703</v>
      </c>
      <c r="C7" s="55"/>
      <c r="D7" s="55"/>
      <c r="E7" s="170" t="str">
        <f>IF(ISTEXT('Order Form'!G5)=TRUE,"Yes",IF(ISNUMBER('Order Form'!G5)=TRUE,"Yes","No"))</f>
        <v>No</v>
      </c>
      <c r="F7" s="170"/>
      <c r="G7" s="56"/>
      <c r="H7" s="57" t="s">
        <v>188</v>
      </c>
      <c r="I7" s="51"/>
    </row>
    <row r="8" spans="1:9">
      <c r="A8" s="51"/>
      <c r="B8" s="53"/>
      <c r="C8" s="51"/>
      <c r="D8" s="51"/>
      <c r="E8" s="51"/>
      <c r="F8" s="51"/>
      <c r="G8" s="58"/>
      <c r="H8" s="52"/>
      <c r="I8" s="51"/>
    </row>
    <row r="9" spans="1:9">
      <c r="A9" s="51"/>
      <c r="B9" s="54" t="s">
        <v>704</v>
      </c>
      <c r="C9" s="55"/>
      <c r="D9" s="59" t="str">
        <f>COUNTA('Order Form'!B20:B71)&amp;" Entries"</f>
        <v>52 Entries</v>
      </c>
      <c r="E9" s="170" t="str">
        <f>IF(COUNTA('Order Form'!B20:B71)&gt;0,"Yes","No")</f>
        <v>Yes</v>
      </c>
      <c r="F9" s="170"/>
      <c r="G9" s="56"/>
      <c r="H9" s="57" t="s">
        <v>188</v>
      </c>
      <c r="I9" s="51"/>
    </row>
    <row r="10" spans="1:9">
      <c r="A10" s="51"/>
      <c r="B10" s="53"/>
      <c r="C10" s="51"/>
      <c r="D10" s="51"/>
      <c r="E10" s="51"/>
      <c r="F10" s="51"/>
      <c r="G10" s="58"/>
      <c r="H10" s="52"/>
      <c r="I10" s="51"/>
    </row>
    <row r="11" spans="1:9">
      <c r="A11" s="51"/>
      <c r="B11" s="54" t="s">
        <v>705</v>
      </c>
      <c r="C11" s="55"/>
      <c r="D11" s="59" t="str">
        <f>COUNTIF('Order Form'!H20:H71,"&gt;0")&amp;" Entries"</f>
        <v>0 Entries</v>
      </c>
      <c r="E11" s="170" t="str">
        <f>IF(SUM('Order Form'!H20:H71)&gt;0,"Yes","No")</f>
        <v>No</v>
      </c>
      <c r="F11" s="170"/>
      <c r="G11" s="56"/>
      <c r="H11" s="57" t="s">
        <v>188</v>
      </c>
      <c r="I11" s="51"/>
    </row>
    <row r="12" spans="1:9">
      <c r="A12" s="51"/>
      <c r="B12" s="51"/>
      <c r="C12" s="51"/>
      <c r="D12" s="51"/>
      <c r="E12" s="51"/>
      <c r="F12" s="51"/>
      <c r="G12" s="58"/>
      <c r="H12" s="52"/>
      <c r="I12" s="51"/>
    </row>
    <row r="13" spans="1:9">
      <c r="A13" s="51"/>
      <c r="B13" s="54" t="s">
        <v>706</v>
      </c>
      <c r="C13" s="55"/>
      <c r="D13" s="55"/>
      <c r="E13" s="170" t="str">
        <f>IF('Order Form'!K10="","None",'Order Form'!K10)</f>
        <v>None</v>
      </c>
      <c r="F13" s="170"/>
      <c r="G13" s="56" t="str">
        <f>IF(E13="GRATIS",IF('Order Form'!K11="","NO REASON CODE",""),"")</f>
        <v/>
      </c>
      <c r="H13" s="57" t="s">
        <v>188</v>
      </c>
      <c r="I13" s="51"/>
    </row>
    <row r="14" spans="1:9">
      <c r="A14" s="51"/>
      <c r="B14" s="53"/>
      <c r="C14" s="51"/>
      <c r="D14" s="51"/>
      <c r="E14" s="51"/>
      <c r="F14" s="51"/>
      <c r="G14" s="58"/>
      <c r="H14" s="52"/>
      <c r="I14" s="51"/>
    </row>
    <row r="15" spans="1:9">
      <c r="A15" s="51"/>
      <c r="B15" s="54" t="s">
        <v>707</v>
      </c>
      <c r="C15" s="55"/>
      <c r="D15" s="55"/>
      <c r="E15" s="170" t="str">
        <f>IF(SUM('Order Form'!J20:J71)&gt;1,"Yes","No")</f>
        <v>No</v>
      </c>
      <c r="F15" s="170"/>
      <c r="G15" s="73" t="str">
        <f>IF('Order Form'!$K$13="Yes","PRICE OVERRIDE",IF(E15="Yes","NO OVERRIDE",""))</f>
        <v/>
      </c>
      <c r="H15" s="57"/>
      <c r="I15" s="51"/>
    </row>
    <row r="16" spans="1:9">
      <c r="A16" s="51"/>
      <c r="B16" s="53"/>
      <c r="C16" s="51"/>
      <c r="D16" s="51"/>
      <c r="E16" s="51"/>
      <c r="F16" s="51"/>
      <c r="G16" s="58"/>
      <c r="H16" s="52"/>
      <c r="I16" s="51"/>
    </row>
    <row r="17" spans="1:9">
      <c r="A17" s="51"/>
      <c r="B17" s="54" t="s">
        <v>708</v>
      </c>
      <c r="C17" s="55"/>
      <c r="D17" s="55"/>
      <c r="E17" s="170" t="str">
        <f>IF(SUM('Order Form'!I20:I71)&gt;1,"Yes","No")</f>
        <v>Yes</v>
      </c>
      <c r="F17" s="170"/>
      <c r="G17" s="73" t="str">
        <f>IF('Order Form'!$K$13="Yes","PRICE OVERRIDE",IF(E17="Yes","NO OVERRIDE",""))</f>
        <v>NO OVERRIDE</v>
      </c>
      <c r="H17" s="57"/>
      <c r="I17" s="51"/>
    </row>
    <row r="18" spans="1:9">
      <c r="A18" s="51"/>
      <c r="B18" s="53"/>
      <c r="C18" s="51"/>
      <c r="D18" s="51"/>
      <c r="E18" s="51"/>
      <c r="F18" s="51"/>
      <c r="G18" s="58"/>
      <c r="H18" s="52"/>
      <c r="I18" s="51"/>
    </row>
    <row r="19" spans="1:9">
      <c r="A19" s="51"/>
      <c r="B19" s="54" t="s">
        <v>709</v>
      </c>
      <c r="C19" s="55"/>
      <c r="D19" s="55"/>
      <c r="E19" s="170" t="str">
        <f>IF(SUM('Order Form'!G20:G71)&gt;0,"Yes","No")</f>
        <v>No</v>
      </c>
      <c r="F19" s="170"/>
      <c r="G19" s="73" t="str">
        <f>IF('Order Form'!$K$12="Yes","DISCOUNT OVERRIDE",IF(E19="Yes","NO OVERRIDE",""))</f>
        <v/>
      </c>
      <c r="H19" s="57"/>
      <c r="I19" s="51"/>
    </row>
    <row r="20" spans="1:9">
      <c r="A20" s="51"/>
      <c r="B20" s="53"/>
      <c r="C20" s="51"/>
      <c r="D20" s="51"/>
      <c r="E20" s="51"/>
      <c r="F20" s="51"/>
      <c r="G20" s="58"/>
      <c r="H20" s="52"/>
      <c r="I20" s="51"/>
    </row>
    <row r="21" spans="1:9">
      <c r="A21" s="51"/>
      <c r="B21" s="54" t="s">
        <v>710</v>
      </c>
      <c r="C21" s="55"/>
      <c r="D21" s="55"/>
      <c r="E21" s="170" t="str">
        <f>IF('Order Form'!$K$17&gt;0,"Yes","No")</f>
        <v>No</v>
      </c>
      <c r="F21" s="170"/>
      <c r="G21" s="73" t="str">
        <f>IF('Order Form'!$K$12="Yes","DISCOUNT OVERRIDE",IF(E21="Yes","NO OVERRIDE",""))</f>
        <v/>
      </c>
      <c r="H21" s="57"/>
      <c r="I21" s="51"/>
    </row>
    <row r="22" spans="1:9">
      <c r="A22" s="51"/>
      <c r="B22" s="53"/>
      <c r="C22" s="51"/>
      <c r="D22" s="51"/>
      <c r="E22" s="51"/>
      <c r="F22" s="51"/>
      <c r="G22" s="58"/>
      <c r="H22" s="52"/>
      <c r="I22" s="51"/>
    </row>
    <row r="23" spans="1:9">
      <c r="A23" s="51"/>
      <c r="B23" s="54" t="s">
        <v>711</v>
      </c>
      <c r="C23" s="55"/>
      <c r="D23" s="55"/>
      <c r="E23" s="170" t="str">
        <f>IF('Order Form'!$K$15="Yes","Overridden","No")</f>
        <v>No</v>
      </c>
      <c r="F23" s="170"/>
      <c r="G23" s="56"/>
      <c r="H23" s="57"/>
      <c r="I23" s="51"/>
    </row>
    <row r="24" spans="1:9">
      <c r="A24" s="51"/>
      <c r="B24" s="53"/>
      <c r="C24" s="51"/>
      <c r="D24" s="51"/>
      <c r="E24" s="51"/>
      <c r="F24" s="51"/>
      <c r="G24" s="58"/>
      <c r="H24" s="52"/>
      <c r="I24" s="51"/>
    </row>
    <row r="25" spans="1:9">
      <c r="A25" s="51"/>
      <c r="B25" s="54" t="s">
        <v>712</v>
      </c>
      <c r="C25" s="55"/>
      <c r="D25" s="55"/>
      <c r="E25" s="170" t="str">
        <f>IF('Order Form'!$K$16="Yes","Overridden","No")</f>
        <v>No</v>
      </c>
      <c r="F25" s="170"/>
      <c r="G25" s="56"/>
      <c r="H25" s="57"/>
      <c r="I25" s="51"/>
    </row>
    <row r="26" spans="1:9">
      <c r="A26" s="51"/>
      <c r="B26" s="51"/>
      <c r="C26" s="51"/>
      <c r="D26" s="51"/>
      <c r="E26" s="51"/>
      <c r="F26" s="51"/>
      <c r="G26" s="51"/>
      <c r="H26" s="51"/>
      <c r="I26" s="51"/>
    </row>
  </sheetData>
  <sheetProtection algorithmName="SHA-512" hashValue="cXFW4NJl8YdBx9IUcMvEIqJfqYkU6P7Xq7aSBlv9RHvw4vuc7JW+2oHVTX6Kd51qkccKJYVNZ8SWn4gYhgTmgg==" saltValue="Kgwjq7RAY524+QSELH+9Iw==" spinCount="100000" sheet="1" selectLockedCells="1"/>
  <mergeCells count="12">
    <mergeCell ref="E25:F25"/>
    <mergeCell ref="E15:F15"/>
    <mergeCell ref="B2:F3"/>
    <mergeCell ref="E5:F5"/>
    <mergeCell ref="E7:F7"/>
    <mergeCell ref="E9:F9"/>
    <mergeCell ref="E11:F11"/>
    <mergeCell ref="E13:F13"/>
    <mergeCell ref="E21:F21"/>
    <mergeCell ref="E17:F17"/>
    <mergeCell ref="E19:F19"/>
    <mergeCell ref="E23:F23"/>
  </mergeCells>
  <conditionalFormatting sqref="E5:F25">
    <cfRule type="containsText" dxfId="14" priority="22" operator="containsText" text="No">
      <formula>NOT(ISERROR(SEARCH("No",E5)))</formula>
    </cfRule>
    <cfRule type="containsText" dxfId="13" priority="23" operator="containsText" text="Yes">
      <formula>NOT(ISERROR(SEARCH("Yes",E5)))</formula>
    </cfRule>
  </conditionalFormatting>
  <conditionalFormatting sqref="E13:F13">
    <cfRule type="containsText" dxfId="12" priority="19" operator="containsText" text="GR">
      <formula>NOT(ISERROR(SEARCH("GR",E13)))</formula>
    </cfRule>
    <cfRule type="containsText" dxfId="11" priority="20" operator="containsText" text="None">
      <formula>NOT(ISERROR(SEARCH("None",E13)))</formula>
    </cfRule>
    <cfRule type="containsText" dxfId="10" priority="21" operator="containsText" text="SA">
      <formula>NOT(ISERROR(SEARCH("SA",E13)))</formula>
    </cfRule>
  </conditionalFormatting>
  <conditionalFormatting sqref="G13:H13">
    <cfRule type="containsText" dxfId="9" priority="18" operator="containsText" text="NO REASON CODE">
      <formula>NOT(ISERROR(SEARCH("NO REASON CODE",G13)))</formula>
    </cfRule>
  </conditionalFormatting>
  <conditionalFormatting sqref="G19 G23 G25 G21">
    <cfRule type="containsText" dxfId="8" priority="17" operator="containsText" text="DISCOUNT OVERRIDE">
      <formula>NOT(ISERROR(SEARCH("DISCOUNT OVERRIDE",G19)))</formula>
    </cfRule>
  </conditionalFormatting>
  <conditionalFormatting sqref="H13 H5 H7 H9 H11">
    <cfRule type="containsText" dxfId="7" priority="16" operator="containsText" text="Yes">
      <formula>NOT(ISERROR(SEARCH("Yes",H5)))</formula>
    </cfRule>
  </conditionalFormatting>
  <conditionalFormatting sqref="E5:F25">
    <cfRule type="containsText" dxfId="6" priority="8" operator="containsText" text="Overridden">
      <formula>NOT(ISERROR(SEARCH("Overridden",E5)))</formula>
    </cfRule>
  </conditionalFormatting>
  <conditionalFormatting sqref="G19">
    <cfRule type="containsText" dxfId="5" priority="6" operator="containsText" text="NO OVERRIDE">
      <formula>NOT(ISERROR(SEARCH("NO OVERRIDE",G19)))</formula>
    </cfRule>
  </conditionalFormatting>
  <conditionalFormatting sqref="G21">
    <cfRule type="containsText" dxfId="4" priority="5" operator="containsText" text="NO OVERRIDE">
      <formula>NOT(ISERROR(SEARCH("NO OVERRIDE",G21)))</formula>
    </cfRule>
  </conditionalFormatting>
  <conditionalFormatting sqref="G15">
    <cfRule type="containsText" dxfId="3" priority="4" operator="containsText" text="DISCOUNT OVERRIDE">
      <formula>NOT(ISERROR(SEARCH("DISCOUNT OVERRIDE",G15)))</formula>
    </cfRule>
  </conditionalFormatting>
  <conditionalFormatting sqref="G15">
    <cfRule type="containsText" dxfId="2" priority="3" operator="containsText" text="NO OVERRIDE">
      <formula>NOT(ISERROR(SEARCH("NO OVERRIDE",G15)))</formula>
    </cfRule>
  </conditionalFormatting>
  <conditionalFormatting sqref="G17">
    <cfRule type="containsText" dxfId="1" priority="2" operator="containsText" text="DISCOUNT OVERRIDE">
      <formula>NOT(ISERROR(SEARCH("DISCOUNT OVERRIDE",G17)))</formula>
    </cfRule>
  </conditionalFormatting>
  <conditionalFormatting sqref="G17">
    <cfRule type="containsText" dxfId="0" priority="1" operator="containsText" text="NO OVERRIDE">
      <formula>NOT(ISERROR(SEARCH("NO OVERRIDE",G17)))</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28"/>
  <sheetViews>
    <sheetView topLeftCell="A2" workbookViewId="0">
      <selection activeCell="E23" sqref="E23"/>
    </sheetView>
  </sheetViews>
  <sheetFormatPr defaultColWidth="0" defaultRowHeight="12.75" customHeight="1" zeroHeight="1"/>
  <cols>
    <col min="1" max="1" width="9.109375" style="74" customWidth="1"/>
    <col min="2" max="2" width="3.33203125" style="74" customWidth="1"/>
    <col min="3" max="8" width="9.109375" style="74" customWidth="1"/>
    <col min="9" max="9" width="3.33203125" style="74" customWidth="1"/>
    <col min="10" max="10" width="9.109375" style="74" customWidth="1"/>
    <col min="11" max="16384" width="9.109375" style="74" hidden="1"/>
  </cols>
  <sheetData>
    <row r="1" spans="2:9" ht="13.2"/>
    <row r="2" spans="2:9" ht="13.8" thickBot="1"/>
    <row r="3" spans="2:9" ht="13.2">
      <c r="B3" s="180"/>
      <c r="C3" s="181"/>
      <c r="D3" s="181"/>
      <c r="E3" s="181"/>
      <c r="F3" s="181"/>
      <c r="G3" s="181"/>
      <c r="H3" s="181"/>
      <c r="I3" s="182"/>
    </row>
    <row r="4" spans="2:9" ht="12.75" customHeight="1">
      <c r="B4" s="183"/>
      <c r="C4" s="184" t="s">
        <v>713</v>
      </c>
      <c r="D4" s="184"/>
      <c r="E4" s="184"/>
      <c r="F4" s="184"/>
      <c r="G4" s="184"/>
      <c r="H4" s="184"/>
      <c r="I4" s="185"/>
    </row>
    <row r="5" spans="2:9" ht="13.2">
      <c r="B5" s="183"/>
      <c r="C5" s="184"/>
      <c r="D5" s="184"/>
      <c r="E5" s="184"/>
      <c r="F5" s="184"/>
      <c r="G5" s="184"/>
      <c r="H5" s="184"/>
      <c r="I5" s="185"/>
    </row>
    <row r="6" spans="2:9" ht="13.2">
      <c r="B6" s="183"/>
      <c r="C6" s="184"/>
      <c r="D6" s="184"/>
      <c r="E6" s="184"/>
      <c r="F6" s="184"/>
      <c r="G6" s="184"/>
      <c r="H6" s="184"/>
      <c r="I6" s="185"/>
    </row>
    <row r="7" spans="2:9" ht="13.2">
      <c r="B7" s="183"/>
      <c r="C7" s="184"/>
      <c r="D7" s="184"/>
      <c r="E7" s="184"/>
      <c r="F7" s="184"/>
      <c r="G7" s="184"/>
      <c r="H7" s="184"/>
      <c r="I7" s="185"/>
    </row>
    <row r="8" spans="2:9" ht="13.2">
      <c r="B8" s="183"/>
      <c r="C8" s="184"/>
      <c r="D8" s="184"/>
      <c r="E8" s="184"/>
      <c r="F8" s="184"/>
      <c r="G8" s="184"/>
      <c r="H8" s="184"/>
      <c r="I8" s="185"/>
    </row>
    <row r="9" spans="2:9" ht="13.2">
      <c r="B9" s="183"/>
      <c r="C9" s="184"/>
      <c r="D9" s="184"/>
      <c r="E9" s="184"/>
      <c r="F9" s="184"/>
      <c r="G9" s="184"/>
      <c r="H9" s="184"/>
      <c r="I9" s="185"/>
    </row>
    <row r="10" spans="2:9" ht="13.2">
      <c r="B10" s="183"/>
      <c r="C10" s="184"/>
      <c r="D10" s="184"/>
      <c r="E10" s="184"/>
      <c r="F10" s="184"/>
      <c r="G10" s="184"/>
      <c r="H10" s="184"/>
      <c r="I10" s="185"/>
    </row>
    <row r="11" spans="2:9" ht="13.2">
      <c r="B11" s="183"/>
      <c r="C11" s="186" t="s">
        <v>714</v>
      </c>
      <c r="D11" s="186"/>
      <c r="E11" s="186"/>
      <c r="F11" s="186"/>
      <c r="G11" s="186"/>
      <c r="H11" s="186"/>
      <c r="I11" s="185"/>
    </row>
    <row r="12" spans="2:9" ht="13.8" thickBot="1">
      <c r="B12" s="177"/>
      <c r="C12" s="178"/>
      <c r="D12" s="178"/>
      <c r="E12" s="178"/>
      <c r="F12" s="178"/>
      <c r="G12" s="178"/>
      <c r="H12" s="178"/>
      <c r="I12" s="179"/>
    </row>
    <row r="13" spans="2:9" ht="13.2"/>
    <row r="14" spans="2:9" ht="12.75" customHeight="1"/>
    <row r="15" spans="2:9" ht="12.75" customHeight="1"/>
    <row r="16" spans="2:9"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sheetData>
  <sheetProtection algorithmName="SHA-512" hashValue="+aH7sNu2rKbIJ/zCVIUYE/ij6SLqUi03LOX5sSmv4kEeZ/wh0RwLvbQCerrIz/PiY1msTtvawbSAC2V+O3Hbaw==" saltValue="ZLRsJkFXFsOUJ4+9o/7KlQ==" spinCount="100000" sheet="1" objects="1" scenarios="1"/>
  <mergeCells count="6">
    <mergeCell ref="B12:I12"/>
    <mergeCell ref="B3:I3"/>
    <mergeCell ref="B4:B11"/>
    <mergeCell ref="C4:H10"/>
    <mergeCell ref="I4:I11"/>
    <mergeCell ref="C11:H11"/>
  </mergeCells>
  <hyperlinks>
    <hyperlink ref="C11" r:id="rId1" display="http://www.harpercollins.co.uk/terms" xr:uid="{00000000-0004-0000-0400-000000000000}"/>
    <hyperlink ref="C11:H11" r:id="rId2" display="Terms &amp; Conditions" xr:uid="{00000000-0004-0000-0400-000001000000}"/>
  </hyperlinks>
  <pageMargins left="0.7" right="0.7" top="0.75" bottom="0.75" header="0.3" footer="0.3"/>
  <pageSetup paperSize="9"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E5C1FD21B68064387811FB7443D8C8C" ma:contentTypeVersion="19" ma:contentTypeDescription="Create a new document." ma:contentTypeScope="" ma:versionID="27defa7bb1fb56c4813220074452f055">
  <xsd:schema xmlns:xsd="http://www.w3.org/2001/XMLSchema" xmlns:xs="http://www.w3.org/2001/XMLSchema" xmlns:p="http://schemas.microsoft.com/office/2006/metadata/properties" xmlns:ns2="0a8ad485-56bc-4c60-9467-5128fc3c79eb" xmlns:ns3="d2e9282a-3269-4333-8dee-fb2f950d89e4" targetNamespace="http://schemas.microsoft.com/office/2006/metadata/properties" ma:root="true" ma:fieldsID="3eb66e4c4babf5b7dd16cd55cf434f3c" ns2:_="" ns3:_="">
    <xsd:import namespace="0a8ad485-56bc-4c60-9467-5128fc3c79eb"/>
    <xsd:import namespace="d2e9282a-3269-4333-8dee-fb2f950d89e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8ad485-56bc-4c60-9467-5128fc3c79e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43e9df4-fcdb-457d-b221-c5e02a68fa89}" ma:internalName="TaxCatchAll" ma:showField="CatchAllData" ma:web="0a8ad485-56bc-4c60-9467-5128fc3c79e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e9282a-3269-4333-8dee-fb2f950d89e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ca31816-50ca-4847-9eb0-63bb83a7e33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2e9282a-3269-4333-8dee-fb2f950d89e4">
      <Terms xmlns="http://schemas.microsoft.com/office/infopath/2007/PartnerControls"/>
    </lcf76f155ced4ddcb4097134ff3c332f>
    <TaxCatchAll xmlns="0a8ad485-56bc-4c60-9467-5128fc3c79eb" xsi:nil="true"/>
  </documentManagement>
</p:properties>
</file>

<file path=customXml/itemProps1.xml><?xml version="1.0" encoding="utf-8"?>
<ds:datastoreItem xmlns:ds="http://schemas.openxmlformats.org/officeDocument/2006/customXml" ds:itemID="{F9D571EC-66EE-4F90-891A-6EF12FF3587F}">
  <ds:schemaRefs>
    <ds:schemaRef ds:uri="http://schemas.microsoft.com/sharepoint/v3/contenttype/forms"/>
  </ds:schemaRefs>
</ds:datastoreItem>
</file>

<file path=customXml/itemProps2.xml><?xml version="1.0" encoding="utf-8"?>
<ds:datastoreItem xmlns:ds="http://schemas.openxmlformats.org/officeDocument/2006/customXml" ds:itemID="{AC1A2966-6EF9-4418-A836-58C687EC5C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8ad485-56bc-4c60-9467-5128fc3c79eb"/>
    <ds:schemaRef ds:uri="d2e9282a-3269-4333-8dee-fb2f950d89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9DED5A4-A606-41E3-BD86-610A3C953DCF}">
  <ds:schemaRefs>
    <ds:schemaRef ds:uri="http://schemas.microsoft.com/office/2006/metadata/properties"/>
    <ds:schemaRef ds:uri="http://schemas.microsoft.com/office/infopath/2007/PartnerControls"/>
    <ds:schemaRef ds:uri="d2e9282a-3269-4333-8dee-fb2f950d89e4"/>
    <ds:schemaRef ds:uri="0a8ad485-56bc-4c60-9467-5128fc3c79e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Order Form</vt:lpstr>
      <vt:lpstr>CDS Upload</vt:lpstr>
      <vt:lpstr>Lists</vt:lpstr>
      <vt:lpstr>Check</vt:lpstr>
      <vt:lpstr>Disclaimer</vt:lpstr>
      <vt:lpstr>CountryList</vt:lpstr>
      <vt:lpstr>DocList</vt:lpstr>
      <vt:lpstr>GraList</vt:lpstr>
      <vt:lpstr>'Order Form'!Print_Area</vt:lpstr>
      <vt:lpstr>'Order Form'!Print_Titles</vt:lpstr>
      <vt:lpstr>YNList</vt:lpstr>
    </vt:vector>
  </TitlesOfParts>
  <Manager/>
  <Company>HarperCollins Publishers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Gregor Burns</dc:creator>
  <cp:keywords/>
  <dc:description/>
  <cp:lastModifiedBy>Benedetta Giordani</cp:lastModifiedBy>
  <cp:revision/>
  <dcterms:created xsi:type="dcterms:W3CDTF">2004-06-11T12:15:26Z</dcterms:created>
  <dcterms:modified xsi:type="dcterms:W3CDTF">2026-10-05T10:06:01Z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0x0101003E5C1FD21B68064387811FB7443D8C8C</vt:lpwstr>
  </property>
  <property fmtid="{D5CDD505-2E9C-101B-9397-08002B2CF9AE}" pid="5" name="MediaServiceImageTags">
    <vt:lpwstr/>
  </property>
</Properties>
</file>